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rman\Desktop\Fin AI MVP Scenarios\"/>
    </mc:Choice>
  </mc:AlternateContent>
  <xr:revisionPtr revIDLastSave="0" documentId="13_ncr:1_{C334CE3C-6098-481E-8FA2-6DFAD71A65FB}" xr6:coauthVersionLast="47" xr6:coauthVersionMax="47" xr10:uidLastSave="{00000000-0000-0000-0000-000000000000}"/>
  <bookViews>
    <workbookView xWindow="-120" yWindow="-120" windowWidth="29040" windowHeight="15720" tabRatio="875" xr2:uid="{CE57AF1F-4794-43E9-AF4C-183B488314CE}"/>
  </bookViews>
  <sheets>
    <sheet name="Query" sheetId="11" r:id="rId1"/>
    <sheet name="Customer LTV" sheetId="1" r:id="rId2"/>
    <sheet name="Customer LTV by Plan" sheetId="2" r:id="rId3"/>
    <sheet name="Customer LTV by Industry" sheetId="3" r:id="rId4"/>
    <sheet name="Customer LTV by Channel" sheetId="9" r:id="rId5"/>
    <sheet name="CAC to LTV by Channel" sheetId="13" r:id="rId6"/>
    <sheet name="orders" sheetId="8" r:id="rId7"/>
    <sheet name="customers" sheetId="7" r:id="rId8"/>
    <sheet name="subscriptions" sheetId="5" r:id="rId9"/>
    <sheet name="marketing" sheetId="4" r:id="rId10"/>
  </sheets>
  <definedNames>
    <definedName name="_xlnm._FilterDatabase" localSheetId="7" hidden="1">customers!$A$1:$O$201</definedName>
    <definedName name="_xlnm._FilterDatabase" localSheetId="9" hidden="1">marketing!$A$1:$C$181</definedName>
    <definedName name="_xlnm._FilterDatabase" localSheetId="6" hidden="1">orders!$A$1:$P$1703</definedName>
    <definedName name="_xlnm._FilterDatabase" localSheetId="8" hidden="1">subscriptions!$A$1:$S$1584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3" l="1"/>
  <c r="D6" i="13"/>
  <c r="D5" i="13"/>
  <c r="D5" i="9"/>
  <c r="I24" i="13"/>
  <c r="D7" i="9"/>
  <c r="D6" i="9"/>
  <c r="F15" i="3"/>
  <c r="E15" i="3"/>
  <c r="D15" i="3"/>
  <c r="F14" i="3"/>
  <c r="E14" i="3"/>
  <c r="D14" i="3"/>
  <c r="F13" i="3"/>
  <c r="E13" i="3"/>
  <c r="D13" i="3"/>
  <c r="F12" i="3"/>
  <c r="E12" i="3"/>
  <c r="D12" i="3"/>
  <c r="F11" i="3"/>
  <c r="E11" i="3"/>
  <c r="D11" i="3"/>
  <c r="F10" i="3"/>
  <c r="E10" i="3"/>
  <c r="D10" i="3"/>
  <c r="D7" i="3"/>
  <c r="D6" i="3"/>
  <c r="D5" i="3"/>
  <c r="F13" i="2"/>
  <c r="E13" i="2"/>
  <c r="F12" i="2"/>
  <c r="E12" i="2"/>
  <c r="F11" i="2"/>
  <c r="E11" i="2"/>
  <c r="F10" i="2"/>
  <c r="E10" i="2"/>
  <c r="D13" i="2"/>
  <c r="D12" i="2"/>
  <c r="D11" i="2"/>
  <c r="D10" i="2"/>
  <c r="D7" i="2"/>
  <c r="D6" i="2"/>
  <c r="D5" i="2"/>
  <c r="I23" i="13"/>
  <c r="I22" i="13"/>
  <c r="I21" i="13"/>
  <c r="I20" i="13"/>
  <c r="I19" i="13"/>
  <c r="H24" i="13"/>
  <c r="C24" i="13"/>
  <c r="H23" i="13"/>
  <c r="C23" i="13"/>
  <c r="H22" i="13"/>
  <c r="C22" i="13"/>
  <c r="H21" i="13"/>
  <c r="C21" i="13"/>
  <c r="H20" i="13"/>
  <c r="C20" i="13"/>
  <c r="H19" i="13"/>
  <c r="C19" i="13"/>
  <c r="C16" i="13"/>
  <c r="C15" i="13"/>
  <c r="C14" i="13"/>
  <c r="C13" i="13"/>
  <c r="C12" i="13"/>
  <c r="C11" i="13"/>
  <c r="O2" i="7" l="1"/>
  <c r="S1584" i="5"/>
  <c r="S1583" i="5"/>
  <c r="S1582" i="5"/>
  <c r="S1581" i="5"/>
  <c r="S1580" i="5"/>
  <c r="S1579" i="5"/>
  <c r="S1578" i="5"/>
  <c r="S1577" i="5"/>
  <c r="S1576" i="5"/>
  <c r="S1575" i="5"/>
  <c r="S1574" i="5"/>
  <c r="S1573" i="5"/>
  <c r="S1572" i="5"/>
  <c r="S1571" i="5"/>
  <c r="S1570" i="5"/>
  <c r="S1569" i="5"/>
  <c r="S1568" i="5"/>
  <c r="S1567" i="5"/>
  <c r="S1566" i="5"/>
  <c r="S1565" i="5"/>
  <c r="S1564" i="5"/>
  <c r="S1563" i="5"/>
  <c r="S1562" i="5"/>
  <c r="S1561" i="5"/>
  <c r="S1560" i="5"/>
  <c r="S1559" i="5"/>
  <c r="S1558" i="5"/>
  <c r="S1557" i="5"/>
  <c r="S1556" i="5"/>
  <c r="S1555" i="5"/>
  <c r="S1554" i="5"/>
  <c r="S1553" i="5"/>
  <c r="S1552" i="5"/>
  <c r="S1551" i="5"/>
  <c r="S1550" i="5"/>
  <c r="S1549" i="5"/>
  <c r="S1548" i="5"/>
  <c r="S1547" i="5"/>
  <c r="S1546" i="5"/>
  <c r="S1545" i="5"/>
  <c r="S1544" i="5"/>
  <c r="S1543" i="5"/>
  <c r="S1542" i="5"/>
  <c r="S1541" i="5"/>
  <c r="S1540" i="5"/>
  <c r="S1539" i="5"/>
  <c r="S1538" i="5"/>
  <c r="S1537" i="5"/>
  <c r="S1536" i="5"/>
  <c r="S1535" i="5"/>
  <c r="S1534" i="5"/>
  <c r="S1533" i="5"/>
  <c r="S1532" i="5"/>
  <c r="S1531" i="5"/>
  <c r="S1530" i="5"/>
  <c r="S1529" i="5"/>
  <c r="S1528" i="5"/>
  <c r="S1527" i="5"/>
  <c r="S1526" i="5"/>
  <c r="S1525" i="5"/>
  <c r="S1524" i="5"/>
  <c r="S1523" i="5"/>
  <c r="S1522" i="5"/>
  <c r="S1521" i="5"/>
  <c r="S1520" i="5"/>
  <c r="S1519" i="5"/>
  <c r="S1518" i="5"/>
  <c r="S1517" i="5"/>
  <c r="S1516" i="5"/>
  <c r="S1515" i="5"/>
  <c r="S1514" i="5"/>
  <c r="S1513" i="5"/>
  <c r="S1512" i="5"/>
  <c r="S1511" i="5"/>
  <c r="S1510" i="5"/>
  <c r="S1509" i="5"/>
  <c r="S1508" i="5"/>
  <c r="S1507" i="5"/>
  <c r="S1506" i="5"/>
  <c r="S1505" i="5"/>
  <c r="S1504" i="5"/>
  <c r="S1503" i="5"/>
  <c r="S1502" i="5"/>
  <c r="S1501" i="5"/>
  <c r="S1500" i="5"/>
  <c r="S1499" i="5"/>
  <c r="S1498" i="5"/>
  <c r="S1497" i="5"/>
  <c r="S1496" i="5"/>
  <c r="S1495" i="5"/>
  <c r="S1494" i="5"/>
  <c r="S1493" i="5"/>
  <c r="S1492" i="5"/>
  <c r="S1491" i="5"/>
  <c r="S1490" i="5"/>
  <c r="S1489" i="5"/>
  <c r="S1488" i="5"/>
  <c r="S1487" i="5"/>
  <c r="S1486" i="5"/>
  <c r="S1485" i="5"/>
  <c r="S1484" i="5"/>
  <c r="S1483" i="5"/>
  <c r="S1482" i="5"/>
  <c r="S1481" i="5"/>
  <c r="S1480" i="5"/>
  <c r="S1479" i="5"/>
  <c r="S1478" i="5"/>
  <c r="S1477" i="5"/>
  <c r="S1476" i="5"/>
  <c r="S1475" i="5"/>
  <c r="S1474" i="5"/>
  <c r="S1473" i="5"/>
  <c r="S1472" i="5"/>
  <c r="S1471" i="5"/>
  <c r="S1470" i="5"/>
  <c r="S1469" i="5"/>
  <c r="S1468" i="5"/>
  <c r="S1467" i="5"/>
  <c r="S1466" i="5"/>
  <c r="S1465" i="5"/>
  <c r="S1464" i="5"/>
  <c r="S1463" i="5"/>
  <c r="S1462" i="5"/>
  <c r="S1461" i="5"/>
  <c r="S1460" i="5"/>
  <c r="S1459" i="5"/>
  <c r="S1458" i="5"/>
  <c r="S1457" i="5"/>
  <c r="S1456" i="5"/>
  <c r="S1455" i="5"/>
  <c r="S1454" i="5"/>
  <c r="S1453" i="5"/>
  <c r="S1452" i="5"/>
  <c r="S1451" i="5"/>
  <c r="S1450" i="5"/>
  <c r="S1449" i="5"/>
  <c r="S1448" i="5"/>
  <c r="S1447" i="5"/>
  <c r="S1446" i="5"/>
  <c r="S1445" i="5"/>
  <c r="S1444" i="5"/>
  <c r="S1443" i="5"/>
  <c r="S1442" i="5"/>
  <c r="S1441" i="5"/>
  <c r="S1440" i="5"/>
  <c r="S1439" i="5"/>
  <c r="S1438" i="5"/>
  <c r="S1437" i="5"/>
  <c r="S1436" i="5"/>
  <c r="S1435" i="5"/>
  <c r="S1434" i="5"/>
  <c r="S1433" i="5"/>
  <c r="S1432" i="5"/>
  <c r="S1431" i="5"/>
  <c r="S1430" i="5"/>
  <c r="S1429" i="5"/>
  <c r="S1428" i="5"/>
  <c r="S1427" i="5"/>
  <c r="S1426" i="5"/>
  <c r="S1425" i="5"/>
  <c r="S1424" i="5"/>
  <c r="S1423" i="5"/>
  <c r="S1422" i="5"/>
  <c r="S1421" i="5"/>
  <c r="S1420" i="5"/>
  <c r="S1419" i="5"/>
  <c r="S1418" i="5"/>
  <c r="S1417" i="5"/>
  <c r="S1416" i="5"/>
  <c r="S1415" i="5"/>
  <c r="S1414" i="5"/>
  <c r="S1413" i="5"/>
  <c r="S1412" i="5"/>
  <c r="S1411" i="5"/>
  <c r="S1410" i="5"/>
  <c r="S1409" i="5"/>
  <c r="S1408" i="5"/>
  <c r="S1407" i="5"/>
  <c r="S1406" i="5"/>
  <c r="S1405" i="5"/>
  <c r="S1404" i="5"/>
  <c r="S1403" i="5"/>
  <c r="S1402" i="5"/>
  <c r="S1401" i="5"/>
  <c r="S1400" i="5"/>
  <c r="S1399" i="5"/>
  <c r="S1398" i="5"/>
  <c r="S1397" i="5"/>
  <c r="S1396" i="5"/>
  <c r="S1395" i="5"/>
  <c r="S1394" i="5"/>
  <c r="S1393" i="5"/>
  <c r="S1392" i="5"/>
  <c r="S1391" i="5"/>
  <c r="S1390" i="5"/>
  <c r="S1389" i="5"/>
  <c r="S1388" i="5"/>
  <c r="S1387" i="5"/>
  <c r="S1386" i="5"/>
  <c r="S1385" i="5"/>
  <c r="S1384" i="5"/>
  <c r="S1383" i="5"/>
  <c r="S1382" i="5"/>
  <c r="S1381" i="5"/>
  <c r="S1380" i="5"/>
  <c r="S1379" i="5"/>
  <c r="S1378" i="5"/>
  <c r="S1377" i="5"/>
  <c r="S1376" i="5"/>
  <c r="S1375" i="5"/>
  <c r="S1374" i="5"/>
  <c r="S1373" i="5"/>
  <c r="S1372" i="5"/>
  <c r="S1371" i="5"/>
  <c r="S1370" i="5"/>
  <c r="S1369" i="5"/>
  <c r="S1368" i="5"/>
  <c r="S1367" i="5"/>
  <c r="S1366" i="5"/>
  <c r="S1365" i="5"/>
  <c r="S1364" i="5"/>
  <c r="S1363" i="5"/>
  <c r="S1362" i="5"/>
  <c r="S1361" i="5"/>
  <c r="S1360" i="5"/>
  <c r="S1359" i="5"/>
  <c r="S1358" i="5"/>
  <c r="S1357" i="5"/>
  <c r="S1356" i="5"/>
  <c r="S1355" i="5"/>
  <c r="S1354" i="5"/>
  <c r="S1353" i="5"/>
  <c r="S1352" i="5"/>
  <c r="S1351" i="5"/>
  <c r="S1350" i="5"/>
  <c r="S1349" i="5"/>
  <c r="S1348" i="5"/>
  <c r="S1347" i="5"/>
  <c r="S1346" i="5"/>
  <c r="S1345" i="5"/>
  <c r="S1344" i="5"/>
  <c r="S1343" i="5"/>
  <c r="S1342" i="5"/>
  <c r="S1341" i="5"/>
  <c r="S1340" i="5"/>
  <c r="S1339" i="5"/>
  <c r="S1338" i="5"/>
  <c r="S1337" i="5"/>
  <c r="S1336" i="5"/>
  <c r="S1335" i="5"/>
  <c r="S1334" i="5"/>
  <c r="S1333" i="5"/>
  <c r="S1332" i="5"/>
  <c r="S1331" i="5"/>
  <c r="S1330" i="5"/>
  <c r="S1329" i="5"/>
  <c r="S1328" i="5"/>
  <c r="S1327" i="5"/>
  <c r="S1326" i="5"/>
  <c r="S1325" i="5"/>
  <c r="S1324" i="5"/>
  <c r="S1323" i="5"/>
  <c r="S1322" i="5"/>
  <c r="S1321" i="5"/>
  <c r="S1320" i="5"/>
  <c r="S1319" i="5"/>
  <c r="S1318" i="5"/>
  <c r="S1317" i="5"/>
  <c r="S1316" i="5"/>
  <c r="S1315" i="5"/>
  <c r="S1314" i="5"/>
  <c r="S1313" i="5"/>
  <c r="S1312" i="5"/>
  <c r="S1311" i="5"/>
  <c r="S1310" i="5"/>
  <c r="S1309" i="5"/>
  <c r="S1308" i="5"/>
  <c r="S1307" i="5"/>
  <c r="S1306" i="5"/>
  <c r="S1305" i="5"/>
  <c r="S1304" i="5"/>
  <c r="S1303" i="5"/>
  <c r="S1302" i="5"/>
  <c r="S1301" i="5"/>
  <c r="S1300" i="5"/>
  <c r="S1299" i="5"/>
  <c r="S1298" i="5"/>
  <c r="S1297" i="5"/>
  <c r="S1296" i="5"/>
  <c r="S1295" i="5"/>
  <c r="S1294" i="5"/>
  <c r="S1293" i="5"/>
  <c r="S1292" i="5"/>
  <c r="S1291" i="5"/>
  <c r="S1290" i="5"/>
  <c r="S1289" i="5"/>
  <c r="S1288" i="5"/>
  <c r="S1287" i="5"/>
  <c r="S1286" i="5"/>
  <c r="S1285" i="5"/>
  <c r="S1284" i="5"/>
  <c r="S1283" i="5"/>
  <c r="S1282" i="5"/>
  <c r="S1281" i="5"/>
  <c r="S1280" i="5"/>
  <c r="S1279" i="5"/>
  <c r="S1278" i="5"/>
  <c r="S1277" i="5"/>
  <c r="S1276" i="5"/>
  <c r="S1275" i="5"/>
  <c r="S1274" i="5"/>
  <c r="S1273" i="5"/>
  <c r="S1272" i="5"/>
  <c r="S1271" i="5"/>
  <c r="S1270" i="5"/>
  <c r="S1269" i="5"/>
  <c r="S1268" i="5"/>
  <c r="S1267" i="5"/>
  <c r="S1266" i="5"/>
  <c r="S1265" i="5"/>
  <c r="S1264" i="5"/>
  <c r="S1263" i="5"/>
  <c r="S1262" i="5"/>
  <c r="S1261" i="5"/>
  <c r="S1260" i="5"/>
  <c r="S1259" i="5"/>
  <c r="S1258" i="5"/>
  <c r="S1257" i="5"/>
  <c r="S1256" i="5"/>
  <c r="S1255" i="5"/>
  <c r="S1254" i="5"/>
  <c r="S1253" i="5"/>
  <c r="S1252" i="5"/>
  <c r="S1251" i="5"/>
  <c r="S1250" i="5"/>
  <c r="S1249" i="5"/>
  <c r="S1248" i="5"/>
  <c r="S1247" i="5"/>
  <c r="S1246" i="5"/>
  <c r="S1245" i="5"/>
  <c r="S1244" i="5"/>
  <c r="S1243" i="5"/>
  <c r="S1242" i="5"/>
  <c r="S1241" i="5"/>
  <c r="S1240" i="5"/>
  <c r="S1239" i="5"/>
  <c r="S1238" i="5"/>
  <c r="S1237" i="5"/>
  <c r="S1236" i="5"/>
  <c r="S1235" i="5"/>
  <c r="S1234" i="5"/>
  <c r="S1233" i="5"/>
  <c r="S1232" i="5"/>
  <c r="S1231" i="5"/>
  <c r="S1230" i="5"/>
  <c r="S1229" i="5"/>
  <c r="S1228" i="5"/>
  <c r="S1227" i="5"/>
  <c r="S1226" i="5"/>
  <c r="S1225" i="5"/>
  <c r="S1224" i="5"/>
  <c r="S1223" i="5"/>
  <c r="S1222" i="5"/>
  <c r="S1221" i="5"/>
  <c r="S1220" i="5"/>
  <c r="S1219" i="5"/>
  <c r="S1218" i="5"/>
  <c r="S1217" i="5"/>
  <c r="S1216" i="5"/>
  <c r="S1215" i="5"/>
  <c r="S1214" i="5"/>
  <c r="S1213" i="5"/>
  <c r="S1212" i="5"/>
  <c r="S1211" i="5"/>
  <c r="S1210" i="5"/>
  <c r="S1209" i="5"/>
  <c r="S1208" i="5"/>
  <c r="S1207" i="5"/>
  <c r="S1206" i="5"/>
  <c r="S1205" i="5"/>
  <c r="S1204" i="5"/>
  <c r="S1203" i="5"/>
  <c r="S1202" i="5"/>
  <c r="S1201" i="5"/>
  <c r="S1200" i="5"/>
  <c r="S1199" i="5"/>
  <c r="S1198" i="5"/>
  <c r="S1197" i="5"/>
  <c r="S1196" i="5"/>
  <c r="S1195" i="5"/>
  <c r="S1194" i="5"/>
  <c r="S1193" i="5"/>
  <c r="S1192" i="5"/>
  <c r="S1191" i="5"/>
  <c r="S1190" i="5"/>
  <c r="S1189" i="5"/>
  <c r="S1188" i="5"/>
  <c r="S1187" i="5"/>
  <c r="S1186" i="5"/>
  <c r="S1185" i="5"/>
  <c r="S1184" i="5"/>
  <c r="S1183" i="5"/>
  <c r="S1182" i="5"/>
  <c r="S1181" i="5"/>
  <c r="S1180" i="5"/>
  <c r="S1179" i="5"/>
  <c r="S1178" i="5"/>
  <c r="S1177" i="5"/>
  <c r="S1176" i="5"/>
  <c r="S1175" i="5"/>
  <c r="S1174" i="5"/>
  <c r="S1173" i="5"/>
  <c r="S1172" i="5"/>
  <c r="S1171" i="5"/>
  <c r="S1170" i="5"/>
  <c r="S1169" i="5"/>
  <c r="S1168" i="5"/>
  <c r="S1167" i="5"/>
  <c r="S1166" i="5"/>
  <c r="S1165" i="5"/>
  <c r="S1164" i="5"/>
  <c r="S1163" i="5"/>
  <c r="S1162" i="5"/>
  <c r="S1161" i="5"/>
  <c r="S1160" i="5"/>
  <c r="S1159" i="5"/>
  <c r="S1158" i="5"/>
  <c r="S1157" i="5"/>
  <c r="S1156" i="5"/>
  <c r="S1155" i="5"/>
  <c r="S1154" i="5"/>
  <c r="S1153" i="5"/>
  <c r="S1152" i="5"/>
  <c r="S1151" i="5"/>
  <c r="S1150" i="5"/>
  <c r="S1149" i="5"/>
  <c r="S1148" i="5"/>
  <c r="S1147" i="5"/>
  <c r="S1146" i="5"/>
  <c r="S1145" i="5"/>
  <c r="S1144" i="5"/>
  <c r="S1143" i="5"/>
  <c r="S1142" i="5"/>
  <c r="S1141" i="5"/>
  <c r="S1140" i="5"/>
  <c r="S1139" i="5"/>
  <c r="S1138" i="5"/>
  <c r="S1137" i="5"/>
  <c r="S1136" i="5"/>
  <c r="S1135" i="5"/>
  <c r="S1134" i="5"/>
  <c r="S1133" i="5"/>
  <c r="S1132" i="5"/>
  <c r="S1131" i="5"/>
  <c r="S1130" i="5"/>
  <c r="S1129" i="5"/>
  <c r="S1128" i="5"/>
  <c r="S1127" i="5"/>
  <c r="S1126" i="5"/>
  <c r="S1125" i="5"/>
  <c r="S1124" i="5"/>
  <c r="S1123" i="5"/>
  <c r="S1122" i="5"/>
  <c r="S1121" i="5"/>
  <c r="S1120" i="5"/>
  <c r="S1119" i="5"/>
  <c r="S1118" i="5"/>
  <c r="S1117" i="5"/>
  <c r="S1116" i="5"/>
  <c r="S1115" i="5"/>
  <c r="S1114" i="5"/>
  <c r="S1113" i="5"/>
  <c r="S1112" i="5"/>
  <c r="S1111" i="5"/>
  <c r="S1110" i="5"/>
  <c r="S1109" i="5"/>
  <c r="S1108" i="5"/>
  <c r="S1107" i="5"/>
  <c r="S1106" i="5"/>
  <c r="S1105" i="5"/>
  <c r="S1104" i="5"/>
  <c r="S1103" i="5"/>
  <c r="S1102" i="5"/>
  <c r="S1101" i="5"/>
  <c r="S1100" i="5"/>
  <c r="S1099" i="5"/>
  <c r="S1098" i="5"/>
  <c r="S1097" i="5"/>
  <c r="S1096" i="5"/>
  <c r="S1095" i="5"/>
  <c r="S1094" i="5"/>
  <c r="S1093" i="5"/>
  <c r="S1092" i="5"/>
  <c r="S1091" i="5"/>
  <c r="S1090" i="5"/>
  <c r="S1089" i="5"/>
  <c r="S1088" i="5"/>
  <c r="S1087" i="5"/>
  <c r="S1086" i="5"/>
  <c r="S1085" i="5"/>
  <c r="S1084" i="5"/>
  <c r="S1083" i="5"/>
  <c r="S1082" i="5"/>
  <c r="S1081" i="5"/>
  <c r="S1080" i="5"/>
  <c r="S1079" i="5"/>
  <c r="S1078" i="5"/>
  <c r="S1077" i="5"/>
  <c r="S1076" i="5"/>
  <c r="S1075" i="5"/>
  <c r="S1074" i="5"/>
  <c r="S1073" i="5"/>
  <c r="S1072" i="5"/>
  <c r="S1071" i="5"/>
  <c r="S1070" i="5"/>
  <c r="S1069" i="5"/>
  <c r="S1068" i="5"/>
  <c r="S1067" i="5"/>
  <c r="S1066" i="5"/>
  <c r="S1065" i="5"/>
  <c r="S1064" i="5"/>
  <c r="S1063" i="5"/>
  <c r="S1062" i="5"/>
  <c r="S1061" i="5"/>
  <c r="S1060" i="5"/>
  <c r="S1059" i="5"/>
  <c r="S1058" i="5"/>
  <c r="S1057" i="5"/>
  <c r="S1056" i="5"/>
  <c r="S1055" i="5"/>
  <c r="S1054" i="5"/>
  <c r="S1053" i="5"/>
  <c r="S1052" i="5"/>
  <c r="S1051" i="5"/>
  <c r="S1050" i="5"/>
  <c r="S1049" i="5"/>
  <c r="S1048" i="5"/>
  <c r="S1047" i="5"/>
  <c r="S1046" i="5"/>
  <c r="S1045" i="5"/>
  <c r="S1044" i="5"/>
  <c r="S1043" i="5"/>
  <c r="S1042" i="5"/>
  <c r="S1041" i="5"/>
  <c r="S1040" i="5"/>
  <c r="S1039" i="5"/>
  <c r="S1038" i="5"/>
  <c r="S1037" i="5"/>
  <c r="S1036" i="5"/>
  <c r="S1035" i="5"/>
  <c r="S1034" i="5"/>
  <c r="S1033" i="5"/>
  <c r="S1032" i="5"/>
  <c r="S1031" i="5"/>
  <c r="S1030" i="5"/>
  <c r="S1029" i="5"/>
  <c r="S1028" i="5"/>
  <c r="S1027" i="5"/>
  <c r="S1026" i="5"/>
  <c r="S1025" i="5"/>
  <c r="S1024" i="5"/>
  <c r="S1023" i="5"/>
  <c r="S1022" i="5"/>
  <c r="S1021" i="5"/>
  <c r="S1020" i="5"/>
  <c r="S1019" i="5"/>
  <c r="S1018" i="5"/>
  <c r="S1017" i="5"/>
  <c r="S1016" i="5"/>
  <c r="S1015" i="5"/>
  <c r="S1014" i="5"/>
  <c r="S1013" i="5"/>
  <c r="S1012" i="5"/>
  <c r="S1011" i="5"/>
  <c r="S1010" i="5"/>
  <c r="S1009" i="5"/>
  <c r="S1008" i="5"/>
  <c r="S1007" i="5"/>
  <c r="S1006" i="5"/>
  <c r="S1005" i="5"/>
  <c r="S1004" i="5"/>
  <c r="S1003" i="5"/>
  <c r="S1002" i="5"/>
  <c r="S1001" i="5"/>
  <c r="S1000" i="5"/>
  <c r="S999" i="5"/>
  <c r="S998" i="5"/>
  <c r="S997" i="5"/>
  <c r="S996" i="5"/>
  <c r="S995" i="5"/>
  <c r="S994" i="5"/>
  <c r="S993" i="5"/>
  <c r="S992" i="5"/>
  <c r="S991" i="5"/>
  <c r="S990" i="5"/>
  <c r="S989" i="5"/>
  <c r="S988" i="5"/>
  <c r="S987" i="5"/>
  <c r="S986" i="5"/>
  <c r="S985" i="5"/>
  <c r="S984" i="5"/>
  <c r="S983" i="5"/>
  <c r="S982" i="5"/>
  <c r="S981" i="5"/>
  <c r="S980" i="5"/>
  <c r="S979" i="5"/>
  <c r="S978" i="5"/>
  <c r="S977" i="5"/>
  <c r="S976" i="5"/>
  <c r="S975" i="5"/>
  <c r="S974" i="5"/>
  <c r="S973" i="5"/>
  <c r="S972" i="5"/>
  <c r="S971" i="5"/>
  <c r="S970" i="5"/>
  <c r="S969" i="5"/>
  <c r="S968" i="5"/>
  <c r="S967" i="5"/>
  <c r="S966" i="5"/>
  <c r="S965" i="5"/>
  <c r="S964" i="5"/>
  <c r="S963" i="5"/>
  <c r="S962" i="5"/>
  <c r="S961" i="5"/>
  <c r="S960" i="5"/>
  <c r="S959" i="5"/>
  <c r="S958" i="5"/>
  <c r="S957" i="5"/>
  <c r="S956" i="5"/>
  <c r="S955" i="5"/>
  <c r="S954" i="5"/>
  <c r="S953" i="5"/>
  <c r="S952" i="5"/>
  <c r="S951" i="5"/>
  <c r="S950" i="5"/>
  <c r="S949" i="5"/>
  <c r="S948" i="5"/>
  <c r="S947" i="5"/>
  <c r="S946" i="5"/>
  <c r="S945" i="5"/>
  <c r="S944" i="5"/>
  <c r="S943" i="5"/>
  <c r="S942" i="5"/>
  <c r="S941" i="5"/>
  <c r="S940" i="5"/>
  <c r="S939" i="5"/>
  <c r="S938" i="5"/>
  <c r="S937" i="5"/>
  <c r="S936" i="5"/>
  <c r="S935" i="5"/>
  <c r="S934" i="5"/>
  <c r="S933" i="5"/>
  <c r="S932" i="5"/>
  <c r="S931" i="5"/>
  <c r="S930" i="5"/>
  <c r="S929" i="5"/>
  <c r="S928" i="5"/>
  <c r="S927" i="5"/>
  <c r="S926" i="5"/>
  <c r="S925" i="5"/>
  <c r="S924" i="5"/>
  <c r="S923" i="5"/>
  <c r="S922" i="5"/>
  <c r="S921" i="5"/>
  <c r="S920" i="5"/>
  <c r="S919" i="5"/>
  <c r="S918" i="5"/>
  <c r="S917" i="5"/>
  <c r="S916" i="5"/>
  <c r="S915" i="5"/>
  <c r="S914" i="5"/>
  <c r="S913" i="5"/>
  <c r="S912" i="5"/>
  <c r="S911" i="5"/>
  <c r="S910" i="5"/>
  <c r="S909" i="5"/>
  <c r="S908" i="5"/>
  <c r="S907" i="5"/>
  <c r="S906" i="5"/>
  <c r="S905" i="5"/>
  <c r="S904" i="5"/>
  <c r="S903" i="5"/>
  <c r="S902" i="5"/>
  <c r="S901" i="5"/>
  <c r="S900" i="5"/>
  <c r="S899" i="5"/>
  <c r="S898" i="5"/>
  <c r="S897" i="5"/>
  <c r="S896" i="5"/>
  <c r="S895" i="5"/>
  <c r="S894" i="5"/>
  <c r="S893" i="5"/>
  <c r="S892" i="5"/>
  <c r="S891" i="5"/>
  <c r="S890" i="5"/>
  <c r="S889" i="5"/>
  <c r="S888" i="5"/>
  <c r="S887" i="5"/>
  <c r="S886" i="5"/>
  <c r="S885" i="5"/>
  <c r="S884" i="5"/>
  <c r="S883" i="5"/>
  <c r="S882" i="5"/>
  <c r="S881" i="5"/>
  <c r="S880" i="5"/>
  <c r="S879" i="5"/>
  <c r="S878" i="5"/>
  <c r="S877" i="5"/>
  <c r="S876" i="5"/>
  <c r="S875" i="5"/>
  <c r="S874" i="5"/>
  <c r="S873" i="5"/>
  <c r="S872" i="5"/>
  <c r="S871" i="5"/>
  <c r="S870" i="5"/>
  <c r="S869" i="5"/>
  <c r="S868" i="5"/>
  <c r="S867" i="5"/>
  <c r="S866" i="5"/>
  <c r="S865" i="5"/>
  <c r="S864" i="5"/>
  <c r="S863" i="5"/>
  <c r="S862" i="5"/>
  <c r="S861" i="5"/>
  <c r="S860" i="5"/>
  <c r="S859" i="5"/>
  <c r="S858" i="5"/>
  <c r="S857" i="5"/>
  <c r="S856" i="5"/>
  <c r="S855" i="5"/>
  <c r="S854" i="5"/>
  <c r="S853" i="5"/>
  <c r="S852" i="5"/>
  <c r="S851" i="5"/>
  <c r="S850" i="5"/>
  <c r="S849" i="5"/>
  <c r="S848" i="5"/>
  <c r="S847" i="5"/>
  <c r="S846" i="5"/>
  <c r="S845" i="5"/>
  <c r="S844" i="5"/>
  <c r="S843" i="5"/>
  <c r="S842" i="5"/>
  <c r="S841" i="5"/>
  <c r="S840" i="5"/>
  <c r="S839" i="5"/>
  <c r="S838" i="5"/>
  <c r="S837" i="5"/>
  <c r="S836" i="5"/>
  <c r="S835" i="5"/>
  <c r="S834" i="5"/>
  <c r="S833" i="5"/>
  <c r="S832" i="5"/>
  <c r="S831" i="5"/>
  <c r="S830" i="5"/>
  <c r="S829" i="5"/>
  <c r="S828" i="5"/>
  <c r="S827" i="5"/>
  <c r="S826" i="5"/>
  <c r="S825" i="5"/>
  <c r="S824" i="5"/>
  <c r="S823" i="5"/>
  <c r="S822" i="5"/>
  <c r="S821" i="5"/>
  <c r="S820" i="5"/>
  <c r="S819" i="5"/>
  <c r="S818" i="5"/>
  <c r="S817" i="5"/>
  <c r="S816" i="5"/>
  <c r="S815" i="5"/>
  <c r="S814" i="5"/>
  <c r="S813" i="5"/>
  <c r="S812" i="5"/>
  <c r="S811" i="5"/>
  <c r="S810" i="5"/>
  <c r="S809" i="5"/>
  <c r="S808" i="5"/>
  <c r="S807" i="5"/>
  <c r="S806" i="5"/>
  <c r="S805" i="5"/>
  <c r="S804" i="5"/>
  <c r="S803" i="5"/>
  <c r="S802" i="5"/>
  <c r="S801" i="5"/>
  <c r="S800" i="5"/>
  <c r="S799" i="5"/>
  <c r="S798" i="5"/>
  <c r="S797" i="5"/>
  <c r="S796" i="5"/>
  <c r="S795" i="5"/>
  <c r="S794" i="5"/>
  <c r="S793" i="5"/>
  <c r="S792" i="5"/>
  <c r="S791" i="5"/>
  <c r="S790" i="5"/>
  <c r="S789" i="5"/>
  <c r="S788" i="5"/>
  <c r="S787" i="5"/>
  <c r="S786" i="5"/>
  <c r="S785" i="5"/>
  <c r="S784" i="5"/>
  <c r="S783" i="5"/>
  <c r="S782" i="5"/>
  <c r="S781" i="5"/>
  <c r="S780" i="5"/>
  <c r="S779" i="5"/>
  <c r="S778" i="5"/>
  <c r="S777" i="5"/>
  <c r="S776" i="5"/>
  <c r="S775" i="5"/>
  <c r="S774" i="5"/>
  <c r="S773" i="5"/>
  <c r="S772" i="5"/>
  <c r="S771" i="5"/>
  <c r="S770" i="5"/>
  <c r="S769" i="5"/>
  <c r="S768" i="5"/>
  <c r="S767" i="5"/>
  <c r="S766" i="5"/>
  <c r="S765" i="5"/>
  <c r="S764" i="5"/>
  <c r="S763" i="5"/>
  <c r="S762" i="5"/>
  <c r="S761" i="5"/>
  <c r="S760" i="5"/>
  <c r="S759" i="5"/>
  <c r="S758" i="5"/>
  <c r="S757" i="5"/>
  <c r="S756" i="5"/>
  <c r="S755" i="5"/>
  <c r="S754" i="5"/>
  <c r="S753" i="5"/>
  <c r="S752" i="5"/>
  <c r="S751" i="5"/>
  <c r="S750" i="5"/>
  <c r="S749" i="5"/>
  <c r="S748" i="5"/>
  <c r="S747" i="5"/>
  <c r="S746" i="5"/>
  <c r="S745" i="5"/>
  <c r="S744" i="5"/>
  <c r="S743" i="5"/>
  <c r="S742" i="5"/>
  <c r="S741" i="5"/>
  <c r="S740" i="5"/>
  <c r="S739" i="5"/>
  <c r="S738" i="5"/>
  <c r="S737" i="5"/>
  <c r="S736" i="5"/>
  <c r="S735" i="5"/>
  <c r="S734" i="5"/>
  <c r="S733" i="5"/>
  <c r="S732" i="5"/>
  <c r="S731" i="5"/>
  <c r="S730" i="5"/>
  <c r="S729" i="5"/>
  <c r="S728" i="5"/>
  <c r="S727" i="5"/>
  <c r="S726" i="5"/>
  <c r="S725" i="5"/>
  <c r="S724" i="5"/>
  <c r="S723" i="5"/>
  <c r="S722" i="5"/>
  <c r="S721" i="5"/>
  <c r="S720" i="5"/>
  <c r="S719" i="5"/>
  <c r="S718" i="5"/>
  <c r="S717" i="5"/>
  <c r="S716" i="5"/>
  <c r="S715" i="5"/>
  <c r="S714" i="5"/>
  <c r="S713" i="5"/>
  <c r="S712" i="5"/>
  <c r="S711" i="5"/>
  <c r="S710" i="5"/>
  <c r="S709" i="5"/>
  <c r="S708" i="5"/>
  <c r="S707" i="5"/>
  <c r="S706" i="5"/>
  <c r="S705" i="5"/>
  <c r="S704" i="5"/>
  <c r="S703" i="5"/>
  <c r="S702" i="5"/>
  <c r="S701" i="5"/>
  <c r="S700" i="5"/>
  <c r="S699" i="5"/>
  <c r="S698" i="5"/>
  <c r="S697" i="5"/>
  <c r="S696" i="5"/>
  <c r="S695" i="5"/>
  <c r="S694" i="5"/>
  <c r="S693" i="5"/>
  <c r="S692" i="5"/>
  <c r="S691" i="5"/>
  <c r="S690" i="5"/>
  <c r="S689" i="5"/>
  <c r="S688" i="5"/>
  <c r="S687" i="5"/>
  <c r="S686" i="5"/>
  <c r="S685" i="5"/>
  <c r="S684" i="5"/>
  <c r="S683" i="5"/>
  <c r="S682" i="5"/>
  <c r="S681" i="5"/>
  <c r="S680" i="5"/>
  <c r="S679" i="5"/>
  <c r="S678" i="5"/>
  <c r="S677" i="5"/>
  <c r="S676" i="5"/>
  <c r="S675" i="5"/>
  <c r="S674" i="5"/>
  <c r="S673" i="5"/>
  <c r="S672" i="5"/>
  <c r="S671" i="5"/>
  <c r="S670" i="5"/>
  <c r="S669" i="5"/>
  <c r="S668" i="5"/>
  <c r="S667" i="5"/>
  <c r="S666" i="5"/>
  <c r="S665" i="5"/>
  <c r="S664" i="5"/>
  <c r="S663" i="5"/>
  <c r="S662" i="5"/>
  <c r="S661" i="5"/>
  <c r="S660" i="5"/>
  <c r="S659" i="5"/>
  <c r="S658" i="5"/>
  <c r="S657" i="5"/>
  <c r="S656" i="5"/>
  <c r="S655" i="5"/>
  <c r="S654" i="5"/>
  <c r="S653" i="5"/>
  <c r="S652" i="5"/>
  <c r="S651" i="5"/>
  <c r="S650" i="5"/>
  <c r="S649" i="5"/>
  <c r="S648" i="5"/>
  <c r="S647" i="5"/>
  <c r="S646" i="5"/>
  <c r="S645" i="5"/>
  <c r="S644" i="5"/>
  <c r="S643" i="5"/>
  <c r="S642" i="5"/>
  <c r="S641" i="5"/>
  <c r="S640" i="5"/>
  <c r="S639" i="5"/>
  <c r="S638" i="5"/>
  <c r="S637" i="5"/>
  <c r="S636" i="5"/>
  <c r="S635" i="5"/>
  <c r="S634" i="5"/>
  <c r="S633" i="5"/>
  <c r="S632" i="5"/>
  <c r="S631" i="5"/>
  <c r="S630" i="5"/>
  <c r="S629" i="5"/>
  <c r="S628" i="5"/>
  <c r="S627" i="5"/>
  <c r="S626" i="5"/>
  <c r="S625" i="5"/>
  <c r="S624" i="5"/>
  <c r="S623" i="5"/>
  <c r="S622" i="5"/>
  <c r="S621" i="5"/>
  <c r="S620" i="5"/>
  <c r="S619" i="5"/>
  <c r="S618" i="5"/>
  <c r="S617" i="5"/>
  <c r="S616" i="5"/>
  <c r="S615" i="5"/>
  <c r="S614" i="5"/>
  <c r="S613" i="5"/>
  <c r="S612" i="5"/>
  <c r="S611" i="5"/>
  <c r="S610" i="5"/>
  <c r="S609" i="5"/>
  <c r="S608" i="5"/>
  <c r="S607" i="5"/>
  <c r="S606" i="5"/>
  <c r="S605" i="5"/>
  <c r="S604" i="5"/>
  <c r="S603" i="5"/>
  <c r="S602" i="5"/>
  <c r="S601" i="5"/>
  <c r="S600" i="5"/>
  <c r="S599" i="5"/>
  <c r="S598" i="5"/>
  <c r="S597" i="5"/>
  <c r="S596" i="5"/>
  <c r="S595" i="5"/>
  <c r="S594" i="5"/>
  <c r="S593" i="5"/>
  <c r="S592" i="5"/>
  <c r="S591" i="5"/>
  <c r="S590" i="5"/>
  <c r="S589" i="5"/>
  <c r="S588" i="5"/>
  <c r="S587" i="5"/>
  <c r="S586" i="5"/>
  <c r="S585" i="5"/>
  <c r="S584" i="5"/>
  <c r="S583" i="5"/>
  <c r="S582" i="5"/>
  <c r="S581" i="5"/>
  <c r="S580" i="5"/>
  <c r="S579" i="5"/>
  <c r="S578" i="5"/>
  <c r="S577" i="5"/>
  <c r="S576" i="5"/>
  <c r="S575" i="5"/>
  <c r="S574" i="5"/>
  <c r="S573" i="5"/>
  <c r="S572" i="5"/>
  <c r="S571" i="5"/>
  <c r="S570" i="5"/>
  <c r="S569" i="5"/>
  <c r="S568" i="5"/>
  <c r="S567" i="5"/>
  <c r="S566" i="5"/>
  <c r="S565" i="5"/>
  <c r="S564" i="5"/>
  <c r="S563" i="5"/>
  <c r="S562" i="5"/>
  <c r="S561" i="5"/>
  <c r="S560" i="5"/>
  <c r="S559" i="5"/>
  <c r="S558" i="5"/>
  <c r="S557" i="5"/>
  <c r="S556" i="5"/>
  <c r="S555" i="5"/>
  <c r="S554" i="5"/>
  <c r="S553" i="5"/>
  <c r="S552" i="5"/>
  <c r="S551" i="5"/>
  <c r="S550" i="5"/>
  <c r="S549" i="5"/>
  <c r="S548" i="5"/>
  <c r="S547" i="5"/>
  <c r="S546" i="5"/>
  <c r="S545" i="5"/>
  <c r="S544" i="5"/>
  <c r="S543" i="5"/>
  <c r="S542" i="5"/>
  <c r="S541" i="5"/>
  <c r="S540" i="5"/>
  <c r="S539" i="5"/>
  <c r="S538" i="5"/>
  <c r="S537" i="5"/>
  <c r="S536" i="5"/>
  <c r="S535" i="5"/>
  <c r="S534" i="5"/>
  <c r="S533" i="5"/>
  <c r="S532" i="5"/>
  <c r="S531" i="5"/>
  <c r="S530" i="5"/>
  <c r="S529" i="5"/>
  <c r="S528" i="5"/>
  <c r="S527" i="5"/>
  <c r="S526" i="5"/>
  <c r="S525" i="5"/>
  <c r="S524" i="5"/>
  <c r="S523" i="5"/>
  <c r="S522" i="5"/>
  <c r="S521" i="5"/>
  <c r="S520" i="5"/>
  <c r="S519" i="5"/>
  <c r="S518" i="5"/>
  <c r="S517" i="5"/>
  <c r="S516" i="5"/>
  <c r="S515" i="5"/>
  <c r="S514" i="5"/>
  <c r="S513" i="5"/>
  <c r="S512" i="5"/>
  <c r="S511" i="5"/>
  <c r="S510" i="5"/>
  <c r="S509" i="5"/>
  <c r="S508" i="5"/>
  <c r="S507" i="5"/>
  <c r="S506" i="5"/>
  <c r="S505" i="5"/>
  <c r="S504" i="5"/>
  <c r="S503" i="5"/>
  <c r="S502" i="5"/>
  <c r="S501" i="5"/>
  <c r="S500" i="5"/>
  <c r="S499" i="5"/>
  <c r="S498" i="5"/>
  <c r="S497" i="5"/>
  <c r="S496" i="5"/>
  <c r="S495" i="5"/>
  <c r="S494" i="5"/>
  <c r="S493" i="5"/>
  <c r="S492" i="5"/>
  <c r="S491" i="5"/>
  <c r="S490" i="5"/>
  <c r="S489" i="5"/>
  <c r="S488" i="5"/>
  <c r="S487" i="5"/>
  <c r="S486" i="5"/>
  <c r="S485" i="5"/>
  <c r="S484" i="5"/>
  <c r="S483" i="5"/>
  <c r="S482" i="5"/>
  <c r="S481" i="5"/>
  <c r="S480" i="5"/>
  <c r="S479" i="5"/>
  <c r="S478" i="5"/>
  <c r="S477" i="5"/>
  <c r="S476" i="5"/>
  <c r="S475" i="5"/>
  <c r="S474" i="5"/>
  <c r="S473" i="5"/>
  <c r="S472" i="5"/>
  <c r="S471" i="5"/>
  <c r="S470" i="5"/>
  <c r="S469" i="5"/>
  <c r="S468" i="5"/>
  <c r="S467" i="5"/>
  <c r="S466" i="5"/>
  <c r="S465" i="5"/>
  <c r="S464" i="5"/>
  <c r="S463" i="5"/>
  <c r="S462" i="5"/>
  <c r="S461" i="5"/>
  <c r="S460" i="5"/>
  <c r="S459" i="5"/>
  <c r="S458" i="5"/>
  <c r="S457" i="5"/>
  <c r="S456" i="5"/>
  <c r="S455" i="5"/>
  <c r="S454" i="5"/>
  <c r="S453" i="5"/>
  <c r="S452" i="5"/>
  <c r="S451" i="5"/>
  <c r="S450" i="5"/>
  <c r="S449" i="5"/>
  <c r="S448" i="5"/>
  <c r="S447" i="5"/>
  <c r="S446" i="5"/>
  <c r="S445" i="5"/>
  <c r="S444" i="5"/>
  <c r="S443" i="5"/>
  <c r="S442" i="5"/>
  <c r="S441" i="5"/>
  <c r="S440" i="5"/>
  <c r="S439" i="5"/>
  <c r="S438" i="5"/>
  <c r="S437" i="5"/>
  <c r="S436" i="5"/>
  <c r="S435" i="5"/>
  <c r="S434" i="5"/>
  <c r="S433" i="5"/>
  <c r="S432" i="5"/>
  <c r="S431" i="5"/>
  <c r="S430" i="5"/>
  <c r="S429" i="5"/>
  <c r="S428" i="5"/>
  <c r="S427" i="5"/>
  <c r="S426" i="5"/>
  <c r="S425" i="5"/>
  <c r="S424" i="5"/>
  <c r="S423" i="5"/>
  <c r="S422" i="5"/>
  <c r="S421" i="5"/>
  <c r="S420" i="5"/>
  <c r="S419" i="5"/>
  <c r="S418" i="5"/>
  <c r="S417" i="5"/>
  <c r="S416" i="5"/>
  <c r="S415" i="5"/>
  <c r="S414" i="5"/>
  <c r="S413" i="5"/>
  <c r="S412" i="5"/>
  <c r="S411" i="5"/>
  <c r="S410" i="5"/>
  <c r="S409" i="5"/>
  <c r="S408" i="5"/>
  <c r="S407" i="5"/>
  <c r="S406" i="5"/>
  <c r="S405" i="5"/>
  <c r="S404" i="5"/>
  <c r="S403" i="5"/>
  <c r="S402" i="5"/>
  <c r="S401" i="5"/>
  <c r="S400" i="5"/>
  <c r="S399" i="5"/>
  <c r="S398" i="5"/>
  <c r="S397" i="5"/>
  <c r="S396" i="5"/>
  <c r="S395" i="5"/>
  <c r="S394" i="5"/>
  <c r="S393" i="5"/>
  <c r="S392" i="5"/>
  <c r="S391" i="5"/>
  <c r="S390" i="5"/>
  <c r="S389" i="5"/>
  <c r="S388" i="5"/>
  <c r="S387" i="5"/>
  <c r="S386" i="5"/>
  <c r="S385" i="5"/>
  <c r="S384" i="5"/>
  <c r="S383" i="5"/>
  <c r="S382" i="5"/>
  <c r="S381" i="5"/>
  <c r="S380" i="5"/>
  <c r="S379" i="5"/>
  <c r="S378" i="5"/>
  <c r="S377" i="5"/>
  <c r="S376" i="5"/>
  <c r="S375" i="5"/>
  <c r="S374" i="5"/>
  <c r="S373" i="5"/>
  <c r="S372" i="5"/>
  <c r="S371" i="5"/>
  <c r="S370" i="5"/>
  <c r="S369" i="5"/>
  <c r="S368" i="5"/>
  <c r="S367" i="5"/>
  <c r="S366" i="5"/>
  <c r="S365" i="5"/>
  <c r="S364" i="5"/>
  <c r="S363" i="5"/>
  <c r="S362" i="5"/>
  <c r="S361" i="5"/>
  <c r="S360" i="5"/>
  <c r="S359" i="5"/>
  <c r="S358" i="5"/>
  <c r="S357" i="5"/>
  <c r="S356" i="5"/>
  <c r="S355" i="5"/>
  <c r="S354" i="5"/>
  <c r="S353" i="5"/>
  <c r="S352" i="5"/>
  <c r="S351" i="5"/>
  <c r="S350"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C31" i="9"/>
  <c r="C30" i="9"/>
  <c r="C29" i="9"/>
  <c r="C28" i="9"/>
  <c r="C27" i="9"/>
  <c r="C26" i="9"/>
  <c r="C23" i="9"/>
  <c r="C22" i="9"/>
  <c r="C21" i="9"/>
  <c r="C20" i="9"/>
  <c r="C19" i="9"/>
  <c r="C18" i="9"/>
  <c r="C15" i="9"/>
  <c r="C14" i="9"/>
  <c r="C13" i="9"/>
  <c r="C12" i="9"/>
  <c r="C11" i="9"/>
  <c r="C10" i="9"/>
  <c r="K182" i="7" l="1"/>
  <c r="K10" i="7"/>
  <c r="J200" i="7"/>
  <c r="J199" i="7"/>
  <c r="J187" i="7"/>
  <c r="J182" i="7"/>
  <c r="J151" i="7"/>
  <c r="J90" i="7"/>
  <c r="J10" i="7"/>
  <c r="P2209" i="8"/>
  <c r="O2209" i="8"/>
  <c r="N2209" i="8"/>
  <c r="M2209" i="8"/>
  <c r="I2209" i="8"/>
  <c r="P2208" i="8"/>
  <c r="O2208" i="8"/>
  <c r="N2208" i="8"/>
  <c r="M2208" i="8"/>
  <c r="I2208" i="8"/>
  <c r="P2207" i="8"/>
  <c r="O2207" i="8"/>
  <c r="N2207" i="8"/>
  <c r="M2207" i="8"/>
  <c r="I2207" i="8"/>
  <c r="P2206" i="8"/>
  <c r="O2206" i="8"/>
  <c r="N2206" i="8"/>
  <c r="M2206" i="8"/>
  <c r="I2206" i="8"/>
  <c r="P2205" i="8"/>
  <c r="O2205" i="8"/>
  <c r="N2205" i="8"/>
  <c r="M2205" i="8"/>
  <c r="I2205" i="8"/>
  <c r="P2204" i="8"/>
  <c r="O2204" i="8"/>
  <c r="N2204" i="8"/>
  <c r="M2204" i="8"/>
  <c r="I2204" i="8"/>
  <c r="P2203" i="8"/>
  <c r="O2203" i="8"/>
  <c r="N2203" i="8"/>
  <c r="M2203" i="8"/>
  <c r="I2203" i="8"/>
  <c r="P2202" i="8"/>
  <c r="O2202" i="8"/>
  <c r="N2202" i="8"/>
  <c r="M2202" i="8"/>
  <c r="I2202" i="8"/>
  <c r="P2201" i="8"/>
  <c r="O2201" i="8"/>
  <c r="N2201" i="8"/>
  <c r="M2201" i="8"/>
  <c r="I2201" i="8"/>
  <c r="P2200" i="8"/>
  <c r="O2200" i="8"/>
  <c r="N2200" i="8"/>
  <c r="M2200" i="8"/>
  <c r="I2200" i="8"/>
  <c r="P2199" i="8"/>
  <c r="O2199" i="8"/>
  <c r="N2199" i="8"/>
  <c r="M2199" i="8"/>
  <c r="I2199" i="8"/>
  <c r="P2198" i="8"/>
  <c r="O2198" i="8"/>
  <c r="N2198" i="8"/>
  <c r="M2198" i="8"/>
  <c r="I2198" i="8"/>
  <c r="P2197" i="8"/>
  <c r="O2197" i="8"/>
  <c r="N2197" i="8"/>
  <c r="M2197" i="8"/>
  <c r="I2197" i="8"/>
  <c r="P2196" i="8"/>
  <c r="O2196" i="8"/>
  <c r="N2196" i="8"/>
  <c r="M2196" i="8"/>
  <c r="I2196" i="8"/>
  <c r="P2195" i="8"/>
  <c r="O2195" i="8"/>
  <c r="N2195" i="8"/>
  <c r="M2195" i="8"/>
  <c r="I2195" i="8"/>
  <c r="P2194" i="8"/>
  <c r="O2194" i="8"/>
  <c r="N2194" i="8"/>
  <c r="M2194" i="8"/>
  <c r="I2194" i="8"/>
  <c r="P2193" i="8"/>
  <c r="O2193" i="8"/>
  <c r="N2193" i="8"/>
  <c r="M2193" i="8"/>
  <c r="I2193" i="8"/>
  <c r="P2192" i="8"/>
  <c r="O2192" i="8"/>
  <c r="N2192" i="8"/>
  <c r="M2192" i="8"/>
  <c r="I2192" i="8"/>
  <c r="P2191" i="8"/>
  <c r="O2191" i="8"/>
  <c r="N2191" i="8"/>
  <c r="M2191" i="8"/>
  <c r="I2191" i="8"/>
  <c r="P2190" i="8"/>
  <c r="O2190" i="8"/>
  <c r="N2190" i="8"/>
  <c r="M2190" i="8"/>
  <c r="I2190" i="8"/>
  <c r="P2189" i="8"/>
  <c r="O2189" i="8"/>
  <c r="N2189" i="8"/>
  <c r="M2189" i="8"/>
  <c r="I2189" i="8"/>
  <c r="P2188" i="8"/>
  <c r="O2188" i="8"/>
  <c r="N2188" i="8"/>
  <c r="M2188" i="8"/>
  <c r="I2188" i="8"/>
  <c r="P2187" i="8"/>
  <c r="O2187" i="8"/>
  <c r="N2187" i="8"/>
  <c r="M2187" i="8"/>
  <c r="I2187" i="8"/>
  <c r="P2186" i="8"/>
  <c r="O2186" i="8"/>
  <c r="N2186" i="8"/>
  <c r="M2186" i="8"/>
  <c r="I2186" i="8"/>
  <c r="O81" i="7" s="1"/>
  <c r="P2185" i="8"/>
  <c r="O2185" i="8"/>
  <c r="N2185" i="8"/>
  <c r="M2185" i="8"/>
  <c r="I2185" i="8"/>
  <c r="P2184" i="8"/>
  <c r="O2184" i="8"/>
  <c r="N2184" i="8"/>
  <c r="M2184" i="8"/>
  <c r="I2184" i="8"/>
  <c r="P2183" i="8"/>
  <c r="O2183" i="8"/>
  <c r="N2183" i="8"/>
  <c r="M2183" i="8"/>
  <c r="I2183" i="8"/>
  <c r="P2182" i="8"/>
  <c r="O2182" i="8"/>
  <c r="N2182" i="8"/>
  <c r="M2182" i="8"/>
  <c r="I2182" i="8"/>
  <c r="P2181" i="8"/>
  <c r="O2181" i="8"/>
  <c r="N2181" i="8"/>
  <c r="M2181" i="8"/>
  <c r="I2181" i="8"/>
  <c r="P2180" i="8"/>
  <c r="O2180" i="8"/>
  <c r="N2180" i="8"/>
  <c r="M2180" i="8"/>
  <c r="I2180" i="8"/>
  <c r="P2179" i="8"/>
  <c r="O2179" i="8"/>
  <c r="N2179" i="8"/>
  <c r="M2179" i="8"/>
  <c r="I2179" i="8"/>
  <c r="P2178" i="8"/>
  <c r="O2178" i="8"/>
  <c r="N2178" i="8"/>
  <c r="M2178" i="8"/>
  <c r="I2178" i="8"/>
  <c r="P2177" i="8"/>
  <c r="O2177" i="8"/>
  <c r="N2177" i="8"/>
  <c r="M2177" i="8"/>
  <c r="I2177" i="8"/>
  <c r="P2176" i="8"/>
  <c r="O2176" i="8"/>
  <c r="N2176" i="8"/>
  <c r="M2176" i="8"/>
  <c r="I2176" i="8"/>
  <c r="P2175" i="8"/>
  <c r="O2175" i="8"/>
  <c r="N2175" i="8"/>
  <c r="M2175" i="8"/>
  <c r="I2175" i="8"/>
  <c r="P2174" i="8"/>
  <c r="O2174" i="8"/>
  <c r="N2174" i="8"/>
  <c r="M2174" i="8"/>
  <c r="I2174" i="8"/>
  <c r="P2173" i="8"/>
  <c r="O2173" i="8"/>
  <c r="N2173" i="8"/>
  <c r="M2173" i="8"/>
  <c r="I2173" i="8"/>
  <c r="P2172" i="8"/>
  <c r="O2172" i="8"/>
  <c r="N2172" i="8"/>
  <c r="M2172" i="8"/>
  <c r="I2172" i="8"/>
  <c r="P2171" i="8"/>
  <c r="O2171" i="8"/>
  <c r="N2171" i="8"/>
  <c r="M2171" i="8"/>
  <c r="I2171" i="8"/>
  <c r="P2170" i="8"/>
  <c r="O2170" i="8"/>
  <c r="N2170" i="8"/>
  <c r="M2170" i="8"/>
  <c r="I2170" i="8"/>
  <c r="P2169" i="8"/>
  <c r="O2169" i="8"/>
  <c r="N2169" i="8"/>
  <c r="M2169" i="8"/>
  <c r="I2169" i="8"/>
  <c r="P2168" i="8"/>
  <c r="O2168" i="8"/>
  <c r="N2168" i="8"/>
  <c r="M2168" i="8"/>
  <c r="I2168" i="8"/>
  <c r="P2167" i="8"/>
  <c r="O2167" i="8"/>
  <c r="N2167" i="8"/>
  <c r="M2167" i="8"/>
  <c r="I2167" i="8"/>
  <c r="P2166" i="8"/>
  <c r="O2166" i="8"/>
  <c r="N2166" i="8"/>
  <c r="M2166" i="8"/>
  <c r="I2166" i="8"/>
  <c r="P2165" i="8"/>
  <c r="O2165" i="8"/>
  <c r="N2165" i="8"/>
  <c r="M2165" i="8"/>
  <c r="I2165" i="8"/>
  <c r="P2164" i="8"/>
  <c r="O2164" i="8"/>
  <c r="N2164" i="8"/>
  <c r="M2164" i="8"/>
  <c r="I2164" i="8"/>
  <c r="P2163" i="8"/>
  <c r="O2163" i="8"/>
  <c r="N2163" i="8"/>
  <c r="M2163" i="8"/>
  <c r="I2163" i="8"/>
  <c r="P2162" i="8"/>
  <c r="O2162" i="8"/>
  <c r="N2162" i="8"/>
  <c r="M2162" i="8"/>
  <c r="I2162" i="8"/>
  <c r="P2161" i="8"/>
  <c r="O2161" i="8"/>
  <c r="N2161" i="8"/>
  <c r="M2161" i="8"/>
  <c r="I2161" i="8"/>
  <c r="P2160" i="8"/>
  <c r="O2160" i="8"/>
  <c r="N2160" i="8"/>
  <c r="M2160" i="8"/>
  <c r="I2160" i="8"/>
  <c r="P2159" i="8"/>
  <c r="O2159" i="8"/>
  <c r="N2159" i="8"/>
  <c r="M2159" i="8"/>
  <c r="I2159" i="8"/>
  <c r="P2158" i="8"/>
  <c r="O2158" i="8"/>
  <c r="N2158" i="8"/>
  <c r="M2158" i="8"/>
  <c r="I2158" i="8"/>
  <c r="P2157" i="8"/>
  <c r="O2157" i="8"/>
  <c r="N2157" i="8"/>
  <c r="M2157" i="8"/>
  <c r="I2157" i="8"/>
  <c r="P2156" i="8"/>
  <c r="O2156" i="8"/>
  <c r="N2156" i="8"/>
  <c r="M2156" i="8"/>
  <c r="I2156" i="8"/>
  <c r="P2155" i="8"/>
  <c r="O2155" i="8"/>
  <c r="N2155" i="8"/>
  <c r="M2155" i="8"/>
  <c r="I2155" i="8"/>
  <c r="P2154" i="8"/>
  <c r="O2154" i="8"/>
  <c r="N2154" i="8"/>
  <c r="M2154" i="8"/>
  <c r="I2154" i="8"/>
  <c r="P2153" i="8"/>
  <c r="O2153" i="8"/>
  <c r="N2153" i="8"/>
  <c r="M2153" i="8"/>
  <c r="I2153" i="8"/>
  <c r="P2152" i="8"/>
  <c r="O2152" i="8"/>
  <c r="N2152" i="8"/>
  <c r="M2152" i="8"/>
  <c r="I2152" i="8"/>
  <c r="P2151" i="8"/>
  <c r="O2151" i="8"/>
  <c r="N2151" i="8"/>
  <c r="M2151" i="8"/>
  <c r="I2151" i="8"/>
  <c r="P2150" i="8"/>
  <c r="O2150" i="8"/>
  <c r="N2150" i="8"/>
  <c r="M2150" i="8"/>
  <c r="I2150" i="8"/>
  <c r="P2149" i="8"/>
  <c r="O2149" i="8"/>
  <c r="N2149" i="8"/>
  <c r="M2149" i="8"/>
  <c r="I2149" i="8"/>
  <c r="P2148" i="8"/>
  <c r="O2148" i="8"/>
  <c r="N2148" i="8"/>
  <c r="M2148" i="8"/>
  <c r="I2148" i="8"/>
  <c r="P2147" i="8"/>
  <c r="O2147" i="8"/>
  <c r="N2147" i="8"/>
  <c r="M2147" i="8"/>
  <c r="I2147" i="8"/>
  <c r="P2146" i="8"/>
  <c r="O2146" i="8"/>
  <c r="N2146" i="8"/>
  <c r="M2146" i="8"/>
  <c r="I2146" i="8"/>
  <c r="P2145" i="8"/>
  <c r="O2145" i="8"/>
  <c r="N2145" i="8"/>
  <c r="M2145" i="8"/>
  <c r="I2145" i="8"/>
  <c r="P2144" i="8"/>
  <c r="O2144" i="8"/>
  <c r="N2144" i="8"/>
  <c r="M2144" i="8"/>
  <c r="I2144" i="8"/>
  <c r="P2143" i="8"/>
  <c r="O2143" i="8"/>
  <c r="N2143" i="8"/>
  <c r="M2143" i="8"/>
  <c r="I2143" i="8"/>
  <c r="P2142" i="8"/>
  <c r="O2142" i="8"/>
  <c r="N2142" i="8"/>
  <c r="M2142" i="8"/>
  <c r="I2142" i="8"/>
  <c r="P2141" i="8"/>
  <c r="O2141" i="8"/>
  <c r="N2141" i="8"/>
  <c r="M2141" i="8"/>
  <c r="I2141" i="8"/>
  <c r="P2140" i="8"/>
  <c r="O2140" i="8"/>
  <c r="N2140" i="8"/>
  <c r="M2140" i="8"/>
  <c r="I2140" i="8"/>
  <c r="P2139" i="8"/>
  <c r="O2139" i="8"/>
  <c r="N2139" i="8"/>
  <c r="M2139" i="8"/>
  <c r="I2139" i="8"/>
  <c r="P2138" i="8"/>
  <c r="O2138" i="8"/>
  <c r="N2138" i="8"/>
  <c r="M2138" i="8"/>
  <c r="I2138" i="8"/>
  <c r="P2137" i="8"/>
  <c r="O2137" i="8"/>
  <c r="N2137" i="8"/>
  <c r="M2137" i="8"/>
  <c r="I2137" i="8"/>
  <c r="P2136" i="8"/>
  <c r="O2136" i="8"/>
  <c r="N2136" i="8"/>
  <c r="M2136" i="8"/>
  <c r="I2136" i="8"/>
  <c r="P2135" i="8"/>
  <c r="O2135" i="8"/>
  <c r="N2135" i="8"/>
  <c r="M2135" i="8"/>
  <c r="I2135" i="8"/>
  <c r="P2134" i="8"/>
  <c r="O2134" i="8"/>
  <c r="N2134" i="8"/>
  <c r="M2134" i="8"/>
  <c r="I2134" i="8"/>
  <c r="P2133" i="8"/>
  <c r="O2133" i="8"/>
  <c r="N2133" i="8"/>
  <c r="M2133" i="8"/>
  <c r="I2133" i="8"/>
  <c r="P2132" i="8"/>
  <c r="O2132" i="8"/>
  <c r="N2132" i="8"/>
  <c r="M2132" i="8"/>
  <c r="I2132" i="8"/>
  <c r="P2131" i="8"/>
  <c r="O2131" i="8"/>
  <c r="N2131" i="8"/>
  <c r="M2131" i="8"/>
  <c r="I2131" i="8"/>
  <c r="P2130" i="8"/>
  <c r="O2130" i="8"/>
  <c r="N2130" i="8"/>
  <c r="M2130" i="8"/>
  <c r="I2130" i="8"/>
  <c r="P2129" i="8"/>
  <c r="O2129" i="8"/>
  <c r="N2129" i="8"/>
  <c r="M2129" i="8"/>
  <c r="I2129" i="8"/>
  <c r="P2128" i="8"/>
  <c r="O2128" i="8"/>
  <c r="N2128" i="8"/>
  <c r="M2128" i="8"/>
  <c r="I2128" i="8"/>
  <c r="P2127" i="8"/>
  <c r="O2127" i="8"/>
  <c r="N2127" i="8"/>
  <c r="M2127" i="8"/>
  <c r="I2127" i="8"/>
  <c r="P2126" i="8"/>
  <c r="O2126" i="8"/>
  <c r="N2126" i="8"/>
  <c r="M2126" i="8"/>
  <c r="I2126" i="8"/>
  <c r="P2125" i="8"/>
  <c r="O2125" i="8"/>
  <c r="N2125" i="8"/>
  <c r="M2125" i="8"/>
  <c r="I2125" i="8"/>
  <c r="P2124" i="8"/>
  <c r="O2124" i="8"/>
  <c r="N2124" i="8"/>
  <c r="M2124" i="8"/>
  <c r="I2124" i="8"/>
  <c r="P2123" i="8"/>
  <c r="O2123" i="8"/>
  <c r="N2123" i="8"/>
  <c r="M2123" i="8"/>
  <c r="I2123" i="8"/>
  <c r="P2122" i="8"/>
  <c r="O2122" i="8"/>
  <c r="N2122" i="8"/>
  <c r="M2122" i="8"/>
  <c r="I2122" i="8"/>
  <c r="P2121" i="8"/>
  <c r="O2121" i="8"/>
  <c r="N2121" i="8"/>
  <c r="M2121" i="8"/>
  <c r="I2121" i="8"/>
  <c r="P2120" i="8"/>
  <c r="O2120" i="8"/>
  <c r="N2120" i="8"/>
  <c r="M2120" i="8"/>
  <c r="I2120" i="8"/>
  <c r="P2119" i="8"/>
  <c r="O2119" i="8"/>
  <c r="N2119" i="8"/>
  <c r="M2119" i="8"/>
  <c r="I2119" i="8"/>
  <c r="P2118" i="8"/>
  <c r="O2118" i="8"/>
  <c r="N2118" i="8"/>
  <c r="M2118" i="8"/>
  <c r="I2118" i="8"/>
  <c r="P2117" i="8"/>
  <c r="O2117" i="8"/>
  <c r="N2117" i="8"/>
  <c r="M2117" i="8"/>
  <c r="I2117" i="8"/>
  <c r="P2116" i="8"/>
  <c r="O2116" i="8"/>
  <c r="N2116" i="8"/>
  <c r="M2116" i="8"/>
  <c r="I2116" i="8"/>
  <c r="P2115" i="8"/>
  <c r="O2115" i="8"/>
  <c r="N2115" i="8"/>
  <c r="M2115" i="8"/>
  <c r="I2115" i="8"/>
  <c r="P2114" i="8"/>
  <c r="O2114" i="8"/>
  <c r="N2114" i="8"/>
  <c r="M2114" i="8"/>
  <c r="I2114" i="8"/>
  <c r="P2113" i="8"/>
  <c r="O2113" i="8"/>
  <c r="N2113" i="8"/>
  <c r="M2113" i="8"/>
  <c r="I2113" i="8"/>
  <c r="P2112" i="8"/>
  <c r="O2112" i="8"/>
  <c r="N2112" i="8"/>
  <c r="M2112" i="8"/>
  <c r="I2112" i="8"/>
  <c r="P2111" i="8"/>
  <c r="O2111" i="8"/>
  <c r="N2111" i="8"/>
  <c r="M2111" i="8"/>
  <c r="I2111" i="8"/>
  <c r="P2110" i="8"/>
  <c r="O2110" i="8"/>
  <c r="N2110" i="8"/>
  <c r="M2110" i="8"/>
  <c r="I2110" i="8"/>
  <c r="P2109" i="8"/>
  <c r="O2109" i="8"/>
  <c r="N2109" i="8"/>
  <c r="M2109" i="8"/>
  <c r="I2109" i="8"/>
  <c r="P2108" i="8"/>
  <c r="O2108" i="8"/>
  <c r="N2108" i="8"/>
  <c r="M2108" i="8"/>
  <c r="I2108" i="8"/>
  <c r="P2107" i="8"/>
  <c r="O2107" i="8"/>
  <c r="N2107" i="8"/>
  <c r="M2107" i="8"/>
  <c r="I2107" i="8"/>
  <c r="P2106" i="8"/>
  <c r="O2106" i="8"/>
  <c r="N2106" i="8"/>
  <c r="M2106" i="8"/>
  <c r="I2106" i="8"/>
  <c r="P2105" i="8"/>
  <c r="O2105" i="8"/>
  <c r="N2105" i="8"/>
  <c r="M2105" i="8"/>
  <c r="I2105" i="8"/>
  <c r="P2104" i="8"/>
  <c r="O2104" i="8"/>
  <c r="N2104" i="8"/>
  <c r="M2104" i="8"/>
  <c r="I2104" i="8"/>
  <c r="P2103" i="8"/>
  <c r="O2103" i="8"/>
  <c r="N2103" i="8"/>
  <c r="M2103" i="8"/>
  <c r="I2103" i="8"/>
  <c r="P2102" i="8"/>
  <c r="O2102" i="8"/>
  <c r="N2102" i="8"/>
  <c r="M2102" i="8"/>
  <c r="I2102" i="8"/>
  <c r="P2101" i="8"/>
  <c r="O2101" i="8"/>
  <c r="N2101" i="8"/>
  <c r="M2101" i="8"/>
  <c r="I2101" i="8"/>
  <c r="P2100" i="8"/>
  <c r="O2100" i="8"/>
  <c r="N2100" i="8"/>
  <c r="M2100" i="8"/>
  <c r="I2100" i="8"/>
  <c r="P2099" i="8"/>
  <c r="O2099" i="8"/>
  <c r="N2099" i="8"/>
  <c r="M2099" i="8"/>
  <c r="I2099" i="8"/>
  <c r="P2098" i="8"/>
  <c r="O2098" i="8"/>
  <c r="N2098" i="8"/>
  <c r="M2098" i="8"/>
  <c r="I2098" i="8"/>
  <c r="P2097" i="8"/>
  <c r="O2097" i="8"/>
  <c r="N2097" i="8"/>
  <c r="M2097" i="8"/>
  <c r="I2097" i="8"/>
  <c r="P2096" i="8"/>
  <c r="O2096" i="8"/>
  <c r="N2096" i="8"/>
  <c r="M2096" i="8"/>
  <c r="I2096" i="8"/>
  <c r="P2095" i="8"/>
  <c r="O2095" i="8"/>
  <c r="N2095" i="8"/>
  <c r="M2095" i="8"/>
  <c r="I2095" i="8"/>
  <c r="P2094" i="8"/>
  <c r="O2094" i="8"/>
  <c r="N2094" i="8"/>
  <c r="M2094" i="8"/>
  <c r="I2094" i="8"/>
  <c r="P2093" i="8"/>
  <c r="O2093" i="8"/>
  <c r="N2093" i="8"/>
  <c r="M2093" i="8"/>
  <c r="I2093" i="8"/>
  <c r="P2092" i="8"/>
  <c r="O2092" i="8"/>
  <c r="N2092" i="8"/>
  <c r="M2092" i="8"/>
  <c r="I2092" i="8"/>
  <c r="P2091" i="8"/>
  <c r="O2091" i="8"/>
  <c r="N2091" i="8"/>
  <c r="M2091" i="8"/>
  <c r="I2091" i="8"/>
  <c r="P2090" i="8"/>
  <c r="O2090" i="8"/>
  <c r="N2090" i="8"/>
  <c r="M2090" i="8"/>
  <c r="I2090" i="8"/>
  <c r="O11" i="7" s="1"/>
  <c r="P2089" i="8"/>
  <c r="O2089" i="8"/>
  <c r="N2089" i="8"/>
  <c r="M2089" i="8"/>
  <c r="I2089" i="8"/>
  <c r="P2088" i="8"/>
  <c r="O2088" i="8"/>
  <c r="N2088" i="8"/>
  <c r="M2088" i="8"/>
  <c r="I2088" i="8"/>
  <c r="P2087" i="8"/>
  <c r="O2087" i="8"/>
  <c r="N2087" i="8"/>
  <c r="M2087" i="8"/>
  <c r="I2087" i="8"/>
  <c r="P2086" i="8"/>
  <c r="O2086" i="8"/>
  <c r="N2086" i="8"/>
  <c r="M2086" i="8"/>
  <c r="I2086" i="8"/>
  <c r="P2085" i="8"/>
  <c r="O2085" i="8"/>
  <c r="N2085" i="8"/>
  <c r="M2085" i="8"/>
  <c r="I2085" i="8"/>
  <c r="P2084" i="8"/>
  <c r="O2084" i="8"/>
  <c r="N2084" i="8"/>
  <c r="M2084" i="8"/>
  <c r="I2084" i="8"/>
  <c r="P2083" i="8"/>
  <c r="O2083" i="8"/>
  <c r="N2083" i="8"/>
  <c r="M2083" i="8"/>
  <c r="I2083" i="8"/>
  <c r="P2082" i="8"/>
  <c r="O2082" i="8"/>
  <c r="N2082" i="8"/>
  <c r="M2082" i="8"/>
  <c r="I2082" i="8"/>
  <c r="P2081" i="8"/>
  <c r="O2081" i="8"/>
  <c r="N2081" i="8"/>
  <c r="M2081" i="8"/>
  <c r="I2081" i="8"/>
  <c r="P2080" i="8"/>
  <c r="O2080" i="8"/>
  <c r="N2080" i="8"/>
  <c r="M2080" i="8"/>
  <c r="I2080" i="8"/>
  <c r="P2079" i="8"/>
  <c r="O2079" i="8"/>
  <c r="N2079" i="8"/>
  <c r="M2079" i="8"/>
  <c r="I2079" i="8"/>
  <c r="P2078" i="8"/>
  <c r="O2078" i="8"/>
  <c r="N2078" i="8"/>
  <c r="M2078" i="8"/>
  <c r="I2078" i="8"/>
  <c r="P2077" i="8"/>
  <c r="O2077" i="8"/>
  <c r="N2077" i="8"/>
  <c r="M2077" i="8"/>
  <c r="I2077" i="8"/>
  <c r="P2076" i="8"/>
  <c r="O2076" i="8"/>
  <c r="N2076" i="8"/>
  <c r="M2076" i="8"/>
  <c r="I2076" i="8"/>
  <c r="P2075" i="8"/>
  <c r="O2075" i="8"/>
  <c r="N2075" i="8"/>
  <c r="M2075" i="8"/>
  <c r="I2075" i="8"/>
  <c r="P2074" i="8"/>
  <c r="O2074" i="8"/>
  <c r="N2074" i="8"/>
  <c r="M2074" i="8"/>
  <c r="I2074" i="8"/>
  <c r="P2073" i="8"/>
  <c r="O2073" i="8"/>
  <c r="N2073" i="8"/>
  <c r="M2073" i="8"/>
  <c r="I2073" i="8"/>
  <c r="P2072" i="8"/>
  <c r="O2072" i="8"/>
  <c r="N2072" i="8"/>
  <c r="M2072" i="8"/>
  <c r="I2072" i="8"/>
  <c r="P2071" i="8"/>
  <c r="O2071" i="8"/>
  <c r="N2071" i="8"/>
  <c r="M2071" i="8"/>
  <c r="I2071" i="8"/>
  <c r="P2070" i="8"/>
  <c r="O2070" i="8"/>
  <c r="N2070" i="8"/>
  <c r="M2070" i="8"/>
  <c r="I2070" i="8"/>
  <c r="P2069" i="8"/>
  <c r="O2069" i="8"/>
  <c r="N2069" i="8"/>
  <c r="M2069" i="8"/>
  <c r="I2069" i="8"/>
  <c r="P2068" i="8"/>
  <c r="O2068" i="8"/>
  <c r="N2068" i="8"/>
  <c r="M2068" i="8"/>
  <c r="I2068" i="8"/>
  <c r="P2067" i="8"/>
  <c r="O2067" i="8"/>
  <c r="N2067" i="8"/>
  <c r="M2067" i="8"/>
  <c r="I2067" i="8"/>
  <c r="P2066" i="8"/>
  <c r="O2066" i="8"/>
  <c r="N2066" i="8"/>
  <c r="M2066" i="8"/>
  <c r="I2066" i="8"/>
  <c r="P2065" i="8"/>
  <c r="O2065" i="8"/>
  <c r="N2065" i="8"/>
  <c r="M2065" i="8"/>
  <c r="I2065" i="8"/>
  <c r="P2064" i="8"/>
  <c r="O2064" i="8"/>
  <c r="N2064" i="8"/>
  <c r="M2064" i="8"/>
  <c r="I2064" i="8"/>
  <c r="P2063" i="8"/>
  <c r="O2063" i="8"/>
  <c r="N2063" i="8"/>
  <c r="M2063" i="8"/>
  <c r="I2063" i="8"/>
  <c r="P2062" i="8"/>
  <c r="O2062" i="8"/>
  <c r="N2062" i="8"/>
  <c r="M2062" i="8"/>
  <c r="I2062" i="8"/>
  <c r="P2061" i="8"/>
  <c r="O2061" i="8"/>
  <c r="N2061" i="8"/>
  <c r="M2061" i="8"/>
  <c r="I2061" i="8"/>
  <c r="P2060" i="8"/>
  <c r="O2060" i="8"/>
  <c r="N2060" i="8"/>
  <c r="M2060" i="8"/>
  <c r="I2060" i="8"/>
  <c r="P2059" i="8"/>
  <c r="O2059" i="8"/>
  <c r="N2059" i="8"/>
  <c r="M2059" i="8"/>
  <c r="I2059" i="8"/>
  <c r="P2058" i="8"/>
  <c r="O2058" i="8"/>
  <c r="N2058" i="8"/>
  <c r="M2058" i="8"/>
  <c r="I2058" i="8"/>
  <c r="P2057" i="8"/>
  <c r="O2057" i="8"/>
  <c r="N2057" i="8"/>
  <c r="M2057" i="8"/>
  <c r="I2057" i="8"/>
  <c r="P2056" i="8"/>
  <c r="O2056" i="8"/>
  <c r="N2056" i="8"/>
  <c r="M2056" i="8"/>
  <c r="I2056" i="8"/>
  <c r="P2055" i="8"/>
  <c r="O2055" i="8"/>
  <c r="N2055" i="8"/>
  <c r="M2055" i="8"/>
  <c r="I2055" i="8"/>
  <c r="P2054" i="8"/>
  <c r="O2054" i="8"/>
  <c r="N2054" i="8"/>
  <c r="M2054" i="8"/>
  <c r="I2054" i="8"/>
  <c r="P2053" i="8"/>
  <c r="O2053" i="8"/>
  <c r="N2053" i="8"/>
  <c r="M2053" i="8"/>
  <c r="I2053" i="8"/>
  <c r="P2052" i="8"/>
  <c r="O2052" i="8"/>
  <c r="N2052" i="8"/>
  <c r="M2052" i="8"/>
  <c r="I2052" i="8"/>
  <c r="P2051" i="8"/>
  <c r="O2051" i="8"/>
  <c r="N2051" i="8"/>
  <c r="M2051" i="8"/>
  <c r="I2051" i="8"/>
  <c r="P2050" i="8"/>
  <c r="O2050" i="8"/>
  <c r="N2050" i="8"/>
  <c r="M2050" i="8"/>
  <c r="I2050" i="8"/>
  <c r="P2049" i="8"/>
  <c r="O2049" i="8"/>
  <c r="N2049" i="8"/>
  <c r="M2049" i="8"/>
  <c r="I2049" i="8"/>
  <c r="P2048" i="8"/>
  <c r="O2048" i="8"/>
  <c r="N2048" i="8"/>
  <c r="M2048" i="8"/>
  <c r="I2048" i="8"/>
  <c r="P2047" i="8"/>
  <c r="O2047" i="8"/>
  <c r="N2047" i="8"/>
  <c r="M2047" i="8"/>
  <c r="I2047" i="8"/>
  <c r="P2046" i="8"/>
  <c r="O2046" i="8"/>
  <c r="N2046" i="8"/>
  <c r="M2046" i="8"/>
  <c r="I2046" i="8"/>
  <c r="P2045" i="8"/>
  <c r="O2045" i="8"/>
  <c r="N2045" i="8"/>
  <c r="M2045" i="8"/>
  <c r="I2045" i="8"/>
  <c r="P2044" i="8"/>
  <c r="O2044" i="8"/>
  <c r="N2044" i="8"/>
  <c r="M2044" i="8"/>
  <c r="I2044" i="8"/>
  <c r="P2043" i="8"/>
  <c r="O2043" i="8"/>
  <c r="N2043" i="8"/>
  <c r="M2043" i="8"/>
  <c r="I2043" i="8"/>
  <c r="P2042" i="8"/>
  <c r="O2042" i="8"/>
  <c r="N2042" i="8"/>
  <c r="M2042" i="8"/>
  <c r="I2042" i="8"/>
  <c r="P2041" i="8"/>
  <c r="O2041" i="8"/>
  <c r="N2041" i="8"/>
  <c r="M2041" i="8"/>
  <c r="I2041" i="8"/>
  <c r="P2040" i="8"/>
  <c r="O2040" i="8"/>
  <c r="N2040" i="8"/>
  <c r="M2040" i="8"/>
  <c r="I2040" i="8"/>
  <c r="P2039" i="8"/>
  <c r="O2039" i="8"/>
  <c r="N2039" i="8"/>
  <c r="M2039" i="8"/>
  <c r="I2039" i="8"/>
  <c r="P2038" i="8"/>
  <c r="O2038" i="8"/>
  <c r="N2038" i="8"/>
  <c r="M2038" i="8"/>
  <c r="I2038" i="8"/>
  <c r="P2037" i="8"/>
  <c r="O2037" i="8"/>
  <c r="N2037" i="8"/>
  <c r="M2037" i="8"/>
  <c r="I2037" i="8"/>
  <c r="P2036" i="8"/>
  <c r="O2036" i="8"/>
  <c r="N2036" i="8"/>
  <c r="M2036" i="8"/>
  <c r="I2036" i="8"/>
  <c r="P2035" i="8"/>
  <c r="O2035" i="8"/>
  <c r="N2035" i="8"/>
  <c r="M2035" i="8"/>
  <c r="I2035" i="8"/>
  <c r="P2034" i="8"/>
  <c r="O2034" i="8"/>
  <c r="N2034" i="8"/>
  <c r="M2034" i="8"/>
  <c r="I2034" i="8"/>
  <c r="P2033" i="8"/>
  <c r="O2033" i="8"/>
  <c r="N2033" i="8"/>
  <c r="M2033" i="8"/>
  <c r="I2033" i="8"/>
  <c r="P2032" i="8"/>
  <c r="O2032" i="8"/>
  <c r="N2032" i="8"/>
  <c r="M2032" i="8"/>
  <c r="I2032" i="8"/>
  <c r="P2031" i="8"/>
  <c r="O2031" i="8"/>
  <c r="N2031" i="8"/>
  <c r="M2031" i="8"/>
  <c r="I2031" i="8"/>
  <c r="P2030" i="8"/>
  <c r="O2030" i="8"/>
  <c r="N2030" i="8"/>
  <c r="M2030" i="8"/>
  <c r="I2030" i="8"/>
  <c r="O182" i="7" s="1"/>
  <c r="P2029" i="8"/>
  <c r="O2029" i="8"/>
  <c r="N2029" i="8"/>
  <c r="M2029" i="8"/>
  <c r="I2029" i="8"/>
  <c r="P2028" i="8"/>
  <c r="O2028" i="8"/>
  <c r="N2028" i="8"/>
  <c r="M2028" i="8"/>
  <c r="I2028" i="8"/>
  <c r="P2027" i="8"/>
  <c r="O2027" i="8"/>
  <c r="N2027" i="8"/>
  <c r="M2027" i="8"/>
  <c r="I2027" i="8"/>
  <c r="P2026" i="8"/>
  <c r="O2026" i="8"/>
  <c r="N2026" i="8"/>
  <c r="M2026" i="8"/>
  <c r="I2026" i="8"/>
  <c r="P2025" i="8"/>
  <c r="O2025" i="8"/>
  <c r="N2025" i="8"/>
  <c r="M2025" i="8"/>
  <c r="I2025" i="8"/>
  <c r="P2024" i="8"/>
  <c r="O2024" i="8"/>
  <c r="N2024" i="8"/>
  <c r="M2024" i="8"/>
  <c r="I2024" i="8"/>
  <c r="P2023" i="8"/>
  <c r="O2023" i="8"/>
  <c r="N2023" i="8"/>
  <c r="M2023" i="8"/>
  <c r="I2023" i="8"/>
  <c r="P2022" i="8"/>
  <c r="O2022" i="8"/>
  <c r="N2022" i="8"/>
  <c r="M2022" i="8"/>
  <c r="I2022" i="8"/>
  <c r="P2021" i="8"/>
  <c r="O2021" i="8"/>
  <c r="N2021" i="8"/>
  <c r="M2021" i="8"/>
  <c r="I2021" i="8"/>
  <c r="P2020" i="8"/>
  <c r="O2020" i="8"/>
  <c r="N2020" i="8"/>
  <c r="M2020" i="8"/>
  <c r="I2020" i="8"/>
  <c r="P2019" i="8"/>
  <c r="O2019" i="8"/>
  <c r="N2019" i="8"/>
  <c r="M2019" i="8"/>
  <c r="I2019" i="8"/>
  <c r="P2018" i="8"/>
  <c r="O2018" i="8"/>
  <c r="N2018" i="8"/>
  <c r="M2018" i="8"/>
  <c r="I2018" i="8"/>
  <c r="P2017" i="8"/>
  <c r="O2017" i="8"/>
  <c r="N2017" i="8"/>
  <c r="M2017" i="8"/>
  <c r="I2017" i="8"/>
  <c r="P2016" i="8"/>
  <c r="O2016" i="8"/>
  <c r="N2016" i="8"/>
  <c r="M2016" i="8"/>
  <c r="I2016" i="8"/>
  <c r="P2015" i="8"/>
  <c r="O2015" i="8"/>
  <c r="N2015" i="8"/>
  <c r="M2015" i="8"/>
  <c r="I2015" i="8"/>
  <c r="P2014" i="8"/>
  <c r="O2014" i="8"/>
  <c r="N2014" i="8"/>
  <c r="M2014" i="8"/>
  <c r="I2014" i="8"/>
  <c r="P2013" i="8"/>
  <c r="O2013" i="8"/>
  <c r="N2013" i="8"/>
  <c r="M2013" i="8"/>
  <c r="I2013" i="8"/>
  <c r="P2012" i="8"/>
  <c r="O2012" i="8"/>
  <c r="N2012" i="8"/>
  <c r="M2012" i="8"/>
  <c r="I2012" i="8"/>
  <c r="P2011" i="8"/>
  <c r="O2011" i="8"/>
  <c r="N2011" i="8"/>
  <c r="M2011" i="8"/>
  <c r="I2011" i="8"/>
  <c r="P2010" i="8"/>
  <c r="O2010" i="8"/>
  <c r="N2010" i="8"/>
  <c r="M2010" i="8"/>
  <c r="I2010" i="8"/>
  <c r="P2009" i="8"/>
  <c r="O2009" i="8"/>
  <c r="N2009" i="8"/>
  <c r="M2009" i="8"/>
  <c r="I2009" i="8"/>
  <c r="P2008" i="8"/>
  <c r="O2008" i="8"/>
  <c r="N2008" i="8"/>
  <c r="M2008" i="8"/>
  <c r="I2008" i="8"/>
  <c r="P2007" i="8"/>
  <c r="O2007" i="8"/>
  <c r="N2007" i="8"/>
  <c r="M2007" i="8"/>
  <c r="I2007" i="8"/>
  <c r="P2006" i="8"/>
  <c r="O2006" i="8"/>
  <c r="N2006" i="8"/>
  <c r="M2006" i="8"/>
  <c r="I2006" i="8"/>
  <c r="P2005" i="8"/>
  <c r="O2005" i="8"/>
  <c r="N2005" i="8"/>
  <c r="M2005" i="8"/>
  <c r="I2005" i="8"/>
  <c r="P2004" i="8"/>
  <c r="O2004" i="8"/>
  <c r="N2004" i="8"/>
  <c r="M2004" i="8"/>
  <c r="I2004" i="8"/>
  <c r="P2003" i="8"/>
  <c r="O2003" i="8"/>
  <c r="N2003" i="8"/>
  <c r="M2003" i="8"/>
  <c r="I2003" i="8"/>
  <c r="P2002" i="8"/>
  <c r="O2002" i="8"/>
  <c r="N2002" i="8"/>
  <c r="M2002" i="8"/>
  <c r="I2002" i="8"/>
  <c r="P2001" i="8"/>
  <c r="O2001" i="8"/>
  <c r="N2001" i="8"/>
  <c r="M2001" i="8"/>
  <c r="I2001" i="8"/>
  <c r="P2000" i="8"/>
  <c r="O2000" i="8"/>
  <c r="N2000" i="8"/>
  <c r="M2000" i="8"/>
  <c r="I2000" i="8"/>
  <c r="P1999" i="8"/>
  <c r="O1999" i="8"/>
  <c r="N1999" i="8"/>
  <c r="M1999" i="8"/>
  <c r="I1999" i="8"/>
  <c r="P1998" i="8"/>
  <c r="O1998" i="8"/>
  <c r="N1998" i="8"/>
  <c r="M1998" i="8"/>
  <c r="I1998" i="8"/>
  <c r="P1997" i="8"/>
  <c r="O1997" i="8"/>
  <c r="N1997" i="8"/>
  <c r="M1997" i="8"/>
  <c r="I1997" i="8"/>
  <c r="P1996" i="8"/>
  <c r="O1996" i="8"/>
  <c r="N1996" i="8"/>
  <c r="M1996" i="8"/>
  <c r="I1996" i="8"/>
  <c r="P1995" i="8"/>
  <c r="O1995" i="8"/>
  <c r="N1995" i="8"/>
  <c r="M1995" i="8"/>
  <c r="I1995" i="8"/>
  <c r="P1994" i="8"/>
  <c r="O1994" i="8"/>
  <c r="N1994" i="8"/>
  <c r="M1994" i="8"/>
  <c r="I1994" i="8"/>
  <c r="P1993" i="8"/>
  <c r="O1993" i="8"/>
  <c r="N1993" i="8"/>
  <c r="M1993" i="8"/>
  <c r="I1993" i="8"/>
  <c r="P1992" i="8"/>
  <c r="O1992" i="8"/>
  <c r="N1992" i="8"/>
  <c r="M1992" i="8"/>
  <c r="I1992" i="8"/>
  <c r="P1991" i="8"/>
  <c r="O1991" i="8"/>
  <c r="N1991" i="8"/>
  <c r="M1991" i="8"/>
  <c r="I1991" i="8"/>
  <c r="P1990" i="8"/>
  <c r="O1990" i="8"/>
  <c r="N1990" i="8"/>
  <c r="M1990" i="8"/>
  <c r="I1990" i="8"/>
  <c r="P1989" i="8"/>
  <c r="O1989" i="8"/>
  <c r="N1989" i="8"/>
  <c r="M1989" i="8"/>
  <c r="I1989" i="8"/>
  <c r="P1988" i="8"/>
  <c r="O1988" i="8"/>
  <c r="N1988" i="8"/>
  <c r="M1988" i="8"/>
  <c r="I1988" i="8"/>
  <c r="P1987" i="8"/>
  <c r="O1987" i="8"/>
  <c r="N1987" i="8"/>
  <c r="M1987" i="8"/>
  <c r="I1987" i="8"/>
  <c r="P1986" i="8"/>
  <c r="O1986" i="8"/>
  <c r="N1986" i="8"/>
  <c r="M1986" i="8"/>
  <c r="I1986" i="8"/>
  <c r="P1985" i="8"/>
  <c r="O1985" i="8"/>
  <c r="N1985" i="8"/>
  <c r="M1985" i="8"/>
  <c r="I1985" i="8"/>
  <c r="P1984" i="8"/>
  <c r="O1984" i="8"/>
  <c r="N1984" i="8"/>
  <c r="M1984" i="8"/>
  <c r="I1984" i="8"/>
  <c r="P1983" i="8"/>
  <c r="O1983" i="8"/>
  <c r="N1983" i="8"/>
  <c r="M1983" i="8"/>
  <c r="I1983" i="8"/>
  <c r="P1982" i="8"/>
  <c r="O1982" i="8"/>
  <c r="N1982" i="8"/>
  <c r="M1982" i="8"/>
  <c r="I1982" i="8"/>
  <c r="P1981" i="8"/>
  <c r="O1981" i="8"/>
  <c r="N1981" i="8"/>
  <c r="M1981" i="8"/>
  <c r="I1981" i="8"/>
  <c r="P1980" i="8"/>
  <c r="O1980" i="8"/>
  <c r="N1980" i="8"/>
  <c r="M1980" i="8"/>
  <c r="I1980" i="8"/>
  <c r="P1979" i="8"/>
  <c r="O1979" i="8"/>
  <c r="N1979" i="8"/>
  <c r="M1979" i="8"/>
  <c r="I1979" i="8"/>
  <c r="P1978" i="8"/>
  <c r="O1978" i="8"/>
  <c r="N1978" i="8"/>
  <c r="M1978" i="8"/>
  <c r="I1978" i="8"/>
  <c r="P1977" i="8"/>
  <c r="O1977" i="8"/>
  <c r="N1977" i="8"/>
  <c r="M1977" i="8"/>
  <c r="I1977" i="8"/>
  <c r="P1976" i="8"/>
  <c r="O1976" i="8"/>
  <c r="N1976" i="8"/>
  <c r="M1976" i="8"/>
  <c r="I1976" i="8"/>
  <c r="P1975" i="8"/>
  <c r="O1975" i="8"/>
  <c r="N1975" i="8"/>
  <c r="M1975" i="8"/>
  <c r="I1975" i="8"/>
  <c r="P1974" i="8"/>
  <c r="O1974" i="8"/>
  <c r="N1974" i="8"/>
  <c r="M1974" i="8"/>
  <c r="I1974" i="8"/>
  <c r="P1973" i="8"/>
  <c r="O1973" i="8"/>
  <c r="N1973" i="8"/>
  <c r="M1973" i="8"/>
  <c r="I1973" i="8"/>
  <c r="P1972" i="8"/>
  <c r="O1972" i="8"/>
  <c r="N1972" i="8"/>
  <c r="M1972" i="8"/>
  <c r="I1972" i="8"/>
  <c r="P1971" i="8"/>
  <c r="O1971" i="8"/>
  <c r="N1971" i="8"/>
  <c r="M1971" i="8"/>
  <c r="I1971" i="8"/>
  <c r="P1970" i="8"/>
  <c r="O1970" i="8"/>
  <c r="N1970" i="8"/>
  <c r="M1970" i="8"/>
  <c r="I1970" i="8"/>
  <c r="P1969" i="8"/>
  <c r="O1969" i="8"/>
  <c r="N1969" i="8"/>
  <c r="M1969" i="8"/>
  <c r="I1969" i="8"/>
  <c r="P1968" i="8"/>
  <c r="O1968" i="8"/>
  <c r="N1968" i="8"/>
  <c r="M1968" i="8"/>
  <c r="I1968" i="8"/>
  <c r="P1967" i="8"/>
  <c r="O1967" i="8"/>
  <c r="N1967" i="8"/>
  <c r="M1967" i="8"/>
  <c r="I1967" i="8"/>
  <c r="P1966" i="8"/>
  <c r="O1966" i="8"/>
  <c r="N1966" i="8"/>
  <c r="M1966" i="8"/>
  <c r="I1966" i="8"/>
  <c r="P1965" i="8"/>
  <c r="O1965" i="8"/>
  <c r="N1965" i="8"/>
  <c r="M1965" i="8"/>
  <c r="I1965" i="8"/>
  <c r="P1964" i="8"/>
  <c r="O1964" i="8"/>
  <c r="N1964" i="8"/>
  <c r="M1964" i="8"/>
  <c r="I1964" i="8"/>
  <c r="P1963" i="8"/>
  <c r="O1963" i="8"/>
  <c r="N1963" i="8"/>
  <c r="M1963" i="8"/>
  <c r="I1963" i="8"/>
  <c r="P1962" i="8"/>
  <c r="O1962" i="8"/>
  <c r="N1962" i="8"/>
  <c r="M1962" i="8"/>
  <c r="I1962" i="8"/>
  <c r="P1961" i="8"/>
  <c r="O1961" i="8"/>
  <c r="N1961" i="8"/>
  <c r="M1961" i="8"/>
  <c r="I1961" i="8"/>
  <c r="P1960" i="8"/>
  <c r="O1960" i="8"/>
  <c r="N1960" i="8"/>
  <c r="M1960" i="8"/>
  <c r="I1960" i="8"/>
  <c r="P1959" i="8"/>
  <c r="O1959" i="8"/>
  <c r="N1959" i="8"/>
  <c r="M1959" i="8"/>
  <c r="I1959" i="8"/>
  <c r="P1958" i="8"/>
  <c r="O1958" i="8"/>
  <c r="N1958" i="8"/>
  <c r="M1958" i="8"/>
  <c r="I1958" i="8"/>
  <c r="P1957" i="8"/>
  <c r="O1957" i="8"/>
  <c r="N1957" i="8"/>
  <c r="M1957" i="8"/>
  <c r="I1957" i="8"/>
  <c r="P1956" i="8"/>
  <c r="O1956" i="8"/>
  <c r="N1956" i="8"/>
  <c r="M1956" i="8"/>
  <c r="I1956" i="8"/>
  <c r="P1955" i="8"/>
  <c r="O1955" i="8"/>
  <c r="N1955" i="8"/>
  <c r="M1955" i="8"/>
  <c r="I1955" i="8"/>
  <c r="P1954" i="8"/>
  <c r="O1954" i="8"/>
  <c r="N1954" i="8"/>
  <c r="M1954" i="8"/>
  <c r="I1954" i="8"/>
  <c r="P1953" i="8"/>
  <c r="O1953" i="8"/>
  <c r="N1953" i="8"/>
  <c r="M1953" i="8"/>
  <c r="I1953" i="8"/>
  <c r="P1952" i="8"/>
  <c r="O1952" i="8"/>
  <c r="N1952" i="8"/>
  <c r="M1952" i="8"/>
  <c r="I1952" i="8"/>
  <c r="P1951" i="8"/>
  <c r="O1951" i="8"/>
  <c r="N1951" i="8"/>
  <c r="M1951" i="8"/>
  <c r="I1951" i="8"/>
  <c r="P1950" i="8"/>
  <c r="O1950" i="8"/>
  <c r="N1950" i="8"/>
  <c r="M1950" i="8"/>
  <c r="I1950" i="8"/>
  <c r="P1949" i="8"/>
  <c r="O1949" i="8"/>
  <c r="N1949" i="8"/>
  <c r="M1949" i="8"/>
  <c r="I1949" i="8"/>
  <c r="P1948" i="8"/>
  <c r="O1948" i="8"/>
  <c r="N1948" i="8"/>
  <c r="M1948" i="8"/>
  <c r="I1948" i="8"/>
  <c r="P1947" i="8"/>
  <c r="O1947" i="8"/>
  <c r="N1947" i="8"/>
  <c r="M1947" i="8"/>
  <c r="I1947" i="8"/>
  <c r="P1946" i="8"/>
  <c r="O1946" i="8"/>
  <c r="N1946" i="8"/>
  <c r="M1946" i="8"/>
  <c r="I1946" i="8"/>
  <c r="P1945" i="8"/>
  <c r="O1945" i="8"/>
  <c r="N1945" i="8"/>
  <c r="M1945" i="8"/>
  <c r="I1945" i="8"/>
  <c r="P1944" i="8"/>
  <c r="O1944" i="8"/>
  <c r="N1944" i="8"/>
  <c r="M1944" i="8"/>
  <c r="I1944" i="8"/>
  <c r="P1943" i="8"/>
  <c r="O1943" i="8"/>
  <c r="N1943" i="8"/>
  <c r="M1943" i="8"/>
  <c r="I1943" i="8"/>
  <c r="P1942" i="8"/>
  <c r="O1942" i="8"/>
  <c r="N1942" i="8"/>
  <c r="M1942" i="8"/>
  <c r="I1942" i="8"/>
  <c r="P1941" i="8"/>
  <c r="O1941" i="8"/>
  <c r="N1941" i="8"/>
  <c r="M1941" i="8"/>
  <c r="I1941" i="8"/>
  <c r="P1940" i="8"/>
  <c r="O1940" i="8"/>
  <c r="N1940" i="8"/>
  <c r="M1940" i="8"/>
  <c r="I1940" i="8"/>
  <c r="P1939" i="8"/>
  <c r="O1939" i="8"/>
  <c r="N1939" i="8"/>
  <c r="M1939" i="8"/>
  <c r="I1939" i="8"/>
  <c r="P1938" i="8"/>
  <c r="O1938" i="8"/>
  <c r="N1938" i="8"/>
  <c r="M1938" i="8"/>
  <c r="I1938" i="8"/>
  <c r="P1937" i="8"/>
  <c r="O1937" i="8"/>
  <c r="N1937" i="8"/>
  <c r="M1937" i="8"/>
  <c r="I1937" i="8"/>
  <c r="P1936" i="8"/>
  <c r="O1936" i="8"/>
  <c r="N1936" i="8"/>
  <c r="M1936" i="8"/>
  <c r="I1936" i="8"/>
  <c r="P1935" i="8"/>
  <c r="O1935" i="8"/>
  <c r="N1935" i="8"/>
  <c r="M1935" i="8"/>
  <c r="I1935" i="8"/>
  <c r="P1934" i="8"/>
  <c r="O1934" i="8"/>
  <c r="N1934" i="8"/>
  <c r="M1934" i="8"/>
  <c r="I1934" i="8"/>
  <c r="P1933" i="8"/>
  <c r="O1933" i="8"/>
  <c r="N1933" i="8"/>
  <c r="M1933" i="8"/>
  <c r="I1933" i="8"/>
  <c r="P1932" i="8"/>
  <c r="O1932" i="8"/>
  <c r="N1932" i="8"/>
  <c r="M1932" i="8"/>
  <c r="I1932" i="8"/>
  <c r="P1931" i="8"/>
  <c r="O1931" i="8"/>
  <c r="N1931" i="8"/>
  <c r="M1931" i="8"/>
  <c r="I1931" i="8"/>
  <c r="P1930" i="8"/>
  <c r="O1930" i="8"/>
  <c r="N1930" i="8"/>
  <c r="M1930" i="8"/>
  <c r="I1930" i="8"/>
  <c r="P1929" i="8"/>
  <c r="O1929" i="8"/>
  <c r="N1929" i="8"/>
  <c r="M1929" i="8"/>
  <c r="I1929" i="8"/>
  <c r="P1928" i="8"/>
  <c r="O1928" i="8"/>
  <c r="N1928" i="8"/>
  <c r="M1928" i="8"/>
  <c r="I1928" i="8"/>
  <c r="P1927" i="8"/>
  <c r="O1927" i="8"/>
  <c r="N1927" i="8"/>
  <c r="M1927" i="8"/>
  <c r="I1927" i="8"/>
  <c r="P1926" i="8"/>
  <c r="O1926" i="8"/>
  <c r="N1926" i="8"/>
  <c r="M1926" i="8"/>
  <c r="I1926" i="8"/>
  <c r="P1925" i="8"/>
  <c r="O1925" i="8"/>
  <c r="N1925" i="8"/>
  <c r="M1925" i="8"/>
  <c r="I1925" i="8"/>
  <c r="P1924" i="8"/>
  <c r="O1924" i="8"/>
  <c r="N1924" i="8"/>
  <c r="M1924" i="8"/>
  <c r="I1924" i="8"/>
  <c r="P1923" i="8"/>
  <c r="O1923" i="8"/>
  <c r="N1923" i="8"/>
  <c r="M1923" i="8"/>
  <c r="I1923" i="8"/>
  <c r="P1922" i="8"/>
  <c r="O1922" i="8"/>
  <c r="N1922" i="8"/>
  <c r="M1922" i="8"/>
  <c r="I1922" i="8"/>
  <c r="P1921" i="8"/>
  <c r="O1921" i="8"/>
  <c r="N1921" i="8"/>
  <c r="M1921" i="8"/>
  <c r="I1921" i="8"/>
  <c r="P1920" i="8"/>
  <c r="O1920" i="8"/>
  <c r="N1920" i="8"/>
  <c r="M1920" i="8"/>
  <c r="I1920" i="8"/>
  <c r="P1919" i="8"/>
  <c r="O1919" i="8"/>
  <c r="N1919" i="8"/>
  <c r="M1919" i="8"/>
  <c r="I1919" i="8"/>
  <c r="P1918" i="8"/>
  <c r="O1918" i="8"/>
  <c r="N1918" i="8"/>
  <c r="M1918" i="8"/>
  <c r="I1918" i="8"/>
  <c r="P1917" i="8"/>
  <c r="O1917" i="8"/>
  <c r="N1917" i="8"/>
  <c r="M1917" i="8"/>
  <c r="I1917" i="8"/>
  <c r="P1916" i="8"/>
  <c r="O1916" i="8"/>
  <c r="N1916" i="8"/>
  <c r="M1916" i="8"/>
  <c r="I1916" i="8"/>
  <c r="P1915" i="8"/>
  <c r="O1915" i="8"/>
  <c r="N1915" i="8"/>
  <c r="M1915" i="8"/>
  <c r="I1915" i="8"/>
  <c r="P1914" i="8"/>
  <c r="O1914" i="8"/>
  <c r="N1914" i="8"/>
  <c r="M1914" i="8"/>
  <c r="I1914" i="8"/>
  <c r="P1913" i="8"/>
  <c r="O1913" i="8"/>
  <c r="N1913" i="8"/>
  <c r="M1913" i="8"/>
  <c r="I1913" i="8"/>
  <c r="P1912" i="8"/>
  <c r="O1912" i="8"/>
  <c r="N1912" i="8"/>
  <c r="M1912" i="8"/>
  <c r="I1912" i="8"/>
  <c r="P1911" i="8"/>
  <c r="O1911" i="8"/>
  <c r="N1911" i="8"/>
  <c r="M1911" i="8"/>
  <c r="I1911" i="8"/>
  <c r="P1910" i="8"/>
  <c r="O1910" i="8"/>
  <c r="N1910" i="8"/>
  <c r="M1910" i="8"/>
  <c r="I1910" i="8"/>
  <c r="P1909" i="8"/>
  <c r="O1909" i="8"/>
  <c r="N1909" i="8"/>
  <c r="M1909" i="8"/>
  <c r="I1909" i="8"/>
  <c r="P1908" i="8"/>
  <c r="O1908" i="8"/>
  <c r="N1908" i="8"/>
  <c r="M1908" i="8"/>
  <c r="I1908" i="8"/>
  <c r="P1907" i="8"/>
  <c r="O1907" i="8"/>
  <c r="N1907" i="8"/>
  <c r="M1907" i="8"/>
  <c r="I1907" i="8"/>
  <c r="P1906" i="8"/>
  <c r="O1906" i="8"/>
  <c r="N1906" i="8"/>
  <c r="M1906" i="8"/>
  <c r="I1906" i="8"/>
  <c r="P1905" i="8"/>
  <c r="O1905" i="8"/>
  <c r="N1905" i="8"/>
  <c r="M1905" i="8"/>
  <c r="I1905" i="8"/>
  <c r="P1904" i="8"/>
  <c r="O1904" i="8"/>
  <c r="N1904" i="8"/>
  <c r="M1904" i="8"/>
  <c r="I1904" i="8"/>
  <c r="P1903" i="8"/>
  <c r="O1903" i="8"/>
  <c r="N1903" i="8"/>
  <c r="M1903" i="8"/>
  <c r="I1903" i="8"/>
  <c r="P1902" i="8"/>
  <c r="O1902" i="8"/>
  <c r="N1902" i="8"/>
  <c r="M1902" i="8"/>
  <c r="I1902" i="8"/>
  <c r="P1901" i="8"/>
  <c r="O1901" i="8"/>
  <c r="N1901" i="8"/>
  <c r="M1901" i="8"/>
  <c r="I1901" i="8"/>
  <c r="P1900" i="8"/>
  <c r="O1900" i="8"/>
  <c r="N1900" i="8"/>
  <c r="M1900" i="8"/>
  <c r="I1900" i="8"/>
  <c r="P1899" i="8"/>
  <c r="O1899" i="8"/>
  <c r="N1899" i="8"/>
  <c r="M1899" i="8"/>
  <c r="I1899" i="8"/>
  <c r="P1898" i="8"/>
  <c r="O1898" i="8"/>
  <c r="N1898" i="8"/>
  <c r="M1898" i="8"/>
  <c r="I1898" i="8"/>
  <c r="P1897" i="8"/>
  <c r="O1897" i="8"/>
  <c r="N1897" i="8"/>
  <c r="M1897" i="8"/>
  <c r="I1897" i="8"/>
  <c r="P1896" i="8"/>
  <c r="O1896" i="8"/>
  <c r="N1896" i="8"/>
  <c r="M1896" i="8"/>
  <c r="I1896" i="8"/>
  <c r="P1895" i="8"/>
  <c r="O1895" i="8"/>
  <c r="N1895" i="8"/>
  <c r="M1895" i="8"/>
  <c r="I1895" i="8"/>
  <c r="P1894" i="8"/>
  <c r="O1894" i="8"/>
  <c r="N1894" i="8"/>
  <c r="M1894" i="8"/>
  <c r="I1894" i="8"/>
  <c r="P1893" i="8"/>
  <c r="O1893" i="8"/>
  <c r="N1893" i="8"/>
  <c r="M1893" i="8"/>
  <c r="I1893" i="8"/>
  <c r="P1892" i="8"/>
  <c r="O1892" i="8"/>
  <c r="N1892" i="8"/>
  <c r="M1892" i="8"/>
  <c r="I1892" i="8"/>
  <c r="P1891" i="8"/>
  <c r="O1891" i="8"/>
  <c r="N1891" i="8"/>
  <c r="M1891" i="8"/>
  <c r="I1891" i="8"/>
  <c r="P1890" i="8"/>
  <c r="O1890" i="8"/>
  <c r="N1890" i="8"/>
  <c r="M1890" i="8"/>
  <c r="I1890" i="8"/>
  <c r="P1889" i="8"/>
  <c r="O1889" i="8"/>
  <c r="N1889" i="8"/>
  <c r="M1889" i="8"/>
  <c r="I1889" i="8"/>
  <c r="P1888" i="8"/>
  <c r="O1888" i="8"/>
  <c r="N1888" i="8"/>
  <c r="M1888" i="8"/>
  <c r="I1888" i="8"/>
  <c r="P1887" i="8"/>
  <c r="O1887" i="8"/>
  <c r="N1887" i="8"/>
  <c r="M1887" i="8"/>
  <c r="I1887" i="8"/>
  <c r="P1886" i="8"/>
  <c r="O1886" i="8"/>
  <c r="N1886" i="8"/>
  <c r="M1886" i="8"/>
  <c r="I1886" i="8"/>
  <c r="P1885" i="8"/>
  <c r="O1885" i="8"/>
  <c r="N1885" i="8"/>
  <c r="M1885" i="8"/>
  <c r="I1885" i="8"/>
  <c r="P1884" i="8"/>
  <c r="O1884" i="8"/>
  <c r="N1884" i="8"/>
  <c r="M1884" i="8"/>
  <c r="I1884" i="8"/>
  <c r="P1883" i="8"/>
  <c r="O1883" i="8"/>
  <c r="N1883" i="8"/>
  <c r="M1883" i="8"/>
  <c r="I1883" i="8"/>
  <c r="P1882" i="8"/>
  <c r="O1882" i="8"/>
  <c r="N1882" i="8"/>
  <c r="M1882" i="8"/>
  <c r="I1882" i="8"/>
  <c r="P1881" i="8"/>
  <c r="O1881" i="8"/>
  <c r="N1881" i="8"/>
  <c r="M1881" i="8"/>
  <c r="I1881" i="8"/>
  <c r="P1880" i="8"/>
  <c r="O1880" i="8"/>
  <c r="N1880" i="8"/>
  <c r="M1880" i="8"/>
  <c r="I1880" i="8"/>
  <c r="P1879" i="8"/>
  <c r="O1879" i="8"/>
  <c r="N1879" i="8"/>
  <c r="M1879" i="8"/>
  <c r="I1879" i="8"/>
  <c r="P1878" i="8"/>
  <c r="O1878" i="8"/>
  <c r="N1878" i="8"/>
  <c r="M1878" i="8"/>
  <c r="I1878" i="8"/>
  <c r="P1877" i="8"/>
  <c r="O1877" i="8"/>
  <c r="N1877" i="8"/>
  <c r="M1877" i="8"/>
  <c r="I1877" i="8"/>
  <c r="P1876" i="8"/>
  <c r="O1876" i="8"/>
  <c r="N1876" i="8"/>
  <c r="M1876" i="8"/>
  <c r="I1876" i="8"/>
  <c r="P1875" i="8"/>
  <c r="O1875" i="8"/>
  <c r="N1875" i="8"/>
  <c r="M1875" i="8"/>
  <c r="I1875" i="8"/>
  <c r="P1874" i="8"/>
  <c r="O1874" i="8"/>
  <c r="N1874" i="8"/>
  <c r="M1874" i="8"/>
  <c r="I1874" i="8"/>
  <c r="P1873" i="8"/>
  <c r="O1873" i="8"/>
  <c r="N1873" i="8"/>
  <c r="M1873" i="8"/>
  <c r="I1873" i="8"/>
  <c r="P1872" i="8"/>
  <c r="O1872" i="8"/>
  <c r="N1872" i="8"/>
  <c r="M1872" i="8"/>
  <c r="I1872" i="8"/>
  <c r="P1871" i="8"/>
  <c r="O1871" i="8"/>
  <c r="N1871" i="8"/>
  <c r="M1871" i="8"/>
  <c r="I1871" i="8"/>
  <c r="P1870" i="8"/>
  <c r="O1870" i="8"/>
  <c r="N1870" i="8"/>
  <c r="M1870" i="8"/>
  <c r="I1870" i="8"/>
  <c r="P1869" i="8"/>
  <c r="O1869" i="8"/>
  <c r="N1869" i="8"/>
  <c r="M1869" i="8"/>
  <c r="I1869" i="8"/>
  <c r="P1868" i="8"/>
  <c r="O1868" i="8"/>
  <c r="N1868" i="8"/>
  <c r="M1868" i="8"/>
  <c r="I1868" i="8"/>
  <c r="P1867" i="8"/>
  <c r="O1867" i="8"/>
  <c r="N1867" i="8"/>
  <c r="M1867" i="8"/>
  <c r="I1867" i="8"/>
  <c r="P1866" i="8"/>
  <c r="O1866" i="8"/>
  <c r="N1866" i="8"/>
  <c r="M1866" i="8"/>
  <c r="I1866" i="8"/>
  <c r="P1865" i="8"/>
  <c r="O1865" i="8"/>
  <c r="N1865" i="8"/>
  <c r="M1865" i="8"/>
  <c r="I1865" i="8"/>
  <c r="P1864" i="8"/>
  <c r="O1864" i="8"/>
  <c r="N1864" i="8"/>
  <c r="M1864" i="8"/>
  <c r="I1864" i="8"/>
  <c r="P1863" i="8"/>
  <c r="O1863" i="8"/>
  <c r="N1863" i="8"/>
  <c r="M1863" i="8"/>
  <c r="I1863" i="8"/>
  <c r="P1862" i="8"/>
  <c r="O1862" i="8"/>
  <c r="N1862" i="8"/>
  <c r="M1862" i="8"/>
  <c r="I1862" i="8"/>
  <c r="P1861" i="8"/>
  <c r="O1861" i="8"/>
  <c r="N1861" i="8"/>
  <c r="M1861" i="8"/>
  <c r="I1861" i="8"/>
  <c r="P1860" i="8"/>
  <c r="O1860" i="8"/>
  <c r="N1860" i="8"/>
  <c r="M1860" i="8"/>
  <c r="I1860" i="8"/>
  <c r="P1859" i="8"/>
  <c r="O1859" i="8"/>
  <c r="N1859" i="8"/>
  <c r="M1859" i="8"/>
  <c r="I1859" i="8"/>
  <c r="P1858" i="8"/>
  <c r="O1858" i="8"/>
  <c r="N1858" i="8"/>
  <c r="M1858" i="8"/>
  <c r="I1858" i="8"/>
  <c r="P1857" i="8"/>
  <c r="O1857" i="8"/>
  <c r="N1857" i="8"/>
  <c r="M1857" i="8"/>
  <c r="I1857" i="8"/>
  <c r="P1856" i="8"/>
  <c r="O1856" i="8"/>
  <c r="N1856" i="8"/>
  <c r="M1856" i="8"/>
  <c r="I1856" i="8"/>
  <c r="P1855" i="8"/>
  <c r="O1855" i="8"/>
  <c r="N1855" i="8"/>
  <c r="M1855" i="8"/>
  <c r="I1855" i="8"/>
  <c r="P1854" i="8"/>
  <c r="O1854" i="8"/>
  <c r="N1854" i="8"/>
  <c r="M1854" i="8"/>
  <c r="I1854" i="8"/>
  <c r="P1853" i="8"/>
  <c r="O1853" i="8"/>
  <c r="N1853" i="8"/>
  <c r="M1853" i="8"/>
  <c r="I1853" i="8"/>
  <c r="P1852" i="8"/>
  <c r="O1852" i="8"/>
  <c r="N1852" i="8"/>
  <c r="M1852" i="8"/>
  <c r="I1852" i="8"/>
  <c r="P1851" i="8"/>
  <c r="O1851" i="8"/>
  <c r="N1851" i="8"/>
  <c r="M1851" i="8"/>
  <c r="I1851" i="8"/>
  <c r="P1850" i="8"/>
  <c r="O1850" i="8"/>
  <c r="N1850" i="8"/>
  <c r="M1850" i="8"/>
  <c r="I1850" i="8"/>
  <c r="P1849" i="8"/>
  <c r="O1849" i="8"/>
  <c r="N1849" i="8"/>
  <c r="M1849" i="8"/>
  <c r="I1849" i="8"/>
  <c r="P1848" i="8"/>
  <c r="O1848" i="8"/>
  <c r="N1848" i="8"/>
  <c r="M1848" i="8"/>
  <c r="I1848" i="8"/>
  <c r="P1847" i="8"/>
  <c r="O1847" i="8"/>
  <c r="N1847" i="8"/>
  <c r="M1847" i="8"/>
  <c r="I1847" i="8"/>
  <c r="P1846" i="8"/>
  <c r="O1846" i="8"/>
  <c r="N1846" i="8"/>
  <c r="M1846" i="8"/>
  <c r="I1846" i="8"/>
  <c r="P1845" i="8"/>
  <c r="O1845" i="8"/>
  <c r="N1845" i="8"/>
  <c r="M1845" i="8"/>
  <c r="I1845" i="8"/>
  <c r="P1844" i="8"/>
  <c r="O1844" i="8"/>
  <c r="N1844" i="8"/>
  <c r="M1844" i="8"/>
  <c r="I1844" i="8"/>
  <c r="P1843" i="8"/>
  <c r="O1843" i="8"/>
  <c r="N1843" i="8"/>
  <c r="M1843" i="8"/>
  <c r="I1843" i="8"/>
  <c r="P1842" i="8"/>
  <c r="O1842" i="8"/>
  <c r="N1842" i="8"/>
  <c r="M1842" i="8"/>
  <c r="I1842" i="8"/>
  <c r="P1841" i="8"/>
  <c r="O1841" i="8"/>
  <c r="N1841" i="8"/>
  <c r="M1841" i="8"/>
  <c r="I1841" i="8"/>
  <c r="P1840" i="8"/>
  <c r="O1840" i="8"/>
  <c r="N1840" i="8"/>
  <c r="M1840" i="8"/>
  <c r="I1840" i="8"/>
  <c r="P1839" i="8"/>
  <c r="O1839" i="8"/>
  <c r="N1839" i="8"/>
  <c r="M1839" i="8"/>
  <c r="I1839" i="8"/>
  <c r="P1838" i="8"/>
  <c r="O1838" i="8"/>
  <c r="N1838" i="8"/>
  <c r="M1838" i="8"/>
  <c r="I1838" i="8"/>
  <c r="P1837" i="8"/>
  <c r="O1837" i="8"/>
  <c r="N1837" i="8"/>
  <c r="M1837" i="8"/>
  <c r="I1837" i="8"/>
  <c r="P1836" i="8"/>
  <c r="O1836" i="8"/>
  <c r="N1836" i="8"/>
  <c r="M1836" i="8"/>
  <c r="I1836" i="8"/>
  <c r="P1835" i="8"/>
  <c r="O1835" i="8"/>
  <c r="N1835" i="8"/>
  <c r="M1835" i="8"/>
  <c r="I1835" i="8"/>
  <c r="P1834" i="8"/>
  <c r="O1834" i="8"/>
  <c r="N1834" i="8"/>
  <c r="M1834" i="8"/>
  <c r="I1834" i="8"/>
  <c r="P1833" i="8"/>
  <c r="O1833" i="8"/>
  <c r="N1833" i="8"/>
  <c r="M1833" i="8"/>
  <c r="I1833" i="8"/>
  <c r="P1832" i="8"/>
  <c r="O1832" i="8"/>
  <c r="N1832" i="8"/>
  <c r="M1832" i="8"/>
  <c r="I1832" i="8"/>
  <c r="P1831" i="8"/>
  <c r="O1831" i="8"/>
  <c r="N1831" i="8"/>
  <c r="M1831" i="8"/>
  <c r="I1831" i="8"/>
  <c r="P1830" i="8"/>
  <c r="O1830" i="8"/>
  <c r="N1830" i="8"/>
  <c r="M1830" i="8"/>
  <c r="I1830" i="8"/>
  <c r="P1829" i="8"/>
  <c r="O1829" i="8"/>
  <c r="N1829" i="8"/>
  <c r="M1829" i="8"/>
  <c r="I1829" i="8"/>
  <c r="P1828" i="8"/>
  <c r="O1828" i="8"/>
  <c r="N1828" i="8"/>
  <c r="M1828" i="8"/>
  <c r="I1828" i="8"/>
  <c r="P1827" i="8"/>
  <c r="O1827" i="8"/>
  <c r="N1827" i="8"/>
  <c r="M1827" i="8"/>
  <c r="I1827" i="8"/>
  <c r="P1826" i="8"/>
  <c r="O1826" i="8"/>
  <c r="N1826" i="8"/>
  <c r="M1826" i="8"/>
  <c r="I1826" i="8"/>
  <c r="P1825" i="8"/>
  <c r="O1825" i="8"/>
  <c r="N1825" i="8"/>
  <c r="M1825" i="8"/>
  <c r="I1825" i="8"/>
  <c r="P1824" i="8"/>
  <c r="O1824" i="8"/>
  <c r="N1824" i="8"/>
  <c r="M1824" i="8"/>
  <c r="I1824" i="8"/>
  <c r="P1823" i="8"/>
  <c r="O1823" i="8"/>
  <c r="N1823" i="8"/>
  <c r="M1823" i="8"/>
  <c r="I1823" i="8"/>
  <c r="P1822" i="8"/>
  <c r="O1822" i="8"/>
  <c r="N1822" i="8"/>
  <c r="M1822" i="8"/>
  <c r="I1822" i="8"/>
  <c r="P1821" i="8"/>
  <c r="O1821" i="8"/>
  <c r="N1821" i="8"/>
  <c r="M1821" i="8"/>
  <c r="I1821" i="8"/>
  <c r="P1820" i="8"/>
  <c r="O1820" i="8"/>
  <c r="N1820" i="8"/>
  <c r="M1820" i="8"/>
  <c r="I1820" i="8"/>
  <c r="P1819" i="8"/>
  <c r="O1819" i="8"/>
  <c r="N1819" i="8"/>
  <c r="M1819" i="8"/>
  <c r="I1819" i="8"/>
  <c r="P1818" i="8"/>
  <c r="O1818" i="8"/>
  <c r="N1818" i="8"/>
  <c r="M1818" i="8"/>
  <c r="I1818" i="8"/>
  <c r="P1817" i="8"/>
  <c r="O1817" i="8"/>
  <c r="N1817" i="8"/>
  <c r="M1817" i="8"/>
  <c r="I1817" i="8"/>
  <c r="P1816" i="8"/>
  <c r="O1816" i="8"/>
  <c r="N1816" i="8"/>
  <c r="M1816" i="8"/>
  <c r="I1816" i="8"/>
  <c r="P1815" i="8"/>
  <c r="O1815" i="8"/>
  <c r="N1815" i="8"/>
  <c r="M1815" i="8"/>
  <c r="I1815" i="8"/>
  <c r="P1814" i="8"/>
  <c r="O1814" i="8"/>
  <c r="N1814" i="8"/>
  <c r="M1814" i="8"/>
  <c r="I1814" i="8"/>
  <c r="P1813" i="8"/>
  <c r="O1813" i="8"/>
  <c r="N1813" i="8"/>
  <c r="M1813" i="8"/>
  <c r="I1813" i="8"/>
  <c r="P1812" i="8"/>
  <c r="O1812" i="8"/>
  <c r="N1812" i="8"/>
  <c r="M1812" i="8"/>
  <c r="I1812" i="8"/>
  <c r="P1811" i="8"/>
  <c r="O1811" i="8"/>
  <c r="N1811" i="8"/>
  <c r="M1811" i="8"/>
  <c r="I1811" i="8"/>
  <c r="P1810" i="8"/>
  <c r="O1810" i="8"/>
  <c r="N1810" i="8"/>
  <c r="M1810" i="8"/>
  <c r="I1810" i="8"/>
  <c r="P1809" i="8"/>
  <c r="O1809" i="8"/>
  <c r="N1809" i="8"/>
  <c r="M1809" i="8"/>
  <c r="I1809" i="8"/>
  <c r="P1808" i="8"/>
  <c r="O1808" i="8"/>
  <c r="N1808" i="8"/>
  <c r="M1808" i="8"/>
  <c r="I1808" i="8"/>
  <c r="P1807" i="8"/>
  <c r="O1807" i="8"/>
  <c r="N1807" i="8"/>
  <c r="M1807" i="8"/>
  <c r="I1807" i="8"/>
  <c r="P1806" i="8"/>
  <c r="O1806" i="8"/>
  <c r="N1806" i="8"/>
  <c r="M1806" i="8"/>
  <c r="I1806" i="8"/>
  <c r="P1805" i="8"/>
  <c r="O1805" i="8"/>
  <c r="N1805" i="8"/>
  <c r="M1805" i="8"/>
  <c r="I1805" i="8"/>
  <c r="P1804" i="8"/>
  <c r="O1804" i="8"/>
  <c r="N1804" i="8"/>
  <c r="M1804" i="8"/>
  <c r="I1804" i="8"/>
  <c r="P1803" i="8"/>
  <c r="O1803" i="8"/>
  <c r="N1803" i="8"/>
  <c r="M1803" i="8"/>
  <c r="I1803" i="8"/>
  <c r="P1802" i="8"/>
  <c r="O1802" i="8"/>
  <c r="N1802" i="8"/>
  <c r="M1802" i="8"/>
  <c r="I1802" i="8"/>
  <c r="P1801" i="8"/>
  <c r="O1801" i="8"/>
  <c r="N1801" i="8"/>
  <c r="M1801" i="8"/>
  <c r="I1801" i="8"/>
  <c r="P1800" i="8"/>
  <c r="O1800" i="8"/>
  <c r="N1800" i="8"/>
  <c r="M1800" i="8"/>
  <c r="I1800" i="8"/>
  <c r="P1799" i="8"/>
  <c r="O1799" i="8"/>
  <c r="N1799" i="8"/>
  <c r="M1799" i="8"/>
  <c r="I1799" i="8"/>
  <c r="P1798" i="8"/>
  <c r="O1798" i="8"/>
  <c r="N1798" i="8"/>
  <c r="M1798" i="8"/>
  <c r="I1798" i="8"/>
  <c r="P1797" i="8"/>
  <c r="O1797" i="8"/>
  <c r="N1797" i="8"/>
  <c r="M1797" i="8"/>
  <c r="I1797" i="8"/>
  <c r="P1796" i="8"/>
  <c r="O1796" i="8"/>
  <c r="N1796" i="8"/>
  <c r="M1796" i="8"/>
  <c r="I1796" i="8"/>
  <c r="P1795" i="8"/>
  <c r="O1795" i="8"/>
  <c r="N1795" i="8"/>
  <c r="M1795" i="8"/>
  <c r="I1795" i="8"/>
  <c r="P1794" i="8"/>
  <c r="O1794" i="8"/>
  <c r="N1794" i="8"/>
  <c r="M1794" i="8"/>
  <c r="I1794" i="8"/>
  <c r="P1793" i="8"/>
  <c r="O1793" i="8"/>
  <c r="N1793" i="8"/>
  <c r="M1793" i="8"/>
  <c r="I1793" i="8"/>
  <c r="P1792" i="8"/>
  <c r="O1792" i="8"/>
  <c r="N1792" i="8"/>
  <c r="M1792" i="8"/>
  <c r="I1792" i="8"/>
  <c r="P1791" i="8"/>
  <c r="O1791" i="8"/>
  <c r="N1791" i="8"/>
  <c r="M1791" i="8"/>
  <c r="I1791" i="8"/>
  <c r="P1790" i="8"/>
  <c r="O1790" i="8"/>
  <c r="N1790" i="8"/>
  <c r="M1790" i="8"/>
  <c r="I1790" i="8"/>
  <c r="P1789" i="8"/>
  <c r="O1789" i="8"/>
  <c r="N1789" i="8"/>
  <c r="M1789" i="8"/>
  <c r="I1789" i="8"/>
  <c r="P1788" i="8"/>
  <c r="O1788" i="8"/>
  <c r="N1788" i="8"/>
  <c r="M1788" i="8"/>
  <c r="I1788" i="8"/>
  <c r="P1787" i="8"/>
  <c r="O1787" i="8"/>
  <c r="N1787" i="8"/>
  <c r="M1787" i="8"/>
  <c r="I1787" i="8"/>
  <c r="P1786" i="8"/>
  <c r="O1786" i="8"/>
  <c r="N1786" i="8"/>
  <c r="M1786" i="8"/>
  <c r="I1786" i="8"/>
  <c r="P1785" i="8"/>
  <c r="O1785" i="8"/>
  <c r="N1785" i="8"/>
  <c r="M1785" i="8"/>
  <c r="I1785" i="8"/>
  <c r="P1784" i="8"/>
  <c r="O1784" i="8"/>
  <c r="N1784" i="8"/>
  <c r="M1784" i="8"/>
  <c r="I1784" i="8"/>
  <c r="P1783" i="8"/>
  <c r="O1783" i="8"/>
  <c r="N1783" i="8"/>
  <c r="M1783" i="8"/>
  <c r="I1783" i="8"/>
  <c r="P1782" i="8"/>
  <c r="O1782" i="8"/>
  <c r="N1782" i="8"/>
  <c r="M1782" i="8"/>
  <c r="I1782" i="8"/>
  <c r="P1781" i="8"/>
  <c r="O1781" i="8"/>
  <c r="N1781" i="8"/>
  <c r="M1781" i="8"/>
  <c r="I1781" i="8"/>
  <c r="P1780" i="8"/>
  <c r="O1780" i="8"/>
  <c r="N1780" i="8"/>
  <c r="M1780" i="8"/>
  <c r="I1780" i="8"/>
  <c r="P1779" i="8"/>
  <c r="O1779" i="8"/>
  <c r="N1779" i="8"/>
  <c r="M1779" i="8"/>
  <c r="I1779" i="8"/>
  <c r="P1778" i="8"/>
  <c r="O1778" i="8"/>
  <c r="N1778" i="8"/>
  <c r="M1778" i="8"/>
  <c r="I1778" i="8"/>
  <c r="P1777" i="8"/>
  <c r="O1777" i="8"/>
  <c r="N1777" i="8"/>
  <c r="M1777" i="8"/>
  <c r="I1777" i="8"/>
  <c r="P1776" i="8"/>
  <c r="O1776" i="8"/>
  <c r="N1776" i="8"/>
  <c r="M1776" i="8"/>
  <c r="I1776" i="8"/>
  <c r="P1775" i="8"/>
  <c r="O1775" i="8"/>
  <c r="N1775" i="8"/>
  <c r="M1775" i="8"/>
  <c r="I1775" i="8"/>
  <c r="P1774" i="8"/>
  <c r="O1774" i="8"/>
  <c r="N1774" i="8"/>
  <c r="M1774" i="8"/>
  <c r="I1774" i="8"/>
  <c r="P1773" i="8"/>
  <c r="O1773" i="8"/>
  <c r="N1773" i="8"/>
  <c r="M1773" i="8"/>
  <c r="I1773" i="8"/>
  <c r="P1772" i="8"/>
  <c r="O1772" i="8"/>
  <c r="N1772" i="8"/>
  <c r="M1772" i="8"/>
  <c r="I1772" i="8"/>
  <c r="O165" i="7" s="1"/>
  <c r="P1771" i="8"/>
  <c r="O1771" i="8"/>
  <c r="N1771" i="8"/>
  <c r="M1771" i="8"/>
  <c r="I1771" i="8"/>
  <c r="P1770" i="8"/>
  <c r="O1770" i="8"/>
  <c r="N1770" i="8"/>
  <c r="M1770" i="8"/>
  <c r="I1770" i="8"/>
  <c r="P1769" i="8"/>
  <c r="O1769" i="8"/>
  <c r="N1769" i="8"/>
  <c r="M1769" i="8"/>
  <c r="I1769" i="8"/>
  <c r="P1768" i="8"/>
  <c r="O1768" i="8"/>
  <c r="N1768" i="8"/>
  <c r="M1768" i="8"/>
  <c r="I1768" i="8"/>
  <c r="P1767" i="8"/>
  <c r="O1767" i="8"/>
  <c r="N1767" i="8"/>
  <c r="M1767" i="8"/>
  <c r="I1767" i="8"/>
  <c r="P1766" i="8"/>
  <c r="O1766" i="8"/>
  <c r="N1766" i="8"/>
  <c r="M1766" i="8"/>
  <c r="I1766" i="8"/>
  <c r="P1765" i="8"/>
  <c r="O1765" i="8"/>
  <c r="N1765" i="8"/>
  <c r="M1765" i="8"/>
  <c r="I1765" i="8"/>
  <c r="P1764" i="8"/>
  <c r="O1764" i="8"/>
  <c r="N1764" i="8"/>
  <c r="M1764" i="8"/>
  <c r="I1764" i="8"/>
  <c r="P1763" i="8"/>
  <c r="O1763" i="8"/>
  <c r="N1763" i="8"/>
  <c r="M1763" i="8"/>
  <c r="I1763" i="8"/>
  <c r="P1762" i="8"/>
  <c r="O1762" i="8"/>
  <c r="N1762" i="8"/>
  <c r="M1762" i="8"/>
  <c r="I1762" i="8"/>
  <c r="P1761" i="8"/>
  <c r="O1761" i="8"/>
  <c r="N1761" i="8"/>
  <c r="M1761" i="8"/>
  <c r="I1761" i="8"/>
  <c r="P1760" i="8"/>
  <c r="O1760" i="8"/>
  <c r="N1760" i="8"/>
  <c r="M1760" i="8"/>
  <c r="I1760" i="8"/>
  <c r="P1759" i="8"/>
  <c r="O1759" i="8"/>
  <c r="N1759" i="8"/>
  <c r="M1759" i="8"/>
  <c r="I1759" i="8"/>
  <c r="P1758" i="8"/>
  <c r="O1758" i="8"/>
  <c r="N1758" i="8"/>
  <c r="M1758" i="8"/>
  <c r="I1758" i="8"/>
  <c r="P1757" i="8"/>
  <c r="O1757" i="8"/>
  <c r="N1757" i="8"/>
  <c r="M1757" i="8"/>
  <c r="I1757" i="8"/>
  <c r="P1756" i="8"/>
  <c r="O1756" i="8"/>
  <c r="N1756" i="8"/>
  <c r="M1756" i="8"/>
  <c r="I1756" i="8"/>
  <c r="P1755" i="8"/>
  <c r="O1755" i="8"/>
  <c r="N1755" i="8"/>
  <c r="M1755" i="8"/>
  <c r="I1755" i="8"/>
  <c r="P1754" i="8"/>
  <c r="O1754" i="8"/>
  <c r="N1754" i="8"/>
  <c r="M1754" i="8"/>
  <c r="I1754" i="8"/>
  <c r="P1753" i="8"/>
  <c r="O1753" i="8"/>
  <c r="N1753" i="8"/>
  <c r="M1753" i="8"/>
  <c r="I1753" i="8"/>
  <c r="P1752" i="8"/>
  <c r="O1752" i="8"/>
  <c r="N1752" i="8"/>
  <c r="M1752" i="8"/>
  <c r="I1752" i="8"/>
  <c r="P1751" i="8"/>
  <c r="O1751" i="8"/>
  <c r="N1751" i="8"/>
  <c r="M1751" i="8"/>
  <c r="I1751" i="8"/>
  <c r="P1750" i="8"/>
  <c r="O1750" i="8"/>
  <c r="N1750" i="8"/>
  <c r="M1750" i="8"/>
  <c r="I1750" i="8"/>
  <c r="P1749" i="8"/>
  <c r="O1749" i="8"/>
  <c r="N1749" i="8"/>
  <c r="M1749" i="8"/>
  <c r="I1749" i="8"/>
  <c r="P1748" i="8"/>
  <c r="O1748" i="8"/>
  <c r="N1748" i="8"/>
  <c r="M1748" i="8"/>
  <c r="I1748" i="8"/>
  <c r="P1747" i="8"/>
  <c r="O1747" i="8"/>
  <c r="N1747" i="8"/>
  <c r="M1747" i="8"/>
  <c r="I1747" i="8"/>
  <c r="P1746" i="8"/>
  <c r="O1746" i="8"/>
  <c r="N1746" i="8"/>
  <c r="M1746" i="8"/>
  <c r="I1746" i="8"/>
  <c r="P1745" i="8"/>
  <c r="O1745" i="8"/>
  <c r="N1745" i="8"/>
  <c r="M1745" i="8"/>
  <c r="I1745" i="8"/>
  <c r="P1744" i="8"/>
  <c r="O1744" i="8"/>
  <c r="N1744" i="8"/>
  <c r="M1744" i="8"/>
  <c r="I1744" i="8"/>
  <c r="P1743" i="8"/>
  <c r="O1743" i="8"/>
  <c r="N1743" i="8"/>
  <c r="M1743" i="8"/>
  <c r="I1743" i="8"/>
  <c r="P1742" i="8"/>
  <c r="O1742" i="8"/>
  <c r="N1742" i="8"/>
  <c r="M1742" i="8"/>
  <c r="I1742" i="8"/>
  <c r="P1741" i="8"/>
  <c r="O1741" i="8"/>
  <c r="N1741" i="8"/>
  <c r="M1741" i="8"/>
  <c r="I1741" i="8"/>
  <c r="P1740" i="8"/>
  <c r="O1740" i="8"/>
  <c r="N1740" i="8"/>
  <c r="M1740" i="8"/>
  <c r="I1740" i="8"/>
  <c r="P1739" i="8"/>
  <c r="O1739" i="8"/>
  <c r="N1739" i="8"/>
  <c r="M1739" i="8"/>
  <c r="I1739" i="8"/>
  <c r="P1738" i="8"/>
  <c r="O1738" i="8"/>
  <c r="N1738" i="8"/>
  <c r="M1738" i="8"/>
  <c r="I1738" i="8"/>
  <c r="P1737" i="8"/>
  <c r="O1737" i="8"/>
  <c r="N1737" i="8"/>
  <c r="M1737" i="8"/>
  <c r="I1737" i="8"/>
  <c r="P1736" i="8"/>
  <c r="O1736" i="8"/>
  <c r="N1736" i="8"/>
  <c r="M1736" i="8"/>
  <c r="I1736" i="8"/>
  <c r="P1735" i="8"/>
  <c r="O1735" i="8"/>
  <c r="N1735" i="8"/>
  <c r="M1735" i="8"/>
  <c r="I1735" i="8"/>
  <c r="P1734" i="8"/>
  <c r="O1734" i="8"/>
  <c r="N1734" i="8"/>
  <c r="M1734" i="8"/>
  <c r="I1734" i="8"/>
  <c r="P1733" i="8"/>
  <c r="O1733" i="8"/>
  <c r="N1733" i="8"/>
  <c r="M1733" i="8"/>
  <c r="I1733" i="8"/>
  <c r="P1732" i="8"/>
  <c r="O1732" i="8"/>
  <c r="N1732" i="8"/>
  <c r="M1732" i="8"/>
  <c r="I1732" i="8"/>
  <c r="P1731" i="8"/>
  <c r="O1731" i="8"/>
  <c r="N1731" i="8"/>
  <c r="M1731" i="8"/>
  <c r="I1731" i="8"/>
  <c r="P1730" i="8"/>
  <c r="O1730" i="8"/>
  <c r="N1730" i="8"/>
  <c r="M1730" i="8"/>
  <c r="I1730" i="8"/>
  <c r="P1729" i="8"/>
  <c r="O1729" i="8"/>
  <c r="N1729" i="8"/>
  <c r="M1729" i="8"/>
  <c r="I1729" i="8"/>
  <c r="P1728" i="8"/>
  <c r="O1728" i="8"/>
  <c r="N1728" i="8"/>
  <c r="M1728" i="8"/>
  <c r="I1728" i="8"/>
  <c r="P1727" i="8"/>
  <c r="O1727" i="8"/>
  <c r="N1727" i="8"/>
  <c r="M1727" i="8"/>
  <c r="I1727" i="8"/>
  <c r="P1726" i="8"/>
  <c r="O1726" i="8"/>
  <c r="N1726" i="8"/>
  <c r="M1726" i="8"/>
  <c r="I1726" i="8"/>
  <c r="P1725" i="8"/>
  <c r="O1725" i="8"/>
  <c r="N1725" i="8"/>
  <c r="M1725" i="8"/>
  <c r="I1725" i="8"/>
  <c r="P1724" i="8"/>
  <c r="O1724" i="8"/>
  <c r="N1724" i="8"/>
  <c r="M1724" i="8"/>
  <c r="I1724" i="8"/>
  <c r="P1723" i="8"/>
  <c r="O1723" i="8"/>
  <c r="N1723" i="8"/>
  <c r="M1723" i="8"/>
  <c r="I1723" i="8"/>
  <c r="P1722" i="8"/>
  <c r="O1722" i="8"/>
  <c r="N1722" i="8"/>
  <c r="M1722" i="8"/>
  <c r="I1722" i="8"/>
  <c r="P1721" i="8"/>
  <c r="O1721" i="8"/>
  <c r="N1721" i="8"/>
  <c r="M1721" i="8"/>
  <c r="I1721" i="8"/>
  <c r="P1720" i="8"/>
  <c r="O1720" i="8"/>
  <c r="N1720" i="8"/>
  <c r="M1720" i="8"/>
  <c r="I1720" i="8"/>
  <c r="P1719" i="8"/>
  <c r="O1719" i="8"/>
  <c r="N1719" i="8"/>
  <c r="M1719" i="8"/>
  <c r="I1719" i="8"/>
  <c r="P1718" i="8"/>
  <c r="O1718" i="8"/>
  <c r="N1718" i="8"/>
  <c r="M1718" i="8"/>
  <c r="I1718" i="8"/>
  <c r="P1717" i="8"/>
  <c r="O1717" i="8"/>
  <c r="N1717" i="8"/>
  <c r="M1717" i="8"/>
  <c r="I1717" i="8"/>
  <c r="P1716" i="8"/>
  <c r="O1716" i="8"/>
  <c r="N1716" i="8"/>
  <c r="M1716" i="8"/>
  <c r="I1716" i="8"/>
  <c r="P1715" i="8"/>
  <c r="O1715" i="8"/>
  <c r="N1715" i="8"/>
  <c r="M1715" i="8"/>
  <c r="I1715" i="8"/>
  <c r="P1714" i="8"/>
  <c r="O1714" i="8"/>
  <c r="N1714" i="8"/>
  <c r="M1714" i="8"/>
  <c r="I1714" i="8"/>
  <c r="P1713" i="8"/>
  <c r="O1713" i="8"/>
  <c r="N1713" i="8"/>
  <c r="M1713" i="8"/>
  <c r="I1713" i="8"/>
  <c r="P1712" i="8"/>
  <c r="O1712" i="8"/>
  <c r="N1712" i="8"/>
  <c r="M1712" i="8"/>
  <c r="I1712" i="8"/>
  <c r="P1711" i="8"/>
  <c r="O1711" i="8"/>
  <c r="N1711" i="8"/>
  <c r="M1711" i="8"/>
  <c r="I1711" i="8"/>
  <c r="P1710" i="8"/>
  <c r="O1710" i="8"/>
  <c r="N1710" i="8"/>
  <c r="M1710" i="8"/>
  <c r="I1710" i="8"/>
  <c r="P1709" i="8"/>
  <c r="O1709" i="8"/>
  <c r="N1709" i="8"/>
  <c r="M1709" i="8"/>
  <c r="I1709" i="8"/>
  <c r="P1708" i="8"/>
  <c r="O1708" i="8"/>
  <c r="N1708" i="8"/>
  <c r="M1708" i="8"/>
  <c r="I1708" i="8"/>
  <c r="P1707" i="8"/>
  <c r="O1707" i="8"/>
  <c r="N1707" i="8"/>
  <c r="M1707" i="8"/>
  <c r="I1707" i="8"/>
  <c r="P1706" i="8"/>
  <c r="O1706" i="8"/>
  <c r="N1706" i="8"/>
  <c r="M1706" i="8"/>
  <c r="I1706" i="8"/>
  <c r="O20" i="7" s="1"/>
  <c r="P1705" i="8"/>
  <c r="O1705" i="8"/>
  <c r="N1705" i="8"/>
  <c r="M1705" i="8"/>
  <c r="I1705" i="8"/>
  <c r="P1704" i="8"/>
  <c r="O1704" i="8"/>
  <c r="N1704" i="8"/>
  <c r="M1704" i="8"/>
  <c r="I1704" i="8"/>
  <c r="P1703" i="8"/>
  <c r="O1703" i="8"/>
  <c r="N1703" i="8"/>
  <c r="M1703" i="8"/>
  <c r="I1703" i="8"/>
  <c r="P1702" i="8"/>
  <c r="O1702" i="8"/>
  <c r="N1702" i="8"/>
  <c r="M1702" i="8"/>
  <c r="I1702" i="8"/>
  <c r="P1701" i="8"/>
  <c r="O1701" i="8"/>
  <c r="N1701" i="8"/>
  <c r="M1701" i="8"/>
  <c r="I1701" i="8"/>
  <c r="P1700" i="8"/>
  <c r="O1700" i="8"/>
  <c r="N1700" i="8"/>
  <c r="M1700" i="8"/>
  <c r="I1700" i="8"/>
  <c r="P1699" i="8"/>
  <c r="O1699" i="8"/>
  <c r="N1699" i="8"/>
  <c r="M1699" i="8"/>
  <c r="I1699" i="8"/>
  <c r="P1698" i="8"/>
  <c r="O1698" i="8"/>
  <c r="N1698" i="8"/>
  <c r="M1698" i="8"/>
  <c r="I1698" i="8"/>
  <c r="P1697" i="8"/>
  <c r="O1697" i="8"/>
  <c r="N1697" i="8"/>
  <c r="M1697" i="8"/>
  <c r="I1697" i="8"/>
  <c r="P1696" i="8"/>
  <c r="O1696" i="8"/>
  <c r="N1696" i="8"/>
  <c r="M1696" i="8"/>
  <c r="I1696" i="8"/>
  <c r="P1695" i="8"/>
  <c r="O1695" i="8"/>
  <c r="N1695" i="8"/>
  <c r="M1695" i="8"/>
  <c r="I1695" i="8"/>
  <c r="P1694" i="8"/>
  <c r="O1694" i="8"/>
  <c r="N1694" i="8"/>
  <c r="M1694" i="8"/>
  <c r="I1694" i="8"/>
  <c r="P1693" i="8"/>
  <c r="O1693" i="8"/>
  <c r="N1693" i="8"/>
  <c r="M1693" i="8"/>
  <c r="I1693" i="8"/>
  <c r="P1692" i="8"/>
  <c r="O1692" i="8"/>
  <c r="N1692" i="8"/>
  <c r="M1692" i="8"/>
  <c r="I1692" i="8"/>
  <c r="P1691" i="8"/>
  <c r="O1691" i="8"/>
  <c r="N1691" i="8"/>
  <c r="M1691" i="8"/>
  <c r="I1691" i="8"/>
  <c r="P1690" i="8"/>
  <c r="O1690" i="8"/>
  <c r="N1690" i="8"/>
  <c r="M1690" i="8"/>
  <c r="I1690" i="8"/>
  <c r="P1689" i="8"/>
  <c r="O1689" i="8"/>
  <c r="N1689" i="8"/>
  <c r="M1689" i="8"/>
  <c r="I1689" i="8"/>
  <c r="P1688" i="8"/>
  <c r="O1688" i="8"/>
  <c r="N1688" i="8"/>
  <c r="M1688" i="8"/>
  <c r="I1688" i="8"/>
  <c r="P1687" i="8"/>
  <c r="O1687" i="8"/>
  <c r="N1687" i="8"/>
  <c r="M1687" i="8"/>
  <c r="I1687" i="8"/>
  <c r="P1686" i="8"/>
  <c r="O1686" i="8"/>
  <c r="N1686" i="8"/>
  <c r="M1686" i="8"/>
  <c r="I1686" i="8"/>
  <c r="P1685" i="8"/>
  <c r="O1685" i="8"/>
  <c r="N1685" i="8"/>
  <c r="M1685" i="8"/>
  <c r="I1685" i="8"/>
  <c r="P1684" i="8"/>
  <c r="O1684" i="8"/>
  <c r="N1684" i="8"/>
  <c r="M1684" i="8"/>
  <c r="I1684" i="8"/>
  <c r="P1683" i="8"/>
  <c r="O1683" i="8"/>
  <c r="N1683" i="8"/>
  <c r="M1683" i="8"/>
  <c r="I1683" i="8"/>
  <c r="P1682" i="8"/>
  <c r="O1682" i="8"/>
  <c r="N1682" i="8"/>
  <c r="M1682" i="8"/>
  <c r="I1682" i="8"/>
  <c r="P1681" i="8"/>
  <c r="O1681" i="8"/>
  <c r="N1681" i="8"/>
  <c r="M1681" i="8"/>
  <c r="I1681" i="8"/>
  <c r="P1680" i="8"/>
  <c r="O1680" i="8"/>
  <c r="N1680" i="8"/>
  <c r="M1680" i="8"/>
  <c r="I1680" i="8"/>
  <c r="P1679" i="8"/>
  <c r="O1679" i="8"/>
  <c r="N1679" i="8"/>
  <c r="M1679" i="8"/>
  <c r="I1679" i="8"/>
  <c r="P1678" i="8"/>
  <c r="O1678" i="8"/>
  <c r="N1678" i="8"/>
  <c r="M1678" i="8"/>
  <c r="I1678" i="8"/>
  <c r="P1677" i="8"/>
  <c r="O1677" i="8"/>
  <c r="N1677" i="8"/>
  <c r="M1677" i="8"/>
  <c r="I1677" i="8"/>
  <c r="P1676" i="8"/>
  <c r="O1676" i="8"/>
  <c r="N1676" i="8"/>
  <c r="M1676" i="8"/>
  <c r="I1676" i="8"/>
  <c r="P1675" i="8"/>
  <c r="O1675" i="8"/>
  <c r="N1675" i="8"/>
  <c r="M1675" i="8"/>
  <c r="I1675" i="8"/>
  <c r="P1674" i="8"/>
  <c r="O1674" i="8"/>
  <c r="N1674" i="8"/>
  <c r="M1674" i="8"/>
  <c r="I1674" i="8"/>
  <c r="P1673" i="8"/>
  <c r="O1673" i="8"/>
  <c r="N1673" i="8"/>
  <c r="M1673" i="8"/>
  <c r="I1673" i="8"/>
  <c r="P1672" i="8"/>
  <c r="O1672" i="8"/>
  <c r="N1672" i="8"/>
  <c r="M1672" i="8"/>
  <c r="I1672" i="8"/>
  <c r="P1671" i="8"/>
  <c r="O1671" i="8"/>
  <c r="N1671" i="8"/>
  <c r="M1671" i="8"/>
  <c r="I1671" i="8"/>
  <c r="P1670" i="8"/>
  <c r="O1670" i="8"/>
  <c r="N1670" i="8"/>
  <c r="M1670" i="8"/>
  <c r="I1670" i="8"/>
  <c r="P1669" i="8"/>
  <c r="O1669" i="8"/>
  <c r="N1669" i="8"/>
  <c r="M1669" i="8"/>
  <c r="I1669" i="8"/>
  <c r="P1668" i="8"/>
  <c r="O1668" i="8"/>
  <c r="N1668" i="8"/>
  <c r="M1668" i="8"/>
  <c r="I1668" i="8"/>
  <c r="P1667" i="8"/>
  <c r="O1667" i="8"/>
  <c r="N1667" i="8"/>
  <c r="M1667" i="8"/>
  <c r="I1667" i="8"/>
  <c r="P1666" i="8"/>
  <c r="O1666" i="8"/>
  <c r="N1666" i="8"/>
  <c r="M1666" i="8"/>
  <c r="I1666" i="8"/>
  <c r="P1665" i="8"/>
  <c r="O1665" i="8"/>
  <c r="N1665" i="8"/>
  <c r="M1665" i="8"/>
  <c r="I1665" i="8"/>
  <c r="P1664" i="8"/>
  <c r="O1664" i="8"/>
  <c r="N1664" i="8"/>
  <c r="M1664" i="8"/>
  <c r="I1664" i="8"/>
  <c r="P1663" i="8"/>
  <c r="O1663" i="8"/>
  <c r="N1663" i="8"/>
  <c r="M1663" i="8"/>
  <c r="I1663" i="8"/>
  <c r="P1662" i="8"/>
  <c r="O1662" i="8"/>
  <c r="N1662" i="8"/>
  <c r="M1662" i="8"/>
  <c r="I1662" i="8"/>
  <c r="P1661" i="8"/>
  <c r="O1661" i="8"/>
  <c r="N1661" i="8"/>
  <c r="M1661" i="8"/>
  <c r="I1661" i="8"/>
  <c r="P1660" i="8"/>
  <c r="O1660" i="8"/>
  <c r="N1660" i="8"/>
  <c r="M1660" i="8"/>
  <c r="I1660" i="8"/>
  <c r="P1659" i="8"/>
  <c r="O1659" i="8"/>
  <c r="N1659" i="8"/>
  <c r="M1659" i="8"/>
  <c r="I1659" i="8"/>
  <c r="P1658" i="8"/>
  <c r="O1658" i="8"/>
  <c r="N1658" i="8"/>
  <c r="M1658" i="8"/>
  <c r="I1658" i="8"/>
  <c r="P1657" i="8"/>
  <c r="O1657" i="8"/>
  <c r="N1657" i="8"/>
  <c r="M1657" i="8"/>
  <c r="I1657" i="8"/>
  <c r="P1656" i="8"/>
  <c r="O1656" i="8"/>
  <c r="N1656" i="8"/>
  <c r="M1656" i="8"/>
  <c r="I1656" i="8"/>
  <c r="P1655" i="8"/>
  <c r="O1655" i="8"/>
  <c r="N1655" i="8"/>
  <c r="M1655" i="8"/>
  <c r="I1655" i="8"/>
  <c r="P1654" i="8"/>
  <c r="O1654" i="8"/>
  <c r="N1654" i="8"/>
  <c r="M1654" i="8"/>
  <c r="I1654" i="8"/>
  <c r="P1653" i="8"/>
  <c r="O1653" i="8"/>
  <c r="N1653" i="8"/>
  <c r="M1653" i="8"/>
  <c r="I1653" i="8"/>
  <c r="P1652" i="8"/>
  <c r="O1652" i="8"/>
  <c r="N1652" i="8"/>
  <c r="M1652" i="8"/>
  <c r="I1652" i="8"/>
  <c r="P1651" i="8"/>
  <c r="O1651" i="8"/>
  <c r="N1651" i="8"/>
  <c r="M1651" i="8"/>
  <c r="I1651" i="8"/>
  <c r="P1650" i="8"/>
  <c r="O1650" i="8"/>
  <c r="N1650" i="8"/>
  <c r="M1650" i="8"/>
  <c r="I1650" i="8"/>
  <c r="P1649" i="8"/>
  <c r="O1649" i="8"/>
  <c r="N1649" i="8"/>
  <c r="M1649" i="8"/>
  <c r="I1649" i="8"/>
  <c r="P1648" i="8"/>
  <c r="O1648" i="8"/>
  <c r="N1648" i="8"/>
  <c r="M1648" i="8"/>
  <c r="I1648" i="8"/>
  <c r="P1647" i="8"/>
  <c r="O1647" i="8"/>
  <c r="N1647" i="8"/>
  <c r="M1647" i="8"/>
  <c r="I1647" i="8"/>
  <c r="O90" i="7" s="1"/>
  <c r="P1646" i="8"/>
  <c r="O1646" i="8"/>
  <c r="N1646" i="8"/>
  <c r="M1646" i="8"/>
  <c r="I1646" i="8"/>
  <c r="P1645" i="8"/>
  <c r="O1645" i="8"/>
  <c r="N1645" i="8"/>
  <c r="M1645" i="8"/>
  <c r="I1645" i="8"/>
  <c r="P1644" i="8"/>
  <c r="O1644" i="8"/>
  <c r="N1644" i="8"/>
  <c r="M1644" i="8"/>
  <c r="I1644" i="8"/>
  <c r="P1643" i="8"/>
  <c r="O1643" i="8"/>
  <c r="N1643" i="8"/>
  <c r="M1643" i="8"/>
  <c r="I1643" i="8"/>
  <c r="P1642" i="8"/>
  <c r="O1642" i="8"/>
  <c r="N1642" i="8"/>
  <c r="M1642" i="8"/>
  <c r="I1642" i="8"/>
  <c r="P1641" i="8"/>
  <c r="O1641" i="8"/>
  <c r="N1641" i="8"/>
  <c r="M1641" i="8"/>
  <c r="I1641" i="8"/>
  <c r="P1640" i="8"/>
  <c r="O1640" i="8"/>
  <c r="N1640" i="8"/>
  <c r="M1640" i="8"/>
  <c r="I1640" i="8"/>
  <c r="O174" i="7" s="1"/>
  <c r="P1639" i="8"/>
  <c r="O1639" i="8"/>
  <c r="N1639" i="8"/>
  <c r="M1639" i="8"/>
  <c r="I1639" i="8"/>
  <c r="P1638" i="8"/>
  <c r="O1638" i="8"/>
  <c r="N1638" i="8"/>
  <c r="M1638" i="8"/>
  <c r="I1638" i="8"/>
  <c r="P1637" i="8"/>
  <c r="O1637" i="8"/>
  <c r="N1637" i="8"/>
  <c r="M1637" i="8"/>
  <c r="I1637" i="8"/>
  <c r="P1636" i="8"/>
  <c r="O1636" i="8"/>
  <c r="N1636" i="8"/>
  <c r="M1636" i="8"/>
  <c r="I1636" i="8"/>
  <c r="P1635" i="8"/>
  <c r="O1635" i="8"/>
  <c r="N1635" i="8"/>
  <c r="M1635" i="8"/>
  <c r="I1635" i="8"/>
  <c r="P1634" i="8"/>
  <c r="O1634" i="8"/>
  <c r="N1634" i="8"/>
  <c r="M1634" i="8"/>
  <c r="I1634" i="8"/>
  <c r="P1633" i="8"/>
  <c r="O1633" i="8"/>
  <c r="N1633" i="8"/>
  <c r="M1633" i="8"/>
  <c r="I1633" i="8"/>
  <c r="P1632" i="8"/>
  <c r="O1632" i="8"/>
  <c r="N1632" i="8"/>
  <c r="M1632" i="8"/>
  <c r="I1632" i="8"/>
  <c r="P1631" i="8"/>
  <c r="O1631" i="8"/>
  <c r="N1631" i="8"/>
  <c r="M1631" i="8"/>
  <c r="I1631" i="8"/>
  <c r="P1630" i="8"/>
  <c r="O1630" i="8"/>
  <c r="N1630" i="8"/>
  <c r="M1630" i="8"/>
  <c r="I1630" i="8"/>
  <c r="P1629" i="8"/>
  <c r="O1629" i="8"/>
  <c r="N1629" i="8"/>
  <c r="M1629" i="8"/>
  <c r="I1629" i="8"/>
  <c r="P1628" i="8"/>
  <c r="O1628" i="8"/>
  <c r="N1628" i="8"/>
  <c r="M1628" i="8"/>
  <c r="I1628" i="8"/>
  <c r="P1627" i="8"/>
  <c r="O1627" i="8"/>
  <c r="N1627" i="8"/>
  <c r="M1627" i="8"/>
  <c r="I1627" i="8"/>
  <c r="P1626" i="8"/>
  <c r="O1626" i="8"/>
  <c r="N1626" i="8"/>
  <c r="M1626" i="8"/>
  <c r="I1626" i="8"/>
  <c r="P1625" i="8"/>
  <c r="O1625" i="8"/>
  <c r="N1625" i="8"/>
  <c r="M1625" i="8"/>
  <c r="I1625" i="8"/>
  <c r="P1624" i="8"/>
  <c r="O1624" i="8"/>
  <c r="N1624" i="8"/>
  <c r="M1624" i="8"/>
  <c r="I1624" i="8"/>
  <c r="P1623" i="8"/>
  <c r="O1623" i="8"/>
  <c r="N1623" i="8"/>
  <c r="M1623" i="8"/>
  <c r="I1623" i="8"/>
  <c r="P1622" i="8"/>
  <c r="O1622" i="8"/>
  <c r="N1622" i="8"/>
  <c r="M1622" i="8"/>
  <c r="I1622" i="8"/>
  <c r="P1621" i="8"/>
  <c r="O1621" i="8"/>
  <c r="N1621" i="8"/>
  <c r="M1621" i="8"/>
  <c r="I1621" i="8"/>
  <c r="P1620" i="8"/>
  <c r="O1620" i="8"/>
  <c r="N1620" i="8"/>
  <c r="M1620" i="8"/>
  <c r="I1620" i="8"/>
  <c r="P1619" i="8"/>
  <c r="O1619" i="8"/>
  <c r="N1619" i="8"/>
  <c r="M1619" i="8"/>
  <c r="I1619" i="8"/>
  <c r="P1618" i="8"/>
  <c r="O1618" i="8"/>
  <c r="N1618" i="8"/>
  <c r="M1618" i="8"/>
  <c r="I1618" i="8"/>
  <c r="P1617" i="8"/>
  <c r="O1617" i="8"/>
  <c r="N1617" i="8"/>
  <c r="M1617" i="8"/>
  <c r="I1617" i="8"/>
  <c r="P1616" i="8"/>
  <c r="O1616" i="8"/>
  <c r="N1616" i="8"/>
  <c r="M1616" i="8"/>
  <c r="I1616" i="8"/>
  <c r="P1615" i="8"/>
  <c r="O1615" i="8"/>
  <c r="N1615" i="8"/>
  <c r="M1615" i="8"/>
  <c r="I1615" i="8"/>
  <c r="P1614" i="8"/>
  <c r="O1614" i="8"/>
  <c r="N1614" i="8"/>
  <c r="M1614" i="8"/>
  <c r="I1614" i="8"/>
  <c r="P1613" i="8"/>
  <c r="O1613" i="8"/>
  <c r="N1613" i="8"/>
  <c r="M1613" i="8"/>
  <c r="I1613" i="8"/>
  <c r="P1612" i="8"/>
  <c r="O1612" i="8"/>
  <c r="N1612" i="8"/>
  <c r="M1612" i="8"/>
  <c r="I1612" i="8"/>
  <c r="P1611" i="8"/>
  <c r="O1611" i="8"/>
  <c r="N1611" i="8"/>
  <c r="M1611" i="8"/>
  <c r="I1611" i="8"/>
  <c r="P1610" i="8"/>
  <c r="O1610" i="8"/>
  <c r="N1610" i="8"/>
  <c r="M1610" i="8"/>
  <c r="I1610" i="8"/>
  <c r="P1609" i="8"/>
  <c r="O1609" i="8"/>
  <c r="N1609" i="8"/>
  <c r="M1609" i="8"/>
  <c r="I1609" i="8"/>
  <c r="P1608" i="8"/>
  <c r="O1608" i="8"/>
  <c r="N1608" i="8"/>
  <c r="M1608" i="8"/>
  <c r="I1608" i="8"/>
  <c r="P1607" i="8"/>
  <c r="O1607" i="8"/>
  <c r="N1607" i="8"/>
  <c r="M1607" i="8"/>
  <c r="I1607" i="8"/>
  <c r="P1606" i="8"/>
  <c r="O1606" i="8"/>
  <c r="N1606" i="8"/>
  <c r="M1606" i="8"/>
  <c r="I1606" i="8"/>
  <c r="P1605" i="8"/>
  <c r="O1605" i="8"/>
  <c r="N1605" i="8"/>
  <c r="M1605" i="8"/>
  <c r="I1605" i="8"/>
  <c r="P1604" i="8"/>
  <c r="O1604" i="8"/>
  <c r="N1604" i="8"/>
  <c r="M1604" i="8"/>
  <c r="I1604" i="8"/>
  <c r="P1603" i="8"/>
  <c r="O1603" i="8"/>
  <c r="N1603" i="8"/>
  <c r="M1603" i="8"/>
  <c r="I1603" i="8"/>
  <c r="P1602" i="8"/>
  <c r="O1602" i="8"/>
  <c r="N1602" i="8"/>
  <c r="M1602" i="8"/>
  <c r="I1602" i="8"/>
  <c r="P1601" i="8"/>
  <c r="O1601" i="8"/>
  <c r="N1601" i="8"/>
  <c r="M1601" i="8"/>
  <c r="I1601" i="8"/>
  <c r="P1600" i="8"/>
  <c r="O1600" i="8"/>
  <c r="N1600" i="8"/>
  <c r="M1600" i="8"/>
  <c r="I1600" i="8"/>
  <c r="P1599" i="8"/>
  <c r="O1599" i="8"/>
  <c r="N1599" i="8"/>
  <c r="M1599" i="8"/>
  <c r="I1599" i="8"/>
  <c r="P1598" i="8"/>
  <c r="O1598" i="8"/>
  <c r="N1598" i="8"/>
  <c r="M1598" i="8"/>
  <c r="I1598" i="8"/>
  <c r="P1597" i="8"/>
  <c r="O1597" i="8"/>
  <c r="N1597" i="8"/>
  <c r="M1597" i="8"/>
  <c r="I1597" i="8"/>
  <c r="P1596" i="8"/>
  <c r="O1596" i="8"/>
  <c r="N1596" i="8"/>
  <c r="M1596" i="8"/>
  <c r="I1596" i="8"/>
  <c r="P1595" i="8"/>
  <c r="O1595" i="8"/>
  <c r="N1595" i="8"/>
  <c r="M1595" i="8"/>
  <c r="I1595" i="8"/>
  <c r="P1594" i="8"/>
  <c r="O1594" i="8"/>
  <c r="N1594" i="8"/>
  <c r="M1594" i="8"/>
  <c r="I1594" i="8"/>
  <c r="P1593" i="8"/>
  <c r="O1593" i="8"/>
  <c r="N1593" i="8"/>
  <c r="M1593" i="8"/>
  <c r="I1593" i="8"/>
  <c r="P1592" i="8"/>
  <c r="O1592" i="8"/>
  <c r="N1592" i="8"/>
  <c r="M1592" i="8"/>
  <c r="I1592" i="8"/>
  <c r="P1591" i="8"/>
  <c r="O1591" i="8"/>
  <c r="N1591" i="8"/>
  <c r="M1591" i="8"/>
  <c r="I1591" i="8"/>
  <c r="P1590" i="8"/>
  <c r="O1590" i="8"/>
  <c r="N1590" i="8"/>
  <c r="M1590" i="8"/>
  <c r="I1590" i="8"/>
  <c r="P1589" i="8"/>
  <c r="O1589" i="8"/>
  <c r="N1589" i="8"/>
  <c r="M1589" i="8"/>
  <c r="I1589" i="8"/>
  <c r="P1588" i="8"/>
  <c r="O1588" i="8"/>
  <c r="N1588" i="8"/>
  <c r="M1588" i="8"/>
  <c r="I1588" i="8"/>
  <c r="P1587" i="8"/>
  <c r="O1587" i="8"/>
  <c r="N1587" i="8"/>
  <c r="M1587" i="8"/>
  <c r="I1587" i="8"/>
  <c r="P1586" i="8"/>
  <c r="O1586" i="8"/>
  <c r="N1586" i="8"/>
  <c r="M1586" i="8"/>
  <c r="I1586" i="8"/>
  <c r="P1585" i="8"/>
  <c r="O1585" i="8"/>
  <c r="N1585" i="8"/>
  <c r="M1585" i="8"/>
  <c r="I1585" i="8"/>
  <c r="P1584" i="8"/>
  <c r="O1584" i="8"/>
  <c r="N1584" i="8"/>
  <c r="M1584" i="8"/>
  <c r="I1584" i="8"/>
  <c r="P1583" i="8"/>
  <c r="O1583" i="8"/>
  <c r="N1583" i="8"/>
  <c r="M1583" i="8"/>
  <c r="I1583" i="8"/>
  <c r="P1582" i="8"/>
  <c r="O1582" i="8"/>
  <c r="N1582" i="8"/>
  <c r="M1582" i="8"/>
  <c r="I1582" i="8"/>
  <c r="P1581" i="8"/>
  <c r="O1581" i="8"/>
  <c r="N1581" i="8"/>
  <c r="M1581" i="8"/>
  <c r="I1581" i="8"/>
  <c r="P1580" i="8"/>
  <c r="O1580" i="8"/>
  <c r="N1580" i="8"/>
  <c r="M1580" i="8"/>
  <c r="I1580" i="8"/>
  <c r="P1579" i="8"/>
  <c r="O1579" i="8"/>
  <c r="N1579" i="8"/>
  <c r="M1579" i="8"/>
  <c r="I1579" i="8"/>
  <c r="P1578" i="8"/>
  <c r="O1578" i="8"/>
  <c r="N1578" i="8"/>
  <c r="M1578" i="8"/>
  <c r="I1578" i="8"/>
  <c r="P1577" i="8"/>
  <c r="O1577" i="8"/>
  <c r="N1577" i="8"/>
  <c r="M1577" i="8"/>
  <c r="I1577" i="8"/>
  <c r="P1576" i="8"/>
  <c r="O1576" i="8"/>
  <c r="N1576" i="8"/>
  <c r="M1576" i="8"/>
  <c r="I1576" i="8"/>
  <c r="P1575" i="8"/>
  <c r="O1575" i="8"/>
  <c r="N1575" i="8"/>
  <c r="M1575" i="8"/>
  <c r="I1575" i="8"/>
  <c r="P1574" i="8"/>
  <c r="O1574" i="8"/>
  <c r="N1574" i="8"/>
  <c r="M1574" i="8"/>
  <c r="I1574" i="8"/>
  <c r="P1573" i="8"/>
  <c r="O1573" i="8"/>
  <c r="N1573" i="8"/>
  <c r="M1573" i="8"/>
  <c r="I1573" i="8"/>
  <c r="P1572" i="8"/>
  <c r="O1572" i="8"/>
  <c r="N1572" i="8"/>
  <c r="M1572" i="8"/>
  <c r="I1572" i="8"/>
  <c r="P1571" i="8"/>
  <c r="O1571" i="8"/>
  <c r="N1571" i="8"/>
  <c r="M1571" i="8"/>
  <c r="I1571" i="8"/>
  <c r="P1570" i="8"/>
  <c r="O1570" i="8"/>
  <c r="N1570" i="8"/>
  <c r="M1570" i="8"/>
  <c r="I1570" i="8"/>
  <c r="P1569" i="8"/>
  <c r="O1569" i="8"/>
  <c r="N1569" i="8"/>
  <c r="M1569" i="8"/>
  <c r="I1569" i="8"/>
  <c r="P1568" i="8"/>
  <c r="O1568" i="8"/>
  <c r="N1568" i="8"/>
  <c r="M1568" i="8"/>
  <c r="I1568" i="8"/>
  <c r="P1567" i="8"/>
  <c r="O1567" i="8"/>
  <c r="N1567" i="8"/>
  <c r="M1567" i="8"/>
  <c r="I1567" i="8"/>
  <c r="P1566" i="8"/>
  <c r="O1566" i="8"/>
  <c r="N1566" i="8"/>
  <c r="M1566" i="8"/>
  <c r="I1566" i="8"/>
  <c r="P1565" i="8"/>
  <c r="O1565" i="8"/>
  <c r="N1565" i="8"/>
  <c r="M1565" i="8"/>
  <c r="I1565" i="8"/>
  <c r="P1564" i="8"/>
  <c r="O1564" i="8"/>
  <c r="N1564" i="8"/>
  <c r="M1564" i="8"/>
  <c r="I1564" i="8"/>
  <c r="P1563" i="8"/>
  <c r="O1563" i="8"/>
  <c r="N1563" i="8"/>
  <c r="M1563" i="8"/>
  <c r="I1563" i="8"/>
  <c r="P1562" i="8"/>
  <c r="O1562" i="8"/>
  <c r="N1562" i="8"/>
  <c r="M1562" i="8"/>
  <c r="I1562" i="8"/>
  <c r="P1561" i="8"/>
  <c r="O1561" i="8"/>
  <c r="N1561" i="8"/>
  <c r="M1561" i="8"/>
  <c r="I1561" i="8"/>
  <c r="P1560" i="8"/>
  <c r="O1560" i="8"/>
  <c r="N1560" i="8"/>
  <c r="M1560" i="8"/>
  <c r="I1560" i="8"/>
  <c r="P1559" i="8"/>
  <c r="O1559" i="8"/>
  <c r="N1559" i="8"/>
  <c r="M1559" i="8"/>
  <c r="I1559" i="8"/>
  <c r="P1558" i="8"/>
  <c r="O1558" i="8"/>
  <c r="N1558" i="8"/>
  <c r="M1558" i="8"/>
  <c r="I1558" i="8"/>
  <c r="P1557" i="8"/>
  <c r="O1557" i="8"/>
  <c r="N1557" i="8"/>
  <c r="M1557" i="8"/>
  <c r="I1557" i="8"/>
  <c r="P1556" i="8"/>
  <c r="O1556" i="8"/>
  <c r="N1556" i="8"/>
  <c r="M1556" i="8"/>
  <c r="I1556" i="8"/>
  <c r="P1555" i="8"/>
  <c r="O1555" i="8"/>
  <c r="N1555" i="8"/>
  <c r="M1555" i="8"/>
  <c r="I1555" i="8"/>
  <c r="P1554" i="8"/>
  <c r="O1554" i="8"/>
  <c r="N1554" i="8"/>
  <c r="M1554" i="8"/>
  <c r="I1554" i="8"/>
  <c r="P1553" i="8"/>
  <c r="O1553" i="8"/>
  <c r="N1553" i="8"/>
  <c r="M1553" i="8"/>
  <c r="I1553" i="8"/>
  <c r="P1552" i="8"/>
  <c r="O1552" i="8"/>
  <c r="N1552" i="8"/>
  <c r="M1552" i="8"/>
  <c r="I1552" i="8"/>
  <c r="P1551" i="8"/>
  <c r="O1551" i="8"/>
  <c r="N1551" i="8"/>
  <c r="M1551" i="8"/>
  <c r="I1551" i="8"/>
  <c r="P1550" i="8"/>
  <c r="O1550" i="8"/>
  <c r="N1550" i="8"/>
  <c r="M1550" i="8"/>
  <c r="I1550" i="8"/>
  <c r="P1549" i="8"/>
  <c r="O1549" i="8"/>
  <c r="N1549" i="8"/>
  <c r="M1549" i="8"/>
  <c r="I1549" i="8"/>
  <c r="P1548" i="8"/>
  <c r="O1548" i="8"/>
  <c r="N1548" i="8"/>
  <c r="M1548" i="8"/>
  <c r="I1548" i="8"/>
  <c r="P1547" i="8"/>
  <c r="O1547" i="8"/>
  <c r="N1547" i="8"/>
  <c r="M1547" i="8"/>
  <c r="I1547" i="8"/>
  <c r="P1546" i="8"/>
  <c r="O1546" i="8"/>
  <c r="N1546" i="8"/>
  <c r="M1546" i="8"/>
  <c r="I1546" i="8"/>
  <c r="P1545" i="8"/>
  <c r="O1545" i="8"/>
  <c r="N1545" i="8"/>
  <c r="M1545" i="8"/>
  <c r="I1545" i="8"/>
  <c r="P1544" i="8"/>
  <c r="O1544" i="8"/>
  <c r="N1544" i="8"/>
  <c r="M1544" i="8"/>
  <c r="I1544" i="8"/>
  <c r="P1543" i="8"/>
  <c r="O1543" i="8"/>
  <c r="N1543" i="8"/>
  <c r="M1543" i="8"/>
  <c r="I1543" i="8"/>
  <c r="P1542" i="8"/>
  <c r="O1542" i="8"/>
  <c r="N1542" i="8"/>
  <c r="M1542" i="8"/>
  <c r="I1542" i="8"/>
  <c r="P1541" i="8"/>
  <c r="O1541" i="8"/>
  <c r="N1541" i="8"/>
  <c r="M1541" i="8"/>
  <c r="I1541" i="8"/>
  <c r="P1540" i="8"/>
  <c r="O1540" i="8"/>
  <c r="N1540" i="8"/>
  <c r="M1540" i="8"/>
  <c r="I1540" i="8"/>
  <c r="P1539" i="8"/>
  <c r="O1539" i="8"/>
  <c r="N1539" i="8"/>
  <c r="M1539" i="8"/>
  <c r="I1539" i="8"/>
  <c r="P1538" i="8"/>
  <c r="O1538" i="8"/>
  <c r="N1538" i="8"/>
  <c r="M1538" i="8"/>
  <c r="I1538" i="8"/>
  <c r="P1537" i="8"/>
  <c r="O1537" i="8"/>
  <c r="N1537" i="8"/>
  <c r="M1537" i="8"/>
  <c r="I1537" i="8"/>
  <c r="P1536" i="8"/>
  <c r="O1536" i="8"/>
  <c r="N1536" i="8"/>
  <c r="M1536" i="8"/>
  <c r="I1536" i="8"/>
  <c r="P1535" i="8"/>
  <c r="O1535" i="8"/>
  <c r="N1535" i="8"/>
  <c r="M1535" i="8"/>
  <c r="I1535" i="8"/>
  <c r="P1534" i="8"/>
  <c r="O1534" i="8"/>
  <c r="N1534" i="8"/>
  <c r="M1534" i="8"/>
  <c r="I1534" i="8"/>
  <c r="P1533" i="8"/>
  <c r="O1533" i="8"/>
  <c r="N1533" i="8"/>
  <c r="M1533" i="8"/>
  <c r="I1533" i="8"/>
  <c r="P1532" i="8"/>
  <c r="O1532" i="8"/>
  <c r="N1532" i="8"/>
  <c r="M1532" i="8"/>
  <c r="I1532" i="8"/>
  <c r="P1531" i="8"/>
  <c r="O1531" i="8"/>
  <c r="N1531" i="8"/>
  <c r="M1531" i="8"/>
  <c r="I1531" i="8"/>
  <c r="P1530" i="8"/>
  <c r="O1530" i="8"/>
  <c r="N1530" i="8"/>
  <c r="M1530" i="8"/>
  <c r="I1530" i="8"/>
  <c r="P1529" i="8"/>
  <c r="O1529" i="8"/>
  <c r="N1529" i="8"/>
  <c r="M1529" i="8"/>
  <c r="I1529" i="8"/>
  <c r="P1528" i="8"/>
  <c r="O1528" i="8"/>
  <c r="N1528" i="8"/>
  <c r="M1528" i="8"/>
  <c r="I1528" i="8"/>
  <c r="P1527" i="8"/>
  <c r="O1527" i="8"/>
  <c r="N1527" i="8"/>
  <c r="M1527" i="8"/>
  <c r="I1527" i="8"/>
  <c r="P1526" i="8"/>
  <c r="O1526" i="8"/>
  <c r="N1526" i="8"/>
  <c r="M1526" i="8"/>
  <c r="I1526" i="8"/>
  <c r="P1525" i="8"/>
  <c r="O1525" i="8"/>
  <c r="N1525" i="8"/>
  <c r="M1525" i="8"/>
  <c r="I1525" i="8"/>
  <c r="P1524" i="8"/>
  <c r="O1524" i="8"/>
  <c r="N1524" i="8"/>
  <c r="M1524" i="8"/>
  <c r="I1524" i="8"/>
  <c r="P1523" i="8"/>
  <c r="O1523" i="8"/>
  <c r="N1523" i="8"/>
  <c r="M1523" i="8"/>
  <c r="I1523" i="8"/>
  <c r="P1522" i="8"/>
  <c r="O1522" i="8"/>
  <c r="N1522" i="8"/>
  <c r="M1522" i="8"/>
  <c r="I1522" i="8"/>
  <c r="P1521" i="8"/>
  <c r="O1521" i="8"/>
  <c r="N1521" i="8"/>
  <c r="M1521" i="8"/>
  <c r="I1521" i="8"/>
  <c r="P1520" i="8"/>
  <c r="O1520" i="8"/>
  <c r="N1520" i="8"/>
  <c r="M1520" i="8"/>
  <c r="I1520" i="8"/>
  <c r="P1519" i="8"/>
  <c r="O1519" i="8"/>
  <c r="N1519" i="8"/>
  <c r="M1519" i="8"/>
  <c r="I1519" i="8"/>
  <c r="O68" i="7" s="1"/>
  <c r="P1518" i="8"/>
  <c r="O1518" i="8"/>
  <c r="N1518" i="8"/>
  <c r="M1518" i="8"/>
  <c r="I1518" i="8"/>
  <c r="P1517" i="8"/>
  <c r="O1517" i="8"/>
  <c r="N1517" i="8"/>
  <c r="M1517" i="8"/>
  <c r="I1517" i="8"/>
  <c r="P1516" i="8"/>
  <c r="O1516" i="8"/>
  <c r="N1516" i="8"/>
  <c r="M1516" i="8"/>
  <c r="I1516" i="8"/>
  <c r="P1515" i="8"/>
  <c r="O1515" i="8"/>
  <c r="N1515" i="8"/>
  <c r="M1515" i="8"/>
  <c r="I1515" i="8"/>
  <c r="P1514" i="8"/>
  <c r="O1514" i="8"/>
  <c r="N1514" i="8"/>
  <c r="M1514" i="8"/>
  <c r="I1514" i="8"/>
  <c r="P1513" i="8"/>
  <c r="O1513" i="8"/>
  <c r="N1513" i="8"/>
  <c r="M1513" i="8"/>
  <c r="I1513" i="8"/>
  <c r="P1512" i="8"/>
  <c r="O1512" i="8"/>
  <c r="N1512" i="8"/>
  <c r="M1512" i="8"/>
  <c r="I1512" i="8"/>
  <c r="P1511" i="8"/>
  <c r="O1511" i="8"/>
  <c r="N1511" i="8"/>
  <c r="M1511" i="8"/>
  <c r="I1511" i="8"/>
  <c r="P1510" i="8"/>
  <c r="O1510" i="8"/>
  <c r="N1510" i="8"/>
  <c r="M1510" i="8"/>
  <c r="I1510" i="8"/>
  <c r="P1509" i="8"/>
  <c r="O1509" i="8"/>
  <c r="N1509" i="8"/>
  <c r="M1509" i="8"/>
  <c r="I1509" i="8"/>
  <c r="P1508" i="8"/>
  <c r="O1508" i="8"/>
  <c r="N1508" i="8"/>
  <c r="M1508" i="8"/>
  <c r="I1508" i="8"/>
  <c r="P1507" i="8"/>
  <c r="O1507" i="8"/>
  <c r="N1507" i="8"/>
  <c r="M1507" i="8"/>
  <c r="I1507" i="8"/>
  <c r="P1506" i="8"/>
  <c r="O1506" i="8"/>
  <c r="N1506" i="8"/>
  <c r="M1506" i="8"/>
  <c r="I1506" i="8"/>
  <c r="P1505" i="8"/>
  <c r="O1505" i="8"/>
  <c r="N1505" i="8"/>
  <c r="M1505" i="8"/>
  <c r="I1505" i="8"/>
  <c r="P1504" i="8"/>
  <c r="O1504" i="8"/>
  <c r="N1504" i="8"/>
  <c r="M1504" i="8"/>
  <c r="I1504" i="8"/>
  <c r="P1503" i="8"/>
  <c r="O1503" i="8"/>
  <c r="N1503" i="8"/>
  <c r="M1503" i="8"/>
  <c r="I1503" i="8"/>
  <c r="P1502" i="8"/>
  <c r="O1502" i="8"/>
  <c r="N1502" i="8"/>
  <c r="M1502" i="8"/>
  <c r="I1502" i="8"/>
  <c r="P1501" i="8"/>
  <c r="O1501" i="8"/>
  <c r="N1501" i="8"/>
  <c r="M1501" i="8"/>
  <c r="I1501" i="8"/>
  <c r="P1500" i="8"/>
  <c r="O1500" i="8"/>
  <c r="N1500" i="8"/>
  <c r="M1500" i="8"/>
  <c r="I1500" i="8"/>
  <c r="P1499" i="8"/>
  <c r="O1499" i="8"/>
  <c r="N1499" i="8"/>
  <c r="M1499" i="8"/>
  <c r="I1499" i="8"/>
  <c r="P1498" i="8"/>
  <c r="O1498" i="8"/>
  <c r="N1498" i="8"/>
  <c r="M1498" i="8"/>
  <c r="I1498" i="8"/>
  <c r="P1497" i="8"/>
  <c r="O1497" i="8"/>
  <c r="N1497" i="8"/>
  <c r="M1497" i="8"/>
  <c r="I1497" i="8"/>
  <c r="P1496" i="8"/>
  <c r="O1496" i="8"/>
  <c r="N1496" i="8"/>
  <c r="M1496" i="8"/>
  <c r="I1496" i="8"/>
  <c r="P1495" i="8"/>
  <c r="O1495" i="8"/>
  <c r="N1495" i="8"/>
  <c r="M1495" i="8"/>
  <c r="I1495" i="8"/>
  <c r="P1494" i="8"/>
  <c r="O1494" i="8"/>
  <c r="N1494" i="8"/>
  <c r="M1494" i="8"/>
  <c r="I1494" i="8"/>
  <c r="P1493" i="8"/>
  <c r="O1493" i="8"/>
  <c r="N1493" i="8"/>
  <c r="M1493" i="8"/>
  <c r="I1493" i="8"/>
  <c r="P1492" i="8"/>
  <c r="O1492" i="8"/>
  <c r="N1492" i="8"/>
  <c r="M1492" i="8"/>
  <c r="I1492" i="8"/>
  <c r="P1491" i="8"/>
  <c r="O1491" i="8"/>
  <c r="N1491" i="8"/>
  <c r="M1491" i="8"/>
  <c r="I1491" i="8"/>
  <c r="P1490" i="8"/>
  <c r="O1490" i="8"/>
  <c r="N1490" i="8"/>
  <c r="M1490" i="8"/>
  <c r="I1490" i="8"/>
  <c r="P1489" i="8"/>
  <c r="O1489" i="8"/>
  <c r="N1489" i="8"/>
  <c r="M1489" i="8"/>
  <c r="I1489" i="8"/>
  <c r="P1488" i="8"/>
  <c r="O1488" i="8"/>
  <c r="N1488" i="8"/>
  <c r="M1488" i="8"/>
  <c r="I1488" i="8"/>
  <c r="P1487" i="8"/>
  <c r="O1487" i="8"/>
  <c r="N1487" i="8"/>
  <c r="M1487" i="8"/>
  <c r="I1487" i="8"/>
  <c r="P1486" i="8"/>
  <c r="O1486" i="8"/>
  <c r="N1486" i="8"/>
  <c r="M1486" i="8"/>
  <c r="I1486" i="8"/>
  <c r="P1485" i="8"/>
  <c r="O1485" i="8"/>
  <c r="N1485" i="8"/>
  <c r="M1485" i="8"/>
  <c r="I1485" i="8"/>
  <c r="P1484" i="8"/>
  <c r="O1484" i="8"/>
  <c r="N1484" i="8"/>
  <c r="M1484" i="8"/>
  <c r="I1484" i="8"/>
  <c r="P1483" i="8"/>
  <c r="O1483" i="8"/>
  <c r="N1483" i="8"/>
  <c r="M1483" i="8"/>
  <c r="I1483" i="8"/>
  <c r="P1482" i="8"/>
  <c r="O1482" i="8"/>
  <c r="N1482" i="8"/>
  <c r="M1482" i="8"/>
  <c r="I1482" i="8"/>
  <c r="P1481" i="8"/>
  <c r="O1481" i="8"/>
  <c r="N1481" i="8"/>
  <c r="M1481" i="8"/>
  <c r="I1481" i="8"/>
  <c r="P1480" i="8"/>
  <c r="O1480" i="8"/>
  <c r="N1480" i="8"/>
  <c r="M1480" i="8"/>
  <c r="I1480" i="8"/>
  <c r="P1479" i="8"/>
  <c r="O1479" i="8"/>
  <c r="N1479" i="8"/>
  <c r="M1479" i="8"/>
  <c r="I1479" i="8"/>
  <c r="P1478" i="8"/>
  <c r="O1478" i="8"/>
  <c r="N1478" i="8"/>
  <c r="M1478" i="8"/>
  <c r="I1478" i="8"/>
  <c r="P1477" i="8"/>
  <c r="O1477" i="8"/>
  <c r="N1477" i="8"/>
  <c r="M1477" i="8"/>
  <c r="I1477" i="8"/>
  <c r="O134" i="7" s="1"/>
  <c r="P1476" i="8"/>
  <c r="O1476" i="8"/>
  <c r="N1476" i="8"/>
  <c r="M1476" i="8"/>
  <c r="I1476" i="8"/>
  <c r="P1475" i="8"/>
  <c r="O1475" i="8"/>
  <c r="N1475" i="8"/>
  <c r="M1475" i="8"/>
  <c r="I1475" i="8"/>
  <c r="P1474" i="8"/>
  <c r="O1474" i="8"/>
  <c r="N1474" i="8"/>
  <c r="M1474" i="8"/>
  <c r="I1474" i="8"/>
  <c r="P1473" i="8"/>
  <c r="O1473" i="8"/>
  <c r="N1473" i="8"/>
  <c r="M1473" i="8"/>
  <c r="I1473" i="8"/>
  <c r="P1472" i="8"/>
  <c r="O1472" i="8"/>
  <c r="N1472" i="8"/>
  <c r="M1472" i="8"/>
  <c r="I1472" i="8"/>
  <c r="P1471" i="8"/>
  <c r="O1471" i="8"/>
  <c r="N1471" i="8"/>
  <c r="M1471" i="8"/>
  <c r="I1471" i="8"/>
  <c r="P1470" i="8"/>
  <c r="O1470" i="8"/>
  <c r="N1470" i="8"/>
  <c r="M1470" i="8"/>
  <c r="I1470" i="8"/>
  <c r="P1469" i="8"/>
  <c r="O1469" i="8"/>
  <c r="N1469" i="8"/>
  <c r="M1469" i="8"/>
  <c r="I1469" i="8"/>
  <c r="P1468" i="8"/>
  <c r="O1468" i="8"/>
  <c r="N1468" i="8"/>
  <c r="M1468" i="8"/>
  <c r="I1468" i="8"/>
  <c r="P1467" i="8"/>
  <c r="O1467" i="8"/>
  <c r="N1467" i="8"/>
  <c r="M1467" i="8"/>
  <c r="I1467" i="8"/>
  <c r="P1466" i="8"/>
  <c r="O1466" i="8"/>
  <c r="N1466" i="8"/>
  <c r="M1466" i="8"/>
  <c r="I1466" i="8"/>
  <c r="P1465" i="8"/>
  <c r="O1465" i="8"/>
  <c r="N1465" i="8"/>
  <c r="M1465" i="8"/>
  <c r="I1465" i="8"/>
  <c r="P1464" i="8"/>
  <c r="O1464" i="8"/>
  <c r="N1464" i="8"/>
  <c r="M1464" i="8"/>
  <c r="I1464" i="8"/>
  <c r="P1463" i="8"/>
  <c r="O1463" i="8"/>
  <c r="N1463" i="8"/>
  <c r="M1463" i="8"/>
  <c r="I1463" i="8"/>
  <c r="P1462" i="8"/>
  <c r="O1462" i="8"/>
  <c r="N1462" i="8"/>
  <c r="M1462" i="8"/>
  <c r="I1462" i="8"/>
  <c r="P1461" i="8"/>
  <c r="O1461" i="8"/>
  <c r="N1461" i="8"/>
  <c r="M1461" i="8"/>
  <c r="I1461" i="8"/>
  <c r="P1460" i="8"/>
  <c r="O1460" i="8"/>
  <c r="N1460" i="8"/>
  <c r="M1460" i="8"/>
  <c r="I1460" i="8"/>
  <c r="P1459" i="8"/>
  <c r="O1459" i="8"/>
  <c r="N1459" i="8"/>
  <c r="M1459" i="8"/>
  <c r="I1459" i="8"/>
  <c r="P1458" i="8"/>
  <c r="O1458" i="8"/>
  <c r="N1458" i="8"/>
  <c r="M1458" i="8"/>
  <c r="I1458" i="8"/>
  <c r="P1457" i="8"/>
  <c r="O1457" i="8"/>
  <c r="N1457" i="8"/>
  <c r="M1457" i="8"/>
  <c r="I1457" i="8"/>
  <c r="P1456" i="8"/>
  <c r="O1456" i="8"/>
  <c r="N1456" i="8"/>
  <c r="M1456" i="8"/>
  <c r="I1456" i="8"/>
  <c r="P1455" i="8"/>
  <c r="O1455" i="8"/>
  <c r="N1455" i="8"/>
  <c r="M1455" i="8"/>
  <c r="I1455" i="8"/>
  <c r="O67" i="7" s="1"/>
  <c r="P1454" i="8"/>
  <c r="O1454" i="8"/>
  <c r="N1454" i="8"/>
  <c r="M1454" i="8"/>
  <c r="I1454" i="8"/>
  <c r="P1453" i="8"/>
  <c r="O1453" i="8"/>
  <c r="N1453" i="8"/>
  <c r="M1453" i="8"/>
  <c r="I1453" i="8"/>
  <c r="P1452" i="8"/>
  <c r="O1452" i="8"/>
  <c r="N1452" i="8"/>
  <c r="M1452" i="8"/>
  <c r="I1452" i="8"/>
  <c r="O137" i="7" s="1"/>
  <c r="P1451" i="8"/>
  <c r="O1451" i="8"/>
  <c r="N1451" i="8"/>
  <c r="M1451" i="8"/>
  <c r="I1451" i="8"/>
  <c r="P1450" i="8"/>
  <c r="O1450" i="8"/>
  <c r="N1450" i="8"/>
  <c r="M1450" i="8"/>
  <c r="I1450" i="8"/>
  <c r="P1449" i="8"/>
  <c r="O1449" i="8"/>
  <c r="N1449" i="8"/>
  <c r="M1449" i="8"/>
  <c r="I1449" i="8"/>
  <c r="P1448" i="8"/>
  <c r="O1448" i="8"/>
  <c r="N1448" i="8"/>
  <c r="M1448" i="8"/>
  <c r="I1448" i="8"/>
  <c r="P1447" i="8"/>
  <c r="O1447" i="8"/>
  <c r="N1447" i="8"/>
  <c r="M1447" i="8"/>
  <c r="I1447" i="8"/>
  <c r="O179" i="7" s="1"/>
  <c r="P1446" i="8"/>
  <c r="O1446" i="8"/>
  <c r="N1446" i="8"/>
  <c r="M1446" i="8"/>
  <c r="I1446" i="8"/>
  <c r="P1445" i="8"/>
  <c r="O1445" i="8"/>
  <c r="N1445" i="8"/>
  <c r="M1445" i="8"/>
  <c r="I1445" i="8"/>
  <c r="P1444" i="8"/>
  <c r="O1444" i="8"/>
  <c r="N1444" i="8"/>
  <c r="M1444" i="8"/>
  <c r="I1444" i="8"/>
  <c r="P1443" i="8"/>
  <c r="O1443" i="8"/>
  <c r="N1443" i="8"/>
  <c r="M1443" i="8"/>
  <c r="I1443" i="8"/>
  <c r="P1442" i="8"/>
  <c r="O1442" i="8"/>
  <c r="N1442" i="8"/>
  <c r="M1442" i="8"/>
  <c r="I1442" i="8"/>
  <c r="P1441" i="8"/>
  <c r="O1441" i="8"/>
  <c r="N1441" i="8"/>
  <c r="M1441" i="8"/>
  <c r="I1441" i="8"/>
  <c r="P1440" i="8"/>
  <c r="O1440" i="8"/>
  <c r="N1440" i="8"/>
  <c r="M1440" i="8"/>
  <c r="I1440" i="8"/>
  <c r="P1439" i="8"/>
  <c r="O1439" i="8"/>
  <c r="N1439" i="8"/>
  <c r="M1439" i="8"/>
  <c r="I1439" i="8"/>
  <c r="P1438" i="8"/>
  <c r="O1438" i="8"/>
  <c r="N1438" i="8"/>
  <c r="M1438" i="8"/>
  <c r="I1438" i="8"/>
  <c r="P1437" i="8"/>
  <c r="O1437" i="8"/>
  <c r="N1437" i="8"/>
  <c r="M1437" i="8"/>
  <c r="I1437" i="8"/>
  <c r="P1436" i="8"/>
  <c r="O1436" i="8"/>
  <c r="N1436" i="8"/>
  <c r="M1436" i="8"/>
  <c r="I1436" i="8"/>
  <c r="P1435" i="8"/>
  <c r="O1435" i="8"/>
  <c r="N1435" i="8"/>
  <c r="M1435" i="8"/>
  <c r="I1435" i="8"/>
  <c r="P1434" i="8"/>
  <c r="O1434" i="8"/>
  <c r="N1434" i="8"/>
  <c r="M1434" i="8"/>
  <c r="I1434" i="8"/>
  <c r="P1433" i="8"/>
  <c r="O1433" i="8"/>
  <c r="N1433" i="8"/>
  <c r="M1433" i="8"/>
  <c r="I1433" i="8"/>
  <c r="P1432" i="8"/>
  <c r="O1432" i="8"/>
  <c r="N1432" i="8"/>
  <c r="M1432" i="8"/>
  <c r="I1432" i="8"/>
  <c r="P1431" i="8"/>
  <c r="O1431" i="8"/>
  <c r="N1431" i="8"/>
  <c r="M1431" i="8"/>
  <c r="I1431" i="8"/>
  <c r="P1430" i="8"/>
  <c r="O1430" i="8"/>
  <c r="N1430" i="8"/>
  <c r="M1430" i="8"/>
  <c r="I1430" i="8"/>
  <c r="P1429" i="8"/>
  <c r="O1429" i="8"/>
  <c r="N1429" i="8"/>
  <c r="M1429" i="8"/>
  <c r="I1429" i="8"/>
  <c r="P1428" i="8"/>
  <c r="O1428" i="8"/>
  <c r="N1428" i="8"/>
  <c r="M1428" i="8"/>
  <c r="I1428" i="8"/>
  <c r="P1427" i="8"/>
  <c r="O1427" i="8"/>
  <c r="N1427" i="8"/>
  <c r="M1427" i="8"/>
  <c r="I1427" i="8"/>
  <c r="P1426" i="8"/>
  <c r="O1426" i="8"/>
  <c r="N1426" i="8"/>
  <c r="M1426" i="8"/>
  <c r="I1426" i="8"/>
  <c r="P1425" i="8"/>
  <c r="O1425" i="8"/>
  <c r="N1425" i="8"/>
  <c r="M1425" i="8"/>
  <c r="I1425" i="8"/>
  <c r="P1424" i="8"/>
  <c r="O1424" i="8"/>
  <c r="N1424" i="8"/>
  <c r="M1424" i="8"/>
  <c r="I1424" i="8"/>
  <c r="P1423" i="8"/>
  <c r="O1423" i="8"/>
  <c r="N1423" i="8"/>
  <c r="M1423" i="8"/>
  <c r="I1423" i="8"/>
  <c r="P1422" i="8"/>
  <c r="O1422" i="8"/>
  <c r="N1422" i="8"/>
  <c r="M1422" i="8"/>
  <c r="I1422" i="8"/>
  <c r="P1421" i="8"/>
  <c r="O1421" i="8"/>
  <c r="N1421" i="8"/>
  <c r="M1421" i="8"/>
  <c r="I1421" i="8"/>
  <c r="P1420" i="8"/>
  <c r="O1420" i="8"/>
  <c r="N1420" i="8"/>
  <c r="M1420" i="8"/>
  <c r="I1420" i="8"/>
  <c r="P1419" i="8"/>
  <c r="O1419" i="8"/>
  <c r="N1419" i="8"/>
  <c r="M1419" i="8"/>
  <c r="I1419" i="8"/>
  <c r="P1418" i="8"/>
  <c r="O1418" i="8"/>
  <c r="N1418" i="8"/>
  <c r="M1418" i="8"/>
  <c r="I1418" i="8"/>
  <c r="P1417" i="8"/>
  <c r="O1417" i="8"/>
  <c r="N1417" i="8"/>
  <c r="M1417" i="8"/>
  <c r="I1417" i="8"/>
  <c r="P1416" i="8"/>
  <c r="O1416" i="8"/>
  <c r="N1416" i="8"/>
  <c r="M1416" i="8"/>
  <c r="I1416" i="8"/>
  <c r="P1415" i="8"/>
  <c r="O1415" i="8"/>
  <c r="N1415" i="8"/>
  <c r="M1415" i="8"/>
  <c r="I1415" i="8"/>
  <c r="P1414" i="8"/>
  <c r="O1414" i="8"/>
  <c r="N1414" i="8"/>
  <c r="M1414" i="8"/>
  <c r="I1414" i="8"/>
  <c r="P1413" i="8"/>
  <c r="O1413" i="8"/>
  <c r="N1413" i="8"/>
  <c r="M1413" i="8"/>
  <c r="I1413" i="8"/>
  <c r="P1412" i="8"/>
  <c r="O1412" i="8"/>
  <c r="N1412" i="8"/>
  <c r="M1412" i="8"/>
  <c r="I1412" i="8"/>
  <c r="P1411" i="8"/>
  <c r="O1411" i="8"/>
  <c r="N1411" i="8"/>
  <c r="M1411" i="8"/>
  <c r="I1411" i="8"/>
  <c r="P1410" i="8"/>
  <c r="O1410" i="8"/>
  <c r="N1410" i="8"/>
  <c r="M1410" i="8"/>
  <c r="I1410" i="8"/>
  <c r="P1409" i="8"/>
  <c r="O1409" i="8"/>
  <c r="N1409" i="8"/>
  <c r="M1409" i="8"/>
  <c r="I1409" i="8"/>
  <c r="P1408" i="8"/>
  <c r="O1408" i="8"/>
  <c r="N1408" i="8"/>
  <c r="M1408" i="8"/>
  <c r="I1408" i="8"/>
  <c r="P1407" i="8"/>
  <c r="O1407" i="8"/>
  <c r="N1407" i="8"/>
  <c r="M1407" i="8"/>
  <c r="I1407" i="8"/>
  <c r="O163" i="7" s="1"/>
  <c r="P1406" i="8"/>
  <c r="O1406" i="8"/>
  <c r="N1406" i="8"/>
  <c r="M1406" i="8"/>
  <c r="I1406" i="8"/>
  <c r="P1405" i="8"/>
  <c r="O1405" i="8"/>
  <c r="N1405" i="8"/>
  <c r="M1405" i="8"/>
  <c r="I1405" i="8"/>
  <c r="P1404" i="8"/>
  <c r="O1404" i="8"/>
  <c r="N1404" i="8"/>
  <c r="M1404" i="8"/>
  <c r="I1404" i="8"/>
  <c r="P1403" i="8"/>
  <c r="O1403" i="8"/>
  <c r="N1403" i="8"/>
  <c r="M1403" i="8"/>
  <c r="I1403" i="8"/>
  <c r="P1402" i="8"/>
  <c r="O1402" i="8"/>
  <c r="N1402" i="8"/>
  <c r="M1402" i="8"/>
  <c r="I1402" i="8"/>
  <c r="P1401" i="8"/>
  <c r="O1401" i="8"/>
  <c r="N1401" i="8"/>
  <c r="M1401" i="8"/>
  <c r="I1401" i="8"/>
  <c r="P1400" i="8"/>
  <c r="O1400" i="8"/>
  <c r="N1400" i="8"/>
  <c r="M1400" i="8"/>
  <c r="I1400" i="8"/>
  <c r="P1399" i="8"/>
  <c r="O1399" i="8"/>
  <c r="N1399" i="8"/>
  <c r="M1399" i="8"/>
  <c r="I1399" i="8"/>
  <c r="P1398" i="8"/>
  <c r="O1398" i="8"/>
  <c r="N1398" i="8"/>
  <c r="M1398" i="8"/>
  <c r="I1398" i="8"/>
  <c r="P1397" i="8"/>
  <c r="O1397" i="8"/>
  <c r="N1397" i="8"/>
  <c r="M1397" i="8"/>
  <c r="I1397" i="8"/>
  <c r="P1396" i="8"/>
  <c r="O1396" i="8"/>
  <c r="N1396" i="8"/>
  <c r="M1396" i="8"/>
  <c r="I1396" i="8"/>
  <c r="P1395" i="8"/>
  <c r="O1395" i="8"/>
  <c r="N1395" i="8"/>
  <c r="M1395" i="8"/>
  <c r="I1395" i="8"/>
  <c r="P1394" i="8"/>
  <c r="O1394" i="8"/>
  <c r="N1394" i="8"/>
  <c r="M1394" i="8"/>
  <c r="I1394" i="8"/>
  <c r="P1393" i="8"/>
  <c r="O1393" i="8"/>
  <c r="N1393" i="8"/>
  <c r="M1393" i="8"/>
  <c r="I1393" i="8"/>
  <c r="P1392" i="8"/>
  <c r="O1392" i="8"/>
  <c r="N1392" i="8"/>
  <c r="M1392" i="8"/>
  <c r="I1392" i="8"/>
  <c r="P1391" i="8"/>
  <c r="O1391" i="8"/>
  <c r="N1391" i="8"/>
  <c r="M1391" i="8"/>
  <c r="I1391" i="8"/>
  <c r="P1390" i="8"/>
  <c r="O1390" i="8"/>
  <c r="N1390" i="8"/>
  <c r="M1390" i="8"/>
  <c r="I1390" i="8"/>
  <c r="P1389" i="8"/>
  <c r="O1389" i="8"/>
  <c r="N1389" i="8"/>
  <c r="M1389" i="8"/>
  <c r="I1389" i="8"/>
  <c r="P1388" i="8"/>
  <c r="O1388" i="8"/>
  <c r="N1388" i="8"/>
  <c r="M1388" i="8"/>
  <c r="I1388" i="8"/>
  <c r="P1387" i="8"/>
  <c r="O1387" i="8"/>
  <c r="N1387" i="8"/>
  <c r="M1387" i="8"/>
  <c r="I1387" i="8"/>
  <c r="P1386" i="8"/>
  <c r="O1386" i="8"/>
  <c r="N1386" i="8"/>
  <c r="M1386" i="8"/>
  <c r="I1386" i="8"/>
  <c r="P1385" i="8"/>
  <c r="O1385" i="8"/>
  <c r="N1385" i="8"/>
  <c r="M1385" i="8"/>
  <c r="I1385" i="8"/>
  <c r="P1384" i="8"/>
  <c r="O1384" i="8"/>
  <c r="N1384" i="8"/>
  <c r="M1384" i="8"/>
  <c r="I1384" i="8"/>
  <c r="P1383" i="8"/>
  <c r="O1383" i="8"/>
  <c r="N1383" i="8"/>
  <c r="M1383" i="8"/>
  <c r="I1383" i="8"/>
  <c r="P1382" i="8"/>
  <c r="O1382" i="8"/>
  <c r="N1382" i="8"/>
  <c r="M1382" i="8"/>
  <c r="I1382" i="8"/>
  <c r="P1381" i="8"/>
  <c r="O1381" i="8"/>
  <c r="N1381" i="8"/>
  <c r="M1381" i="8"/>
  <c r="I1381" i="8"/>
  <c r="P1380" i="8"/>
  <c r="O1380" i="8"/>
  <c r="N1380" i="8"/>
  <c r="M1380" i="8"/>
  <c r="I1380" i="8"/>
  <c r="P1379" i="8"/>
  <c r="O1379" i="8"/>
  <c r="N1379" i="8"/>
  <c r="M1379" i="8"/>
  <c r="I1379" i="8"/>
  <c r="P1378" i="8"/>
  <c r="O1378" i="8"/>
  <c r="N1378" i="8"/>
  <c r="M1378" i="8"/>
  <c r="I1378" i="8"/>
  <c r="P1377" i="8"/>
  <c r="O1377" i="8"/>
  <c r="N1377" i="8"/>
  <c r="M1377" i="8"/>
  <c r="I1377" i="8"/>
  <c r="P1376" i="8"/>
  <c r="O1376" i="8"/>
  <c r="N1376" i="8"/>
  <c r="M1376" i="8"/>
  <c r="I1376" i="8"/>
  <c r="P1375" i="8"/>
  <c r="O1375" i="8"/>
  <c r="N1375" i="8"/>
  <c r="M1375" i="8"/>
  <c r="I1375" i="8"/>
  <c r="P1374" i="8"/>
  <c r="O1374" i="8"/>
  <c r="N1374" i="8"/>
  <c r="M1374" i="8"/>
  <c r="I1374" i="8"/>
  <c r="P1373" i="8"/>
  <c r="O1373" i="8"/>
  <c r="N1373" i="8"/>
  <c r="M1373" i="8"/>
  <c r="I1373" i="8"/>
  <c r="P1372" i="8"/>
  <c r="O1372" i="8"/>
  <c r="N1372" i="8"/>
  <c r="M1372" i="8"/>
  <c r="I1372" i="8"/>
  <c r="P1371" i="8"/>
  <c r="O1371" i="8"/>
  <c r="N1371" i="8"/>
  <c r="M1371" i="8"/>
  <c r="I1371" i="8"/>
  <c r="P1370" i="8"/>
  <c r="O1370" i="8"/>
  <c r="N1370" i="8"/>
  <c r="M1370" i="8"/>
  <c r="I1370" i="8"/>
  <c r="P1369" i="8"/>
  <c r="O1369" i="8"/>
  <c r="N1369" i="8"/>
  <c r="M1369" i="8"/>
  <c r="I1369" i="8"/>
  <c r="P1368" i="8"/>
  <c r="O1368" i="8"/>
  <c r="N1368" i="8"/>
  <c r="M1368" i="8"/>
  <c r="I1368" i="8"/>
  <c r="P1367" i="8"/>
  <c r="O1367" i="8"/>
  <c r="N1367" i="8"/>
  <c r="M1367" i="8"/>
  <c r="I1367" i="8"/>
  <c r="P1366" i="8"/>
  <c r="O1366" i="8"/>
  <c r="N1366" i="8"/>
  <c r="M1366" i="8"/>
  <c r="I1366" i="8"/>
  <c r="P1365" i="8"/>
  <c r="O1365" i="8"/>
  <c r="N1365" i="8"/>
  <c r="M1365" i="8"/>
  <c r="I1365" i="8"/>
  <c r="P1364" i="8"/>
  <c r="O1364" i="8"/>
  <c r="N1364" i="8"/>
  <c r="M1364" i="8"/>
  <c r="I1364" i="8"/>
  <c r="P1363" i="8"/>
  <c r="O1363" i="8"/>
  <c r="N1363" i="8"/>
  <c r="M1363" i="8"/>
  <c r="I1363" i="8"/>
  <c r="P1362" i="8"/>
  <c r="O1362" i="8"/>
  <c r="N1362" i="8"/>
  <c r="M1362" i="8"/>
  <c r="I1362" i="8"/>
  <c r="P1361" i="8"/>
  <c r="O1361" i="8"/>
  <c r="N1361" i="8"/>
  <c r="M1361" i="8"/>
  <c r="I1361" i="8"/>
  <c r="P1360" i="8"/>
  <c r="O1360" i="8"/>
  <c r="N1360" i="8"/>
  <c r="M1360" i="8"/>
  <c r="I1360" i="8"/>
  <c r="P1359" i="8"/>
  <c r="O1359" i="8"/>
  <c r="N1359" i="8"/>
  <c r="M1359" i="8"/>
  <c r="I1359" i="8"/>
  <c r="P1358" i="8"/>
  <c r="O1358" i="8"/>
  <c r="N1358" i="8"/>
  <c r="M1358" i="8"/>
  <c r="I1358" i="8"/>
  <c r="P1357" i="8"/>
  <c r="O1357" i="8"/>
  <c r="N1357" i="8"/>
  <c r="M1357" i="8"/>
  <c r="I1357" i="8"/>
  <c r="P1356" i="8"/>
  <c r="O1356" i="8"/>
  <c r="N1356" i="8"/>
  <c r="M1356" i="8"/>
  <c r="I1356" i="8"/>
  <c r="P1355" i="8"/>
  <c r="O1355" i="8"/>
  <c r="N1355" i="8"/>
  <c r="M1355" i="8"/>
  <c r="I1355" i="8"/>
  <c r="P1354" i="8"/>
  <c r="O1354" i="8"/>
  <c r="N1354" i="8"/>
  <c r="M1354" i="8"/>
  <c r="I1354" i="8"/>
  <c r="P1353" i="8"/>
  <c r="O1353" i="8"/>
  <c r="N1353" i="8"/>
  <c r="M1353" i="8"/>
  <c r="I1353" i="8"/>
  <c r="P1352" i="8"/>
  <c r="O1352" i="8"/>
  <c r="N1352" i="8"/>
  <c r="M1352" i="8"/>
  <c r="I1352" i="8"/>
  <c r="P1351" i="8"/>
  <c r="O1351" i="8"/>
  <c r="N1351" i="8"/>
  <c r="M1351" i="8"/>
  <c r="I1351" i="8"/>
  <c r="P1350" i="8"/>
  <c r="O1350" i="8"/>
  <c r="N1350" i="8"/>
  <c r="M1350" i="8"/>
  <c r="I1350" i="8"/>
  <c r="P1349" i="8"/>
  <c r="O1349" i="8"/>
  <c r="N1349" i="8"/>
  <c r="M1349" i="8"/>
  <c r="I1349" i="8"/>
  <c r="P1348" i="8"/>
  <c r="O1348" i="8"/>
  <c r="N1348" i="8"/>
  <c r="M1348" i="8"/>
  <c r="I1348" i="8"/>
  <c r="P1347" i="8"/>
  <c r="O1347" i="8"/>
  <c r="N1347" i="8"/>
  <c r="M1347" i="8"/>
  <c r="I1347" i="8"/>
  <c r="P1346" i="8"/>
  <c r="O1346" i="8"/>
  <c r="N1346" i="8"/>
  <c r="M1346" i="8"/>
  <c r="I1346" i="8"/>
  <c r="P1345" i="8"/>
  <c r="O1345" i="8"/>
  <c r="N1345" i="8"/>
  <c r="M1345" i="8"/>
  <c r="I1345" i="8"/>
  <c r="P1344" i="8"/>
  <c r="O1344" i="8"/>
  <c r="N1344" i="8"/>
  <c r="M1344" i="8"/>
  <c r="I1344" i="8"/>
  <c r="O155" i="7" s="1"/>
  <c r="P1343" i="8"/>
  <c r="O1343" i="8"/>
  <c r="N1343" i="8"/>
  <c r="M1343" i="8"/>
  <c r="I1343" i="8"/>
  <c r="P1342" i="8"/>
  <c r="O1342" i="8"/>
  <c r="N1342" i="8"/>
  <c r="M1342" i="8"/>
  <c r="I1342" i="8"/>
  <c r="P1341" i="8"/>
  <c r="O1341" i="8"/>
  <c r="N1341" i="8"/>
  <c r="M1341" i="8"/>
  <c r="I1341" i="8"/>
  <c r="P1340" i="8"/>
  <c r="O1340" i="8"/>
  <c r="N1340" i="8"/>
  <c r="M1340" i="8"/>
  <c r="I1340" i="8"/>
  <c r="P1339" i="8"/>
  <c r="O1339" i="8"/>
  <c r="N1339" i="8"/>
  <c r="M1339" i="8"/>
  <c r="I1339" i="8"/>
  <c r="P1338" i="8"/>
  <c r="O1338" i="8"/>
  <c r="N1338" i="8"/>
  <c r="M1338" i="8"/>
  <c r="I1338" i="8"/>
  <c r="P1337" i="8"/>
  <c r="O1337" i="8"/>
  <c r="N1337" i="8"/>
  <c r="M1337" i="8"/>
  <c r="I1337" i="8"/>
  <c r="P1336" i="8"/>
  <c r="O1336" i="8"/>
  <c r="N1336" i="8"/>
  <c r="M1336" i="8"/>
  <c r="I1336" i="8"/>
  <c r="P1335" i="8"/>
  <c r="O1335" i="8"/>
  <c r="N1335" i="8"/>
  <c r="M1335" i="8"/>
  <c r="I1335" i="8"/>
  <c r="P1334" i="8"/>
  <c r="O1334" i="8"/>
  <c r="N1334" i="8"/>
  <c r="M1334" i="8"/>
  <c r="I1334" i="8"/>
  <c r="P1333" i="8"/>
  <c r="O1333" i="8"/>
  <c r="N1333" i="8"/>
  <c r="M1333" i="8"/>
  <c r="I1333" i="8"/>
  <c r="P1332" i="8"/>
  <c r="O1332" i="8"/>
  <c r="N1332" i="8"/>
  <c r="M1332" i="8"/>
  <c r="I1332" i="8"/>
  <c r="P1331" i="8"/>
  <c r="O1331" i="8"/>
  <c r="N1331" i="8"/>
  <c r="M1331" i="8"/>
  <c r="I1331" i="8"/>
  <c r="P1330" i="8"/>
  <c r="O1330" i="8"/>
  <c r="N1330" i="8"/>
  <c r="M1330" i="8"/>
  <c r="I1330" i="8"/>
  <c r="O61" i="7" s="1"/>
  <c r="P1329" i="8"/>
  <c r="O1329" i="8"/>
  <c r="N1329" i="8"/>
  <c r="M1329" i="8"/>
  <c r="I1329" i="8"/>
  <c r="P1328" i="8"/>
  <c r="O1328" i="8"/>
  <c r="N1328" i="8"/>
  <c r="M1328" i="8"/>
  <c r="I1328" i="8"/>
  <c r="P1327" i="8"/>
  <c r="O1327" i="8"/>
  <c r="N1327" i="8"/>
  <c r="M1327" i="8"/>
  <c r="I1327" i="8"/>
  <c r="P1326" i="8"/>
  <c r="O1326" i="8"/>
  <c r="N1326" i="8"/>
  <c r="M1326" i="8"/>
  <c r="I1326" i="8"/>
  <c r="P1325" i="8"/>
  <c r="O1325" i="8"/>
  <c r="N1325" i="8"/>
  <c r="M1325" i="8"/>
  <c r="I1325" i="8"/>
  <c r="P1324" i="8"/>
  <c r="O1324" i="8"/>
  <c r="N1324" i="8"/>
  <c r="M1324" i="8"/>
  <c r="I1324" i="8"/>
  <c r="P1323" i="8"/>
  <c r="O1323" i="8"/>
  <c r="N1323" i="8"/>
  <c r="M1323" i="8"/>
  <c r="I1323" i="8"/>
  <c r="O200" i="7" s="1"/>
  <c r="P1322" i="8"/>
  <c r="O1322" i="8"/>
  <c r="N1322" i="8"/>
  <c r="M1322" i="8"/>
  <c r="I1322" i="8"/>
  <c r="P1321" i="8"/>
  <c r="O1321" i="8"/>
  <c r="N1321" i="8"/>
  <c r="M1321" i="8"/>
  <c r="I1321" i="8"/>
  <c r="P1320" i="8"/>
  <c r="O1320" i="8"/>
  <c r="N1320" i="8"/>
  <c r="M1320" i="8"/>
  <c r="I1320" i="8"/>
  <c r="P1319" i="8"/>
  <c r="O1319" i="8"/>
  <c r="N1319" i="8"/>
  <c r="M1319" i="8"/>
  <c r="I1319" i="8"/>
  <c r="P1318" i="8"/>
  <c r="O1318" i="8"/>
  <c r="N1318" i="8"/>
  <c r="M1318" i="8"/>
  <c r="I1318" i="8"/>
  <c r="P1317" i="8"/>
  <c r="O1317" i="8"/>
  <c r="N1317" i="8"/>
  <c r="M1317" i="8"/>
  <c r="I1317" i="8"/>
  <c r="P1316" i="8"/>
  <c r="O1316" i="8"/>
  <c r="N1316" i="8"/>
  <c r="M1316" i="8"/>
  <c r="I1316" i="8"/>
  <c r="P1315" i="8"/>
  <c r="O1315" i="8"/>
  <c r="N1315" i="8"/>
  <c r="M1315" i="8"/>
  <c r="I1315" i="8"/>
  <c r="P1314" i="8"/>
  <c r="O1314" i="8"/>
  <c r="N1314" i="8"/>
  <c r="M1314" i="8"/>
  <c r="I1314" i="8"/>
  <c r="P1313" i="8"/>
  <c r="O1313" i="8"/>
  <c r="N1313" i="8"/>
  <c r="M1313" i="8"/>
  <c r="I1313" i="8"/>
  <c r="P1312" i="8"/>
  <c r="O1312" i="8"/>
  <c r="N1312" i="8"/>
  <c r="M1312" i="8"/>
  <c r="I1312" i="8"/>
  <c r="P1311" i="8"/>
  <c r="O1311" i="8"/>
  <c r="N1311" i="8"/>
  <c r="M1311" i="8"/>
  <c r="I1311" i="8"/>
  <c r="P1310" i="8"/>
  <c r="O1310" i="8"/>
  <c r="N1310" i="8"/>
  <c r="M1310" i="8"/>
  <c r="I1310" i="8"/>
  <c r="P1309" i="8"/>
  <c r="O1309" i="8"/>
  <c r="N1309" i="8"/>
  <c r="M1309" i="8"/>
  <c r="I1309" i="8"/>
  <c r="O55" i="7" s="1"/>
  <c r="P1308" i="8"/>
  <c r="O1308" i="8"/>
  <c r="N1308" i="8"/>
  <c r="M1308" i="8"/>
  <c r="I1308" i="8"/>
  <c r="O38" i="7" s="1"/>
  <c r="P1307" i="8"/>
  <c r="O1307" i="8"/>
  <c r="N1307" i="8"/>
  <c r="M1307" i="8"/>
  <c r="I1307" i="8"/>
  <c r="P1306" i="8"/>
  <c r="O1306" i="8"/>
  <c r="N1306" i="8"/>
  <c r="M1306" i="8"/>
  <c r="I1306" i="8"/>
  <c r="P1305" i="8"/>
  <c r="O1305" i="8"/>
  <c r="N1305" i="8"/>
  <c r="M1305" i="8"/>
  <c r="I1305" i="8"/>
  <c r="P1304" i="8"/>
  <c r="O1304" i="8"/>
  <c r="N1304" i="8"/>
  <c r="M1304" i="8"/>
  <c r="I1304" i="8"/>
  <c r="P1303" i="8"/>
  <c r="O1303" i="8"/>
  <c r="N1303" i="8"/>
  <c r="M1303" i="8"/>
  <c r="I1303" i="8"/>
  <c r="P1302" i="8"/>
  <c r="O1302" i="8"/>
  <c r="N1302" i="8"/>
  <c r="M1302" i="8"/>
  <c r="I1302" i="8"/>
  <c r="P1301" i="8"/>
  <c r="O1301" i="8"/>
  <c r="N1301" i="8"/>
  <c r="M1301" i="8"/>
  <c r="I1301" i="8"/>
  <c r="P1300" i="8"/>
  <c r="O1300" i="8"/>
  <c r="N1300" i="8"/>
  <c r="M1300" i="8"/>
  <c r="I1300" i="8"/>
  <c r="P1299" i="8"/>
  <c r="O1299" i="8"/>
  <c r="N1299" i="8"/>
  <c r="M1299" i="8"/>
  <c r="I1299" i="8"/>
  <c r="P1298" i="8"/>
  <c r="O1298" i="8"/>
  <c r="N1298" i="8"/>
  <c r="M1298" i="8"/>
  <c r="I1298" i="8"/>
  <c r="P1297" i="8"/>
  <c r="O1297" i="8"/>
  <c r="N1297" i="8"/>
  <c r="M1297" i="8"/>
  <c r="I1297" i="8"/>
  <c r="P1296" i="8"/>
  <c r="O1296" i="8"/>
  <c r="N1296" i="8"/>
  <c r="M1296" i="8"/>
  <c r="I1296" i="8"/>
  <c r="P1295" i="8"/>
  <c r="O1295" i="8"/>
  <c r="N1295" i="8"/>
  <c r="M1295" i="8"/>
  <c r="I1295" i="8"/>
  <c r="P1294" i="8"/>
  <c r="O1294" i="8"/>
  <c r="N1294" i="8"/>
  <c r="M1294" i="8"/>
  <c r="I1294" i="8"/>
  <c r="P1293" i="8"/>
  <c r="O1293" i="8"/>
  <c r="N1293" i="8"/>
  <c r="M1293" i="8"/>
  <c r="I1293" i="8"/>
  <c r="P1292" i="8"/>
  <c r="O1292" i="8"/>
  <c r="N1292" i="8"/>
  <c r="M1292" i="8"/>
  <c r="I1292" i="8"/>
  <c r="P1291" i="8"/>
  <c r="O1291" i="8"/>
  <c r="N1291" i="8"/>
  <c r="M1291" i="8"/>
  <c r="I1291" i="8"/>
  <c r="P1290" i="8"/>
  <c r="O1290" i="8"/>
  <c r="N1290" i="8"/>
  <c r="M1290" i="8"/>
  <c r="I1290" i="8"/>
  <c r="P1289" i="8"/>
  <c r="O1289" i="8"/>
  <c r="N1289" i="8"/>
  <c r="M1289" i="8"/>
  <c r="I1289" i="8"/>
  <c r="P1288" i="8"/>
  <c r="O1288" i="8"/>
  <c r="N1288" i="8"/>
  <c r="M1288" i="8"/>
  <c r="I1288" i="8"/>
  <c r="P1287" i="8"/>
  <c r="O1287" i="8"/>
  <c r="N1287" i="8"/>
  <c r="M1287" i="8"/>
  <c r="I1287" i="8"/>
  <c r="P1286" i="8"/>
  <c r="O1286" i="8"/>
  <c r="N1286" i="8"/>
  <c r="M1286" i="8"/>
  <c r="I1286" i="8"/>
  <c r="P1285" i="8"/>
  <c r="O1285" i="8"/>
  <c r="N1285" i="8"/>
  <c r="M1285" i="8"/>
  <c r="I1285" i="8"/>
  <c r="P1284" i="8"/>
  <c r="O1284" i="8"/>
  <c r="N1284" i="8"/>
  <c r="M1284" i="8"/>
  <c r="I1284" i="8"/>
  <c r="P1283" i="8"/>
  <c r="O1283" i="8"/>
  <c r="N1283" i="8"/>
  <c r="M1283" i="8"/>
  <c r="I1283" i="8"/>
  <c r="P1282" i="8"/>
  <c r="O1282" i="8"/>
  <c r="N1282" i="8"/>
  <c r="M1282" i="8"/>
  <c r="I1282" i="8"/>
  <c r="P1281" i="8"/>
  <c r="O1281" i="8"/>
  <c r="N1281" i="8"/>
  <c r="M1281" i="8"/>
  <c r="I1281" i="8"/>
  <c r="P1280" i="8"/>
  <c r="O1280" i="8"/>
  <c r="N1280" i="8"/>
  <c r="M1280" i="8"/>
  <c r="I1280" i="8"/>
  <c r="P1279" i="8"/>
  <c r="O1279" i="8"/>
  <c r="N1279" i="8"/>
  <c r="M1279" i="8"/>
  <c r="I1279" i="8"/>
  <c r="P1278" i="8"/>
  <c r="O1278" i="8"/>
  <c r="N1278" i="8"/>
  <c r="M1278" i="8"/>
  <c r="I1278" i="8"/>
  <c r="P1277" i="8"/>
  <c r="O1277" i="8"/>
  <c r="N1277" i="8"/>
  <c r="M1277" i="8"/>
  <c r="I1277" i="8"/>
  <c r="P1276" i="8"/>
  <c r="O1276" i="8"/>
  <c r="N1276" i="8"/>
  <c r="M1276" i="8"/>
  <c r="I1276" i="8"/>
  <c r="P1275" i="8"/>
  <c r="O1275" i="8"/>
  <c r="N1275" i="8"/>
  <c r="M1275" i="8"/>
  <c r="I1275" i="8"/>
  <c r="P1274" i="8"/>
  <c r="O1274" i="8"/>
  <c r="N1274" i="8"/>
  <c r="M1274" i="8"/>
  <c r="I1274" i="8"/>
  <c r="P1273" i="8"/>
  <c r="O1273" i="8"/>
  <c r="N1273" i="8"/>
  <c r="M1273" i="8"/>
  <c r="I1273" i="8"/>
  <c r="P1272" i="8"/>
  <c r="O1272" i="8"/>
  <c r="N1272" i="8"/>
  <c r="M1272" i="8"/>
  <c r="I1272" i="8"/>
  <c r="P1271" i="8"/>
  <c r="O1271" i="8"/>
  <c r="N1271" i="8"/>
  <c r="M1271" i="8"/>
  <c r="I1271" i="8"/>
  <c r="P1270" i="8"/>
  <c r="O1270" i="8"/>
  <c r="N1270" i="8"/>
  <c r="M1270" i="8"/>
  <c r="I1270" i="8"/>
  <c r="P1269" i="8"/>
  <c r="O1269" i="8"/>
  <c r="N1269" i="8"/>
  <c r="M1269" i="8"/>
  <c r="I1269" i="8"/>
  <c r="P1268" i="8"/>
  <c r="O1268" i="8"/>
  <c r="N1268" i="8"/>
  <c r="M1268" i="8"/>
  <c r="I1268" i="8"/>
  <c r="P1267" i="8"/>
  <c r="O1267" i="8"/>
  <c r="N1267" i="8"/>
  <c r="M1267" i="8"/>
  <c r="I1267" i="8"/>
  <c r="P1266" i="8"/>
  <c r="O1266" i="8"/>
  <c r="N1266" i="8"/>
  <c r="M1266" i="8"/>
  <c r="I1266" i="8"/>
  <c r="P1265" i="8"/>
  <c r="O1265" i="8"/>
  <c r="N1265" i="8"/>
  <c r="M1265" i="8"/>
  <c r="I1265" i="8"/>
  <c r="P1264" i="8"/>
  <c r="O1264" i="8"/>
  <c r="N1264" i="8"/>
  <c r="M1264" i="8"/>
  <c r="I1264" i="8"/>
  <c r="P1263" i="8"/>
  <c r="O1263" i="8"/>
  <c r="N1263" i="8"/>
  <c r="M1263" i="8"/>
  <c r="I1263" i="8"/>
  <c r="P1262" i="8"/>
  <c r="O1262" i="8"/>
  <c r="N1262" i="8"/>
  <c r="M1262" i="8"/>
  <c r="I1262" i="8"/>
  <c r="P1261" i="8"/>
  <c r="O1261" i="8"/>
  <c r="N1261" i="8"/>
  <c r="M1261" i="8"/>
  <c r="I1261" i="8"/>
  <c r="P1260" i="8"/>
  <c r="O1260" i="8"/>
  <c r="N1260" i="8"/>
  <c r="M1260" i="8"/>
  <c r="I1260" i="8"/>
  <c r="P1259" i="8"/>
  <c r="O1259" i="8"/>
  <c r="N1259" i="8"/>
  <c r="M1259" i="8"/>
  <c r="I1259" i="8"/>
  <c r="P1258" i="8"/>
  <c r="O1258" i="8"/>
  <c r="N1258" i="8"/>
  <c r="M1258" i="8"/>
  <c r="I1258" i="8"/>
  <c r="P1257" i="8"/>
  <c r="O1257" i="8"/>
  <c r="N1257" i="8"/>
  <c r="M1257" i="8"/>
  <c r="I1257" i="8"/>
  <c r="P1256" i="8"/>
  <c r="O1256" i="8"/>
  <c r="N1256" i="8"/>
  <c r="M1256" i="8"/>
  <c r="I1256" i="8"/>
  <c r="P1255" i="8"/>
  <c r="O1255" i="8"/>
  <c r="N1255" i="8"/>
  <c r="M1255" i="8"/>
  <c r="I1255" i="8"/>
  <c r="P1254" i="8"/>
  <c r="O1254" i="8"/>
  <c r="N1254" i="8"/>
  <c r="M1254" i="8"/>
  <c r="I1254" i="8"/>
  <c r="P1253" i="8"/>
  <c r="O1253" i="8"/>
  <c r="N1253" i="8"/>
  <c r="M1253" i="8"/>
  <c r="I1253" i="8"/>
  <c r="P1252" i="8"/>
  <c r="O1252" i="8"/>
  <c r="N1252" i="8"/>
  <c r="M1252" i="8"/>
  <c r="I1252" i="8"/>
  <c r="P1251" i="8"/>
  <c r="O1251" i="8"/>
  <c r="N1251" i="8"/>
  <c r="M1251" i="8"/>
  <c r="I1251" i="8"/>
  <c r="P1250" i="8"/>
  <c r="O1250" i="8"/>
  <c r="N1250" i="8"/>
  <c r="M1250" i="8"/>
  <c r="I1250" i="8"/>
  <c r="P1249" i="8"/>
  <c r="O1249" i="8"/>
  <c r="N1249" i="8"/>
  <c r="M1249" i="8"/>
  <c r="I1249" i="8"/>
  <c r="P1248" i="8"/>
  <c r="O1248" i="8"/>
  <c r="N1248" i="8"/>
  <c r="M1248" i="8"/>
  <c r="I1248" i="8"/>
  <c r="P1247" i="8"/>
  <c r="O1247" i="8"/>
  <c r="N1247" i="8"/>
  <c r="M1247" i="8"/>
  <c r="I1247" i="8"/>
  <c r="P1246" i="8"/>
  <c r="O1246" i="8"/>
  <c r="N1246" i="8"/>
  <c r="M1246" i="8"/>
  <c r="I1246" i="8"/>
  <c r="P1245" i="8"/>
  <c r="O1245" i="8"/>
  <c r="N1245" i="8"/>
  <c r="M1245" i="8"/>
  <c r="I1245" i="8"/>
  <c r="P1244" i="8"/>
  <c r="O1244" i="8"/>
  <c r="N1244" i="8"/>
  <c r="M1244" i="8"/>
  <c r="I1244" i="8"/>
  <c r="P1243" i="8"/>
  <c r="O1243" i="8"/>
  <c r="N1243" i="8"/>
  <c r="M1243" i="8"/>
  <c r="I1243" i="8"/>
  <c r="P1242" i="8"/>
  <c r="O1242" i="8"/>
  <c r="N1242" i="8"/>
  <c r="M1242" i="8"/>
  <c r="I1242" i="8"/>
  <c r="P1241" i="8"/>
  <c r="O1241" i="8"/>
  <c r="N1241" i="8"/>
  <c r="M1241" i="8"/>
  <c r="I1241" i="8"/>
  <c r="P1240" i="8"/>
  <c r="O1240" i="8"/>
  <c r="N1240" i="8"/>
  <c r="M1240" i="8"/>
  <c r="I1240" i="8"/>
  <c r="P1239" i="8"/>
  <c r="O1239" i="8"/>
  <c r="N1239" i="8"/>
  <c r="M1239" i="8"/>
  <c r="I1239" i="8"/>
  <c r="P1238" i="8"/>
  <c r="O1238" i="8"/>
  <c r="N1238" i="8"/>
  <c r="M1238" i="8"/>
  <c r="I1238" i="8"/>
  <c r="P1237" i="8"/>
  <c r="O1237" i="8"/>
  <c r="N1237" i="8"/>
  <c r="M1237" i="8"/>
  <c r="I1237" i="8"/>
  <c r="P1236" i="8"/>
  <c r="O1236" i="8"/>
  <c r="N1236" i="8"/>
  <c r="M1236" i="8"/>
  <c r="I1236" i="8"/>
  <c r="P1235" i="8"/>
  <c r="O1235" i="8"/>
  <c r="N1235" i="8"/>
  <c r="M1235" i="8"/>
  <c r="I1235" i="8"/>
  <c r="P1234" i="8"/>
  <c r="O1234" i="8"/>
  <c r="N1234" i="8"/>
  <c r="M1234" i="8"/>
  <c r="I1234" i="8"/>
  <c r="P1233" i="8"/>
  <c r="O1233" i="8"/>
  <c r="N1233" i="8"/>
  <c r="M1233" i="8"/>
  <c r="I1233" i="8"/>
  <c r="P1232" i="8"/>
  <c r="O1232" i="8"/>
  <c r="N1232" i="8"/>
  <c r="M1232" i="8"/>
  <c r="I1232" i="8"/>
  <c r="P1231" i="8"/>
  <c r="O1231" i="8"/>
  <c r="N1231" i="8"/>
  <c r="M1231" i="8"/>
  <c r="I1231" i="8"/>
  <c r="P1230" i="8"/>
  <c r="O1230" i="8"/>
  <c r="N1230" i="8"/>
  <c r="M1230" i="8"/>
  <c r="I1230" i="8"/>
  <c r="P1229" i="8"/>
  <c r="O1229" i="8"/>
  <c r="N1229" i="8"/>
  <c r="M1229" i="8"/>
  <c r="I1229" i="8"/>
  <c r="P1228" i="8"/>
  <c r="O1228" i="8"/>
  <c r="N1228" i="8"/>
  <c r="M1228" i="8"/>
  <c r="I1228" i="8"/>
  <c r="P1227" i="8"/>
  <c r="O1227" i="8"/>
  <c r="N1227" i="8"/>
  <c r="M1227" i="8"/>
  <c r="I1227" i="8"/>
  <c r="P1226" i="8"/>
  <c r="O1226" i="8"/>
  <c r="N1226" i="8"/>
  <c r="M1226" i="8"/>
  <c r="I1226" i="8"/>
  <c r="P1225" i="8"/>
  <c r="O1225" i="8"/>
  <c r="N1225" i="8"/>
  <c r="M1225" i="8"/>
  <c r="I1225" i="8"/>
  <c r="P1224" i="8"/>
  <c r="O1224" i="8"/>
  <c r="N1224" i="8"/>
  <c r="M1224" i="8"/>
  <c r="I1224" i="8"/>
  <c r="P1223" i="8"/>
  <c r="O1223" i="8"/>
  <c r="N1223" i="8"/>
  <c r="M1223" i="8"/>
  <c r="I1223" i="8"/>
  <c r="P1222" i="8"/>
  <c r="O1222" i="8"/>
  <c r="N1222" i="8"/>
  <c r="M1222" i="8"/>
  <c r="I1222" i="8"/>
  <c r="P1221" i="8"/>
  <c r="O1221" i="8"/>
  <c r="N1221" i="8"/>
  <c r="M1221" i="8"/>
  <c r="I1221" i="8"/>
  <c r="P1220" i="8"/>
  <c r="O1220" i="8"/>
  <c r="N1220" i="8"/>
  <c r="M1220" i="8"/>
  <c r="I1220" i="8"/>
  <c r="P1219" i="8"/>
  <c r="O1219" i="8"/>
  <c r="N1219" i="8"/>
  <c r="M1219" i="8"/>
  <c r="I1219" i="8"/>
  <c r="P1218" i="8"/>
  <c r="O1218" i="8"/>
  <c r="N1218" i="8"/>
  <c r="M1218" i="8"/>
  <c r="I1218" i="8"/>
  <c r="P1217" i="8"/>
  <c r="O1217" i="8"/>
  <c r="N1217" i="8"/>
  <c r="M1217" i="8"/>
  <c r="I1217" i="8"/>
  <c r="P1216" i="8"/>
  <c r="O1216" i="8"/>
  <c r="N1216" i="8"/>
  <c r="M1216" i="8"/>
  <c r="I1216" i="8"/>
  <c r="P1215" i="8"/>
  <c r="O1215" i="8"/>
  <c r="N1215" i="8"/>
  <c r="M1215" i="8"/>
  <c r="I1215" i="8"/>
  <c r="P1214" i="8"/>
  <c r="O1214" i="8"/>
  <c r="N1214" i="8"/>
  <c r="M1214" i="8"/>
  <c r="I1214" i="8"/>
  <c r="P1213" i="8"/>
  <c r="O1213" i="8"/>
  <c r="N1213" i="8"/>
  <c r="M1213" i="8"/>
  <c r="I1213" i="8"/>
  <c r="P1212" i="8"/>
  <c r="O1212" i="8"/>
  <c r="N1212" i="8"/>
  <c r="M1212" i="8"/>
  <c r="I1212" i="8"/>
  <c r="P1211" i="8"/>
  <c r="O1211" i="8"/>
  <c r="N1211" i="8"/>
  <c r="M1211" i="8"/>
  <c r="I1211" i="8"/>
  <c r="P1210" i="8"/>
  <c r="O1210" i="8"/>
  <c r="N1210" i="8"/>
  <c r="M1210" i="8"/>
  <c r="I1210" i="8"/>
  <c r="P1209" i="8"/>
  <c r="O1209" i="8"/>
  <c r="N1209" i="8"/>
  <c r="M1209" i="8"/>
  <c r="I1209" i="8"/>
  <c r="P1208" i="8"/>
  <c r="O1208" i="8"/>
  <c r="N1208" i="8"/>
  <c r="M1208" i="8"/>
  <c r="I1208" i="8"/>
  <c r="P1207" i="8"/>
  <c r="O1207" i="8"/>
  <c r="N1207" i="8"/>
  <c r="M1207" i="8"/>
  <c r="I1207" i="8"/>
  <c r="P1206" i="8"/>
  <c r="O1206" i="8"/>
  <c r="N1206" i="8"/>
  <c r="M1206" i="8"/>
  <c r="I1206" i="8"/>
  <c r="P1205" i="8"/>
  <c r="O1205" i="8"/>
  <c r="N1205" i="8"/>
  <c r="M1205" i="8"/>
  <c r="I1205" i="8"/>
  <c r="P1204" i="8"/>
  <c r="O1204" i="8"/>
  <c r="N1204" i="8"/>
  <c r="M1204" i="8"/>
  <c r="I1204" i="8"/>
  <c r="P1203" i="8"/>
  <c r="O1203" i="8"/>
  <c r="N1203" i="8"/>
  <c r="M1203" i="8"/>
  <c r="I1203" i="8"/>
  <c r="P1202" i="8"/>
  <c r="O1202" i="8"/>
  <c r="N1202" i="8"/>
  <c r="M1202" i="8"/>
  <c r="I1202" i="8"/>
  <c r="P1201" i="8"/>
  <c r="O1201" i="8"/>
  <c r="N1201" i="8"/>
  <c r="M1201" i="8"/>
  <c r="I1201" i="8"/>
  <c r="P1200" i="8"/>
  <c r="O1200" i="8"/>
  <c r="N1200" i="8"/>
  <c r="M1200" i="8"/>
  <c r="I1200" i="8"/>
  <c r="P1199" i="8"/>
  <c r="O1199" i="8"/>
  <c r="N1199" i="8"/>
  <c r="M1199" i="8"/>
  <c r="I1199" i="8"/>
  <c r="P1198" i="8"/>
  <c r="O1198" i="8"/>
  <c r="N1198" i="8"/>
  <c r="M1198" i="8"/>
  <c r="I1198" i="8"/>
  <c r="P1197" i="8"/>
  <c r="O1197" i="8"/>
  <c r="N1197" i="8"/>
  <c r="M1197" i="8"/>
  <c r="I1197" i="8"/>
  <c r="P1196" i="8"/>
  <c r="O1196" i="8"/>
  <c r="N1196" i="8"/>
  <c r="M1196" i="8"/>
  <c r="I1196" i="8"/>
  <c r="P1195" i="8"/>
  <c r="O1195" i="8"/>
  <c r="N1195" i="8"/>
  <c r="M1195" i="8"/>
  <c r="I1195" i="8"/>
  <c r="P1194" i="8"/>
  <c r="O1194" i="8"/>
  <c r="N1194" i="8"/>
  <c r="M1194" i="8"/>
  <c r="I1194" i="8"/>
  <c r="P1193" i="8"/>
  <c r="O1193" i="8"/>
  <c r="N1193" i="8"/>
  <c r="M1193" i="8"/>
  <c r="I1193" i="8"/>
  <c r="P1192" i="8"/>
  <c r="O1192" i="8"/>
  <c r="N1192" i="8"/>
  <c r="M1192" i="8"/>
  <c r="I1192" i="8"/>
  <c r="P1191" i="8"/>
  <c r="O1191" i="8"/>
  <c r="N1191" i="8"/>
  <c r="M1191" i="8"/>
  <c r="I1191" i="8"/>
  <c r="P1190" i="8"/>
  <c r="O1190" i="8"/>
  <c r="N1190" i="8"/>
  <c r="M1190" i="8"/>
  <c r="I1190" i="8"/>
  <c r="P1189" i="8"/>
  <c r="O1189" i="8"/>
  <c r="N1189" i="8"/>
  <c r="M1189" i="8"/>
  <c r="I1189" i="8"/>
  <c r="P1188" i="8"/>
  <c r="O1188" i="8"/>
  <c r="N1188" i="8"/>
  <c r="M1188" i="8"/>
  <c r="I1188" i="8"/>
  <c r="P1187" i="8"/>
  <c r="O1187" i="8"/>
  <c r="N1187" i="8"/>
  <c r="M1187" i="8"/>
  <c r="I1187" i="8"/>
  <c r="P1186" i="8"/>
  <c r="O1186" i="8"/>
  <c r="N1186" i="8"/>
  <c r="M1186" i="8"/>
  <c r="I1186" i="8"/>
  <c r="P1185" i="8"/>
  <c r="O1185" i="8"/>
  <c r="N1185" i="8"/>
  <c r="M1185" i="8"/>
  <c r="I1185" i="8"/>
  <c r="P1184" i="8"/>
  <c r="O1184" i="8"/>
  <c r="N1184" i="8"/>
  <c r="M1184" i="8"/>
  <c r="I1184" i="8"/>
  <c r="P1183" i="8"/>
  <c r="O1183" i="8"/>
  <c r="N1183" i="8"/>
  <c r="M1183" i="8"/>
  <c r="I1183" i="8"/>
  <c r="P1182" i="8"/>
  <c r="O1182" i="8"/>
  <c r="N1182" i="8"/>
  <c r="M1182" i="8"/>
  <c r="I1182" i="8"/>
  <c r="P1181" i="8"/>
  <c r="O1181" i="8"/>
  <c r="N1181" i="8"/>
  <c r="M1181" i="8"/>
  <c r="I1181" i="8"/>
  <c r="P1180" i="8"/>
  <c r="O1180" i="8"/>
  <c r="N1180" i="8"/>
  <c r="M1180" i="8"/>
  <c r="I1180" i="8"/>
  <c r="P1179" i="8"/>
  <c r="O1179" i="8"/>
  <c r="N1179" i="8"/>
  <c r="M1179" i="8"/>
  <c r="I1179" i="8"/>
  <c r="P1178" i="8"/>
  <c r="O1178" i="8"/>
  <c r="N1178" i="8"/>
  <c r="M1178" i="8"/>
  <c r="I1178" i="8"/>
  <c r="P1177" i="8"/>
  <c r="O1177" i="8"/>
  <c r="N1177" i="8"/>
  <c r="M1177" i="8"/>
  <c r="I1177" i="8"/>
  <c r="P1176" i="8"/>
  <c r="O1176" i="8"/>
  <c r="N1176" i="8"/>
  <c r="M1176" i="8"/>
  <c r="I1176" i="8"/>
  <c r="O190" i="7" s="1"/>
  <c r="P1175" i="8"/>
  <c r="O1175" i="8"/>
  <c r="N1175" i="8"/>
  <c r="M1175" i="8"/>
  <c r="I1175" i="8"/>
  <c r="P1174" i="8"/>
  <c r="O1174" i="8"/>
  <c r="N1174" i="8"/>
  <c r="M1174" i="8"/>
  <c r="I1174" i="8"/>
  <c r="P1173" i="8"/>
  <c r="O1173" i="8"/>
  <c r="N1173" i="8"/>
  <c r="M1173" i="8"/>
  <c r="I1173" i="8"/>
  <c r="P1172" i="8"/>
  <c r="O1172" i="8"/>
  <c r="N1172" i="8"/>
  <c r="M1172" i="8"/>
  <c r="I1172" i="8"/>
  <c r="P1171" i="8"/>
  <c r="O1171" i="8"/>
  <c r="N1171" i="8"/>
  <c r="M1171" i="8"/>
  <c r="I1171" i="8"/>
  <c r="O4" i="7" s="1"/>
  <c r="P1170" i="8"/>
  <c r="O1170" i="8"/>
  <c r="N1170" i="8"/>
  <c r="M1170" i="8"/>
  <c r="I1170" i="8"/>
  <c r="P1169" i="8"/>
  <c r="O1169" i="8"/>
  <c r="N1169" i="8"/>
  <c r="M1169" i="8"/>
  <c r="I1169" i="8"/>
  <c r="P1168" i="8"/>
  <c r="O1168" i="8"/>
  <c r="N1168" i="8"/>
  <c r="M1168" i="8"/>
  <c r="I1168" i="8"/>
  <c r="P1167" i="8"/>
  <c r="O1167" i="8"/>
  <c r="N1167" i="8"/>
  <c r="M1167" i="8"/>
  <c r="I1167" i="8"/>
  <c r="P1166" i="8"/>
  <c r="O1166" i="8"/>
  <c r="N1166" i="8"/>
  <c r="M1166" i="8"/>
  <c r="I1166" i="8"/>
  <c r="P1165" i="8"/>
  <c r="O1165" i="8"/>
  <c r="N1165" i="8"/>
  <c r="M1165" i="8"/>
  <c r="I1165" i="8"/>
  <c r="P1164" i="8"/>
  <c r="O1164" i="8"/>
  <c r="N1164" i="8"/>
  <c r="M1164" i="8"/>
  <c r="I1164" i="8"/>
  <c r="P1163" i="8"/>
  <c r="O1163" i="8"/>
  <c r="N1163" i="8"/>
  <c r="M1163" i="8"/>
  <c r="I1163" i="8"/>
  <c r="P1162" i="8"/>
  <c r="O1162" i="8"/>
  <c r="N1162" i="8"/>
  <c r="M1162" i="8"/>
  <c r="I1162" i="8"/>
  <c r="P1161" i="8"/>
  <c r="O1161" i="8"/>
  <c r="N1161" i="8"/>
  <c r="M1161" i="8"/>
  <c r="I1161" i="8"/>
  <c r="P1160" i="8"/>
  <c r="O1160" i="8"/>
  <c r="N1160" i="8"/>
  <c r="M1160" i="8"/>
  <c r="I1160" i="8"/>
  <c r="P1159" i="8"/>
  <c r="O1159" i="8"/>
  <c r="N1159" i="8"/>
  <c r="M1159" i="8"/>
  <c r="I1159" i="8"/>
  <c r="O22" i="7" s="1"/>
  <c r="P1158" i="8"/>
  <c r="O1158" i="8"/>
  <c r="N1158" i="8"/>
  <c r="M1158" i="8"/>
  <c r="I1158" i="8"/>
  <c r="P1157" i="8"/>
  <c r="O1157" i="8"/>
  <c r="N1157" i="8"/>
  <c r="M1157" i="8"/>
  <c r="I1157" i="8"/>
  <c r="P1156" i="8"/>
  <c r="O1156" i="8"/>
  <c r="N1156" i="8"/>
  <c r="M1156" i="8"/>
  <c r="I1156" i="8"/>
  <c r="P1155" i="8"/>
  <c r="O1155" i="8"/>
  <c r="N1155" i="8"/>
  <c r="M1155" i="8"/>
  <c r="I1155" i="8"/>
  <c r="P1154" i="8"/>
  <c r="O1154" i="8"/>
  <c r="N1154" i="8"/>
  <c r="M1154" i="8"/>
  <c r="I1154" i="8"/>
  <c r="P1153" i="8"/>
  <c r="O1153" i="8"/>
  <c r="N1153" i="8"/>
  <c r="M1153" i="8"/>
  <c r="I1153" i="8"/>
  <c r="P1152" i="8"/>
  <c r="O1152" i="8"/>
  <c r="N1152" i="8"/>
  <c r="M1152" i="8"/>
  <c r="I1152" i="8"/>
  <c r="P1151" i="8"/>
  <c r="O1151" i="8"/>
  <c r="N1151" i="8"/>
  <c r="M1151" i="8"/>
  <c r="I1151" i="8"/>
  <c r="P1150" i="8"/>
  <c r="O1150" i="8"/>
  <c r="N1150" i="8"/>
  <c r="M1150" i="8"/>
  <c r="I1150" i="8"/>
  <c r="P1149" i="8"/>
  <c r="O1149" i="8"/>
  <c r="N1149" i="8"/>
  <c r="M1149" i="8"/>
  <c r="I1149" i="8"/>
  <c r="P1148" i="8"/>
  <c r="O1148" i="8"/>
  <c r="N1148" i="8"/>
  <c r="M1148" i="8"/>
  <c r="I1148" i="8"/>
  <c r="P1147" i="8"/>
  <c r="O1147" i="8"/>
  <c r="N1147" i="8"/>
  <c r="M1147" i="8"/>
  <c r="I1147" i="8"/>
  <c r="P1146" i="8"/>
  <c r="O1146" i="8"/>
  <c r="N1146" i="8"/>
  <c r="M1146" i="8"/>
  <c r="I1146" i="8"/>
  <c r="P1145" i="8"/>
  <c r="O1145" i="8"/>
  <c r="N1145" i="8"/>
  <c r="M1145" i="8"/>
  <c r="I1145" i="8"/>
  <c r="P1144" i="8"/>
  <c r="O1144" i="8"/>
  <c r="N1144" i="8"/>
  <c r="M1144" i="8"/>
  <c r="I1144" i="8"/>
  <c r="P1143" i="8"/>
  <c r="O1143" i="8"/>
  <c r="N1143" i="8"/>
  <c r="M1143" i="8"/>
  <c r="I1143" i="8"/>
  <c r="P1142" i="8"/>
  <c r="O1142" i="8"/>
  <c r="N1142" i="8"/>
  <c r="M1142" i="8"/>
  <c r="I1142" i="8"/>
  <c r="P1141" i="8"/>
  <c r="O1141" i="8"/>
  <c r="N1141" i="8"/>
  <c r="M1141" i="8"/>
  <c r="I1141" i="8"/>
  <c r="P1140" i="8"/>
  <c r="O1140" i="8"/>
  <c r="N1140" i="8"/>
  <c r="M1140" i="8"/>
  <c r="I1140" i="8"/>
  <c r="P1139" i="8"/>
  <c r="O1139" i="8"/>
  <c r="N1139" i="8"/>
  <c r="M1139" i="8"/>
  <c r="I1139" i="8"/>
  <c r="P1138" i="8"/>
  <c r="O1138" i="8"/>
  <c r="N1138" i="8"/>
  <c r="M1138" i="8"/>
  <c r="I1138" i="8"/>
  <c r="P1137" i="8"/>
  <c r="O1137" i="8"/>
  <c r="N1137" i="8"/>
  <c r="M1137" i="8"/>
  <c r="I1137" i="8"/>
  <c r="P1136" i="8"/>
  <c r="O1136" i="8"/>
  <c r="N1136" i="8"/>
  <c r="M1136" i="8"/>
  <c r="I1136" i="8"/>
  <c r="P1135" i="8"/>
  <c r="O1135" i="8"/>
  <c r="N1135" i="8"/>
  <c r="M1135" i="8"/>
  <c r="I1135" i="8"/>
  <c r="P1134" i="8"/>
  <c r="O1134" i="8"/>
  <c r="N1134" i="8"/>
  <c r="M1134" i="8"/>
  <c r="I1134" i="8"/>
  <c r="P1133" i="8"/>
  <c r="O1133" i="8"/>
  <c r="N1133" i="8"/>
  <c r="M1133" i="8"/>
  <c r="I1133" i="8"/>
  <c r="P1132" i="8"/>
  <c r="O1132" i="8"/>
  <c r="N1132" i="8"/>
  <c r="M1132" i="8"/>
  <c r="I1132" i="8"/>
  <c r="P1131" i="8"/>
  <c r="O1131" i="8"/>
  <c r="N1131" i="8"/>
  <c r="M1131" i="8"/>
  <c r="I1131" i="8"/>
  <c r="P1130" i="8"/>
  <c r="O1130" i="8"/>
  <c r="N1130" i="8"/>
  <c r="M1130" i="8"/>
  <c r="I1130" i="8"/>
  <c r="P1129" i="8"/>
  <c r="O1129" i="8"/>
  <c r="N1129" i="8"/>
  <c r="M1129" i="8"/>
  <c r="I1129" i="8"/>
  <c r="P1128" i="8"/>
  <c r="O1128" i="8"/>
  <c r="N1128" i="8"/>
  <c r="M1128" i="8"/>
  <c r="I1128" i="8"/>
  <c r="P1127" i="8"/>
  <c r="O1127" i="8"/>
  <c r="N1127" i="8"/>
  <c r="M1127" i="8"/>
  <c r="I1127" i="8"/>
  <c r="P1126" i="8"/>
  <c r="O1126" i="8"/>
  <c r="N1126" i="8"/>
  <c r="M1126" i="8"/>
  <c r="I1126" i="8"/>
  <c r="P1125" i="8"/>
  <c r="O1125" i="8"/>
  <c r="N1125" i="8"/>
  <c r="M1125" i="8"/>
  <c r="I1125" i="8"/>
  <c r="P1124" i="8"/>
  <c r="O1124" i="8"/>
  <c r="N1124" i="8"/>
  <c r="M1124" i="8"/>
  <c r="I1124" i="8"/>
  <c r="P1123" i="8"/>
  <c r="O1123" i="8"/>
  <c r="N1123" i="8"/>
  <c r="M1123" i="8"/>
  <c r="I1123" i="8"/>
  <c r="P1122" i="8"/>
  <c r="O1122" i="8"/>
  <c r="N1122" i="8"/>
  <c r="M1122" i="8"/>
  <c r="I1122" i="8"/>
  <c r="P1121" i="8"/>
  <c r="O1121" i="8"/>
  <c r="N1121" i="8"/>
  <c r="M1121" i="8"/>
  <c r="I1121" i="8"/>
  <c r="P1120" i="8"/>
  <c r="O1120" i="8"/>
  <c r="N1120" i="8"/>
  <c r="M1120" i="8"/>
  <c r="I1120" i="8"/>
  <c r="P1119" i="8"/>
  <c r="O1119" i="8"/>
  <c r="N1119" i="8"/>
  <c r="M1119" i="8"/>
  <c r="I1119" i="8"/>
  <c r="P1118" i="8"/>
  <c r="O1118" i="8"/>
  <c r="N1118" i="8"/>
  <c r="M1118" i="8"/>
  <c r="I1118" i="8"/>
  <c r="P1117" i="8"/>
  <c r="O1117" i="8"/>
  <c r="N1117" i="8"/>
  <c r="M1117" i="8"/>
  <c r="I1117" i="8"/>
  <c r="P1116" i="8"/>
  <c r="O1116" i="8"/>
  <c r="N1116" i="8"/>
  <c r="M1116" i="8"/>
  <c r="I1116" i="8"/>
  <c r="P1115" i="8"/>
  <c r="O1115" i="8"/>
  <c r="N1115" i="8"/>
  <c r="M1115" i="8"/>
  <c r="I1115" i="8"/>
  <c r="P1114" i="8"/>
  <c r="O1114" i="8"/>
  <c r="N1114" i="8"/>
  <c r="M1114" i="8"/>
  <c r="I1114" i="8"/>
  <c r="P1113" i="8"/>
  <c r="O1113" i="8"/>
  <c r="N1113" i="8"/>
  <c r="M1113" i="8"/>
  <c r="I1113" i="8"/>
  <c r="P1112" i="8"/>
  <c r="O1112" i="8"/>
  <c r="N1112" i="8"/>
  <c r="M1112" i="8"/>
  <c r="I1112" i="8"/>
  <c r="P1111" i="8"/>
  <c r="O1111" i="8"/>
  <c r="N1111" i="8"/>
  <c r="M1111" i="8"/>
  <c r="I1111" i="8"/>
  <c r="P1110" i="8"/>
  <c r="O1110" i="8"/>
  <c r="N1110" i="8"/>
  <c r="M1110" i="8"/>
  <c r="I1110" i="8"/>
  <c r="P1109" i="8"/>
  <c r="O1109" i="8"/>
  <c r="N1109" i="8"/>
  <c r="M1109" i="8"/>
  <c r="I1109" i="8"/>
  <c r="P1108" i="8"/>
  <c r="O1108" i="8"/>
  <c r="N1108" i="8"/>
  <c r="M1108" i="8"/>
  <c r="I1108" i="8"/>
  <c r="P1107" i="8"/>
  <c r="O1107" i="8"/>
  <c r="N1107" i="8"/>
  <c r="M1107" i="8"/>
  <c r="I1107" i="8"/>
  <c r="P1106" i="8"/>
  <c r="O1106" i="8"/>
  <c r="N1106" i="8"/>
  <c r="M1106" i="8"/>
  <c r="I1106" i="8"/>
  <c r="P1105" i="8"/>
  <c r="O1105" i="8"/>
  <c r="N1105" i="8"/>
  <c r="M1105" i="8"/>
  <c r="I1105" i="8"/>
  <c r="P1104" i="8"/>
  <c r="O1104" i="8"/>
  <c r="N1104" i="8"/>
  <c r="M1104" i="8"/>
  <c r="I1104" i="8"/>
  <c r="P1103" i="8"/>
  <c r="O1103" i="8"/>
  <c r="N1103" i="8"/>
  <c r="M1103" i="8"/>
  <c r="I1103" i="8"/>
  <c r="P1102" i="8"/>
  <c r="O1102" i="8"/>
  <c r="N1102" i="8"/>
  <c r="M1102" i="8"/>
  <c r="I1102" i="8"/>
  <c r="P1101" i="8"/>
  <c r="O1101" i="8"/>
  <c r="N1101" i="8"/>
  <c r="M1101" i="8"/>
  <c r="I1101" i="8"/>
  <c r="P1100" i="8"/>
  <c r="O1100" i="8"/>
  <c r="N1100" i="8"/>
  <c r="M1100" i="8"/>
  <c r="I1100" i="8"/>
  <c r="P1099" i="8"/>
  <c r="O1099" i="8"/>
  <c r="N1099" i="8"/>
  <c r="M1099" i="8"/>
  <c r="I1099" i="8"/>
  <c r="P1098" i="8"/>
  <c r="O1098" i="8"/>
  <c r="N1098" i="8"/>
  <c r="M1098" i="8"/>
  <c r="I1098" i="8"/>
  <c r="P1097" i="8"/>
  <c r="O1097" i="8"/>
  <c r="N1097" i="8"/>
  <c r="M1097" i="8"/>
  <c r="I1097" i="8"/>
  <c r="P1096" i="8"/>
  <c r="O1096" i="8"/>
  <c r="N1096" i="8"/>
  <c r="M1096" i="8"/>
  <c r="I1096" i="8"/>
  <c r="P1095" i="8"/>
  <c r="O1095" i="8"/>
  <c r="N1095" i="8"/>
  <c r="M1095" i="8"/>
  <c r="I1095" i="8"/>
  <c r="P1094" i="8"/>
  <c r="O1094" i="8"/>
  <c r="N1094" i="8"/>
  <c r="M1094" i="8"/>
  <c r="I1094" i="8"/>
  <c r="P1093" i="8"/>
  <c r="O1093" i="8"/>
  <c r="N1093" i="8"/>
  <c r="M1093" i="8"/>
  <c r="I1093" i="8"/>
  <c r="P1092" i="8"/>
  <c r="O1092" i="8"/>
  <c r="N1092" i="8"/>
  <c r="M1092" i="8"/>
  <c r="I1092" i="8"/>
  <c r="P1091" i="8"/>
  <c r="O1091" i="8"/>
  <c r="N1091" i="8"/>
  <c r="M1091" i="8"/>
  <c r="I1091" i="8"/>
  <c r="P1090" i="8"/>
  <c r="O1090" i="8"/>
  <c r="N1090" i="8"/>
  <c r="M1090" i="8"/>
  <c r="I1090" i="8"/>
  <c r="P1089" i="8"/>
  <c r="O1089" i="8"/>
  <c r="N1089" i="8"/>
  <c r="M1089" i="8"/>
  <c r="I1089" i="8"/>
  <c r="P1088" i="8"/>
  <c r="O1088" i="8"/>
  <c r="N1088" i="8"/>
  <c r="M1088" i="8"/>
  <c r="I1088" i="8"/>
  <c r="P1087" i="8"/>
  <c r="O1087" i="8"/>
  <c r="N1087" i="8"/>
  <c r="M1087" i="8"/>
  <c r="I1087" i="8"/>
  <c r="P1086" i="8"/>
  <c r="O1086" i="8"/>
  <c r="N1086" i="8"/>
  <c r="M1086" i="8"/>
  <c r="I1086" i="8"/>
  <c r="P1085" i="8"/>
  <c r="O1085" i="8"/>
  <c r="N1085" i="8"/>
  <c r="M1085" i="8"/>
  <c r="I1085" i="8"/>
  <c r="P1084" i="8"/>
  <c r="O1084" i="8"/>
  <c r="N1084" i="8"/>
  <c r="M1084" i="8"/>
  <c r="I1084" i="8"/>
  <c r="P1083" i="8"/>
  <c r="O1083" i="8"/>
  <c r="N1083" i="8"/>
  <c r="M1083" i="8"/>
  <c r="I1083" i="8"/>
  <c r="P1082" i="8"/>
  <c r="O1082" i="8"/>
  <c r="N1082" i="8"/>
  <c r="M1082" i="8"/>
  <c r="I1082" i="8"/>
  <c r="P1081" i="8"/>
  <c r="O1081" i="8"/>
  <c r="N1081" i="8"/>
  <c r="M1081" i="8"/>
  <c r="I1081" i="8"/>
  <c r="P1080" i="8"/>
  <c r="O1080" i="8"/>
  <c r="N1080" i="8"/>
  <c r="M1080" i="8"/>
  <c r="I1080" i="8"/>
  <c r="P1079" i="8"/>
  <c r="O1079" i="8"/>
  <c r="N1079" i="8"/>
  <c r="M1079" i="8"/>
  <c r="I1079" i="8"/>
  <c r="P1078" i="8"/>
  <c r="O1078" i="8"/>
  <c r="N1078" i="8"/>
  <c r="M1078" i="8"/>
  <c r="I1078" i="8"/>
  <c r="P1077" i="8"/>
  <c r="O1077" i="8"/>
  <c r="N1077" i="8"/>
  <c r="M1077" i="8"/>
  <c r="I1077" i="8"/>
  <c r="P1076" i="8"/>
  <c r="O1076" i="8"/>
  <c r="N1076" i="8"/>
  <c r="M1076" i="8"/>
  <c r="I1076" i="8"/>
  <c r="P1075" i="8"/>
  <c r="O1075" i="8"/>
  <c r="N1075" i="8"/>
  <c r="M1075" i="8"/>
  <c r="I1075" i="8"/>
  <c r="P1074" i="8"/>
  <c r="O1074" i="8"/>
  <c r="N1074" i="8"/>
  <c r="M1074" i="8"/>
  <c r="I1074" i="8"/>
  <c r="P1073" i="8"/>
  <c r="O1073" i="8"/>
  <c r="N1073" i="8"/>
  <c r="M1073" i="8"/>
  <c r="I1073" i="8"/>
  <c r="P1072" i="8"/>
  <c r="O1072" i="8"/>
  <c r="N1072" i="8"/>
  <c r="M1072" i="8"/>
  <c r="I1072" i="8"/>
  <c r="P1071" i="8"/>
  <c r="O1071" i="8"/>
  <c r="N1071" i="8"/>
  <c r="M1071" i="8"/>
  <c r="I1071" i="8"/>
  <c r="P1070" i="8"/>
  <c r="O1070" i="8"/>
  <c r="N1070" i="8"/>
  <c r="M1070" i="8"/>
  <c r="I1070" i="8"/>
  <c r="P1069" i="8"/>
  <c r="O1069" i="8"/>
  <c r="N1069" i="8"/>
  <c r="M1069" i="8"/>
  <c r="I1069" i="8"/>
  <c r="P1068" i="8"/>
  <c r="O1068" i="8"/>
  <c r="N1068" i="8"/>
  <c r="M1068" i="8"/>
  <c r="I1068" i="8"/>
  <c r="P1067" i="8"/>
  <c r="O1067" i="8"/>
  <c r="N1067" i="8"/>
  <c r="M1067" i="8"/>
  <c r="I1067" i="8"/>
  <c r="P1066" i="8"/>
  <c r="O1066" i="8"/>
  <c r="N1066" i="8"/>
  <c r="M1066" i="8"/>
  <c r="I1066" i="8"/>
  <c r="P1065" i="8"/>
  <c r="O1065" i="8"/>
  <c r="N1065" i="8"/>
  <c r="M1065" i="8"/>
  <c r="I1065" i="8"/>
  <c r="P1064" i="8"/>
  <c r="O1064" i="8"/>
  <c r="N1064" i="8"/>
  <c r="M1064" i="8"/>
  <c r="I1064" i="8"/>
  <c r="P1063" i="8"/>
  <c r="O1063" i="8"/>
  <c r="N1063" i="8"/>
  <c r="M1063" i="8"/>
  <c r="I1063" i="8"/>
  <c r="P1062" i="8"/>
  <c r="O1062" i="8"/>
  <c r="N1062" i="8"/>
  <c r="M1062" i="8"/>
  <c r="I1062" i="8"/>
  <c r="P1061" i="8"/>
  <c r="O1061" i="8"/>
  <c r="N1061" i="8"/>
  <c r="M1061" i="8"/>
  <c r="I1061" i="8"/>
  <c r="P1060" i="8"/>
  <c r="O1060" i="8"/>
  <c r="N1060" i="8"/>
  <c r="M1060" i="8"/>
  <c r="I1060" i="8"/>
  <c r="P1059" i="8"/>
  <c r="O1059" i="8"/>
  <c r="N1059" i="8"/>
  <c r="M1059" i="8"/>
  <c r="I1059" i="8"/>
  <c r="P1058" i="8"/>
  <c r="O1058" i="8"/>
  <c r="N1058" i="8"/>
  <c r="M1058" i="8"/>
  <c r="I1058" i="8"/>
  <c r="P1057" i="8"/>
  <c r="O1057" i="8"/>
  <c r="N1057" i="8"/>
  <c r="M1057" i="8"/>
  <c r="I1057" i="8"/>
  <c r="P1056" i="8"/>
  <c r="O1056" i="8"/>
  <c r="N1056" i="8"/>
  <c r="M1056" i="8"/>
  <c r="I1056" i="8"/>
  <c r="P1055" i="8"/>
  <c r="O1055" i="8"/>
  <c r="N1055" i="8"/>
  <c r="M1055" i="8"/>
  <c r="I1055" i="8"/>
  <c r="P1054" i="8"/>
  <c r="O1054" i="8"/>
  <c r="N1054" i="8"/>
  <c r="M1054" i="8"/>
  <c r="I1054" i="8"/>
  <c r="P1053" i="8"/>
  <c r="O1053" i="8"/>
  <c r="N1053" i="8"/>
  <c r="M1053" i="8"/>
  <c r="I1053" i="8"/>
  <c r="P1052" i="8"/>
  <c r="O1052" i="8"/>
  <c r="N1052" i="8"/>
  <c r="M1052" i="8"/>
  <c r="I1052" i="8"/>
  <c r="P1051" i="8"/>
  <c r="O1051" i="8"/>
  <c r="N1051" i="8"/>
  <c r="M1051" i="8"/>
  <c r="I1051" i="8"/>
  <c r="P1050" i="8"/>
  <c r="O1050" i="8"/>
  <c r="N1050" i="8"/>
  <c r="M1050" i="8"/>
  <c r="I1050" i="8"/>
  <c r="P1049" i="8"/>
  <c r="O1049" i="8"/>
  <c r="N1049" i="8"/>
  <c r="M1049" i="8"/>
  <c r="I1049" i="8"/>
  <c r="P1048" i="8"/>
  <c r="O1048" i="8"/>
  <c r="N1048" i="8"/>
  <c r="M1048" i="8"/>
  <c r="I1048" i="8"/>
  <c r="P1047" i="8"/>
  <c r="O1047" i="8"/>
  <c r="N1047" i="8"/>
  <c r="M1047" i="8"/>
  <c r="I1047" i="8"/>
  <c r="P1046" i="8"/>
  <c r="O1046" i="8"/>
  <c r="N1046" i="8"/>
  <c r="M1046" i="8"/>
  <c r="I1046" i="8"/>
  <c r="P1045" i="8"/>
  <c r="O1045" i="8"/>
  <c r="N1045" i="8"/>
  <c r="M1045" i="8"/>
  <c r="I1045" i="8"/>
  <c r="P1044" i="8"/>
  <c r="O1044" i="8"/>
  <c r="N1044" i="8"/>
  <c r="M1044" i="8"/>
  <c r="I1044" i="8"/>
  <c r="O180" i="7" s="1"/>
  <c r="P1043" i="8"/>
  <c r="O1043" i="8"/>
  <c r="N1043" i="8"/>
  <c r="M1043" i="8"/>
  <c r="I1043" i="8"/>
  <c r="P1042" i="8"/>
  <c r="O1042" i="8"/>
  <c r="N1042" i="8"/>
  <c r="M1042" i="8"/>
  <c r="I1042" i="8"/>
  <c r="P1041" i="8"/>
  <c r="O1041" i="8"/>
  <c r="N1041" i="8"/>
  <c r="M1041" i="8"/>
  <c r="I1041" i="8"/>
  <c r="P1040" i="8"/>
  <c r="O1040" i="8"/>
  <c r="N1040" i="8"/>
  <c r="M1040" i="8"/>
  <c r="I1040" i="8"/>
  <c r="P1039" i="8"/>
  <c r="O1039" i="8"/>
  <c r="N1039" i="8"/>
  <c r="M1039" i="8"/>
  <c r="I1039" i="8"/>
  <c r="P1038" i="8"/>
  <c r="O1038" i="8"/>
  <c r="N1038" i="8"/>
  <c r="M1038" i="8"/>
  <c r="I1038" i="8"/>
  <c r="P1037" i="8"/>
  <c r="O1037" i="8"/>
  <c r="N1037" i="8"/>
  <c r="M1037" i="8"/>
  <c r="I1037" i="8"/>
  <c r="P1036" i="8"/>
  <c r="O1036" i="8"/>
  <c r="N1036" i="8"/>
  <c r="M1036" i="8"/>
  <c r="I1036" i="8"/>
  <c r="P1035" i="8"/>
  <c r="O1035" i="8"/>
  <c r="N1035" i="8"/>
  <c r="M1035" i="8"/>
  <c r="I1035" i="8"/>
  <c r="O9" i="7" s="1"/>
  <c r="P1034" i="8"/>
  <c r="O1034" i="8"/>
  <c r="N1034" i="8"/>
  <c r="M1034" i="8"/>
  <c r="I1034" i="8"/>
  <c r="P1033" i="8"/>
  <c r="O1033" i="8"/>
  <c r="N1033" i="8"/>
  <c r="M1033" i="8"/>
  <c r="I1033" i="8"/>
  <c r="P1032" i="8"/>
  <c r="O1032" i="8"/>
  <c r="N1032" i="8"/>
  <c r="M1032" i="8"/>
  <c r="I1032" i="8"/>
  <c r="P1031" i="8"/>
  <c r="O1031" i="8"/>
  <c r="N1031" i="8"/>
  <c r="M1031" i="8"/>
  <c r="I1031" i="8"/>
  <c r="P1030" i="8"/>
  <c r="O1030" i="8"/>
  <c r="N1030" i="8"/>
  <c r="M1030" i="8"/>
  <c r="I1030" i="8"/>
  <c r="P1029" i="8"/>
  <c r="O1029" i="8"/>
  <c r="N1029" i="8"/>
  <c r="M1029" i="8"/>
  <c r="I1029" i="8"/>
  <c r="P1028" i="8"/>
  <c r="O1028" i="8"/>
  <c r="N1028" i="8"/>
  <c r="M1028" i="8"/>
  <c r="I1028" i="8"/>
  <c r="P1027" i="8"/>
  <c r="O1027" i="8"/>
  <c r="N1027" i="8"/>
  <c r="M1027" i="8"/>
  <c r="I1027" i="8"/>
  <c r="P1026" i="8"/>
  <c r="O1026" i="8"/>
  <c r="N1026" i="8"/>
  <c r="M1026" i="8"/>
  <c r="I1026" i="8"/>
  <c r="P1025" i="8"/>
  <c r="O1025" i="8"/>
  <c r="N1025" i="8"/>
  <c r="M1025" i="8"/>
  <c r="I1025" i="8"/>
  <c r="P1024" i="8"/>
  <c r="O1024" i="8"/>
  <c r="N1024" i="8"/>
  <c r="M1024" i="8"/>
  <c r="I1024" i="8"/>
  <c r="P1023" i="8"/>
  <c r="O1023" i="8"/>
  <c r="N1023" i="8"/>
  <c r="M1023" i="8"/>
  <c r="I1023" i="8"/>
  <c r="P1022" i="8"/>
  <c r="O1022" i="8"/>
  <c r="N1022" i="8"/>
  <c r="M1022" i="8"/>
  <c r="I1022" i="8"/>
  <c r="P1021" i="8"/>
  <c r="O1021" i="8"/>
  <c r="N1021" i="8"/>
  <c r="M1021" i="8"/>
  <c r="I1021" i="8"/>
  <c r="P1020" i="8"/>
  <c r="O1020" i="8"/>
  <c r="N1020" i="8"/>
  <c r="M1020" i="8"/>
  <c r="I1020" i="8"/>
  <c r="P1019" i="8"/>
  <c r="O1019" i="8"/>
  <c r="N1019" i="8"/>
  <c r="M1019" i="8"/>
  <c r="I1019" i="8"/>
  <c r="P1018" i="8"/>
  <c r="O1018" i="8"/>
  <c r="N1018" i="8"/>
  <c r="M1018" i="8"/>
  <c r="I1018" i="8"/>
  <c r="P1017" i="8"/>
  <c r="O1017" i="8"/>
  <c r="N1017" i="8"/>
  <c r="M1017" i="8"/>
  <c r="I1017" i="8"/>
  <c r="P1016" i="8"/>
  <c r="O1016" i="8"/>
  <c r="N1016" i="8"/>
  <c r="M1016" i="8"/>
  <c r="I1016" i="8"/>
  <c r="P1015" i="8"/>
  <c r="O1015" i="8"/>
  <c r="N1015" i="8"/>
  <c r="M1015" i="8"/>
  <c r="I1015" i="8"/>
  <c r="P1014" i="8"/>
  <c r="O1014" i="8"/>
  <c r="N1014" i="8"/>
  <c r="M1014" i="8"/>
  <c r="I1014" i="8"/>
  <c r="P1013" i="8"/>
  <c r="O1013" i="8"/>
  <c r="N1013" i="8"/>
  <c r="M1013" i="8"/>
  <c r="I1013" i="8"/>
  <c r="P1012" i="8"/>
  <c r="O1012" i="8"/>
  <c r="N1012" i="8"/>
  <c r="M1012" i="8"/>
  <c r="I1012" i="8"/>
  <c r="P1011" i="8"/>
  <c r="O1011" i="8"/>
  <c r="N1011" i="8"/>
  <c r="M1011" i="8"/>
  <c r="I1011" i="8"/>
  <c r="O129" i="7" s="1"/>
  <c r="P1010" i="8"/>
  <c r="O1010" i="8"/>
  <c r="N1010" i="8"/>
  <c r="M1010" i="8"/>
  <c r="I1010" i="8"/>
  <c r="P1009" i="8"/>
  <c r="O1009" i="8"/>
  <c r="N1009" i="8"/>
  <c r="M1009" i="8"/>
  <c r="I1009" i="8"/>
  <c r="P1008" i="8"/>
  <c r="O1008" i="8"/>
  <c r="N1008" i="8"/>
  <c r="M1008" i="8"/>
  <c r="I1008" i="8"/>
  <c r="P1007" i="8"/>
  <c r="O1007" i="8"/>
  <c r="N1007" i="8"/>
  <c r="M1007" i="8"/>
  <c r="I1007" i="8"/>
  <c r="P1006" i="8"/>
  <c r="O1006" i="8"/>
  <c r="N1006" i="8"/>
  <c r="M1006" i="8"/>
  <c r="I1006" i="8"/>
  <c r="P1005" i="8"/>
  <c r="O1005" i="8"/>
  <c r="N1005" i="8"/>
  <c r="M1005" i="8"/>
  <c r="I1005" i="8"/>
  <c r="P1004" i="8"/>
  <c r="O1004" i="8"/>
  <c r="N1004" i="8"/>
  <c r="M1004" i="8"/>
  <c r="I1004" i="8"/>
  <c r="P1003" i="8"/>
  <c r="O1003" i="8"/>
  <c r="N1003" i="8"/>
  <c r="M1003" i="8"/>
  <c r="I1003" i="8"/>
  <c r="P1002" i="8"/>
  <c r="O1002" i="8"/>
  <c r="N1002" i="8"/>
  <c r="M1002" i="8"/>
  <c r="I1002" i="8"/>
  <c r="P1001" i="8"/>
  <c r="O1001" i="8"/>
  <c r="N1001" i="8"/>
  <c r="M1001" i="8"/>
  <c r="I1001" i="8"/>
  <c r="P1000" i="8"/>
  <c r="O1000" i="8"/>
  <c r="N1000" i="8"/>
  <c r="M1000" i="8"/>
  <c r="I1000" i="8"/>
  <c r="P999" i="8"/>
  <c r="O999" i="8"/>
  <c r="N999" i="8"/>
  <c r="M999" i="8"/>
  <c r="I999" i="8"/>
  <c r="P998" i="8"/>
  <c r="O998" i="8"/>
  <c r="N998" i="8"/>
  <c r="M998" i="8"/>
  <c r="I998" i="8"/>
  <c r="P997" i="8"/>
  <c r="O997" i="8"/>
  <c r="N997" i="8"/>
  <c r="M997" i="8"/>
  <c r="I997" i="8"/>
  <c r="P996" i="8"/>
  <c r="O996" i="8"/>
  <c r="N996" i="8"/>
  <c r="M996" i="8"/>
  <c r="I996" i="8"/>
  <c r="P995" i="8"/>
  <c r="O995" i="8"/>
  <c r="N995" i="8"/>
  <c r="M995" i="8"/>
  <c r="I995" i="8"/>
  <c r="P994" i="8"/>
  <c r="O994" i="8"/>
  <c r="N994" i="8"/>
  <c r="M994" i="8"/>
  <c r="I994" i="8"/>
  <c r="P993" i="8"/>
  <c r="O993" i="8"/>
  <c r="N993" i="8"/>
  <c r="M993" i="8"/>
  <c r="I993" i="8"/>
  <c r="P992" i="8"/>
  <c r="O992" i="8"/>
  <c r="N992" i="8"/>
  <c r="M992" i="8"/>
  <c r="I992" i="8"/>
  <c r="P991" i="8"/>
  <c r="O991" i="8"/>
  <c r="N991" i="8"/>
  <c r="M991" i="8"/>
  <c r="I991" i="8"/>
  <c r="P990" i="8"/>
  <c r="O990" i="8"/>
  <c r="N990" i="8"/>
  <c r="M990" i="8"/>
  <c r="I990" i="8"/>
  <c r="P989" i="8"/>
  <c r="O989" i="8"/>
  <c r="N989" i="8"/>
  <c r="M989" i="8"/>
  <c r="I989" i="8"/>
  <c r="P988" i="8"/>
  <c r="O988" i="8"/>
  <c r="N988" i="8"/>
  <c r="M988" i="8"/>
  <c r="I988" i="8"/>
  <c r="P987" i="8"/>
  <c r="O987" i="8"/>
  <c r="N987" i="8"/>
  <c r="M987" i="8"/>
  <c r="I987" i="8"/>
  <c r="P986" i="8"/>
  <c r="O986" i="8"/>
  <c r="N986" i="8"/>
  <c r="M986" i="8"/>
  <c r="I986" i="8"/>
  <c r="P985" i="8"/>
  <c r="O985" i="8"/>
  <c r="N985" i="8"/>
  <c r="M985" i="8"/>
  <c r="I985" i="8"/>
  <c r="P984" i="8"/>
  <c r="O984" i="8"/>
  <c r="N984" i="8"/>
  <c r="M984" i="8"/>
  <c r="I984" i="8"/>
  <c r="P983" i="8"/>
  <c r="O983" i="8"/>
  <c r="N983" i="8"/>
  <c r="M983" i="8"/>
  <c r="I983" i="8"/>
  <c r="P982" i="8"/>
  <c r="O982" i="8"/>
  <c r="N982" i="8"/>
  <c r="M982" i="8"/>
  <c r="I982" i="8"/>
  <c r="P981" i="8"/>
  <c r="O981" i="8"/>
  <c r="N981" i="8"/>
  <c r="M981" i="8"/>
  <c r="I981" i="8"/>
  <c r="P980" i="8"/>
  <c r="O980" i="8"/>
  <c r="N980" i="8"/>
  <c r="M980" i="8"/>
  <c r="I980" i="8"/>
  <c r="P979" i="8"/>
  <c r="O979" i="8"/>
  <c r="N979" i="8"/>
  <c r="M979" i="8"/>
  <c r="I979" i="8"/>
  <c r="P978" i="8"/>
  <c r="O978" i="8"/>
  <c r="N978" i="8"/>
  <c r="M978" i="8"/>
  <c r="I978" i="8"/>
  <c r="P977" i="8"/>
  <c r="O977" i="8"/>
  <c r="N977" i="8"/>
  <c r="M977" i="8"/>
  <c r="I977" i="8"/>
  <c r="P976" i="8"/>
  <c r="O976" i="8"/>
  <c r="N976" i="8"/>
  <c r="M976" i="8"/>
  <c r="I976" i="8"/>
  <c r="P975" i="8"/>
  <c r="O975" i="8"/>
  <c r="N975" i="8"/>
  <c r="M975" i="8"/>
  <c r="I975" i="8"/>
  <c r="P974" i="8"/>
  <c r="O974" i="8"/>
  <c r="N974" i="8"/>
  <c r="M974" i="8"/>
  <c r="I974" i="8"/>
  <c r="P973" i="8"/>
  <c r="O973" i="8"/>
  <c r="N973" i="8"/>
  <c r="M973" i="8"/>
  <c r="I973" i="8"/>
  <c r="P972" i="8"/>
  <c r="O972" i="8"/>
  <c r="N972" i="8"/>
  <c r="M972" i="8"/>
  <c r="I972" i="8"/>
  <c r="P971" i="8"/>
  <c r="O971" i="8"/>
  <c r="N971" i="8"/>
  <c r="M971" i="8"/>
  <c r="I971" i="8"/>
  <c r="P970" i="8"/>
  <c r="O970" i="8"/>
  <c r="N970" i="8"/>
  <c r="M970" i="8"/>
  <c r="I970" i="8"/>
  <c r="P969" i="8"/>
  <c r="O969" i="8"/>
  <c r="N969" i="8"/>
  <c r="M969" i="8"/>
  <c r="I969" i="8"/>
  <c r="P968" i="8"/>
  <c r="O968" i="8"/>
  <c r="N968" i="8"/>
  <c r="M968" i="8"/>
  <c r="I968" i="8"/>
  <c r="P967" i="8"/>
  <c r="O967" i="8"/>
  <c r="N967" i="8"/>
  <c r="M967" i="8"/>
  <c r="I967" i="8"/>
  <c r="P966" i="8"/>
  <c r="O966" i="8"/>
  <c r="N966" i="8"/>
  <c r="M966" i="8"/>
  <c r="I966" i="8"/>
  <c r="P965" i="8"/>
  <c r="O965" i="8"/>
  <c r="N965" i="8"/>
  <c r="M965" i="8"/>
  <c r="I965" i="8"/>
  <c r="P964" i="8"/>
  <c r="O964" i="8"/>
  <c r="N964" i="8"/>
  <c r="M964" i="8"/>
  <c r="I964" i="8"/>
  <c r="P963" i="8"/>
  <c r="O963" i="8"/>
  <c r="N963" i="8"/>
  <c r="M963" i="8"/>
  <c r="I963" i="8"/>
  <c r="O107" i="7" s="1"/>
  <c r="P962" i="8"/>
  <c r="O962" i="8"/>
  <c r="N962" i="8"/>
  <c r="M962" i="8"/>
  <c r="I962" i="8"/>
  <c r="P961" i="8"/>
  <c r="O961" i="8"/>
  <c r="N961" i="8"/>
  <c r="M961" i="8"/>
  <c r="I961" i="8"/>
  <c r="P960" i="8"/>
  <c r="O960" i="8"/>
  <c r="N960" i="8"/>
  <c r="M960" i="8"/>
  <c r="I960" i="8"/>
  <c r="P959" i="8"/>
  <c r="O959" i="8"/>
  <c r="N959" i="8"/>
  <c r="M959" i="8"/>
  <c r="I959" i="8"/>
  <c r="P958" i="8"/>
  <c r="O958" i="8"/>
  <c r="N958" i="8"/>
  <c r="M958" i="8"/>
  <c r="I958" i="8"/>
  <c r="P957" i="8"/>
  <c r="O957" i="8"/>
  <c r="N957" i="8"/>
  <c r="M957" i="8"/>
  <c r="I957" i="8"/>
  <c r="P956" i="8"/>
  <c r="O956" i="8"/>
  <c r="N956" i="8"/>
  <c r="M956" i="8"/>
  <c r="I956" i="8"/>
  <c r="P955" i="8"/>
  <c r="O955" i="8"/>
  <c r="N955" i="8"/>
  <c r="M955" i="8"/>
  <c r="I955" i="8"/>
  <c r="P954" i="8"/>
  <c r="O954" i="8"/>
  <c r="N954" i="8"/>
  <c r="M954" i="8"/>
  <c r="I954" i="8"/>
  <c r="P953" i="8"/>
  <c r="O953" i="8"/>
  <c r="N953" i="8"/>
  <c r="M953" i="8"/>
  <c r="I953" i="8"/>
  <c r="P952" i="8"/>
  <c r="O952" i="8"/>
  <c r="N952" i="8"/>
  <c r="M952" i="8"/>
  <c r="I952" i="8"/>
  <c r="P951" i="8"/>
  <c r="O951" i="8"/>
  <c r="N951" i="8"/>
  <c r="M951" i="8"/>
  <c r="I951" i="8"/>
  <c r="P950" i="8"/>
  <c r="O950" i="8"/>
  <c r="N950" i="8"/>
  <c r="M950" i="8"/>
  <c r="I950" i="8"/>
  <c r="P949" i="8"/>
  <c r="O949" i="8"/>
  <c r="N949" i="8"/>
  <c r="M949" i="8"/>
  <c r="I949" i="8"/>
  <c r="P948" i="8"/>
  <c r="O948" i="8"/>
  <c r="N948" i="8"/>
  <c r="M948" i="8"/>
  <c r="I948" i="8"/>
  <c r="P947" i="8"/>
  <c r="O947" i="8"/>
  <c r="N947" i="8"/>
  <c r="M947" i="8"/>
  <c r="I947" i="8"/>
  <c r="P946" i="8"/>
  <c r="O946" i="8"/>
  <c r="N946" i="8"/>
  <c r="M946" i="8"/>
  <c r="I946" i="8"/>
  <c r="P945" i="8"/>
  <c r="O945" i="8"/>
  <c r="N945" i="8"/>
  <c r="M945" i="8"/>
  <c r="I945" i="8"/>
  <c r="P944" i="8"/>
  <c r="O944" i="8"/>
  <c r="N944" i="8"/>
  <c r="M944" i="8"/>
  <c r="I944" i="8"/>
  <c r="P943" i="8"/>
  <c r="O943" i="8"/>
  <c r="N943" i="8"/>
  <c r="M943" i="8"/>
  <c r="I943" i="8"/>
  <c r="P942" i="8"/>
  <c r="O942" i="8"/>
  <c r="N942" i="8"/>
  <c r="M942" i="8"/>
  <c r="I942" i="8"/>
  <c r="P941" i="8"/>
  <c r="O941" i="8"/>
  <c r="N941" i="8"/>
  <c r="M941" i="8"/>
  <c r="I941" i="8"/>
  <c r="P940" i="8"/>
  <c r="O940" i="8"/>
  <c r="N940" i="8"/>
  <c r="M940" i="8"/>
  <c r="I940" i="8"/>
  <c r="P939" i="8"/>
  <c r="O939" i="8"/>
  <c r="N939" i="8"/>
  <c r="M939" i="8"/>
  <c r="I939" i="8"/>
  <c r="O195" i="7" s="1"/>
  <c r="P938" i="8"/>
  <c r="O938" i="8"/>
  <c r="N938" i="8"/>
  <c r="M938" i="8"/>
  <c r="I938" i="8"/>
  <c r="P937" i="8"/>
  <c r="O937" i="8"/>
  <c r="N937" i="8"/>
  <c r="M937" i="8"/>
  <c r="I937" i="8"/>
  <c r="P936" i="8"/>
  <c r="O936" i="8"/>
  <c r="N936" i="8"/>
  <c r="M936" i="8"/>
  <c r="I936" i="8"/>
  <c r="O161" i="7" s="1"/>
  <c r="P935" i="8"/>
  <c r="O935" i="8"/>
  <c r="N935" i="8"/>
  <c r="M935" i="8"/>
  <c r="I935" i="8"/>
  <c r="P934" i="8"/>
  <c r="O934" i="8"/>
  <c r="N934" i="8"/>
  <c r="M934" i="8"/>
  <c r="I934" i="8"/>
  <c r="P933" i="8"/>
  <c r="O933" i="8"/>
  <c r="N933" i="8"/>
  <c r="M933" i="8"/>
  <c r="I933" i="8"/>
  <c r="P932" i="8"/>
  <c r="O932" i="8"/>
  <c r="N932" i="8"/>
  <c r="M932" i="8"/>
  <c r="I932" i="8"/>
  <c r="P931" i="8"/>
  <c r="O931" i="8"/>
  <c r="N931" i="8"/>
  <c r="M931" i="8"/>
  <c r="I931" i="8"/>
  <c r="P930" i="8"/>
  <c r="O930" i="8"/>
  <c r="N930" i="8"/>
  <c r="M930" i="8"/>
  <c r="I930" i="8"/>
  <c r="P929" i="8"/>
  <c r="O929" i="8"/>
  <c r="N929" i="8"/>
  <c r="M929" i="8"/>
  <c r="I929" i="8"/>
  <c r="O49" i="7" s="1"/>
  <c r="P928" i="8"/>
  <c r="O928" i="8"/>
  <c r="N928" i="8"/>
  <c r="M928" i="8"/>
  <c r="I928" i="8"/>
  <c r="P927" i="8"/>
  <c r="O927" i="8"/>
  <c r="N927" i="8"/>
  <c r="M927" i="8"/>
  <c r="I927" i="8"/>
  <c r="P926" i="8"/>
  <c r="O926" i="8"/>
  <c r="N926" i="8"/>
  <c r="M926" i="8"/>
  <c r="I926" i="8"/>
  <c r="P925" i="8"/>
  <c r="O925" i="8"/>
  <c r="N925" i="8"/>
  <c r="M925" i="8"/>
  <c r="I925" i="8"/>
  <c r="P924" i="8"/>
  <c r="O924" i="8"/>
  <c r="N924" i="8"/>
  <c r="M924" i="8"/>
  <c r="I924" i="8"/>
  <c r="O51" i="7" s="1"/>
  <c r="P923" i="8"/>
  <c r="O923" i="8"/>
  <c r="N923" i="8"/>
  <c r="M923" i="8"/>
  <c r="I923" i="8"/>
  <c r="P922" i="8"/>
  <c r="O922" i="8"/>
  <c r="N922" i="8"/>
  <c r="M922" i="8"/>
  <c r="I922" i="8"/>
  <c r="P921" i="8"/>
  <c r="O921" i="8"/>
  <c r="N921" i="8"/>
  <c r="M921" i="8"/>
  <c r="I921" i="8"/>
  <c r="P920" i="8"/>
  <c r="O920" i="8"/>
  <c r="N920" i="8"/>
  <c r="M920" i="8"/>
  <c r="I920" i="8"/>
  <c r="P919" i="8"/>
  <c r="O919" i="8"/>
  <c r="N919" i="8"/>
  <c r="M919" i="8"/>
  <c r="I919" i="8"/>
  <c r="P918" i="8"/>
  <c r="O918" i="8"/>
  <c r="N918" i="8"/>
  <c r="M918" i="8"/>
  <c r="I918" i="8"/>
  <c r="P917" i="8"/>
  <c r="O917" i="8"/>
  <c r="N917" i="8"/>
  <c r="M917" i="8"/>
  <c r="I917" i="8"/>
  <c r="O118" i="7" s="1"/>
  <c r="P916" i="8"/>
  <c r="O916" i="8"/>
  <c r="N916" i="8"/>
  <c r="M916" i="8"/>
  <c r="I916" i="8"/>
  <c r="P915" i="8"/>
  <c r="O915" i="8"/>
  <c r="N915" i="8"/>
  <c r="M915" i="8"/>
  <c r="I915" i="8"/>
  <c r="P914" i="8"/>
  <c r="O914" i="8"/>
  <c r="N914" i="8"/>
  <c r="M914" i="8"/>
  <c r="I914" i="8"/>
  <c r="P913" i="8"/>
  <c r="O913" i="8"/>
  <c r="N913" i="8"/>
  <c r="M913" i="8"/>
  <c r="I913" i="8"/>
  <c r="P912" i="8"/>
  <c r="O912" i="8"/>
  <c r="N912" i="8"/>
  <c r="M912" i="8"/>
  <c r="I912" i="8"/>
  <c r="P911" i="8"/>
  <c r="O911" i="8"/>
  <c r="N911" i="8"/>
  <c r="M911" i="8"/>
  <c r="I911" i="8"/>
  <c r="P910" i="8"/>
  <c r="O910" i="8"/>
  <c r="N910" i="8"/>
  <c r="M910" i="8"/>
  <c r="I910" i="8"/>
  <c r="P909" i="8"/>
  <c r="O909" i="8"/>
  <c r="N909" i="8"/>
  <c r="M909" i="8"/>
  <c r="I909" i="8"/>
  <c r="P908" i="8"/>
  <c r="O908" i="8"/>
  <c r="N908" i="8"/>
  <c r="M908" i="8"/>
  <c r="I908" i="8"/>
  <c r="P907" i="8"/>
  <c r="O907" i="8"/>
  <c r="N907" i="8"/>
  <c r="M907" i="8"/>
  <c r="I907" i="8"/>
  <c r="P906" i="8"/>
  <c r="O906" i="8"/>
  <c r="N906" i="8"/>
  <c r="M906" i="8"/>
  <c r="I906" i="8"/>
  <c r="P905" i="8"/>
  <c r="O905" i="8"/>
  <c r="N905" i="8"/>
  <c r="M905" i="8"/>
  <c r="I905" i="8"/>
  <c r="P904" i="8"/>
  <c r="O904" i="8"/>
  <c r="N904" i="8"/>
  <c r="M904" i="8"/>
  <c r="I904" i="8"/>
  <c r="P903" i="8"/>
  <c r="O903" i="8"/>
  <c r="N903" i="8"/>
  <c r="M903" i="8"/>
  <c r="I903" i="8"/>
  <c r="O125" i="7" s="1"/>
  <c r="P902" i="8"/>
  <c r="O902" i="8"/>
  <c r="N902" i="8"/>
  <c r="M902" i="8"/>
  <c r="I902" i="8"/>
  <c r="P901" i="8"/>
  <c r="O901" i="8"/>
  <c r="N901" i="8"/>
  <c r="M901" i="8"/>
  <c r="I901" i="8"/>
  <c r="P900" i="8"/>
  <c r="O900" i="8"/>
  <c r="N900" i="8"/>
  <c r="M900" i="8"/>
  <c r="I900" i="8"/>
  <c r="P899" i="8"/>
  <c r="O899" i="8"/>
  <c r="N899" i="8"/>
  <c r="M899" i="8"/>
  <c r="I899" i="8"/>
  <c r="P898" i="8"/>
  <c r="O898" i="8"/>
  <c r="N898" i="8"/>
  <c r="M898" i="8"/>
  <c r="I898" i="8"/>
  <c r="P897" i="8"/>
  <c r="O897" i="8"/>
  <c r="N897" i="8"/>
  <c r="M897" i="8"/>
  <c r="I897" i="8"/>
  <c r="P896" i="8"/>
  <c r="O896" i="8"/>
  <c r="N896" i="8"/>
  <c r="M896" i="8"/>
  <c r="I896" i="8"/>
  <c r="P895" i="8"/>
  <c r="O895" i="8"/>
  <c r="N895" i="8"/>
  <c r="M895" i="8"/>
  <c r="I895" i="8"/>
  <c r="P894" i="8"/>
  <c r="O894" i="8"/>
  <c r="N894" i="8"/>
  <c r="M894" i="8"/>
  <c r="I894" i="8"/>
  <c r="P893" i="8"/>
  <c r="O893" i="8"/>
  <c r="N893" i="8"/>
  <c r="M893" i="8"/>
  <c r="I893" i="8"/>
  <c r="P892" i="8"/>
  <c r="O892" i="8"/>
  <c r="N892" i="8"/>
  <c r="M892" i="8"/>
  <c r="I892" i="8"/>
  <c r="P891" i="8"/>
  <c r="O891" i="8"/>
  <c r="N891" i="8"/>
  <c r="M891" i="8"/>
  <c r="I891" i="8"/>
  <c r="P890" i="8"/>
  <c r="O890" i="8"/>
  <c r="N890" i="8"/>
  <c r="M890" i="8"/>
  <c r="I890" i="8"/>
  <c r="P889" i="8"/>
  <c r="O889" i="8"/>
  <c r="N889" i="8"/>
  <c r="M889" i="8"/>
  <c r="I889" i="8"/>
  <c r="P888" i="8"/>
  <c r="O888" i="8"/>
  <c r="N888" i="8"/>
  <c r="M888" i="8"/>
  <c r="I888" i="8"/>
  <c r="P887" i="8"/>
  <c r="O887" i="8"/>
  <c r="N887" i="8"/>
  <c r="M887" i="8"/>
  <c r="I887" i="8"/>
  <c r="P886" i="8"/>
  <c r="O886" i="8"/>
  <c r="N886" i="8"/>
  <c r="M886" i="8"/>
  <c r="I886" i="8"/>
  <c r="P885" i="8"/>
  <c r="O885" i="8"/>
  <c r="N885" i="8"/>
  <c r="M885" i="8"/>
  <c r="I885" i="8"/>
  <c r="P884" i="8"/>
  <c r="O884" i="8"/>
  <c r="N884" i="8"/>
  <c r="M884" i="8"/>
  <c r="I884" i="8"/>
  <c r="P883" i="8"/>
  <c r="O883" i="8"/>
  <c r="N883" i="8"/>
  <c r="M883" i="8"/>
  <c r="I883" i="8"/>
  <c r="P882" i="8"/>
  <c r="O882" i="8"/>
  <c r="N882" i="8"/>
  <c r="M882" i="8"/>
  <c r="I882" i="8"/>
  <c r="P881" i="8"/>
  <c r="O881" i="8"/>
  <c r="N881" i="8"/>
  <c r="M881" i="8"/>
  <c r="I881" i="8"/>
  <c r="P880" i="8"/>
  <c r="O880" i="8"/>
  <c r="N880" i="8"/>
  <c r="M880" i="8"/>
  <c r="I880" i="8"/>
  <c r="P879" i="8"/>
  <c r="O879" i="8"/>
  <c r="N879" i="8"/>
  <c r="M879" i="8"/>
  <c r="I879" i="8"/>
  <c r="P878" i="8"/>
  <c r="O878" i="8"/>
  <c r="N878" i="8"/>
  <c r="M878" i="8"/>
  <c r="I878" i="8"/>
  <c r="P877" i="8"/>
  <c r="O877" i="8"/>
  <c r="N877" i="8"/>
  <c r="M877" i="8"/>
  <c r="I877" i="8"/>
  <c r="O102" i="7" s="1"/>
  <c r="P876" i="8"/>
  <c r="O876" i="8"/>
  <c r="N876" i="8"/>
  <c r="M876" i="8"/>
  <c r="I876" i="8"/>
  <c r="P875" i="8"/>
  <c r="O875" i="8"/>
  <c r="N875" i="8"/>
  <c r="M875" i="8"/>
  <c r="I875" i="8"/>
  <c r="P874" i="8"/>
  <c r="O874" i="8"/>
  <c r="N874" i="8"/>
  <c r="M874" i="8"/>
  <c r="I874" i="8"/>
  <c r="P873" i="8"/>
  <c r="O873" i="8"/>
  <c r="N873" i="8"/>
  <c r="M873" i="8"/>
  <c r="I873" i="8"/>
  <c r="P872" i="8"/>
  <c r="O872" i="8"/>
  <c r="N872" i="8"/>
  <c r="M872" i="8"/>
  <c r="I872" i="8"/>
  <c r="P871" i="8"/>
  <c r="O871" i="8"/>
  <c r="N871" i="8"/>
  <c r="M871" i="8"/>
  <c r="I871" i="8"/>
  <c r="P870" i="8"/>
  <c r="O870" i="8"/>
  <c r="N870" i="8"/>
  <c r="M870" i="8"/>
  <c r="I870" i="8"/>
  <c r="P869" i="8"/>
  <c r="O869" i="8"/>
  <c r="N869" i="8"/>
  <c r="M869" i="8"/>
  <c r="I869" i="8"/>
  <c r="P868" i="8"/>
  <c r="O868" i="8"/>
  <c r="N868" i="8"/>
  <c r="M868" i="8"/>
  <c r="I868" i="8"/>
  <c r="P867" i="8"/>
  <c r="O867" i="8"/>
  <c r="N867" i="8"/>
  <c r="M867" i="8"/>
  <c r="I867" i="8"/>
  <c r="P866" i="8"/>
  <c r="O866" i="8"/>
  <c r="N866" i="8"/>
  <c r="M866" i="8"/>
  <c r="I866" i="8"/>
  <c r="P865" i="8"/>
  <c r="O865" i="8"/>
  <c r="N865" i="8"/>
  <c r="M865" i="8"/>
  <c r="I865" i="8"/>
  <c r="P864" i="8"/>
  <c r="O864" i="8"/>
  <c r="N864" i="8"/>
  <c r="M864" i="8"/>
  <c r="I864" i="8"/>
  <c r="P863" i="8"/>
  <c r="O863" i="8"/>
  <c r="N863" i="8"/>
  <c r="M863" i="8"/>
  <c r="I863" i="8"/>
  <c r="P862" i="8"/>
  <c r="O862" i="8"/>
  <c r="N862" i="8"/>
  <c r="M862" i="8"/>
  <c r="I862" i="8"/>
  <c r="P861" i="8"/>
  <c r="O861" i="8"/>
  <c r="N861" i="8"/>
  <c r="M861" i="8"/>
  <c r="I861" i="8"/>
  <c r="P860" i="8"/>
  <c r="O860" i="8"/>
  <c r="N860" i="8"/>
  <c r="M860" i="8"/>
  <c r="I860" i="8"/>
  <c r="P859" i="8"/>
  <c r="O859" i="8"/>
  <c r="N859" i="8"/>
  <c r="M859" i="8"/>
  <c r="I859" i="8"/>
  <c r="P858" i="8"/>
  <c r="O858" i="8"/>
  <c r="N858" i="8"/>
  <c r="M858" i="8"/>
  <c r="I858" i="8"/>
  <c r="P857" i="8"/>
  <c r="O857" i="8"/>
  <c r="N857" i="8"/>
  <c r="M857" i="8"/>
  <c r="I857" i="8"/>
  <c r="P856" i="8"/>
  <c r="O856" i="8"/>
  <c r="N856" i="8"/>
  <c r="M856" i="8"/>
  <c r="I856" i="8"/>
  <c r="P855" i="8"/>
  <c r="O855" i="8"/>
  <c r="N855" i="8"/>
  <c r="M855" i="8"/>
  <c r="I855" i="8"/>
  <c r="P854" i="8"/>
  <c r="O854" i="8"/>
  <c r="N854" i="8"/>
  <c r="M854" i="8"/>
  <c r="I854" i="8"/>
  <c r="P853" i="8"/>
  <c r="O853" i="8"/>
  <c r="N853" i="8"/>
  <c r="M853" i="8"/>
  <c r="I853" i="8"/>
  <c r="O6" i="7" s="1"/>
  <c r="P852" i="8"/>
  <c r="O852" i="8"/>
  <c r="N852" i="8"/>
  <c r="M852" i="8"/>
  <c r="I852" i="8"/>
  <c r="P851" i="8"/>
  <c r="O851" i="8"/>
  <c r="N851" i="8"/>
  <c r="M851" i="8"/>
  <c r="I851" i="8"/>
  <c r="P850" i="8"/>
  <c r="O850" i="8"/>
  <c r="N850" i="8"/>
  <c r="M850" i="8"/>
  <c r="I850" i="8"/>
  <c r="P849" i="8"/>
  <c r="O849" i="8"/>
  <c r="N849" i="8"/>
  <c r="M849" i="8"/>
  <c r="I849" i="8"/>
  <c r="P848" i="8"/>
  <c r="O848" i="8"/>
  <c r="N848" i="8"/>
  <c r="M848" i="8"/>
  <c r="I848" i="8"/>
  <c r="P847" i="8"/>
  <c r="O847" i="8"/>
  <c r="N847" i="8"/>
  <c r="M847" i="8"/>
  <c r="I847" i="8"/>
  <c r="P846" i="8"/>
  <c r="O846" i="8"/>
  <c r="N846" i="8"/>
  <c r="M846" i="8"/>
  <c r="I846" i="8"/>
  <c r="P845" i="8"/>
  <c r="O845" i="8"/>
  <c r="N845" i="8"/>
  <c r="M845" i="8"/>
  <c r="I845" i="8"/>
  <c r="P844" i="8"/>
  <c r="O844" i="8"/>
  <c r="N844" i="8"/>
  <c r="M844" i="8"/>
  <c r="I844" i="8"/>
  <c r="P843" i="8"/>
  <c r="O843" i="8"/>
  <c r="N843" i="8"/>
  <c r="M843" i="8"/>
  <c r="I843" i="8"/>
  <c r="P842" i="8"/>
  <c r="O842" i="8"/>
  <c r="N842" i="8"/>
  <c r="M842" i="8"/>
  <c r="I842" i="8"/>
  <c r="P841" i="8"/>
  <c r="O841" i="8"/>
  <c r="N841" i="8"/>
  <c r="M841" i="8"/>
  <c r="I841" i="8"/>
  <c r="O124" i="7" s="1"/>
  <c r="P840" i="8"/>
  <c r="O840" i="8"/>
  <c r="N840" i="8"/>
  <c r="M840" i="8"/>
  <c r="I840" i="8"/>
  <c r="P839" i="8"/>
  <c r="O839" i="8"/>
  <c r="N839" i="8"/>
  <c r="M839" i="8"/>
  <c r="I839" i="8"/>
  <c r="P838" i="8"/>
  <c r="O838" i="8"/>
  <c r="N838" i="8"/>
  <c r="M838" i="8"/>
  <c r="I838" i="8"/>
  <c r="P837" i="8"/>
  <c r="O837" i="8"/>
  <c r="N837" i="8"/>
  <c r="M837" i="8"/>
  <c r="I837" i="8"/>
  <c r="P836" i="8"/>
  <c r="O836" i="8"/>
  <c r="N836" i="8"/>
  <c r="M836" i="8"/>
  <c r="I836" i="8"/>
  <c r="P835" i="8"/>
  <c r="O835" i="8"/>
  <c r="N835" i="8"/>
  <c r="M835" i="8"/>
  <c r="I835" i="8"/>
  <c r="P834" i="8"/>
  <c r="O834" i="8"/>
  <c r="N834" i="8"/>
  <c r="M834" i="8"/>
  <c r="I834" i="8"/>
  <c r="P833" i="8"/>
  <c r="O833" i="8"/>
  <c r="N833" i="8"/>
  <c r="M833" i="8"/>
  <c r="I833" i="8"/>
  <c r="P832" i="8"/>
  <c r="O832" i="8"/>
  <c r="N832" i="8"/>
  <c r="M832" i="8"/>
  <c r="I832" i="8"/>
  <c r="P831" i="8"/>
  <c r="O831" i="8"/>
  <c r="N831" i="8"/>
  <c r="M831" i="8"/>
  <c r="I831" i="8"/>
  <c r="P830" i="8"/>
  <c r="O830" i="8"/>
  <c r="N830" i="8"/>
  <c r="M830" i="8"/>
  <c r="I830" i="8"/>
  <c r="P829" i="8"/>
  <c r="O829" i="8"/>
  <c r="N829" i="8"/>
  <c r="M829" i="8"/>
  <c r="I829" i="8"/>
  <c r="P828" i="8"/>
  <c r="O828" i="8"/>
  <c r="N828" i="8"/>
  <c r="M828" i="8"/>
  <c r="I828" i="8"/>
  <c r="P827" i="8"/>
  <c r="O827" i="8"/>
  <c r="N827" i="8"/>
  <c r="M827" i="8"/>
  <c r="I827" i="8"/>
  <c r="P826" i="8"/>
  <c r="O826" i="8"/>
  <c r="N826" i="8"/>
  <c r="M826" i="8"/>
  <c r="I826" i="8"/>
  <c r="P825" i="8"/>
  <c r="O825" i="8"/>
  <c r="N825" i="8"/>
  <c r="M825" i="8"/>
  <c r="I825" i="8"/>
  <c r="P824" i="8"/>
  <c r="O824" i="8"/>
  <c r="N824" i="8"/>
  <c r="M824" i="8"/>
  <c r="I824" i="8"/>
  <c r="P823" i="8"/>
  <c r="O823" i="8"/>
  <c r="N823" i="8"/>
  <c r="M823" i="8"/>
  <c r="I823" i="8"/>
  <c r="P822" i="8"/>
  <c r="O822" i="8"/>
  <c r="N822" i="8"/>
  <c r="M822" i="8"/>
  <c r="I822" i="8"/>
  <c r="P821" i="8"/>
  <c r="O821" i="8"/>
  <c r="N821" i="8"/>
  <c r="M821" i="8"/>
  <c r="I821" i="8"/>
  <c r="P820" i="8"/>
  <c r="O820" i="8"/>
  <c r="N820" i="8"/>
  <c r="M820" i="8"/>
  <c r="I820" i="8"/>
  <c r="P819" i="8"/>
  <c r="O819" i="8"/>
  <c r="N819" i="8"/>
  <c r="M819" i="8"/>
  <c r="I819" i="8"/>
  <c r="P818" i="8"/>
  <c r="O818" i="8"/>
  <c r="N818" i="8"/>
  <c r="M818" i="8"/>
  <c r="I818" i="8"/>
  <c r="P817" i="8"/>
  <c r="O817" i="8"/>
  <c r="N817" i="8"/>
  <c r="M817" i="8"/>
  <c r="I817" i="8"/>
  <c r="P816" i="8"/>
  <c r="O816" i="8"/>
  <c r="N816" i="8"/>
  <c r="M816" i="8"/>
  <c r="I816" i="8"/>
  <c r="P815" i="8"/>
  <c r="O815" i="8"/>
  <c r="N815" i="8"/>
  <c r="M815" i="8"/>
  <c r="I815" i="8"/>
  <c r="P814" i="8"/>
  <c r="O814" i="8"/>
  <c r="N814" i="8"/>
  <c r="M814" i="8"/>
  <c r="I814" i="8"/>
  <c r="P813" i="8"/>
  <c r="O813" i="8"/>
  <c r="N813" i="8"/>
  <c r="M813" i="8"/>
  <c r="I813" i="8"/>
  <c r="P812" i="8"/>
  <c r="O812" i="8"/>
  <c r="N812" i="8"/>
  <c r="M812" i="8"/>
  <c r="I812" i="8"/>
  <c r="O170" i="7" s="1"/>
  <c r="P811" i="8"/>
  <c r="O811" i="8"/>
  <c r="N811" i="8"/>
  <c r="M811" i="8"/>
  <c r="I811" i="8"/>
  <c r="P810" i="8"/>
  <c r="O810" i="8"/>
  <c r="N810" i="8"/>
  <c r="M810" i="8"/>
  <c r="I810" i="8"/>
  <c r="O12" i="7" s="1"/>
  <c r="P809" i="8"/>
  <c r="O809" i="8"/>
  <c r="N809" i="8"/>
  <c r="M809" i="8"/>
  <c r="I809" i="8"/>
  <c r="P808" i="8"/>
  <c r="O808" i="8"/>
  <c r="N808" i="8"/>
  <c r="M808" i="8"/>
  <c r="I808" i="8"/>
  <c r="P807" i="8"/>
  <c r="O807" i="8"/>
  <c r="N807" i="8"/>
  <c r="M807" i="8"/>
  <c r="I807" i="8"/>
  <c r="O13" i="7" s="1"/>
  <c r="P806" i="8"/>
  <c r="O806" i="8"/>
  <c r="N806" i="8"/>
  <c r="M806" i="8"/>
  <c r="I806" i="8"/>
  <c r="P805" i="8"/>
  <c r="O805" i="8"/>
  <c r="N805" i="8"/>
  <c r="M805" i="8"/>
  <c r="I805" i="8"/>
  <c r="P804" i="8"/>
  <c r="O804" i="8"/>
  <c r="N804" i="8"/>
  <c r="M804" i="8"/>
  <c r="I804" i="8"/>
  <c r="P803" i="8"/>
  <c r="O803" i="8"/>
  <c r="N803" i="8"/>
  <c r="M803" i="8"/>
  <c r="I803" i="8"/>
  <c r="P802" i="8"/>
  <c r="O802" i="8"/>
  <c r="N802" i="8"/>
  <c r="M802" i="8"/>
  <c r="I802" i="8"/>
  <c r="P801" i="8"/>
  <c r="O801" i="8"/>
  <c r="N801" i="8"/>
  <c r="M801" i="8"/>
  <c r="I801" i="8"/>
  <c r="P800" i="8"/>
  <c r="O800" i="8"/>
  <c r="N800" i="8"/>
  <c r="M800" i="8"/>
  <c r="I800" i="8"/>
  <c r="P799" i="8"/>
  <c r="O799" i="8"/>
  <c r="N799" i="8"/>
  <c r="M799" i="8"/>
  <c r="I799" i="8"/>
  <c r="P798" i="8"/>
  <c r="O798" i="8"/>
  <c r="N798" i="8"/>
  <c r="M798" i="8"/>
  <c r="I798" i="8"/>
  <c r="P797" i="8"/>
  <c r="O797" i="8"/>
  <c r="N797" i="8"/>
  <c r="M797" i="8"/>
  <c r="I797" i="8"/>
  <c r="P796" i="8"/>
  <c r="O796" i="8"/>
  <c r="N796" i="8"/>
  <c r="M796" i="8"/>
  <c r="I796" i="8"/>
  <c r="P795" i="8"/>
  <c r="O795" i="8"/>
  <c r="N795" i="8"/>
  <c r="M795" i="8"/>
  <c r="I795" i="8"/>
  <c r="P794" i="8"/>
  <c r="O794" i="8"/>
  <c r="N794" i="8"/>
  <c r="M794" i="8"/>
  <c r="I794" i="8"/>
  <c r="P793" i="8"/>
  <c r="O793" i="8"/>
  <c r="N793" i="8"/>
  <c r="M793" i="8"/>
  <c r="I793" i="8"/>
  <c r="P792" i="8"/>
  <c r="O792" i="8"/>
  <c r="N792" i="8"/>
  <c r="M792" i="8"/>
  <c r="I792" i="8"/>
  <c r="P791" i="8"/>
  <c r="O791" i="8"/>
  <c r="N791" i="8"/>
  <c r="M791" i="8"/>
  <c r="I791" i="8"/>
  <c r="P790" i="8"/>
  <c r="O790" i="8"/>
  <c r="N790" i="8"/>
  <c r="M790" i="8"/>
  <c r="I790" i="8"/>
  <c r="P789" i="8"/>
  <c r="O789" i="8"/>
  <c r="N789" i="8"/>
  <c r="M789" i="8"/>
  <c r="I789" i="8"/>
  <c r="P788" i="8"/>
  <c r="O788" i="8"/>
  <c r="N788" i="8"/>
  <c r="M788" i="8"/>
  <c r="I788" i="8"/>
  <c r="P787" i="8"/>
  <c r="O787" i="8"/>
  <c r="N787" i="8"/>
  <c r="M787" i="8"/>
  <c r="I787" i="8"/>
  <c r="P786" i="8"/>
  <c r="O786" i="8"/>
  <c r="N786" i="8"/>
  <c r="M786" i="8"/>
  <c r="I786" i="8"/>
  <c r="P785" i="8"/>
  <c r="O785" i="8"/>
  <c r="N785" i="8"/>
  <c r="M785" i="8"/>
  <c r="I785" i="8"/>
  <c r="P784" i="8"/>
  <c r="O784" i="8"/>
  <c r="N784" i="8"/>
  <c r="M784" i="8"/>
  <c r="I784" i="8"/>
  <c r="P783" i="8"/>
  <c r="O783" i="8"/>
  <c r="N783" i="8"/>
  <c r="M783" i="8"/>
  <c r="I783" i="8"/>
  <c r="P782" i="8"/>
  <c r="O782" i="8"/>
  <c r="N782" i="8"/>
  <c r="M782" i="8"/>
  <c r="I782" i="8"/>
  <c r="P781" i="8"/>
  <c r="O781" i="8"/>
  <c r="N781" i="8"/>
  <c r="M781" i="8"/>
  <c r="I781" i="8"/>
  <c r="P780" i="8"/>
  <c r="O780" i="8"/>
  <c r="N780" i="8"/>
  <c r="M780" i="8"/>
  <c r="I780" i="8"/>
  <c r="P779" i="8"/>
  <c r="O779" i="8"/>
  <c r="N779" i="8"/>
  <c r="M779" i="8"/>
  <c r="I779" i="8"/>
  <c r="P778" i="8"/>
  <c r="O778" i="8"/>
  <c r="N778" i="8"/>
  <c r="M778" i="8"/>
  <c r="I778" i="8"/>
  <c r="P777" i="8"/>
  <c r="O777" i="8"/>
  <c r="N777" i="8"/>
  <c r="M777" i="8"/>
  <c r="I777" i="8"/>
  <c r="P776" i="8"/>
  <c r="O776" i="8"/>
  <c r="N776" i="8"/>
  <c r="M776" i="8"/>
  <c r="I776" i="8"/>
  <c r="P775" i="8"/>
  <c r="O775" i="8"/>
  <c r="N775" i="8"/>
  <c r="M775" i="8"/>
  <c r="I775" i="8"/>
  <c r="P774" i="8"/>
  <c r="O774" i="8"/>
  <c r="N774" i="8"/>
  <c r="M774" i="8"/>
  <c r="I774" i="8"/>
  <c r="P773" i="8"/>
  <c r="O773" i="8"/>
  <c r="N773" i="8"/>
  <c r="M773" i="8"/>
  <c r="I773" i="8"/>
  <c r="P772" i="8"/>
  <c r="O772" i="8"/>
  <c r="N772" i="8"/>
  <c r="M772" i="8"/>
  <c r="I772" i="8"/>
  <c r="P771" i="8"/>
  <c r="O771" i="8"/>
  <c r="N771" i="8"/>
  <c r="M771" i="8"/>
  <c r="I771" i="8"/>
  <c r="P770" i="8"/>
  <c r="O770" i="8"/>
  <c r="N770" i="8"/>
  <c r="M770" i="8"/>
  <c r="I770" i="8"/>
  <c r="P769" i="8"/>
  <c r="O769" i="8"/>
  <c r="N769" i="8"/>
  <c r="M769" i="8"/>
  <c r="I769" i="8"/>
  <c r="P768" i="8"/>
  <c r="O768" i="8"/>
  <c r="N768" i="8"/>
  <c r="M768" i="8"/>
  <c r="I768" i="8"/>
  <c r="P767" i="8"/>
  <c r="O767" i="8"/>
  <c r="N767" i="8"/>
  <c r="M767" i="8"/>
  <c r="I767" i="8"/>
  <c r="P766" i="8"/>
  <c r="O766" i="8"/>
  <c r="N766" i="8"/>
  <c r="M766" i="8"/>
  <c r="I766" i="8"/>
  <c r="P765" i="8"/>
  <c r="O765" i="8"/>
  <c r="N765" i="8"/>
  <c r="M765" i="8"/>
  <c r="I765" i="8"/>
  <c r="P764" i="8"/>
  <c r="O764" i="8"/>
  <c r="N764" i="8"/>
  <c r="M764" i="8"/>
  <c r="I764" i="8"/>
  <c r="P763" i="8"/>
  <c r="O763" i="8"/>
  <c r="N763" i="8"/>
  <c r="M763" i="8"/>
  <c r="I763" i="8"/>
  <c r="P762" i="8"/>
  <c r="O762" i="8"/>
  <c r="N762" i="8"/>
  <c r="M762" i="8"/>
  <c r="I762" i="8"/>
  <c r="P761" i="8"/>
  <c r="O761" i="8"/>
  <c r="N761" i="8"/>
  <c r="M761" i="8"/>
  <c r="I761" i="8"/>
  <c r="P760" i="8"/>
  <c r="O760" i="8"/>
  <c r="N760" i="8"/>
  <c r="M760" i="8"/>
  <c r="I760" i="8"/>
  <c r="P759" i="8"/>
  <c r="O759" i="8"/>
  <c r="N759" i="8"/>
  <c r="M759" i="8"/>
  <c r="I759" i="8"/>
  <c r="P758" i="8"/>
  <c r="O758" i="8"/>
  <c r="N758" i="8"/>
  <c r="M758" i="8"/>
  <c r="I758" i="8"/>
  <c r="P757" i="8"/>
  <c r="O757" i="8"/>
  <c r="N757" i="8"/>
  <c r="M757" i="8"/>
  <c r="I757" i="8"/>
  <c r="P756" i="8"/>
  <c r="O756" i="8"/>
  <c r="N756" i="8"/>
  <c r="M756" i="8"/>
  <c r="I756" i="8"/>
  <c r="P755" i="8"/>
  <c r="O755" i="8"/>
  <c r="N755" i="8"/>
  <c r="M755" i="8"/>
  <c r="I755" i="8"/>
  <c r="P754" i="8"/>
  <c r="O754" i="8"/>
  <c r="N754" i="8"/>
  <c r="M754" i="8"/>
  <c r="I754" i="8"/>
  <c r="P753" i="8"/>
  <c r="O753" i="8"/>
  <c r="N753" i="8"/>
  <c r="M753" i="8"/>
  <c r="I753" i="8"/>
  <c r="P752" i="8"/>
  <c r="O752" i="8"/>
  <c r="N752" i="8"/>
  <c r="M752" i="8"/>
  <c r="I752" i="8"/>
  <c r="P751" i="8"/>
  <c r="O751" i="8"/>
  <c r="N751" i="8"/>
  <c r="M751" i="8"/>
  <c r="I751" i="8"/>
  <c r="P750" i="8"/>
  <c r="O750" i="8"/>
  <c r="N750" i="8"/>
  <c r="M750" i="8"/>
  <c r="I750" i="8"/>
  <c r="P749" i="8"/>
  <c r="O749" i="8"/>
  <c r="N749" i="8"/>
  <c r="M749" i="8"/>
  <c r="I749" i="8"/>
  <c r="P748" i="8"/>
  <c r="O748" i="8"/>
  <c r="N748" i="8"/>
  <c r="M748" i="8"/>
  <c r="I748" i="8"/>
  <c r="P747" i="8"/>
  <c r="O747" i="8"/>
  <c r="N747" i="8"/>
  <c r="M747" i="8"/>
  <c r="I747" i="8"/>
  <c r="O166" i="7" s="1"/>
  <c r="P746" i="8"/>
  <c r="O746" i="8"/>
  <c r="N746" i="8"/>
  <c r="M746" i="8"/>
  <c r="I746" i="8"/>
  <c r="P745" i="8"/>
  <c r="O745" i="8"/>
  <c r="N745" i="8"/>
  <c r="M745" i="8"/>
  <c r="I745" i="8"/>
  <c r="P744" i="8"/>
  <c r="O744" i="8"/>
  <c r="N744" i="8"/>
  <c r="M744" i="8"/>
  <c r="I744" i="8"/>
  <c r="P743" i="8"/>
  <c r="O743" i="8"/>
  <c r="N743" i="8"/>
  <c r="M743" i="8"/>
  <c r="I743" i="8"/>
  <c r="O153" i="7" s="1"/>
  <c r="P742" i="8"/>
  <c r="O742" i="8"/>
  <c r="N742" i="8"/>
  <c r="M742" i="8"/>
  <c r="I742" i="8"/>
  <c r="P741" i="8"/>
  <c r="O741" i="8"/>
  <c r="N741" i="8"/>
  <c r="M741" i="8"/>
  <c r="I741" i="8"/>
  <c r="P740" i="8"/>
  <c r="O740" i="8"/>
  <c r="N740" i="8"/>
  <c r="M740" i="8"/>
  <c r="I740" i="8"/>
  <c r="P739" i="8"/>
  <c r="O739" i="8"/>
  <c r="N739" i="8"/>
  <c r="M739" i="8"/>
  <c r="I739" i="8"/>
  <c r="P738" i="8"/>
  <c r="O738" i="8"/>
  <c r="N738" i="8"/>
  <c r="M738" i="8"/>
  <c r="I738" i="8"/>
  <c r="P737" i="8"/>
  <c r="O737" i="8"/>
  <c r="N737" i="8"/>
  <c r="M737" i="8"/>
  <c r="I737" i="8"/>
  <c r="P736" i="8"/>
  <c r="O736" i="8"/>
  <c r="N736" i="8"/>
  <c r="M736" i="8"/>
  <c r="I736" i="8"/>
  <c r="P735" i="8"/>
  <c r="O735" i="8"/>
  <c r="N735" i="8"/>
  <c r="M735" i="8"/>
  <c r="I735" i="8"/>
  <c r="P734" i="8"/>
  <c r="O734" i="8"/>
  <c r="N734" i="8"/>
  <c r="M734" i="8"/>
  <c r="I734" i="8"/>
  <c r="P733" i="8"/>
  <c r="O733" i="8"/>
  <c r="N733" i="8"/>
  <c r="M733" i="8"/>
  <c r="I733" i="8"/>
  <c r="P732" i="8"/>
  <c r="O732" i="8"/>
  <c r="N732" i="8"/>
  <c r="M732" i="8"/>
  <c r="I732" i="8"/>
  <c r="P731" i="8"/>
  <c r="O731" i="8"/>
  <c r="N731" i="8"/>
  <c r="M731" i="8"/>
  <c r="I731" i="8"/>
  <c r="P730" i="8"/>
  <c r="O730" i="8"/>
  <c r="N730" i="8"/>
  <c r="M730" i="8"/>
  <c r="I730" i="8"/>
  <c r="P729" i="8"/>
  <c r="O729" i="8"/>
  <c r="N729" i="8"/>
  <c r="M729" i="8"/>
  <c r="I729" i="8"/>
  <c r="P728" i="8"/>
  <c r="O728" i="8"/>
  <c r="N728" i="8"/>
  <c r="M728" i="8"/>
  <c r="I728" i="8"/>
  <c r="P727" i="8"/>
  <c r="O727" i="8"/>
  <c r="N727" i="8"/>
  <c r="M727" i="8"/>
  <c r="I727" i="8"/>
  <c r="P726" i="8"/>
  <c r="O726" i="8"/>
  <c r="N726" i="8"/>
  <c r="M726" i="8"/>
  <c r="I726" i="8"/>
  <c r="P725" i="8"/>
  <c r="O725" i="8"/>
  <c r="N725" i="8"/>
  <c r="M725" i="8"/>
  <c r="I725" i="8"/>
  <c r="P724" i="8"/>
  <c r="O724" i="8"/>
  <c r="N724" i="8"/>
  <c r="M724" i="8"/>
  <c r="I724" i="8"/>
  <c r="P723" i="8"/>
  <c r="O723" i="8"/>
  <c r="N723" i="8"/>
  <c r="M723" i="8"/>
  <c r="I723" i="8"/>
  <c r="P722" i="8"/>
  <c r="O722" i="8"/>
  <c r="N722" i="8"/>
  <c r="M722" i="8"/>
  <c r="I722" i="8"/>
  <c r="P721" i="8"/>
  <c r="O721" i="8"/>
  <c r="N721" i="8"/>
  <c r="M721" i="8"/>
  <c r="I721" i="8"/>
  <c r="P720" i="8"/>
  <c r="O720" i="8"/>
  <c r="N720" i="8"/>
  <c r="M720" i="8"/>
  <c r="I720" i="8"/>
  <c r="P719" i="8"/>
  <c r="O719" i="8"/>
  <c r="N719" i="8"/>
  <c r="M719" i="8"/>
  <c r="I719" i="8"/>
  <c r="P718" i="8"/>
  <c r="O718" i="8"/>
  <c r="N718" i="8"/>
  <c r="M718" i="8"/>
  <c r="I718" i="8"/>
  <c r="P717" i="8"/>
  <c r="O717" i="8"/>
  <c r="N717" i="8"/>
  <c r="M717" i="8"/>
  <c r="I717" i="8"/>
  <c r="P716" i="8"/>
  <c r="O716" i="8"/>
  <c r="N716" i="8"/>
  <c r="M716" i="8"/>
  <c r="I716" i="8"/>
  <c r="P715" i="8"/>
  <c r="O715" i="8"/>
  <c r="N715" i="8"/>
  <c r="M715" i="8"/>
  <c r="I715" i="8"/>
  <c r="P714" i="8"/>
  <c r="O714" i="8"/>
  <c r="N714" i="8"/>
  <c r="M714" i="8"/>
  <c r="I714" i="8"/>
  <c r="P713" i="8"/>
  <c r="O713" i="8"/>
  <c r="N713" i="8"/>
  <c r="M713" i="8"/>
  <c r="I713" i="8"/>
  <c r="P712" i="8"/>
  <c r="O712" i="8"/>
  <c r="N712" i="8"/>
  <c r="M712" i="8"/>
  <c r="I712" i="8"/>
  <c r="P711" i="8"/>
  <c r="O711" i="8"/>
  <c r="N711" i="8"/>
  <c r="M711" i="8"/>
  <c r="I711" i="8"/>
  <c r="P710" i="8"/>
  <c r="O710" i="8"/>
  <c r="N710" i="8"/>
  <c r="M710" i="8"/>
  <c r="I710" i="8"/>
  <c r="P709" i="8"/>
  <c r="O709" i="8"/>
  <c r="N709" i="8"/>
  <c r="M709" i="8"/>
  <c r="I709" i="8"/>
  <c r="P708" i="8"/>
  <c r="O708" i="8"/>
  <c r="N708" i="8"/>
  <c r="M708" i="8"/>
  <c r="I708" i="8"/>
  <c r="P707" i="8"/>
  <c r="O707" i="8"/>
  <c r="N707" i="8"/>
  <c r="M707" i="8"/>
  <c r="I707" i="8"/>
  <c r="P706" i="8"/>
  <c r="O706" i="8"/>
  <c r="N706" i="8"/>
  <c r="M706" i="8"/>
  <c r="I706" i="8"/>
  <c r="P705" i="8"/>
  <c r="O705" i="8"/>
  <c r="N705" i="8"/>
  <c r="M705" i="8"/>
  <c r="I705" i="8"/>
  <c r="P704" i="8"/>
  <c r="O704" i="8"/>
  <c r="N704" i="8"/>
  <c r="M704" i="8"/>
  <c r="I704" i="8"/>
  <c r="O79" i="7" s="1"/>
  <c r="P703" i="8"/>
  <c r="O703" i="8"/>
  <c r="N703" i="8"/>
  <c r="M703" i="8"/>
  <c r="I703" i="8"/>
  <c r="P702" i="8"/>
  <c r="O702" i="8"/>
  <c r="N702" i="8"/>
  <c r="M702" i="8"/>
  <c r="I702" i="8"/>
  <c r="P701" i="8"/>
  <c r="O701" i="8"/>
  <c r="N701" i="8"/>
  <c r="M701" i="8"/>
  <c r="I701" i="8"/>
  <c r="P700" i="8"/>
  <c r="O700" i="8"/>
  <c r="N700" i="8"/>
  <c r="M700" i="8"/>
  <c r="I700" i="8"/>
  <c r="P699" i="8"/>
  <c r="O699" i="8"/>
  <c r="N699" i="8"/>
  <c r="M699" i="8"/>
  <c r="I699" i="8"/>
  <c r="P698" i="8"/>
  <c r="O698" i="8"/>
  <c r="N698" i="8"/>
  <c r="M698" i="8"/>
  <c r="I698" i="8"/>
  <c r="P697" i="8"/>
  <c r="O697" i="8"/>
  <c r="N697" i="8"/>
  <c r="M697" i="8"/>
  <c r="I697" i="8"/>
  <c r="P696" i="8"/>
  <c r="O696" i="8"/>
  <c r="N696" i="8"/>
  <c r="M696" i="8"/>
  <c r="I696" i="8"/>
  <c r="P695" i="8"/>
  <c r="O695" i="8"/>
  <c r="N695" i="8"/>
  <c r="M695" i="8"/>
  <c r="I695" i="8"/>
  <c r="O66" i="7" s="1"/>
  <c r="P694" i="8"/>
  <c r="O694" i="8"/>
  <c r="N694" i="8"/>
  <c r="M694" i="8"/>
  <c r="I694" i="8"/>
  <c r="P693" i="8"/>
  <c r="O693" i="8"/>
  <c r="N693" i="8"/>
  <c r="M693" i="8"/>
  <c r="I693" i="8"/>
  <c r="P692" i="8"/>
  <c r="O692" i="8"/>
  <c r="N692" i="8"/>
  <c r="M692" i="8"/>
  <c r="I692" i="8"/>
  <c r="P691" i="8"/>
  <c r="O691" i="8"/>
  <c r="N691" i="8"/>
  <c r="M691" i="8"/>
  <c r="I691" i="8"/>
  <c r="P690" i="8"/>
  <c r="O690" i="8"/>
  <c r="N690" i="8"/>
  <c r="M690" i="8"/>
  <c r="I690" i="8"/>
  <c r="P689" i="8"/>
  <c r="O689" i="8"/>
  <c r="N689" i="8"/>
  <c r="M689" i="8"/>
  <c r="I689" i="8"/>
  <c r="P688" i="8"/>
  <c r="O688" i="8"/>
  <c r="N688" i="8"/>
  <c r="M688" i="8"/>
  <c r="I688" i="8"/>
  <c r="P687" i="8"/>
  <c r="O687" i="8"/>
  <c r="N687" i="8"/>
  <c r="M687" i="8"/>
  <c r="I687" i="8"/>
  <c r="P686" i="8"/>
  <c r="O686" i="8"/>
  <c r="N686" i="8"/>
  <c r="M686" i="8"/>
  <c r="I686" i="8"/>
  <c r="P685" i="8"/>
  <c r="O685" i="8"/>
  <c r="N685" i="8"/>
  <c r="M685" i="8"/>
  <c r="I685" i="8"/>
  <c r="P684" i="8"/>
  <c r="O684" i="8"/>
  <c r="N684" i="8"/>
  <c r="M684" i="8"/>
  <c r="I684" i="8"/>
  <c r="P683" i="8"/>
  <c r="O683" i="8"/>
  <c r="N683" i="8"/>
  <c r="M683" i="8"/>
  <c r="I683" i="8"/>
  <c r="P682" i="8"/>
  <c r="O682" i="8"/>
  <c r="N682" i="8"/>
  <c r="M682" i="8"/>
  <c r="I682" i="8"/>
  <c r="P681" i="8"/>
  <c r="O681" i="8"/>
  <c r="N681" i="8"/>
  <c r="M681" i="8"/>
  <c r="I681" i="8"/>
  <c r="P680" i="8"/>
  <c r="O680" i="8"/>
  <c r="N680" i="8"/>
  <c r="M680" i="8"/>
  <c r="I680" i="8"/>
  <c r="P679" i="8"/>
  <c r="O679" i="8"/>
  <c r="N679" i="8"/>
  <c r="M679" i="8"/>
  <c r="I679" i="8"/>
  <c r="P678" i="8"/>
  <c r="O678" i="8"/>
  <c r="N678" i="8"/>
  <c r="M678" i="8"/>
  <c r="I678" i="8"/>
  <c r="P677" i="8"/>
  <c r="O677" i="8"/>
  <c r="N677" i="8"/>
  <c r="M677" i="8"/>
  <c r="I677" i="8"/>
  <c r="P676" i="8"/>
  <c r="O676" i="8"/>
  <c r="N676" i="8"/>
  <c r="M676" i="8"/>
  <c r="I676" i="8"/>
  <c r="P675" i="8"/>
  <c r="O675" i="8"/>
  <c r="N675" i="8"/>
  <c r="M675" i="8"/>
  <c r="I675" i="8"/>
  <c r="P674" i="8"/>
  <c r="O674" i="8"/>
  <c r="N674" i="8"/>
  <c r="M674" i="8"/>
  <c r="I674" i="8"/>
  <c r="P673" i="8"/>
  <c r="O673" i="8"/>
  <c r="N673" i="8"/>
  <c r="M673" i="8"/>
  <c r="I673" i="8"/>
  <c r="P672" i="8"/>
  <c r="O672" i="8"/>
  <c r="N672" i="8"/>
  <c r="M672" i="8"/>
  <c r="I672" i="8"/>
  <c r="P671" i="8"/>
  <c r="O671" i="8"/>
  <c r="N671" i="8"/>
  <c r="M671" i="8"/>
  <c r="I671" i="8"/>
  <c r="P670" i="8"/>
  <c r="O670" i="8"/>
  <c r="N670" i="8"/>
  <c r="M670" i="8"/>
  <c r="I670" i="8"/>
  <c r="P669" i="8"/>
  <c r="O669" i="8"/>
  <c r="N669" i="8"/>
  <c r="M669" i="8"/>
  <c r="I669" i="8"/>
  <c r="P668" i="8"/>
  <c r="O668" i="8"/>
  <c r="N668" i="8"/>
  <c r="M668" i="8"/>
  <c r="I668" i="8"/>
  <c r="P667" i="8"/>
  <c r="O667" i="8"/>
  <c r="N667" i="8"/>
  <c r="M667" i="8"/>
  <c r="I667" i="8"/>
  <c r="P666" i="8"/>
  <c r="O666" i="8"/>
  <c r="N666" i="8"/>
  <c r="M666" i="8"/>
  <c r="I666" i="8"/>
  <c r="P665" i="8"/>
  <c r="O665" i="8"/>
  <c r="N665" i="8"/>
  <c r="M665" i="8"/>
  <c r="I665" i="8"/>
  <c r="P664" i="8"/>
  <c r="O664" i="8"/>
  <c r="N664" i="8"/>
  <c r="M664" i="8"/>
  <c r="I664" i="8"/>
  <c r="P663" i="8"/>
  <c r="O663" i="8"/>
  <c r="N663" i="8"/>
  <c r="M663" i="8"/>
  <c r="I663" i="8"/>
  <c r="P662" i="8"/>
  <c r="O662" i="8"/>
  <c r="N662" i="8"/>
  <c r="M662" i="8"/>
  <c r="I662" i="8"/>
  <c r="P661" i="8"/>
  <c r="O661" i="8"/>
  <c r="N661" i="8"/>
  <c r="M661" i="8"/>
  <c r="I661" i="8"/>
  <c r="O139" i="7" s="1"/>
  <c r="P660" i="8"/>
  <c r="O660" i="8"/>
  <c r="N660" i="8"/>
  <c r="M660" i="8"/>
  <c r="I660" i="8"/>
  <c r="P659" i="8"/>
  <c r="O659" i="8"/>
  <c r="N659" i="8"/>
  <c r="M659" i="8"/>
  <c r="I659" i="8"/>
  <c r="P658" i="8"/>
  <c r="O658" i="8"/>
  <c r="N658" i="8"/>
  <c r="M658" i="8"/>
  <c r="I658" i="8"/>
  <c r="P657" i="8"/>
  <c r="O657" i="8"/>
  <c r="N657" i="8"/>
  <c r="M657" i="8"/>
  <c r="I657" i="8"/>
  <c r="P656" i="8"/>
  <c r="O656" i="8"/>
  <c r="N656" i="8"/>
  <c r="M656" i="8"/>
  <c r="I656" i="8"/>
  <c r="P655" i="8"/>
  <c r="O655" i="8"/>
  <c r="N655" i="8"/>
  <c r="M655" i="8"/>
  <c r="I655" i="8"/>
  <c r="P654" i="8"/>
  <c r="O654" i="8"/>
  <c r="N654" i="8"/>
  <c r="M654" i="8"/>
  <c r="I654" i="8"/>
  <c r="P653" i="8"/>
  <c r="O653" i="8"/>
  <c r="N653" i="8"/>
  <c r="M653" i="8"/>
  <c r="I653" i="8"/>
  <c r="P652" i="8"/>
  <c r="O652" i="8"/>
  <c r="N652" i="8"/>
  <c r="M652" i="8"/>
  <c r="I652" i="8"/>
  <c r="P651" i="8"/>
  <c r="O651" i="8"/>
  <c r="N651" i="8"/>
  <c r="M651" i="8"/>
  <c r="I651" i="8"/>
  <c r="P650" i="8"/>
  <c r="O650" i="8"/>
  <c r="N650" i="8"/>
  <c r="M650" i="8"/>
  <c r="I650" i="8"/>
  <c r="P649" i="8"/>
  <c r="O649" i="8"/>
  <c r="N649" i="8"/>
  <c r="M649" i="8"/>
  <c r="I649" i="8"/>
  <c r="P648" i="8"/>
  <c r="O648" i="8"/>
  <c r="N648" i="8"/>
  <c r="M648" i="8"/>
  <c r="I648" i="8"/>
  <c r="P647" i="8"/>
  <c r="O647" i="8"/>
  <c r="N647" i="8"/>
  <c r="M647" i="8"/>
  <c r="I647" i="8"/>
  <c r="P646" i="8"/>
  <c r="O646" i="8"/>
  <c r="N646" i="8"/>
  <c r="M646" i="8"/>
  <c r="I646" i="8"/>
  <c r="P645" i="8"/>
  <c r="O645" i="8"/>
  <c r="N645" i="8"/>
  <c r="M645" i="8"/>
  <c r="I645" i="8"/>
  <c r="P644" i="8"/>
  <c r="O644" i="8"/>
  <c r="N644" i="8"/>
  <c r="M644" i="8"/>
  <c r="I644" i="8"/>
  <c r="P643" i="8"/>
  <c r="O643" i="8"/>
  <c r="N643" i="8"/>
  <c r="M643" i="8"/>
  <c r="I643" i="8"/>
  <c r="P642" i="8"/>
  <c r="O642" i="8"/>
  <c r="N642" i="8"/>
  <c r="M642" i="8"/>
  <c r="I642" i="8"/>
  <c r="P641" i="8"/>
  <c r="O641" i="8"/>
  <c r="N641" i="8"/>
  <c r="M641" i="8"/>
  <c r="I641" i="8"/>
  <c r="P640" i="8"/>
  <c r="O640" i="8"/>
  <c r="N640" i="8"/>
  <c r="M640" i="8"/>
  <c r="I640" i="8"/>
  <c r="P639" i="8"/>
  <c r="O639" i="8"/>
  <c r="N639" i="8"/>
  <c r="M639" i="8"/>
  <c r="I639" i="8"/>
  <c r="P638" i="8"/>
  <c r="O638" i="8"/>
  <c r="N638" i="8"/>
  <c r="M638" i="8"/>
  <c r="I638" i="8"/>
  <c r="P637" i="8"/>
  <c r="O637" i="8"/>
  <c r="N637" i="8"/>
  <c r="M637" i="8"/>
  <c r="I637" i="8"/>
  <c r="P636" i="8"/>
  <c r="O636" i="8"/>
  <c r="N636" i="8"/>
  <c r="M636" i="8"/>
  <c r="I636" i="8"/>
  <c r="P635" i="8"/>
  <c r="O635" i="8"/>
  <c r="N635" i="8"/>
  <c r="M635" i="8"/>
  <c r="I635" i="8"/>
  <c r="P634" i="8"/>
  <c r="O634" i="8"/>
  <c r="N634" i="8"/>
  <c r="M634" i="8"/>
  <c r="I634" i="8"/>
  <c r="P633" i="8"/>
  <c r="O633" i="8"/>
  <c r="N633" i="8"/>
  <c r="M633" i="8"/>
  <c r="I633" i="8"/>
  <c r="P632" i="8"/>
  <c r="O632" i="8"/>
  <c r="N632" i="8"/>
  <c r="M632" i="8"/>
  <c r="I632" i="8"/>
  <c r="P631" i="8"/>
  <c r="O631" i="8"/>
  <c r="N631" i="8"/>
  <c r="M631" i="8"/>
  <c r="I631" i="8"/>
  <c r="P630" i="8"/>
  <c r="O630" i="8"/>
  <c r="N630" i="8"/>
  <c r="M630" i="8"/>
  <c r="I630" i="8"/>
  <c r="P629" i="8"/>
  <c r="O629" i="8"/>
  <c r="N629" i="8"/>
  <c r="M629" i="8"/>
  <c r="I629" i="8"/>
  <c r="P628" i="8"/>
  <c r="O628" i="8"/>
  <c r="N628" i="8"/>
  <c r="M628" i="8"/>
  <c r="I628" i="8"/>
  <c r="P627" i="8"/>
  <c r="O627" i="8"/>
  <c r="N627" i="8"/>
  <c r="M627" i="8"/>
  <c r="I627" i="8"/>
  <c r="P626" i="8"/>
  <c r="O626" i="8"/>
  <c r="N626" i="8"/>
  <c r="M626" i="8"/>
  <c r="I626" i="8"/>
  <c r="P625" i="8"/>
  <c r="O625" i="8"/>
  <c r="N625" i="8"/>
  <c r="M625" i="8"/>
  <c r="I625" i="8"/>
  <c r="P624" i="8"/>
  <c r="O624" i="8"/>
  <c r="N624" i="8"/>
  <c r="M624" i="8"/>
  <c r="I624" i="8"/>
  <c r="P623" i="8"/>
  <c r="O623" i="8"/>
  <c r="N623" i="8"/>
  <c r="M623" i="8"/>
  <c r="I623" i="8"/>
  <c r="P622" i="8"/>
  <c r="O622" i="8"/>
  <c r="N622" i="8"/>
  <c r="M622" i="8"/>
  <c r="I622" i="8"/>
  <c r="P621" i="8"/>
  <c r="O621" i="8"/>
  <c r="N621" i="8"/>
  <c r="M621" i="8"/>
  <c r="I621" i="8"/>
  <c r="P620" i="8"/>
  <c r="O620" i="8"/>
  <c r="N620" i="8"/>
  <c r="M620" i="8"/>
  <c r="I620" i="8"/>
  <c r="P619" i="8"/>
  <c r="O619" i="8"/>
  <c r="N619" i="8"/>
  <c r="M619" i="8"/>
  <c r="I619" i="8"/>
  <c r="P618" i="8"/>
  <c r="O618" i="8"/>
  <c r="N618" i="8"/>
  <c r="M618" i="8"/>
  <c r="I618" i="8"/>
  <c r="P617" i="8"/>
  <c r="O617" i="8"/>
  <c r="N617" i="8"/>
  <c r="M617" i="8"/>
  <c r="I617" i="8"/>
  <c r="P616" i="8"/>
  <c r="O616" i="8"/>
  <c r="N616" i="8"/>
  <c r="M616" i="8"/>
  <c r="I616" i="8"/>
  <c r="P615" i="8"/>
  <c r="O615" i="8"/>
  <c r="N615" i="8"/>
  <c r="M615" i="8"/>
  <c r="I615" i="8"/>
  <c r="P614" i="8"/>
  <c r="O614" i="8"/>
  <c r="N614" i="8"/>
  <c r="M614" i="8"/>
  <c r="I614" i="8"/>
  <c r="P613" i="8"/>
  <c r="O613" i="8"/>
  <c r="N613" i="8"/>
  <c r="M613" i="8"/>
  <c r="I613" i="8"/>
  <c r="P612" i="8"/>
  <c r="O612" i="8"/>
  <c r="N612" i="8"/>
  <c r="M612" i="8"/>
  <c r="I612" i="8"/>
  <c r="P611" i="8"/>
  <c r="O611" i="8"/>
  <c r="N611" i="8"/>
  <c r="M611" i="8"/>
  <c r="I611" i="8"/>
  <c r="P610" i="8"/>
  <c r="O610" i="8"/>
  <c r="N610" i="8"/>
  <c r="M610" i="8"/>
  <c r="I610" i="8"/>
  <c r="P609" i="8"/>
  <c r="O609" i="8"/>
  <c r="N609" i="8"/>
  <c r="M609" i="8"/>
  <c r="I609" i="8"/>
  <c r="P608" i="8"/>
  <c r="O608" i="8"/>
  <c r="N608" i="8"/>
  <c r="M608" i="8"/>
  <c r="I608" i="8"/>
  <c r="P607" i="8"/>
  <c r="O607" i="8"/>
  <c r="N607" i="8"/>
  <c r="M607" i="8"/>
  <c r="I607" i="8"/>
  <c r="P606" i="8"/>
  <c r="O606" i="8"/>
  <c r="N606" i="8"/>
  <c r="M606" i="8"/>
  <c r="I606" i="8"/>
  <c r="P605" i="8"/>
  <c r="O605" i="8"/>
  <c r="N605" i="8"/>
  <c r="M605" i="8"/>
  <c r="I605" i="8"/>
  <c r="O113" i="7" s="1"/>
  <c r="P604" i="8"/>
  <c r="O604" i="8"/>
  <c r="N604" i="8"/>
  <c r="M604" i="8"/>
  <c r="I604" i="8"/>
  <c r="P603" i="8"/>
  <c r="O603" i="8"/>
  <c r="N603" i="8"/>
  <c r="M603" i="8"/>
  <c r="I603" i="8"/>
  <c r="P602" i="8"/>
  <c r="O602" i="8"/>
  <c r="N602" i="8"/>
  <c r="M602" i="8"/>
  <c r="I602" i="8"/>
  <c r="P601" i="8"/>
  <c r="O601" i="8"/>
  <c r="N601" i="8"/>
  <c r="M601" i="8"/>
  <c r="I601" i="8"/>
  <c r="P600" i="8"/>
  <c r="O600" i="8"/>
  <c r="N600" i="8"/>
  <c r="M600" i="8"/>
  <c r="I600" i="8"/>
  <c r="P599" i="8"/>
  <c r="O599" i="8"/>
  <c r="N599" i="8"/>
  <c r="M599" i="8"/>
  <c r="I599" i="8"/>
  <c r="P598" i="8"/>
  <c r="O598" i="8"/>
  <c r="N598" i="8"/>
  <c r="M598" i="8"/>
  <c r="I598" i="8"/>
  <c r="P597" i="8"/>
  <c r="O597" i="8"/>
  <c r="N597" i="8"/>
  <c r="M597" i="8"/>
  <c r="I597" i="8"/>
  <c r="P596" i="8"/>
  <c r="O596" i="8"/>
  <c r="N596" i="8"/>
  <c r="M596" i="8"/>
  <c r="I596" i="8"/>
  <c r="P595" i="8"/>
  <c r="O595" i="8"/>
  <c r="N595" i="8"/>
  <c r="M595" i="8"/>
  <c r="I595" i="8"/>
  <c r="P594" i="8"/>
  <c r="O594" i="8"/>
  <c r="N594" i="8"/>
  <c r="M594" i="8"/>
  <c r="I594" i="8"/>
  <c r="P593" i="8"/>
  <c r="O593" i="8"/>
  <c r="N593" i="8"/>
  <c r="M593" i="8"/>
  <c r="I593" i="8"/>
  <c r="P592" i="8"/>
  <c r="O592" i="8"/>
  <c r="N592" i="8"/>
  <c r="M592" i="8"/>
  <c r="I592" i="8"/>
  <c r="P591" i="8"/>
  <c r="O591" i="8"/>
  <c r="N591" i="8"/>
  <c r="M591" i="8"/>
  <c r="I591" i="8"/>
  <c r="P590" i="8"/>
  <c r="O590" i="8"/>
  <c r="N590" i="8"/>
  <c r="M590" i="8"/>
  <c r="I590" i="8"/>
  <c r="P589" i="8"/>
  <c r="O589" i="8"/>
  <c r="N589" i="8"/>
  <c r="M589" i="8"/>
  <c r="I589" i="8"/>
  <c r="P588" i="8"/>
  <c r="O588" i="8"/>
  <c r="N588" i="8"/>
  <c r="M588" i="8"/>
  <c r="I588" i="8"/>
  <c r="P587" i="8"/>
  <c r="O587" i="8"/>
  <c r="N587" i="8"/>
  <c r="M587" i="8"/>
  <c r="I587" i="8"/>
  <c r="P586" i="8"/>
  <c r="O586" i="8"/>
  <c r="N586" i="8"/>
  <c r="M586" i="8"/>
  <c r="I586" i="8"/>
  <c r="P585" i="8"/>
  <c r="O585" i="8"/>
  <c r="N585" i="8"/>
  <c r="M585" i="8"/>
  <c r="I585" i="8"/>
  <c r="P584" i="8"/>
  <c r="O584" i="8"/>
  <c r="N584" i="8"/>
  <c r="M584" i="8"/>
  <c r="I584" i="8"/>
  <c r="P583" i="8"/>
  <c r="O583" i="8"/>
  <c r="N583" i="8"/>
  <c r="M583" i="8"/>
  <c r="I583" i="8"/>
  <c r="P582" i="8"/>
  <c r="O582" i="8"/>
  <c r="N582" i="8"/>
  <c r="M582" i="8"/>
  <c r="I582" i="8"/>
  <c r="P581" i="8"/>
  <c r="O581" i="8"/>
  <c r="N581" i="8"/>
  <c r="M581" i="8"/>
  <c r="I581" i="8"/>
  <c r="P580" i="8"/>
  <c r="O580" i="8"/>
  <c r="N580" i="8"/>
  <c r="M580" i="8"/>
  <c r="I580" i="8"/>
  <c r="P579" i="8"/>
  <c r="O579" i="8"/>
  <c r="N579" i="8"/>
  <c r="M579" i="8"/>
  <c r="I579" i="8"/>
  <c r="P578" i="8"/>
  <c r="O578" i="8"/>
  <c r="N578" i="8"/>
  <c r="M578" i="8"/>
  <c r="I578" i="8"/>
  <c r="P577" i="8"/>
  <c r="O577" i="8"/>
  <c r="N577" i="8"/>
  <c r="M577" i="8"/>
  <c r="I577" i="8"/>
  <c r="P576" i="8"/>
  <c r="O576" i="8"/>
  <c r="N576" i="8"/>
  <c r="M576" i="8"/>
  <c r="I576" i="8"/>
  <c r="P575" i="8"/>
  <c r="O575" i="8"/>
  <c r="N575" i="8"/>
  <c r="M575" i="8"/>
  <c r="I575" i="8"/>
  <c r="P574" i="8"/>
  <c r="O574" i="8"/>
  <c r="N574" i="8"/>
  <c r="M574" i="8"/>
  <c r="I574" i="8"/>
  <c r="O140" i="7" s="1"/>
  <c r="P573" i="8"/>
  <c r="O573" i="8"/>
  <c r="N573" i="8"/>
  <c r="M573" i="8"/>
  <c r="I573" i="8"/>
  <c r="P572" i="8"/>
  <c r="O572" i="8"/>
  <c r="N572" i="8"/>
  <c r="M572" i="8"/>
  <c r="I572" i="8"/>
  <c r="P571" i="8"/>
  <c r="O571" i="8"/>
  <c r="N571" i="8"/>
  <c r="M571" i="8"/>
  <c r="I571" i="8"/>
  <c r="P570" i="8"/>
  <c r="O570" i="8"/>
  <c r="N570" i="8"/>
  <c r="M570" i="8"/>
  <c r="I570" i="8"/>
  <c r="P569" i="8"/>
  <c r="O569" i="8"/>
  <c r="N569" i="8"/>
  <c r="M569" i="8"/>
  <c r="I569" i="8"/>
  <c r="O164" i="7" s="1"/>
  <c r="P568" i="8"/>
  <c r="O568" i="8"/>
  <c r="N568" i="8"/>
  <c r="M568" i="8"/>
  <c r="I568" i="8"/>
  <c r="P567" i="8"/>
  <c r="O567" i="8"/>
  <c r="N567" i="8"/>
  <c r="M567" i="8"/>
  <c r="I567" i="8"/>
  <c r="P566" i="8"/>
  <c r="O566" i="8"/>
  <c r="N566" i="8"/>
  <c r="M566" i="8"/>
  <c r="I566" i="8"/>
  <c r="P565" i="8"/>
  <c r="O565" i="8"/>
  <c r="N565" i="8"/>
  <c r="M565" i="8"/>
  <c r="I565" i="8"/>
  <c r="P564" i="8"/>
  <c r="O564" i="8"/>
  <c r="N564" i="8"/>
  <c r="M564" i="8"/>
  <c r="I564" i="8"/>
  <c r="P563" i="8"/>
  <c r="O563" i="8"/>
  <c r="N563" i="8"/>
  <c r="M563" i="8"/>
  <c r="I563" i="8"/>
  <c r="P562" i="8"/>
  <c r="O562" i="8"/>
  <c r="N562" i="8"/>
  <c r="M562" i="8"/>
  <c r="I562" i="8"/>
  <c r="P561" i="8"/>
  <c r="O561" i="8"/>
  <c r="N561" i="8"/>
  <c r="M561" i="8"/>
  <c r="I561" i="8"/>
  <c r="P560" i="8"/>
  <c r="O560" i="8"/>
  <c r="N560" i="8"/>
  <c r="M560" i="8"/>
  <c r="I560" i="8"/>
  <c r="P559" i="8"/>
  <c r="O559" i="8"/>
  <c r="N559" i="8"/>
  <c r="M559" i="8"/>
  <c r="I559" i="8"/>
  <c r="P558" i="8"/>
  <c r="O558" i="8"/>
  <c r="N558" i="8"/>
  <c r="M558" i="8"/>
  <c r="I558" i="8"/>
  <c r="P557" i="8"/>
  <c r="O557" i="8"/>
  <c r="N557" i="8"/>
  <c r="M557" i="8"/>
  <c r="I557" i="8"/>
  <c r="P556" i="8"/>
  <c r="O556" i="8"/>
  <c r="N556" i="8"/>
  <c r="M556" i="8"/>
  <c r="I556" i="8"/>
  <c r="P555" i="8"/>
  <c r="O555" i="8"/>
  <c r="N555" i="8"/>
  <c r="M555" i="8"/>
  <c r="I555" i="8"/>
  <c r="P554" i="8"/>
  <c r="O554" i="8"/>
  <c r="N554" i="8"/>
  <c r="M554" i="8"/>
  <c r="I554" i="8"/>
  <c r="P553" i="8"/>
  <c r="O553" i="8"/>
  <c r="N553" i="8"/>
  <c r="M553" i="8"/>
  <c r="I553" i="8"/>
  <c r="P552" i="8"/>
  <c r="O552" i="8"/>
  <c r="N552" i="8"/>
  <c r="M552" i="8"/>
  <c r="I552" i="8"/>
  <c r="P551" i="8"/>
  <c r="O551" i="8"/>
  <c r="N551" i="8"/>
  <c r="M551" i="8"/>
  <c r="I551" i="8"/>
  <c r="P550" i="8"/>
  <c r="O550" i="8"/>
  <c r="N550" i="8"/>
  <c r="M550" i="8"/>
  <c r="I550" i="8"/>
  <c r="P549" i="8"/>
  <c r="O549" i="8"/>
  <c r="N549" i="8"/>
  <c r="M549" i="8"/>
  <c r="I549" i="8"/>
  <c r="P548" i="8"/>
  <c r="O548" i="8"/>
  <c r="N548" i="8"/>
  <c r="M548" i="8"/>
  <c r="I548" i="8"/>
  <c r="P547" i="8"/>
  <c r="O547" i="8"/>
  <c r="N547" i="8"/>
  <c r="M547" i="8"/>
  <c r="I547" i="8"/>
  <c r="P546" i="8"/>
  <c r="O546" i="8"/>
  <c r="N546" i="8"/>
  <c r="M546" i="8"/>
  <c r="I546" i="8"/>
  <c r="P545" i="8"/>
  <c r="O545" i="8"/>
  <c r="N545" i="8"/>
  <c r="M545" i="8"/>
  <c r="I545" i="8"/>
  <c r="P544" i="8"/>
  <c r="O544" i="8"/>
  <c r="N544" i="8"/>
  <c r="M544" i="8"/>
  <c r="I544" i="8"/>
  <c r="P543" i="8"/>
  <c r="O543" i="8"/>
  <c r="N543" i="8"/>
  <c r="M543" i="8"/>
  <c r="I543" i="8"/>
  <c r="P542" i="8"/>
  <c r="O542" i="8"/>
  <c r="N542" i="8"/>
  <c r="M542" i="8"/>
  <c r="I542" i="8"/>
  <c r="P541" i="8"/>
  <c r="O541" i="8"/>
  <c r="N541" i="8"/>
  <c r="M541" i="8"/>
  <c r="I541" i="8"/>
  <c r="P540" i="8"/>
  <c r="O540" i="8"/>
  <c r="N540" i="8"/>
  <c r="M540" i="8"/>
  <c r="I540" i="8"/>
  <c r="P539" i="8"/>
  <c r="O539" i="8"/>
  <c r="N539" i="8"/>
  <c r="M539" i="8"/>
  <c r="I539" i="8"/>
  <c r="P538" i="8"/>
  <c r="O538" i="8"/>
  <c r="N538" i="8"/>
  <c r="M538" i="8"/>
  <c r="I538" i="8"/>
  <c r="P537" i="8"/>
  <c r="O537" i="8"/>
  <c r="N537" i="8"/>
  <c r="M537" i="8"/>
  <c r="I537" i="8"/>
  <c r="P536" i="8"/>
  <c r="O536" i="8"/>
  <c r="N536" i="8"/>
  <c r="M536" i="8"/>
  <c r="I536" i="8"/>
  <c r="P535" i="8"/>
  <c r="O535" i="8"/>
  <c r="N535" i="8"/>
  <c r="M535" i="8"/>
  <c r="I535" i="8"/>
  <c r="P534" i="8"/>
  <c r="O534" i="8"/>
  <c r="N534" i="8"/>
  <c r="M534" i="8"/>
  <c r="I534" i="8"/>
  <c r="P533" i="8"/>
  <c r="O533" i="8"/>
  <c r="N533" i="8"/>
  <c r="M533" i="8"/>
  <c r="I533" i="8"/>
  <c r="P532" i="8"/>
  <c r="O532" i="8"/>
  <c r="N532" i="8"/>
  <c r="M532" i="8"/>
  <c r="I532" i="8"/>
  <c r="P531" i="8"/>
  <c r="O531" i="8"/>
  <c r="N531" i="8"/>
  <c r="M531" i="8"/>
  <c r="I531" i="8"/>
  <c r="P530" i="8"/>
  <c r="O530" i="8"/>
  <c r="N530" i="8"/>
  <c r="M530" i="8"/>
  <c r="I530" i="8"/>
  <c r="P529" i="8"/>
  <c r="O529" i="8"/>
  <c r="N529" i="8"/>
  <c r="M529" i="8"/>
  <c r="I529" i="8"/>
  <c r="P528" i="8"/>
  <c r="O528" i="8"/>
  <c r="N528" i="8"/>
  <c r="M528" i="8"/>
  <c r="I528" i="8"/>
  <c r="O39" i="7" s="1"/>
  <c r="P527" i="8"/>
  <c r="O527" i="8"/>
  <c r="N527" i="8"/>
  <c r="M527" i="8"/>
  <c r="I527" i="8"/>
  <c r="P526" i="8"/>
  <c r="O526" i="8"/>
  <c r="N526" i="8"/>
  <c r="M526" i="8"/>
  <c r="I526" i="8"/>
  <c r="P525" i="8"/>
  <c r="O525" i="8"/>
  <c r="N525" i="8"/>
  <c r="M525" i="8"/>
  <c r="I525" i="8"/>
  <c r="P524" i="8"/>
  <c r="O524" i="8"/>
  <c r="N524" i="8"/>
  <c r="M524" i="8"/>
  <c r="I524" i="8"/>
  <c r="P523" i="8"/>
  <c r="O523" i="8"/>
  <c r="N523" i="8"/>
  <c r="M523" i="8"/>
  <c r="I523" i="8"/>
  <c r="P522" i="8"/>
  <c r="O522" i="8"/>
  <c r="N522" i="8"/>
  <c r="M522" i="8"/>
  <c r="I522" i="8"/>
  <c r="P521" i="8"/>
  <c r="O521" i="8"/>
  <c r="N521" i="8"/>
  <c r="M521" i="8"/>
  <c r="I521" i="8"/>
  <c r="P520" i="8"/>
  <c r="O520" i="8"/>
  <c r="N520" i="8"/>
  <c r="M520" i="8"/>
  <c r="I520" i="8"/>
  <c r="P519" i="8"/>
  <c r="O519" i="8"/>
  <c r="N519" i="8"/>
  <c r="M519" i="8"/>
  <c r="I519" i="8"/>
  <c r="P518" i="8"/>
  <c r="O518" i="8"/>
  <c r="N518" i="8"/>
  <c r="M518" i="8"/>
  <c r="I518" i="8"/>
  <c r="P517" i="8"/>
  <c r="O517" i="8"/>
  <c r="N517" i="8"/>
  <c r="M517" i="8"/>
  <c r="I517" i="8"/>
  <c r="P516" i="8"/>
  <c r="O516" i="8"/>
  <c r="N516" i="8"/>
  <c r="M516" i="8"/>
  <c r="I516" i="8"/>
  <c r="O150" i="7" s="1"/>
  <c r="P515" i="8"/>
  <c r="O515" i="8"/>
  <c r="N515" i="8"/>
  <c r="M515" i="8"/>
  <c r="I515" i="8"/>
  <c r="P514" i="8"/>
  <c r="O514" i="8"/>
  <c r="N514" i="8"/>
  <c r="M514" i="8"/>
  <c r="I514" i="8"/>
  <c r="P513" i="8"/>
  <c r="O513" i="8"/>
  <c r="N513" i="8"/>
  <c r="M513" i="8"/>
  <c r="I513" i="8"/>
  <c r="P512" i="8"/>
  <c r="O512" i="8"/>
  <c r="N512" i="8"/>
  <c r="M512" i="8"/>
  <c r="I512" i="8"/>
  <c r="P511" i="8"/>
  <c r="O511" i="8"/>
  <c r="N511" i="8"/>
  <c r="M511" i="8"/>
  <c r="I511" i="8"/>
  <c r="P510" i="8"/>
  <c r="O510" i="8"/>
  <c r="N510" i="8"/>
  <c r="M510" i="8"/>
  <c r="I510" i="8"/>
  <c r="P509" i="8"/>
  <c r="O509" i="8"/>
  <c r="N509" i="8"/>
  <c r="M509" i="8"/>
  <c r="I509" i="8"/>
  <c r="P508" i="8"/>
  <c r="O508" i="8"/>
  <c r="N508" i="8"/>
  <c r="M508" i="8"/>
  <c r="I508" i="8"/>
  <c r="P507" i="8"/>
  <c r="O507" i="8"/>
  <c r="N507" i="8"/>
  <c r="M507" i="8"/>
  <c r="I507" i="8"/>
  <c r="P506" i="8"/>
  <c r="O506" i="8"/>
  <c r="N506" i="8"/>
  <c r="M506" i="8"/>
  <c r="I506" i="8"/>
  <c r="P505" i="8"/>
  <c r="O505" i="8"/>
  <c r="N505" i="8"/>
  <c r="M505" i="8"/>
  <c r="I505" i="8"/>
  <c r="P504" i="8"/>
  <c r="O504" i="8"/>
  <c r="N504" i="8"/>
  <c r="M504" i="8"/>
  <c r="I504" i="8"/>
  <c r="P503" i="8"/>
  <c r="O503" i="8"/>
  <c r="N503" i="8"/>
  <c r="M503" i="8"/>
  <c r="I503" i="8"/>
  <c r="P502" i="8"/>
  <c r="O502" i="8"/>
  <c r="N502" i="8"/>
  <c r="M502" i="8"/>
  <c r="I502" i="8"/>
  <c r="P501" i="8"/>
  <c r="O501" i="8"/>
  <c r="N501" i="8"/>
  <c r="M501" i="8"/>
  <c r="I501" i="8"/>
  <c r="P500" i="8"/>
  <c r="O500" i="8"/>
  <c r="N500" i="8"/>
  <c r="M500" i="8"/>
  <c r="I500" i="8"/>
  <c r="P499" i="8"/>
  <c r="O499" i="8"/>
  <c r="N499" i="8"/>
  <c r="M499" i="8"/>
  <c r="I499" i="8"/>
  <c r="P498" i="8"/>
  <c r="O498" i="8"/>
  <c r="N498" i="8"/>
  <c r="M498" i="8"/>
  <c r="I498" i="8"/>
  <c r="P497" i="8"/>
  <c r="O497" i="8"/>
  <c r="N497" i="8"/>
  <c r="M497" i="8"/>
  <c r="J497" i="8"/>
  <c r="I497" i="8"/>
  <c r="P496" i="8"/>
  <c r="O496" i="8"/>
  <c r="N496" i="8"/>
  <c r="M496" i="8"/>
  <c r="I496" i="8"/>
  <c r="P495" i="8"/>
  <c r="O495" i="8"/>
  <c r="N495" i="8"/>
  <c r="M495" i="8"/>
  <c r="I495" i="8"/>
  <c r="P494" i="8"/>
  <c r="O494" i="8"/>
  <c r="N494" i="8"/>
  <c r="M494" i="8"/>
  <c r="I494" i="8"/>
  <c r="P493" i="8"/>
  <c r="O493" i="8"/>
  <c r="N493" i="8"/>
  <c r="M493" i="8"/>
  <c r="I493" i="8"/>
  <c r="O185" i="7" s="1"/>
  <c r="P492" i="8"/>
  <c r="O492" i="8"/>
  <c r="N492" i="8"/>
  <c r="M492" i="8"/>
  <c r="I492" i="8"/>
  <c r="O188" i="7" s="1"/>
  <c r="P491" i="8"/>
  <c r="O491" i="8"/>
  <c r="N491" i="8"/>
  <c r="M491" i="8"/>
  <c r="I491" i="8"/>
  <c r="P490" i="8"/>
  <c r="O490" i="8"/>
  <c r="N490" i="8"/>
  <c r="M490" i="8"/>
  <c r="I490" i="8"/>
  <c r="P489" i="8"/>
  <c r="O489" i="8"/>
  <c r="N489" i="8"/>
  <c r="M489" i="8"/>
  <c r="I489" i="8"/>
  <c r="P488" i="8"/>
  <c r="O488" i="8"/>
  <c r="N488" i="8"/>
  <c r="M488" i="8"/>
  <c r="I488" i="8"/>
  <c r="P487" i="8"/>
  <c r="O487" i="8"/>
  <c r="N487" i="8"/>
  <c r="M487" i="8"/>
  <c r="I487" i="8"/>
  <c r="P486" i="8"/>
  <c r="O486" i="8"/>
  <c r="N486" i="8"/>
  <c r="M486" i="8"/>
  <c r="I486" i="8"/>
  <c r="P485" i="8"/>
  <c r="O485" i="8"/>
  <c r="N485" i="8"/>
  <c r="M485" i="8"/>
  <c r="I485" i="8"/>
  <c r="O135" i="7" s="1"/>
  <c r="P484" i="8"/>
  <c r="O484" i="8"/>
  <c r="N484" i="8"/>
  <c r="M484" i="8"/>
  <c r="I484" i="8"/>
  <c r="P483" i="8"/>
  <c r="O483" i="8"/>
  <c r="N483" i="8"/>
  <c r="M483" i="8"/>
  <c r="I483" i="8"/>
  <c r="P482" i="8"/>
  <c r="O482" i="8"/>
  <c r="N482" i="8"/>
  <c r="M482" i="8"/>
  <c r="I482" i="8"/>
  <c r="P481" i="8"/>
  <c r="O481" i="8"/>
  <c r="N481" i="8"/>
  <c r="M481" i="8"/>
  <c r="I481" i="8"/>
  <c r="P480" i="8"/>
  <c r="O480" i="8"/>
  <c r="N480" i="8"/>
  <c r="M480" i="8"/>
  <c r="I480" i="8"/>
  <c r="P479" i="8"/>
  <c r="O479" i="8"/>
  <c r="N479" i="8"/>
  <c r="M479" i="8"/>
  <c r="I479" i="8"/>
  <c r="P478" i="8"/>
  <c r="O478" i="8"/>
  <c r="N478" i="8"/>
  <c r="M478" i="8"/>
  <c r="I478" i="8"/>
  <c r="P477" i="8"/>
  <c r="O477" i="8"/>
  <c r="N477" i="8"/>
  <c r="M477" i="8"/>
  <c r="I477" i="8"/>
  <c r="P476" i="8"/>
  <c r="O476" i="8"/>
  <c r="N476" i="8"/>
  <c r="M476" i="8"/>
  <c r="I476" i="8"/>
  <c r="P475" i="8"/>
  <c r="O475" i="8"/>
  <c r="N475" i="8"/>
  <c r="M475" i="8"/>
  <c r="I475" i="8"/>
  <c r="P474" i="8"/>
  <c r="O474" i="8"/>
  <c r="N474" i="8"/>
  <c r="M474" i="8"/>
  <c r="I474" i="8"/>
  <c r="P473" i="8"/>
  <c r="O473" i="8"/>
  <c r="N473" i="8"/>
  <c r="M473" i="8"/>
  <c r="I473" i="8"/>
  <c r="P472" i="8"/>
  <c r="O472" i="8"/>
  <c r="N472" i="8"/>
  <c r="M472" i="8"/>
  <c r="I472" i="8"/>
  <c r="P471" i="8"/>
  <c r="O471" i="8"/>
  <c r="N471" i="8"/>
  <c r="M471" i="8"/>
  <c r="I471" i="8"/>
  <c r="P470" i="8"/>
  <c r="O470" i="8"/>
  <c r="N470" i="8"/>
  <c r="M470" i="8"/>
  <c r="I470" i="8"/>
  <c r="P469" i="8"/>
  <c r="O469" i="8"/>
  <c r="N469" i="8"/>
  <c r="M469" i="8"/>
  <c r="I469" i="8"/>
  <c r="P468" i="8"/>
  <c r="O468" i="8"/>
  <c r="N468" i="8"/>
  <c r="M468" i="8"/>
  <c r="I468" i="8"/>
  <c r="P467" i="8"/>
  <c r="O467" i="8"/>
  <c r="N467" i="8"/>
  <c r="M467" i="8"/>
  <c r="I467" i="8"/>
  <c r="P466" i="8"/>
  <c r="O466" i="8"/>
  <c r="N466" i="8"/>
  <c r="M466" i="8"/>
  <c r="I466" i="8"/>
  <c r="O54" i="7" s="1"/>
  <c r="P465" i="8"/>
  <c r="O465" i="8"/>
  <c r="N465" i="8"/>
  <c r="M465" i="8"/>
  <c r="I465" i="8"/>
  <c r="P464" i="8"/>
  <c r="O464" i="8"/>
  <c r="N464" i="8"/>
  <c r="M464" i="8"/>
  <c r="I464" i="8"/>
  <c r="P463" i="8"/>
  <c r="O463" i="8"/>
  <c r="N463" i="8"/>
  <c r="M463" i="8"/>
  <c r="I463" i="8"/>
  <c r="P462" i="8"/>
  <c r="O462" i="8"/>
  <c r="N462" i="8"/>
  <c r="M462" i="8"/>
  <c r="I462" i="8"/>
  <c r="P461" i="8"/>
  <c r="O461" i="8"/>
  <c r="N461" i="8"/>
  <c r="M461" i="8"/>
  <c r="I461" i="8"/>
  <c r="P460" i="8"/>
  <c r="O460" i="8"/>
  <c r="N460" i="8"/>
  <c r="M460" i="8"/>
  <c r="I460" i="8"/>
  <c r="O114" i="7" s="1"/>
  <c r="P459" i="8"/>
  <c r="O459" i="8"/>
  <c r="N459" i="8"/>
  <c r="M459" i="8"/>
  <c r="I459" i="8"/>
  <c r="P458" i="8"/>
  <c r="O458" i="8"/>
  <c r="N458" i="8"/>
  <c r="M458" i="8"/>
  <c r="I458" i="8"/>
  <c r="P457" i="8"/>
  <c r="O457" i="8"/>
  <c r="N457" i="8"/>
  <c r="M457" i="8"/>
  <c r="I457" i="8"/>
  <c r="P456" i="8"/>
  <c r="O456" i="8"/>
  <c r="N456" i="8"/>
  <c r="M456" i="8"/>
  <c r="I456" i="8"/>
  <c r="P455" i="8"/>
  <c r="O455" i="8"/>
  <c r="N455" i="8"/>
  <c r="M455" i="8"/>
  <c r="I455" i="8"/>
  <c r="P454" i="8"/>
  <c r="O454" i="8"/>
  <c r="N454" i="8"/>
  <c r="M454" i="8"/>
  <c r="I454" i="8"/>
  <c r="P453" i="8"/>
  <c r="O453" i="8"/>
  <c r="N453" i="8"/>
  <c r="M453" i="8"/>
  <c r="I453" i="8"/>
  <c r="P452" i="8"/>
  <c r="O452" i="8"/>
  <c r="N452" i="8"/>
  <c r="M452" i="8"/>
  <c r="I452" i="8"/>
  <c r="P451" i="8"/>
  <c r="O451" i="8"/>
  <c r="N451" i="8"/>
  <c r="M451" i="8"/>
  <c r="I451" i="8"/>
  <c r="P450" i="8"/>
  <c r="O450" i="8"/>
  <c r="N450" i="8"/>
  <c r="M450" i="8"/>
  <c r="I450" i="8"/>
  <c r="P449" i="8"/>
  <c r="O449" i="8"/>
  <c r="N449" i="8"/>
  <c r="M449" i="8"/>
  <c r="I449" i="8"/>
  <c r="P448" i="8"/>
  <c r="O448" i="8"/>
  <c r="N448" i="8"/>
  <c r="M448" i="8"/>
  <c r="I448" i="8"/>
  <c r="P447" i="8"/>
  <c r="O447" i="8"/>
  <c r="N447" i="8"/>
  <c r="M447" i="8"/>
  <c r="I447" i="8"/>
  <c r="P446" i="8"/>
  <c r="O446" i="8"/>
  <c r="N446" i="8"/>
  <c r="M446" i="8"/>
  <c r="I446" i="8"/>
  <c r="P445" i="8"/>
  <c r="O445" i="8"/>
  <c r="N445" i="8"/>
  <c r="M445" i="8"/>
  <c r="I445" i="8"/>
  <c r="P444" i="8"/>
  <c r="O444" i="8"/>
  <c r="N444" i="8"/>
  <c r="M444" i="8"/>
  <c r="I444" i="8"/>
  <c r="P443" i="8"/>
  <c r="O443" i="8"/>
  <c r="N443" i="8"/>
  <c r="M443" i="8"/>
  <c r="I443" i="8"/>
  <c r="P442" i="8"/>
  <c r="O442" i="8"/>
  <c r="N442" i="8"/>
  <c r="M442" i="8"/>
  <c r="I442" i="8"/>
  <c r="P441" i="8"/>
  <c r="O441" i="8"/>
  <c r="N441" i="8"/>
  <c r="M441" i="8"/>
  <c r="I441" i="8"/>
  <c r="P440" i="8"/>
  <c r="O440" i="8"/>
  <c r="N440" i="8"/>
  <c r="M440" i="8"/>
  <c r="I440" i="8"/>
  <c r="P439" i="8"/>
  <c r="O439" i="8"/>
  <c r="N439" i="8"/>
  <c r="M439" i="8"/>
  <c r="I439" i="8"/>
  <c r="P438" i="8"/>
  <c r="O438" i="8"/>
  <c r="N438" i="8"/>
  <c r="M438" i="8"/>
  <c r="I438" i="8"/>
  <c r="P437" i="8"/>
  <c r="O437" i="8"/>
  <c r="N437" i="8"/>
  <c r="M437" i="8"/>
  <c r="I437" i="8"/>
  <c r="P436" i="8"/>
  <c r="O436" i="8"/>
  <c r="N436" i="8"/>
  <c r="M436" i="8"/>
  <c r="I436" i="8"/>
  <c r="P435" i="8"/>
  <c r="O435" i="8"/>
  <c r="N435" i="8"/>
  <c r="M435" i="8"/>
  <c r="I435" i="8"/>
  <c r="P434" i="8"/>
  <c r="O434" i="8"/>
  <c r="N434" i="8"/>
  <c r="M434" i="8"/>
  <c r="I434" i="8"/>
  <c r="P433" i="8"/>
  <c r="O433" i="8"/>
  <c r="N433" i="8"/>
  <c r="M433" i="8"/>
  <c r="I433" i="8"/>
  <c r="P432" i="8"/>
  <c r="O432" i="8"/>
  <c r="N432" i="8"/>
  <c r="M432" i="8"/>
  <c r="I432" i="8"/>
  <c r="P431" i="8"/>
  <c r="O431" i="8"/>
  <c r="N431" i="8"/>
  <c r="M431" i="8"/>
  <c r="I431" i="8"/>
  <c r="P430" i="8"/>
  <c r="O430" i="8"/>
  <c r="N430" i="8"/>
  <c r="M430" i="8"/>
  <c r="I430" i="8"/>
  <c r="P429" i="8"/>
  <c r="O429" i="8"/>
  <c r="N429" i="8"/>
  <c r="M429" i="8"/>
  <c r="I429" i="8"/>
  <c r="P428" i="8"/>
  <c r="O428" i="8"/>
  <c r="N428" i="8"/>
  <c r="M428" i="8"/>
  <c r="I428" i="8"/>
  <c r="P427" i="8"/>
  <c r="O427" i="8"/>
  <c r="N427" i="8"/>
  <c r="M427" i="8"/>
  <c r="I427" i="8"/>
  <c r="P426" i="8"/>
  <c r="O426" i="8"/>
  <c r="N426" i="8"/>
  <c r="M426" i="8"/>
  <c r="I426" i="8"/>
  <c r="P425" i="8"/>
  <c r="O425" i="8"/>
  <c r="N425" i="8"/>
  <c r="M425" i="8"/>
  <c r="I425" i="8"/>
  <c r="P424" i="8"/>
  <c r="O424" i="8"/>
  <c r="N424" i="8"/>
  <c r="M424" i="8"/>
  <c r="I424" i="8"/>
  <c r="O112" i="7" s="1"/>
  <c r="P423" i="8"/>
  <c r="O423" i="8"/>
  <c r="N423" i="8"/>
  <c r="M423" i="8"/>
  <c r="I423" i="8"/>
  <c r="P422" i="8"/>
  <c r="O422" i="8"/>
  <c r="N422" i="8"/>
  <c r="M422" i="8"/>
  <c r="I422" i="8"/>
  <c r="P421" i="8"/>
  <c r="O421" i="8"/>
  <c r="N421" i="8"/>
  <c r="M421" i="8"/>
  <c r="I421" i="8"/>
  <c r="O98" i="7" s="1"/>
  <c r="P420" i="8"/>
  <c r="O420" i="8"/>
  <c r="N420" i="8"/>
  <c r="M420" i="8"/>
  <c r="I420" i="8"/>
  <c r="P419" i="8"/>
  <c r="O419" i="8"/>
  <c r="N419" i="8"/>
  <c r="M419" i="8"/>
  <c r="I419" i="8"/>
  <c r="P418" i="8"/>
  <c r="O418" i="8"/>
  <c r="N418" i="8"/>
  <c r="M418" i="8"/>
  <c r="I418" i="8"/>
  <c r="P417" i="8"/>
  <c r="O417" i="8"/>
  <c r="N417" i="8"/>
  <c r="M417" i="8"/>
  <c r="I417" i="8"/>
  <c r="P416" i="8"/>
  <c r="O416" i="8"/>
  <c r="N416" i="8"/>
  <c r="M416" i="8"/>
  <c r="I416" i="8"/>
  <c r="P415" i="8"/>
  <c r="O415" i="8"/>
  <c r="N415" i="8"/>
  <c r="M415" i="8"/>
  <c r="I415" i="8"/>
  <c r="P414" i="8"/>
  <c r="O414" i="8"/>
  <c r="N414" i="8"/>
  <c r="M414" i="8"/>
  <c r="I414" i="8"/>
  <c r="P413" i="8"/>
  <c r="O413" i="8"/>
  <c r="N413" i="8"/>
  <c r="M413" i="8"/>
  <c r="I413" i="8"/>
  <c r="P412" i="8"/>
  <c r="O412" i="8"/>
  <c r="N412" i="8"/>
  <c r="M412" i="8"/>
  <c r="I412" i="8"/>
  <c r="P411" i="8"/>
  <c r="O411" i="8"/>
  <c r="N411" i="8"/>
  <c r="M411" i="8"/>
  <c r="I411" i="8"/>
  <c r="P410" i="8"/>
  <c r="O410" i="8"/>
  <c r="N410" i="8"/>
  <c r="M410" i="8"/>
  <c r="I410" i="8"/>
  <c r="P409" i="8"/>
  <c r="O409" i="8"/>
  <c r="N409" i="8"/>
  <c r="M409" i="8"/>
  <c r="I409" i="8"/>
  <c r="P408" i="8"/>
  <c r="O408" i="8"/>
  <c r="N408" i="8"/>
  <c r="M408" i="8"/>
  <c r="I408" i="8"/>
  <c r="P407" i="8"/>
  <c r="O407" i="8"/>
  <c r="N407" i="8"/>
  <c r="M407" i="8"/>
  <c r="I407" i="8"/>
  <c r="P406" i="8"/>
  <c r="O406" i="8"/>
  <c r="N406" i="8"/>
  <c r="M406" i="8"/>
  <c r="I406" i="8"/>
  <c r="P405" i="8"/>
  <c r="O405" i="8"/>
  <c r="N405" i="8"/>
  <c r="M405" i="8"/>
  <c r="I405" i="8"/>
  <c r="P404" i="8"/>
  <c r="O404" i="8"/>
  <c r="N404" i="8"/>
  <c r="M404" i="8"/>
  <c r="I404" i="8"/>
  <c r="P403" i="8"/>
  <c r="O403" i="8"/>
  <c r="N403" i="8"/>
  <c r="M403" i="8"/>
  <c r="I403" i="8"/>
  <c r="P402" i="8"/>
  <c r="O402" i="8"/>
  <c r="N402" i="8"/>
  <c r="M402" i="8"/>
  <c r="I402" i="8"/>
  <c r="P401" i="8"/>
  <c r="O401" i="8"/>
  <c r="N401" i="8"/>
  <c r="M401" i="8"/>
  <c r="I401" i="8"/>
  <c r="P400" i="8"/>
  <c r="O400" i="8"/>
  <c r="N400" i="8"/>
  <c r="M400" i="8"/>
  <c r="I400" i="8"/>
  <c r="P399" i="8"/>
  <c r="O399" i="8"/>
  <c r="N399" i="8"/>
  <c r="M399" i="8"/>
  <c r="I399" i="8"/>
  <c r="P398" i="8"/>
  <c r="O398" i="8"/>
  <c r="N398" i="8"/>
  <c r="M398" i="8"/>
  <c r="I398" i="8"/>
  <c r="P397" i="8"/>
  <c r="O397" i="8"/>
  <c r="N397" i="8"/>
  <c r="M397" i="8"/>
  <c r="I397" i="8"/>
  <c r="P396" i="8"/>
  <c r="O396" i="8"/>
  <c r="N396" i="8"/>
  <c r="M396" i="8"/>
  <c r="I396" i="8"/>
  <c r="O184" i="7" s="1"/>
  <c r="P395" i="8"/>
  <c r="O395" i="8"/>
  <c r="N395" i="8"/>
  <c r="M395" i="8"/>
  <c r="I395" i="8"/>
  <c r="P394" i="8"/>
  <c r="O394" i="8"/>
  <c r="N394" i="8"/>
  <c r="M394" i="8"/>
  <c r="I394" i="8"/>
  <c r="P393" i="8"/>
  <c r="O393" i="8"/>
  <c r="N393" i="8"/>
  <c r="M393" i="8"/>
  <c r="I393" i="8"/>
  <c r="P392" i="8"/>
  <c r="O392" i="8"/>
  <c r="N392" i="8"/>
  <c r="M392" i="8"/>
  <c r="I392" i="8"/>
  <c r="P391" i="8"/>
  <c r="O391" i="8"/>
  <c r="N391" i="8"/>
  <c r="M391" i="8"/>
  <c r="I391" i="8"/>
  <c r="P390" i="8"/>
  <c r="O390" i="8"/>
  <c r="N390" i="8"/>
  <c r="M390" i="8"/>
  <c r="I390" i="8"/>
  <c r="P389" i="8"/>
  <c r="O389" i="8"/>
  <c r="N389" i="8"/>
  <c r="M389" i="8"/>
  <c r="I389" i="8"/>
  <c r="P388" i="8"/>
  <c r="O388" i="8"/>
  <c r="N388" i="8"/>
  <c r="M388" i="8"/>
  <c r="I388" i="8"/>
  <c r="P387" i="8"/>
  <c r="O387" i="8"/>
  <c r="N387" i="8"/>
  <c r="M387" i="8"/>
  <c r="I387" i="8"/>
  <c r="P386" i="8"/>
  <c r="O386" i="8"/>
  <c r="N386" i="8"/>
  <c r="M386" i="8"/>
  <c r="I386" i="8"/>
  <c r="P385" i="8"/>
  <c r="O385" i="8"/>
  <c r="N385" i="8"/>
  <c r="M385" i="8"/>
  <c r="I385" i="8"/>
  <c r="P384" i="8"/>
  <c r="O384" i="8"/>
  <c r="N384" i="8"/>
  <c r="M384" i="8"/>
  <c r="I384" i="8"/>
  <c r="P383" i="8"/>
  <c r="O383" i="8"/>
  <c r="N383" i="8"/>
  <c r="M383" i="8"/>
  <c r="I383" i="8"/>
  <c r="P382" i="8"/>
  <c r="O382" i="8"/>
  <c r="N382" i="8"/>
  <c r="M382" i="8"/>
  <c r="I382" i="8"/>
  <c r="P381" i="8"/>
  <c r="O381" i="8"/>
  <c r="N381" i="8"/>
  <c r="M381" i="8"/>
  <c r="I381" i="8"/>
  <c r="P380" i="8"/>
  <c r="O380" i="8"/>
  <c r="N380" i="8"/>
  <c r="M380" i="8"/>
  <c r="I380" i="8"/>
  <c r="O75" i="7" s="1"/>
  <c r="P379" i="8"/>
  <c r="O379" i="8"/>
  <c r="N379" i="8"/>
  <c r="M379" i="8"/>
  <c r="I379" i="8"/>
  <c r="P378" i="8"/>
  <c r="O378" i="8"/>
  <c r="N378" i="8"/>
  <c r="M378" i="8"/>
  <c r="I378" i="8"/>
  <c r="P377" i="8"/>
  <c r="O377" i="8"/>
  <c r="N377" i="8"/>
  <c r="M377" i="8"/>
  <c r="I377" i="8"/>
  <c r="P376" i="8"/>
  <c r="O376" i="8"/>
  <c r="N376" i="8"/>
  <c r="M376" i="8"/>
  <c r="I376" i="8"/>
  <c r="P375" i="8"/>
  <c r="O375" i="8"/>
  <c r="N375" i="8"/>
  <c r="M375" i="8"/>
  <c r="I375" i="8"/>
  <c r="P374" i="8"/>
  <c r="O374" i="8"/>
  <c r="N374" i="8"/>
  <c r="M374" i="8"/>
  <c r="I374" i="8"/>
  <c r="P373" i="8"/>
  <c r="O373" i="8"/>
  <c r="N373" i="8"/>
  <c r="M373" i="8"/>
  <c r="I373" i="8"/>
  <c r="P372" i="8"/>
  <c r="O372" i="8"/>
  <c r="N372" i="8"/>
  <c r="M372" i="8"/>
  <c r="I372" i="8"/>
  <c r="P371" i="8"/>
  <c r="O371" i="8"/>
  <c r="N371" i="8"/>
  <c r="M371" i="8"/>
  <c r="I371" i="8"/>
  <c r="P370" i="8"/>
  <c r="O370" i="8"/>
  <c r="N370" i="8"/>
  <c r="M370" i="8"/>
  <c r="I370" i="8"/>
  <c r="P369" i="8"/>
  <c r="O369" i="8"/>
  <c r="N369" i="8"/>
  <c r="M369" i="8"/>
  <c r="I369" i="8"/>
  <c r="P368" i="8"/>
  <c r="O368" i="8"/>
  <c r="N368" i="8"/>
  <c r="M368" i="8"/>
  <c r="I368" i="8"/>
  <c r="P367" i="8"/>
  <c r="O367" i="8"/>
  <c r="N367" i="8"/>
  <c r="M367" i="8"/>
  <c r="I367" i="8"/>
  <c r="P366" i="8"/>
  <c r="O366" i="8"/>
  <c r="N366" i="8"/>
  <c r="M366" i="8"/>
  <c r="I366" i="8"/>
  <c r="P365" i="8"/>
  <c r="O365" i="8"/>
  <c r="N365" i="8"/>
  <c r="M365" i="8"/>
  <c r="I365" i="8"/>
  <c r="P364" i="8"/>
  <c r="O364" i="8"/>
  <c r="N364" i="8"/>
  <c r="M364" i="8"/>
  <c r="I364" i="8"/>
  <c r="P363" i="8"/>
  <c r="O363" i="8"/>
  <c r="N363" i="8"/>
  <c r="M363" i="8"/>
  <c r="I363" i="8"/>
  <c r="P362" i="8"/>
  <c r="O362" i="8"/>
  <c r="N362" i="8"/>
  <c r="M362" i="8"/>
  <c r="I362" i="8"/>
  <c r="P361" i="8"/>
  <c r="O361" i="8"/>
  <c r="N361" i="8"/>
  <c r="M361" i="8"/>
  <c r="I361" i="8"/>
  <c r="P360" i="8"/>
  <c r="O360" i="8"/>
  <c r="N360" i="8"/>
  <c r="M360" i="8"/>
  <c r="I360" i="8"/>
  <c r="P359" i="8"/>
  <c r="O359" i="8"/>
  <c r="N359" i="8"/>
  <c r="M359" i="8"/>
  <c r="I359" i="8"/>
  <c r="P358" i="8"/>
  <c r="O358" i="8"/>
  <c r="N358" i="8"/>
  <c r="M358" i="8"/>
  <c r="I358" i="8"/>
  <c r="P357" i="8"/>
  <c r="O357" i="8"/>
  <c r="N357" i="8"/>
  <c r="M357" i="8"/>
  <c r="I357" i="8"/>
  <c r="P356" i="8"/>
  <c r="O356" i="8"/>
  <c r="N356" i="8"/>
  <c r="M356" i="8"/>
  <c r="I356" i="8"/>
  <c r="P355" i="8"/>
  <c r="O355" i="8"/>
  <c r="N355" i="8"/>
  <c r="M355" i="8"/>
  <c r="I355" i="8"/>
  <c r="P354" i="8"/>
  <c r="O354" i="8"/>
  <c r="N354" i="8"/>
  <c r="M354" i="8"/>
  <c r="I354" i="8"/>
  <c r="P353" i="8"/>
  <c r="O353" i="8"/>
  <c r="N353" i="8"/>
  <c r="M353" i="8"/>
  <c r="I353" i="8"/>
  <c r="P352" i="8"/>
  <c r="O352" i="8"/>
  <c r="N352" i="8"/>
  <c r="M352" i="8"/>
  <c r="I352" i="8"/>
  <c r="P351" i="8"/>
  <c r="O351" i="8"/>
  <c r="N351" i="8"/>
  <c r="M351" i="8"/>
  <c r="I351" i="8"/>
  <c r="P350" i="8"/>
  <c r="O350" i="8"/>
  <c r="N350" i="8"/>
  <c r="M350" i="8"/>
  <c r="I350" i="8"/>
  <c r="P349" i="8"/>
  <c r="O349" i="8"/>
  <c r="N349" i="8"/>
  <c r="M349" i="8"/>
  <c r="I349" i="8"/>
  <c r="P348" i="8"/>
  <c r="O348" i="8"/>
  <c r="N348" i="8"/>
  <c r="M348" i="8"/>
  <c r="I348" i="8"/>
  <c r="P347" i="8"/>
  <c r="O347" i="8"/>
  <c r="N347" i="8"/>
  <c r="M347" i="8"/>
  <c r="I347" i="8"/>
  <c r="P346" i="8"/>
  <c r="O346" i="8"/>
  <c r="N346" i="8"/>
  <c r="M346" i="8"/>
  <c r="I346" i="8"/>
  <c r="P345" i="8"/>
  <c r="O345" i="8"/>
  <c r="N345" i="8"/>
  <c r="M345" i="8"/>
  <c r="I345" i="8"/>
  <c r="P344" i="8"/>
  <c r="O344" i="8"/>
  <c r="N344" i="8"/>
  <c r="M344" i="8"/>
  <c r="I344" i="8"/>
  <c r="P343" i="8"/>
  <c r="O343" i="8"/>
  <c r="N343" i="8"/>
  <c r="M343" i="8"/>
  <c r="I343" i="8"/>
  <c r="P342" i="8"/>
  <c r="O342" i="8"/>
  <c r="N342" i="8"/>
  <c r="M342" i="8"/>
  <c r="I342" i="8"/>
  <c r="P341" i="8"/>
  <c r="O341" i="8"/>
  <c r="N341" i="8"/>
  <c r="M341" i="8"/>
  <c r="I341" i="8"/>
  <c r="P340" i="8"/>
  <c r="O340" i="8"/>
  <c r="N340" i="8"/>
  <c r="M340" i="8"/>
  <c r="I340" i="8"/>
  <c r="P339" i="8"/>
  <c r="O339" i="8"/>
  <c r="N339" i="8"/>
  <c r="M339" i="8"/>
  <c r="I339" i="8"/>
  <c r="P338" i="8"/>
  <c r="O338" i="8"/>
  <c r="N338" i="8"/>
  <c r="M338" i="8"/>
  <c r="I338" i="8"/>
  <c r="P337" i="8"/>
  <c r="O337" i="8"/>
  <c r="N337" i="8"/>
  <c r="M337" i="8"/>
  <c r="I337" i="8"/>
  <c r="P336" i="8"/>
  <c r="O336" i="8"/>
  <c r="N336" i="8"/>
  <c r="M336" i="8"/>
  <c r="I336" i="8"/>
  <c r="P335" i="8"/>
  <c r="O335" i="8"/>
  <c r="N335" i="8"/>
  <c r="M335" i="8"/>
  <c r="I335" i="8"/>
  <c r="P334" i="8"/>
  <c r="O334" i="8"/>
  <c r="N334" i="8"/>
  <c r="M334" i="8"/>
  <c r="I334" i="8"/>
  <c r="P333" i="8"/>
  <c r="O333" i="8"/>
  <c r="N333" i="8"/>
  <c r="M333" i="8"/>
  <c r="I333" i="8"/>
  <c r="P332" i="8"/>
  <c r="O332" i="8"/>
  <c r="N332" i="8"/>
  <c r="M332" i="8"/>
  <c r="I332" i="8"/>
  <c r="P331" i="8"/>
  <c r="O331" i="8"/>
  <c r="N331" i="8"/>
  <c r="M331" i="8"/>
  <c r="I331" i="8"/>
  <c r="P330" i="8"/>
  <c r="O330" i="8"/>
  <c r="N330" i="8"/>
  <c r="M330" i="8"/>
  <c r="I330" i="8"/>
  <c r="P329" i="8"/>
  <c r="O329" i="8"/>
  <c r="N329" i="8"/>
  <c r="M329" i="8"/>
  <c r="I329" i="8"/>
  <c r="P328" i="8"/>
  <c r="O328" i="8"/>
  <c r="N328" i="8"/>
  <c r="M328" i="8"/>
  <c r="I328" i="8"/>
  <c r="P327" i="8"/>
  <c r="O327" i="8"/>
  <c r="N327" i="8"/>
  <c r="M327" i="8"/>
  <c r="I327" i="8"/>
  <c r="P326" i="8"/>
  <c r="O326" i="8"/>
  <c r="N326" i="8"/>
  <c r="M326" i="8"/>
  <c r="I326" i="8"/>
  <c r="P325" i="8"/>
  <c r="O325" i="8"/>
  <c r="N325" i="8"/>
  <c r="M325" i="8"/>
  <c r="I325" i="8"/>
  <c r="P324" i="8"/>
  <c r="O324" i="8"/>
  <c r="N324" i="8"/>
  <c r="M324" i="8"/>
  <c r="I324" i="8"/>
  <c r="P323" i="8"/>
  <c r="O323" i="8"/>
  <c r="N323" i="8"/>
  <c r="M323" i="8"/>
  <c r="I323" i="8"/>
  <c r="P322" i="8"/>
  <c r="O322" i="8"/>
  <c r="N322" i="8"/>
  <c r="M322" i="8"/>
  <c r="I322" i="8"/>
  <c r="P321" i="8"/>
  <c r="O321" i="8"/>
  <c r="N321" i="8"/>
  <c r="M321" i="8"/>
  <c r="I321" i="8"/>
  <c r="P320" i="8"/>
  <c r="O320" i="8"/>
  <c r="N320" i="8"/>
  <c r="M320" i="8"/>
  <c r="I320" i="8"/>
  <c r="P319" i="8"/>
  <c r="O319" i="8"/>
  <c r="N319" i="8"/>
  <c r="M319" i="8"/>
  <c r="I319" i="8"/>
  <c r="P318" i="8"/>
  <c r="O318" i="8"/>
  <c r="N318" i="8"/>
  <c r="M318" i="8"/>
  <c r="I318" i="8"/>
  <c r="P317" i="8"/>
  <c r="O317" i="8"/>
  <c r="N317" i="8"/>
  <c r="M317" i="8"/>
  <c r="I317" i="8"/>
  <c r="P316" i="8"/>
  <c r="O316" i="8"/>
  <c r="N316" i="8"/>
  <c r="M316" i="8"/>
  <c r="I316" i="8"/>
  <c r="P315" i="8"/>
  <c r="O315" i="8"/>
  <c r="N315" i="8"/>
  <c r="M315" i="8"/>
  <c r="I315" i="8"/>
  <c r="P314" i="8"/>
  <c r="O314" i="8"/>
  <c r="N314" i="8"/>
  <c r="M314" i="8"/>
  <c r="I314" i="8"/>
  <c r="P313" i="8"/>
  <c r="O313" i="8"/>
  <c r="N313" i="8"/>
  <c r="M313" i="8"/>
  <c r="I313" i="8"/>
  <c r="P312" i="8"/>
  <c r="O312" i="8"/>
  <c r="N312" i="8"/>
  <c r="M312" i="8"/>
  <c r="I312" i="8"/>
  <c r="P311" i="8"/>
  <c r="O311" i="8"/>
  <c r="N311" i="8"/>
  <c r="M311" i="8"/>
  <c r="I311" i="8"/>
  <c r="P310" i="8"/>
  <c r="O310" i="8"/>
  <c r="N310" i="8"/>
  <c r="M310" i="8"/>
  <c r="I310" i="8"/>
  <c r="P309" i="8"/>
  <c r="O309" i="8"/>
  <c r="N309" i="8"/>
  <c r="M309" i="8"/>
  <c r="I309" i="8"/>
  <c r="P308" i="8"/>
  <c r="O308" i="8"/>
  <c r="N308" i="8"/>
  <c r="M308" i="8"/>
  <c r="I308" i="8"/>
  <c r="P307" i="8"/>
  <c r="O307" i="8"/>
  <c r="N307" i="8"/>
  <c r="M307" i="8"/>
  <c r="I307" i="8"/>
  <c r="P306" i="8"/>
  <c r="O306" i="8"/>
  <c r="N306" i="8"/>
  <c r="M306" i="8"/>
  <c r="I306" i="8"/>
  <c r="P305" i="8"/>
  <c r="O305" i="8"/>
  <c r="N305" i="8"/>
  <c r="M305" i="8"/>
  <c r="I305" i="8"/>
  <c r="P304" i="8"/>
  <c r="O304" i="8"/>
  <c r="N304" i="8"/>
  <c r="M304" i="8"/>
  <c r="I304" i="8"/>
  <c r="P303" i="8"/>
  <c r="O303" i="8"/>
  <c r="N303" i="8"/>
  <c r="M303" i="8"/>
  <c r="I303" i="8"/>
  <c r="P302" i="8"/>
  <c r="O302" i="8"/>
  <c r="N302" i="8"/>
  <c r="M302" i="8"/>
  <c r="I302" i="8"/>
  <c r="P301" i="8"/>
  <c r="O301" i="8"/>
  <c r="N301" i="8"/>
  <c r="M301" i="8"/>
  <c r="I301" i="8"/>
  <c r="P300" i="8"/>
  <c r="O300" i="8"/>
  <c r="N300" i="8"/>
  <c r="M300" i="8"/>
  <c r="I300" i="8"/>
  <c r="P299" i="8"/>
  <c r="O299" i="8"/>
  <c r="N299" i="8"/>
  <c r="M299" i="8"/>
  <c r="I299" i="8"/>
  <c r="P298" i="8"/>
  <c r="O298" i="8"/>
  <c r="N298" i="8"/>
  <c r="M298" i="8"/>
  <c r="I298" i="8"/>
  <c r="O116" i="7" s="1"/>
  <c r="P297" i="8"/>
  <c r="O297" i="8"/>
  <c r="N297" i="8"/>
  <c r="M297" i="8"/>
  <c r="I297" i="8"/>
  <c r="P296" i="8"/>
  <c r="O296" i="8"/>
  <c r="N296" i="8"/>
  <c r="M296" i="8"/>
  <c r="I296" i="8"/>
  <c r="P295" i="8"/>
  <c r="O295" i="8"/>
  <c r="N295" i="8"/>
  <c r="M295" i="8"/>
  <c r="I295" i="8"/>
  <c r="P294" i="8"/>
  <c r="O294" i="8"/>
  <c r="N294" i="8"/>
  <c r="M294" i="8"/>
  <c r="I294" i="8"/>
  <c r="P293" i="8"/>
  <c r="O293" i="8"/>
  <c r="N293" i="8"/>
  <c r="M293" i="8"/>
  <c r="I293" i="8"/>
  <c r="P292" i="8"/>
  <c r="O292" i="8"/>
  <c r="N292" i="8"/>
  <c r="M292" i="8"/>
  <c r="I292" i="8"/>
  <c r="P291" i="8"/>
  <c r="O291" i="8"/>
  <c r="N291" i="8"/>
  <c r="M291" i="8"/>
  <c r="I291" i="8"/>
  <c r="P290" i="8"/>
  <c r="O290" i="8"/>
  <c r="N290" i="8"/>
  <c r="M290" i="8"/>
  <c r="I290" i="8"/>
  <c r="P289" i="8"/>
  <c r="O289" i="8"/>
  <c r="N289" i="8"/>
  <c r="M289" i="8"/>
  <c r="I289" i="8"/>
  <c r="P288" i="8"/>
  <c r="O288" i="8"/>
  <c r="N288" i="8"/>
  <c r="M288" i="8"/>
  <c r="I288" i="8"/>
  <c r="P287" i="8"/>
  <c r="O287" i="8"/>
  <c r="N287" i="8"/>
  <c r="M287" i="8"/>
  <c r="I287" i="8"/>
  <c r="P286" i="8"/>
  <c r="O286" i="8"/>
  <c r="N286" i="8"/>
  <c r="M286" i="8"/>
  <c r="I286" i="8"/>
  <c r="P285" i="8"/>
  <c r="O285" i="8"/>
  <c r="N285" i="8"/>
  <c r="M285" i="8"/>
  <c r="I285" i="8"/>
  <c r="P284" i="8"/>
  <c r="O284" i="8"/>
  <c r="N284" i="8"/>
  <c r="M284" i="8"/>
  <c r="I284" i="8"/>
  <c r="P283" i="8"/>
  <c r="O283" i="8"/>
  <c r="N283" i="8"/>
  <c r="M283" i="8"/>
  <c r="I283" i="8"/>
  <c r="P282" i="8"/>
  <c r="O282" i="8"/>
  <c r="N282" i="8"/>
  <c r="M282" i="8"/>
  <c r="I282" i="8"/>
  <c r="P281" i="8"/>
  <c r="O281" i="8"/>
  <c r="N281" i="8"/>
  <c r="M281" i="8"/>
  <c r="I281" i="8"/>
  <c r="P280" i="8"/>
  <c r="O280" i="8"/>
  <c r="N280" i="8"/>
  <c r="M280" i="8"/>
  <c r="I280" i="8"/>
  <c r="P279" i="8"/>
  <c r="O279" i="8"/>
  <c r="N279" i="8"/>
  <c r="M279" i="8"/>
  <c r="I279" i="8"/>
  <c r="P278" i="8"/>
  <c r="O278" i="8"/>
  <c r="N278" i="8"/>
  <c r="M278" i="8"/>
  <c r="I278" i="8"/>
  <c r="P277" i="8"/>
  <c r="O277" i="8"/>
  <c r="N277" i="8"/>
  <c r="M277" i="8"/>
  <c r="I277" i="8"/>
  <c r="P276" i="8"/>
  <c r="O276" i="8"/>
  <c r="N276" i="8"/>
  <c r="M276" i="8"/>
  <c r="I276" i="8"/>
  <c r="P275" i="8"/>
  <c r="O275" i="8"/>
  <c r="N275" i="8"/>
  <c r="M275" i="8"/>
  <c r="I275" i="8"/>
  <c r="P274" i="8"/>
  <c r="O274" i="8"/>
  <c r="N274" i="8"/>
  <c r="M274" i="8"/>
  <c r="I274" i="8"/>
  <c r="P273" i="8"/>
  <c r="O273" i="8"/>
  <c r="N273" i="8"/>
  <c r="M273" i="8"/>
  <c r="I273" i="8"/>
  <c r="P272" i="8"/>
  <c r="O272" i="8"/>
  <c r="N272" i="8"/>
  <c r="M272" i="8"/>
  <c r="I272" i="8"/>
  <c r="P271" i="8"/>
  <c r="O271" i="8"/>
  <c r="N271" i="8"/>
  <c r="M271" i="8"/>
  <c r="I271" i="8"/>
  <c r="P270" i="8"/>
  <c r="O270" i="8"/>
  <c r="N270" i="8"/>
  <c r="M270" i="8"/>
  <c r="I270" i="8"/>
  <c r="P269" i="8"/>
  <c r="O269" i="8"/>
  <c r="N269" i="8"/>
  <c r="M269" i="8"/>
  <c r="I269" i="8"/>
  <c r="P268" i="8"/>
  <c r="O268" i="8"/>
  <c r="N268" i="8"/>
  <c r="M268" i="8"/>
  <c r="I268" i="8"/>
  <c r="P267" i="8"/>
  <c r="O267" i="8"/>
  <c r="N267" i="8"/>
  <c r="M267" i="8"/>
  <c r="I267" i="8"/>
  <c r="P266" i="8"/>
  <c r="O266" i="8"/>
  <c r="N266" i="8"/>
  <c r="M266" i="8"/>
  <c r="I266" i="8"/>
  <c r="P265" i="8"/>
  <c r="O265" i="8"/>
  <c r="N265" i="8"/>
  <c r="M265" i="8"/>
  <c r="I265" i="8"/>
  <c r="O132" i="7" s="1"/>
  <c r="P264" i="8"/>
  <c r="O264" i="8"/>
  <c r="N264" i="8"/>
  <c r="M264" i="8"/>
  <c r="I264" i="8"/>
  <c r="P263" i="8"/>
  <c r="O263" i="8"/>
  <c r="N263" i="8"/>
  <c r="M263" i="8"/>
  <c r="I263" i="8"/>
  <c r="P262" i="8"/>
  <c r="O262" i="8"/>
  <c r="N262" i="8"/>
  <c r="M262" i="8"/>
  <c r="J262" i="8"/>
  <c r="I262" i="8"/>
  <c r="P261" i="8"/>
  <c r="O261" i="8"/>
  <c r="N261" i="8"/>
  <c r="M261" i="8"/>
  <c r="I261" i="8"/>
  <c r="P260" i="8"/>
  <c r="O260" i="8"/>
  <c r="N260" i="8"/>
  <c r="M260" i="8"/>
  <c r="I260" i="8"/>
  <c r="P259" i="8"/>
  <c r="O259" i="8"/>
  <c r="N259" i="8"/>
  <c r="M259" i="8"/>
  <c r="I259" i="8"/>
  <c r="P258" i="8"/>
  <c r="O258" i="8"/>
  <c r="N258" i="8"/>
  <c r="M258" i="8"/>
  <c r="I258" i="8"/>
  <c r="P257" i="8"/>
  <c r="O257" i="8"/>
  <c r="N257" i="8"/>
  <c r="M257" i="8"/>
  <c r="I257" i="8"/>
  <c r="P256" i="8"/>
  <c r="O256" i="8"/>
  <c r="N256" i="8"/>
  <c r="M256" i="8"/>
  <c r="I256" i="8"/>
  <c r="P255" i="8"/>
  <c r="O255" i="8"/>
  <c r="N255" i="8"/>
  <c r="M255" i="8"/>
  <c r="I255" i="8"/>
  <c r="P254" i="8"/>
  <c r="O254" i="8"/>
  <c r="N254" i="8"/>
  <c r="M254" i="8"/>
  <c r="I254" i="8"/>
  <c r="P253" i="8"/>
  <c r="O253" i="8"/>
  <c r="N253" i="8"/>
  <c r="M253" i="8"/>
  <c r="I253" i="8"/>
  <c r="P252" i="8"/>
  <c r="O252" i="8"/>
  <c r="N252" i="8"/>
  <c r="M252" i="8"/>
  <c r="I252" i="8"/>
  <c r="P251" i="8"/>
  <c r="O251" i="8"/>
  <c r="N251" i="8"/>
  <c r="M251" i="8"/>
  <c r="I251" i="8"/>
  <c r="O24" i="7" s="1"/>
  <c r="P250" i="8"/>
  <c r="O250" i="8"/>
  <c r="N250" i="8"/>
  <c r="M250" i="8"/>
  <c r="I250" i="8"/>
  <c r="P249" i="8"/>
  <c r="O249" i="8"/>
  <c r="N249" i="8"/>
  <c r="M249" i="8"/>
  <c r="I249" i="8"/>
  <c r="P248" i="8"/>
  <c r="O248" i="8"/>
  <c r="N248" i="8"/>
  <c r="M248" i="8"/>
  <c r="I248" i="8"/>
  <c r="P247" i="8"/>
  <c r="O247" i="8"/>
  <c r="N247" i="8"/>
  <c r="M247" i="8"/>
  <c r="I247" i="8"/>
  <c r="P246" i="8"/>
  <c r="O246" i="8"/>
  <c r="N246" i="8"/>
  <c r="M246" i="8"/>
  <c r="I246" i="8"/>
  <c r="P245" i="8"/>
  <c r="O245" i="8"/>
  <c r="N245" i="8"/>
  <c r="M245" i="8"/>
  <c r="I245" i="8"/>
  <c r="P244" i="8"/>
  <c r="O244" i="8"/>
  <c r="N244" i="8"/>
  <c r="M244" i="8"/>
  <c r="I244" i="8"/>
  <c r="P243" i="8"/>
  <c r="O243" i="8"/>
  <c r="N243" i="8"/>
  <c r="M243" i="8"/>
  <c r="I243" i="8"/>
  <c r="P242" i="8"/>
  <c r="O242" i="8"/>
  <c r="N242" i="8"/>
  <c r="M242" i="8"/>
  <c r="I242" i="8"/>
  <c r="P241" i="8"/>
  <c r="O241" i="8"/>
  <c r="N241" i="8"/>
  <c r="M241" i="8"/>
  <c r="I241" i="8"/>
  <c r="O181" i="7" s="1"/>
  <c r="P240" i="8"/>
  <c r="O240" i="8"/>
  <c r="N240" i="8"/>
  <c r="M240" i="8"/>
  <c r="I240" i="8"/>
  <c r="P239" i="8"/>
  <c r="O239" i="8"/>
  <c r="N239" i="8"/>
  <c r="M239" i="8"/>
  <c r="I239" i="8"/>
  <c r="P238" i="8"/>
  <c r="O238" i="8"/>
  <c r="N238" i="8"/>
  <c r="M238" i="8"/>
  <c r="I238" i="8"/>
  <c r="P237" i="8"/>
  <c r="O237" i="8"/>
  <c r="N237" i="8"/>
  <c r="M237" i="8"/>
  <c r="I237" i="8"/>
  <c r="P236" i="8"/>
  <c r="O236" i="8"/>
  <c r="N236" i="8"/>
  <c r="M236" i="8"/>
  <c r="I236" i="8"/>
  <c r="P235" i="8"/>
  <c r="O235" i="8"/>
  <c r="N235" i="8"/>
  <c r="M235" i="8"/>
  <c r="I235" i="8"/>
  <c r="P234" i="8"/>
  <c r="O234" i="8"/>
  <c r="N234" i="8"/>
  <c r="M234" i="8"/>
  <c r="I234" i="8"/>
  <c r="P233" i="8"/>
  <c r="O233" i="8"/>
  <c r="N233" i="8"/>
  <c r="M233" i="8"/>
  <c r="I233" i="8"/>
  <c r="P232" i="8"/>
  <c r="O232" i="8"/>
  <c r="N232" i="8"/>
  <c r="M232" i="8"/>
  <c r="I232" i="8"/>
  <c r="P231" i="8"/>
  <c r="O231" i="8"/>
  <c r="N231" i="8"/>
  <c r="M231" i="8"/>
  <c r="I231" i="8"/>
  <c r="P230" i="8"/>
  <c r="O230" i="8"/>
  <c r="N230" i="8"/>
  <c r="M230" i="8"/>
  <c r="I230" i="8"/>
  <c r="P229" i="8"/>
  <c r="O229" i="8"/>
  <c r="N229" i="8"/>
  <c r="M229" i="8"/>
  <c r="I229" i="8"/>
  <c r="P228" i="8"/>
  <c r="O228" i="8"/>
  <c r="N228" i="8"/>
  <c r="M228" i="8"/>
  <c r="I228" i="8"/>
  <c r="P227" i="8"/>
  <c r="O227" i="8"/>
  <c r="N227" i="8"/>
  <c r="M227" i="8"/>
  <c r="I227" i="8"/>
  <c r="P226" i="8"/>
  <c r="O226" i="8"/>
  <c r="N226" i="8"/>
  <c r="M226" i="8"/>
  <c r="I226" i="8"/>
  <c r="P225" i="8"/>
  <c r="O225" i="8"/>
  <c r="N225" i="8"/>
  <c r="M225" i="8"/>
  <c r="I225" i="8"/>
  <c r="P224" i="8"/>
  <c r="O224" i="8"/>
  <c r="N224" i="8"/>
  <c r="M224" i="8"/>
  <c r="I224" i="8"/>
  <c r="P223" i="8"/>
  <c r="O223" i="8"/>
  <c r="N223" i="8"/>
  <c r="M223" i="8"/>
  <c r="I223" i="8"/>
  <c r="P222" i="8"/>
  <c r="O222" i="8"/>
  <c r="N222" i="8"/>
  <c r="M222" i="8"/>
  <c r="I222" i="8"/>
  <c r="P221" i="8"/>
  <c r="O221" i="8"/>
  <c r="N221" i="8"/>
  <c r="M221" i="8"/>
  <c r="I221" i="8"/>
  <c r="P220" i="8"/>
  <c r="O220" i="8"/>
  <c r="N220" i="8"/>
  <c r="M220" i="8"/>
  <c r="I220" i="8"/>
  <c r="P219" i="8"/>
  <c r="O219" i="8"/>
  <c r="N219" i="8"/>
  <c r="M219" i="8"/>
  <c r="I219" i="8"/>
  <c r="P218" i="8"/>
  <c r="O218" i="8"/>
  <c r="N218" i="8"/>
  <c r="M218" i="8"/>
  <c r="I218" i="8"/>
  <c r="P217" i="8"/>
  <c r="O217" i="8"/>
  <c r="N217" i="8"/>
  <c r="M217" i="8"/>
  <c r="I217" i="8"/>
  <c r="O95" i="7" s="1"/>
  <c r="P216" i="8"/>
  <c r="O216" i="8"/>
  <c r="N216" i="8"/>
  <c r="M216" i="8"/>
  <c r="I216" i="8"/>
  <c r="O63" i="7" s="1"/>
  <c r="P215" i="8"/>
  <c r="O215" i="8"/>
  <c r="N215" i="8"/>
  <c r="M215" i="8"/>
  <c r="I215" i="8"/>
  <c r="P214" i="8"/>
  <c r="O214" i="8"/>
  <c r="N214" i="8"/>
  <c r="M214" i="8"/>
  <c r="I214" i="8"/>
  <c r="P213" i="8"/>
  <c r="O213" i="8"/>
  <c r="N213" i="8"/>
  <c r="M213" i="8"/>
  <c r="I213" i="8"/>
  <c r="P212" i="8"/>
  <c r="O212" i="8"/>
  <c r="N212" i="8"/>
  <c r="M212" i="8"/>
  <c r="I212" i="8"/>
  <c r="P211" i="8"/>
  <c r="O211" i="8"/>
  <c r="N211" i="8"/>
  <c r="M211" i="8"/>
  <c r="I211" i="8"/>
  <c r="P210" i="8"/>
  <c r="O210" i="8"/>
  <c r="N210" i="8"/>
  <c r="M210" i="8"/>
  <c r="I210" i="8"/>
  <c r="P209" i="8"/>
  <c r="O209" i="8"/>
  <c r="N209" i="8"/>
  <c r="M209" i="8"/>
  <c r="I209" i="8"/>
  <c r="P208" i="8"/>
  <c r="O208" i="8"/>
  <c r="N208" i="8"/>
  <c r="M208" i="8"/>
  <c r="I208" i="8"/>
  <c r="P207" i="8"/>
  <c r="O207" i="8"/>
  <c r="N207" i="8"/>
  <c r="M207" i="8"/>
  <c r="I207" i="8"/>
  <c r="P206" i="8"/>
  <c r="O206" i="8"/>
  <c r="N206" i="8"/>
  <c r="M206" i="8"/>
  <c r="I206" i="8"/>
  <c r="P205" i="8"/>
  <c r="O205" i="8"/>
  <c r="N205" i="8"/>
  <c r="M205" i="8"/>
  <c r="I205" i="8"/>
  <c r="P204" i="8"/>
  <c r="O204" i="8"/>
  <c r="N204" i="8"/>
  <c r="M204" i="8"/>
  <c r="I204" i="8"/>
  <c r="P203" i="8"/>
  <c r="O203" i="8"/>
  <c r="N203" i="8"/>
  <c r="M203" i="8"/>
  <c r="I203" i="8"/>
  <c r="P202" i="8"/>
  <c r="O202" i="8"/>
  <c r="N202" i="8"/>
  <c r="M202" i="8"/>
  <c r="I202" i="8"/>
  <c r="P201" i="8"/>
  <c r="O201" i="8"/>
  <c r="N201" i="8"/>
  <c r="M201" i="8"/>
  <c r="I201" i="8"/>
  <c r="P200" i="8"/>
  <c r="O200" i="8"/>
  <c r="N200" i="8"/>
  <c r="M200" i="8"/>
  <c r="I200" i="8"/>
  <c r="P199" i="8"/>
  <c r="O199" i="8"/>
  <c r="N199" i="8"/>
  <c r="M199" i="8"/>
  <c r="I199" i="8"/>
  <c r="P198" i="8"/>
  <c r="O198" i="8"/>
  <c r="N198" i="8"/>
  <c r="M198" i="8"/>
  <c r="I198" i="8"/>
  <c r="O56" i="7" s="1"/>
  <c r="P197" i="8"/>
  <c r="O197" i="8"/>
  <c r="N197" i="8"/>
  <c r="M197" i="8"/>
  <c r="I197" i="8"/>
  <c r="P196" i="8"/>
  <c r="O196" i="8"/>
  <c r="N196" i="8"/>
  <c r="M196" i="8"/>
  <c r="I196" i="8"/>
  <c r="P195" i="8"/>
  <c r="O195" i="8"/>
  <c r="N195" i="8"/>
  <c r="M195" i="8"/>
  <c r="I195" i="8"/>
  <c r="P194" i="8"/>
  <c r="O194" i="8"/>
  <c r="N194" i="8"/>
  <c r="M194" i="8"/>
  <c r="I194" i="8"/>
  <c r="P193" i="8"/>
  <c r="O193" i="8"/>
  <c r="N193" i="8"/>
  <c r="M193" i="8"/>
  <c r="I193" i="8"/>
  <c r="P192" i="8"/>
  <c r="O192" i="8"/>
  <c r="N192" i="8"/>
  <c r="M192" i="8"/>
  <c r="I192" i="8"/>
  <c r="P191" i="8"/>
  <c r="O191" i="8"/>
  <c r="N191" i="8"/>
  <c r="M191" i="8"/>
  <c r="I191" i="8"/>
  <c r="P190" i="8"/>
  <c r="O190" i="8"/>
  <c r="N190" i="8"/>
  <c r="M190" i="8"/>
  <c r="I190" i="8"/>
  <c r="P189" i="8"/>
  <c r="O189" i="8"/>
  <c r="N189" i="8"/>
  <c r="M189" i="8"/>
  <c r="I189" i="8"/>
  <c r="P188" i="8"/>
  <c r="O188" i="8"/>
  <c r="N188" i="8"/>
  <c r="M188" i="8"/>
  <c r="I188" i="8"/>
  <c r="P187" i="8"/>
  <c r="O187" i="8"/>
  <c r="N187" i="8"/>
  <c r="M187" i="8"/>
  <c r="I187" i="8"/>
  <c r="P186" i="8"/>
  <c r="O186" i="8"/>
  <c r="N186" i="8"/>
  <c r="M186" i="8"/>
  <c r="I186" i="8"/>
  <c r="P185" i="8"/>
  <c r="O185" i="8"/>
  <c r="N185" i="8"/>
  <c r="M185" i="8"/>
  <c r="I185" i="8"/>
  <c r="P184" i="8"/>
  <c r="O184" i="8"/>
  <c r="N184" i="8"/>
  <c r="M184" i="8"/>
  <c r="I184" i="8"/>
  <c r="P183" i="8"/>
  <c r="O183" i="8"/>
  <c r="N183" i="8"/>
  <c r="M183" i="8"/>
  <c r="I183" i="8"/>
  <c r="P182" i="8"/>
  <c r="O182" i="8"/>
  <c r="N182" i="8"/>
  <c r="M182" i="8"/>
  <c r="I182" i="8"/>
  <c r="P181" i="8"/>
  <c r="O181" i="8"/>
  <c r="N181" i="8"/>
  <c r="M181" i="8"/>
  <c r="I181" i="8"/>
  <c r="O111" i="7" s="1"/>
  <c r="P180" i="8"/>
  <c r="O180" i="8"/>
  <c r="N180" i="8"/>
  <c r="M180" i="8"/>
  <c r="I180" i="8"/>
  <c r="P179" i="8"/>
  <c r="O179" i="8"/>
  <c r="N179" i="8"/>
  <c r="M179" i="8"/>
  <c r="I179" i="8"/>
  <c r="P178" i="8"/>
  <c r="O178" i="8"/>
  <c r="N178" i="8"/>
  <c r="M178" i="8"/>
  <c r="I178" i="8"/>
  <c r="P177" i="8"/>
  <c r="O177" i="8"/>
  <c r="N177" i="8"/>
  <c r="M177" i="8"/>
  <c r="I177" i="8"/>
  <c r="P176" i="8"/>
  <c r="O176" i="8"/>
  <c r="N176" i="8"/>
  <c r="M176" i="8"/>
  <c r="I176" i="8"/>
  <c r="P175" i="8"/>
  <c r="O175" i="8"/>
  <c r="N175" i="8"/>
  <c r="M175" i="8"/>
  <c r="I175" i="8"/>
  <c r="P174" i="8"/>
  <c r="O174" i="8"/>
  <c r="N174" i="8"/>
  <c r="M174" i="8"/>
  <c r="I174" i="8"/>
  <c r="P173" i="8"/>
  <c r="O173" i="8"/>
  <c r="N173" i="8"/>
  <c r="M173" i="8"/>
  <c r="I173" i="8"/>
  <c r="P172" i="8"/>
  <c r="O172" i="8"/>
  <c r="N172" i="8"/>
  <c r="M172" i="8"/>
  <c r="I172" i="8"/>
  <c r="P171" i="8"/>
  <c r="O171" i="8"/>
  <c r="N171" i="8"/>
  <c r="M171" i="8"/>
  <c r="I171" i="8"/>
  <c r="P170" i="8"/>
  <c r="O170" i="8"/>
  <c r="N170" i="8"/>
  <c r="M170" i="8"/>
  <c r="I170" i="8"/>
  <c r="P169" i="8"/>
  <c r="O169" i="8"/>
  <c r="N169" i="8"/>
  <c r="M169" i="8"/>
  <c r="I169" i="8"/>
  <c r="O29" i="7" s="1"/>
  <c r="P168" i="8"/>
  <c r="O168" i="8"/>
  <c r="N168" i="8"/>
  <c r="M168" i="8"/>
  <c r="I168" i="8"/>
  <c r="P167" i="8"/>
  <c r="O167" i="8"/>
  <c r="N167" i="8"/>
  <c r="M167" i="8"/>
  <c r="I167" i="8"/>
  <c r="P166" i="8"/>
  <c r="O166" i="8"/>
  <c r="N166" i="8"/>
  <c r="M166" i="8"/>
  <c r="I166" i="8"/>
  <c r="P165" i="8"/>
  <c r="O165" i="8"/>
  <c r="N165" i="8"/>
  <c r="M165" i="8"/>
  <c r="I165" i="8"/>
  <c r="P164" i="8"/>
  <c r="O164" i="8"/>
  <c r="N164" i="8"/>
  <c r="M164" i="8"/>
  <c r="I164" i="8"/>
  <c r="P163" i="8"/>
  <c r="O163" i="8"/>
  <c r="N163" i="8"/>
  <c r="M163" i="8"/>
  <c r="I163" i="8"/>
  <c r="P162" i="8"/>
  <c r="O162" i="8"/>
  <c r="N162" i="8"/>
  <c r="M162" i="8"/>
  <c r="I162" i="8"/>
  <c r="P161" i="8"/>
  <c r="O161" i="8"/>
  <c r="N161" i="8"/>
  <c r="M161" i="8"/>
  <c r="I161" i="8"/>
  <c r="P160" i="8"/>
  <c r="O160" i="8"/>
  <c r="N160" i="8"/>
  <c r="M160" i="8"/>
  <c r="I160" i="8"/>
  <c r="P159" i="8"/>
  <c r="O159" i="8"/>
  <c r="N159" i="8"/>
  <c r="M159" i="8"/>
  <c r="I159" i="8"/>
  <c r="P158" i="8"/>
  <c r="O158" i="8"/>
  <c r="N158" i="8"/>
  <c r="M158" i="8"/>
  <c r="I158" i="8"/>
  <c r="P157" i="8"/>
  <c r="O157" i="8"/>
  <c r="N157" i="8"/>
  <c r="M157" i="8"/>
  <c r="I157" i="8"/>
  <c r="P156" i="8"/>
  <c r="O156" i="8"/>
  <c r="N156" i="8"/>
  <c r="M156" i="8"/>
  <c r="I156" i="8"/>
  <c r="P155" i="8"/>
  <c r="O155" i="8"/>
  <c r="N155" i="8"/>
  <c r="M155" i="8"/>
  <c r="I155" i="8"/>
  <c r="O160" i="7" s="1"/>
  <c r="P154" i="8"/>
  <c r="O154" i="8"/>
  <c r="N154" i="8"/>
  <c r="M154" i="8"/>
  <c r="I154" i="8"/>
  <c r="P153" i="8"/>
  <c r="O153" i="8"/>
  <c r="N153" i="8"/>
  <c r="M153" i="8"/>
  <c r="I153" i="8"/>
  <c r="P152" i="8"/>
  <c r="O152" i="8"/>
  <c r="N152" i="8"/>
  <c r="M152" i="8"/>
  <c r="I152" i="8"/>
  <c r="P151" i="8"/>
  <c r="O151" i="8"/>
  <c r="N151" i="8"/>
  <c r="M151" i="8"/>
  <c r="I151" i="8"/>
  <c r="P150" i="8"/>
  <c r="O150" i="8"/>
  <c r="N150" i="8"/>
  <c r="M150" i="8"/>
  <c r="I150" i="8"/>
  <c r="P149" i="8"/>
  <c r="O149" i="8"/>
  <c r="N149" i="8"/>
  <c r="M149" i="8"/>
  <c r="I149" i="8"/>
  <c r="P148" i="8"/>
  <c r="O148" i="8"/>
  <c r="N148" i="8"/>
  <c r="M148" i="8"/>
  <c r="I148" i="8"/>
  <c r="P147" i="8"/>
  <c r="O147" i="8"/>
  <c r="N147" i="8"/>
  <c r="M147" i="8"/>
  <c r="I147" i="8"/>
  <c r="P146" i="8"/>
  <c r="O146" i="8"/>
  <c r="N146" i="8"/>
  <c r="M146" i="8"/>
  <c r="I146" i="8"/>
  <c r="P145" i="8"/>
  <c r="O145" i="8"/>
  <c r="N145" i="8"/>
  <c r="M145" i="8"/>
  <c r="I145" i="8"/>
  <c r="P144" i="8"/>
  <c r="O144" i="8"/>
  <c r="N144" i="8"/>
  <c r="M144" i="8"/>
  <c r="I144" i="8"/>
  <c r="P143" i="8"/>
  <c r="O143" i="8"/>
  <c r="N143" i="8"/>
  <c r="M143" i="8"/>
  <c r="I143" i="8"/>
  <c r="P142" i="8"/>
  <c r="O142" i="8"/>
  <c r="N142" i="8"/>
  <c r="M142" i="8"/>
  <c r="I142" i="8"/>
  <c r="P141" i="8"/>
  <c r="O141" i="8"/>
  <c r="N141" i="8"/>
  <c r="M141" i="8"/>
  <c r="I141" i="8"/>
  <c r="P140" i="8"/>
  <c r="O140" i="8"/>
  <c r="N140" i="8"/>
  <c r="M140" i="8"/>
  <c r="I140" i="8"/>
  <c r="P139" i="8"/>
  <c r="O139" i="8"/>
  <c r="N139" i="8"/>
  <c r="M139" i="8"/>
  <c r="I139" i="8"/>
  <c r="P138" i="8"/>
  <c r="O138" i="8"/>
  <c r="N138" i="8"/>
  <c r="M138" i="8"/>
  <c r="I138" i="8"/>
  <c r="P137" i="8"/>
  <c r="O137" i="8"/>
  <c r="N137" i="8"/>
  <c r="M137" i="8"/>
  <c r="I137" i="8"/>
  <c r="P136" i="8"/>
  <c r="O136" i="8"/>
  <c r="N136" i="8"/>
  <c r="M136" i="8"/>
  <c r="I136" i="8"/>
  <c r="P135" i="8"/>
  <c r="O135" i="8"/>
  <c r="N135" i="8"/>
  <c r="M135" i="8"/>
  <c r="I135" i="8"/>
  <c r="P134" i="8"/>
  <c r="O134" i="8"/>
  <c r="N134" i="8"/>
  <c r="M134" i="8"/>
  <c r="I134" i="8"/>
  <c r="P133" i="8"/>
  <c r="O133" i="8"/>
  <c r="N133" i="8"/>
  <c r="M133" i="8"/>
  <c r="I133" i="8"/>
  <c r="P132" i="8"/>
  <c r="O132" i="8"/>
  <c r="N132" i="8"/>
  <c r="M132" i="8"/>
  <c r="I132" i="8"/>
  <c r="P131" i="8"/>
  <c r="O131" i="8"/>
  <c r="N131" i="8"/>
  <c r="M131" i="8"/>
  <c r="I131" i="8"/>
  <c r="P130" i="8"/>
  <c r="O130" i="8"/>
  <c r="N130" i="8"/>
  <c r="M130" i="8"/>
  <c r="I130" i="8"/>
  <c r="P129" i="8"/>
  <c r="O129" i="8"/>
  <c r="N129" i="8"/>
  <c r="M129" i="8"/>
  <c r="I129" i="8"/>
  <c r="P128" i="8"/>
  <c r="O128" i="8"/>
  <c r="N128" i="8"/>
  <c r="M128" i="8"/>
  <c r="I128" i="8"/>
  <c r="P127" i="8"/>
  <c r="O127" i="8"/>
  <c r="N127" i="8"/>
  <c r="M127" i="8"/>
  <c r="I127" i="8"/>
  <c r="P126" i="8"/>
  <c r="O126" i="8"/>
  <c r="N126" i="8"/>
  <c r="M126" i="8"/>
  <c r="I126" i="8"/>
  <c r="P125" i="8"/>
  <c r="O125" i="8"/>
  <c r="N125" i="8"/>
  <c r="M125" i="8"/>
  <c r="I125" i="8"/>
  <c r="P124" i="8"/>
  <c r="O124" i="8"/>
  <c r="N124" i="8"/>
  <c r="M124" i="8"/>
  <c r="I124" i="8"/>
  <c r="P123" i="8"/>
  <c r="O123" i="8"/>
  <c r="N123" i="8"/>
  <c r="M123" i="8"/>
  <c r="I123" i="8"/>
  <c r="P122" i="8"/>
  <c r="O122" i="8"/>
  <c r="N122" i="8"/>
  <c r="M122" i="8"/>
  <c r="I122" i="8"/>
  <c r="P121" i="8"/>
  <c r="O121" i="8"/>
  <c r="N121" i="8"/>
  <c r="M121" i="8"/>
  <c r="I121" i="8"/>
  <c r="P120" i="8"/>
  <c r="O120" i="8"/>
  <c r="N120" i="8"/>
  <c r="M120" i="8"/>
  <c r="I120" i="8"/>
  <c r="P119" i="8"/>
  <c r="O119" i="8"/>
  <c r="N119" i="8"/>
  <c r="M119" i="8"/>
  <c r="I119" i="8"/>
  <c r="P118" i="8"/>
  <c r="O118" i="8"/>
  <c r="N118" i="8"/>
  <c r="M118" i="8"/>
  <c r="I118" i="8"/>
  <c r="P117" i="8"/>
  <c r="O117" i="8"/>
  <c r="N117" i="8"/>
  <c r="M117" i="8"/>
  <c r="I117" i="8"/>
  <c r="P116" i="8"/>
  <c r="O116" i="8"/>
  <c r="N116" i="8"/>
  <c r="M116" i="8"/>
  <c r="I116" i="8"/>
  <c r="P115" i="8"/>
  <c r="O115" i="8"/>
  <c r="N115" i="8"/>
  <c r="M115" i="8"/>
  <c r="I115" i="8"/>
  <c r="P114" i="8"/>
  <c r="O114" i="8"/>
  <c r="N114" i="8"/>
  <c r="M114" i="8"/>
  <c r="I114" i="8"/>
  <c r="P113" i="8"/>
  <c r="O113" i="8"/>
  <c r="N113" i="8"/>
  <c r="M113" i="8"/>
  <c r="I113" i="8"/>
  <c r="O71" i="7" s="1"/>
  <c r="P112" i="8"/>
  <c r="O112" i="8"/>
  <c r="N112" i="8"/>
  <c r="M112" i="8"/>
  <c r="I112" i="8"/>
  <c r="P111" i="8"/>
  <c r="O111" i="8"/>
  <c r="N111" i="8"/>
  <c r="M111" i="8"/>
  <c r="I111" i="8"/>
  <c r="P110" i="8"/>
  <c r="O110" i="8"/>
  <c r="N110" i="8"/>
  <c r="M110" i="8"/>
  <c r="I110" i="8"/>
  <c r="P109" i="8"/>
  <c r="O109" i="8"/>
  <c r="N109" i="8"/>
  <c r="M109" i="8"/>
  <c r="I109" i="8"/>
  <c r="P108" i="8"/>
  <c r="O108" i="8"/>
  <c r="N108" i="8"/>
  <c r="M108" i="8"/>
  <c r="I108" i="8"/>
  <c r="P107" i="8"/>
  <c r="O107" i="8"/>
  <c r="N107" i="8"/>
  <c r="M107" i="8"/>
  <c r="I107" i="8"/>
  <c r="P106" i="8"/>
  <c r="O106" i="8"/>
  <c r="N106" i="8"/>
  <c r="M106" i="8"/>
  <c r="I106" i="8"/>
  <c r="P105" i="8"/>
  <c r="O105" i="8"/>
  <c r="N105" i="8"/>
  <c r="M105" i="8"/>
  <c r="I105" i="8"/>
  <c r="P104" i="8"/>
  <c r="O104" i="8"/>
  <c r="N104" i="8"/>
  <c r="M104" i="8"/>
  <c r="I104" i="8"/>
  <c r="P103" i="8"/>
  <c r="O103" i="8"/>
  <c r="N103" i="8"/>
  <c r="M103" i="8"/>
  <c r="I103" i="8"/>
  <c r="P102" i="8"/>
  <c r="O102" i="8"/>
  <c r="N102" i="8"/>
  <c r="M102" i="8"/>
  <c r="I102" i="8"/>
  <c r="P101" i="8"/>
  <c r="O101" i="8"/>
  <c r="N101" i="8"/>
  <c r="M101" i="8"/>
  <c r="I101" i="8"/>
  <c r="P100" i="8"/>
  <c r="O100" i="8"/>
  <c r="N100" i="8"/>
  <c r="M100" i="8"/>
  <c r="I100" i="8"/>
  <c r="P99" i="8"/>
  <c r="O99" i="8"/>
  <c r="N99" i="8"/>
  <c r="M99" i="8"/>
  <c r="I99" i="8"/>
  <c r="P98" i="8"/>
  <c r="O98" i="8"/>
  <c r="N98" i="8"/>
  <c r="M98" i="8"/>
  <c r="I98" i="8"/>
  <c r="P97" i="8"/>
  <c r="O97" i="8"/>
  <c r="N97" i="8"/>
  <c r="M97" i="8"/>
  <c r="I97" i="8"/>
  <c r="O21" i="7" s="1"/>
  <c r="P96" i="8"/>
  <c r="O96" i="8"/>
  <c r="N96" i="8"/>
  <c r="M96" i="8"/>
  <c r="I96" i="8"/>
  <c r="P95" i="8"/>
  <c r="O95" i="8"/>
  <c r="N95" i="8"/>
  <c r="M95" i="8"/>
  <c r="I95" i="8"/>
  <c r="P94" i="8"/>
  <c r="O94" i="8"/>
  <c r="N94" i="8"/>
  <c r="M94" i="8"/>
  <c r="I94" i="8"/>
  <c r="P93" i="8"/>
  <c r="O93" i="8"/>
  <c r="N93" i="8"/>
  <c r="M93" i="8"/>
  <c r="I93" i="8"/>
  <c r="P92" i="8"/>
  <c r="O92" i="8"/>
  <c r="N92" i="8"/>
  <c r="M92" i="8"/>
  <c r="I92" i="8"/>
  <c r="P91" i="8"/>
  <c r="O91" i="8"/>
  <c r="N91" i="8"/>
  <c r="M91" i="8"/>
  <c r="I91" i="8"/>
  <c r="P90" i="8"/>
  <c r="O90" i="8"/>
  <c r="N90" i="8"/>
  <c r="M90" i="8"/>
  <c r="I90" i="8"/>
  <c r="P89" i="8"/>
  <c r="O89" i="8"/>
  <c r="N89" i="8"/>
  <c r="M89" i="8"/>
  <c r="I89" i="8"/>
  <c r="P88" i="8"/>
  <c r="O88" i="8"/>
  <c r="N88" i="8"/>
  <c r="M88" i="8"/>
  <c r="I88" i="8"/>
  <c r="P87" i="8"/>
  <c r="O87" i="8"/>
  <c r="N87" i="8"/>
  <c r="M87" i="8"/>
  <c r="I87" i="8"/>
  <c r="P86" i="8"/>
  <c r="O86" i="8"/>
  <c r="N86" i="8"/>
  <c r="M86" i="8"/>
  <c r="I86" i="8"/>
  <c r="P85" i="8"/>
  <c r="O85" i="8"/>
  <c r="N85" i="8"/>
  <c r="M85" i="8"/>
  <c r="I85" i="8"/>
  <c r="O133" i="7" s="1"/>
  <c r="P84" i="8"/>
  <c r="O84" i="8"/>
  <c r="N84" i="8"/>
  <c r="M84" i="8"/>
  <c r="I84" i="8"/>
  <c r="P83" i="8"/>
  <c r="O83" i="8"/>
  <c r="N83" i="8"/>
  <c r="M83" i="8"/>
  <c r="I83" i="8"/>
  <c r="P82" i="8"/>
  <c r="O82" i="8"/>
  <c r="N82" i="8"/>
  <c r="M82" i="8"/>
  <c r="I82" i="8"/>
  <c r="P81" i="8"/>
  <c r="O81" i="8"/>
  <c r="N81" i="8"/>
  <c r="M81" i="8"/>
  <c r="I81" i="8"/>
  <c r="P80" i="8"/>
  <c r="O80" i="8"/>
  <c r="N80" i="8"/>
  <c r="M80" i="8"/>
  <c r="I80" i="8"/>
  <c r="P79" i="8"/>
  <c r="O79" i="8"/>
  <c r="N79" i="8"/>
  <c r="M79" i="8"/>
  <c r="I79" i="8"/>
  <c r="P78" i="8"/>
  <c r="O78" i="8"/>
  <c r="N78" i="8"/>
  <c r="M78" i="8"/>
  <c r="I78" i="8"/>
  <c r="P77" i="8"/>
  <c r="O77" i="8"/>
  <c r="N77" i="8"/>
  <c r="M77" i="8"/>
  <c r="I77" i="8"/>
  <c r="P76" i="8"/>
  <c r="O76" i="8"/>
  <c r="N76" i="8"/>
  <c r="M76" i="8"/>
  <c r="I76" i="8"/>
  <c r="P75" i="8"/>
  <c r="O75" i="8"/>
  <c r="N75" i="8"/>
  <c r="M75" i="8"/>
  <c r="I75" i="8"/>
  <c r="P74" i="8"/>
  <c r="O74" i="8"/>
  <c r="N74" i="8"/>
  <c r="M74" i="8"/>
  <c r="I74" i="8"/>
  <c r="P73" i="8"/>
  <c r="O73" i="8"/>
  <c r="N73" i="8"/>
  <c r="M73" i="8"/>
  <c r="I73" i="8"/>
  <c r="P72" i="8"/>
  <c r="O72" i="8"/>
  <c r="N72" i="8"/>
  <c r="M72" i="8"/>
  <c r="I72" i="8"/>
  <c r="P71" i="8"/>
  <c r="O71" i="8"/>
  <c r="N71" i="8"/>
  <c r="M71" i="8"/>
  <c r="I71" i="8"/>
  <c r="P70" i="8"/>
  <c r="O70" i="8"/>
  <c r="N70" i="8"/>
  <c r="M70" i="8"/>
  <c r="I70" i="8"/>
  <c r="P69" i="8"/>
  <c r="O69" i="8"/>
  <c r="N69" i="8"/>
  <c r="M69" i="8"/>
  <c r="I69" i="8"/>
  <c r="P68" i="8"/>
  <c r="O68" i="8"/>
  <c r="N68" i="8"/>
  <c r="M68" i="8"/>
  <c r="I68" i="8"/>
  <c r="P67" i="8"/>
  <c r="O67" i="8"/>
  <c r="N67" i="8"/>
  <c r="M67" i="8"/>
  <c r="I67" i="8"/>
  <c r="P66" i="8"/>
  <c r="O66" i="8"/>
  <c r="N66" i="8"/>
  <c r="M66" i="8"/>
  <c r="I66" i="8"/>
  <c r="P65" i="8"/>
  <c r="O65" i="8"/>
  <c r="N65" i="8"/>
  <c r="M65" i="8"/>
  <c r="I65" i="8"/>
  <c r="P64" i="8"/>
  <c r="O64" i="8"/>
  <c r="N64" i="8"/>
  <c r="M64" i="8"/>
  <c r="I64" i="8"/>
  <c r="P63" i="8"/>
  <c r="O63" i="8"/>
  <c r="N63" i="8"/>
  <c r="M63" i="8"/>
  <c r="I63" i="8"/>
  <c r="P62" i="8"/>
  <c r="O62" i="8"/>
  <c r="N62" i="8"/>
  <c r="M62" i="8"/>
  <c r="I62" i="8"/>
  <c r="P61" i="8"/>
  <c r="O61" i="8"/>
  <c r="N61" i="8"/>
  <c r="M61" i="8"/>
  <c r="I61" i="8"/>
  <c r="P60" i="8"/>
  <c r="O60" i="8"/>
  <c r="N60" i="8"/>
  <c r="M60" i="8"/>
  <c r="I60" i="8"/>
  <c r="P59" i="8"/>
  <c r="O59" i="8"/>
  <c r="N59" i="8"/>
  <c r="M59" i="8"/>
  <c r="I59" i="8"/>
  <c r="P58" i="8"/>
  <c r="O58" i="8"/>
  <c r="N58" i="8"/>
  <c r="M58" i="8"/>
  <c r="I58" i="8"/>
  <c r="P57" i="8"/>
  <c r="O57" i="8"/>
  <c r="N57" i="8"/>
  <c r="M57" i="8"/>
  <c r="I57" i="8"/>
  <c r="P56" i="8"/>
  <c r="O56" i="8"/>
  <c r="N56" i="8"/>
  <c r="M56" i="8"/>
  <c r="I56" i="8"/>
  <c r="P55" i="8"/>
  <c r="O55" i="8"/>
  <c r="N55" i="8"/>
  <c r="M55" i="8"/>
  <c r="I55" i="8"/>
  <c r="O50" i="7" s="1"/>
  <c r="P54" i="8"/>
  <c r="O54" i="8"/>
  <c r="N54" i="8"/>
  <c r="M54" i="8"/>
  <c r="I54" i="8"/>
  <c r="P53" i="8"/>
  <c r="O53" i="8"/>
  <c r="N53" i="8"/>
  <c r="M53" i="8"/>
  <c r="I53" i="8"/>
  <c r="P52" i="8"/>
  <c r="O52" i="8"/>
  <c r="N52" i="8"/>
  <c r="M52" i="8"/>
  <c r="I52" i="8"/>
  <c r="P51" i="8"/>
  <c r="O51" i="8"/>
  <c r="N51" i="8"/>
  <c r="M51" i="8"/>
  <c r="I51" i="8"/>
  <c r="P50" i="8"/>
  <c r="O50" i="8"/>
  <c r="N50" i="8"/>
  <c r="M50" i="8"/>
  <c r="I50" i="8"/>
  <c r="P49" i="8"/>
  <c r="O49" i="8"/>
  <c r="N49" i="8"/>
  <c r="M49" i="8"/>
  <c r="I49" i="8"/>
  <c r="P48" i="8"/>
  <c r="O48" i="8"/>
  <c r="N48" i="8"/>
  <c r="M48" i="8"/>
  <c r="I48" i="8"/>
  <c r="P47" i="8"/>
  <c r="O47" i="8"/>
  <c r="N47" i="8"/>
  <c r="M47" i="8"/>
  <c r="I47" i="8"/>
  <c r="P46" i="8"/>
  <c r="O46" i="8"/>
  <c r="N46" i="8"/>
  <c r="M46" i="8"/>
  <c r="I46" i="8"/>
  <c r="P45" i="8"/>
  <c r="O45" i="8"/>
  <c r="N45" i="8"/>
  <c r="M45" i="8"/>
  <c r="I45" i="8"/>
  <c r="P44" i="8"/>
  <c r="O44" i="8"/>
  <c r="N44" i="8"/>
  <c r="M44" i="8"/>
  <c r="I44" i="8"/>
  <c r="P43" i="8"/>
  <c r="O43" i="8"/>
  <c r="N43" i="8"/>
  <c r="M43" i="8"/>
  <c r="I43" i="8"/>
  <c r="P42" i="8"/>
  <c r="O42" i="8"/>
  <c r="N42" i="8"/>
  <c r="M42" i="8"/>
  <c r="I42" i="8"/>
  <c r="O194" i="7" s="1"/>
  <c r="P41" i="8"/>
  <c r="O41" i="8"/>
  <c r="N41" i="8"/>
  <c r="M41" i="8"/>
  <c r="I41" i="8"/>
  <c r="P40" i="8"/>
  <c r="O40" i="8"/>
  <c r="N40" i="8"/>
  <c r="M40" i="8"/>
  <c r="I40" i="8"/>
  <c r="P39" i="8"/>
  <c r="O39" i="8"/>
  <c r="N39" i="8"/>
  <c r="M39" i="8"/>
  <c r="I39" i="8"/>
  <c r="P38" i="8"/>
  <c r="O38" i="8"/>
  <c r="N38" i="8"/>
  <c r="M38" i="8"/>
  <c r="I38" i="8"/>
  <c r="P37" i="8"/>
  <c r="O37" i="8"/>
  <c r="N37" i="8"/>
  <c r="M37" i="8"/>
  <c r="I37" i="8"/>
  <c r="P36" i="8"/>
  <c r="O36" i="8"/>
  <c r="N36" i="8"/>
  <c r="M36" i="8"/>
  <c r="I36" i="8"/>
  <c r="P35" i="8"/>
  <c r="O35" i="8"/>
  <c r="N35" i="8"/>
  <c r="M35" i="8"/>
  <c r="I35" i="8"/>
  <c r="P34" i="8"/>
  <c r="O34" i="8"/>
  <c r="N34" i="8"/>
  <c r="M34" i="8"/>
  <c r="I34" i="8"/>
  <c r="P33" i="8"/>
  <c r="O33" i="8"/>
  <c r="N33" i="8"/>
  <c r="M33" i="8"/>
  <c r="I33" i="8"/>
  <c r="P32" i="8"/>
  <c r="O32" i="8"/>
  <c r="N32" i="8"/>
  <c r="M32" i="8"/>
  <c r="I32" i="8"/>
  <c r="P31" i="8"/>
  <c r="O31" i="8"/>
  <c r="N31" i="8"/>
  <c r="M31" i="8"/>
  <c r="I31" i="8"/>
  <c r="P30" i="8"/>
  <c r="O30" i="8"/>
  <c r="N30" i="8"/>
  <c r="M30" i="8"/>
  <c r="I30" i="8"/>
  <c r="P29" i="8"/>
  <c r="O29" i="8"/>
  <c r="N29" i="8"/>
  <c r="M29" i="8"/>
  <c r="I29" i="8"/>
  <c r="P28" i="8"/>
  <c r="O28" i="8"/>
  <c r="N28" i="8"/>
  <c r="M28" i="8"/>
  <c r="I28" i="8"/>
  <c r="P27" i="8"/>
  <c r="O27" i="8"/>
  <c r="N27" i="8"/>
  <c r="M27" i="8"/>
  <c r="J27" i="8"/>
  <c r="I27" i="8"/>
  <c r="P26" i="8"/>
  <c r="O26" i="8"/>
  <c r="N26" i="8"/>
  <c r="M26" i="8"/>
  <c r="I26" i="8"/>
  <c r="P25" i="8"/>
  <c r="O25" i="8"/>
  <c r="N25" i="8"/>
  <c r="M25" i="8"/>
  <c r="I25" i="8"/>
  <c r="P24" i="8"/>
  <c r="O24" i="8"/>
  <c r="N24" i="8"/>
  <c r="M24" i="8"/>
  <c r="I24" i="8"/>
  <c r="P23" i="8"/>
  <c r="O23" i="8"/>
  <c r="N23" i="8"/>
  <c r="M23" i="8"/>
  <c r="J23" i="8"/>
  <c r="I23" i="8"/>
  <c r="P22" i="8"/>
  <c r="O22" i="8"/>
  <c r="N22" i="8"/>
  <c r="M22" i="8"/>
  <c r="I22" i="8"/>
  <c r="P21" i="8"/>
  <c r="O21" i="8"/>
  <c r="N21" i="8"/>
  <c r="M21" i="8"/>
  <c r="I21" i="8"/>
  <c r="P20" i="8"/>
  <c r="O20" i="8"/>
  <c r="N20" i="8"/>
  <c r="M20" i="8"/>
  <c r="I20" i="8"/>
  <c r="P19" i="8"/>
  <c r="O19" i="8"/>
  <c r="N19" i="8"/>
  <c r="M19" i="8"/>
  <c r="I19" i="8"/>
  <c r="P18" i="8"/>
  <c r="O18" i="8"/>
  <c r="N18" i="8"/>
  <c r="M18" i="8"/>
  <c r="I18" i="8"/>
  <c r="P17" i="8"/>
  <c r="O17" i="8"/>
  <c r="N17" i="8"/>
  <c r="M17" i="8"/>
  <c r="I17" i="8"/>
  <c r="P16" i="8"/>
  <c r="O16" i="8"/>
  <c r="N16" i="8"/>
  <c r="M16" i="8"/>
  <c r="J16" i="8"/>
  <c r="I16" i="8"/>
  <c r="P15" i="8"/>
  <c r="O15" i="8"/>
  <c r="N15" i="8"/>
  <c r="M15" i="8"/>
  <c r="I15" i="8"/>
  <c r="P14" i="8"/>
  <c r="O14" i="8"/>
  <c r="N14" i="8"/>
  <c r="M14" i="8"/>
  <c r="I14" i="8"/>
  <c r="P13" i="8"/>
  <c r="O13" i="8"/>
  <c r="N13" i="8"/>
  <c r="M13" i="8"/>
  <c r="I13" i="8"/>
  <c r="P12" i="8"/>
  <c r="O12" i="8"/>
  <c r="N12" i="8"/>
  <c r="M12" i="8"/>
  <c r="J12" i="8"/>
  <c r="I12" i="8"/>
  <c r="P11" i="8"/>
  <c r="O11" i="8"/>
  <c r="N11" i="8"/>
  <c r="M11" i="8"/>
  <c r="I11" i="8"/>
  <c r="P10" i="8"/>
  <c r="O10" i="8"/>
  <c r="N10" i="8"/>
  <c r="M10" i="8"/>
  <c r="I10" i="8"/>
  <c r="P9" i="8"/>
  <c r="O9" i="8"/>
  <c r="N9" i="8"/>
  <c r="M9" i="8"/>
  <c r="I9" i="8"/>
  <c r="P8" i="8"/>
  <c r="O8" i="8"/>
  <c r="N8" i="8"/>
  <c r="M8" i="8"/>
  <c r="I8" i="8"/>
  <c r="P7" i="8"/>
  <c r="O7" i="8"/>
  <c r="N7" i="8"/>
  <c r="M7" i="8"/>
  <c r="I7" i="8"/>
  <c r="P6" i="8"/>
  <c r="O6" i="8"/>
  <c r="N6" i="8"/>
  <c r="M6" i="8"/>
  <c r="I6" i="8"/>
  <c r="P5" i="8"/>
  <c r="O5" i="8"/>
  <c r="N5" i="8"/>
  <c r="M5" i="8"/>
  <c r="I5" i="8"/>
  <c r="P4" i="8"/>
  <c r="O4" i="8"/>
  <c r="N4" i="8"/>
  <c r="M4" i="8"/>
  <c r="I4" i="8"/>
  <c r="P3" i="8"/>
  <c r="O3" i="8"/>
  <c r="N3" i="8"/>
  <c r="M3" i="8"/>
  <c r="I3" i="8"/>
  <c r="P2" i="8"/>
  <c r="O2" i="8"/>
  <c r="N2" i="8"/>
  <c r="M2" i="8"/>
  <c r="I2" i="8"/>
  <c r="O201" i="7"/>
  <c r="N201" i="7"/>
  <c r="L201" i="7"/>
  <c r="J1235" i="8" s="1"/>
  <c r="N200" i="7"/>
  <c r="L200" i="7"/>
  <c r="N199" i="7"/>
  <c r="L199" i="7"/>
  <c r="N198" i="7"/>
  <c r="L198" i="7"/>
  <c r="N197" i="7"/>
  <c r="L197" i="7"/>
  <c r="O196" i="7"/>
  <c r="N196" i="7"/>
  <c r="L196" i="7"/>
  <c r="N195" i="7"/>
  <c r="L195" i="7"/>
  <c r="N194" i="7"/>
  <c r="L194" i="7"/>
  <c r="O193" i="7"/>
  <c r="N193" i="7"/>
  <c r="L193" i="7"/>
  <c r="N192" i="7"/>
  <c r="L192" i="7"/>
  <c r="N191" i="7"/>
  <c r="L191" i="7"/>
  <c r="N190" i="7"/>
  <c r="L190" i="7"/>
  <c r="O189" i="7"/>
  <c r="N189" i="7"/>
  <c r="L189" i="7"/>
  <c r="N188" i="7"/>
  <c r="L188" i="7"/>
  <c r="O187" i="7"/>
  <c r="N187" i="7"/>
  <c r="L187" i="7"/>
  <c r="N186" i="7"/>
  <c r="L186" i="7"/>
  <c r="N185" i="7"/>
  <c r="L185" i="7"/>
  <c r="J502" i="8" s="1"/>
  <c r="N184" i="7"/>
  <c r="L184" i="7"/>
  <c r="N183" i="7"/>
  <c r="L183" i="7"/>
  <c r="J883" i="8" s="1"/>
  <c r="N182" i="7"/>
  <c r="L182" i="7"/>
  <c r="N181" i="7"/>
  <c r="L181" i="7"/>
  <c r="J233" i="8" s="1"/>
  <c r="N180" i="7"/>
  <c r="L180" i="7"/>
  <c r="N179" i="7"/>
  <c r="L179" i="7"/>
  <c r="N178" i="7"/>
  <c r="L178" i="7"/>
  <c r="N177" i="7"/>
  <c r="L177" i="7"/>
  <c r="N176" i="7"/>
  <c r="L176" i="7"/>
  <c r="N175" i="7"/>
  <c r="L175" i="7"/>
  <c r="J296" i="8" s="1"/>
  <c r="N174" i="7"/>
  <c r="L174" i="7"/>
  <c r="N173" i="7"/>
  <c r="L173" i="7"/>
  <c r="N172" i="7"/>
  <c r="L172" i="7"/>
  <c r="J95" i="8" s="1"/>
  <c r="N171" i="7"/>
  <c r="L171" i="7"/>
  <c r="J583" i="8" s="1"/>
  <c r="N170" i="7"/>
  <c r="L170" i="7"/>
  <c r="N169" i="7"/>
  <c r="L169" i="7"/>
  <c r="N168" i="7"/>
  <c r="L168" i="7"/>
  <c r="N167" i="7"/>
  <c r="L167" i="7"/>
  <c r="J483" i="8" s="1"/>
  <c r="N166" i="7"/>
  <c r="L166" i="7"/>
  <c r="J1202" i="8" s="1"/>
  <c r="L1202" i="8" s="1"/>
  <c r="N165" i="7"/>
  <c r="L165" i="7"/>
  <c r="N164" i="7"/>
  <c r="L164" i="7"/>
  <c r="N163" i="7"/>
  <c r="L163" i="7"/>
  <c r="N162" i="7"/>
  <c r="L162" i="7"/>
  <c r="N161" i="7"/>
  <c r="L161" i="7"/>
  <c r="N160" i="7"/>
  <c r="L160" i="7"/>
  <c r="N159" i="7"/>
  <c r="L159" i="7"/>
  <c r="O158" i="7"/>
  <c r="N158" i="7"/>
  <c r="L158" i="7"/>
  <c r="N157" i="7"/>
  <c r="L157" i="7"/>
  <c r="J264" i="8" s="1"/>
  <c r="N156" i="7"/>
  <c r="L156" i="7"/>
  <c r="N155" i="7"/>
  <c r="L155" i="7"/>
  <c r="O154" i="7"/>
  <c r="N154" i="7"/>
  <c r="L154" i="7"/>
  <c r="N153" i="7"/>
  <c r="L153" i="7"/>
  <c r="J772" i="8" s="1"/>
  <c r="O152" i="7"/>
  <c r="N152" i="7"/>
  <c r="L152" i="7"/>
  <c r="J922" i="8" s="1"/>
  <c r="L922" i="8" s="1"/>
  <c r="N151" i="7"/>
  <c r="L151" i="7"/>
  <c r="N150" i="7"/>
  <c r="L150" i="7"/>
  <c r="N149" i="7"/>
  <c r="L149" i="7"/>
  <c r="O148" i="7"/>
  <c r="N148" i="7"/>
  <c r="L148" i="7"/>
  <c r="N147" i="7"/>
  <c r="L147" i="7"/>
  <c r="J593" i="8" s="1"/>
  <c r="N146" i="7"/>
  <c r="L146" i="7"/>
  <c r="N145" i="7"/>
  <c r="L145" i="7"/>
  <c r="O144" i="7"/>
  <c r="N144" i="7"/>
  <c r="L144" i="7"/>
  <c r="O143" i="7"/>
  <c r="N143" i="7"/>
  <c r="L143" i="7"/>
  <c r="J491" i="8" s="1"/>
  <c r="N142" i="7"/>
  <c r="L142" i="7"/>
  <c r="N141" i="7"/>
  <c r="L141" i="7"/>
  <c r="N140" i="7"/>
  <c r="L140" i="7"/>
  <c r="N139" i="7"/>
  <c r="L139" i="7"/>
  <c r="J667" i="8" s="1"/>
  <c r="N138" i="7"/>
  <c r="L138" i="7"/>
  <c r="N137" i="7"/>
  <c r="L137" i="7"/>
  <c r="N136" i="7"/>
  <c r="L136" i="7"/>
  <c r="N135" i="7"/>
  <c r="L135" i="7"/>
  <c r="N134" i="7"/>
  <c r="L134" i="7"/>
  <c r="N133" i="7"/>
  <c r="L133" i="7"/>
  <c r="J88" i="8" s="1"/>
  <c r="N132" i="7"/>
  <c r="L132" i="7"/>
  <c r="N131" i="7"/>
  <c r="L131" i="7"/>
  <c r="N130" i="7"/>
  <c r="L130" i="7"/>
  <c r="N129" i="7"/>
  <c r="L129" i="7"/>
  <c r="J359" i="8" s="1"/>
  <c r="N128" i="7"/>
  <c r="L128" i="7"/>
  <c r="J342" i="8" s="1"/>
  <c r="N127" i="7"/>
  <c r="L127" i="7"/>
  <c r="J1117" i="8" s="1"/>
  <c r="O126" i="7"/>
  <c r="N126" i="7"/>
  <c r="L126" i="7"/>
  <c r="N125" i="7"/>
  <c r="L125" i="7"/>
  <c r="N124" i="7"/>
  <c r="L124" i="7"/>
  <c r="N123" i="7"/>
  <c r="L123" i="7"/>
  <c r="N122" i="7"/>
  <c r="L122" i="7"/>
  <c r="N121" i="7"/>
  <c r="L121" i="7"/>
  <c r="O120" i="7"/>
  <c r="N120" i="7"/>
  <c r="L120" i="7"/>
  <c r="N119" i="7"/>
  <c r="L119" i="7"/>
  <c r="N118" i="7"/>
  <c r="L118" i="7"/>
  <c r="N117" i="7"/>
  <c r="L117" i="7"/>
  <c r="N116" i="7"/>
  <c r="L116" i="7"/>
  <c r="N115" i="7"/>
  <c r="L115" i="7"/>
  <c r="J510" i="8" s="1"/>
  <c r="N114" i="7"/>
  <c r="L114" i="7"/>
  <c r="N113" i="7"/>
  <c r="L113" i="7"/>
  <c r="N112" i="7"/>
  <c r="L112" i="7"/>
  <c r="N111" i="7"/>
  <c r="L111" i="7"/>
  <c r="O110" i="7"/>
  <c r="N110" i="7"/>
  <c r="L110" i="7"/>
  <c r="O109" i="7"/>
  <c r="N109" i="7"/>
  <c r="L109" i="7"/>
  <c r="N108" i="7"/>
  <c r="L108" i="7"/>
  <c r="N107" i="7"/>
  <c r="L107" i="7"/>
  <c r="N106" i="7"/>
  <c r="L106" i="7"/>
  <c r="J889" i="8" s="1"/>
  <c r="N105" i="7"/>
  <c r="L105" i="7"/>
  <c r="O104" i="7"/>
  <c r="N104" i="7"/>
  <c r="L104" i="7"/>
  <c r="N103" i="7"/>
  <c r="L103" i="7"/>
  <c r="N102" i="7"/>
  <c r="L102" i="7"/>
  <c r="J877" i="8" s="1"/>
  <c r="N101" i="7"/>
  <c r="L101" i="7"/>
  <c r="N100" i="7"/>
  <c r="L100" i="7"/>
  <c r="O99" i="7"/>
  <c r="N99" i="7"/>
  <c r="L99" i="7"/>
  <c r="N98" i="7"/>
  <c r="L98" i="7"/>
  <c r="N97" i="7"/>
  <c r="L97" i="7"/>
  <c r="J71" i="8" s="1"/>
  <c r="O96" i="7"/>
  <c r="N96" i="7"/>
  <c r="L96" i="7"/>
  <c r="J245" i="8" s="1"/>
  <c r="N95" i="7"/>
  <c r="L95" i="7"/>
  <c r="J223" i="8" s="1"/>
  <c r="N94" i="7"/>
  <c r="L94" i="7"/>
  <c r="N93" i="7"/>
  <c r="L93" i="7"/>
  <c r="J130" i="8" s="1"/>
  <c r="O92" i="7"/>
  <c r="N92" i="7"/>
  <c r="L92" i="7"/>
  <c r="O91" i="7"/>
  <c r="N91" i="7"/>
  <c r="L91" i="7"/>
  <c r="N90" i="7"/>
  <c r="L90" i="7"/>
  <c r="O89" i="7"/>
  <c r="N89" i="7"/>
  <c r="L89" i="7"/>
  <c r="J1307" i="8" s="1"/>
  <c r="O88" i="7"/>
  <c r="N88" i="7"/>
  <c r="L88" i="7"/>
  <c r="O87" i="7"/>
  <c r="N87" i="7"/>
  <c r="L87" i="7"/>
  <c r="J84" i="8" s="1"/>
  <c r="N86" i="7"/>
  <c r="L86" i="7"/>
  <c r="N85" i="7"/>
  <c r="L85" i="7"/>
  <c r="N84" i="7"/>
  <c r="L84" i="7"/>
  <c r="O83" i="7"/>
  <c r="N83" i="7"/>
  <c r="L83" i="7"/>
  <c r="N82" i="7"/>
  <c r="L82" i="7"/>
  <c r="N81" i="7"/>
  <c r="L81" i="7"/>
  <c r="N80" i="7"/>
  <c r="L80" i="7"/>
  <c r="N79" i="7"/>
  <c r="L79" i="7"/>
  <c r="J716" i="8" s="1"/>
  <c r="L716" i="8" s="1"/>
  <c r="N78" i="7"/>
  <c r="L78" i="7"/>
  <c r="N77" i="7"/>
  <c r="L77" i="7"/>
  <c r="N76" i="7"/>
  <c r="L76" i="7"/>
  <c r="N75" i="7"/>
  <c r="L75" i="7"/>
  <c r="J411" i="8" s="1"/>
  <c r="N74" i="7"/>
  <c r="L74" i="7"/>
  <c r="J40" i="8" s="1"/>
  <c r="N73" i="7"/>
  <c r="L73" i="7"/>
  <c r="J629" i="8" s="1"/>
  <c r="O72" i="7"/>
  <c r="N72" i="7"/>
  <c r="L72" i="7"/>
  <c r="N71" i="7"/>
  <c r="L71" i="7"/>
  <c r="O70" i="7"/>
  <c r="N70" i="7"/>
  <c r="L70" i="7"/>
  <c r="N69" i="7"/>
  <c r="L69" i="7"/>
  <c r="J829" i="8" s="1"/>
  <c r="N68" i="7"/>
  <c r="L68" i="7"/>
  <c r="N67" i="7"/>
  <c r="L67" i="7"/>
  <c r="N66" i="7"/>
  <c r="L66" i="7"/>
  <c r="N65" i="7"/>
  <c r="L65" i="7"/>
  <c r="N64" i="7"/>
  <c r="L64" i="7"/>
  <c r="N63" i="7"/>
  <c r="L63" i="7"/>
  <c r="J216" i="8" s="1"/>
  <c r="L216" i="8" s="1"/>
  <c r="N62" i="7"/>
  <c r="L62" i="7"/>
  <c r="N61" i="7"/>
  <c r="L61" i="7"/>
  <c r="N60" i="7"/>
  <c r="L60" i="7"/>
  <c r="N59" i="7"/>
  <c r="L59" i="7"/>
  <c r="N58" i="7"/>
  <c r="L58" i="7"/>
  <c r="O57" i="7"/>
  <c r="N57" i="7"/>
  <c r="L57" i="7"/>
  <c r="N56" i="7"/>
  <c r="L56" i="7"/>
  <c r="N55" i="7"/>
  <c r="L55" i="7"/>
  <c r="N54" i="7"/>
  <c r="L54" i="7"/>
  <c r="N53" i="7"/>
  <c r="L53" i="7"/>
  <c r="N52" i="7"/>
  <c r="L52" i="7"/>
  <c r="N51" i="7"/>
  <c r="L51" i="7"/>
  <c r="N50" i="7"/>
  <c r="L50" i="7"/>
  <c r="N49" i="7"/>
  <c r="L49" i="7"/>
  <c r="N48" i="7"/>
  <c r="L48" i="7"/>
  <c r="J1589" i="8" s="1"/>
  <c r="L1589" i="8" s="1"/>
  <c r="N47" i="7"/>
  <c r="L47" i="7"/>
  <c r="N46" i="7"/>
  <c r="L46" i="7"/>
  <c r="N45" i="7"/>
  <c r="L45" i="7"/>
  <c r="N44" i="7"/>
  <c r="L44" i="7"/>
  <c r="J3" i="8" s="1"/>
  <c r="N43" i="7"/>
  <c r="L43" i="7"/>
  <c r="N42" i="7"/>
  <c r="L42" i="7"/>
  <c r="J211" i="8" s="1"/>
  <c r="N41" i="7"/>
  <c r="L41" i="7"/>
  <c r="N40" i="7"/>
  <c r="L40" i="7"/>
  <c r="N39" i="7"/>
  <c r="L39" i="7"/>
  <c r="N38" i="7"/>
  <c r="L38" i="7"/>
  <c r="O37" i="7"/>
  <c r="N37" i="7"/>
  <c r="L37" i="7"/>
  <c r="N36" i="7"/>
  <c r="L36" i="7"/>
  <c r="N35" i="7"/>
  <c r="L35" i="7"/>
  <c r="J228" i="8" s="1"/>
  <c r="N34" i="7"/>
  <c r="L34" i="7"/>
  <c r="J286" i="8" s="1"/>
  <c r="N33" i="7"/>
  <c r="L33" i="7"/>
  <c r="J337" i="8" s="1"/>
  <c r="O32" i="7"/>
  <c r="N32" i="7"/>
  <c r="L32" i="7"/>
  <c r="N31" i="7"/>
  <c r="L31" i="7"/>
  <c r="N30" i="7"/>
  <c r="L30" i="7"/>
  <c r="N29" i="7"/>
  <c r="L29" i="7"/>
  <c r="N28" i="7"/>
  <c r="L28" i="7"/>
  <c r="O27" i="7"/>
  <c r="N27" i="7"/>
  <c r="L27" i="7"/>
  <c r="N26" i="7"/>
  <c r="L26" i="7"/>
  <c r="N25" i="7"/>
  <c r="L25" i="7"/>
  <c r="N24" i="7"/>
  <c r="L24" i="7"/>
  <c r="N23" i="7"/>
  <c r="L23" i="7"/>
  <c r="N22" i="7"/>
  <c r="L22" i="7"/>
  <c r="N21" i="7"/>
  <c r="L21" i="7"/>
  <c r="N20" i="7"/>
  <c r="L20" i="7"/>
  <c r="N19" i="7"/>
  <c r="L19" i="7"/>
  <c r="J276" i="8" s="1"/>
  <c r="O18" i="7"/>
  <c r="N18" i="7"/>
  <c r="L18" i="7"/>
  <c r="N17" i="7"/>
  <c r="L17" i="7"/>
  <c r="O16" i="7"/>
  <c r="N16" i="7"/>
  <c r="L16" i="7"/>
  <c r="N15" i="7"/>
  <c r="L15" i="7"/>
  <c r="N14" i="7"/>
  <c r="L14" i="7"/>
  <c r="N13" i="7"/>
  <c r="L13" i="7"/>
  <c r="N12" i="7"/>
  <c r="L12" i="7"/>
  <c r="N11" i="7"/>
  <c r="L11" i="7"/>
  <c r="O10" i="7"/>
  <c r="N10" i="7"/>
  <c r="L10" i="7"/>
  <c r="N9" i="7"/>
  <c r="L9" i="7"/>
  <c r="N8" i="7"/>
  <c r="L8" i="7"/>
  <c r="N7" i="7"/>
  <c r="L7" i="7"/>
  <c r="J378" i="8" s="1"/>
  <c r="N6" i="7"/>
  <c r="L6" i="7"/>
  <c r="N5" i="7"/>
  <c r="L5" i="7"/>
  <c r="N4" i="7"/>
  <c r="L4" i="7"/>
  <c r="N3" i="7"/>
  <c r="L3" i="7"/>
  <c r="N2" i="7"/>
  <c r="L2" i="7"/>
  <c r="R1584" i="5"/>
  <c r="O1584" i="5"/>
  <c r="N1584" i="5"/>
  <c r="Q1584" i="5" s="1"/>
  <c r="J1584" i="5"/>
  <c r="I1584" i="5"/>
  <c r="M1584" i="5" s="1"/>
  <c r="R1583" i="5"/>
  <c r="P1583" i="5"/>
  <c r="O1583" i="5"/>
  <c r="N1583" i="5"/>
  <c r="J1583" i="5"/>
  <c r="I1583" i="5"/>
  <c r="M1583" i="5" s="1"/>
  <c r="R1582" i="5"/>
  <c r="O1582" i="5"/>
  <c r="N1582" i="5"/>
  <c r="J1582" i="5"/>
  <c r="I1582" i="5"/>
  <c r="R1581" i="5"/>
  <c r="O1581" i="5"/>
  <c r="N1581" i="5"/>
  <c r="Q1581" i="5" s="1"/>
  <c r="L1581" i="5"/>
  <c r="K200" i="7" s="1"/>
  <c r="K1581" i="5"/>
  <c r="J1581" i="5"/>
  <c r="I1581" i="5"/>
  <c r="M1581" i="5" s="1"/>
  <c r="R1580" i="5"/>
  <c r="O1580" i="5"/>
  <c r="N1580" i="5"/>
  <c r="J1580" i="5"/>
  <c r="I1580" i="5"/>
  <c r="L1580" i="5" s="1"/>
  <c r="R1579" i="5"/>
  <c r="O1579" i="5"/>
  <c r="P1579" i="5" s="1"/>
  <c r="N1579" i="5"/>
  <c r="M1579" i="5"/>
  <c r="L1579" i="5"/>
  <c r="K199" i="7" s="1"/>
  <c r="K1579" i="5"/>
  <c r="J1579" i="5"/>
  <c r="I1579" i="5"/>
  <c r="R1578" i="5"/>
  <c r="O1578" i="5"/>
  <c r="N1578" i="5"/>
  <c r="J1578" i="5"/>
  <c r="I1578" i="5"/>
  <c r="M1578" i="5" s="1"/>
  <c r="R1577" i="5"/>
  <c r="O1577" i="5"/>
  <c r="N1577" i="5"/>
  <c r="K1577" i="5"/>
  <c r="J1577" i="5"/>
  <c r="I1577" i="5"/>
  <c r="M1577" i="5" s="1"/>
  <c r="R1576" i="5"/>
  <c r="O1576" i="5"/>
  <c r="N1576" i="5"/>
  <c r="J1576" i="5"/>
  <c r="I1576" i="5"/>
  <c r="L1576" i="5" s="1"/>
  <c r="R1575" i="5"/>
  <c r="O1575" i="5"/>
  <c r="N1575" i="5"/>
  <c r="Q1575" i="5" s="1"/>
  <c r="J1575" i="5"/>
  <c r="I1575" i="5"/>
  <c r="R1574" i="5"/>
  <c r="O1574" i="5"/>
  <c r="N1574" i="5"/>
  <c r="J1574" i="5"/>
  <c r="I1574" i="5"/>
  <c r="R1573" i="5"/>
  <c r="O1573" i="5"/>
  <c r="N1573" i="5"/>
  <c r="J1573" i="5"/>
  <c r="I1573" i="5"/>
  <c r="M1573" i="5" s="1"/>
  <c r="R1572" i="5"/>
  <c r="O1572" i="5"/>
  <c r="N1572" i="5"/>
  <c r="M1572" i="5"/>
  <c r="J1572" i="5"/>
  <c r="I1572" i="5"/>
  <c r="K1572" i="5" s="1"/>
  <c r="J197" i="7" s="1"/>
  <c r="R1571" i="5"/>
  <c r="O1571" i="5"/>
  <c r="N1571" i="5"/>
  <c r="J1571" i="5"/>
  <c r="I1571" i="5"/>
  <c r="R1570" i="5"/>
  <c r="O1570" i="5"/>
  <c r="N1570" i="5"/>
  <c r="J1570" i="5"/>
  <c r="I1570" i="5"/>
  <c r="R1569" i="5"/>
  <c r="O1569" i="5"/>
  <c r="N1569" i="5"/>
  <c r="J1569" i="5"/>
  <c r="I1569" i="5"/>
  <c r="K1569" i="5" s="1"/>
  <c r="R1568" i="5"/>
  <c r="O1568" i="5"/>
  <c r="N1568" i="5"/>
  <c r="J1568" i="5"/>
  <c r="I1568" i="5"/>
  <c r="R1567" i="5"/>
  <c r="O1567" i="5"/>
  <c r="N1567" i="5"/>
  <c r="J1567" i="5"/>
  <c r="I1567" i="5"/>
  <c r="K1567" i="5" s="1"/>
  <c r="R1566" i="5"/>
  <c r="P1566" i="5"/>
  <c r="O1566" i="5"/>
  <c r="N1566" i="5"/>
  <c r="Q1566" i="5" s="1"/>
  <c r="J1566" i="5"/>
  <c r="I1566" i="5"/>
  <c r="R1565" i="5"/>
  <c r="O1565" i="5"/>
  <c r="N1565" i="5"/>
  <c r="Q1565" i="5" s="1"/>
  <c r="L1565" i="5"/>
  <c r="J1565" i="5"/>
  <c r="I1565" i="5"/>
  <c r="M1565" i="5" s="1"/>
  <c r="R1564" i="5"/>
  <c r="O1564" i="5"/>
  <c r="N1564" i="5"/>
  <c r="J1564" i="5"/>
  <c r="I1564" i="5"/>
  <c r="K1564" i="5" s="1"/>
  <c r="R1563" i="5"/>
  <c r="O1563" i="5"/>
  <c r="N1563" i="5"/>
  <c r="J1563" i="5"/>
  <c r="I1563" i="5"/>
  <c r="R1562" i="5"/>
  <c r="O1562" i="5"/>
  <c r="N1562" i="5"/>
  <c r="M1562" i="5"/>
  <c r="L1562" i="5"/>
  <c r="J1562" i="5"/>
  <c r="I1562" i="5"/>
  <c r="K1562" i="5" s="1"/>
  <c r="R1561" i="5"/>
  <c r="O1561" i="5"/>
  <c r="N1561" i="5"/>
  <c r="Q1561" i="5" s="1"/>
  <c r="J1561" i="5"/>
  <c r="I1561" i="5"/>
  <c r="R1560" i="5"/>
  <c r="O1560" i="5"/>
  <c r="N1560" i="5"/>
  <c r="L1560" i="5"/>
  <c r="J1560" i="5"/>
  <c r="I1560" i="5"/>
  <c r="M1560" i="5" s="1"/>
  <c r="R1559" i="5"/>
  <c r="O1559" i="5"/>
  <c r="N1559" i="5"/>
  <c r="J1559" i="5"/>
  <c r="I1559" i="5"/>
  <c r="M1559" i="5" s="1"/>
  <c r="R1558" i="5"/>
  <c r="O1558" i="5"/>
  <c r="N1558" i="5"/>
  <c r="M1558" i="5"/>
  <c r="L1558" i="5"/>
  <c r="J1558" i="5"/>
  <c r="I1558" i="5"/>
  <c r="K1558" i="5" s="1"/>
  <c r="R1557" i="5"/>
  <c r="O1557" i="5"/>
  <c r="N1557" i="5"/>
  <c r="J1557" i="5"/>
  <c r="I1557" i="5"/>
  <c r="R1556" i="5"/>
  <c r="O1556" i="5"/>
  <c r="N1556" i="5"/>
  <c r="Q1556" i="5" s="1"/>
  <c r="J1556" i="5"/>
  <c r="I1556" i="5"/>
  <c r="R1555" i="5"/>
  <c r="O1555" i="5"/>
  <c r="N1555" i="5"/>
  <c r="P1555" i="5" s="1"/>
  <c r="J1555" i="5"/>
  <c r="I1555" i="5"/>
  <c r="R1554" i="5"/>
  <c r="O1554" i="5"/>
  <c r="N1554" i="5"/>
  <c r="M1554" i="5"/>
  <c r="J1554" i="5"/>
  <c r="I1554" i="5"/>
  <c r="L1554" i="5" s="1"/>
  <c r="R1553" i="5"/>
  <c r="O1553" i="5"/>
  <c r="N1553" i="5"/>
  <c r="J1553" i="5"/>
  <c r="I1553" i="5"/>
  <c r="R1552" i="5"/>
  <c r="O1552" i="5"/>
  <c r="N1552" i="5"/>
  <c r="J1552" i="5"/>
  <c r="I1552" i="5"/>
  <c r="R1551" i="5"/>
  <c r="Q1551" i="5"/>
  <c r="O1551" i="5"/>
  <c r="N1551" i="5"/>
  <c r="J1551" i="5"/>
  <c r="I1551" i="5"/>
  <c r="R1550" i="5"/>
  <c r="O1550" i="5"/>
  <c r="N1550" i="5"/>
  <c r="P1550" i="5" s="1"/>
  <c r="J1550" i="5"/>
  <c r="I1550" i="5"/>
  <c r="M1550" i="5" s="1"/>
  <c r="R1549" i="5"/>
  <c r="O1549" i="5"/>
  <c r="P1549" i="5" s="1"/>
  <c r="N1549" i="5"/>
  <c r="J1549" i="5"/>
  <c r="I1549" i="5"/>
  <c r="K1549" i="5" s="1"/>
  <c r="R1548" i="5"/>
  <c r="O1548" i="5"/>
  <c r="N1548" i="5"/>
  <c r="J1548" i="5"/>
  <c r="I1548" i="5"/>
  <c r="R1547" i="5"/>
  <c r="O1547" i="5"/>
  <c r="N1547" i="5"/>
  <c r="K1547" i="5"/>
  <c r="J1547" i="5"/>
  <c r="I1547" i="5"/>
  <c r="R1546" i="5"/>
  <c r="O1546" i="5"/>
  <c r="N1546" i="5"/>
  <c r="J1546" i="5"/>
  <c r="I1546" i="5"/>
  <c r="K1546" i="5" s="1"/>
  <c r="R1545" i="5"/>
  <c r="O1545" i="5"/>
  <c r="N1545" i="5"/>
  <c r="L1545" i="5"/>
  <c r="J1545" i="5"/>
  <c r="I1545" i="5"/>
  <c r="R1544" i="5"/>
  <c r="O1544" i="5"/>
  <c r="N1544" i="5"/>
  <c r="L1544" i="5"/>
  <c r="K196" i="7" s="1"/>
  <c r="J1544" i="5"/>
  <c r="I1544" i="5"/>
  <c r="R1543" i="5"/>
  <c r="O1543" i="5"/>
  <c r="N1543" i="5"/>
  <c r="M1543" i="5"/>
  <c r="J1543" i="5"/>
  <c r="I1543" i="5"/>
  <c r="K1543" i="5" s="1"/>
  <c r="R1542" i="5"/>
  <c r="O1542" i="5"/>
  <c r="N1542" i="5"/>
  <c r="M1542" i="5"/>
  <c r="L1542" i="5"/>
  <c r="J1542" i="5"/>
  <c r="I1542" i="5"/>
  <c r="K1542" i="5" s="1"/>
  <c r="R1541" i="5"/>
  <c r="O1541" i="5"/>
  <c r="N1541" i="5"/>
  <c r="J1541" i="5"/>
  <c r="I1541" i="5"/>
  <c r="R1540" i="5"/>
  <c r="O1540" i="5"/>
  <c r="N1540" i="5"/>
  <c r="J1540" i="5"/>
  <c r="I1540" i="5"/>
  <c r="K1540" i="5" s="1"/>
  <c r="R1539" i="5"/>
  <c r="O1539" i="5"/>
  <c r="N1539" i="5"/>
  <c r="J1539" i="5"/>
  <c r="I1539" i="5"/>
  <c r="R1538" i="5"/>
  <c r="O1538" i="5"/>
  <c r="N1538" i="5"/>
  <c r="Q1538" i="5" s="1"/>
  <c r="J1538" i="5"/>
  <c r="I1538" i="5"/>
  <c r="K1538" i="5" s="1"/>
  <c r="R1537" i="5"/>
  <c r="O1537" i="5"/>
  <c r="N1537" i="5"/>
  <c r="J1537" i="5"/>
  <c r="I1537" i="5"/>
  <c r="R1536" i="5"/>
  <c r="O1536" i="5"/>
  <c r="N1536" i="5"/>
  <c r="Q1536" i="5" s="1"/>
  <c r="J1536" i="5"/>
  <c r="I1536" i="5"/>
  <c r="M1536" i="5" s="1"/>
  <c r="R1535" i="5"/>
  <c r="O1535" i="5"/>
  <c r="N1535" i="5"/>
  <c r="J1535" i="5"/>
  <c r="I1535" i="5"/>
  <c r="M1535" i="5" s="1"/>
  <c r="R1534" i="5"/>
  <c r="O1534" i="5"/>
  <c r="N1534" i="5"/>
  <c r="J1534" i="5"/>
  <c r="I1534" i="5"/>
  <c r="R1533" i="5"/>
  <c r="O1533" i="5"/>
  <c r="N1533" i="5"/>
  <c r="J1533" i="5"/>
  <c r="I1533" i="5"/>
  <c r="M1533" i="5" s="1"/>
  <c r="R1532" i="5"/>
  <c r="O1532" i="5"/>
  <c r="N1532" i="5"/>
  <c r="J1532" i="5"/>
  <c r="I1532" i="5"/>
  <c r="R1531" i="5"/>
  <c r="O1531" i="5"/>
  <c r="N1531" i="5"/>
  <c r="J1531" i="5"/>
  <c r="I1531" i="5"/>
  <c r="R1530" i="5"/>
  <c r="O1530" i="5"/>
  <c r="N1530" i="5"/>
  <c r="J1530" i="5"/>
  <c r="I1530" i="5"/>
  <c r="L1530" i="5" s="1"/>
  <c r="R1529" i="5"/>
  <c r="O1529" i="5"/>
  <c r="N1529" i="5"/>
  <c r="J1529" i="5"/>
  <c r="I1529" i="5"/>
  <c r="R1528" i="5"/>
  <c r="O1528" i="5"/>
  <c r="N1528" i="5"/>
  <c r="J1528" i="5"/>
  <c r="I1528" i="5"/>
  <c r="R1527" i="5"/>
  <c r="O1527" i="5"/>
  <c r="N1527" i="5"/>
  <c r="J1527" i="5"/>
  <c r="I1527" i="5"/>
  <c r="R1526" i="5"/>
  <c r="O1526" i="5"/>
  <c r="N1526" i="5"/>
  <c r="J1526" i="5"/>
  <c r="I1526" i="5"/>
  <c r="R1525" i="5"/>
  <c r="P1525" i="5"/>
  <c r="O1525" i="5"/>
  <c r="N1525" i="5"/>
  <c r="M1525" i="5"/>
  <c r="J1525" i="5"/>
  <c r="I1525" i="5"/>
  <c r="K1525" i="5" s="1"/>
  <c r="R1524" i="5"/>
  <c r="O1524" i="5"/>
  <c r="N1524" i="5"/>
  <c r="J1524" i="5"/>
  <c r="I1524" i="5"/>
  <c r="M1524" i="5" s="1"/>
  <c r="R1523" i="5"/>
  <c r="O1523" i="5"/>
  <c r="N1523" i="5"/>
  <c r="J1523" i="5"/>
  <c r="I1523" i="5"/>
  <c r="R1522" i="5"/>
  <c r="O1522" i="5"/>
  <c r="Q1522" i="5" s="1"/>
  <c r="N1522" i="5"/>
  <c r="J1522" i="5"/>
  <c r="I1522" i="5"/>
  <c r="K1522" i="5" s="1"/>
  <c r="R1521" i="5"/>
  <c r="O1521" i="5"/>
  <c r="N1521" i="5"/>
  <c r="P1521" i="5" s="1"/>
  <c r="J1521" i="5"/>
  <c r="I1521" i="5"/>
  <c r="R1520" i="5"/>
  <c r="O1520" i="5"/>
  <c r="N1520" i="5"/>
  <c r="J1520" i="5"/>
  <c r="I1520" i="5"/>
  <c r="R1519" i="5"/>
  <c r="O1519" i="5"/>
  <c r="N1519" i="5"/>
  <c r="J1519" i="5"/>
  <c r="I1519" i="5"/>
  <c r="R1518" i="5"/>
  <c r="Q1518" i="5"/>
  <c r="O1518" i="5"/>
  <c r="N1518" i="5"/>
  <c r="P1518" i="5" s="1"/>
  <c r="J1518" i="5"/>
  <c r="I1518" i="5"/>
  <c r="K1518" i="5" s="1"/>
  <c r="J190" i="7" s="1"/>
  <c r="R1517" i="5"/>
  <c r="O1517" i="5"/>
  <c r="N1517" i="5"/>
  <c r="L1517" i="5"/>
  <c r="J1517" i="5"/>
  <c r="I1517" i="5"/>
  <c r="M1517" i="5" s="1"/>
  <c r="R1516" i="5"/>
  <c r="O1516" i="5"/>
  <c r="N1516" i="5"/>
  <c r="P1516" i="5" s="1"/>
  <c r="J1516" i="5"/>
  <c r="I1516" i="5"/>
  <c r="R1515" i="5"/>
  <c r="O1515" i="5"/>
  <c r="N1515" i="5"/>
  <c r="K1515" i="5"/>
  <c r="J189" i="7" s="1"/>
  <c r="J1515" i="5"/>
  <c r="I1515" i="5"/>
  <c r="R1514" i="5"/>
  <c r="O1514" i="5"/>
  <c r="Q1514" i="5" s="1"/>
  <c r="N1514" i="5"/>
  <c r="J1514" i="5"/>
  <c r="I1514" i="5"/>
  <c r="R1513" i="5"/>
  <c r="O1513" i="5"/>
  <c r="N1513" i="5"/>
  <c r="J1513" i="5"/>
  <c r="I1513" i="5"/>
  <c r="R1512" i="5"/>
  <c r="O1512" i="5"/>
  <c r="N1512" i="5"/>
  <c r="J1512" i="5"/>
  <c r="I1512" i="5"/>
  <c r="M1512" i="5" s="1"/>
  <c r="R1511" i="5"/>
  <c r="O1511" i="5"/>
  <c r="N1511" i="5"/>
  <c r="J1511" i="5"/>
  <c r="I1511" i="5"/>
  <c r="R1510" i="5"/>
  <c r="O1510" i="5"/>
  <c r="N1510" i="5"/>
  <c r="M1510" i="5"/>
  <c r="J1510" i="5"/>
  <c r="I1510" i="5"/>
  <c r="K1510" i="5" s="1"/>
  <c r="R1509" i="5"/>
  <c r="O1509" i="5"/>
  <c r="N1509" i="5"/>
  <c r="L1509" i="5"/>
  <c r="J1509" i="5"/>
  <c r="I1509" i="5"/>
  <c r="R1508" i="5"/>
  <c r="O1508" i="5"/>
  <c r="N1508" i="5"/>
  <c r="J1508" i="5"/>
  <c r="I1508" i="5"/>
  <c r="R1507" i="5"/>
  <c r="O1507" i="5"/>
  <c r="N1507" i="5"/>
  <c r="M1507" i="5"/>
  <c r="J1507" i="5"/>
  <c r="I1507" i="5"/>
  <c r="R1506" i="5"/>
  <c r="O1506" i="5"/>
  <c r="N1506" i="5"/>
  <c r="M1506" i="5"/>
  <c r="J1506" i="5"/>
  <c r="I1506" i="5"/>
  <c r="L1506" i="5" s="1"/>
  <c r="R1505" i="5"/>
  <c r="O1505" i="5"/>
  <c r="N1505" i="5"/>
  <c r="J1505" i="5"/>
  <c r="I1505" i="5"/>
  <c r="L1505" i="5" s="1"/>
  <c r="R1504" i="5"/>
  <c r="O1504" i="5"/>
  <c r="N1504" i="5"/>
  <c r="P1504" i="5" s="1"/>
  <c r="J1504" i="5"/>
  <c r="I1504" i="5"/>
  <c r="R1503" i="5"/>
  <c r="O1503" i="5"/>
  <c r="N1503" i="5"/>
  <c r="J1503" i="5"/>
  <c r="I1503" i="5"/>
  <c r="M1503" i="5" s="1"/>
  <c r="R1502" i="5"/>
  <c r="O1502" i="5"/>
  <c r="N1502" i="5"/>
  <c r="J1502" i="5"/>
  <c r="I1502" i="5"/>
  <c r="L1502" i="5" s="1"/>
  <c r="R1501" i="5"/>
  <c r="O1501" i="5"/>
  <c r="N1501" i="5"/>
  <c r="J1501" i="5"/>
  <c r="I1501" i="5"/>
  <c r="K1501" i="5" s="1"/>
  <c r="R1500" i="5"/>
  <c r="O1500" i="5"/>
  <c r="N1500" i="5"/>
  <c r="J1500" i="5"/>
  <c r="I1500" i="5"/>
  <c r="R1499" i="5"/>
  <c r="O1499" i="5"/>
  <c r="N1499" i="5"/>
  <c r="Q1499" i="5" s="1"/>
  <c r="J1499" i="5"/>
  <c r="I1499" i="5"/>
  <c r="M1499" i="5" s="1"/>
  <c r="R1498" i="5"/>
  <c r="O1498" i="5"/>
  <c r="N1498" i="5"/>
  <c r="J1498" i="5"/>
  <c r="I1498" i="5"/>
  <c r="R1497" i="5"/>
  <c r="O1497" i="5"/>
  <c r="N1497" i="5"/>
  <c r="P1497" i="5" s="1"/>
  <c r="J1497" i="5"/>
  <c r="I1497" i="5"/>
  <c r="M1497" i="5" s="1"/>
  <c r="R1496" i="5"/>
  <c r="Q1496" i="5"/>
  <c r="O1496" i="5"/>
  <c r="N1496" i="5"/>
  <c r="J1496" i="5"/>
  <c r="I1496" i="5"/>
  <c r="R1495" i="5"/>
  <c r="O1495" i="5"/>
  <c r="N1495" i="5"/>
  <c r="J1495" i="5"/>
  <c r="I1495" i="5"/>
  <c r="L1495" i="5" s="1"/>
  <c r="K184" i="7" s="1"/>
  <c r="R1494" i="5"/>
  <c r="O1494" i="5"/>
  <c r="N1494" i="5"/>
  <c r="J1494" i="5"/>
  <c r="I1494" i="5"/>
  <c r="R1493" i="5"/>
  <c r="O1493" i="5"/>
  <c r="N1493" i="5"/>
  <c r="P1493" i="5" s="1"/>
  <c r="K1493" i="5"/>
  <c r="J1493" i="5"/>
  <c r="I1493" i="5"/>
  <c r="R1492" i="5"/>
  <c r="O1492" i="5"/>
  <c r="N1492" i="5"/>
  <c r="J1492" i="5"/>
  <c r="I1492" i="5"/>
  <c r="R1491" i="5"/>
  <c r="O1491" i="5"/>
  <c r="N1491" i="5"/>
  <c r="J1491" i="5"/>
  <c r="I1491" i="5"/>
  <c r="M1491" i="5" s="1"/>
  <c r="R1490" i="5"/>
  <c r="O1490" i="5"/>
  <c r="N1490" i="5"/>
  <c r="J1490" i="5"/>
  <c r="I1490" i="5"/>
  <c r="R1489" i="5"/>
  <c r="O1489" i="5"/>
  <c r="N1489" i="5"/>
  <c r="J1489" i="5"/>
  <c r="I1489" i="5"/>
  <c r="L1489" i="5" s="1"/>
  <c r="R1488" i="5"/>
  <c r="O1488" i="5"/>
  <c r="N1488" i="5"/>
  <c r="J1488" i="5"/>
  <c r="I1488" i="5"/>
  <c r="R1487" i="5"/>
  <c r="O1487" i="5"/>
  <c r="N1487" i="5"/>
  <c r="K1487" i="5"/>
  <c r="J1487" i="5"/>
  <c r="I1487" i="5"/>
  <c r="R1486" i="5"/>
  <c r="O1486" i="5"/>
  <c r="N1486" i="5"/>
  <c r="Q1486" i="5" s="1"/>
  <c r="J1486" i="5"/>
  <c r="I1486" i="5"/>
  <c r="R1485" i="5"/>
  <c r="Q1485" i="5"/>
  <c r="O1485" i="5"/>
  <c r="N1485" i="5"/>
  <c r="P1485" i="5" s="1"/>
  <c r="J1485" i="5"/>
  <c r="I1485" i="5"/>
  <c r="R1484" i="5"/>
  <c r="O1484" i="5"/>
  <c r="N1484" i="5"/>
  <c r="M1484" i="5"/>
  <c r="J1484" i="5"/>
  <c r="I1484" i="5"/>
  <c r="R1483" i="5"/>
  <c r="O1483" i="5"/>
  <c r="N1483" i="5"/>
  <c r="J1483" i="5"/>
  <c r="I1483" i="5"/>
  <c r="R1482" i="5"/>
  <c r="O1482" i="5"/>
  <c r="N1482" i="5"/>
  <c r="M1482" i="5"/>
  <c r="L1482" i="5"/>
  <c r="J1482" i="5"/>
  <c r="I1482" i="5"/>
  <c r="K1482" i="5" s="1"/>
  <c r="R1481" i="5"/>
  <c r="O1481" i="5"/>
  <c r="N1481" i="5"/>
  <c r="M1481" i="5"/>
  <c r="J1481" i="5"/>
  <c r="I1481" i="5"/>
  <c r="L1481" i="5" s="1"/>
  <c r="R1480" i="5"/>
  <c r="O1480" i="5"/>
  <c r="N1480" i="5"/>
  <c r="J1480" i="5"/>
  <c r="I1480" i="5"/>
  <c r="R1479" i="5"/>
  <c r="O1479" i="5"/>
  <c r="N1479" i="5"/>
  <c r="M1479" i="5"/>
  <c r="J1479" i="5"/>
  <c r="I1479" i="5"/>
  <c r="R1478" i="5"/>
  <c r="O1478" i="5"/>
  <c r="N1478" i="5"/>
  <c r="J1478" i="5"/>
  <c r="I1478" i="5"/>
  <c r="R1477" i="5"/>
  <c r="O1477" i="5"/>
  <c r="N1477" i="5"/>
  <c r="J1477" i="5"/>
  <c r="I1477" i="5"/>
  <c r="R1476" i="5"/>
  <c r="O1476" i="5"/>
  <c r="N1476" i="5"/>
  <c r="L1476" i="5"/>
  <c r="J1476" i="5"/>
  <c r="I1476" i="5"/>
  <c r="M1476" i="5" s="1"/>
  <c r="R1475" i="5"/>
  <c r="O1475" i="5"/>
  <c r="Q1475" i="5" s="1"/>
  <c r="N1475" i="5"/>
  <c r="J1475" i="5"/>
  <c r="I1475" i="5"/>
  <c r="R1474" i="5"/>
  <c r="O1474" i="5"/>
  <c r="N1474" i="5"/>
  <c r="J1474" i="5"/>
  <c r="I1474" i="5"/>
  <c r="R1473" i="5"/>
  <c r="O1473" i="5"/>
  <c r="N1473" i="5"/>
  <c r="J1473" i="5"/>
  <c r="I1473" i="5"/>
  <c r="M1473" i="5" s="1"/>
  <c r="R1472" i="5"/>
  <c r="O1472" i="5"/>
  <c r="N1472" i="5"/>
  <c r="K1472" i="5"/>
  <c r="J1472" i="5"/>
  <c r="I1472" i="5"/>
  <c r="L1472" i="5" s="1"/>
  <c r="R1471" i="5"/>
  <c r="O1471" i="5"/>
  <c r="N1471" i="5"/>
  <c r="J1471" i="5"/>
  <c r="I1471" i="5"/>
  <c r="R1470" i="5"/>
  <c r="O1470" i="5"/>
  <c r="N1470" i="5"/>
  <c r="J1470" i="5"/>
  <c r="I1470" i="5"/>
  <c r="R1469" i="5"/>
  <c r="Q1469" i="5"/>
  <c r="O1469" i="5"/>
  <c r="N1469" i="5"/>
  <c r="J1469" i="5"/>
  <c r="I1469" i="5"/>
  <c r="R1468" i="5"/>
  <c r="O1468" i="5"/>
  <c r="N1468" i="5"/>
  <c r="J1468" i="5"/>
  <c r="I1468" i="5"/>
  <c r="K1468" i="5" s="1"/>
  <c r="R1467" i="5"/>
  <c r="O1467" i="5"/>
  <c r="N1467" i="5"/>
  <c r="J1467" i="5"/>
  <c r="I1467" i="5"/>
  <c r="M1467" i="5" s="1"/>
  <c r="R1466" i="5"/>
  <c r="O1466" i="5"/>
  <c r="N1466" i="5"/>
  <c r="P1466" i="5" s="1"/>
  <c r="M1466" i="5"/>
  <c r="K1466" i="5"/>
  <c r="J179" i="7" s="1"/>
  <c r="J1466" i="5"/>
  <c r="I1466" i="5"/>
  <c r="L1466" i="5" s="1"/>
  <c r="K179" i="7" s="1"/>
  <c r="R1465" i="5"/>
  <c r="O1465" i="5"/>
  <c r="N1465" i="5"/>
  <c r="Q1465" i="5" s="1"/>
  <c r="J1465" i="5"/>
  <c r="I1465" i="5"/>
  <c r="K1465" i="5" s="1"/>
  <c r="R1464" i="5"/>
  <c r="O1464" i="5"/>
  <c r="N1464" i="5"/>
  <c r="J1464" i="5"/>
  <c r="I1464" i="5"/>
  <c r="M1464" i="5" s="1"/>
  <c r="R1463" i="5"/>
  <c r="O1463" i="5"/>
  <c r="N1463" i="5"/>
  <c r="J1463" i="5"/>
  <c r="I1463" i="5"/>
  <c r="R1462" i="5"/>
  <c r="O1462" i="5"/>
  <c r="N1462" i="5"/>
  <c r="J1462" i="5"/>
  <c r="I1462" i="5"/>
  <c r="K1462" i="5" s="1"/>
  <c r="R1461" i="5"/>
  <c r="O1461" i="5"/>
  <c r="N1461" i="5"/>
  <c r="J1461" i="5"/>
  <c r="I1461" i="5"/>
  <c r="R1460" i="5"/>
  <c r="O1460" i="5"/>
  <c r="N1460" i="5"/>
  <c r="Q1460" i="5" s="1"/>
  <c r="J1460" i="5"/>
  <c r="I1460" i="5"/>
  <c r="R1459" i="5"/>
  <c r="O1459" i="5"/>
  <c r="N1459" i="5"/>
  <c r="K1459" i="5"/>
  <c r="J1459" i="5"/>
  <c r="I1459" i="5"/>
  <c r="R1458" i="5"/>
  <c r="O1458" i="5"/>
  <c r="N1458" i="5"/>
  <c r="J1458" i="5"/>
  <c r="I1458" i="5"/>
  <c r="R1457" i="5"/>
  <c r="O1457" i="5"/>
  <c r="Q1457" i="5" s="1"/>
  <c r="N1457" i="5"/>
  <c r="M1457" i="5"/>
  <c r="K1457" i="5"/>
  <c r="J1457" i="5"/>
  <c r="I1457" i="5"/>
  <c r="L1457" i="5" s="1"/>
  <c r="R1456" i="5"/>
  <c r="O1456" i="5"/>
  <c r="N1456" i="5"/>
  <c r="K1456" i="5"/>
  <c r="J1456" i="5"/>
  <c r="I1456" i="5"/>
  <c r="R1455" i="5"/>
  <c r="O1455" i="5"/>
  <c r="N1455" i="5"/>
  <c r="Q1455" i="5" s="1"/>
  <c r="J1455" i="5"/>
  <c r="I1455" i="5"/>
  <c r="R1454" i="5"/>
  <c r="O1454" i="5"/>
  <c r="N1454" i="5"/>
  <c r="Q1454" i="5" s="1"/>
  <c r="M1454" i="5"/>
  <c r="J1454" i="5"/>
  <c r="I1454" i="5"/>
  <c r="R1453" i="5"/>
  <c r="O1453" i="5"/>
  <c r="N1453" i="5"/>
  <c r="J1453" i="5"/>
  <c r="I1453" i="5"/>
  <c r="R1452" i="5"/>
  <c r="O1452" i="5"/>
  <c r="N1452" i="5"/>
  <c r="J1452" i="5"/>
  <c r="I1452" i="5"/>
  <c r="R1451" i="5"/>
  <c r="Q1451" i="5"/>
  <c r="O1451" i="5"/>
  <c r="N1451" i="5"/>
  <c r="J1451" i="5"/>
  <c r="I1451" i="5"/>
  <c r="R1450" i="5"/>
  <c r="O1450" i="5"/>
  <c r="N1450" i="5"/>
  <c r="Q1450" i="5" s="1"/>
  <c r="J1450" i="5"/>
  <c r="I1450" i="5"/>
  <c r="K1450" i="5" s="1"/>
  <c r="R1449" i="5"/>
  <c r="O1449" i="5"/>
  <c r="N1449" i="5"/>
  <c r="J1449" i="5"/>
  <c r="I1449" i="5"/>
  <c r="R1448" i="5"/>
  <c r="O1448" i="5"/>
  <c r="N1448" i="5"/>
  <c r="J1448" i="5"/>
  <c r="I1448" i="5"/>
  <c r="R1447" i="5"/>
  <c r="O1447" i="5"/>
  <c r="N1447" i="5"/>
  <c r="J1447" i="5"/>
  <c r="I1447" i="5"/>
  <c r="R1446" i="5"/>
  <c r="O1446" i="5"/>
  <c r="N1446" i="5"/>
  <c r="J1446" i="5"/>
  <c r="I1446" i="5"/>
  <c r="R1445" i="5"/>
  <c r="O1445" i="5"/>
  <c r="N1445" i="5"/>
  <c r="J1445" i="5"/>
  <c r="I1445" i="5"/>
  <c r="M1445" i="5" s="1"/>
  <c r="R1444" i="5"/>
  <c r="O1444" i="5"/>
  <c r="N1444" i="5"/>
  <c r="Q1444" i="5" s="1"/>
  <c r="J1444" i="5"/>
  <c r="I1444" i="5"/>
  <c r="R1443" i="5"/>
  <c r="O1443" i="5"/>
  <c r="N1443" i="5"/>
  <c r="P1443" i="5" s="1"/>
  <c r="J1443" i="5"/>
  <c r="I1443" i="5"/>
  <c r="R1442" i="5"/>
  <c r="O1442" i="5"/>
  <c r="P1442" i="5" s="1"/>
  <c r="N1442" i="5"/>
  <c r="M1442" i="5"/>
  <c r="J1442" i="5"/>
  <c r="I1442" i="5"/>
  <c r="L1442" i="5" s="1"/>
  <c r="R1441" i="5"/>
  <c r="O1441" i="5"/>
  <c r="N1441" i="5"/>
  <c r="P1441" i="5" s="1"/>
  <c r="K1441" i="5"/>
  <c r="J1441" i="5"/>
  <c r="I1441" i="5"/>
  <c r="L1441" i="5" s="1"/>
  <c r="R1440" i="5"/>
  <c r="O1440" i="5"/>
  <c r="N1440" i="5"/>
  <c r="J1440" i="5"/>
  <c r="I1440" i="5"/>
  <c r="R1439" i="5"/>
  <c r="O1439" i="5"/>
  <c r="N1439" i="5"/>
  <c r="Q1439" i="5" s="1"/>
  <c r="J1439" i="5"/>
  <c r="I1439" i="5"/>
  <c r="R1438" i="5"/>
  <c r="O1438" i="5"/>
  <c r="N1438" i="5"/>
  <c r="J1438" i="5"/>
  <c r="I1438" i="5"/>
  <c r="K1438" i="5" s="1"/>
  <c r="J178" i="7" s="1"/>
  <c r="R1437" i="5"/>
  <c r="O1437" i="5"/>
  <c r="N1437" i="5"/>
  <c r="J1437" i="5"/>
  <c r="I1437" i="5"/>
  <c r="M1437" i="5" s="1"/>
  <c r="R1436" i="5"/>
  <c r="O1436" i="5"/>
  <c r="N1436" i="5"/>
  <c r="J1436" i="5"/>
  <c r="I1436" i="5"/>
  <c r="R1435" i="5"/>
  <c r="O1435" i="5"/>
  <c r="P1435" i="5" s="1"/>
  <c r="N1435" i="5"/>
  <c r="J1435" i="5"/>
  <c r="I1435" i="5"/>
  <c r="R1434" i="5"/>
  <c r="O1434" i="5"/>
  <c r="N1434" i="5"/>
  <c r="J1434" i="5"/>
  <c r="I1434" i="5"/>
  <c r="R1433" i="5"/>
  <c r="O1433" i="5"/>
  <c r="N1433" i="5"/>
  <c r="P1433" i="5" s="1"/>
  <c r="K1433" i="5"/>
  <c r="J1433" i="5"/>
  <c r="I1433" i="5"/>
  <c r="R1432" i="5"/>
  <c r="O1432" i="5"/>
  <c r="N1432" i="5"/>
  <c r="Q1432" i="5" s="1"/>
  <c r="J1432" i="5"/>
  <c r="I1432" i="5"/>
  <c r="K1432" i="5" s="1"/>
  <c r="R1431" i="5"/>
  <c r="O1431" i="5"/>
  <c r="N1431" i="5"/>
  <c r="P1431" i="5" s="1"/>
  <c r="J1431" i="5"/>
  <c r="I1431" i="5"/>
  <c r="M1431" i="5" s="1"/>
  <c r="R1430" i="5"/>
  <c r="O1430" i="5"/>
  <c r="Q1430" i="5" s="1"/>
  <c r="N1430" i="5"/>
  <c r="J1430" i="5"/>
  <c r="I1430" i="5"/>
  <c r="R1429" i="5"/>
  <c r="Q1429" i="5"/>
  <c r="O1429" i="5"/>
  <c r="N1429" i="5"/>
  <c r="P1429" i="5" s="1"/>
  <c r="M1429" i="5"/>
  <c r="K1429" i="5"/>
  <c r="J1429" i="5"/>
  <c r="I1429" i="5"/>
  <c r="L1429" i="5" s="1"/>
  <c r="R1428" i="5"/>
  <c r="O1428" i="5"/>
  <c r="N1428" i="5"/>
  <c r="J1428" i="5"/>
  <c r="I1428" i="5"/>
  <c r="K1428" i="5" s="1"/>
  <c r="R1427" i="5"/>
  <c r="O1427" i="5"/>
  <c r="N1427" i="5"/>
  <c r="J1427" i="5"/>
  <c r="I1427" i="5"/>
  <c r="R1426" i="5"/>
  <c r="O1426" i="5"/>
  <c r="N1426" i="5"/>
  <c r="K1426" i="5"/>
  <c r="J1426" i="5"/>
  <c r="I1426" i="5"/>
  <c r="R1425" i="5"/>
  <c r="O1425" i="5"/>
  <c r="Q1425" i="5" s="1"/>
  <c r="N1425" i="5"/>
  <c r="J1425" i="5"/>
  <c r="I1425" i="5"/>
  <c r="M1425" i="5" s="1"/>
  <c r="R1424" i="5"/>
  <c r="O1424" i="5"/>
  <c r="N1424" i="5"/>
  <c r="M1424" i="5"/>
  <c r="K1424" i="5"/>
  <c r="J1424" i="5"/>
  <c r="I1424" i="5"/>
  <c r="L1424" i="5" s="1"/>
  <c r="R1423" i="5"/>
  <c r="O1423" i="5"/>
  <c r="N1423" i="5"/>
  <c r="J1423" i="5"/>
  <c r="I1423" i="5"/>
  <c r="L1423" i="5" s="1"/>
  <c r="R1422" i="5"/>
  <c r="O1422" i="5"/>
  <c r="N1422" i="5"/>
  <c r="J1422" i="5"/>
  <c r="I1422" i="5"/>
  <c r="R1421" i="5"/>
  <c r="O1421" i="5"/>
  <c r="N1421" i="5"/>
  <c r="M1421" i="5"/>
  <c r="J1421" i="5"/>
  <c r="I1421" i="5"/>
  <c r="L1421" i="5" s="1"/>
  <c r="R1420" i="5"/>
  <c r="O1420" i="5"/>
  <c r="N1420" i="5"/>
  <c r="J1420" i="5"/>
  <c r="I1420" i="5"/>
  <c r="R1419" i="5"/>
  <c r="O1419" i="5"/>
  <c r="N1419" i="5"/>
  <c r="J1419" i="5"/>
  <c r="I1419" i="5"/>
  <c r="M1419" i="5" s="1"/>
  <c r="R1418" i="5"/>
  <c r="O1418" i="5"/>
  <c r="N1418" i="5"/>
  <c r="J1418" i="5"/>
  <c r="I1418" i="5"/>
  <c r="R1417" i="5"/>
  <c r="O1417" i="5"/>
  <c r="N1417" i="5"/>
  <c r="J1417" i="5"/>
  <c r="I1417" i="5"/>
  <c r="R1416" i="5"/>
  <c r="O1416" i="5"/>
  <c r="N1416" i="5"/>
  <c r="J1416" i="5"/>
  <c r="I1416" i="5"/>
  <c r="M1416" i="5" s="1"/>
  <c r="R1415" i="5"/>
  <c r="O1415" i="5"/>
  <c r="Q1415" i="5" s="1"/>
  <c r="N1415" i="5"/>
  <c r="J1415" i="5"/>
  <c r="I1415" i="5"/>
  <c r="R1414" i="5"/>
  <c r="O1414" i="5"/>
  <c r="N1414" i="5"/>
  <c r="J1414" i="5"/>
  <c r="I1414" i="5"/>
  <c r="R1413" i="5"/>
  <c r="O1413" i="5"/>
  <c r="N1413" i="5"/>
  <c r="Q1413" i="5" s="1"/>
  <c r="J1413" i="5"/>
  <c r="I1413" i="5"/>
  <c r="R1412" i="5"/>
  <c r="O1412" i="5"/>
  <c r="N1412" i="5"/>
  <c r="M1412" i="5"/>
  <c r="K1412" i="5"/>
  <c r="J1412" i="5"/>
  <c r="I1412" i="5"/>
  <c r="L1412" i="5" s="1"/>
  <c r="R1411" i="5"/>
  <c r="O1411" i="5"/>
  <c r="N1411" i="5"/>
  <c r="J1411" i="5"/>
  <c r="I1411" i="5"/>
  <c r="R1410" i="5"/>
  <c r="O1410" i="5"/>
  <c r="N1410" i="5"/>
  <c r="J1410" i="5"/>
  <c r="I1410" i="5"/>
  <c r="R1409" i="5"/>
  <c r="O1409" i="5"/>
  <c r="N1409" i="5"/>
  <c r="J1409" i="5"/>
  <c r="I1409" i="5"/>
  <c r="R1408" i="5"/>
  <c r="O1408" i="5"/>
  <c r="N1408" i="5"/>
  <c r="J1408" i="5"/>
  <c r="I1408" i="5"/>
  <c r="R1407" i="5"/>
  <c r="O1407" i="5"/>
  <c r="Q1407" i="5" s="1"/>
  <c r="N1407" i="5"/>
  <c r="J1407" i="5"/>
  <c r="I1407" i="5"/>
  <c r="M1407" i="5" s="1"/>
  <c r="R1406" i="5"/>
  <c r="O1406" i="5"/>
  <c r="N1406" i="5"/>
  <c r="J1406" i="5"/>
  <c r="I1406" i="5"/>
  <c r="R1405" i="5"/>
  <c r="O1405" i="5"/>
  <c r="P1405" i="5" s="1"/>
  <c r="N1405" i="5"/>
  <c r="J1405" i="5"/>
  <c r="I1405" i="5"/>
  <c r="R1404" i="5"/>
  <c r="O1404" i="5"/>
  <c r="N1404" i="5"/>
  <c r="L1404" i="5"/>
  <c r="K1404" i="5"/>
  <c r="J1404" i="5"/>
  <c r="I1404" i="5"/>
  <c r="M1404" i="5" s="1"/>
  <c r="R1403" i="5"/>
  <c r="O1403" i="5"/>
  <c r="Q1403" i="5" s="1"/>
  <c r="N1403" i="5"/>
  <c r="J1403" i="5"/>
  <c r="I1403" i="5"/>
  <c r="L1403" i="5" s="1"/>
  <c r="R1402" i="5"/>
  <c r="O1402" i="5"/>
  <c r="N1402" i="5"/>
  <c r="J1402" i="5"/>
  <c r="I1402" i="5"/>
  <c r="R1401" i="5"/>
  <c r="O1401" i="5"/>
  <c r="N1401" i="5"/>
  <c r="J1401" i="5"/>
  <c r="I1401" i="5"/>
  <c r="M1401" i="5" s="1"/>
  <c r="R1400" i="5"/>
  <c r="O1400" i="5"/>
  <c r="N1400" i="5"/>
  <c r="M1400" i="5"/>
  <c r="J1400" i="5"/>
  <c r="I1400" i="5"/>
  <c r="L1400" i="5" s="1"/>
  <c r="R1399" i="5"/>
  <c r="O1399" i="5"/>
  <c r="N1399" i="5"/>
  <c r="K1399" i="5"/>
  <c r="J1399" i="5"/>
  <c r="I1399" i="5"/>
  <c r="R1398" i="5"/>
  <c r="O1398" i="5"/>
  <c r="N1398" i="5"/>
  <c r="M1398" i="5"/>
  <c r="J1398" i="5"/>
  <c r="I1398" i="5"/>
  <c r="K1398" i="5" s="1"/>
  <c r="R1397" i="5"/>
  <c r="O1397" i="5"/>
  <c r="Q1397" i="5" s="1"/>
  <c r="N1397" i="5"/>
  <c r="J1397" i="5"/>
  <c r="I1397" i="5"/>
  <c r="R1396" i="5"/>
  <c r="O1396" i="5"/>
  <c r="N1396" i="5"/>
  <c r="J1396" i="5"/>
  <c r="I1396" i="5"/>
  <c r="K1396" i="5" s="1"/>
  <c r="J174" i="7" s="1"/>
  <c r="R1395" i="5"/>
  <c r="O1395" i="5"/>
  <c r="N1395" i="5"/>
  <c r="P1395" i="5" s="1"/>
  <c r="M1395" i="5"/>
  <c r="J1395" i="5"/>
  <c r="I1395" i="5"/>
  <c r="R1394" i="5"/>
  <c r="O1394" i="5"/>
  <c r="N1394" i="5"/>
  <c r="J1394" i="5"/>
  <c r="I1394" i="5"/>
  <c r="R1393" i="5"/>
  <c r="O1393" i="5"/>
  <c r="N1393" i="5"/>
  <c r="J1393" i="5"/>
  <c r="I1393" i="5"/>
  <c r="L1393" i="5" s="1"/>
  <c r="R1392" i="5"/>
  <c r="O1392" i="5"/>
  <c r="N1392" i="5"/>
  <c r="J1392" i="5"/>
  <c r="I1392" i="5"/>
  <c r="R1391" i="5"/>
  <c r="Q1391" i="5"/>
  <c r="O1391" i="5"/>
  <c r="N1391" i="5"/>
  <c r="J1391" i="5"/>
  <c r="I1391" i="5"/>
  <c r="R1390" i="5"/>
  <c r="O1390" i="5"/>
  <c r="N1390" i="5"/>
  <c r="J1390" i="5"/>
  <c r="I1390" i="5"/>
  <c r="R1389" i="5"/>
  <c r="O1389" i="5"/>
  <c r="N1389" i="5"/>
  <c r="J1389" i="5"/>
  <c r="I1389" i="5"/>
  <c r="R1388" i="5"/>
  <c r="O1388" i="5"/>
  <c r="N1388" i="5"/>
  <c r="K1388" i="5"/>
  <c r="J1388" i="5"/>
  <c r="I1388" i="5"/>
  <c r="R1387" i="5"/>
  <c r="O1387" i="5"/>
  <c r="N1387" i="5"/>
  <c r="J1387" i="5"/>
  <c r="I1387" i="5"/>
  <c r="R1386" i="5"/>
  <c r="O1386" i="5"/>
  <c r="N1386" i="5"/>
  <c r="J1386" i="5"/>
  <c r="I1386" i="5"/>
  <c r="R1385" i="5"/>
  <c r="O1385" i="5"/>
  <c r="N1385" i="5"/>
  <c r="K1385" i="5"/>
  <c r="J1385" i="5"/>
  <c r="I1385" i="5"/>
  <c r="R1384" i="5"/>
  <c r="O1384" i="5"/>
  <c r="Q1384" i="5" s="1"/>
  <c r="N1384" i="5"/>
  <c r="J1384" i="5"/>
  <c r="I1384" i="5"/>
  <c r="K1384" i="5" s="1"/>
  <c r="R1383" i="5"/>
  <c r="O1383" i="5"/>
  <c r="N1383" i="5"/>
  <c r="J1383" i="5"/>
  <c r="I1383" i="5"/>
  <c r="R1382" i="5"/>
  <c r="O1382" i="5"/>
  <c r="N1382" i="5"/>
  <c r="J1382" i="5"/>
  <c r="I1382" i="5"/>
  <c r="R1381" i="5"/>
  <c r="O1381" i="5"/>
  <c r="N1381" i="5"/>
  <c r="J1381" i="5"/>
  <c r="I1381" i="5"/>
  <c r="R1380" i="5"/>
  <c r="O1380" i="5"/>
  <c r="N1380" i="5"/>
  <c r="J1380" i="5"/>
  <c r="I1380" i="5"/>
  <c r="R1379" i="5"/>
  <c r="O1379" i="5"/>
  <c r="N1379" i="5"/>
  <c r="P1379" i="5" s="1"/>
  <c r="J1379" i="5"/>
  <c r="I1379" i="5"/>
  <c r="R1378" i="5"/>
  <c r="O1378" i="5"/>
  <c r="N1378" i="5"/>
  <c r="K1378" i="5"/>
  <c r="J1378" i="5"/>
  <c r="I1378" i="5"/>
  <c r="R1377" i="5"/>
  <c r="O1377" i="5"/>
  <c r="N1377" i="5"/>
  <c r="J1377" i="5"/>
  <c r="I1377" i="5"/>
  <c r="R1376" i="5"/>
  <c r="O1376" i="5"/>
  <c r="N1376" i="5"/>
  <c r="M1376" i="5"/>
  <c r="J1376" i="5"/>
  <c r="I1376" i="5"/>
  <c r="L1376" i="5" s="1"/>
  <c r="R1375" i="5"/>
  <c r="O1375" i="5"/>
  <c r="N1375" i="5"/>
  <c r="P1375" i="5" s="1"/>
  <c r="J1375" i="5"/>
  <c r="I1375" i="5"/>
  <c r="R1374" i="5"/>
  <c r="O1374" i="5"/>
  <c r="N1374" i="5"/>
  <c r="J1374" i="5"/>
  <c r="I1374" i="5"/>
  <c r="R1373" i="5"/>
  <c r="O1373" i="5"/>
  <c r="Q1373" i="5" s="1"/>
  <c r="N1373" i="5"/>
  <c r="J1373" i="5"/>
  <c r="I1373" i="5"/>
  <c r="R1372" i="5"/>
  <c r="O1372" i="5"/>
  <c r="N1372" i="5"/>
  <c r="Q1372" i="5" s="1"/>
  <c r="J1372" i="5"/>
  <c r="I1372" i="5"/>
  <c r="R1371" i="5"/>
  <c r="O1371" i="5"/>
  <c r="N1371" i="5"/>
  <c r="P1371" i="5" s="1"/>
  <c r="J1371" i="5"/>
  <c r="I1371" i="5"/>
  <c r="M1371" i="5" s="1"/>
  <c r="R1370" i="5"/>
  <c r="O1370" i="5"/>
  <c r="N1370" i="5"/>
  <c r="P1370" i="5" s="1"/>
  <c r="J1370" i="5"/>
  <c r="I1370" i="5"/>
  <c r="R1369" i="5"/>
  <c r="O1369" i="5"/>
  <c r="N1369" i="5"/>
  <c r="K1369" i="5"/>
  <c r="J172" i="7" s="1"/>
  <c r="J1369" i="5"/>
  <c r="I1369" i="5"/>
  <c r="R1368" i="5"/>
  <c r="O1368" i="5"/>
  <c r="N1368" i="5"/>
  <c r="J1368" i="5"/>
  <c r="I1368" i="5"/>
  <c r="R1367" i="5"/>
  <c r="O1367" i="5"/>
  <c r="N1367" i="5"/>
  <c r="J1367" i="5"/>
  <c r="I1367" i="5"/>
  <c r="R1366" i="5"/>
  <c r="O1366" i="5"/>
  <c r="N1366" i="5"/>
  <c r="J1366" i="5"/>
  <c r="I1366" i="5"/>
  <c r="K1366" i="5" s="1"/>
  <c r="R1365" i="5"/>
  <c r="O1365" i="5"/>
  <c r="N1365" i="5"/>
  <c r="P1365" i="5" s="1"/>
  <c r="M1365" i="5"/>
  <c r="J1365" i="5"/>
  <c r="I1365" i="5"/>
  <c r="R1364" i="5"/>
  <c r="O1364" i="5"/>
  <c r="N1364" i="5"/>
  <c r="M1364" i="5"/>
  <c r="J1364" i="5"/>
  <c r="I1364" i="5"/>
  <c r="R1363" i="5"/>
  <c r="O1363" i="5"/>
  <c r="N1363" i="5"/>
  <c r="J1363" i="5"/>
  <c r="I1363" i="5"/>
  <c r="M1363" i="5" s="1"/>
  <c r="R1362" i="5"/>
  <c r="O1362" i="5"/>
  <c r="N1362" i="5"/>
  <c r="J1362" i="5"/>
  <c r="I1362" i="5"/>
  <c r="R1361" i="5"/>
  <c r="O1361" i="5"/>
  <c r="Q1361" i="5" s="1"/>
  <c r="N1361" i="5"/>
  <c r="J1361" i="5"/>
  <c r="I1361" i="5"/>
  <c r="R1360" i="5"/>
  <c r="Q1360" i="5"/>
  <c r="O1360" i="5"/>
  <c r="N1360" i="5"/>
  <c r="J1360" i="5"/>
  <c r="I1360" i="5"/>
  <c r="K1360" i="5" s="1"/>
  <c r="R1359" i="5"/>
  <c r="O1359" i="5"/>
  <c r="Q1359" i="5" s="1"/>
  <c r="N1359" i="5"/>
  <c r="J1359" i="5"/>
  <c r="I1359" i="5"/>
  <c r="M1359" i="5" s="1"/>
  <c r="R1358" i="5"/>
  <c r="O1358" i="5"/>
  <c r="Q1358" i="5" s="1"/>
  <c r="N1358" i="5"/>
  <c r="J1358" i="5"/>
  <c r="I1358" i="5"/>
  <c r="R1357" i="5"/>
  <c r="O1357" i="5"/>
  <c r="N1357" i="5"/>
  <c r="J1357" i="5"/>
  <c r="I1357" i="5"/>
  <c r="R1356" i="5"/>
  <c r="O1356" i="5"/>
  <c r="N1356" i="5"/>
  <c r="L1356" i="5"/>
  <c r="J1356" i="5"/>
  <c r="I1356" i="5"/>
  <c r="R1355" i="5"/>
  <c r="O1355" i="5"/>
  <c r="N1355" i="5"/>
  <c r="L1355" i="5"/>
  <c r="K1355" i="5"/>
  <c r="J1355" i="5"/>
  <c r="I1355" i="5"/>
  <c r="M1355" i="5" s="1"/>
  <c r="R1354" i="5"/>
  <c r="O1354" i="5"/>
  <c r="N1354" i="5"/>
  <c r="Q1354" i="5" s="1"/>
  <c r="J1354" i="5"/>
  <c r="I1354" i="5"/>
  <c r="K1354" i="5" s="1"/>
  <c r="J171" i="7" s="1"/>
  <c r="R1353" i="5"/>
  <c r="O1353" i="5"/>
  <c r="N1353" i="5"/>
  <c r="J1353" i="5"/>
  <c r="I1353" i="5"/>
  <c r="M1353" i="5" s="1"/>
  <c r="R1352" i="5"/>
  <c r="O1352" i="5"/>
  <c r="P1352" i="5" s="1"/>
  <c r="N1352" i="5"/>
  <c r="J1352" i="5"/>
  <c r="I1352" i="5"/>
  <c r="R1351" i="5"/>
  <c r="O1351" i="5"/>
  <c r="Q1351" i="5" s="1"/>
  <c r="N1351" i="5"/>
  <c r="J1351" i="5"/>
  <c r="I1351" i="5"/>
  <c r="L1351" i="5" s="1"/>
  <c r="R1350" i="5"/>
  <c r="O1350" i="5"/>
  <c r="N1350" i="5"/>
  <c r="J1350" i="5"/>
  <c r="I1350" i="5"/>
  <c r="L1350" i="5" s="1"/>
  <c r="R1349" i="5"/>
  <c r="O1349" i="5"/>
  <c r="Q1349" i="5" s="1"/>
  <c r="N1349" i="5"/>
  <c r="J1349" i="5"/>
  <c r="I1349" i="5"/>
  <c r="M1349" i="5" s="1"/>
  <c r="R1348" i="5"/>
  <c r="O1348" i="5"/>
  <c r="N1348" i="5"/>
  <c r="J1348" i="5"/>
  <c r="I1348" i="5"/>
  <c r="R1347" i="5"/>
  <c r="O1347" i="5"/>
  <c r="N1347" i="5"/>
  <c r="J1347" i="5"/>
  <c r="I1347" i="5"/>
  <c r="M1347" i="5" s="1"/>
  <c r="R1346" i="5"/>
  <c r="O1346" i="5"/>
  <c r="N1346" i="5"/>
  <c r="Q1346" i="5" s="1"/>
  <c r="J1346" i="5"/>
  <c r="I1346" i="5"/>
  <c r="M1346" i="5" s="1"/>
  <c r="R1345" i="5"/>
  <c r="O1345" i="5"/>
  <c r="N1345" i="5"/>
  <c r="J1345" i="5"/>
  <c r="I1345" i="5"/>
  <c r="R1344" i="5"/>
  <c r="O1344" i="5"/>
  <c r="N1344" i="5"/>
  <c r="M1344" i="5"/>
  <c r="J1344" i="5"/>
  <c r="I1344" i="5"/>
  <c r="R1343" i="5"/>
  <c r="O1343" i="5"/>
  <c r="N1343" i="5"/>
  <c r="J1343" i="5"/>
  <c r="I1343" i="5"/>
  <c r="R1342" i="5"/>
  <c r="O1342" i="5"/>
  <c r="N1342" i="5"/>
  <c r="Q1342" i="5" s="1"/>
  <c r="J1342" i="5"/>
  <c r="I1342" i="5"/>
  <c r="R1341" i="5"/>
  <c r="O1341" i="5"/>
  <c r="N1341" i="5"/>
  <c r="J1341" i="5"/>
  <c r="I1341" i="5"/>
  <c r="R1340" i="5"/>
  <c r="O1340" i="5"/>
  <c r="N1340" i="5"/>
  <c r="K1340" i="5"/>
  <c r="J1340" i="5"/>
  <c r="I1340" i="5"/>
  <c r="R1339" i="5"/>
  <c r="O1339" i="5"/>
  <c r="N1339" i="5"/>
  <c r="J1339" i="5"/>
  <c r="I1339" i="5"/>
  <c r="R1338" i="5"/>
  <c r="O1338" i="5"/>
  <c r="N1338" i="5"/>
  <c r="J1338" i="5"/>
  <c r="I1338" i="5"/>
  <c r="M1338" i="5" s="1"/>
  <c r="R1337" i="5"/>
  <c r="O1337" i="5"/>
  <c r="N1337" i="5"/>
  <c r="M1337" i="5"/>
  <c r="L1337" i="5"/>
  <c r="K1337" i="5"/>
  <c r="J1337" i="5"/>
  <c r="I1337" i="5"/>
  <c r="R1336" i="5"/>
  <c r="O1336" i="5"/>
  <c r="N1336" i="5"/>
  <c r="Q1336" i="5" s="1"/>
  <c r="J1336" i="5"/>
  <c r="I1336" i="5"/>
  <c r="R1335" i="5"/>
  <c r="O1335" i="5"/>
  <c r="Q1335" i="5" s="1"/>
  <c r="N1335" i="5"/>
  <c r="M1335" i="5"/>
  <c r="J1335" i="5"/>
  <c r="I1335" i="5"/>
  <c r="R1334" i="5"/>
  <c r="O1334" i="5"/>
  <c r="N1334" i="5"/>
  <c r="M1334" i="5"/>
  <c r="J1334" i="5"/>
  <c r="I1334" i="5"/>
  <c r="L1334" i="5" s="1"/>
  <c r="R1333" i="5"/>
  <c r="O1333" i="5"/>
  <c r="N1333" i="5"/>
  <c r="J1333" i="5"/>
  <c r="I1333" i="5"/>
  <c r="R1332" i="5"/>
  <c r="O1332" i="5"/>
  <c r="N1332" i="5"/>
  <c r="M1332" i="5"/>
  <c r="L1332" i="5"/>
  <c r="K1332" i="5"/>
  <c r="J1332" i="5"/>
  <c r="I1332" i="5"/>
  <c r="R1331" i="5"/>
  <c r="O1331" i="5"/>
  <c r="N1331" i="5"/>
  <c r="L1331" i="5"/>
  <c r="J1331" i="5"/>
  <c r="I1331" i="5"/>
  <c r="R1330" i="5"/>
  <c r="O1330" i="5"/>
  <c r="N1330" i="5"/>
  <c r="J1330" i="5"/>
  <c r="I1330" i="5"/>
  <c r="R1329" i="5"/>
  <c r="O1329" i="5"/>
  <c r="N1329" i="5"/>
  <c r="J1329" i="5"/>
  <c r="I1329" i="5"/>
  <c r="M1329" i="5" s="1"/>
  <c r="R1328" i="5"/>
  <c r="O1328" i="5"/>
  <c r="N1328" i="5"/>
  <c r="M1328" i="5"/>
  <c r="K1328" i="5"/>
  <c r="J1328" i="5"/>
  <c r="I1328" i="5"/>
  <c r="L1328" i="5" s="1"/>
  <c r="R1327" i="5"/>
  <c r="O1327" i="5"/>
  <c r="N1327" i="5"/>
  <c r="M1327" i="5"/>
  <c r="K1327" i="5"/>
  <c r="J1327" i="5"/>
  <c r="I1327" i="5"/>
  <c r="L1327" i="5" s="1"/>
  <c r="R1326" i="5"/>
  <c r="O1326" i="5"/>
  <c r="N1326" i="5"/>
  <c r="J1326" i="5"/>
  <c r="I1326" i="5"/>
  <c r="R1325" i="5"/>
  <c r="O1325" i="5"/>
  <c r="N1325" i="5"/>
  <c r="M1325" i="5"/>
  <c r="L1325" i="5"/>
  <c r="J1325" i="5"/>
  <c r="I1325" i="5"/>
  <c r="K1325" i="5" s="1"/>
  <c r="R1324" i="5"/>
  <c r="O1324" i="5"/>
  <c r="N1324" i="5"/>
  <c r="J1324" i="5"/>
  <c r="I1324" i="5"/>
  <c r="K1324" i="5" s="1"/>
  <c r="R1323" i="5"/>
  <c r="O1323" i="5"/>
  <c r="N1323" i="5"/>
  <c r="J1323" i="5"/>
  <c r="I1323" i="5"/>
  <c r="R1322" i="5"/>
  <c r="O1322" i="5"/>
  <c r="N1322" i="5"/>
  <c r="J1322" i="5"/>
  <c r="I1322" i="5"/>
  <c r="L1322" i="5" s="1"/>
  <c r="R1321" i="5"/>
  <c r="O1321" i="5"/>
  <c r="N1321" i="5"/>
  <c r="J1321" i="5"/>
  <c r="I1321" i="5"/>
  <c r="R1320" i="5"/>
  <c r="O1320" i="5"/>
  <c r="N1320" i="5"/>
  <c r="P1320" i="5" s="1"/>
  <c r="J1320" i="5"/>
  <c r="I1320" i="5"/>
  <c r="R1319" i="5"/>
  <c r="O1319" i="5"/>
  <c r="N1319" i="5"/>
  <c r="J1319" i="5"/>
  <c r="I1319" i="5"/>
  <c r="R1318" i="5"/>
  <c r="O1318" i="5"/>
  <c r="N1318" i="5"/>
  <c r="Q1318" i="5" s="1"/>
  <c r="J1318" i="5"/>
  <c r="I1318" i="5"/>
  <c r="R1317" i="5"/>
  <c r="O1317" i="5"/>
  <c r="N1317" i="5"/>
  <c r="J1317" i="5"/>
  <c r="I1317" i="5"/>
  <c r="M1317" i="5" s="1"/>
  <c r="R1316" i="5"/>
  <c r="O1316" i="5"/>
  <c r="N1316" i="5"/>
  <c r="K1316" i="5"/>
  <c r="J1316" i="5"/>
  <c r="I1316" i="5"/>
  <c r="R1315" i="5"/>
  <c r="O1315" i="5"/>
  <c r="N1315" i="5"/>
  <c r="J1315" i="5"/>
  <c r="I1315" i="5"/>
  <c r="R1314" i="5"/>
  <c r="O1314" i="5"/>
  <c r="N1314" i="5"/>
  <c r="M1314" i="5"/>
  <c r="J1314" i="5"/>
  <c r="I1314" i="5"/>
  <c r="R1313" i="5"/>
  <c r="O1313" i="5"/>
  <c r="N1313" i="5"/>
  <c r="J1313" i="5"/>
  <c r="I1313" i="5"/>
  <c r="L1313" i="5" s="1"/>
  <c r="R1312" i="5"/>
  <c r="O1312" i="5"/>
  <c r="N1312" i="5"/>
  <c r="L1312" i="5"/>
  <c r="K167" i="7" s="1"/>
  <c r="J1312" i="5"/>
  <c r="I1312" i="5"/>
  <c r="M1312" i="5" s="1"/>
  <c r="R1311" i="5"/>
  <c r="O1311" i="5"/>
  <c r="Q1311" i="5" s="1"/>
  <c r="N1311" i="5"/>
  <c r="J1311" i="5"/>
  <c r="I1311" i="5"/>
  <c r="M1311" i="5" s="1"/>
  <c r="R1310" i="5"/>
  <c r="O1310" i="5"/>
  <c r="N1310" i="5"/>
  <c r="J1310" i="5"/>
  <c r="I1310" i="5"/>
  <c r="R1309" i="5"/>
  <c r="O1309" i="5"/>
  <c r="N1309" i="5"/>
  <c r="J1309" i="5"/>
  <c r="I1309" i="5"/>
  <c r="R1308" i="5"/>
  <c r="O1308" i="5"/>
  <c r="N1308" i="5"/>
  <c r="P1308" i="5" s="1"/>
  <c r="L1308" i="5"/>
  <c r="J1308" i="5"/>
  <c r="I1308" i="5"/>
  <c r="R1307" i="5"/>
  <c r="O1307" i="5"/>
  <c r="N1307" i="5"/>
  <c r="J1307" i="5"/>
  <c r="I1307" i="5"/>
  <c r="R1306" i="5"/>
  <c r="O1306" i="5"/>
  <c r="P1306" i="5" s="1"/>
  <c r="N1306" i="5"/>
  <c r="J1306" i="5"/>
  <c r="I1306" i="5"/>
  <c r="R1305" i="5"/>
  <c r="O1305" i="5"/>
  <c r="N1305" i="5"/>
  <c r="M1305" i="5"/>
  <c r="J1305" i="5"/>
  <c r="I1305" i="5"/>
  <c r="R1304" i="5"/>
  <c r="O1304" i="5"/>
  <c r="N1304" i="5"/>
  <c r="J1304" i="5"/>
  <c r="I1304" i="5"/>
  <c r="R1303" i="5"/>
  <c r="O1303" i="5"/>
  <c r="N1303" i="5"/>
  <c r="J1303" i="5"/>
  <c r="I1303" i="5"/>
  <c r="M1303" i="5" s="1"/>
  <c r="R1302" i="5"/>
  <c r="O1302" i="5"/>
  <c r="N1302" i="5"/>
  <c r="J1302" i="5"/>
  <c r="I1302" i="5"/>
  <c r="R1301" i="5"/>
  <c r="O1301" i="5"/>
  <c r="N1301" i="5"/>
  <c r="M1301" i="5"/>
  <c r="L1301" i="5"/>
  <c r="K1301" i="5"/>
  <c r="J1301" i="5"/>
  <c r="I1301" i="5"/>
  <c r="R1300" i="5"/>
  <c r="O1300" i="5"/>
  <c r="N1300" i="5"/>
  <c r="K1300" i="5"/>
  <c r="J1300" i="5"/>
  <c r="I1300" i="5"/>
  <c r="R1299" i="5"/>
  <c r="O1299" i="5"/>
  <c r="N1299" i="5"/>
  <c r="J1299" i="5"/>
  <c r="I1299" i="5"/>
  <c r="R1298" i="5"/>
  <c r="O1298" i="5"/>
  <c r="N1298" i="5"/>
  <c r="M1298" i="5"/>
  <c r="K1298" i="5"/>
  <c r="J1298" i="5"/>
  <c r="I1298" i="5"/>
  <c r="L1298" i="5" s="1"/>
  <c r="R1297" i="5"/>
  <c r="O1297" i="5"/>
  <c r="N1297" i="5"/>
  <c r="J1297" i="5"/>
  <c r="I1297" i="5"/>
  <c r="R1296" i="5"/>
  <c r="O1296" i="5"/>
  <c r="N1296" i="5"/>
  <c r="L1296" i="5"/>
  <c r="K1296" i="5"/>
  <c r="J1296" i="5"/>
  <c r="I1296" i="5"/>
  <c r="M1296" i="5" s="1"/>
  <c r="R1295" i="5"/>
  <c r="O1295" i="5"/>
  <c r="N1295" i="5"/>
  <c r="J1295" i="5"/>
  <c r="I1295" i="5"/>
  <c r="R1294" i="5"/>
  <c r="Q1294" i="5"/>
  <c r="O1294" i="5"/>
  <c r="N1294" i="5"/>
  <c r="J1294" i="5"/>
  <c r="I1294" i="5"/>
  <c r="R1293" i="5"/>
  <c r="O1293" i="5"/>
  <c r="N1293" i="5"/>
  <c r="J1293" i="5"/>
  <c r="I1293" i="5"/>
  <c r="M1293" i="5" s="1"/>
  <c r="R1292" i="5"/>
  <c r="O1292" i="5"/>
  <c r="N1292" i="5"/>
  <c r="M1292" i="5"/>
  <c r="J1292" i="5"/>
  <c r="I1292" i="5"/>
  <c r="R1291" i="5"/>
  <c r="Q1291" i="5"/>
  <c r="P1291" i="5"/>
  <c r="O1291" i="5"/>
  <c r="N1291" i="5"/>
  <c r="J1291" i="5"/>
  <c r="I1291" i="5"/>
  <c r="R1290" i="5"/>
  <c r="O1290" i="5"/>
  <c r="N1290" i="5"/>
  <c r="J1290" i="5"/>
  <c r="I1290" i="5"/>
  <c r="L1290" i="5" s="1"/>
  <c r="R1289" i="5"/>
  <c r="O1289" i="5"/>
  <c r="N1289" i="5"/>
  <c r="P1289" i="5" s="1"/>
  <c r="J1289" i="5"/>
  <c r="I1289" i="5"/>
  <c r="R1288" i="5"/>
  <c r="O1288" i="5"/>
  <c r="N1288" i="5"/>
  <c r="J1288" i="5"/>
  <c r="I1288" i="5"/>
  <c r="R1287" i="5"/>
  <c r="O1287" i="5"/>
  <c r="Q1287" i="5" s="1"/>
  <c r="N1287" i="5"/>
  <c r="J1287" i="5"/>
  <c r="I1287" i="5"/>
  <c r="M1287" i="5" s="1"/>
  <c r="R1286" i="5"/>
  <c r="O1286" i="5"/>
  <c r="N1286" i="5"/>
  <c r="M1286" i="5"/>
  <c r="L1286" i="5"/>
  <c r="J1286" i="5"/>
  <c r="I1286" i="5"/>
  <c r="K1286" i="5" s="1"/>
  <c r="R1285" i="5"/>
  <c r="O1285" i="5"/>
  <c r="N1285" i="5"/>
  <c r="J1285" i="5"/>
  <c r="I1285" i="5"/>
  <c r="R1284" i="5"/>
  <c r="O1284" i="5"/>
  <c r="N1284" i="5"/>
  <c r="J1284" i="5"/>
  <c r="I1284" i="5"/>
  <c r="R1283" i="5"/>
  <c r="O1283" i="5"/>
  <c r="N1283" i="5"/>
  <c r="L1283" i="5"/>
  <c r="J1283" i="5"/>
  <c r="I1283" i="5"/>
  <c r="R1282" i="5"/>
  <c r="O1282" i="5"/>
  <c r="N1282" i="5"/>
  <c r="K1282" i="5"/>
  <c r="J1282" i="5"/>
  <c r="I1282" i="5"/>
  <c r="R1281" i="5"/>
  <c r="O1281" i="5"/>
  <c r="N1281" i="5"/>
  <c r="Q1281" i="5" s="1"/>
  <c r="J1281" i="5"/>
  <c r="I1281" i="5"/>
  <c r="R1280" i="5"/>
  <c r="O1280" i="5"/>
  <c r="N1280" i="5"/>
  <c r="M1280" i="5"/>
  <c r="J1280" i="5"/>
  <c r="I1280" i="5"/>
  <c r="R1279" i="5"/>
  <c r="O1279" i="5"/>
  <c r="N1279" i="5"/>
  <c r="J1279" i="5"/>
  <c r="I1279" i="5"/>
  <c r="L1279" i="5" s="1"/>
  <c r="R1278" i="5"/>
  <c r="O1278" i="5"/>
  <c r="N1278" i="5"/>
  <c r="J1278" i="5"/>
  <c r="I1278" i="5"/>
  <c r="R1277" i="5"/>
  <c r="O1277" i="5"/>
  <c r="N1277" i="5"/>
  <c r="Q1277" i="5" s="1"/>
  <c r="J1277" i="5"/>
  <c r="I1277" i="5"/>
  <c r="K1277" i="5" s="1"/>
  <c r="R1276" i="5"/>
  <c r="O1276" i="5"/>
  <c r="N1276" i="5"/>
  <c r="L1276" i="5"/>
  <c r="J1276" i="5"/>
  <c r="I1276" i="5"/>
  <c r="M1276" i="5" s="1"/>
  <c r="R1275" i="5"/>
  <c r="O1275" i="5"/>
  <c r="Q1275" i="5" s="1"/>
  <c r="N1275" i="5"/>
  <c r="J1275" i="5"/>
  <c r="I1275" i="5"/>
  <c r="M1275" i="5" s="1"/>
  <c r="R1274" i="5"/>
  <c r="O1274" i="5"/>
  <c r="N1274" i="5"/>
  <c r="Q1274" i="5" s="1"/>
  <c r="J1274" i="5"/>
  <c r="I1274" i="5"/>
  <c r="R1273" i="5"/>
  <c r="O1273" i="5"/>
  <c r="N1273" i="5"/>
  <c r="J1273" i="5"/>
  <c r="I1273" i="5"/>
  <c r="R1272" i="5"/>
  <c r="O1272" i="5"/>
  <c r="N1272" i="5"/>
  <c r="M1272" i="5"/>
  <c r="L1272" i="5"/>
  <c r="K1272" i="5"/>
  <c r="J1272" i="5"/>
  <c r="I1272" i="5"/>
  <c r="R1271" i="5"/>
  <c r="O1271" i="5"/>
  <c r="N1271" i="5"/>
  <c r="P1271" i="5" s="1"/>
  <c r="J1271" i="5"/>
  <c r="I1271" i="5"/>
  <c r="R1270" i="5"/>
  <c r="O1270" i="5"/>
  <c r="Q1270" i="5" s="1"/>
  <c r="N1270" i="5"/>
  <c r="L1270" i="5"/>
  <c r="K1270" i="5"/>
  <c r="J1270" i="5"/>
  <c r="I1270" i="5"/>
  <c r="M1270" i="5" s="1"/>
  <c r="R1269" i="5"/>
  <c r="O1269" i="5"/>
  <c r="N1269" i="5"/>
  <c r="J1269" i="5"/>
  <c r="I1269" i="5"/>
  <c r="R1268" i="5"/>
  <c r="O1268" i="5"/>
  <c r="N1268" i="5"/>
  <c r="J1268" i="5"/>
  <c r="I1268" i="5"/>
  <c r="R1267" i="5"/>
  <c r="O1267" i="5"/>
  <c r="N1267" i="5"/>
  <c r="P1267" i="5" s="1"/>
  <c r="J1267" i="5"/>
  <c r="I1267" i="5"/>
  <c r="R1266" i="5"/>
  <c r="O1266" i="5"/>
  <c r="N1266" i="5"/>
  <c r="J1266" i="5"/>
  <c r="I1266" i="5"/>
  <c r="R1265" i="5"/>
  <c r="O1265" i="5"/>
  <c r="N1265" i="5"/>
  <c r="J1265" i="5"/>
  <c r="I1265" i="5"/>
  <c r="R1264" i="5"/>
  <c r="O1264" i="5"/>
  <c r="N1264" i="5"/>
  <c r="Q1264" i="5" s="1"/>
  <c r="J1264" i="5"/>
  <c r="I1264" i="5"/>
  <c r="R1263" i="5"/>
  <c r="O1263" i="5"/>
  <c r="N1263" i="5"/>
  <c r="J1263" i="5"/>
  <c r="I1263" i="5"/>
  <c r="M1263" i="5" s="1"/>
  <c r="R1262" i="5"/>
  <c r="O1262" i="5"/>
  <c r="N1262" i="5"/>
  <c r="Q1262" i="5" s="1"/>
  <c r="J1262" i="5"/>
  <c r="I1262" i="5"/>
  <c r="R1261" i="5"/>
  <c r="O1261" i="5"/>
  <c r="N1261" i="5"/>
  <c r="J1261" i="5"/>
  <c r="I1261" i="5"/>
  <c r="R1260" i="5"/>
  <c r="O1260" i="5"/>
  <c r="N1260" i="5"/>
  <c r="M1260" i="5"/>
  <c r="L1260" i="5"/>
  <c r="K1260" i="5"/>
  <c r="J1260" i="5"/>
  <c r="I1260" i="5"/>
  <c r="R1259" i="5"/>
  <c r="O1259" i="5"/>
  <c r="N1259" i="5"/>
  <c r="J1259" i="5"/>
  <c r="I1259" i="5"/>
  <c r="R1258" i="5"/>
  <c r="O1258" i="5"/>
  <c r="Q1258" i="5" s="1"/>
  <c r="N1258" i="5"/>
  <c r="J1258" i="5"/>
  <c r="I1258" i="5"/>
  <c r="R1257" i="5"/>
  <c r="O1257" i="5"/>
  <c r="N1257" i="5"/>
  <c r="J1257" i="5"/>
  <c r="I1257" i="5"/>
  <c r="R1256" i="5"/>
  <c r="O1256" i="5"/>
  <c r="N1256" i="5"/>
  <c r="M1256" i="5"/>
  <c r="J1256" i="5"/>
  <c r="I1256" i="5"/>
  <c r="R1255" i="5"/>
  <c r="O1255" i="5"/>
  <c r="N1255" i="5"/>
  <c r="Q1255" i="5" s="1"/>
  <c r="J1255" i="5"/>
  <c r="I1255" i="5"/>
  <c r="R1254" i="5"/>
  <c r="O1254" i="5"/>
  <c r="Q1254" i="5" s="1"/>
  <c r="N1254" i="5"/>
  <c r="M1254" i="5"/>
  <c r="J1254" i="5"/>
  <c r="I1254" i="5"/>
  <c r="L1254" i="5" s="1"/>
  <c r="R1253" i="5"/>
  <c r="O1253" i="5"/>
  <c r="Q1253" i="5" s="1"/>
  <c r="N1253" i="5"/>
  <c r="J1253" i="5"/>
  <c r="I1253" i="5"/>
  <c r="R1252" i="5"/>
  <c r="O1252" i="5"/>
  <c r="N1252" i="5"/>
  <c r="Q1252" i="5" s="1"/>
  <c r="M1252" i="5"/>
  <c r="J1252" i="5"/>
  <c r="I1252" i="5"/>
  <c r="R1251" i="5"/>
  <c r="O1251" i="5"/>
  <c r="N1251" i="5"/>
  <c r="Q1251" i="5" s="1"/>
  <c r="J1251" i="5"/>
  <c r="I1251" i="5"/>
  <c r="M1251" i="5" s="1"/>
  <c r="R1250" i="5"/>
  <c r="O1250" i="5"/>
  <c r="Q1250" i="5" s="1"/>
  <c r="N1250" i="5"/>
  <c r="L1250" i="5"/>
  <c r="K159" i="7" s="1"/>
  <c r="J1250" i="5"/>
  <c r="I1250" i="5"/>
  <c r="R1249" i="5"/>
  <c r="P1249" i="5"/>
  <c r="O1249" i="5"/>
  <c r="N1249" i="5"/>
  <c r="K1249" i="5"/>
  <c r="J1249" i="5"/>
  <c r="I1249" i="5"/>
  <c r="R1248" i="5"/>
  <c r="O1248" i="5"/>
  <c r="N1248" i="5"/>
  <c r="P1248" i="5" s="1"/>
  <c r="J1248" i="5"/>
  <c r="I1248" i="5"/>
  <c r="R1247" i="5"/>
  <c r="O1247" i="5"/>
  <c r="N1247" i="5"/>
  <c r="K1247" i="5"/>
  <c r="J1247" i="5"/>
  <c r="I1247" i="5"/>
  <c r="L1247" i="5" s="1"/>
  <c r="R1246" i="5"/>
  <c r="O1246" i="5"/>
  <c r="N1246" i="5"/>
  <c r="J1246" i="5"/>
  <c r="I1246" i="5"/>
  <c r="R1245" i="5"/>
  <c r="O1245" i="5"/>
  <c r="N1245" i="5"/>
  <c r="J1245" i="5"/>
  <c r="I1245" i="5"/>
  <c r="K1245" i="5" s="1"/>
  <c r="R1244" i="5"/>
  <c r="O1244" i="5"/>
  <c r="N1244" i="5"/>
  <c r="J1244" i="5"/>
  <c r="I1244" i="5"/>
  <c r="R1243" i="5"/>
  <c r="O1243" i="5"/>
  <c r="N1243" i="5"/>
  <c r="J1243" i="5"/>
  <c r="I1243" i="5"/>
  <c r="R1242" i="5"/>
  <c r="O1242" i="5"/>
  <c r="N1242" i="5"/>
  <c r="M1242" i="5"/>
  <c r="J1242" i="5"/>
  <c r="I1242" i="5"/>
  <c r="R1241" i="5"/>
  <c r="O1241" i="5"/>
  <c r="N1241" i="5"/>
  <c r="J1241" i="5"/>
  <c r="I1241" i="5"/>
  <c r="R1240" i="5"/>
  <c r="O1240" i="5"/>
  <c r="N1240" i="5"/>
  <c r="J1240" i="5"/>
  <c r="I1240" i="5"/>
  <c r="M1240" i="5" s="1"/>
  <c r="R1239" i="5"/>
  <c r="O1239" i="5"/>
  <c r="N1239" i="5"/>
  <c r="J1239" i="5"/>
  <c r="I1239" i="5"/>
  <c r="R1238" i="5"/>
  <c r="O1238" i="5"/>
  <c r="N1238" i="5"/>
  <c r="P1238" i="5" s="1"/>
  <c r="M1238" i="5"/>
  <c r="J1238" i="5"/>
  <c r="I1238" i="5"/>
  <c r="K1238" i="5" s="1"/>
  <c r="R1237" i="5"/>
  <c r="O1237" i="5"/>
  <c r="N1237" i="5"/>
  <c r="K1237" i="5"/>
  <c r="J1237" i="5"/>
  <c r="I1237" i="5"/>
  <c r="L1237" i="5" s="1"/>
  <c r="R1236" i="5"/>
  <c r="Q1236" i="5"/>
  <c r="O1236" i="5"/>
  <c r="N1236" i="5"/>
  <c r="J1236" i="5"/>
  <c r="I1236" i="5"/>
  <c r="R1235" i="5"/>
  <c r="O1235" i="5"/>
  <c r="N1235" i="5"/>
  <c r="J1235" i="5"/>
  <c r="I1235" i="5"/>
  <c r="R1234" i="5"/>
  <c r="O1234" i="5"/>
  <c r="Q1234" i="5" s="1"/>
  <c r="N1234" i="5"/>
  <c r="M1234" i="5"/>
  <c r="L1234" i="5"/>
  <c r="J1234" i="5"/>
  <c r="I1234" i="5"/>
  <c r="K1234" i="5" s="1"/>
  <c r="R1233" i="5"/>
  <c r="O1233" i="5"/>
  <c r="N1233" i="5"/>
  <c r="J1233" i="5"/>
  <c r="I1233" i="5"/>
  <c r="M1233" i="5" s="1"/>
  <c r="R1232" i="5"/>
  <c r="O1232" i="5"/>
  <c r="Q1232" i="5" s="1"/>
  <c r="N1232" i="5"/>
  <c r="J1232" i="5"/>
  <c r="I1232" i="5"/>
  <c r="R1231" i="5"/>
  <c r="O1231" i="5"/>
  <c r="P1231" i="5" s="1"/>
  <c r="N1231" i="5"/>
  <c r="J1231" i="5"/>
  <c r="I1231" i="5"/>
  <c r="K1231" i="5" s="1"/>
  <c r="R1230" i="5"/>
  <c r="O1230" i="5"/>
  <c r="N1230" i="5"/>
  <c r="J1230" i="5"/>
  <c r="I1230" i="5"/>
  <c r="R1229" i="5"/>
  <c r="O1229" i="5"/>
  <c r="N1229" i="5"/>
  <c r="J1229" i="5"/>
  <c r="I1229" i="5"/>
  <c r="R1228" i="5"/>
  <c r="O1228" i="5"/>
  <c r="N1228" i="5"/>
  <c r="J1228" i="5"/>
  <c r="I1228" i="5"/>
  <c r="K1228" i="5" s="1"/>
  <c r="R1227" i="5"/>
  <c r="O1227" i="5"/>
  <c r="N1227" i="5"/>
  <c r="J1227" i="5"/>
  <c r="I1227" i="5"/>
  <c r="L1227" i="5" s="1"/>
  <c r="K156" i="7" s="1"/>
  <c r="R1226" i="5"/>
  <c r="O1226" i="5"/>
  <c r="N1226" i="5"/>
  <c r="J1226" i="5"/>
  <c r="I1226" i="5"/>
  <c r="R1225" i="5"/>
  <c r="O1225" i="5"/>
  <c r="N1225" i="5"/>
  <c r="M1225" i="5"/>
  <c r="J1225" i="5"/>
  <c r="I1225" i="5"/>
  <c r="R1224" i="5"/>
  <c r="O1224" i="5"/>
  <c r="Q1224" i="5" s="1"/>
  <c r="N1224" i="5"/>
  <c r="J1224" i="5"/>
  <c r="I1224" i="5"/>
  <c r="R1223" i="5"/>
  <c r="O1223" i="5"/>
  <c r="N1223" i="5"/>
  <c r="J1223" i="5"/>
  <c r="I1223" i="5"/>
  <c r="L1223" i="5" s="1"/>
  <c r="R1222" i="5"/>
  <c r="O1222" i="5"/>
  <c r="N1222" i="5"/>
  <c r="J1222" i="5"/>
  <c r="I1222" i="5"/>
  <c r="M1222" i="5" s="1"/>
  <c r="R1221" i="5"/>
  <c r="O1221" i="5"/>
  <c r="N1221" i="5"/>
  <c r="J1221" i="5"/>
  <c r="I1221" i="5"/>
  <c r="R1220" i="5"/>
  <c r="O1220" i="5"/>
  <c r="N1220" i="5"/>
  <c r="J1220" i="5"/>
  <c r="I1220" i="5"/>
  <c r="M1220" i="5" s="1"/>
  <c r="R1219" i="5"/>
  <c r="O1219" i="5"/>
  <c r="N1219" i="5"/>
  <c r="J1219" i="5"/>
  <c r="I1219" i="5"/>
  <c r="R1218" i="5"/>
  <c r="O1218" i="5"/>
  <c r="N1218" i="5"/>
  <c r="L1218" i="5"/>
  <c r="K1218" i="5"/>
  <c r="J1218" i="5"/>
  <c r="I1218" i="5"/>
  <c r="M1218" i="5" s="1"/>
  <c r="R1217" i="5"/>
  <c r="O1217" i="5"/>
  <c r="N1217" i="5"/>
  <c r="J1217" i="5"/>
  <c r="I1217" i="5"/>
  <c r="R1216" i="5"/>
  <c r="O1216" i="5"/>
  <c r="N1216" i="5"/>
  <c r="M1216" i="5"/>
  <c r="L1216" i="5"/>
  <c r="J1216" i="5"/>
  <c r="I1216" i="5"/>
  <c r="K1216" i="5" s="1"/>
  <c r="R1215" i="5"/>
  <c r="O1215" i="5"/>
  <c r="N1215" i="5"/>
  <c r="P1215" i="5" s="1"/>
  <c r="J1215" i="5"/>
  <c r="I1215" i="5"/>
  <c r="R1214" i="5"/>
  <c r="O1214" i="5"/>
  <c r="Q1214" i="5" s="1"/>
  <c r="N1214" i="5"/>
  <c r="J1214" i="5"/>
  <c r="I1214" i="5"/>
  <c r="R1213" i="5"/>
  <c r="O1213" i="5"/>
  <c r="N1213" i="5"/>
  <c r="Q1213" i="5" s="1"/>
  <c r="J1213" i="5"/>
  <c r="I1213" i="5"/>
  <c r="K1213" i="5" s="1"/>
  <c r="R1212" i="5"/>
  <c r="O1212" i="5"/>
  <c r="N1212" i="5"/>
  <c r="J1212" i="5"/>
  <c r="I1212" i="5"/>
  <c r="R1211" i="5"/>
  <c r="O1211" i="5"/>
  <c r="N1211" i="5"/>
  <c r="M1211" i="5"/>
  <c r="L1211" i="5"/>
  <c r="K1211" i="5"/>
  <c r="J1211" i="5"/>
  <c r="I1211" i="5"/>
  <c r="R1210" i="5"/>
  <c r="O1210" i="5"/>
  <c r="Q1210" i="5" s="1"/>
  <c r="N1210" i="5"/>
  <c r="J1210" i="5"/>
  <c r="I1210" i="5"/>
  <c r="K1210" i="5" s="1"/>
  <c r="R1209" i="5"/>
  <c r="O1209" i="5"/>
  <c r="N1209" i="5"/>
  <c r="P1209" i="5" s="1"/>
  <c r="J1209" i="5"/>
  <c r="I1209" i="5"/>
  <c r="R1208" i="5"/>
  <c r="O1208" i="5"/>
  <c r="N1208" i="5"/>
  <c r="J1208" i="5"/>
  <c r="I1208" i="5"/>
  <c r="R1207" i="5"/>
  <c r="O1207" i="5"/>
  <c r="N1207" i="5"/>
  <c r="J1207" i="5"/>
  <c r="I1207" i="5"/>
  <c r="R1206" i="5"/>
  <c r="O1206" i="5"/>
  <c r="Q1206" i="5" s="1"/>
  <c r="N1206" i="5"/>
  <c r="L1206" i="5"/>
  <c r="J1206" i="5"/>
  <c r="I1206" i="5"/>
  <c r="M1206" i="5" s="1"/>
  <c r="R1205" i="5"/>
  <c r="O1205" i="5"/>
  <c r="N1205" i="5"/>
  <c r="M1205" i="5"/>
  <c r="L1205" i="5"/>
  <c r="K1205" i="5"/>
  <c r="J1205" i="5"/>
  <c r="I1205" i="5"/>
  <c r="R1204" i="5"/>
  <c r="O1204" i="5"/>
  <c r="P1204" i="5" s="1"/>
  <c r="N1204" i="5"/>
  <c r="L1204" i="5"/>
  <c r="K148" i="7" s="1"/>
  <c r="J1204" i="5"/>
  <c r="I1204" i="5"/>
  <c r="R1203" i="5"/>
  <c r="O1203" i="5"/>
  <c r="N1203" i="5"/>
  <c r="J1203" i="5"/>
  <c r="I1203" i="5"/>
  <c r="L1203" i="5" s="1"/>
  <c r="R1202" i="5"/>
  <c r="O1202" i="5"/>
  <c r="N1202" i="5"/>
  <c r="P1202" i="5" s="1"/>
  <c r="K1202" i="5"/>
  <c r="J1202" i="5"/>
  <c r="I1202" i="5"/>
  <c r="R1201" i="5"/>
  <c r="O1201" i="5"/>
  <c r="N1201" i="5"/>
  <c r="J1201" i="5"/>
  <c r="I1201" i="5"/>
  <c r="R1200" i="5"/>
  <c r="O1200" i="5"/>
  <c r="N1200" i="5"/>
  <c r="J1200" i="5"/>
  <c r="I1200" i="5"/>
  <c r="R1199" i="5"/>
  <c r="O1199" i="5"/>
  <c r="N1199" i="5"/>
  <c r="J1199" i="5"/>
  <c r="I1199" i="5"/>
  <c r="R1198" i="5"/>
  <c r="O1198" i="5"/>
  <c r="N1198" i="5"/>
  <c r="J1198" i="5"/>
  <c r="I1198" i="5"/>
  <c r="R1197" i="5"/>
  <c r="O1197" i="5"/>
  <c r="N1197" i="5"/>
  <c r="J1197" i="5"/>
  <c r="I1197" i="5"/>
  <c r="R1196" i="5"/>
  <c r="O1196" i="5"/>
  <c r="N1196" i="5"/>
  <c r="K1196" i="5"/>
  <c r="J1196" i="5"/>
  <c r="I1196" i="5"/>
  <c r="R1195" i="5"/>
  <c r="Q1195" i="5"/>
  <c r="O1195" i="5"/>
  <c r="N1195" i="5"/>
  <c r="P1195" i="5" s="1"/>
  <c r="J1195" i="5"/>
  <c r="I1195" i="5"/>
  <c r="R1194" i="5"/>
  <c r="O1194" i="5"/>
  <c r="N1194" i="5"/>
  <c r="J1194" i="5"/>
  <c r="I1194" i="5"/>
  <c r="R1193" i="5"/>
  <c r="O1193" i="5"/>
  <c r="Q1193" i="5" s="1"/>
  <c r="N1193" i="5"/>
  <c r="M1193" i="5"/>
  <c r="L1193" i="5"/>
  <c r="K1193" i="5"/>
  <c r="J1193" i="5"/>
  <c r="I1193" i="5"/>
  <c r="R1192" i="5"/>
  <c r="O1192" i="5"/>
  <c r="Q1192" i="5" s="1"/>
  <c r="N1192" i="5"/>
  <c r="J1192" i="5"/>
  <c r="I1192" i="5"/>
  <c r="R1191" i="5"/>
  <c r="O1191" i="5"/>
  <c r="N1191" i="5"/>
  <c r="M1191" i="5"/>
  <c r="K1191" i="5"/>
  <c r="J1191" i="5"/>
  <c r="I1191" i="5"/>
  <c r="L1191" i="5" s="1"/>
  <c r="R1190" i="5"/>
  <c r="O1190" i="5"/>
  <c r="N1190" i="5"/>
  <c r="J1190" i="5"/>
  <c r="I1190" i="5"/>
  <c r="K1190" i="5" s="1"/>
  <c r="R1189" i="5"/>
  <c r="O1189" i="5"/>
  <c r="N1189" i="5"/>
  <c r="J1189" i="5"/>
  <c r="I1189" i="5"/>
  <c r="R1188" i="5"/>
  <c r="O1188" i="5"/>
  <c r="N1188" i="5"/>
  <c r="J1188" i="5"/>
  <c r="I1188" i="5"/>
  <c r="K1188" i="5" s="1"/>
  <c r="R1187" i="5"/>
  <c r="O1187" i="5"/>
  <c r="N1187" i="5"/>
  <c r="J1187" i="5"/>
  <c r="I1187" i="5"/>
  <c r="L1187" i="5" s="1"/>
  <c r="R1186" i="5"/>
  <c r="O1186" i="5"/>
  <c r="N1186" i="5"/>
  <c r="J1186" i="5"/>
  <c r="I1186" i="5"/>
  <c r="R1185" i="5"/>
  <c r="O1185" i="5"/>
  <c r="N1185" i="5"/>
  <c r="J1185" i="5"/>
  <c r="I1185" i="5"/>
  <c r="L1185" i="5" s="1"/>
  <c r="K146" i="7" s="1"/>
  <c r="R1184" i="5"/>
  <c r="O1184" i="5"/>
  <c r="N1184" i="5"/>
  <c r="J1184" i="5"/>
  <c r="I1184" i="5"/>
  <c r="K1184" i="5" s="1"/>
  <c r="R1183" i="5"/>
  <c r="O1183" i="5"/>
  <c r="N1183" i="5"/>
  <c r="P1183" i="5" s="1"/>
  <c r="J1183" i="5"/>
  <c r="I1183" i="5"/>
  <c r="R1182" i="5"/>
  <c r="O1182" i="5"/>
  <c r="N1182" i="5"/>
  <c r="J1182" i="5"/>
  <c r="I1182" i="5"/>
  <c r="M1182" i="5" s="1"/>
  <c r="R1181" i="5"/>
  <c r="O1181" i="5"/>
  <c r="N1181" i="5"/>
  <c r="Q1181" i="5" s="1"/>
  <c r="L1181" i="5"/>
  <c r="K1181" i="5"/>
  <c r="J1181" i="5"/>
  <c r="I1181" i="5"/>
  <c r="M1181" i="5" s="1"/>
  <c r="R1180" i="5"/>
  <c r="O1180" i="5"/>
  <c r="N1180" i="5"/>
  <c r="J1180" i="5"/>
  <c r="I1180" i="5"/>
  <c r="R1179" i="5"/>
  <c r="O1179" i="5"/>
  <c r="N1179" i="5"/>
  <c r="Q1179" i="5" s="1"/>
  <c r="J1179" i="5"/>
  <c r="I1179" i="5"/>
  <c r="M1179" i="5" s="1"/>
  <c r="R1178" i="5"/>
  <c r="P1178" i="5"/>
  <c r="O1178" i="5"/>
  <c r="N1178" i="5"/>
  <c r="Q1178" i="5" s="1"/>
  <c r="J1178" i="5"/>
  <c r="I1178" i="5"/>
  <c r="R1177" i="5"/>
  <c r="O1177" i="5"/>
  <c r="N1177" i="5"/>
  <c r="J1177" i="5"/>
  <c r="I1177" i="5"/>
  <c r="R1176" i="5"/>
  <c r="O1176" i="5"/>
  <c r="N1176" i="5"/>
  <c r="Q1176" i="5" s="1"/>
  <c r="K1176" i="5"/>
  <c r="J1176" i="5"/>
  <c r="I1176" i="5"/>
  <c r="R1175" i="5"/>
  <c r="O1175" i="5"/>
  <c r="N1175" i="5"/>
  <c r="L1175" i="5"/>
  <c r="J1175" i="5"/>
  <c r="I1175" i="5"/>
  <c r="M1175" i="5" s="1"/>
  <c r="R1174" i="5"/>
  <c r="O1174" i="5"/>
  <c r="N1174" i="5"/>
  <c r="J1174" i="5"/>
  <c r="I1174" i="5"/>
  <c r="R1173" i="5"/>
  <c r="O1173" i="5"/>
  <c r="Q1173" i="5" s="1"/>
  <c r="N1173" i="5"/>
  <c r="M1173" i="5"/>
  <c r="J1173" i="5"/>
  <c r="I1173" i="5"/>
  <c r="K1173" i="5" s="1"/>
  <c r="R1172" i="5"/>
  <c r="O1172" i="5"/>
  <c r="P1172" i="5" s="1"/>
  <c r="N1172" i="5"/>
  <c r="J1172" i="5"/>
  <c r="I1172" i="5"/>
  <c r="R1171" i="5"/>
  <c r="O1171" i="5"/>
  <c r="N1171" i="5"/>
  <c r="J1171" i="5"/>
  <c r="I1171" i="5"/>
  <c r="R1170" i="5"/>
  <c r="O1170" i="5"/>
  <c r="N1170" i="5"/>
  <c r="K1170" i="5"/>
  <c r="J1170" i="5"/>
  <c r="I1170" i="5"/>
  <c r="R1169" i="5"/>
  <c r="O1169" i="5"/>
  <c r="N1169" i="5"/>
  <c r="J1169" i="5"/>
  <c r="I1169" i="5"/>
  <c r="R1168" i="5"/>
  <c r="O1168" i="5"/>
  <c r="N1168" i="5"/>
  <c r="L1168" i="5"/>
  <c r="J1168" i="5"/>
  <c r="I1168" i="5"/>
  <c r="R1167" i="5"/>
  <c r="O1167" i="5"/>
  <c r="N1167" i="5"/>
  <c r="J1167" i="5"/>
  <c r="I1167" i="5"/>
  <c r="R1166" i="5"/>
  <c r="O1166" i="5"/>
  <c r="N1166" i="5"/>
  <c r="P1166" i="5" s="1"/>
  <c r="J1166" i="5"/>
  <c r="I1166" i="5"/>
  <c r="K1166" i="5" s="1"/>
  <c r="R1165" i="5"/>
  <c r="O1165" i="5"/>
  <c r="N1165" i="5"/>
  <c r="J1165" i="5"/>
  <c r="I1165" i="5"/>
  <c r="R1164" i="5"/>
  <c r="O1164" i="5"/>
  <c r="N1164" i="5"/>
  <c r="J1164" i="5"/>
  <c r="I1164" i="5"/>
  <c r="R1163" i="5"/>
  <c r="O1163" i="5"/>
  <c r="N1163" i="5"/>
  <c r="J1163" i="5"/>
  <c r="I1163" i="5"/>
  <c r="R1162" i="5"/>
  <c r="O1162" i="5"/>
  <c r="N1162" i="5"/>
  <c r="J1162" i="5"/>
  <c r="I1162" i="5"/>
  <c r="R1161" i="5"/>
  <c r="O1161" i="5"/>
  <c r="N1161" i="5"/>
  <c r="M1161" i="5"/>
  <c r="J1161" i="5"/>
  <c r="I1161" i="5"/>
  <c r="L1161" i="5" s="1"/>
  <c r="K140" i="7" s="1"/>
  <c r="R1160" i="5"/>
  <c r="Q1160" i="5"/>
  <c r="O1160" i="5"/>
  <c r="N1160" i="5"/>
  <c r="J1160" i="5"/>
  <c r="I1160" i="5"/>
  <c r="K1160" i="5" s="1"/>
  <c r="R1159" i="5"/>
  <c r="O1159" i="5"/>
  <c r="N1159" i="5"/>
  <c r="J1159" i="5"/>
  <c r="I1159" i="5"/>
  <c r="R1158" i="5"/>
  <c r="O1158" i="5"/>
  <c r="N1158" i="5"/>
  <c r="J1158" i="5"/>
  <c r="I1158" i="5"/>
  <c r="R1157" i="5"/>
  <c r="O1157" i="5"/>
  <c r="N1157" i="5"/>
  <c r="M1157" i="5"/>
  <c r="L1157" i="5"/>
  <c r="K1157" i="5"/>
  <c r="J1157" i="5"/>
  <c r="I1157" i="5"/>
  <c r="R1156" i="5"/>
  <c r="O1156" i="5"/>
  <c r="N1156" i="5"/>
  <c r="J1156" i="5"/>
  <c r="I1156" i="5"/>
  <c r="R1155" i="5"/>
  <c r="O1155" i="5"/>
  <c r="N1155" i="5"/>
  <c r="J1155" i="5"/>
  <c r="I1155" i="5"/>
  <c r="M1155" i="5" s="1"/>
  <c r="R1154" i="5"/>
  <c r="P1154" i="5"/>
  <c r="O1154" i="5"/>
  <c r="N1154" i="5"/>
  <c r="Q1154" i="5" s="1"/>
  <c r="J1154" i="5"/>
  <c r="I1154" i="5"/>
  <c r="R1153" i="5"/>
  <c r="O1153" i="5"/>
  <c r="N1153" i="5"/>
  <c r="J1153" i="5"/>
  <c r="I1153" i="5"/>
  <c r="R1152" i="5"/>
  <c r="O1152" i="5"/>
  <c r="P1152" i="5" s="1"/>
  <c r="N1152" i="5"/>
  <c r="M1152" i="5"/>
  <c r="L1152" i="5"/>
  <c r="K1152" i="5"/>
  <c r="J1152" i="5"/>
  <c r="I1152" i="5"/>
  <c r="R1151" i="5"/>
  <c r="O1151" i="5"/>
  <c r="N1151" i="5"/>
  <c r="J1151" i="5"/>
  <c r="I1151" i="5"/>
  <c r="K1151" i="5" s="1"/>
  <c r="R1150" i="5"/>
  <c r="O1150" i="5"/>
  <c r="N1150" i="5"/>
  <c r="J1150" i="5"/>
  <c r="I1150" i="5"/>
  <c r="M1150" i="5" s="1"/>
  <c r="R1149" i="5"/>
  <c r="Q1149" i="5"/>
  <c r="O1149" i="5"/>
  <c r="N1149" i="5"/>
  <c r="J1149" i="5"/>
  <c r="I1149" i="5"/>
  <c r="R1148" i="5"/>
  <c r="O1148" i="5"/>
  <c r="N1148" i="5"/>
  <c r="Q1148" i="5" s="1"/>
  <c r="J1148" i="5"/>
  <c r="I1148" i="5"/>
  <c r="R1147" i="5"/>
  <c r="O1147" i="5"/>
  <c r="N1147" i="5"/>
  <c r="Q1147" i="5" s="1"/>
  <c r="J1147" i="5"/>
  <c r="I1147" i="5"/>
  <c r="R1146" i="5"/>
  <c r="O1146" i="5"/>
  <c r="Q1146" i="5" s="1"/>
  <c r="N1146" i="5"/>
  <c r="M1146" i="5"/>
  <c r="L1146" i="5"/>
  <c r="K1146" i="5"/>
  <c r="J1146" i="5"/>
  <c r="I1146" i="5"/>
  <c r="R1145" i="5"/>
  <c r="O1145" i="5"/>
  <c r="N1145" i="5"/>
  <c r="K1145" i="5"/>
  <c r="J136" i="7" s="1"/>
  <c r="J1145" i="5"/>
  <c r="I1145" i="5"/>
  <c r="M1145" i="5" s="1"/>
  <c r="R1144" i="5"/>
  <c r="O1144" i="5"/>
  <c r="N1144" i="5"/>
  <c r="J1144" i="5"/>
  <c r="I1144" i="5"/>
  <c r="R1143" i="5"/>
  <c r="O1143" i="5"/>
  <c r="N1143" i="5"/>
  <c r="L1143" i="5"/>
  <c r="J1143" i="5"/>
  <c r="I1143" i="5"/>
  <c r="M1143" i="5" s="1"/>
  <c r="R1142" i="5"/>
  <c r="Q1142" i="5"/>
  <c r="O1142" i="5"/>
  <c r="P1142" i="5" s="1"/>
  <c r="N1142" i="5"/>
  <c r="K1142" i="5"/>
  <c r="J1142" i="5"/>
  <c r="I1142" i="5"/>
  <c r="R1141" i="5"/>
  <c r="Q1141" i="5"/>
  <c r="O1141" i="5"/>
  <c r="N1141" i="5"/>
  <c r="J1141" i="5"/>
  <c r="I1141" i="5"/>
  <c r="R1140" i="5"/>
  <c r="O1140" i="5"/>
  <c r="Q1140" i="5" s="1"/>
  <c r="N1140" i="5"/>
  <c r="M1140" i="5"/>
  <c r="J1140" i="5"/>
  <c r="I1140" i="5"/>
  <c r="R1139" i="5"/>
  <c r="O1139" i="5"/>
  <c r="N1139" i="5"/>
  <c r="M1139" i="5"/>
  <c r="L1139" i="5"/>
  <c r="K1139" i="5"/>
  <c r="J1139" i="5"/>
  <c r="I1139" i="5"/>
  <c r="R1138" i="5"/>
  <c r="O1138" i="5"/>
  <c r="N1138" i="5"/>
  <c r="J1138" i="5"/>
  <c r="I1138" i="5"/>
  <c r="M1138" i="5" s="1"/>
  <c r="R1137" i="5"/>
  <c r="O1137" i="5"/>
  <c r="N1137" i="5"/>
  <c r="M1137" i="5"/>
  <c r="J1137" i="5"/>
  <c r="I1137" i="5"/>
  <c r="L1137" i="5" s="1"/>
  <c r="R1136" i="5"/>
  <c r="P1136" i="5"/>
  <c r="O1136" i="5"/>
  <c r="N1136" i="5"/>
  <c r="Q1136" i="5" s="1"/>
  <c r="J1136" i="5"/>
  <c r="I1136" i="5"/>
  <c r="K1136" i="5" s="1"/>
  <c r="R1135" i="5"/>
  <c r="O1135" i="5"/>
  <c r="N1135" i="5"/>
  <c r="J1135" i="5"/>
  <c r="I1135" i="5"/>
  <c r="R1134" i="5"/>
  <c r="O1134" i="5"/>
  <c r="N1134" i="5"/>
  <c r="Q1134" i="5" s="1"/>
  <c r="J1134" i="5"/>
  <c r="I1134" i="5"/>
  <c r="R1133" i="5"/>
  <c r="O1133" i="5"/>
  <c r="N1133" i="5"/>
  <c r="K1133" i="5"/>
  <c r="J1133" i="5"/>
  <c r="I1133" i="5"/>
  <c r="R1132" i="5"/>
  <c r="O1132" i="5"/>
  <c r="N1132" i="5"/>
  <c r="J1132" i="5"/>
  <c r="I1132" i="5"/>
  <c r="R1131" i="5"/>
  <c r="O1131" i="5"/>
  <c r="N1131" i="5"/>
  <c r="J1131" i="5"/>
  <c r="I1131" i="5"/>
  <c r="R1130" i="5"/>
  <c r="O1130" i="5"/>
  <c r="N1130" i="5"/>
  <c r="J1130" i="5"/>
  <c r="I1130" i="5"/>
  <c r="R1129" i="5"/>
  <c r="Q1129" i="5"/>
  <c r="O1129" i="5"/>
  <c r="N1129" i="5"/>
  <c r="J1129" i="5"/>
  <c r="I1129" i="5"/>
  <c r="R1128" i="5"/>
  <c r="O1128" i="5"/>
  <c r="N1128" i="5"/>
  <c r="J1128" i="5"/>
  <c r="I1128" i="5"/>
  <c r="R1127" i="5"/>
  <c r="P1127" i="5"/>
  <c r="O1127" i="5"/>
  <c r="N1127" i="5"/>
  <c r="Q1127" i="5" s="1"/>
  <c r="L1127" i="5"/>
  <c r="K1127" i="5"/>
  <c r="J1127" i="5"/>
  <c r="I1127" i="5"/>
  <c r="M1127" i="5" s="1"/>
  <c r="R1126" i="5"/>
  <c r="O1126" i="5"/>
  <c r="N1126" i="5"/>
  <c r="J1126" i="5"/>
  <c r="I1126" i="5"/>
  <c r="R1125" i="5"/>
  <c r="O1125" i="5"/>
  <c r="N1125" i="5"/>
  <c r="M1125" i="5"/>
  <c r="J1125" i="5"/>
  <c r="I1125" i="5"/>
  <c r="L1125" i="5" s="1"/>
  <c r="R1124" i="5"/>
  <c r="O1124" i="5"/>
  <c r="Q1124" i="5" s="1"/>
  <c r="N1124" i="5"/>
  <c r="J1124" i="5"/>
  <c r="I1124" i="5"/>
  <c r="R1123" i="5"/>
  <c r="O1123" i="5"/>
  <c r="N1123" i="5"/>
  <c r="J1123" i="5"/>
  <c r="I1123" i="5"/>
  <c r="R1122" i="5"/>
  <c r="O1122" i="5"/>
  <c r="N1122" i="5"/>
  <c r="M1122" i="5"/>
  <c r="J1122" i="5"/>
  <c r="I1122" i="5"/>
  <c r="K1122" i="5" s="1"/>
  <c r="J130" i="7" s="1"/>
  <c r="R1121" i="5"/>
  <c r="O1121" i="5"/>
  <c r="N1121" i="5"/>
  <c r="K1121" i="5"/>
  <c r="J1121" i="5"/>
  <c r="I1121" i="5"/>
  <c r="R1120" i="5"/>
  <c r="O1120" i="5"/>
  <c r="N1120" i="5"/>
  <c r="J1120" i="5"/>
  <c r="I1120" i="5"/>
  <c r="M1120" i="5" s="1"/>
  <c r="R1119" i="5"/>
  <c r="Q1119" i="5"/>
  <c r="O1119" i="5"/>
  <c r="N1119" i="5"/>
  <c r="P1119" i="5" s="1"/>
  <c r="M1119" i="5"/>
  <c r="J1119" i="5"/>
  <c r="I1119" i="5"/>
  <c r="L1119" i="5" s="1"/>
  <c r="R1118" i="5"/>
  <c r="O1118" i="5"/>
  <c r="N1118" i="5"/>
  <c r="J1118" i="5"/>
  <c r="I1118" i="5"/>
  <c r="K1118" i="5" s="1"/>
  <c r="R1117" i="5"/>
  <c r="O1117" i="5"/>
  <c r="N1117" i="5"/>
  <c r="J1117" i="5"/>
  <c r="I1117" i="5"/>
  <c r="R1116" i="5"/>
  <c r="O1116" i="5"/>
  <c r="N1116" i="5"/>
  <c r="Q1116" i="5" s="1"/>
  <c r="K1116" i="5"/>
  <c r="J1116" i="5"/>
  <c r="I1116" i="5"/>
  <c r="M1116" i="5" s="1"/>
  <c r="R1115" i="5"/>
  <c r="O1115" i="5"/>
  <c r="N1115" i="5"/>
  <c r="L1115" i="5"/>
  <c r="J1115" i="5"/>
  <c r="I1115" i="5"/>
  <c r="R1114" i="5"/>
  <c r="O1114" i="5"/>
  <c r="N1114" i="5"/>
  <c r="J1114" i="5"/>
  <c r="I1114" i="5"/>
  <c r="R1113" i="5"/>
  <c r="O1113" i="5"/>
  <c r="N1113" i="5"/>
  <c r="K1113" i="5"/>
  <c r="J1113" i="5"/>
  <c r="I1113" i="5"/>
  <c r="R1112" i="5"/>
  <c r="O1112" i="5"/>
  <c r="N1112" i="5"/>
  <c r="J1112" i="5"/>
  <c r="I1112" i="5"/>
  <c r="R1111" i="5"/>
  <c r="O1111" i="5"/>
  <c r="N1111" i="5"/>
  <c r="J1111" i="5"/>
  <c r="I1111" i="5"/>
  <c r="R1110" i="5"/>
  <c r="O1110" i="5"/>
  <c r="N1110" i="5"/>
  <c r="Q1110" i="5" s="1"/>
  <c r="J1110" i="5"/>
  <c r="I1110" i="5"/>
  <c r="K1110" i="5" s="1"/>
  <c r="R1109" i="5"/>
  <c r="O1109" i="5"/>
  <c r="N1109" i="5"/>
  <c r="L1109" i="5"/>
  <c r="J1109" i="5"/>
  <c r="I1109" i="5"/>
  <c r="R1108" i="5"/>
  <c r="O1108" i="5"/>
  <c r="N1108" i="5"/>
  <c r="J1108" i="5"/>
  <c r="I1108" i="5"/>
  <c r="L1108" i="5" s="1"/>
  <c r="R1107" i="5"/>
  <c r="O1107" i="5"/>
  <c r="Q1107" i="5" s="1"/>
  <c r="N1107" i="5"/>
  <c r="J1107" i="5"/>
  <c r="I1107" i="5"/>
  <c r="L1107" i="5" s="1"/>
  <c r="R1106" i="5"/>
  <c r="O1106" i="5"/>
  <c r="Q1106" i="5" s="1"/>
  <c r="N1106" i="5"/>
  <c r="P1106" i="5" s="1"/>
  <c r="K1106" i="5"/>
  <c r="J129" i="7" s="1"/>
  <c r="J1106" i="5"/>
  <c r="I1106" i="5"/>
  <c r="R1105" i="5"/>
  <c r="O1105" i="5"/>
  <c r="N1105" i="5"/>
  <c r="P1105" i="5" s="1"/>
  <c r="J1105" i="5"/>
  <c r="I1105" i="5"/>
  <c r="R1104" i="5"/>
  <c r="O1104" i="5"/>
  <c r="N1104" i="5"/>
  <c r="Q1104" i="5" s="1"/>
  <c r="M1104" i="5"/>
  <c r="L1104" i="5"/>
  <c r="J1104" i="5"/>
  <c r="I1104" i="5"/>
  <c r="K1104" i="5" s="1"/>
  <c r="R1103" i="5"/>
  <c r="O1103" i="5"/>
  <c r="N1103" i="5"/>
  <c r="M1103" i="5"/>
  <c r="L1103" i="5"/>
  <c r="J1103" i="5"/>
  <c r="I1103" i="5"/>
  <c r="K1103" i="5" s="1"/>
  <c r="R1102" i="5"/>
  <c r="O1102" i="5"/>
  <c r="N1102" i="5"/>
  <c r="J1102" i="5"/>
  <c r="I1102" i="5"/>
  <c r="M1102" i="5" s="1"/>
  <c r="R1101" i="5"/>
  <c r="O1101" i="5"/>
  <c r="N1101" i="5"/>
  <c r="J1101" i="5"/>
  <c r="I1101" i="5"/>
  <c r="R1100" i="5"/>
  <c r="O1100" i="5"/>
  <c r="N1100" i="5"/>
  <c r="J1100" i="5"/>
  <c r="I1100" i="5"/>
  <c r="K1100" i="5" s="1"/>
  <c r="R1099" i="5"/>
  <c r="O1099" i="5"/>
  <c r="P1099" i="5" s="1"/>
  <c r="N1099" i="5"/>
  <c r="J1099" i="5"/>
  <c r="I1099" i="5"/>
  <c r="R1098" i="5"/>
  <c r="O1098" i="5"/>
  <c r="N1098" i="5"/>
  <c r="K1098" i="5"/>
  <c r="J1098" i="5"/>
  <c r="I1098" i="5"/>
  <c r="M1098" i="5" s="1"/>
  <c r="R1097" i="5"/>
  <c r="O1097" i="5"/>
  <c r="N1097" i="5"/>
  <c r="J1097" i="5"/>
  <c r="I1097" i="5"/>
  <c r="R1096" i="5"/>
  <c r="O1096" i="5"/>
  <c r="N1096" i="5"/>
  <c r="J1096" i="5"/>
  <c r="I1096" i="5"/>
  <c r="K1096" i="5" s="1"/>
  <c r="R1095" i="5"/>
  <c r="O1095" i="5"/>
  <c r="N1095" i="5"/>
  <c r="Q1095" i="5" s="1"/>
  <c r="J1095" i="5"/>
  <c r="I1095" i="5"/>
  <c r="R1094" i="5"/>
  <c r="O1094" i="5"/>
  <c r="N1094" i="5"/>
  <c r="J1094" i="5"/>
  <c r="I1094" i="5"/>
  <c r="R1093" i="5"/>
  <c r="O1093" i="5"/>
  <c r="N1093" i="5"/>
  <c r="P1093" i="5" s="1"/>
  <c r="J1093" i="5"/>
  <c r="I1093" i="5"/>
  <c r="R1092" i="5"/>
  <c r="O1092" i="5"/>
  <c r="N1092" i="5"/>
  <c r="J1092" i="5"/>
  <c r="I1092" i="5"/>
  <c r="R1091" i="5"/>
  <c r="O1091" i="5"/>
  <c r="N1091" i="5"/>
  <c r="Q1091" i="5" s="1"/>
  <c r="J1091" i="5"/>
  <c r="I1091" i="5"/>
  <c r="R1090" i="5"/>
  <c r="O1090" i="5"/>
  <c r="N1090" i="5"/>
  <c r="J1090" i="5"/>
  <c r="I1090" i="5"/>
  <c r="L1090" i="5" s="1"/>
  <c r="R1089" i="5"/>
  <c r="O1089" i="5"/>
  <c r="Q1089" i="5" s="1"/>
  <c r="N1089" i="5"/>
  <c r="J1089" i="5"/>
  <c r="I1089" i="5"/>
  <c r="R1088" i="5"/>
  <c r="O1088" i="5"/>
  <c r="N1088" i="5"/>
  <c r="J1088" i="5"/>
  <c r="I1088" i="5"/>
  <c r="R1087" i="5"/>
  <c r="P1087" i="5"/>
  <c r="O1087" i="5"/>
  <c r="N1087" i="5"/>
  <c r="J1087" i="5"/>
  <c r="I1087" i="5"/>
  <c r="R1086" i="5"/>
  <c r="O1086" i="5"/>
  <c r="N1086" i="5"/>
  <c r="K1086" i="5"/>
  <c r="J1086" i="5"/>
  <c r="I1086" i="5"/>
  <c r="M1086" i="5" s="1"/>
  <c r="R1085" i="5"/>
  <c r="O1085" i="5"/>
  <c r="N1085" i="5"/>
  <c r="J1085" i="5"/>
  <c r="I1085" i="5"/>
  <c r="M1085" i="5" s="1"/>
  <c r="R1084" i="5"/>
  <c r="O1084" i="5"/>
  <c r="N1084" i="5"/>
  <c r="J1084" i="5"/>
  <c r="I1084" i="5"/>
  <c r="R1083" i="5"/>
  <c r="O1083" i="5"/>
  <c r="N1083" i="5"/>
  <c r="J1083" i="5"/>
  <c r="I1083" i="5"/>
  <c r="R1082" i="5"/>
  <c r="P1082" i="5"/>
  <c r="O1082" i="5"/>
  <c r="N1082" i="5"/>
  <c r="Q1082" i="5" s="1"/>
  <c r="J1082" i="5"/>
  <c r="I1082" i="5"/>
  <c r="K1082" i="5" s="1"/>
  <c r="R1081" i="5"/>
  <c r="O1081" i="5"/>
  <c r="Q1081" i="5" s="1"/>
  <c r="N1081" i="5"/>
  <c r="J1081" i="5"/>
  <c r="I1081" i="5"/>
  <c r="R1080" i="5"/>
  <c r="O1080" i="5"/>
  <c r="N1080" i="5"/>
  <c r="Q1080" i="5" s="1"/>
  <c r="J1080" i="5"/>
  <c r="I1080" i="5"/>
  <c r="R1079" i="5"/>
  <c r="O1079" i="5"/>
  <c r="N1079" i="5"/>
  <c r="M1079" i="5"/>
  <c r="L1079" i="5"/>
  <c r="K1079" i="5"/>
  <c r="J1079" i="5"/>
  <c r="I1079" i="5"/>
  <c r="R1078" i="5"/>
  <c r="O1078" i="5"/>
  <c r="N1078" i="5"/>
  <c r="J1078" i="5"/>
  <c r="I1078" i="5"/>
  <c r="K1078" i="5" s="1"/>
  <c r="R1077" i="5"/>
  <c r="O1077" i="5"/>
  <c r="N1077" i="5"/>
  <c r="J1077" i="5"/>
  <c r="I1077" i="5"/>
  <c r="K1077" i="5" s="1"/>
  <c r="R1076" i="5"/>
  <c r="O1076" i="5"/>
  <c r="N1076" i="5"/>
  <c r="J1076" i="5"/>
  <c r="I1076" i="5"/>
  <c r="R1075" i="5"/>
  <c r="O1075" i="5"/>
  <c r="N1075" i="5"/>
  <c r="J1075" i="5"/>
  <c r="I1075" i="5"/>
  <c r="M1075" i="5" s="1"/>
  <c r="R1074" i="5"/>
  <c r="P1074" i="5"/>
  <c r="O1074" i="5"/>
  <c r="N1074" i="5"/>
  <c r="J1074" i="5"/>
  <c r="I1074" i="5"/>
  <c r="R1073" i="5"/>
  <c r="O1073" i="5"/>
  <c r="N1073" i="5"/>
  <c r="J1073" i="5"/>
  <c r="I1073" i="5"/>
  <c r="R1072" i="5"/>
  <c r="O1072" i="5"/>
  <c r="N1072" i="5"/>
  <c r="J1072" i="5"/>
  <c r="I1072" i="5"/>
  <c r="R1071" i="5"/>
  <c r="O1071" i="5"/>
  <c r="N1071" i="5"/>
  <c r="J1071" i="5"/>
  <c r="I1071" i="5"/>
  <c r="R1070" i="5"/>
  <c r="O1070" i="5"/>
  <c r="N1070" i="5"/>
  <c r="J1070" i="5"/>
  <c r="I1070" i="5"/>
  <c r="R1069" i="5"/>
  <c r="O1069" i="5"/>
  <c r="N1069" i="5"/>
  <c r="Q1069" i="5" s="1"/>
  <c r="J1069" i="5"/>
  <c r="I1069" i="5"/>
  <c r="R1068" i="5"/>
  <c r="O1068" i="5"/>
  <c r="N1068" i="5"/>
  <c r="M1068" i="5"/>
  <c r="L1068" i="5"/>
  <c r="K1068" i="5"/>
  <c r="J1068" i="5"/>
  <c r="I1068" i="5"/>
  <c r="R1067" i="5"/>
  <c r="O1067" i="5"/>
  <c r="N1067" i="5"/>
  <c r="J1067" i="5"/>
  <c r="I1067" i="5"/>
  <c r="R1066" i="5"/>
  <c r="O1066" i="5"/>
  <c r="N1066" i="5"/>
  <c r="J1066" i="5"/>
  <c r="I1066" i="5"/>
  <c r="R1065" i="5"/>
  <c r="O1065" i="5"/>
  <c r="N1065" i="5"/>
  <c r="P1065" i="5" s="1"/>
  <c r="L1065" i="5"/>
  <c r="J1065" i="5"/>
  <c r="I1065" i="5"/>
  <c r="R1064" i="5"/>
  <c r="O1064" i="5"/>
  <c r="N1064" i="5"/>
  <c r="J1064" i="5"/>
  <c r="I1064" i="5"/>
  <c r="R1063" i="5"/>
  <c r="O1063" i="5"/>
  <c r="N1063" i="5"/>
  <c r="J1063" i="5"/>
  <c r="I1063" i="5"/>
  <c r="K1063" i="5" s="1"/>
  <c r="R1062" i="5"/>
  <c r="O1062" i="5"/>
  <c r="N1062" i="5"/>
  <c r="L1062" i="5"/>
  <c r="K1062" i="5"/>
  <c r="J1062" i="5"/>
  <c r="I1062" i="5"/>
  <c r="M1062" i="5" s="1"/>
  <c r="R1061" i="5"/>
  <c r="O1061" i="5"/>
  <c r="N1061" i="5"/>
  <c r="J1061" i="5"/>
  <c r="I1061" i="5"/>
  <c r="K1061" i="5" s="1"/>
  <c r="R1060" i="5"/>
  <c r="O1060" i="5"/>
  <c r="N1060" i="5"/>
  <c r="J1060" i="5"/>
  <c r="I1060" i="5"/>
  <c r="R1059" i="5"/>
  <c r="O1059" i="5"/>
  <c r="N1059" i="5"/>
  <c r="J1059" i="5"/>
  <c r="I1059" i="5"/>
  <c r="R1058" i="5"/>
  <c r="O1058" i="5"/>
  <c r="N1058" i="5"/>
  <c r="J1058" i="5"/>
  <c r="I1058" i="5"/>
  <c r="M1058" i="5" s="1"/>
  <c r="R1057" i="5"/>
  <c r="O1057" i="5"/>
  <c r="N1057" i="5"/>
  <c r="Q1057" i="5" s="1"/>
  <c r="J1057" i="5"/>
  <c r="I1057" i="5"/>
  <c r="K1057" i="5" s="1"/>
  <c r="R1056" i="5"/>
  <c r="P1056" i="5"/>
  <c r="O1056" i="5"/>
  <c r="Q1056" i="5" s="1"/>
  <c r="N1056" i="5"/>
  <c r="M1056" i="5"/>
  <c r="L1056" i="5"/>
  <c r="K1056" i="5"/>
  <c r="J1056" i="5"/>
  <c r="I1056" i="5"/>
  <c r="R1055" i="5"/>
  <c r="O1055" i="5"/>
  <c r="N1055" i="5"/>
  <c r="Q1055" i="5" s="1"/>
  <c r="K1055" i="5"/>
  <c r="J1055" i="5"/>
  <c r="I1055" i="5"/>
  <c r="R1054" i="5"/>
  <c r="O1054" i="5"/>
  <c r="N1054" i="5"/>
  <c r="M1054" i="5"/>
  <c r="J1054" i="5"/>
  <c r="I1054" i="5"/>
  <c r="R1053" i="5"/>
  <c r="O1053" i="5"/>
  <c r="N1053" i="5"/>
  <c r="J1053" i="5"/>
  <c r="I1053" i="5"/>
  <c r="R1052" i="5"/>
  <c r="O1052" i="5"/>
  <c r="N1052" i="5"/>
  <c r="J1052" i="5"/>
  <c r="I1052" i="5"/>
  <c r="M1052" i="5" s="1"/>
  <c r="R1051" i="5"/>
  <c r="O1051" i="5"/>
  <c r="N1051" i="5"/>
  <c r="L1051" i="5"/>
  <c r="J1051" i="5"/>
  <c r="I1051" i="5"/>
  <c r="K1051" i="5" s="1"/>
  <c r="R1050" i="5"/>
  <c r="P1050" i="5"/>
  <c r="O1050" i="5"/>
  <c r="N1050" i="5"/>
  <c r="Q1050" i="5" s="1"/>
  <c r="M1050" i="5"/>
  <c r="J1050" i="5"/>
  <c r="I1050" i="5"/>
  <c r="R1049" i="5"/>
  <c r="O1049" i="5"/>
  <c r="N1049" i="5"/>
  <c r="L1049" i="5"/>
  <c r="J1049" i="5"/>
  <c r="I1049" i="5"/>
  <c r="R1048" i="5"/>
  <c r="P1048" i="5"/>
  <c r="O1048" i="5"/>
  <c r="N1048" i="5"/>
  <c r="K1048" i="5"/>
  <c r="J1048" i="5"/>
  <c r="I1048" i="5"/>
  <c r="R1047" i="5"/>
  <c r="O1047" i="5"/>
  <c r="N1047" i="5"/>
  <c r="J1047" i="5"/>
  <c r="I1047" i="5"/>
  <c r="R1046" i="5"/>
  <c r="O1046" i="5"/>
  <c r="Q1046" i="5" s="1"/>
  <c r="N1046" i="5"/>
  <c r="J1046" i="5"/>
  <c r="I1046" i="5"/>
  <c r="R1045" i="5"/>
  <c r="O1045" i="5"/>
  <c r="P1045" i="5" s="1"/>
  <c r="N1045" i="5"/>
  <c r="J1045" i="5"/>
  <c r="I1045" i="5"/>
  <c r="R1044" i="5"/>
  <c r="O1044" i="5"/>
  <c r="N1044" i="5"/>
  <c r="J1044" i="5"/>
  <c r="I1044" i="5"/>
  <c r="R1043" i="5"/>
  <c r="O1043" i="5"/>
  <c r="N1043" i="5"/>
  <c r="J1043" i="5"/>
  <c r="I1043" i="5"/>
  <c r="R1042" i="5"/>
  <c r="O1042" i="5"/>
  <c r="N1042" i="5"/>
  <c r="J1042" i="5"/>
  <c r="I1042" i="5"/>
  <c r="K1042" i="5" s="1"/>
  <c r="R1041" i="5"/>
  <c r="O1041" i="5"/>
  <c r="N1041" i="5"/>
  <c r="Q1041" i="5" s="1"/>
  <c r="J1041" i="5"/>
  <c r="I1041" i="5"/>
  <c r="L1041" i="5" s="1"/>
  <c r="R1040" i="5"/>
  <c r="P1040" i="5"/>
  <c r="O1040" i="5"/>
  <c r="N1040" i="5"/>
  <c r="Q1040" i="5" s="1"/>
  <c r="J1040" i="5"/>
  <c r="I1040" i="5"/>
  <c r="L1040" i="5" s="1"/>
  <c r="K124" i="7" s="1"/>
  <c r="R1039" i="5"/>
  <c r="O1039" i="5"/>
  <c r="N1039" i="5"/>
  <c r="P1039" i="5" s="1"/>
  <c r="J1039" i="5"/>
  <c r="I1039" i="5"/>
  <c r="R1038" i="5"/>
  <c r="O1038" i="5"/>
  <c r="N1038" i="5"/>
  <c r="J1038" i="5"/>
  <c r="I1038" i="5"/>
  <c r="R1037" i="5"/>
  <c r="O1037" i="5"/>
  <c r="N1037" i="5"/>
  <c r="J1037" i="5"/>
  <c r="I1037" i="5"/>
  <c r="K1037" i="5" s="1"/>
  <c r="R1036" i="5"/>
  <c r="O1036" i="5"/>
  <c r="N1036" i="5"/>
  <c r="J1036" i="5"/>
  <c r="I1036" i="5"/>
  <c r="K1036" i="5" s="1"/>
  <c r="J123" i="7" s="1"/>
  <c r="R1035" i="5"/>
  <c r="O1035" i="5"/>
  <c r="N1035" i="5"/>
  <c r="J1035" i="5"/>
  <c r="I1035" i="5"/>
  <c r="R1034" i="5"/>
  <c r="O1034" i="5"/>
  <c r="N1034" i="5"/>
  <c r="J1034" i="5"/>
  <c r="I1034" i="5"/>
  <c r="R1033" i="5"/>
  <c r="O1033" i="5"/>
  <c r="N1033" i="5"/>
  <c r="J1033" i="5"/>
  <c r="I1033" i="5"/>
  <c r="K1033" i="5" s="1"/>
  <c r="R1032" i="5"/>
  <c r="O1032" i="5"/>
  <c r="N1032" i="5"/>
  <c r="P1032" i="5" s="1"/>
  <c r="M1032" i="5"/>
  <c r="J1032" i="5"/>
  <c r="I1032" i="5"/>
  <c r="R1031" i="5"/>
  <c r="O1031" i="5"/>
  <c r="Q1031" i="5" s="1"/>
  <c r="N1031" i="5"/>
  <c r="J1031" i="5"/>
  <c r="I1031" i="5"/>
  <c r="K1031" i="5" s="1"/>
  <c r="R1030" i="5"/>
  <c r="O1030" i="5"/>
  <c r="N1030" i="5"/>
  <c r="L1030" i="5"/>
  <c r="K1030" i="5"/>
  <c r="J1030" i="5"/>
  <c r="I1030" i="5"/>
  <c r="M1030" i="5" s="1"/>
  <c r="R1029" i="5"/>
  <c r="Q1029" i="5"/>
  <c r="O1029" i="5"/>
  <c r="N1029" i="5"/>
  <c r="P1029" i="5" s="1"/>
  <c r="J1029" i="5"/>
  <c r="I1029" i="5"/>
  <c r="R1028" i="5"/>
  <c r="O1028" i="5"/>
  <c r="N1028" i="5"/>
  <c r="J1028" i="5"/>
  <c r="I1028" i="5"/>
  <c r="R1027" i="5"/>
  <c r="O1027" i="5"/>
  <c r="N1027" i="5"/>
  <c r="P1027" i="5" s="1"/>
  <c r="J1027" i="5"/>
  <c r="I1027" i="5"/>
  <c r="R1026" i="5"/>
  <c r="O1026" i="5"/>
  <c r="N1026" i="5"/>
  <c r="K1026" i="5"/>
  <c r="J1026" i="5"/>
  <c r="I1026" i="5"/>
  <c r="R1025" i="5"/>
  <c r="P1025" i="5"/>
  <c r="O1025" i="5"/>
  <c r="N1025" i="5"/>
  <c r="J1025" i="5"/>
  <c r="I1025" i="5"/>
  <c r="L1025" i="5" s="1"/>
  <c r="R1024" i="5"/>
  <c r="O1024" i="5"/>
  <c r="N1024" i="5"/>
  <c r="J1024" i="5"/>
  <c r="I1024" i="5"/>
  <c r="R1023" i="5"/>
  <c r="O1023" i="5"/>
  <c r="N1023" i="5"/>
  <c r="J1023" i="5"/>
  <c r="I1023" i="5"/>
  <c r="M1023" i="5" s="1"/>
  <c r="R1022" i="5"/>
  <c r="O1022" i="5"/>
  <c r="N1022" i="5"/>
  <c r="J1022" i="5"/>
  <c r="I1022" i="5"/>
  <c r="R1021" i="5"/>
  <c r="O1021" i="5"/>
  <c r="Q1021" i="5" s="1"/>
  <c r="N1021" i="5"/>
  <c r="L1021" i="5"/>
  <c r="J1021" i="5"/>
  <c r="I1021" i="5"/>
  <c r="M1021" i="5" s="1"/>
  <c r="R1020" i="5"/>
  <c r="O1020" i="5"/>
  <c r="N1020" i="5"/>
  <c r="K1020" i="5"/>
  <c r="J1020" i="5"/>
  <c r="I1020" i="5"/>
  <c r="R1019" i="5"/>
  <c r="P1019" i="5"/>
  <c r="O1019" i="5"/>
  <c r="Q1019" i="5" s="1"/>
  <c r="N1019" i="5"/>
  <c r="J1019" i="5"/>
  <c r="I1019" i="5"/>
  <c r="L1019" i="5" s="1"/>
  <c r="R1018" i="5"/>
  <c r="O1018" i="5"/>
  <c r="N1018" i="5"/>
  <c r="P1018" i="5" s="1"/>
  <c r="M1018" i="5"/>
  <c r="J1018" i="5"/>
  <c r="I1018" i="5"/>
  <c r="L1018" i="5" s="1"/>
  <c r="K120" i="7" s="1"/>
  <c r="R1017" i="5"/>
  <c r="Q1017" i="5"/>
  <c r="O1017" i="5"/>
  <c r="N1017" i="5"/>
  <c r="J1017" i="5"/>
  <c r="I1017" i="5"/>
  <c r="R1016" i="5"/>
  <c r="O1016" i="5"/>
  <c r="N1016" i="5"/>
  <c r="J1016" i="5"/>
  <c r="I1016" i="5"/>
  <c r="R1015" i="5"/>
  <c r="O1015" i="5"/>
  <c r="N1015" i="5"/>
  <c r="J1015" i="5"/>
  <c r="I1015" i="5"/>
  <c r="K1015" i="5" s="1"/>
  <c r="R1014" i="5"/>
  <c r="O1014" i="5"/>
  <c r="N1014" i="5"/>
  <c r="J1014" i="5"/>
  <c r="I1014" i="5"/>
  <c r="K1014" i="5" s="1"/>
  <c r="R1013" i="5"/>
  <c r="O1013" i="5"/>
  <c r="Q1013" i="5" s="1"/>
  <c r="N1013" i="5"/>
  <c r="J1013" i="5"/>
  <c r="I1013" i="5"/>
  <c r="R1012" i="5"/>
  <c r="O1012" i="5"/>
  <c r="N1012" i="5"/>
  <c r="J1012" i="5"/>
  <c r="I1012" i="5"/>
  <c r="R1011" i="5"/>
  <c r="O1011" i="5"/>
  <c r="N1011" i="5"/>
  <c r="Q1011" i="5" s="1"/>
  <c r="L1011" i="5"/>
  <c r="J1011" i="5"/>
  <c r="I1011" i="5"/>
  <c r="M1011" i="5" s="1"/>
  <c r="R1010" i="5"/>
  <c r="O1010" i="5"/>
  <c r="N1010" i="5"/>
  <c r="J1010" i="5"/>
  <c r="I1010" i="5"/>
  <c r="R1009" i="5"/>
  <c r="O1009" i="5"/>
  <c r="N1009" i="5"/>
  <c r="P1009" i="5" s="1"/>
  <c r="J1009" i="5"/>
  <c r="I1009" i="5"/>
  <c r="R1008" i="5"/>
  <c r="O1008" i="5"/>
  <c r="N1008" i="5"/>
  <c r="K1008" i="5"/>
  <c r="J1008" i="5"/>
  <c r="I1008" i="5"/>
  <c r="R1007" i="5"/>
  <c r="O1007" i="5"/>
  <c r="N1007" i="5"/>
  <c r="P1007" i="5" s="1"/>
  <c r="J1007" i="5"/>
  <c r="I1007" i="5"/>
  <c r="L1007" i="5" s="1"/>
  <c r="R1006" i="5"/>
  <c r="O1006" i="5"/>
  <c r="N1006" i="5"/>
  <c r="J1006" i="5"/>
  <c r="I1006" i="5"/>
  <c r="L1006" i="5" s="1"/>
  <c r="R1005" i="5"/>
  <c r="O1005" i="5"/>
  <c r="N1005" i="5"/>
  <c r="J1005" i="5"/>
  <c r="I1005" i="5"/>
  <c r="R1004" i="5"/>
  <c r="O1004" i="5"/>
  <c r="N1004" i="5"/>
  <c r="J1004" i="5"/>
  <c r="I1004" i="5"/>
  <c r="R1003" i="5"/>
  <c r="O1003" i="5"/>
  <c r="N1003" i="5"/>
  <c r="P1003" i="5" s="1"/>
  <c r="J1003" i="5"/>
  <c r="I1003" i="5"/>
  <c r="R1002" i="5"/>
  <c r="O1002" i="5"/>
  <c r="N1002" i="5"/>
  <c r="J1002" i="5"/>
  <c r="I1002" i="5"/>
  <c r="K1002" i="5" s="1"/>
  <c r="R1001" i="5"/>
  <c r="O1001" i="5"/>
  <c r="N1001" i="5"/>
  <c r="P1001" i="5" s="1"/>
  <c r="J1001" i="5"/>
  <c r="I1001" i="5"/>
  <c r="L1001" i="5" s="1"/>
  <c r="R1000" i="5"/>
  <c r="O1000" i="5"/>
  <c r="N1000" i="5"/>
  <c r="P1000" i="5" s="1"/>
  <c r="J1000" i="5"/>
  <c r="I1000" i="5"/>
  <c r="R999" i="5"/>
  <c r="P999" i="5"/>
  <c r="O999" i="5"/>
  <c r="N999" i="5"/>
  <c r="Q999" i="5" s="1"/>
  <c r="J999" i="5"/>
  <c r="I999" i="5"/>
  <c r="L999" i="5" s="1"/>
  <c r="R998" i="5"/>
  <c r="O998" i="5"/>
  <c r="N998" i="5"/>
  <c r="J998" i="5"/>
  <c r="I998" i="5"/>
  <c r="M998" i="5" s="1"/>
  <c r="R997" i="5"/>
  <c r="O997" i="5"/>
  <c r="N997" i="5"/>
  <c r="M997" i="5"/>
  <c r="L997" i="5"/>
  <c r="K997" i="5"/>
  <c r="J997" i="5"/>
  <c r="I997" i="5"/>
  <c r="R996" i="5"/>
  <c r="O996" i="5"/>
  <c r="N996" i="5"/>
  <c r="M996" i="5"/>
  <c r="J996" i="5"/>
  <c r="I996" i="5"/>
  <c r="L996" i="5" s="1"/>
  <c r="R995" i="5"/>
  <c r="O995" i="5"/>
  <c r="N995" i="5"/>
  <c r="J995" i="5"/>
  <c r="I995" i="5"/>
  <c r="R994" i="5"/>
  <c r="O994" i="5"/>
  <c r="N994" i="5"/>
  <c r="J994" i="5"/>
  <c r="I994" i="5"/>
  <c r="R993" i="5"/>
  <c r="P993" i="5"/>
  <c r="O993" i="5"/>
  <c r="N993" i="5"/>
  <c r="Q993" i="5" s="1"/>
  <c r="L993" i="5"/>
  <c r="K993" i="5"/>
  <c r="J993" i="5"/>
  <c r="I993" i="5"/>
  <c r="M993" i="5" s="1"/>
  <c r="R992" i="5"/>
  <c r="O992" i="5"/>
  <c r="Q992" i="5" s="1"/>
  <c r="N992" i="5"/>
  <c r="J992" i="5"/>
  <c r="I992" i="5"/>
  <c r="M992" i="5" s="1"/>
  <c r="R991" i="5"/>
  <c r="O991" i="5"/>
  <c r="N991" i="5"/>
  <c r="Q991" i="5" s="1"/>
  <c r="M991" i="5"/>
  <c r="L991" i="5"/>
  <c r="K117" i="7" s="1"/>
  <c r="J991" i="5"/>
  <c r="I991" i="5"/>
  <c r="K991" i="5" s="1"/>
  <c r="J117" i="7" s="1"/>
  <c r="R990" i="5"/>
  <c r="O990" i="5"/>
  <c r="N990" i="5"/>
  <c r="J990" i="5"/>
  <c r="I990" i="5"/>
  <c r="R989" i="5"/>
  <c r="O989" i="5"/>
  <c r="N989" i="5"/>
  <c r="P989" i="5" s="1"/>
  <c r="M989" i="5"/>
  <c r="J989" i="5"/>
  <c r="I989" i="5"/>
  <c r="R988" i="5"/>
  <c r="O988" i="5"/>
  <c r="N988" i="5"/>
  <c r="K988" i="5"/>
  <c r="J988" i="5"/>
  <c r="I988" i="5"/>
  <c r="L988" i="5" s="1"/>
  <c r="R987" i="5"/>
  <c r="O987" i="5"/>
  <c r="Q987" i="5" s="1"/>
  <c r="N987" i="5"/>
  <c r="J987" i="5"/>
  <c r="I987" i="5"/>
  <c r="M987" i="5" s="1"/>
  <c r="R986" i="5"/>
  <c r="O986" i="5"/>
  <c r="Q986" i="5" s="1"/>
  <c r="N986" i="5"/>
  <c r="J986" i="5"/>
  <c r="I986" i="5"/>
  <c r="K986" i="5" s="1"/>
  <c r="R985" i="5"/>
  <c r="P985" i="5"/>
  <c r="O985" i="5"/>
  <c r="Q985" i="5" s="1"/>
  <c r="N985" i="5"/>
  <c r="J985" i="5"/>
  <c r="I985" i="5"/>
  <c r="R984" i="5"/>
  <c r="O984" i="5"/>
  <c r="N984" i="5"/>
  <c r="J984" i="5"/>
  <c r="I984" i="5"/>
  <c r="R983" i="5"/>
  <c r="O983" i="5"/>
  <c r="N983" i="5"/>
  <c r="J983" i="5"/>
  <c r="I983" i="5"/>
  <c r="R982" i="5"/>
  <c r="Q982" i="5"/>
  <c r="O982" i="5"/>
  <c r="P982" i="5" s="1"/>
  <c r="N982" i="5"/>
  <c r="J982" i="5"/>
  <c r="I982" i="5"/>
  <c r="R981" i="5"/>
  <c r="O981" i="5"/>
  <c r="N981" i="5"/>
  <c r="J981" i="5"/>
  <c r="I981" i="5"/>
  <c r="R980" i="5"/>
  <c r="O980" i="5"/>
  <c r="N980" i="5"/>
  <c r="J980" i="5"/>
  <c r="I980" i="5"/>
  <c r="R979" i="5"/>
  <c r="O979" i="5"/>
  <c r="Q979" i="5" s="1"/>
  <c r="N979" i="5"/>
  <c r="L979" i="5"/>
  <c r="J979" i="5"/>
  <c r="I979" i="5"/>
  <c r="M979" i="5" s="1"/>
  <c r="R978" i="5"/>
  <c r="O978" i="5"/>
  <c r="N978" i="5"/>
  <c r="J978" i="5"/>
  <c r="I978" i="5"/>
  <c r="R977" i="5"/>
  <c r="O977" i="5"/>
  <c r="N977" i="5"/>
  <c r="M977" i="5"/>
  <c r="J977" i="5"/>
  <c r="I977" i="5"/>
  <c r="K977" i="5" s="1"/>
  <c r="R976" i="5"/>
  <c r="O976" i="5"/>
  <c r="N976" i="5"/>
  <c r="J976" i="5"/>
  <c r="I976" i="5"/>
  <c r="R975" i="5"/>
  <c r="O975" i="5"/>
  <c r="N975" i="5"/>
  <c r="J975" i="5"/>
  <c r="I975" i="5"/>
  <c r="M975" i="5" s="1"/>
  <c r="R974" i="5"/>
  <c r="O974" i="5"/>
  <c r="N974" i="5"/>
  <c r="J974" i="5"/>
  <c r="I974" i="5"/>
  <c r="R973" i="5"/>
  <c r="O973" i="5"/>
  <c r="N973" i="5"/>
  <c r="L973" i="5"/>
  <c r="J973" i="5"/>
  <c r="I973" i="5"/>
  <c r="M973" i="5" s="1"/>
  <c r="R972" i="5"/>
  <c r="O972" i="5"/>
  <c r="N972" i="5"/>
  <c r="J972" i="5"/>
  <c r="I972" i="5"/>
  <c r="R971" i="5"/>
  <c r="O971" i="5"/>
  <c r="Q971" i="5" s="1"/>
  <c r="N971" i="5"/>
  <c r="J971" i="5"/>
  <c r="I971" i="5"/>
  <c r="R970" i="5"/>
  <c r="O970" i="5"/>
  <c r="Q970" i="5" s="1"/>
  <c r="N970" i="5"/>
  <c r="J970" i="5"/>
  <c r="I970" i="5"/>
  <c r="R969" i="5"/>
  <c r="O969" i="5"/>
  <c r="N969" i="5"/>
  <c r="J969" i="5"/>
  <c r="I969" i="5"/>
  <c r="R968" i="5"/>
  <c r="O968" i="5"/>
  <c r="N968" i="5"/>
  <c r="J968" i="5"/>
  <c r="I968" i="5"/>
  <c r="R967" i="5"/>
  <c r="O967" i="5"/>
  <c r="P967" i="5" s="1"/>
  <c r="N967" i="5"/>
  <c r="J967" i="5"/>
  <c r="I967" i="5"/>
  <c r="K967" i="5" s="1"/>
  <c r="R966" i="5"/>
  <c r="O966" i="5"/>
  <c r="N966" i="5"/>
  <c r="J966" i="5"/>
  <c r="I966" i="5"/>
  <c r="R965" i="5"/>
  <c r="O965" i="5"/>
  <c r="Q965" i="5" s="1"/>
  <c r="N965" i="5"/>
  <c r="J965" i="5"/>
  <c r="I965" i="5"/>
  <c r="R964" i="5"/>
  <c r="O964" i="5"/>
  <c r="N964" i="5"/>
  <c r="J964" i="5"/>
  <c r="I964" i="5"/>
  <c r="R963" i="5"/>
  <c r="Q963" i="5"/>
  <c r="O963" i="5"/>
  <c r="N963" i="5"/>
  <c r="P963" i="5" s="1"/>
  <c r="J963" i="5"/>
  <c r="I963" i="5"/>
  <c r="R962" i="5"/>
  <c r="O962" i="5"/>
  <c r="Q962" i="5" s="1"/>
  <c r="N962" i="5"/>
  <c r="M962" i="5"/>
  <c r="J962" i="5"/>
  <c r="I962" i="5"/>
  <c r="R961" i="5"/>
  <c r="O961" i="5"/>
  <c r="N961" i="5"/>
  <c r="J961" i="5"/>
  <c r="I961" i="5"/>
  <c r="R960" i="5"/>
  <c r="O960" i="5"/>
  <c r="Q960" i="5" s="1"/>
  <c r="N960" i="5"/>
  <c r="J960" i="5"/>
  <c r="I960" i="5"/>
  <c r="L960" i="5" s="1"/>
  <c r="R959" i="5"/>
  <c r="O959" i="5"/>
  <c r="N959" i="5"/>
  <c r="L959" i="5"/>
  <c r="J959" i="5"/>
  <c r="I959" i="5"/>
  <c r="M959" i="5" s="1"/>
  <c r="R958" i="5"/>
  <c r="O958" i="5"/>
  <c r="N958" i="5"/>
  <c r="J958" i="5"/>
  <c r="I958" i="5"/>
  <c r="R957" i="5"/>
  <c r="O957" i="5"/>
  <c r="N957" i="5"/>
  <c r="J957" i="5"/>
  <c r="I957" i="5"/>
  <c r="R956" i="5"/>
  <c r="O956" i="5"/>
  <c r="N956" i="5"/>
  <c r="Q956" i="5" s="1"/>
  <c r="K956" i="5"/>
  <c r="J956" i="5"/>
  <c r="I956" i="5"/>
  <c r="M956" i="5" s="1"/>
  <c r="R955" i="5"/>
  <c r="O955" i="5"/>
  <c r="Q955" i="5" s="1"/>
  <c r="N955" i="5"/>
  <c r="J955" i="5"/>
  <c r="I955" i="5"/>
  <c r="R954" i="5"/>
  <c r="O954" i="5"/>
  <c r="N954" i="5"/>
  <c r="J954" i="5"/>
  <c r="I954" i="5"/>
  <c r="R953" i="5"/>
  <c r="O953" i="5"/>
  <c r="N953" i="5"/>
  <c r="M953" i="5"/>
  <c r="K953" i="5"/>
  <c r="J953" i="5"/>
  <c r="I953" i="5"/>
  <c r="L953" i="5" s="1"/>
  <c r="R952" i="5"/>
  <c r="O952" i="5"/>
  <c r="P952" i="5" s="1"/>
  <c r="N952" i="5"/>
  <c r="J952" i="5"/>
  <c r="I952" i="5"/>
  <c r="R951" i="5"/>
  <c r="O951" i="5"/>
  <c r="N951" i="5"/>
  <c r="Q951" i="5" s="1"/>
  <c r="J951" i="5"/>
  <c r="I951" i="5"/>
  <c r="M951" i="5" s="1"/>
  <c r="R950" i="5"/>
  <c r="O950" i="5"/>
  <c r="N950" i="5"/>
  <c r="J950" i="5"/>
  <c r="I950" i="5"/>
  <c r="R949" i="5"/>
  <c r="O949" i="5"/>
  <c r="Q949" i="5" s="1"/>
  <c r="N949" i="5"/>
  <c r="J949" i="5"/>
  <c r="I949" i="5"/>
  <c r="R948" i="5"/>
  <c r="O948" i="5"/>
  <c r="N948" i="5"/>
  <c r="J948" i="5"/>
  <c r="I948" i="5"/>
  <c r="R947" i="5"/>
  <c r="O947" i="5"/>
  <c r="N947" i="5"/>
  <c r="J947" i="5"/>
  <c r="I947" i="5"/>
  <c r="M947" i="5" s="1"/>
  <c r="R946" i="5"/>
  <c r="O946" i="5"/>
  <c r="N946" i="5"/>
  <c r="Q946" i="5" s="1"/>
  <c r="J946" i="5"/>
  <c r="I946" i="5"/>
  <c r="M946" i="5" s="1"/>
  <c r="R945" i="5"/>
  <c r="O945" i="5"/>
  <c r="N945" i="5"/>
  <c r="Q945" i="5" s="1"/>
  <c r="J945" i="5"/>
  <c r="I945" i="5"/>
  <c r="R944" i="5"/>
  <c r="Q944" i="5"/>
  <c r="O944" i="5"/>
  <c r="N944" i="5"/>
  <c r="K944" i="5"/>
  <c r="J944" i="5"/>
  <c r="I944" i="5"/>
  <c r="M944" i="5" s="1"/>
  <c r="R943" i="5"/>
  <c r="O943" i="5"/>
  <c r="N943" i="5"/>
  <c r="J943" i="5"/>
  <c r="I943" i="5"/>
  <c r="R942" i="5"/>
  <c r="Q942" i="5"/>
  <c r="O942" i="5"/>
  <c r="N942" i="5"/>
  <c r="M942" i="5"/>
  <c r="J942" i="5"/>
  <c r="I942" i="5"/>
  <c r="R941" i="5"/>
  <c r="O941" i="5"/>
  <c r="N941" i="5"/>
  <c r="J941" i="5"/>
  <c r="I941" i="5"/>
  <c r="R940" i="5"/>
  <c r="O940" i="5"/>
  <c r="N940" i="5"/>
  <c r="J940" i="5"/>
  <c r="I940" i="5"/>
  <c r="K940" i="5" s="1"/>
  <c r="R939" i="5"/>
  <c r="O939" i="5"/>
  <c r="N939" i="5"/>
  <c r="K939" i="5"/>
  <c r="J939" i="5"/>
  <c r="I939" i="5"/>
  <c r="R938" i="5"/>
  <c r="O938" i="5"/>
  <c r="Q938" i="5" s="1"/>
  <c r="N938" i="5"/>
  <c r="J938" i="5"/>
  <c r="I938" i="5"/>
  <c r="M938" i="5" s="1"/>
  <c r="R937" i="5"/>
  <c r="O937" i="5"/>
  <c r="N937" i="5"/>
  <c r="J937" i="5"/>
  <c r="I937" i="5"/>
  <c r="R936" i="5"/>
  <c r="O936" i="5"/>
  <c r="N936" i="5"/>
  <c r="Q936" i="5" s="1"/>
  <c r="M936" i="5"/>
  <c r="J936" i="5"/>
  <c r="I936" i="5"/>
  <c r="L936" i="5" s="1"/>
  <c r="R935" i="5"/>
  <c r="O935" i="5"/>
  <c r="N935" i="5"/>
  <c r="J935" i="5"/>
  <c r="I935" i="5"/>
  <c r="M935" i="5" s="1"/>
  <c r="R934" i="5"/>
  <c r="O934" i="5"/>
  <c r="N934" i="5"/>
  <c r="Q934" i="5" s="1"/>
  <c r="M934" i="5"/>
  <c r="J934" i="5"/>
  <c r="I934" i="5"/>
  <c r="K934" i="5" s="1"/>
  <c r="J108" i="7" s="1"/>
  <c r="R933" i="5"/>
  <c r="O933" i="5"/>
  <c r="N933" i="5"/>
  <c r="Q933" i="5" s="1"/>
  <c r="J933" i="5"/>
  <c r="I933" i="5"/>
  <c r="R932" i="5"/>
  <c r="O932" i="5"/>
  <c r="Q932" i="5" s="1"/>
  <c r="N932" i="5"/>
  <c r="J932" i="5"/>
  <c r="I932" i="5"/>
  <c r="K932" i="5" s="1"/>
  <c r="R931" i="5"/>
  <c r="O931" i="5"/>
  <c r="N931" i="5"/>
  <c r="J931" i="5"/>
  <c r="I931" i="5"/>
  <c r="R930" i="5"/>
  <c r="Q930" i="5"/>
  <c r="P930" i="5"/>
  <c r="O930" i="5"/>
  <c r="N930" i="5"/>
  <c r="J930" i="5"/>
  <c r="I930" i="5"/>
  <c r="L930" i="5" s="1"/>
  <c r="R929" i="5"/>
  <c r="O929" i="5"/>
  <c r="N929" i="5"/>
  <c r="Q929" i="5" s="1"/>
  <c r="J929" i="5"/>
  <c r="I929" i="5"/>
  <c r="R928" i="5"/>
  <c r="O928" i="5"/>
  <c r="N928" i="5"/>
  <c r="J928" i="5"/>
  <c r="I928" i="5"/>
  <c r="R927" i="5"/>
  <c r="O927" i="5"/>
  <c r="N927" i="5"/>
  <c r="J927" i="5"/>
  <c r="I927" i="5"/>
  <c r="R926" i="5"/>
  <c r="O926" i="5"/>
  <c r="N926" i="5"/>
  <c r="K926" i="5"/>
  <c r="J926" i="5"/>
  <c r="I926" i="5"/>
  <c r="R925" i="5"/>
  <c r="O925" i="5"/>
  <c r="N925" i="5"/>
  <c r="J925" i="5"/>
  <c r="I925" i="5"/>
  <c r="R924" i="5"/>
  <c r="O924" i="5"/>
  <c r="N924" i="5"/>
  <c r="J924" i="5"/>
  <c r="I924" i="5"/>
  <c r="R923" i="5"/>
  <c r="O923" i="5"/>
  <c r="N923" i="5"/>
  <c r="L923" i="5"/>
  <c r="K923" i="5"/>
  <c r="J923" i="5"/>
  <c r="I923" i="5"/>
  <c r="M923" i="5" s="1"/>
  <c r="R922" i="5"/>
  <c r="O922" i="5"/>
  <c r="N922" i="5"/>
  <c r="M922" i="5"/>
  <c r="L922" i="5"/>
  <c r="J922" i="5"/>
  <c r="I922" i="5"/>
  <c r="K922" i="5" s="1"/>
  <c r="R921" i="5"/>
  <c r="O921" i="5"/>
  <c r="N921" i="5"/>
  <c r="J921" i="5"/>
  <c r="I921" i="5"/>
  <c r="M921" i="5" s="1"/>
  <c r="R920" i="5"/>
  <c r="O920" i="5"/>
  <c r="N920" i="5"/>
  <c r="Q920" i="5" s="1"/>
  <c r="J920" i="5"/>
  <c r="I920" i="5"/>
  <c r="R919" i="5"/>
  <c r="O919" i="5"/>
  <c r="Q919" i="5" s="1"/>
  <c r="N919" i="5"/>
  <c r="J919" i="5"/>
  <c r="I919" i="5"/>
  <c r="R918" i="5"/>
  <c r="O918" i="5"/>
  <c r="N918" i="5"/>
  <c r="M918" i="5"/>
  <c r="J918" i="5"/>
  <c r="I918" i="5"/>
  <c r="R917" i="5"/>
  <c r="O917" i="5"/>
  <c r="Q917" i="5" s="1"/>
  <c r="N917" i="5"/>
  <c r="J917" i="5"/>
  <c r="I917" i="5"/>
  <c r="R916" i="5"/>
  <c r="O916" i="5"/>
  <c r="N916" i="5"/>
  <c r="J916" i="5"/>
  <c r="I916" i="5"/>
  <c r="R915" i="5"/>
  <c r="O915" i="5"/>
  <c r="N915" i="5"/>
  <c r="Q915" i="5" s="1"/>
  <c r="J915" i="5"/>
  <c r="I915" i="5"/>
  <c r="R914" i="5"/>
  <c r="O914" i="5"/>
  <c r="N914" i="5"/>
  <c r="J914" i="5"/>
  <c r="I914" i="5"/>
  <c r="R913" i="5"/>
  <c r="O913" i="5"/>
  <c r="N913" i="5"/>
  <c r="J913" i="5"/>
  <c r="I913" i="5"/>
  <c r="R912" i="5"/>
  <c r="O912" i="5"/>
  <c r="N912" i="5"/>
  <c r="M912" i="5"/>
  <c r="J912" i="5"/>
  <c r="I912" i="5"/>
  <c r="L912" i="5" s="1"/>
  <c r="R911" i="5"/>
  <c r="O911" i="5"/>
  <c r="N911" i="5"/>
  <c r="J911" i="5"/>
  <c r="I911" i="5"/>
  <c r="R910" i="5"/>
  <c r="O910" i="5"/>
  <c r="P910" i="5" s="1"/>
  <c r="N910" i="5"/>
  <c r="L910" i="5"/>
  <c r="J910" i="5"/>
  <c r="I910" i="5"/>
  <c r="R909" i="5"/>
  <c r="O909" i="5"/>
  <c r="N909" i="5"/>
  <c r="M909" i="5"/>
  <c r="L909" i="5"/>
  <c r="K909" i="5"/>
  <c r="J909" i="5"/>
  <c r="I909" i="5"/>
  <c r="R908" i="5"/>
  <c r="O908" i="5"/>
  <c r="Q908" i="5" s="1"/>
  <c r="N908" i="5"/>
  <c r="J908" i="5"/>
  <c r="I908" i="5"/>
  <c r="R907" i="5"/>
  <c r="O907" i="5"/>
  <c r="N907" i="5"/>
  <c r="J907" i="5"/>
  <c r="I907" i="5"/>
  <c r="R906" i="5"/>
  <c r="O906" i="5"/>
  <c r="N906" i="5"/>
  <c r="Q906" i="5" s="1"/>
  <c r="J906" i="5"/>
  <c r="I906" i="5"/>
  <c r="R905" i="5"/>
  <c r="O905" i="5"/>
  <c r="N905" i="5"/>
  <c r="J905" i="5"/>
  <c r="I905" i="5"/>
  <c r="R904" i="5"/>
  <c r="O904" i="5"/>
  <c r="P904" i="5" s="1"/>
  <c r="N904" i="5"/>
  <c r="M904" i="5"/>
  <c r="J904" i="5"/>
  <c r="I904" i="5"/>
  <c r="R903" i="5"/>
  <c r="O903" i="5"/>
  <c r="N903" i="5"/>
  <c r="J903" i="5"/>
  <c r="I903" i="5"/>
  <c r="R902" i="5"/>
  <c r="Q902" i="5"/>
  <c r="O902" i="5"/>
  <c r="N902" i="5"/>
  <c r="J902" i="5"/>
  <c r="I902" i="5"/>
  <c r="R901" i="5"/>
  <c r="O901" i="5"/>
  <c r="N901" i="5"/>
  <c r="J901" i="5"/>
  <c r="I901" i="5"/>
  <c r="R900" i="5"/>
  <c r="P900" i="5"/>
  <c r="O900" i="5"/>
  <c r="N900" i="5"/>
  <c r="Q900" i="5" s="1"/>
  <c r="L900" i="5"/>
  <c r="K900" i="5"/>
  <c r="J900" i="5"/>
  <c r="I900" i="5"/>
  <c r="M900" i="5" s="1"/>
  <c r="R899" i="5"/>
  <c r="O899" i="5"/>
  <c r="N899" i="5"/>
  <c r="J899" i="5"/>
  <c r="I899" i="5"/>
  <c r="R898" i="5"/>
  <c r="O898" i="5"/>
  <c r="P898" i="5" s="1"/>
  <c r="N898" i="5"/>
  <c r="J898" i="5"/>
  <c r="I898" i="5"/>
  <c r="R897" i="5"/>
  <c r="O897" i="5"/>
  <c r="N897" i="5"/>
  <c r="K897" i="5"/>
  <c r="J897" i="5"/>
  <c r="I897" i="5"/>
  <c r="R896" i="5"/>
  <c r="O896" i="5"/>
  <c r="N896" i="5"/>
  <c r="J896" i="5"/>
  <c r="I896" i="5"/>
  <c r="K896" i="5" s="1"/>
  <c r="J105" i="7" s="1"/>
  <c r="R895" i="5"/>
  <c r="O895" i="5"/>
  <c r="N895" i="5"/>
  <c r="J895" i="5"/>
  <c r="I895" i="5"/>
  <c r="R894" i="5"/>
  <c r="O894" i="5"/>
  <c r="N894" i="5"/>
  <c r="Q894" i="5" s="1"/>
  <c r="J894" i="5"/>
  <c r="I894" i="5"/>
  <c r="R893" i="5"/>
  <c r="O893" i="5"/>
  <c r="N893" i="5"/>
  <c r="Q893" i="5" s="1"/>
  <c r="J893" i="5"/>
  <c r="I893" i="5"/>
  <c r="M893" i="5" s="1"/>
  <c r="R892" i="5"/>
  <c r="O892" i="5"/>
  <c r="N892" i="5"/>
  <c r="M892" i="5"/>
  <c r="J892" i="5"/>
  <c r="I892" i="5"/>
  <c r="R891" i="5"/>
  <c r="O891" i="5"/>
  <c r="N891" i="5"/>
  <c r="L891" i="5"/>
  <c r="J891" i="5"/>
  <c r="I891" i="5"/>
  <c r="K891" i="5" s="1"/>
  <c r="R890" i="5"/>
  <c r="O890" i="5"/>
  <c r="N890" i="5"/>
  <c r="J890" i="5"/>
  <c r="I890" i="5"/>
  <c r="K890" i="5" s="1"/>
  <c r="R889" i="5"/>
  <c r="O889" i="5"/>
  <c r="N889" i="5"/>
  <c r="J889" i="5"/>
  <c r="I889" i="5"/>
  <c r="R888" i="5"/>
  <c r="O888" i="5"/>
  <c r="N888" i="5"/>
  <c r="J888" i="5"/>
  <c r="I888" i="5"/>
  <c r="R887" i="5"/>
  <c r="O887" i="5"/>
  <c r="N887" i="5"/>
  <c r="J887" i="5"/>
  <c r="I887" i="5"/>
  <c r="M887" i="5" s="1"/>
  <c r="R886" i="5"/>
  <c r="O886" i="5"/>
  <c r="N886" i="5"/>
  <c r="M886" i="5"/>
  <c r="J886" i="5"/>
  <c r="I886" i="5"/>
  <c r="R885" i="5"/>
  <c r="O885" i="5"/>
  <c r="N885" i="5"/>
  <c r="J885" i="5"/>
  <c r="I885" i="5"/>
  <c r="R884" i="5"/>
  <c r="O884" i="5"/>
  <c r="N884" i="5"/>
  <c r="Q884" i="5" s="1"/>
  <c r="J884" i="5"/>
  <c r="I884" i="5"/>
  <c r="R883" i="5"/>
  <c r="O883" i="5"/>
  <c r="N883" i="5"/>
  <c r="J883" i="5"/>
  <c r="I883" i="5"/>
  <c r="R882" i="5"/>
  <c r="P882" i="5"/>
  <c r="O882" i="5"/>
  <c r="N882" i="5"/>
  <c r="Q882" i="5" s="1"/>
  <c r="J882" i="5"/>
  <c r="I882" i="5"/>
  <c r="R881" i="5"/>
  <c r="O881" i="5"/>
  <c r="N881" i="5"/>
  <c r="M881" i="5"/>
  <c r="K881" i="5"/>
  <c r="J881" i="5"/>
  <c r="I881" i="5"/>
  <c r="L881" i="5" s="1"/>
  <c r="R880" i="5"/>
  <c r="O880" i="5"/>
  <c r="N880" i="5"/>
  <c r="L880" i="5"/>
  <c r="J880" i="5"/>
  <c r="I880" i="5"/>
  <c r="R879" i="5"/>
  <c r="O879" i="5"/>
  <c r="N879" i="5"/>
  <c r="J879" i="5"/>
  <c r="I879" i="5"/>
  <c r="M879" i="5" s="1"/>
  <c r="R878" i="5"/>
  <c r="O878" i="5"/>
  <c r="N878" i="5"/>
  <c r="Q878" i="5" s="1"/>
  <c r="J878" i="5"/>
  <c r="I878" i="5"/>
  <c r="R877" i="5"/>
  <c r="O877" i="5"/>
  <c r="N877" i="5"/>
  <c r="J877" i="5"/>
  <c r="I877" i="5"/>
  <c r="R876" i="5"/>
  <c r="O876" i="5"/>
  <c r="N876" i="5"/>
  <c r="M876" i="5"/>
  <c r="L876" i="5"/>
  <c r="K876" i="5"/>
  <c r="J876" i="5"/>
  <c r="I876" i="5"/>
  <c r="R875" i="5"/>
  <c r="O875" i="5"/>
  <c r="Q875" i="5" s="1"/>
  <c r="N875" i="5"/>
  <c r="L875" i="5"/>
  <c r="J875" i="5"/>
  <c r="I875" i="5"/>
  <c r="M875" i="5" s="1"/>
  <c r="R874" i="5"/>
  <c r="O874" i="5"/>
  <c r="N874" i="5"/>
  <c r="L874" i="5"/>
  <c r="K102" i="7" s="1"/>
  <c r="J874" i="5"/>
  <c r="I874" i="5"/>
  <c r="R873" i="5"/>
  <c r="O873" i="5"/>
  <c r="N873" i="5"/>
  <c r="Q873" i="5" s="1"/>
  <c r="M873" i="5"/>
  <c r="L873" i="5"/>
  <c r="K873" i="5"/>
  <c r="J873" i="5"/>
  <c r="I873" i="5"/>
  <c r="R872" i="5"/>
  <c r="Q872" i="5"/>
  <c r="O872" i="5"/>
  <c r="N872" i="5"/>
  <c r="J872" i="5"/>
  <c r="I872" i="5"/>
  <c r="K872" i="5" s="1"/>
  <c r="R871" i="5"/>
  <c r="O871" i="5"/>
  <c r="N871" i="5"/>
  <c r="J871" i="5"/>
  <c r="I871" i="5"/>
  <c r="R870" i="5"/>
  <c r="Q870" i="5"/>
  <c r="P870" i="5"/>
  <c r="O870" i="5"/>
  <c r="N870" i="5"/>
  <c r="M870" i="5"/>
  <c r="K870" i="5"/>
  <c r="J870" i="5"/>
  <c r="I870" i="5"/>
  <c r="L870" i="5" s="1"/>
  <c r="R869" i="5"/>
  <c r="O869" i="5"/>
  <c r="N869" i="5"/>
  <c r="J869" i="5"/>
  <c r="I869" i="5"/>
  <c r="L869" i="5" s="1"/>
  <c r="R868" i="5"/>
  <c r="O868" i="5"/>
  <c r="P868" i="5" s="1"/>
  <c r="N868" i="5"/>
  <c r="J868" i="5"/>
  <c r="I868" i="5"/>
  <c r="R867" i="5"/>
  <c r="O867" i="5"/>
  <c r="N867" i="5"/>
  <c r="J867" i="5"/>
  <c r="I867" i="5"/>
  <c r="M867" i="5" s="1"/>
  <c r="R866" i="5"/>
  <c r="O866" i="5"/>
  <c r="N866" i="5"/>
  <c r="J866" i="5"/>
  <c r="I866" i="5"/>
  <c r="R865" i="5"/>
  <c r="O865" i="5"/>
  <c r="N865" i="5"/>
  <c r="J865" i="5"/>
  <c r="I865" i="5"/>
  <c r="R864" i="5"/>
  <c r="O864" i="5"/>
  <c r="N864" i="5"/>
  <c r="L864" i="5"/>
  <c r="K101" i="7" s="1"/>
  <c r="K864" i="5"/>
  <c r="J101" i="7" s="1"/>
  <c r="J864" i="5"/>
  <c r="I864" i="5"/>
  <c r="M864" i="5" s="1"/>
  <c r="R863" i="5"/>
  <c r="O863" i="5"/>
  <c r="N863" i="5"/>
  <c r="Q863" i="5" s="1"/>
  <c r="J863" i="5"/>
  <c r="I863" i="5"/>
  <c r="R862" i="5"/>
  <c r="O862" i="5"/>
  <c r="N862" i="5"/>
  <c r="M862" i="5"/>
  <c r="L862" i="5"/>
  <c r="J862" i="5"/>
  <c r="I862" i="5"/>
  <c r="K862" i="5" s="1"/>
  <c r="R861" i="5"/>
  <c r="O861" i="5"/>
  <c r="N861" i="5"/>
  <c r="M861" i="5"/>
  <c r="K861" i="5"/>
  <c r="J861" i="5"/>
  <c r="I861" i="5"/>
  <c r="L861" i="5" s="1"/>
  <c r="R860" i="5"/>
  <c r="O860" i="5"/>
  <c r="N860" i="5"/>
  <c r="J860" i="5"/>
  <c r="I860" i="5"/>
  <c r="R859" i="5"/>
  <c r="O859" i="5"/>
  <c r="N859" i="5"/>
  <c r="J859" i="5"/>
  <c r="I859" i="5"/>
  <c r="R858" i="5"/>
  <c r="O858" i="5"/>
  <c r="N858" i="5"/>
  <c r="J858" i="5"/>
  <c r="I858" i="5"/>
  <c r="R857" i="5"/>
  <c r="O857" i="5"/>
  <c r="N857" i="5"/>
  <c r="Q857" i="5" s="1"/>
  <c r="J857" i="5"/>
  <c r="I857" i="5"/>
  <c r="R856" i="5"/>
  <c r="O856" i="5"/>
  <c r="N856" i="5"/>
  <c r="L856" i="5"/>
  <c r="J856" i="5"/>
  <c r="I856" i="5"/>
  <c r="R855" i="5"/>
  <c r="O855" i="5"/>
  <c r="N855" i="5"/>
  <c r="Q855" i="5" s="1"/>
  <c r="K855" i="5"/>
  <c r="J855" i="5"/>
  <c r="I855" i="5"/>
  <c r="R854" i="5"/>
  <c r="Q854" i="5"/>
  <c r="P854" i="5"/>
  <c r="O854" i="5"/>
  <c r="N854" i="5"/>
  <c r="J854" i="5"/>
  <c r="I854" i="5"/>
  <c r="R853" i="5"/>
  <c r="O853" i="5"/>
  <c r="N853" i="5"/>
  <c r="J853" i="5"/>
  <c r="I853" i="5"/>
  <c r="R852" i="5"/>
  <c r="Q852" i="5"/>
  <c r="P852" i="5"/>
  <c r="O852" i="5"/>
  <c r="N852" i="5"/>
  <c r="J852" i="5"/>
  <c r="I852" i="5"/>
  <c r="M852" i="5" s="1"/>
  <c r="R851" i="5"/>
  <c r="O851" i="5"/>
  <c r="N851" i="5"/>
  <c r="J851" i="5"/>
  <c r="I851" i="5"/>
  <c r="R850" i="5"/>
  <c r="O850" i="5"/>
  <c r="N850" i="5"/>
  <c r="M850" i="5"/>
  <c r="J850" i="5"/>
  <c r="I850" i="5"/>
  <c r="K850" i="5" s="1"/>
  <c r="R849" i="5"/>
  <c r="O849" i="5"/>
  <c r="N849" i="5"/>
  <c r="J849" i="5"/>
  <c r="I849" i="5"/>
  <c r="K849" i="5" s="1"/>
  <c r="R848" i="5"/>
  <c r="O848" i="5"/>
  <c r="N848" i="5"/>
  <c r="J848" i="5"/>
  <c r="I848" i="5"/>
  <c r="R847" i="5"/>
  <c r="O847" i="5"/>
  <c r="N847" i="5"/>
  <c r="J847" i="5"/>
  <c r="I847" i="5"/>
  <c r="R846" i="5"/>
  <c r="O846" i="5"/>
  <c r="N846" i="5"/>
  <c r="Q846" i="5" s="1"/>
  <c r="J846" i="5"/>
  <c r="I846" i="5"/>
  <c r="R845" i="5"/>
  <c r="O845" i="5"/>
  <c r="N845" i="5"/>
  <c r="J845" i="5"/>
  <c r="I845" i="5"/>
  <c r="R844" i="5"/>
  <c r="O844" i="5"/>
  <c r="N844" i="5"/>
  <c r="L844" i="5"/>
  <c r="J844" i="5"/>
  <c r="I844" i="5"/>
  <c r="R843" i="5"/>
  <c r="O843" i="5"/>
  <c r="N843" i="5"/>
  <c r="J843" i="5"/>
  <c r="I843" i="5"/>
  <c r="R842" i="5"/>
  <c r="O842" i="5"/>
  <c r="P842" i="5" s="1"/>
  <c r="N842" i="5"/>
  <c r="J842" i="5"/>
  <c r="I842" i="5"/>
  <c r="R841" i="5"/>
  <c r="O841" i="5"/>
  <c r="N841" i="5"/>
  <c r="J841" i="5"/>
  <c r="I841" i="5"/>
  <c r="R840" i="5"/>
  <c r="Q840" i="5"/>
  <c r="O840" i="5"/>
  <c r="N840" i="5"/>
  <c r="J840" i="5"/>
  <c r="I840" i="5"/>
  <c r="R839" i="5"/>
  <c r="O839" i="5"/>
  <c r="N839" i="5"/>
  <c r="J839" i="5"/>
  <c r="I839" i="5"/>
  <c r="R838" i="5"/>
  <c r="O838" i="5"/>
  <c r="N838" i="5"/>
  <c r="J838" i="5"/>
  <c r="I838" i="5"/>
  <c r="R837" i="5"/>
  <c r="O837" i="5"/>
  <c r="N837" i="5"/>
  <c r="J837" i="5"/>
  <c r="I837" i="5"/>
  <c r="M837" i="5" s="1"/>
  <c r="R836" i="5"/>
  <c r="O836" i="5"/>
  <c r="N836" i="5"/>
  <c r="J836" i="5"/>
  <c r="I836" i="5"/>
  <c r="K836" i="5" s="1"/>
  <c r="R835" i="5"/>
  <c r="O835" i="5"/>
  <c r="N835" i="5"/>
  <c r="J835" i="5"/>
  <c r="I835" i="5"/>
  <c r="R834" i="5"/>
  <c r="O834" i="5"/>
  <c r="N834" i="5"/>
  <c r="M834" i="5"/>
  <c r="K834" i="5"/>
  <c r="J834" i="5"/>
  <c r="I834" i="5"/>
  <c r="L834" i="5" s="1"/>
  <c r="R833" i="5"/>
  <c r="Q833" i="5"/>
  <c r="O833" i="5"/>
  <c r="N833" i="5"/>
  <c r="J833" i="5"/>
  <c r="I833" i="5"/>
  <c r="R832" i="5"/>
  <c r="O832" i="5"/>
  <c r="N832" i="5"/>
  <c r="J832" i="5"/>
  <c r="I832" i="5"/>
  <c r="K832" i="5" s="1"/>
  <c r="R831" i="5"/>
  <c r="O831" i="5"/>
  <c r="N831" i="5"/>
  <c r="J831" i="5"/>
  <c r="I831" i="5"/>
  <c r="R830" i="5"/>
  <c r="O830" i="5"/>
  <c r="N830" i="5"/>
  <c r="P830" i="5" s="1"/>
  <c r="J830" i="5"/>
  <c r="I830" i="5"/>
  <c r="R829" i="5"/>
  <c r="O829" i="5"/>
  <c r="N829" i="5"/>
  <c r="J829" i="5"/>
  <c r="I829" i="5"/>
  <c r="R828" i="5"/>
  <c r="O828" i="5"/>
  <c r="Q828" i="5" s="1"/>
  <c r="N828" i="5"/>
  <c r="J828" i="5"/>
  <c r="I828" i="5"/>
  <c r="K828" i="5" s="1"/>
  <c r="R827" i="5"/>
  <c r="O827" i="5"/>
  <c r="N827" i="5"/>
  <c r="L827" i="5"/>
  <c r="J827" i="5"/>
  <c r="I827" i="5"/>
  <c r="M827" i="5" s="1"/>
  <c r="R826" i="5"/>
  <c r="O826" i="5"/>
  <c r="N826" i="5"/>
  <c r="M826" i="5"/>
  <c r="L826" i="5"/>
  <c r="J826" i="5"/>
  <c r="I826" i="5"/>
  <c r="K826" i="5" s="1"/>
  <c r="R825" i="5"/>
  <c r="O825" i="5"/>
  <c r="N825" i="5"/>
  <c r="M825" i="5"/>
  <c r="K825" i="5"/>
  <c r="J825" i="5"/>
  <c r="I825" i="5"/>
  <c r="L825" i="5" s="1"/>
  <c r="R824" i="5"/>
  <c r="P824" i="5"/>
  <c r="O824" i="5"/>
  <c r="Q824" i="5" s="1"/>
  <c r="N824" i="5"/>
  <c r="J824" i="5"/>
  <c r="I824" i="5"/>
  <c r="R823" i="5"/>
  <c r="O823" i="5"/>
  <c r="N823" i="5"/>
  <c r="J823" i="5"/>
  <c r="I823" i="5"/>
  <c r="R822" i="5"/>
  <c r="P822" i="5"/>
  <c r="O822" i="5"/>
  <c r="Q822" i="5" s="1"/>
  <c r="N822" i="5"/>
  <c r="J822" i="5"/>
  <c r="I822" i="5"/>
  <c r="R821" i="5"/>
  <c r="O821" i="5"/>
  <c r="N821" i="5"/>
  <c r="K821" i="5"/>
  <c r="J821" i="5"/>
  <c r="I821" i="5"/>
  <c r="R820" i="5"/>
  <c r="O820" i="5"/>
  <c r="N820" i="5"/>
  <c r="Q820" i="5" s="1"/>
  <c r="J820" i="5"/>
  <c r="I820" i="5"/>
  <c r="L820" i="5" s="1"/>
  <c r="R819" i="5"/>
  <c r="O819" i="5"/>
  <c r="N819" i="5"/>
  <c r="M819" i="5"/>
  <c r="L819" i="5"/>
  <c r="K819" i="5"/>
  <c r="J819" i="5"/>
  <c r="I819" i="5"/>
  <c r="R818" i="5"/>
  <c r="O818" i="5"/>
  <c r="N818" i="5"/>
  <c r="Q818" i="5" s="1"/>
  <c r="J818" i="5"/>
  <c r="I818" i="5"/>
  <c r="R817" i="5"/>
  <c r="O817" i="5"/>
  <c r="N817" i="5"/>
  <c r="J817" i="5"/>
  <c r="I817" i="5"/>
  <c r="R816" i="5"/>
  <c r="O816" i="5"/>
  <c r="N816" i="5"/>
  <c r="Q816" i="5" s="1"/>
  <c r="M816" i="5"/>
  <c r="L816" i="5"/>
  <c r="K816" i="5"/>
  <c r="J816" i="5"/>
  <c r="I816" i="5"/>
  <c r="R815" i="5"/>
  <c r="O815" i="5"/>
  <c r="N815" i="5"/>
  <c r="J815" i="5"/>
  <c r="I815" i="5"/>
  <c r="R814" i="5"/>
  <c r="O814" i="5"/>
  <c r="N814" i="5"/>
  <c r="M814" i="5"/>
  <c r="L814" i="5"/>
  <c r="J814" i="5"/>
  <c r="I814" i="5"/>
  <c r="K814" i="5" s="1"/>
  <c r="R813" i="5"/>
  <c r="O813" i="5"/>
  <c r="N813" i="5"/>
  <c r="J813" i="5"/>
  <c r="I813" i="5"/>
  <c r="R812" i="5"/>
  <c r="O812" i="5"/>
  <c r="N812" i="5"/>
  <c r="Q812" i="5" s="1"/>
  <c r="J812" i="5"/>
  <c r="I812" i="5"/>
  <c r="R811" i="5"/>
  <c r="O811" i="5"/>
  <c r="N811" i="5"/>
  <c r="J811" i="5"/>
  <c r="I811" i="5"/>
  <c r="R810" i="5"/>
  <c r="O810" i="5"/>
  <c r="N810" i="5"/>
  <c r="J810" i="5"/>
  <c r="I810" i="5"/>
  <c r="R809" i="5"/>
  <c r="O809" i="5"/>
  <c r="N809" i="5"/>
  <c r="J809" i="5"/>
  <c r="I809" i="5"/>
  <c r="M809" i="5" s="1"/>
  <c r="R808" i="5"/>
  <c r="O808" i="5"/>
  <c r="P808" i="5" s="1"/>
  <c r="N808" i="5"/>
  <c r="M808" i="5"/>
  <c r="J808" i="5"/>
  <c r="I808" i="5"/>
  <c r="K808" i="5" s="1"/>
  <c r="R807" i="5"/>
  <c r="O807" i="5"/>
  <c r="N807" i="5"/>
  <c r="Q807" i="5" s="1"/>
  <c r="K807" i="5"/>
  <c r="J807" i="5"/>
  <c r="I807" i="5"/>
  <c r="R806" i="5"/>
  <c r="O806" i="5"/>
  <c r="Q806" i="5" s="1"/>
  <c r="N806" i="5"/>
  <c r="J806" i="5"/>
  <c r="I806" i="5"/>
  <c r="R805" i="5"/>
  <c r="O805" i="5"/>
  <c r="N805" i="5"/>
  <c r="J805" i="5"/>
  <c r="I805" i="5"/>
  <c r="R804" i="5"/>
  <c r="O804" i="5"/>
  <c r="N804" i="5"/>
  <c r="P804" i="5" s="1"/>
  <c r="J804" i="5"/>
  <c r="I804" i="5"/>
  <c r="K804" i="5" s="1"/>
  <c r="R803" i="5"/>
  <c r="O803" i="5"/>
  <c r="N803" i="5"/>
  <c r="J803" i="5"/>
  <c r="I803" i="5"/>
  <c r="R802" i="5"/>
  <c r="O802" i="5"/>
  <c r="P802" i="5" s="1"/>
  <c r="N802" i="5"/>
  <c r="J802" i="5"/>
  <c r="I802" i="5"/>
  <c r="R801" i="5"/>
  <c r="O801" i="5"/>
  <c r="N801" i="5"/>
  <c r="M801" i="5"/>
  <c r="J801" i="5"/>
  <c r="I801" i="5"/>
  <c r="L801" i="5" s="1"/>
  <c r="R800" i="5"/>
  <c r="O800" i="5"/>
  <c r="N800" i="5"/>
  <c r="J800" i="5"/>
  <c r="I800" i="5"/>
  <c r="K800" i="5" s="1"/>
  <c r="R799" i="5"/>
  <c r="O799" i="5"/>
  <c r="N799" i="5"/>
  <c r="J799" i="5"/>
  <c r="I799" i="5"/>
  <c r="R798" i="5"/>
  <c r="O798" i="5"/>
  <c r="N798" i="5"/>
  <c r="Q798" i="5" s="1"/>
  <c r="M798" i="5"/>
  <c r="L798" i="5"/>
  <c r="J798" i="5"/>
  <c r="I798" i="5"/>
  <c r="K798" i="5" s="1"/>
  <c r="R797" i="5"/>
  <c r="O797" i="5"/>
  <c r="N797" i="5"/>
  <c r="Q797" i="5" s="1"/>
  <c r="J797" i="5"/>
  <c r="I797" i="5"/>
  <c r="R796" i="5"/>
  <c r="O796" i="5"/>
  <c r="N796" i="5"/>
  <c r="J796" i="5"/>
  <c r="I796" i="5"/>
  <c r="M796" i="5" s="1"/>
  <c r="R795" i="5"/>
  <c r="O795" i="5"/>
  <c r="N795" i="5"/>
  <c r="J795" i="5"/>
  <c r="I795" i="5"/>
  <c r="K795" i="5" s="1"/>
  <c r="R794" i="5"/>
  <c r="O794" i="5"/>
  <c r="N794" i="5"/>
  <c r="J794" i="5"/>
  <c r="I794" i="5"/>
  <c r="K794" i="5" s="1"/>
  <c r="J95" i="7" s="1"/>
  <c r="R793" i="5"/>
  <c r="O793" i="5"/>
  <c r="N793" i="5"/>
  <c r="J793" i="5"/>
  <c r="I793" i="5"/>
  <c r="R792" i="5"/>
  <c r="O792" i="5"/>
  <c r="N792" i="5"/>
  <c r="J792" i="5"/>
  <c r="I792" i="5"/>
  <c r="R791" i="5"/>
  <c r="O791" i="5"/>
  <c r="N791" i="5"/>
  <c r="J791" i="5"/>
  <c r="I791" i="5"/>
  <c r="M791" i="5" s="1"/>
  <c r="R790" i="5"/>
  <c r="O790" i="5"/>
  <c r="N790" i="5"/>
  <c r="J790" i="5"/>
  <c r="I790" i="5"/>
  <c r="L790" i="5" s="1"/>
  <c r="R789" i="5"/>
  <c r="O789" i="5"/>
  <c r="N789" i="5"/>
  <c r="L789" i="5"/>
  <c r="J789" i="5"/>
  <c r="I789" i="5"/>
  <c r="R788" i="5"/>
  <c r="P788" i="5"/>
  <c r="O788" i="5"/>
  <c r="N788" i="5"/>
  <c r="J788" i="5"/>
  <c r="I788" i="5"/>
  <c r="R787" i="5"/>
  <c r="O787" i="5"/>
  <c r="N787" i="5"/>
  <c r="J787" i="5"/>
  <c r="I787" i="5"/>
  <c r="R786" i="5"/>
  <c r="O786" i="5"/>
  <c r="N786" i="5"/>
  <c r="P786" i="5" s="1"/>
  <c r="J786" i="5"/>
  <c r="I786" i="5"/>
  <c r="M786" i="5" s="1"/>
  <c r="R785" i="5"/>
  <c r="O785" i="5"/>
  <c r="N785" i="5"/>
  <c r="L785" i="5"/>
  <c r="J785" i="5"/>
  <c r="I785" i="5"/>
  <c r="R784" i="5"/>
  <c r="O784" i="5"/>
  <c r="N784" i="5"/>
  <c r="Q784" i="5" s="1"/>
  <c r="M784" i="5"/>
  <c r="L784" i="5"/>
  <c r="J784" i="5"/>
  <c r="I784" i="5"/>
  <c r="K784" i="5" s="1"/>
  <c r="R783" i="5"/>
  <c r="O783" i="5"/>
  <c r="N783" i="5"/>
  <c r="M783" i="5"/>
  <c r="K783" i="5"/>
  <c r="J783" i="5"/>
  <c r="I783" i="5"/>
  <c r="L783" i="5" s="1"/>
  <c r="R782" i="5"/>
  <c r="Q782" i="5"/>
  <c r="O782" i="5"/>
  <c r="N782" i="5"/>
  <c r="J782" i="5"/>
  <c r="I782" i="5"/>
  <c r="R781" i="5"/>
  <c r="O781" i="5"/>
  <c r="N781" i="5"/>
  <c r="J781" i="5"/>
  <c r="I781" i="5"/>
  <c r="R780" i="5"/>
  <c r="O780" i="5"/>
  <c r="P780" i="5" s="1"/>
  <c r="N780" i="5"/>
  <c r="Q780" i="5" s="1"/>
  <c r="J780" i="5"/>
  <c r="I780" i="5"/>
  <c r="R779" i="5"/>
  <c r="O779" i="5"/>
  <c r="N779" i="5"/>
  <c r="J779" i="5"/>
  <c r="I779" i="5"/>
  <c r="R778" i="5"/>
  <c r="O778" i="5"/>
  <c r="P778" i="5" s="1"/>
  <c r="N778" i="5"/>
  <c r="J778" i="5"/>
  <c r="I778" i="5"/>
  <c r="K778" i="5" s="1"/>
  <c r="R777" i="5"/>
  <c r="O777" i="5"/>
  <c r="N777" i="5"/>
  <c r="L777" i="5"/>
  <c r="J777" i="5"/>
  <c r="I777" i="5"/>
  <c r="R776" i="5"/>
  <c r="O776" i="5"/>
  <c r="N776" i="5"/>
  <c r="Q776" i="5" s="1"/>
  <c r="J776" i="5"/>
  <c r="I776" i="5"/>
  <c r="R775" i="5"/>
  <c r="O775" i="5"/>
  <c r="N775" i="5"/>
  <c r="J775" i="5"/>
  <c r="I775" i="5"/>
  <c r="R774" i="5"/>
  <c r="O774" i="5"/>
  <c r="N774" i="5"/>
  <c r="J774" i="5"/>
  <c r="I774" i="5"/>
  <c r="R773" i="5"/>
  <c r="O773" i="5"/>
  <c r="N773" i="5"/>
  <c r="J773" i="5"/>
  <c r="I773" i="5"/>
  <c r="M773" i="5" s="1"/>
  <c r="R772" i="5"/>
  <c r="O772" i="5"/>
  <c r="N772" i="5"/>
  <c r="M772" i="5"/>
  <c r="J772" i="5"/>
  <c r="I772" i="5"/>
  <c r="K772" i="5" s="1"/>
  <c r="R771" i="5"/>
  <c r="O771" i="5"/>
  <c r="N771" i="5"/>
  <c r="M771" i="5"/>
  <c r="K771" i="5"/>
  <c r="J771" i="5"/>
  <c r="I771" i="5"/>
  <c r="L771" i="5" s="1"/>
  <c r="R770" i="5"/>
  <c r="Q770" i="5"/>
  <c r="P770" i="5"/>
  <c r="O770" i="5"/>
  <c r="N770" i="5"/>
  <c r="J770" i="5"/>
  <c r="I770" i="5"/>
  <c r="R769" i="5"/>
  <c r="O769" i="5"/>
  <c r="N769" i="5"/>
  <c r="J769" i="5"/>
  <c r="I769" i="5"/>
  <c r="R768" i="5"/>
  <c r="Q768" i="5"/>
  <c r="P768" i="5"/>
  <c r="O768" i="5"/>
  <c r="N768" i="5"/>
  <c r="K768" i="5"/>
  <c r="J768" i="5"/>
  <c r="I768" i="5"/>
  <c r="M768" i="5" s="1"/>
  <c r="R767" i="5"/>
  <c r="O767" i="5"/>
  <c r="N767" i="5"/>
  <c r="L767" i="5"/>
  <c r="K767" i="5"/>
  <c r="J767" i="5"/>
  <c r="I767" i="5"/>
  <c r="M767" i="5" s="1"/>
  <c r="R766" i="5"/>
  <c r="O766" i="5"/>
  <c r="N766" i="5"/>
  <c r="Q766" i="5" s="1"/>
  <c r="J766" i="5"/>
  <c r="I766" i="5"/>
  <c r="R765" i="5"/>
  <c r="O765" i="5"/>
  <c r="N765" i="5"/>
  <c r="J765" i="5"/>
  <c r="I765" i="5"/>
  <c r="L765" i="5" s="1"/>
  <c r="R764" i="5"/>
  <c r="O764" i="5"/>
  <c r="N764" i="5"/>
  <c r="J764" i="5"/>
  <c r="I764" i="5"/>
  <c r="K764" i="5" s="1"/>
  <c r="R763" i="5"/>
  <c r="O763" i="5"/>
  <c r="N763" i="5"/>
  <c r="J763" i="5"/>
  <c r="I763" i="5"/>
  <c r="R762" i="5"/>
  <c r="O762" i="5"/>
  <c r="N762" i="5"/>
  <c r="K762" i="5"/>
  <c r="J92" i="7" s="1"/>
  <c r="J762" i="5"/>
  <c r="I762" i="5"/>
  <c r="L762" i="5" s="1"/>
  <c r="K92" i="7" s="1"/>
  <c r="R761" i="5"/>
  <c r="O761" i="5"/>
  <c r="N761" i="5"/>
  <c r="Q761" i="5" s="1"/>
  <c r="K761" i="5"/>
  <c r="J91" i="7" s="1"/>
  <c r="J761" i="5"/>
  <c r="I761" i="5"/>
  <c r="R760" i="5"/>
  <c r="O760" i="5"/>
  <c r="N760" i="5"/>
  <c r="L760" i="5"/>
  <c r="J760" i="5"/>
  <c r="I760" i="5"/>
  <c r="K760" i="5" s="1"/>
  <c r="R759" i="5"/>
  <c r="O759" i="5"/>
  <c r="N759" i="5"/>
  <c r="M759" i="5"/>
  <c r="L759" i="5"/>
  <c r="J759" i="5"/>
  <c r="I759" i="5"/>
  <c r="K759" i="5" s="1"/>
  <c r="R758" i="5"/>
  <c r="P758" i="5"/>
  <c r="O758" i="5"/>
  <c r="N758" i="5"/>
  <c r="Q758" i="5" s="1"/>
  <c r="J758" i="5"/>
  <c r="I758" i="5"/>
  <c r="R757" i="5"/>
  <c r="O757" i="5"/>
  <c r="N757" i="5"/>
  <c r="J757" i="5"/>
  <c r="I757" i="5"/>
  <c r="R756" i="5"/>
  <c r="O756" i="5"/>
  <c r="N756" i="5"/>
  <c r="Q756" i="5" s="1"/>
  <c r="J756" i="5"/>
  <c r="I756" i="5"/>
  <c r="R755" i="5"/>
  <c r="O755" i="5"/>
  <c r="N755" i="5"/>
  <c r="L755" i="5"/>
  <c r="K90" i="7" s="1"/>
  <c r="K755" i="5"/>
  <c r="J755" i="5"/>
  <c r="I755" i="5"/>
  <c r="M755" i="5" s="1"/>
  <c r="R754" i="5"/>
  <c r="O754" i="5"/>
  <c r="P754" i="5" s="1"/>
  <c r="N754" i="5"/>
  <c r="M754" i="5"/>
  <c r="J754" i="5"/>
  <c r="I754" i="5"/>
  <c r="K754" i="5" s="1"/>
  <c r="J89" i="7" s="1"/>
  <c r="R753" i="5"/>
  <c r="O753" i="5"/>
  <c r="N753" i="5"/>
  <c r="J753" i="5"/>
  <c r="I753" i="5"/>
  <c r="R752" i="5"/>
  <c r="O752" i="5"/>
  <c r="N752" i="5"/>
  <c r="J752" i="5"/>
  <c r="I752" i="5"/>
  <c r="R751" i="5"/>
  <c r="O751" i="5"/>
  <c r="N751" i="5"/>
  <c r="J751" i="5"/>
  <c r="I751" i="5"/>
  <c r="R750" i="5"/>
  <c r="O750" i="5"/>
  <c r="N750" i="5"/>
  <c r="L750" i="5"/>
  <c r="K750" i="5"/>
  <c r="J750" i="5"/>
  <c r="I750" i="5"/>
  <c r="M750" i="5" s="1"/>
  <c r="R749" i="5"/>
  <c r="O749" i="5"/>
  <c r="N749" i="5"/>
  <c r="J749" i="5"/>
  <c r="I749" i="5"/>
  <c r="R748" i="5"/>
  <c r="O748" i="5"/>
  <c r="P748" i="5" s="1"/>
  <c r="N748" i="5"/>
  <c r="J748" i="5"/>
  <c r="I748" i="5"/>
  <c r="R747" i="5"/>
  <c r="O747" i="5"/>
  <c r="N747" i="5"/>
  <c r="Q747" i="5" s="1"/>
  <c r="K747" i="5"/>
  <c r="J87" i="7" s="1"/>
  <c r="J747" i="5"/>
  <c r="I747" i="5"/>
  <c r="M747" i="5" s="1"/>
  <c r="R746" i="5"/>
  <c r="O746" i="5"/>
  <c r="N746" i="5"/>
  <c r="J746" i="5"/>
  <c r="I746" i="5"/>
  <c r="R745" i="5"/>
  <c r="O745" i="5"/>
  <c r="N745" i="5"/>
  <c r="J745" i="5"/>
  <c r="I745" i="5"/>
  <c r="R744" i="5"/>
  <c r="O744" i="5"/>
  <c r="P744" i="5" s="1"/>
  <c r="N744" i="5"/>
  <c r="J744" i="5"/>
  <c r="I744" i="5"/>
  <c r="L744" i="5" s="1"/>
  <c r="R743" i="5"/>
  <c r="O743" i="5"/>
  <c r="N743" i="5"/>
  <c r="K743" i="5"/>
  <c r="J743" i="5"/>
  <c r="I743" i="5"/>
  <c r="R742" i="5"/>
  <c r="O742" i="5"/>
  <c r="N742" i="5"/>
  <c r="M742" i="5"/>
  <c r="L742" i="5"/>
  <c r="J742" i="5"/>
  <c r="I742" i="5"/>
  <c r="K742" i="5" s="1"/>
  <c r="R741" i="5"/>
  <c r="O741" i="5"/>
  <c r="N741" i="5"/>
  <c r="Q741" i="5" s="1"/>
  <c r="M741" i="5"/>
  <c r="L741" i="5"/>
  <c r="K741" i="5"/>
  <c r="J741" i="5"/>
  <c r="I741" i="5"/>
  <c r="R740" i="5"/>
  <c r="O740" i="5"/>
  <c r="P740" i="5" s="1"/>
  <c r="N740" i="5"/>
  <c r="Q740" i="5" s="1"/>
  <c r="J740" i="5"/>
  <c r="I740" i="5"/>
  <c r="R739" i="5"/>
  <c r="O739" i="5"/>
  <c r="N739" i="5"/>
  <c r="J739" i="5"/>
  <c r="I739" i="5"/>
  <c r="R738" i="5"/>
  <c r="Q738" i="5"/>
  <c r="O738" i="5"/>
  <c r="N738" i="5"/>
  <c r="J738" i="5"/>
  <c r="I738" i="5"/>
  <c r="R737" i="5"/>
  <c r="O737" i="5"/>
  <c r="N737" i="5"/>
  <c r="K737" i="5"/>
  <c r="J737" i="5"/>
  <c r="I737" i="5"/>
  <c r="R736" i="5"/>
  <c r="O736" i="5"/>
  <c r="P736" i="5" s="1"/>
  <c r="N736" i="5"/>
  <c r="J736" i="5"/>
  <c r="I736" i="5"/>
  <c r="L736" i="5" s="1"/>
  <c r="R735" i="5"/>
  <c r="O735" i="5"/>
  <c r="N735" i="5"/>
  <c r="Q735" i="5" s="1"/>
  <c r="J735" i="5"/>
  <c r="I735" i="5"/>
  <c r="R734" i="5"/>
  <c r="O734" i="5"/>
  <c r="N734" i="5"/>
  <c r="Q734" i="5" s="1"/>
  <c r="J734" i="5"/>
  <c r="I734" i="5"/>
  <c r="R733" i="5"/>
  <c r="O733" i="5"/>
  <c r="N733" i="5"/>
  <c r="J733" i="5"/>
  <c r="I733" i="5"/>
  <c r="R732" i="5"/>
  <c r="O732" i="5"/>
  <c r="N732" i="5"/>
  <c r="J732" i="5"/>
  <c r="I732" i="5"/>
  <c r="R731" i="5"/>
  <c r="O731" i="5"/>
  <c r="N731" i="5"/>
  <c r="J731" i="5"/>
  <c r="I731" i="5"/>
  <c r="R730" i="5"/>
  <c r="O730" i="5"/>
  <c r="P730" i="5" s="1"/>
  <c r="N730" i="5"/>
  <c r="J730" i="5"/>
  <c r="I730" i="5"/>
  <c r="R729" i="5"/>
  <c r="O729" i="5"/>
  <c r="N729" i="5"/>
  <c r="L729" i="5"/>
  <c r="K729" i="5"/>
  <c r="J729" i="5"/>
  <c r="I729" i="5"/>
  <c r="M729" i="5" s="1"/>
  <c r="R728" i="5"/>
  <c r="O728" i="5"/>
  <c r="P728" i="5" s="1"/>
  <c r="N728" i="5"/>
  <c r="J728" i="5"/>
  <c r="I728" i="5"/>
  <c r="K728" i="5" s="1"/>
  <c r="R727" i="5"/>
  <c r="O727" i="5"/>
  <c r="N727" i="5"/>
  <c r="J727" i="5"/>
  <c r="I727" i="5"/>
  <c r="R726" i="5"/>
  <c r="O726" i="5"/>
  <c r="N726" i="5"/>
  <c r="M726" i="5"/>
  <c r="L726" i="5"/>
  <c r="K726" i="5"/>
  <c r="J726" i="5"/>
  <c r="I726" i="5"/>
  <c r="R725" i="5"/>
  <c r="O725" i="5"/>
  <c r="N725" i="5"/>
  <c r="J725" i="5"/>
  <c r="I725" i="5"/>
  <c r="R724" i="5"/>
  <c r="O724" i="5"/>
  <c r="N724" i="5"/>
  <c r="J724" i="5"/>
  <c r="I724" i="5"/>
  <c r="R723" i="5"/>
  <c r="O723" i="5"/>
  <c r="N723" i="5"/>
  <c r="L723" i="5"/>
  <c r="K723" i="5"/>
  <c r="J723" i="5"/>
  <c r="I723" i="5"/>
  <c r="M723" i="5" s="1"/>
  <c r="R722" i="5"/>
  <c r="O722" i="5"/>
  <c r="N722" i="5"/>
  <c r="J722" i="5"/>
  <c r="I722" i="5"/>
  <c r="R721" i="5"/>
  <c r="O721" i="5"/>
  <c r="N721" i="5"/>
  <c r="J721" i="5"/>
  <c r="I721" i="5"/>
  <c r="R720" i="5"/>
  <c r="P720" i="5"/>
  <c r="O720" i="5"/>
  <c r="N720" i="5"/>
  <c r="Q720" i="5" s="1"/>
  <c r="J720" i="5"/>
  <c r="I720" i="5"/>
  <c r="R719" i="5"/>
  <c r="O719" i="5"/>
  <c r="N719" i="5"/>
  <c r="J719" i="5"/>
  <c r="I719" i="5"/>
  <c r="R718" i="5"/>
  <c r="O718" i="5"/>
  <c r="P718" i="5" s="1"/>
  <c r="N718" i="5"/>
  <c r="J718" i="5"/>
  <c r="I718" i="5"/>
  <c r="K718" i="5" s="1"/>
  <c r="R717" i="5"/>
  <c r="O717" i="5"/>
  <c r="N717" i="5"/>
  <c r="J717" i="5"/>
  <c r="I717" i="5"/>
  <c r="R716" i="5"/>
  <c r="Q716" i="5"/>
  <c r="O716" i="5"/>
  <c r="P716" i="5" s="1"/>
  <c r="N716" i="5"/>
  <c r="L716" i="5"/>
  <c r="J716" i="5"/>
  <c r="I716" i="5"/>
  <c r="M716" i="5" s="1"/>
  <c r="R715" i="5"/>
  <c r="O715" i="5"/>
  <c r="N715" i="5"/>
  <c r="J715" i="5"/>
  <c r="I715" i="5"/>
  <c r="R714" i="5"/>
  <c r="O714" i="5"/>
  <c r="N714" i="5"/>
  <c r="J714" i="5"/>
  <c r="I714" i="5"/>
  <c r="R713" i="5"/>
  <c r="O713" i="5"/>
  <c r="N713" i="5"/>
  <c r="J713" i="5"/>
  <c r="I713" i="5"/>
  <c r="R712" i="5"/>
  <c r="O712" i="5"/>
  <c r="N712" i="5"/>
  <c r="J712" i="5"/>
  <c r="I712" i="5"/>
  <c r="R711" i="5"/>
  <c r="O711" i="5"/>
  <c r="N711" i="5"/>
  <c r="J711" i="5"/>
  <c r="I711" i="5"/>
  <c r="M711" i="5" s="1"/>
  <c r="R710" i="5"/>
  <c r="O710" i="5"/>
  <c r="P710" i="5" s="1"/>
  <c r="N710" i="5"/>
  <c r="J710" i="5"/>
  <c r="I710" i="5"/>
  <c r="R709" i="5"/>
  <c r="O709" i="5"/>
  <c r="N709" i="5"/>
  <c r="J709" i="5"/>
  <c r="I709" i="5"/>
  <c r="R708" i="5"/>
  <c r="O708" i="5"/>
  <c r="N708" i="5"/>
  <c r="J708" i="5"/>
  <c r="I708" i="5"/>
  <c r="R707" i="5"/>
  <c r="O707" i="5"/>
  <c r="N707" i="5"/>
  <c r="L707" i="5"/>
  <c r="J707" i="5"/>
  <c r="I707" i="5"/>
  <c r="R706" i="5"/>
  <c r="P706" i="5"/>
  <c r="O706" i="5"/>
  <c r="N706" i="5"/>
  <c r="J706" i="5"/>
  <c r="I706" i="5"/>
  <c r="R705" i="5"/>
  <c r="O705" i="5"/>
  <c r="N705" i="5"/>
  <c r="J705" i="5"/>
  <c r="I705" i="5"/>
  <c r="M705" i="5" s="1"/>
  <c r="R704" i="5"/>
  <c r="O704" i="5"/>
  <c r="N704" i="5"/>
  <c r="J704" i="5"/>
  <c r="I704" i="5"/>
  <c r="R703" i="5"/>
  <c r="O703" i="5"/>
  <c r="N703" i="5"/>
  <c r="J703" i="5"/>
  <c r="I703" i="5"/>
  <c r="R702" i="5"/>
  <c r="O702" i="5"/>
  <c r="N702" i="5"/>
  <c r="J702" i="5"/>
  <c r="I702" i="5"/>
  <c r="R701" i="5"/>
  <c r="O701" i="5"/>
  <c r="N701" i="5"/>
  <c r="J701" i="5"/>
  <c r="I701" i="5"/>
  <c r="M701" i="5" s="1"/>
  <c r="R700" i="5"/>
  <c r="O700" i="5"/>
  <c r="N700" i="5"/>
  <c r="J700" i="5"/>
  <c r="I700" i="5"/>
  <c r="K700" i="5" s="1"/>
  <c r="R699" i="5"/>
  <c r="O699" i="5"/>
  <c r="N699" i="5"/>
  <c r="J699" i="5"/>
  <c r="I699" i="5"/>
  <c r="L699" i="5" s="1"/>
  <c r="R698" i="5"/>
  <c r="O698" i="5"/>
  <c r="P698" i="5" s="1"/>
  <c r="N698" i="5"/>
  <c r="L698" i="5"/>
  <c r="K85" i="7" s="1"/>
  <c r="J698" i="5"/>
  <c r="I698" i="5"/>
  <c r="R697" i="5"/>
  <c r="O697" i="5"/>
  <c r="N697" i="5"/>
  <c r="J697" i="5"/>
  <c r="I697" i="5"/>
  <c r="R696" i="5"/>
  <c r="O696" i="5"/>
  <c r="N696" i="5"/>
  <c r="K696" i="5"/>
  <c r="J84" i="7" s="1"/>
  <c r="J696" i="5"/>
  <c r="I696" i="5"/>
  <c r="L696" i="5" s="1"/>
  <c r="K84" i="7" s="1"/>
  <c r="R695" i="5"/>
  <c r="O695" i="5"/>
  <c r="N695" i="5"/>
  <c r="P695" i="5" s="1"/>
  <c r="J695" i="5"/>
  <c r="I695" i="5"/>
  <c r="L695" i="5" s="1"/>
  <c r="R694" i="5"/>
  <c r="O694" i="5"/>
  <c r="P694" i="5" s="1"/>
  <c r="N694" i="5"/>
  <c r="J694" i="5"/>
  <c r="I694" i="5"/>
  <c r="M694" i="5" s="1"/>
  <c r="R693" i="5"/>
  <c r="O693" i="5"/>
  <c r="N693" i="5"/>
  <c r="K693" i="5"/>
  <c r="J83" i="7" s="1"/>
  <c r="J693" i="5"/>
  <c r="I693" i="5"/>
  <c r="R692" i="5"/>
  <c r="O692" i="5"/>
  <c r="N692" i="5"/>
  <c r="J692" i="5"/>
  <c r="I692" i="5"/>
  <c r="M692" i="5" s="1"/>
  <c r="R691" i="5"/>
  <c r="O691" i="5"/>
  <c r="N691" i="5"/>
  <c r="J691" i="5"/>
  <c r="I691" i="5"/>
  <c r="L691" i="5" s="1"/>
  <c r="R690" i="5"/>
  <c r="O690" i="5"/>
  <c r="N690" i="5"/>
  <c r="Q690" i="5" s="1"/>
  <c r="L690" i="5"/>
  <c r="K690" i="5"/>
  <c r="J690" i="5"/>
  <c r="I690" i="5"/>
  <c r="M690" i="5" s="1"/>
  <c r="R689" i="5"/>
  <c r="O689" i="5"/>
  <c r="N689" i="5"/>
  <c r="J689" i="5"/>
  <c r="I689" i="5"/>
  <c r="L689" i="5" s="1"/>
  <c r="R688" i="5"/>
  <c r="O688" i="5"/>
  <c r="N688" i="5"/>
  <c r="J688" i="5"/>
  <c r="I688" i="5"/>
  <c r="R687" i="5"/>
  <c r="O687" i="5"/>
  <c r="P687" i="5" s="1"/>
  <c r="N687" i="5"/>
  <c r="J687" i="5"/>
  <c r="I687" i="5"/>
  <c r="R686" i="5"/>
  <c r="O686" i="5"/>
  <c r="N686" i="5"/>
  <c r="J686" i="5"/>
  <c r="I686" i="5"/>
  <c r="M686" i="5" s="1"/>
  <c r="R685" i="5"/>
  <c r="O685" i="5"/>
  <c r="N685" i="5"/>
  <c r="J685" i="5"/>
  <c r="I685" i="5"/>
  <c r="L685" i="5" s="1"/>
  <c r="R684" i="5"/>
  <c r="O684" i="5"/>
  <c r="N684" i="5"/>
  <c r="L684" i="5"/>
  <c r="J684" i="5"/>
  <c r="I684" i="5"/>
  <c r="M684" i="5" s="1"/>
  <c r="R683" i="5"/>
  <c r="O683" i="5"/>
  <c r="N683" i="5"/>
  <c r="J683" i="5"/>
  <c r="I683" i="5"/>
  <c r="R682" i="5"/>
  <c r="O682" i="5"/>
  <c r="N682" i="5"/>
  <c r="J682" i="5"/>
  <c r="I682" i="5"/>
  <c r="K682" i="5" s="1"/>
  <c r="R681" i="5"/>
  <c r="O681" i="5"/>
  <c r="N681" i="5"/>
  <c r="J681" i="5"/>
  <c r="I681" i="5"/>
  <c r="R680" i="5"/>
  <c r="O680" i="5"/>
  <c r="N680" i="5"/>
  <c r="J680" i="5"/>
  <c r="I680" i="5"/>
  <c r="M680" i="5" s="1"/>
  <c r="R679" i="5"/>
  <c r="O679" i="5"/>
  <c r="N679" i="5"/>
  <c r="J679" i="5"/>
  <c r="I679" i="5"/>
  <c r="R678" i="5"/>
  <c r="O678" i="5"/>
  <c r="N678" i="5"/>
  <c r="J678" i="5"/>
  <c r="I678" i="5"/>
  <c r="R677" i="5"/>
  <c r="O677" i="5"/>
  <c r="Q677" i="5" s="1"/>
  <c r="N677" i="5"/>
  <c r="J677" i="5"/>
  <c r="I677" i="5"/>
  <c r="R676" i="5"/>
  <c r="O676" i="5"/>
  <c r="N676" i="5"/>
  <c r="J676" i="5"/>
  <c r="I676" i="5"/>
  <c r="R675" i="5"/>
  <c r="O675" i="5"/>
  <c r="N675" i="5"/>
  <c r="K675" i="5"/>
  <c r="J675" i="5"/>
  <c r="I675" i="5"/>
  <c r="R674" i="5"/>
  <c r="O674" i="5"/>
  <c r="N674" i="5"/>
  <c r="J674" i="5"/>
  <c r="I674" i="5"/>
  <c r="M674" i="5" s="1"/>
  <c r="R673" i="5"/>
  <c r="O673" i="5"/>
  <c r="N673" i="5"/>
  <c r="L673" i="5"/>
  <c r="J673" i="5"/>
  <c r="I673" i="5"/>
  <c r="R672" i="5"/>
  <c r="O672" i="5"/>
  <c r="N672" i="5"/>
  <c r="J672" i="5"/>
  <c r="I672" i="5"/>
  <c r="R671" i="5"/>
  <c r="O671" i="5"/>
  <c r="N671" i="5"/>
  <c r="Q671" i="5" s="1"/>
  <c r="J671" i="5"/>
  <c r="I671" i="5"/>
  <c r="R670" i="5"/>
  <c r="O670" i="5"/>
  <c r="N670" i="5"/>
  <c r="J670" i="5"/>
  <c r="I670" i="5"/>
  <c r="R669" i="5"/>
  <c r="O669" i="5"/>
  <c r="N669" i="5"/>
  <c r="J669" i="5"/>
  <c r="I669" i="5"/>
  <c r="M669" i="5" s="1"/>
  <c r="R668" i="5"/>
  <c r="O668" i="5"/>
  <c r="N668" i="5"/>
  <c r="J668" i="5"/>
  <c r="I668" i="5"/>
  <c r="M668" i="5" s="1"/>
  <c r="R667" i="5"/>
  <c r="O667" i="5"/>
  <c r="N667" i="5"/>
  <c r="J667" i="5"/>
  <c r="I667" i="5"/>
  <c r="L667" i="5" s="1"/>
  <c r="R666" i="5"/>
  <c r="O666" i="5"/>
  <c r="N666" i="5"/>
  <c r="Q666" i="5" s="1"/>
  <c r="J666" i="5"/>
  <c r="I666" i="5"/>
  <c r="M666" i="5" s="1"/>
  <c r="R665" i="5"/>
  <c r="O665" i="5"/>
  <c r="P665" i="5" s="1"/>
  <c r="N665" i="5"/>
  <c r="J665" i="5"/>
  <c r="I665" i="5"/>
  <c r="R664" i="5"/>
  <c r="O664" i="5"/>
  <c r="N664" i="5"/>
  <c r="J664" i="5"/>
  <c r="I664" i="5"/>
  <c r="K664" i="5" s="1"/>
  <c r="R663" i="5"/>
  <c r="O663" i="5"/>
  <c r="N663" i="5"/>
  <c r="K663" i="5"/>
  <c r="J79" i="7" s="1"/>
  <c r="J663" i="5"/>
  <c r="I663" i="5"/>
  <c r="R662" i="5"/>
  <c r="O662" i="5"/>
  <c r="N662" i="5"/>
  <c r="L662" i="5"/>
  <c r="J662" i="5"/>
  <c r="I662" i="5"/>
  <c r="M662" i="5" s="1"/>
  <c r="R661" i="5"/>
  <c r="O661" i="5"/>
  <c r="N661" i="5"/>
  <c r="Q661" i="5" s="1"/>
  <c r="J661" i="5"/>
  <c r="I661" i="5"/>
  <c r="R660" i="5"/>
  <c r="O660" i="5"/>
  <c r="P660" i="5" s="1"/>
  <c r="N660" i="5"/>
  <c r="J660" i="5"/>
  <c r="I660" i="5"/>
  <c r="K660" i="5" s="1"/>
  <c r="J78" i="7" s="1"/>
  <c r="R659" i="5"/>
  <c r="O659" i="5"/>
  <c r="N659" i="5"/>
  <c r="J659" i="5"/>
  <c r="I659" i="5"/>
  <c r="K659" i="5" s="1"/>
  <c r="R658" i="5"/>
  <c r="O658" i="5"/>
  <c r="N658" i="5"/>
  <c r="J658" i="5"/>
  <c r="I658" i="5"/>
  <c r="R657" i="5"/>
  <c r="O657" i="5"/>
  <c r="N657" i="5"/>
  <c r="Q657" i="5" s="1"/>
  <c r="L657" i="5"/>
  <c r="J657" i="5"/>
  <c r="I657" i="5"/>
  <c r="M657" i="5" s="1"/>
  <c r="R656" i="5"/>
  <c r="O656" i="5"/>
  <c r="N656" i="5"/>
  <c r="J656" i="5"/>
  <c r="I656" i="5"/>
  <c r="M656" i="5" s="1"/>
  <c r="R655" i="5"/>
  <c r="O655" i="5"/>
  <c r="N655" i="5"/>
  <c r="J655" i="5"/>
  <c r="I655" i="5"/>
  <c r="L655" i="5" s="1"/>
  <c r="R654" i="5"/>
  <c r="O654" i="5"/>
  <c r="N654" i="5"/>
  <c r="Q654" i="5" s="1"/>
  <c r="J654" i="5"/>
  <c r="I654" i="5"/>
  <c r="R653" i="5"/>
  <c r="O653" i="5"/>
  <c r="N653" i="5"/>
  <c r="Q653" i="5" s="1"/>
  <c r="J653" i="5"/>
  <c r="I653" i="5"/>
  <c r="R652" i="5"/>
  <c r="O652" i="5"/>
  <c r="N652" i="5"/>
  <c r="J652" i="5"/>
  <c r="I652" i="5"/>
  <c r="R651" i="5"/>
  <c r="O651" i="5"/>
  <c r="N651" i="5"/>
  <c r="J651" i="5"/>
  <c r="I651" i="5"/>
  <c r="R650" i="5"/>
  <c r="O650" i="5"/>
  <c r="N650" i="5"/>
  <c r="J650" i="5"/>
  <c r="I650" i="5"/>
  <c r="M650" i="5" s="1"/>
  <c r="R649" i="5"/>
  <c r="O649" i="5"/>
  <c r="N649" i="5"/>
  <c r="P649" i="5" s="1"/>
  <c r="J649" i="5"/>
  <c r="I649" i="5"/>
  <c r="L649" i="5" s="1"/>
  <c r="R648" i="5"/>
  <c r="O648" i="5"/>
  <c r="N648" i="5"/>
  <c r="Q648" i="5" s="1"/>
  <c r="M648" i="5"/>
  <c r="L648" i="5"/>
  <c r="K648" i="5"/>
  <c r="J648" i="5"/>
  <c r="I648" i="5"/>
  <c r="R647" i="5"/>
  <c r="O647" i="5"/>
  <c r="N647" i="5"/>
  <c r="Q647" i="5" s="1"/>
  <c r="J647" i="5"/>
  <c r="I647" i="5"/>
  <c r="L647" i="5" s="1"/>
  <c r="R646" i="5"/>
  <c r="O646" i="5"/>
  <c r="N646" i="5"/>
  <c r="J646" i="5"/>
  <c r="I646" i="5"/>
  <c r="K646" i="5" s="1"/>
  <c r="J77" i="7" s="1"/>
  <c r="R645" i="5"/>
  <c r="O645" i="5"/>
  <c r="N645" i="5"/>
  <c r="J645" i="5"/>
  <c r="I645" i="5"/>
  <c r="R644" i="5"/>
  <c r="O644" i="5"/>
  <c r="N644" i="5"/>
  <c r="J644" i="5"/>
  <c r="I644" i="5"/>
  <c r="R643" i="5"/>
  <c r="O643" i="5"/>
  <c r="N643" i="5"/>
  <c r="J643" i="5"/>
  <c r="I643" i="5"/>
  <c r="R642" i="5"/>
  <c r="O642" i="5"/>
  <c r="Q642" i="5" s="1"/>
  <c r="N642" i="5"/>
  <c r="M642" i="5"/>
  <c r="L642" i="5"/>
  <c r="J642" i="5"/>
  <c r="I642" i="5"/>
  <c r="K642" i="5" s="1"/>
  <c r="R641" i="5"/>
  <c r="O641" i="5"/>
  <c r="N641" i="5"/>
  <c r="J641" i="5"/>
  <c r="I641" i="5"/>
  <c r="R640" i="5"/>
  <c r="O640" i="5"/>
  <c r="N640" i="5"/>
  <c r="M640" i="5"/>
  <c r="J640" i="5"/>
  <c r="I640" i="5"/>
  <c r="R639" i="5"/>
  <c r="O639" i="5"/>
  <c r="N639" i="5"/>
  <c r="J639" i="5"/>
  <c r="I639" i="5"/>
  <c r="R638" i="5"/>
  <c r="O638" i="5"/>
  <c r="N638" i="5"/>
  <c r="J638" i="5"/>
  <c r="I638" i="5"/>
  <c r="M638" i="5" s="1"/>
  <c r="R637" i="5"/>
  <c r="O637" i="5"/>
  <c r="N637" i="5"/>
  <c r="J637" i="5"/>
  <c r="I637" i="5"/>
  <c r="L637" i="5" s="1"/>
  <c r="R636" i="5"/>
  <c r="O636" i="5"/>
  <c r="N636" i="5"/>
  <c r="Q636" i="5" s="1"/>
  <c r="L636" i="5"/>
  <c r="J636" i="5"/>
  <c r="I636" i="5"/>
  <c r="K636" i="5" s="1"/>
  <c r="R635" i="5"/>
  <c r="O635" i="5"/>
  <c r="N635" i="5"/>
  <c r="Q635" i="5" s="1"/>
  <c r="J635" i="5"/>
  <c r="I635" i="5"/>
  <c r="R634" i="5"/>
  <c r="O634" i="5"/>
  <c r="N634" i="5"/>
  <c r="J634" i="5"/>
  <c r="I634" i="5"/>
  <c r="K634" i="5" s="1"/>
  <c r="R633" i="5"/>
  <c r="O633" i="5"/>
  <c r="N633" i="5"/>
  <c r="K633" i="5"/>
  <c r="J633" i="5"/>
  <c r="I633" i="5"/>
  <c r="R632" i="5"/>
  <c r="O632" i="5"/>
  <c r="N632" i="5"/>
  <c r="J632" i="5"/>
  <c r="I632" i="5"/>
  <c r="R631" i="5"/>
  <c r="O631" i="5"/>
  <c r="N631" i="5"/>
  <c r="Q631" i="5" s="1"/>
  <c r="J631" i="5"/>
  <c r="I631" i="5"/>
  <c r="R630" i="5"/>
  <c r="O630" i="5"/>
  <c r="N630" i="5"/>
  <c r="J630" i="5"/>
  <c r="I630" i="5"/>
  <c r="R629" i="5"/>
  <c r="O629" i="5"/>
  <c r="N629" i="5"/>
  <c r="Q629" i="5" s="1"/>
  <c r="J629" i="5"/>
  <c r="I629" i="5"/>
  <c r="L629" i="5" s="1"/>
  <c r="R628" i="5"/>
  <c r="O628" i="5"/>
  <c r="N628" i="5"/>
  <c r="J628" i="5"/>
  <c r="I628" i="5"/>
  <c r="K628" i="5" s="1"/>
  <c r="R627" i="5"/>
  <c r="O627" i="5"/>
  <c r="N627" i="5"/>
  <c r="Q627" i="5" s="1"/>
  <c r="K627" i="5"/>
  <c r="J627" i="5"/>
  <c r="I627" i="5"/>
  <c r="R626" i="5"/>
  <c r="O626" i="5"/>
  <c r="Q626" i="5" s="1"/>
  <c r="N626" i="5"/>
  <c r="J626" i="5"/>
  <c r="I626" i="5"/>
  <c r="M626" i="5" s="1"/>
  <c r="R625" i="5"/>
  <c r="O625" i="5"/>
  <c r="N625" i="5"/>
  <c r="J625" i="5"/>
  <c r="I625" i="5"/>
  <c r="K625" i="5" s="1"/>
  <c r="R624" i="5"/>
  <c r="O624" i="5"/>
  <c r="N624" i="5"/>
  <c r="K624" i="5"/>
  <c r="J624" i="5"/>
  <c r="I624" i="5"/>
  <c r="L624" i="5" s="1"/>
  <c r="R623" i="5"/>
  <c r="O623" i="5"/>
  <c r="N623" i="5"/>
  <c r="P623" i="5" s="1"/>
  <c r="J623" i="5"/>
  <c r="I623" i="5"/>
  <c r="M623" i="5" s="1"/>
  <c r="R622" i="5"/>
  <c r="O622" i="5"/>
  <c r="N622" i="5"/>
  <c r="J622" i="5"/>
  <c r="I622" i="5"/>
  <c r="K622" i="5" s="1"/>
  <c r="R621" i="5"/>
  <c r="O621" i="5"/>
  <c r="N621" i="5"/>
  <c r="J621" i="5"/>
  <c r="I621" i="5"/>
  <c r="R620" i="5"/>
  <c r="O620" i="5"/>
  <c r="N620" i="5"/>
  <c r="P620" i="5" s="1"/>
  <c r="J620" i="5"/>
  <c r="I620" i="5"/>
  <c r="R619" i="5"/>
  <c r="P619" i="5"/>
  <c r="O619" i="5"/>
  <c r="N619" i="5"/>
  <c r="J619" i="5"/>
  <c r="I619" i="5"/>
  <c r="R618" i="5"/>
  <c r="O618" i="5"/>
  <c r="N618" i="5"/>
  <c r="M618" i="5"/>
  <c r="L618" i="5"/>
  <c r="K618" i="5"/>
  <c r="J618" i="5"/>
  <c r="I618" i="5"/>
  <c r="R617" i="5"/>
  <c r="O617" i="5"/>
  <c r="N617" i="5"/>
  <c r="J617" i="5"/>
  <c r="I617" i="5"/>
  <c r="R616" i="5"/>
  <c r="O616" i="5"/>
  <c r="N616" i="5"/>
  <c r="K616" i="5"/>
  <c r="J616" i="5"/>
  <c r="I616" i="5"/>
  <c r="R615" i="5"/>
  <c r="O615" i="5"/>
  <c r="N615" i="5"/>
  <c r="J615" i="5"/>
  <c r="I615" i="5"/>
  <c r="R614" i="5"/>
  <c r="O614" i="5"/>
  <c r="Q614" i="5" s="1"/>
  <c r="N614" i="5"/>
  <c r="J614" i="5"/>
  <c r="I614" i="5"/>
  <c r="M614" i="5" s="1"/>
  <c r="R613" i="5"/>
  <c r="O613" i="5"/>
  <c r="N613" i="5"/>
  <c r="Q613" i="5" s="1"/>
  <c r="J613" i="5"/>
  <c r="I613" i="5"/>
  <c r="K613" i="5" s="1"/>
  <c r="R612" i="5"/>
  <c r="O612" i="5"/>
  <c r="N612" i="5"/>
  <c r="Q612" i="5" s="1"/>
  <c r="K612" i="5"/>
  <c r="J612" i="5"/>
  <c r="I612" i="5"/>
  <c r="R611" i="5"/>
  <c r="O611" i="5"/>
  <c r="N611" i="5"/>
  <c r="J611" i="5"/>
  <c r="I611" i="5"/>
  <c r="K611" i="5" s="1"/>
  <c r="J74" i="7" s="1"/>
  <c r="R610" i="5"/>
  <c r="O610" i="5"/>
  <c r="N610" i="5"/>
  <c r="J610" i="5"/>
  <c r="I610" i="5"/>
  <c r="M610" i="5" s="1"/>
  <c r="R609" i="5"/>
  <c r="P609" i="5"/>
  <c r="O609" i="5"/>
  <c r="N609" i="5"/>
  <c r="J609" i="5"/>
  <c r="I609" i="5"/>
  <c r="M609" i="5" s="1"/>
  <c r="R608" i="5"/>
  <c r="O608" i="5"/>
  <c r="N608" i="5"/>
  <c r="L608" i="5"/>
  <c r="K608" i="5"/>
  <c r="J608" i="5"/>
  <c r="I608" i="5"/>
  <c r="M608" i="5" s="1"/>
  <c r="R607" i="5"/>
  <c r="O607" i="5"/>
  <c r="P607" i="5" s="1"/>
  <c r="N607" i="5"/>
  <c r="J607" i="5"/>
  <c r="I607" i="5"/>
  <c r="M607" i="5" s="1"/>
  <c r="R606" i="5"/>
  <c r="O606" i="5"/>
  <c r="N606" i="5"/>
  <c r="Q606" i="5" s="1"/>
  <c r="M606" i="5"/>
  <c r="L606" i="5"/>
  <c r="K606" i="5"/>
  <c r="J606" i="5"/>
  <c r="I606" i="5"/>
  <c r="R605" i="5"/>
  <c r="O605" i="5"/>
  <c r="N605" i="5"/>
  <c r="J605" i="5"/>
  <c r="I605" i="5"/>
  <c r="M605" i="5" s="1"/>
  <c r="R604" i="5"/>
  <c r="O604" i="5"/>
  <c r="N604" i="5"/>
  <c r="J604" i="5"/>
  <c r="I604" i="5"/>
  <c r="L604" i="5" s="1"/>
  <c r="R603" i="5"/>
  <c r="O603" i="5"/>
  <c r="N603" i="5"/>
  <c r="Q603" i="5" s="1"/>
  <c r="M603" i="5"/>
  <c r="J603" i="5"/>
  <c r="I603" i="5"/>
  <c r="K603" i="5" s="1"/>
  <c r="R602" i="5"/>
  <c r="O602" i="5"/>
  <c r="N602" i="5"/>
  <c r="J602" i="5"/>
  <c r="I602" i="5"/>
  <c r="R601" i="5"/>
  <c r="O601" i="5"/>
  <c r="N601" i="5"/>
  <c r="J601" i="5"/>
  <c r="I601" i="5"/>
  <c r="R600" i="5"/>
  <c r="O600" i="5"/>
  <c r="N600" i="5"/>
  <c r="Q600" i="5" s="1"/>
  <c r="J600" i="5"/>
  <c r="I600" i="5"/>
  <c r="K600" i="5" s="1"/>
  <c r="R599" i="5"/>
  <c r="O599" i="5"/>
  <c r="N599" i="5"/>
  <c r="M599" i="5"/>
  <c r="J599" i="5"/>
  <c r="I599" i="5"/>
  <c r="L599" i="5" s="1"/>
  <c r="R598" i="5"/>
  <c r="O598" i="5"/>
  <c r="N598" i="5"/>
  <c r="L598" i="5"/>
  <c r="K598" i="5"/>
  <c r="J598" i="5"/>
  <c r="I598" i="5"/>
  <c r="M598" i="5" s="1"/>
  <c r="R597" i="5"/>
  <c r="O597" i="5"/>
  <c r="N597" i="5"/>
  <c r="J597" i="5"/>
  <c r="I597" i="5"/>
  <c r="R596" i="5"/>
  <c r="O596" i="5"/>
  <c r="N596" i="5"/>
  <c r="J596" i="5"/>
  <c r="I596" i="5"/>
  <c r="M596" i="5" s="1"/>
  <c r="R595" i="5"/>
  <c r="O595" i="5"/>
  <c r="N595" i="5"/>
  <c r="J595" i="5"/>
  <c r="I595" i="5"/>
  <c r="M595" i="5" s="1"/>
  <c r="R594" i="5"/>
  <c r="O594" i="5"/>
  <c r="N594" i="5"/>
  <c r="J594" i="5"/>
  <c r="I594" i="5"/>
  <c r="M594" i="5" s="1"/>
  <c r="R593" i="5"/>
  <c r="O593" i="5"/>
  <c r="N593" i="5"/>
  <c r="J593" i="5"/>
  <c r="I593" i="5"/>
  <c r="R592" i="5"/>
  <c r="O592" i="5"/>
  <c r="N592" i="5"/>
  <c r="M592" i="5"/>
  <c r="J592" i="5"/>
  <c r="I592" i="5"/>
  <c r="L592" i="5" s="1"/>
  <c r="R591" i="5"/>
  <c r="O591" i="5"/>
  <c r="N591" i="5"/>
  <c r="J591" i="5"/>
  <c r="I591" i="5"/>
  <c r="L591" i="5" s="1"/>
  <c r="R590" i="5"/>
  <c r="O590" i="5"/>
  <c r="P590" i="5" s="1"/>
  <c r="N590" i="5"/>
  <c r="J590" i="5"/>
  <c r="I590" i="5"/>
  <c r="M590" i="5" s="1"/>
  <c r="R589" i="5"/>
  <c r="P589" i="5"/>
  <c r="O589" i="5"/>
  <c r="N589" i="5"/>
  <c r="Q589" i="5" s="1"/>
  <c r="J589" i="5"/>
  <c r="I589" i="5"/>
  <c r="M589" i="5" s="1"/>
  <c r="R588" i="5"/>
  <c r="O588" i="5"/>
  <c r="N588" i="5"/>
  <c r="J588" i="5"/>
  <c r="I588" i="5"/>
  <c r="M588" i="5" s="1"/>
  <c r="R587" i="5"/>
  <c r="O587" i="5"/>
  <c r="N587" i="5"/>
  <c r="J587" i="5"/>
  <c r="I587" i="5"/>
  <c r="R586" i="5"/>
  <c r="O586" i="5"/>
  <c r="N586" i="5"/>
  <c r="M586" i="5"/>
  <c r="L586" i="5"/>
  <c r="K586" i="5"/>
  <c r="J586" i="5"/>
  <c r="I586" i="5"/>
  <c r="R585" i="5"/>
  <c r="O585" i="5"/>
  <c r="Q585" i="5" s="1"/>
  <c r="N585" i="5"/>
  <c r="J585" i="5"/>
  <c r="I585" i="5"/>
  <c r="L585" i="5" s="1"/>
  <c r="R584" i="5"/>
  <c r="O584" i="5"/>
  <c r="N584" i="5"/>
  <c r="J584" i="5"/>
  <c r="I584" i="5"/>
  <c r="M584" i="5" s="1"/>
  <c r="R583" i="5"/>
  <c r="O583" i="5"/>
  <c r="N583" i="5"/>
  <c r="J583" i="5"/>
  <c r="I583" i="5"/>
  <c r="M583" i="5" s="1"/>
  <c r="R582" i="5"/>
  <c r="O582" i="5"/>
  <c r="Q582" i="5" s="1"/>
  <c r="N582" i="5"/>
  <c r="J582" i="5"/>
  <c r="I582" i="5"/>
  <c r="M582" i="5" s="1"/>
  <c r="R581" i="5"/>
  <c r="O581" i="5"/>
  <c r="N581" i="5"/>
  <c r="J581" i="5"/>
  <c r="I581" i="5"/>
  <c r="L581" i="5" s="1"/>
  <c r="K73" i="7" s="1"/>
  <c r="R580" i="5"/>
  <c r="O580" i="5"/>
  <c r="N580" i="5"/>
  <c r="J580" i="5"/>
  <c r="I580" i="5"/>
  <c r="M580" i="5" s="1"/>
  <c r="R579" i="5"/>
  <c r="O579" i="5"/>
  <c r="N579" i="5"/>
  <c r="J579" i="5"/>
  <c r="I579" i="5"/>
  <c r="R578" i="5"/>
  <c r="O578" i="5"/>
  <c r="N578" i="5"/>
  <c r="J578" i="5"/>
  <c r="I578" i="5"/>
  <c r="M578" i="5" s="1"/>
  <c r="R577" i="5"/>
  <c r="O577" i="5"/>
  <c r="N577" i="5"/>
  <c r="J577" i="5"/>
  <c r="I577" i="5"/>
  <c r="M577" i="5" s="1"/>
  <c r="R576" i="5"/>
  <c r="O576" i="5"/>
  <c r="Q576" i="5" s="1"/>
  <c r="N576" i="5"/>
  <c r="J576" i="5"/>
  <c r="I576" i="5"/>
  <c r="M576" i="5" s="1"/>
  <c r="R575" i="5"/>
  <c r="O575" i="5"/>
  <c r="N575" i="5"/>
  <c r="M575" i="5"/>
  <c r="J575" i="5"/>
  <c r="I575" i="5"/>
  <c r="L575" i="5" s="1"/>
  <c r="R574" i="5"/>
  <c r="O574" i="5"/>
  <c r="N574" i="5"/>
  <c r="L574" i="5"/>
  <c r="J574" i="5"/>
  <c r="I574" i="5"/>
  <c r="M574" i="5" s="1"/>
  <c r="R573" i="5"/>
  <c r="O573" i="5"/>
  <c r="Q573" i="5" s="1"/>
  <c r="N573" i="5"/>
  <c r="J573" i="5"/>
  <c r="I573" i="5"/>
  <c r="R572" i="5"/>
  <c r="P572" i="5"/>
  <c r="O572" i="5"/>
  <c r="N572" i="5"/>
  <c r="Q572" i="5" s="1"/>
  <c r="J572" i="5"/>
  <c r="I572" i="5"/>
  <c r="M572" i="5" s="1"/>
  <c r="R571" i="5"/>
  <c r="O571" i="5"/>
  <c r="N571" i="5"/>
  <c r="J571" i="5"/>
  <c r="I571" i="5"/>
  <c r="M571" i="5" s="1"/>
  <c r="R570" i="5"/>
  <c r="O570" i="5"/>
  <c r="Q570" i="5" s="1"/>
  <c r="N570" i="5"/>
  <c r="J570" i="5"/>
  <c r="I570" i="5"/>
  <c r="M570" i="5" s="1"/>
  <c r="R569" i="5"/>
  <c r="O569" i="5"/>
  <c r="N569" i="5"/>
  <c r="J569" i="5"/>
  <c r="I569" i="5"/>
  <c r="R568" i="5"/>
  <c r="O568" i="5"/>
  <c r="N568" i="5"/>
  <c r="J568" i="5"/>
  <c r="I568" i="5"/>
  <c r="R567" i="5"/>
  <c r="O567" i="5"/>
  <c r="N567" i="5"/>
  <c r="J567" i="5"/>
  <c r="I567" i="5"/>
  <c r="L567" i="5" s="1"/>
  <c r="R566" i="5"/>
  <c r="O566" i="5"/>
  <c r="P566" i="5" s="1"/>
  <c r="N566" i="5"/>
  <c r="J566" i="5"/>
  <c r="I566" i="5"/>
  <c r="M566" i="5" s="1"/>
  <c r="R565" i="5"/>
  <c r="O565" i="5"/>
  <c r="N565" i="5"/>
  <c r="Q565" i="5" s="1"/>
  <c r="J565" i="5"/>
  <c r="I565" i="5"/>
  <c r="M565" i="5" s="1"/>
  <c r="R564" i="5"/>
  <c r="O564" i="5"/>
  <c r="N564" i="5"/>
  <c r="J564" i="5"/>
  <c r="I564" i="5"/>
  <c r="M564" i="5" s="1"/>
  <c r="R563" i="5"/>
  <c r="O563" i="5"/>
  <c r="N563" i="5"/>
  <c r="J563" i="5"/>
  <c r="I563" i="5"/>
  <c r="R562" i="5"/>
  <c r="O562" i="5"/>
  <c r="N562" i="5"/>
  <c r="M562" i="5"/>
  <c r="L562" i="5"/>
  <c r="K562" i="5"/>
  <c r="J562" i="5"/>
  <c r="I562" i="5"/>
  <c r="R561" i="5"/>
  <c r="O561" i="5"/>
  <c r="N561" i="5"/>
  <c r="P561" i="5" s="1"/>
  <c r="J561" i="5"/>
  <c r="I561" i="5"/>
  <c r="R560" i="5"/>
  <c r="P560" i="5"/>
  <c r="O560" i="5"/>
  <c r="N560" i="5"/>
  <c r="J560" i="5"/>
  <c r="I560" i="5"/>
  <c r="M560" i="5" s="1"/>
  <c r="R559" i="5"/>
  <c r="O559" i="5"/>
  <c r="N559" i="5"/>
  <c r="J559" i="5"/>
  <c r="I559" i="5"/>
  <c r="R558" i="5"/>
  <c r="O558" i="5"/>
  <c r="P558" i="5" s="1"/>
  <c r="N558" i="5"/>
  <c r="J558" i="5"/>
  <c r="I558" i="5"/>
  <c r="M558" i="5" s="1"/>
  <c r="R557" i="5"/>
  <c r="O557" i="5"/>
  <c r="N557" i="5"/>
  <c r="J557" i="5"/>
  <c r="I557" i="5"/>
  <c r="R556" i="5"/>
  <c r="O556" i="5"/>
  <c r="N556" i="5"/>
  <c r="L556" i="5"/>
  <c r="J556" i="5"/>
  <c r="I556" i="5"/>
  <c r="M556" i="5" s="1"/>
  <c r="R555" i="5"/>
  <c r="O555" i="5"/>
  <c r="N555" i="5"/>
  <c r="P555" i="5" s="1"/>
  <c r="J555" i="5"/>
  <c r="I555" i="5"/>
  <c r="L555" i="5" s="1"/>
  <c r="R554" i="5"/>
  <c r="O554" i="5"/>
  <c r="P554" i="5" s="1"/>
  <c r="N554" i="5"/>
  <c r="J554" i="5"/>
  <c r="I554" i="5"/>
  <c r="M554" i="5" s="1"/>
  <c r="R553" i="5"/>
  <c r="O553" i="5"/>
  <c r="P553" i="5" s="1"/>
  <c r="N553" i="5"/>
  <c r="J553" i="5"/>
  <c r="I553" i="5"/>
  <c r="R552" i="5"/>
  <c r="O552" i="5"/>
  <c r="N552" i="5"/>
  <c r="J552" i="5"/>
  <c r="I552" i="5"/>
  <c r="M552" i="5" s="1"/>
  <c r="R551" i="5"/>
  <c r="O551" i="5"/>
  <c r="P551" i="5" s="1"/>
  <c r="N551" i="5"/>
  <c r="J551" i="5"/>
  <c r="I551" i="5"/>
  <c r="K551" i="5" s="1"/>
  <c r="R550" i="5"/>
  <c r="O550" i="5"/>
  <c r="N550" i="5"/>
  <c r="J550" i="5"/>
  <c r="I550" i="5"/>
  <c r="M550" i="5" s="1"/>
  <c r="R549" i="5"/>
  <c r="O549" i="5"/>
  <c r="Q549" i="5" s="1"/>
  <c r="N549" i="5"/>
  <c r="J549" i="5"/>
  <c r="I549" i="5"/>
  <c r="L549" i="5" s="1"/>
  <c r="K71" i="7" s="1"/>
  <c r="R548" i="5"/>
  <c r="O548" i="5"/>
  <c r="N548" i="5"/>
  <c r="J548" i="5"/>
  <c r="I548" i="5"/>
  <c r="M548" i="5" s="1"/>
  <c r="R547" i="5"/>
  <c r="P547" i="5"/>
  <c r="O547" i="5"/>
  <c r="N547" i="5"/>
  <c r="Q547" i="5" s="1"/>
  <c r="J547" i="5"/>
  <c r="I547" i="5"/>
  <c r="M547" i="5" s="1"/>
  <c r="R546" i="5"/>
  <c r="O546" i="5"/>
  <c r="N546" i="5"/>
  <c r="P546" i="5" s="1"/>
  <c r="J546" i="5"/>
  <c r="I546" i="5"/>
  <c r="M546" i="5" s="1"/>
  <c r="R545" i="5"/>
  <c r="O545" i="5"/>
  <c r="N545" i="5"/>
  <c r="L545" i="5"/>
  <c r="J545" i="5"/>
  <c r="I545" i="5"/>
  <c r="K545" i="5" s="1"/>
  <c r="R544" i="5"/>
  <c r="O544" i="5"/>
  <c r="N544" i="5"/>
  <c r="M544" i="5"/>
  <c r="K544" i="5"/>
  <c r="J544" i="5"/>
  <c r="I544" i="5"/>
  <c r="L544" i="5" s="1"/>
  <c r="R543" i="5"/>
  <c r="O543" i="5"/>
  <c r="N543" i="5"/>
  <c r="P543" i="5" s="1"/>
  <c r="J543" i="5"/>
  <c r="I543" i="5"/>
  <c r="L543" i="5" s="1"/>
  <c r="R542" i="5"/>
  <c r="O542" i="5"/>
  <c r="N542" i="5"/>
  <c r="J542" i="5"/>
  <c r="I542" i="5"/>
  <c r="M542" i="5" s="1"/>
  <c r="R541" i="5"/>
  <c r="O541" i="5"/>
  <c r="Q541" i="5" s="1"/>
  <c r="N541" i="5"/>
  <c r="J541" i="5"/>
  <c r="I541" i="5"/>
  <c r="R540" i="5"/>
  <c r="O540" i="5"/>
  <c r="N540" i="5"/>
  <c r="J540" i="5"/>
  <c r="I540" i="5"/>
  <c r="M540" i="5" s="1"/>
  <c r="R539" i="5"/>
  <c r="O539" i="5"/>
  <c r="N539" i="5"/>
  <c r="J539" i="5"/>
  <c r="I539" i="5"/>
  <c r="L539" i="5" s="1"/>
  <c r="R538" i="5"/>
  <c r="O538" i="5"/>
  <c r="N538" i="5"/>
  <c r="J538" i="5"/>
  <c r="I538" i="5"/>
  <c r="R537" i="5"/>
  <c r="O537" i="5"/>
  <c r="N537" i="5"/>
  <c r="Q537" i="5" s="1"/>
  <c r="J537" i="5"/>
  <c r="I537" i="5"/>
  <c r="R536" i="5"/>
  <c r="O536" i="5"/>
  <c r="N536" i="5"/>
  <c r="J536" i="5"/>
  <c r="I536" i="5"/>
  <c r="M536" i="5" s="1"/>
  <c r="R535" i="5"/>
  <c r="O535" i="5"/>
  <c r="N535" i="5"/>
  <c r="M535" i="5"/>
  <c r="K535" i="5"/>
  <c r="J535" i="5"/>
  <c r="I535" i="5"/>
  <c r="L535" i="5" s="1"/>
  <c r="R534" i="5"/>
  <c r="P534" i="5"/>
  <c r="O534" i="5"/>
  <c r="N534" i="5"/>
  <c r="J534" i="5"/>
  <c r="I534" i="5"/>
  <c r="R533" i="5"/>
  <c r="O533" i="5"/>
  <c r="N533" i="5"/>
  <c r="M533" i="5"/>
  <c r="J533" i="5"/>
  <c r="I533" i="5"/>
  <c r="L533" i="5" s="1"/>
  <c r="K69" i="7" s="1"/>
  <c r="R532" i="5"/>
  <c r="O532" i="5"/>
  <c r="N532" i="5"/>
  <c r="J532" i="5"/>
  <c r="I532" i="5"/>
  <c r="R531" i="5"/>
  <c r="O531" i="5"/>
  <c r="Q531" i="5" s="1"/>
  <c r="N531" i="5"/>
  <c r="J531" i="5"/>
  <c r="I531" i="5"/>
  <c r="R530" i="5"/>
  <c r="O530" i="5"/>
  <c r="N530" i="5"/>
  <c r="J530" i="5"/>
  <c r="I530" i="5"/>
  <c r="M530" i="5" s="1"/>
  <c r="R529" i="5"/>
  <c r="O529" i="5"/>
  <c r="N529" i="5"/>
  <c r="K529" i="5"/>
  <c r="J529" i="5"/>
  <c r="I529" i="5"/>
  <c r="L529" i="5" s="1"/>
  <c r="R528" i="5"/>
  <c r="O528" i="5"/>
  <c r="N528" i="5"/>
  <c r="K528" i="5"/>
  <c r="J528" i="5"/>
  <c r="I528" i="5"/>
  <c r="M528" i="5" s="1"/>
  <c r="R527" i="5"/>
  <c r="O527" i="5"/>
  <c r="N527" i="5"/>
  <c r="M527" i="5"/>
  <c r="J527" i="5"/>
  <c r="I527" i="5"/>
  <c r="L527" i="5" s="1"/>
  <c r="R526" i="5"/>
  <c r="O526" i="5"/>
  <c r="N526" i="5"/>
  <c r="J526" i="5"/>
  <c r="I526" i="5"/>
  <c r="R525" i="5"/>
  <c r="O525" i="5"/>
  <c r="N525" i="5"/>
  <c r="J525" i="5"/>
  <c r="I525" i="5"/>
  <c r="L525" i="5" s="1"/>
  <c r="R524" i="5"/>
  <c r="O524" i="5"/>
  <c r="P524" i="5" s="1"/>
  <c r="N524" i="5"/>
  <c r="J524" i="5"/>
  <c r="I524" i="5"/>
  <c r="M524" i="5" s="1"/>
  <c r="R523" i="5"/>
  <c r="O523" i="5"/>
  <c r="N523" i="5"/>
  <c r="Q523" i="5" s="1"/>
  <c r="J523" i="5"/>
  <c r="I523" i="5"/>
  <c r="R522" i="5"/>
  <c r="O522" i="5"/>
  <c r="Q522" i="5" s="1"/>
  <c r="N522" i="5"/>
  <c r="J522" i="5"/>
  <c r="I522" i="5"/>
  <c r="M522" i="5" s="1"/>
  <c r="R521" i="5"/>
  <c r="O521" i="5"/>
  <c r="N521" i="5"/>
  <c r="J521" i="5"/>
  <c r="I521" i="5"/>
  <c r="R520" i="5"/>
  <c r="O520" i="5"/>
  <c r="N520" i="5"/>
  <c r="J520" i="5"/>
  <c r="I520" i="5"/>
  <c r="L520" i="5" s="1"/>
  <c r="R519" i="5"/>
  <c r="O519" i="5"/>
  <c r="N519" i="5"/>
  <c r="J519" i="5"/>
  <c r="I519" i="5"/>
  <c r="L519" i="5" s="1"/>
  <c r="R518" i="5"/>
  <c r="O518" i="5"/>
  <c r="N518" i="5"/>
  <c r="J518" i="5"/>
  <c r="I518" i="5"/>
  <c r="M518" i="5" s="1"/>
  <c r="R517" i="5"/>
  <c r="O517" i="5"/>
  <c r="P517" i="5" s="1"/>
  <c r="N517" i="5"/>
  <c r="M517" i="5"/>
  <c r="J517" i="5"/>
  <c r="I517" i="5"/>
  <c r="L517" i="5" s="1"/>
  <c r="R516" i="5"/>
  <c r="O516" i="5"/>
  <c r="N516" i="5"/>
  <c r="J516" i="5"/>
  <c r="I516" i="5"/>
  <c r="R515" i="5"/>
  <c r="O515" i="5"/>
  <c r="N515" i="5"/>
  <c r="P515" i="5" s="1"/>
  <c r="J515" i="5"/>
  <c r="I515" i="5"/>
  <c r="L515" i="5" s="1"/>
  <c r="R514" i="5"/>
  <c r="O514" i="5"/>
  <c r="N514" i="5"/>
  <c r="J514" i="5"/>
  <c r="I514" i="5"/>
  <c r="R513" i="5"/>
  <c r="O513" i="5"/>
  <c r="N513" i="5"/>
  <c r="P513" i="5" s="1"/>
  <c r="J513" i="5"/>
  <c r="I513" i="5"/>
  <c r="L513" i="5" s="1"/>
  <c r="K67" i="7" s="1"/>
  <c r="R512" i="5"/>
  <c r="O512" i="5"/>
  <c r="N512" i="5"/>
  <c r="Q512" i="5" s="1"/>
  <c r="J512" i="5"/>
  <c r="I512" i="5"/>
  <c r="M512" i="5" s="1"/>
  <c r="R511" i="5"/>
  <c r="O511" i="5"/>
  <c r="N511" i="5"/>
  <c r="Q511" i="5" s="1"/>
  <c r="J511" i="5"/>
  <c r="I511" i="5"/>
  <c r="L511" i="5" s="1"/>
  <c r="R510" i="5"/>
  <c r="P510" i="5"/>
  <c r="O510" i="5"/>
  <c r="N510" i="5"/>
  <c r="J510" i="5"/>
  <c r="I510" i="5"/>
  <c r="M510" i="5" s="1"/>
  <c r="R509" i="5"/>
  <c r="O509" i="5"/>
  <c r="N509" i="5"/>
  <c r="Q509" i="5" s="1"/>
  <c r="J509" i="5"/>
  <c r="I509" i="5"/>
  <c r="R508" i="5"/>
  <c r="O508" i="5"/>
  <c r="N508" i="5"/>
  <c r="J508" i="5"/>
  <c r="I508" i="5"/>
  <c r="M508" i="5" s="1"/>
  <c r="R507" i="5"/>
  <c r="O507" i="5"/>
  <c r="N507" i="5"/>
  <c r="L507" i="5"/>
  <c r="J507" i="5"/>
  <c r="I507" i="5"/>
  <c r="R506" i="5"/>
  <c r="O506" i="5"/>
  <c r="P506" i="5" s="1"/>
  <c r="N506" i="5"/>
  <c r="J506" i="5"/>
  <c r="I506" i="5"/>
  <c r="M506" i="5" s="1"/>
  <c r="R505" i="5"/>
  <c r="O505" i="5"/>
  <c r="N505" i="5"/>
  <c r="M505" i="5"/>
  <c r="K505" i="5"/>
  <c r="J505" i="5"/>
  <c r="I505" i="5"/>
  <c r="L505" i="5" s="1"/>
  <c r="R504" i="5"/>
  <c r="O504" i="5"/>
  <c r="Q504" i="5" s="1"/>
  <c r="N504" i="5"/>
  <c r="J504" i="5"/>
  <c r="I504" i="5"/>
  <c r="M504" i="5" s="1"/>
  <c r="R503" i="5"/>
  <c r="O503" i="5"/>
  <c r="N503" i="5"/>
  <c r="J503" i="5"/>
  <c r="I503" i="5"/>
  <c r="L503" i="5" s="1"/>
  <c r="R502" i="5"/>
  <c r="O502" i="5"/>
  <c r="N502" i="5"/>
  <c r="J502" i="5"/>
  <c r="I502" i="5"/>
  <c r="R501" i="5"/>
  <c r="O501" i="5"/>
  <c r="Q501" i="5" s="1"/>
  <c r="N501" i="5"/>
  <c r="J501" i="5"/>
  <c r="I501" i="5"/>
  <c r="L501" i="5" s="1"/>
  <c r="R500" i="5"/>
  <c r="O500" i="5"/>
  <c r="P500" i="5" s="1"/>
  <c r="N500" i="5"/>
  <c r="J500" i="5"/>
  <c r="I500" i="5"/>
  <c r="M500" i="5" s="1"/>
  <c r="R499" i="5"/>
  <c r="O499" i="5"/>
  <c r="P499" i="5" s="1"/>
  <c r="N499" i="5"/>
  <c r="J499" i="5"/>
  <c r="I499" i="5"/>
  <c r="L499" i="5" s="1"/>
  <c r="R498" i="5"/>
  <c r="O498" i="5"/>
  <c r="N498" i="5"/>
  <c r="J498" i="5"/>
  <c r="I498" i="5"/>
  <c r="M498" i="5" s="1"/>
  <c r="R497" i="5"/>
  <c r="O497" i="5"/>
  <c r="P497" i="5" s="1"/>
  <c r="N497" i="5"/>
  <c r="J497" i="5"/>
  <c r="I497" i="5"/>
  <c r="R496" i="5"/>
  <c r="O496" i="5"/>
  <c r="N496" i="5"/>
  <c r="J496" i="5"/>
  <c r="I496" i="5"/>
  <c r="R495" i="5"/>
  <c r="O495" i="5"/>
  <c r="N495" i="5"/>
  <c r="J495" i="5"/>
  <c r="I495" i="5"/>
  <c r="R494" i="5"/>
  <c r="O494" i="5"/>
  <c r="N494" i="5"/>
  <c r="Q494" i="5" s="1"/>
  <c r="J494" i="5"/>
  <c r="I494" i="5"/>
  <c r="M494" i="5" s="1"/>
  <c r="R493" i="5"/>
  <c r="O493" i="5"/>
  <c r="N493" i="5"/>
  <c r="M493" i="5"/>
  <c r="K493" i="5"/>
  <c r="J63" i="7" s="1"/>
  <c r="J493" i="5"/>
  <c r="I493" i="5"/>
  <c r="L493" i="5" s="1"/>
  <c r="K63" i="7" s="1"/>
  <c r="R492" i="5"/>
  <c r="O492" i="5"/>
  <c r="N492" i="5"/>
  <c r="J492" i="5"/>
  <c r="I492" i="5"/>
  <c r="R491" i="5"/>
  <c r="O491" i="5"/>
  <c r="N491" i="5"/>
  <c r="M491" i="5"/>
  <c r="J491" i="5"/>
  <c r="I491" i="5"/>
  <c r="L491" i="5" s="1"/>
  <c r="R490" i="5"/>
  <c r="O490" i="5"/>
  <c r="N490" i="5"/>
  <c r="J490" i="5"/>
  <c r="I490" i="5"/>
  <c r="R489" i="5"/>
  <c r="O489" i="5"/>
  <c r="N489" i="5"/>
  <c r="P489" i="5" s="1"/>
  <c r="J489" i="5"/>
  <c r="I489" i="5"/>
  <c r="R488" i="5"/>
  <c r="O488" i="5"/>
  <c r="P488" i="5" s="1"/>
  <c r="N488" i="5"/>
  <c r="J488" i="5"/>
  <c r="I488" i="5"/>
  <c r="M488" i="5" s="1"/>
  <c r="R487" i="5"/>
  <c r="Q487" i="5"/>
  <c r="O487" i="5"/>
  <c r="N487" i="5"/>
  <c r="P487" i="5" s="1"/>
  <c r="K487" i="5"/>
  <c r="J487" i="5"/>
  <c r="I487" i="5"/>
  <c r="L487" i="5" s="1"/>
  <c r="R486" i="5"/>
  <c r="O486" i="5"/>
  <c r="N486" i="5"/>
  <c r="P486" i="5" s="1"/>
  <c r="J486" i="5"/>
  <c r="I486" i="5"/>
  <c r="R485" i="5"/>
  <c r="O485" i="5"/>
  <c r="P485" i="5" s="1"/>
  <c r="N485" i="5"/>
  <c r="M485" i="5"/>
  <c r="J485" i="5"/>
  <c r="I485" i="5"/>
  <c r="L485" i="5" s="1"/>
  <c r="R484" i="5"/>
  <c r="O484" i="5"/>
  <c r="N484" i="5"/>
  <c r="J484" i="5"/>
  <c r="I484" i="5"/>
  <c r="R483" i="5"/>
  <c r="Q483" i="5"/>
  <c r="O483" i="5"/>
  <c r="N483" i="5"/>
  <c r="J483" i="5"/>
  <c r="I483" i="5"/>
  <c r="L483" i="5" s="1"/>
  <c r="R482" i="5"/>
  <c r="O482" i="5"/>
  <c r="N482" i="5"/>
  <c r="J482" i="5"/>
  <c r="I482" i="5"/>
  <c r="M482" i="5" s="1"/>
  <c r="R481" i="5"/>
  <c r="O481" i="5"/>
  <c r="N481" i="5"/>
  <c r="M481" i="5"/>
  <c r="J481" i="5"/>
  <c r="I481" i="5"/>
  <c r="L481" i="5" s="1"/>
  <c r="R480" i="5"/>
  <c r="O480" i="5"/>
  <c r="N480" i="5"/>
  <c r="J480" i="5"/>
  <c r="I480" i="5"/>
  <c r="R479" i="5"/>
  <c r="O479" i="5"/>
  <c r="N479" i="5"/>
  <c r="Q479" i="5" s="1"/>
  <c r="J479" i="5"/>
  <c r="I479" i="5"/>
  <c r="L479" i="5" s="1"/>
  <c r="K60" i="7" s="1"/>
  <c r="R478" i="5"/>
  <c r="O478" i="5"/>
  <c r="N478" i="5"/>
  <c r="J478" i="5"/>
  <c r="I478" i="5"/>
  <c r="R477" i="5"/>
  <c r="O477" i="5"/>
  <c r="Q477" i="5" s="1"/>
  <c r="N477" i="5"/>
  <c r="L477" i="5"/>
  <c r="J477" i="5"/>
  <c r="I477" i="5"/>
  <c r="R476" i="5"/>
  <c r="O476" i="5"/>
  <c r="N476" i="5"/>
  <c r="Q476" i="5" s="1"/>
  <c r="J476" i="5"/>
  <c r="I476" i="5"/>
  <c r="M476" i="5" s="1"/>
  <c r="R475" i="5"/>
  <c r="O475" i="5"/>
  <c r="P475" i="5" s="1"/>
  <c r="N475" i="5"/>
  <c r="M475" i="5"/>
  <c r="K475" i="5"/>
  <c r="J475" i="5"/>
  <c r="I475" i="5"/>
  <c r="L475" i="5" s="1"/>
  <c r="R474" i="5"/>
  <c r="O474" i="5"/>
  <c r="N474" i="5"/>
  <c r="J474" i="5"/>
  <c r="I474" i="5"/>
  <c r="M474" i="5" s="1"/>
  <c r="R473" i="5"/>
  <c r="O473" i="5"/>
  <c r="N473" i="5"/>
  <c r="M473" i="5"/>
  <c r="J473" i="5"/>
  <c r="I473" i="5"/>
  <c r="L473" i="5" s="1"/>
  <c r="K59" i="7" s="1"/>
  <c r="R472" i="5"/>
  <c r="O472" i="5"/>
  <c r="N472" i="5"/>
  <c r="M472" i="5"/>
  <c r="L472" i="5"/>
  <c r="K472" i="5"/>
  <c r="J472" i="5"/>
  <c r="I472" i="5"/>
  <c r="R471" i="5"/>
  <c r="Q471" i="5"/>
  <c r="O471" i="5"/>
  <c r="N471" i="5"/>
  <c r="J471" i="5"/>
  <c r="I471" i="5"/>
  <c r="R470" i="5"/>
  <c r="O470" i="5"/>
  <c r="N470" i="5"/>
  <c r="Q470" i="5" s="1"/>
  <c r="J470" i="5"/>
  <c r="I470" i="5"/>
  <c r="M470" i="5" s="1"/>
  <c r="R469" i="5"/>
  <c r="P469" i="5"/>
  <c r="O469" i="5"/>
  <c r="N469" i="5"/>
  <c r="J469" i="5"/>
  <c r="I469" i="5"/>
  <c r="R468" i="5"/>
  <c r="O468" i="5"/>
  <c r="N468" i="5"/>
  <c r="J468" i="5"/>
  <c r="I468" i="5"/>
  <c r="M468" i="5" s="1"/>
  <c r="R467" i="5"/>
  <c r="O467" i="5"/>
  <c r="N467" i="5"/>
  <c r="J467" i="5"/>
  <c r="I467" i="5"/>
  <c r="L467" i="5" s="1"/>
  <c r="R466" i="5"/>
  <c r="O466" i="5"/>
  <c r="N466" i="5"/>
  <c r="J466" i="5"/>
  <c r="I466" i="5"/>
  <c r="L466" i="5" s="1"/>
  <c r="R465" i="5"/>
  <c r="O465" i="5"/>
  <c r="Q465" i="5" s="1"/>
  <c r="N465" i="5"/>
  <c r="J465" i="5"/>
  <c r="I465" i="5"/>
  <c r="R464" i="5"/>
  <c r="O464" i="5"/>
  <c r="N464" i="5"/>
  <c r="J464" i="5"/>
  <c r="I464" i="5"/>
  <c r="M464" i="5" s="1"/>
  <c r="R463" i="5"/>
  <c r="O463" i="5"/>
  <c r="P463" i="5" s="1"/>
  <c r="N463" i="5"/>
  <c r="J463" i="5"/>
  <c r="I463" i="5"/>
  <c r="L463" i="5" s="1"/>
  <c r="K57" i="7" s="1"/>
  <c r="R462" i="5"/>
  <c r="O462" i="5"/>
  <c r="N462" i="5"/>
  <c r="J462" i="5"/>
  <c r="I462" i="5"/>
  <c r="R461" i="5"/>
  <c r="O461" i="5"/>
  <c r="N461" i="5"/>
  <c r="J461" i="5"/>
  <c r="I461" i="5"/>
  <c r="L461" i="5" s="1"/>
  <c r="K56" i="7" s="1"/>
  <c r="R460" i="5"/>
  <c r="O460" i="5"/>
  <c r="N460" i="5"/>
  <c r="J460" i="5"/>
  <c r="I460" i="5"/>
  <c r="M460" i="5" s="1"/>
  <c r="R459" i="5"/>
  <c r="O459" i="5"/>
  <c r="N459" i="5"/>
  <c r="J459" i="5"/>
  <c r="I459" i="5"/>
  <c r="L459" i="5" s="1"/>
  <c r="R458" i="5"/>
  <c r="O458" i="5"/>
  <c r="P458" i="5" s="1"/>
  <c r="N458" i="5"/>
  <c r="J458" i="5"/>
  <c r="I458" i="5"/>
  <c r="M458" i="5" s="1"/>
  <c r="R457" i="5"/>
  <c r="O457" i="5"/>
  <c r="N457" i="5"/>
  <c r="J457" i="5"/>
  <c r="I457" i="5"/>
  <c r="R456" i="5"/>
  <c r="O456" i="5"/>
  <c r="N456" i="5"/>
  <c r="K456" i="5"/>
  <c r="J456" i="5"/>
  <c r="I456" i="5"/>
  <c r="M456" i="5" s="1"/>
  <c r="R455" i="5"/>
  <c r="O455" i="5"/>
  <c r="N455" i="5"/>
  <c r="Q455" i="5" s="1"/>
  <c r="J455" i="5"/>
  <c r="I455" i="5"/>
  <c r="M455" i="5" s="1"/>
  <c r="R454" i="5"/>
  <c r="O454" i="5"/>
  <c r="N454" i="5"/>
  <c r="M454" i="5"/>
  <c r="L454" i="5"/>
  <c r="K454" i="5"/>
  <c r="J454" i="5"/>
  <c r="I454" i="5"/>
  <c r="R453" i="5"/>
  <c r="O453" i="5"/>
  <c r="N453" i="5"/>
  <c r="J453" i="5"/>
  <c r="I453" i="5"/>
  <c r="L453" i="5" s="1"/>
  <c r="K55" i="7" s="1"/>
  <c r="R452" i="5"/>
  <c r="O452" i="5"/>
  <c r="N452" i="5"/>
  <c r="Q452" i="5" s="1"/>
  <c r="J452" i="5"/>
  <c r="I452" i="5"/>
  <c r="M452" i="5" s="1"/>
  <c r="R451" i="5"/>
  <c r="O451" i="5"/>
  <c r="N451" i="5"/>
  <c r="J451" i="5"/>
  <c r="I451" i="5"/>
  <c r="K451" i="5" s="1"/>
  <c r="J54" i="7" s="1"/>
  <c r="R450" i="5"/>
  <c r="O450" i="5"/>
  <c r="N450" i="5"/>
  <c r="J450" i="5"/>
  <c r="I450" i="5"/>
  <c r="M450" i="5" s="1"/>
  <c r="R449" i="5"/>
  <c r="O449" i="5"/>
  <c r="N449" i="5"/>
  <c r="Q449" i="5" s="1"/>
  <c r="J449" i="5"/>
  <c r="I449" i="5"/>
  <c r="M449" i="5" s="1"/>
  <c r="R448" i="5"/>
  <c r="O448" i="5"/>
  <c r="N448" i="5"/>
  <c r="J448" i="5"/>
  <c r="I448" i="5"/>
  <c r="R447" i="5"/>
  <c r="O447" i="5"/>
  <c r="N447" i="5"/>
  <c r="Q447" i="5" s="1"/>
  <c r="J447" i="5"/>
  <c r="I447" i="5"/>
  <c r="L447" i="5" s="1"/>
  <c r="R446" i="5"/>
  <c r="O446" i="5"/>
  <c r="P446" i="5" s="1"/>
  <c r="N446" i="5"/>
  <c r="J446" i="5"/>
  <c r="I446" i="5"/>
  <c r="M446" i="5" s="1"/>
  <c r="R445" i="5"/>
  <c r="O445" i="5"/>
  <c r="N445" i="5"/>
  <c r="Q445" i="5" s="1"/>
  <c r="J445" i="5"/>
  <c r="I445" i="5"/>
  <c r="R444" i="5"/>
  <c r="O444" i="5"/>
  <c r="N444" i="5"/>
  <c r="K444" i="5"/>
  <c r="J444" i="5"/>
  <c r="I444" i="5"/>
  <c r="M444" i="5" s="1"/>
  <c r="R443" i="5"/>
  <c r="O443" i="5"/>
  <c r="N443" i="5"/>
  <c r="Q443" i="5" s="1"/>
  <c r="J443" i="5"/>
  <c r="I443" i="5"/>
  <c r="R442" i="5"/>
  <c r="O442" i="5"/>
  <c r="N442" i="5"/>
  <c r="M442" i="5"/>
  <c r="L442" i="5"/>
  <c r="K442" i="5"/>
  <c r="J442" i="5"/>
  <c r="I442" i="5"/>
  <c r="R441" i="5"/>
  <c r="O441" i="5"/>
  <c r="N441" i="5"/>
  <c r="J441" i="5"/>
  <c r="I441" i="5"/>
  <c r="L441" i="5" s="1"/>
  <c r="R440" i="5"/>
  <c r="O440" i="5"/>
  <c r="N440" i="5"/>
  <c r="Q440" i="5" s="1"/>
  <c r="J440" i="5"/>
  <c r="I440" i="5"/>
  <c r="M440" i="5" s="1"/>
  <c r="R439" i="5"/>
  <c r="O439" i="5"/>
  <c r="N439" i="5"/>
  <c r="Q439" i="5" s="1"/>
  <c r="J439" i="5"/>
  <c r="I439" i="5"/>
  <c r="R438" i="5"/>
  <c r="P438" i="5"/>
  <c r="O438" i="5"/>
  <c r="N438" i="5"/>
  <c r="K438" i="5"/>
  <c r="J438" i="5"/>
  <c r="I438" i="5"/>
  <c r="M438" i="5" s="1"/>
  <c r="R437" i="5"/>
  <c r="O437" i="5"/>
  <c r="N437" i="5"/>
  <c r="J437" i="5"/>
  <c r="I437" i="5"/>
  <c r="R436" i="5"/>
  <c r="O436" i="5"/>
  <c r="N436" i="5"/>
  <c r="M436" i="5"/>
  <c r="K436" i="5"/>
  <c r="J52" i="7" s="1"/>
  <c r="J436" i="5"/>
  <c r="I436" i="5"/>
  <c r="L436" i="5" s="1"/>
  <c r="K52" i="7" s="1"/>
  <c r="R435" i="5"/>
  <c r="O435" i="5"/>
  <c r="N435" i="5"/>
  <c r="L435" i="5"/>
  <c r="J435" i="5"/>
  <c r="I435" i="5"/>
  <c r="R434" i="5"/>
  <c r="O434" i="5"/>
  <c r="N434" i="5"/>
  <c r="J434" i="5"/>
  <c r="I434" i="5"/>
  <c r="M434" i="5" s="1"/>
  <c r="R433" i="5"/>
  <c r="O433" i="5"/>
  <c r="N433" i="5"/>
  <c r="J433" i="5"/>
  <c r="I433" i="5"/>
  <c r="R432" i="5"/>
  <c r="O432" i="5"/>
  <c r="N432" i="5"/>
  <c r="J432" i="5"/>
  <c r="I432" i="5"/>
  <c r="R431" i="5"/>
  <c r="O431" i="5"/>
  <c r="N431" i="5"/>
  <c r="J431" i="5"/>
  <c r="I431" i="5"/>
  <c r="R430" i="5"/>
  <c r="O430" i="5"/>
  <c r="N430" i="5"/>
  <c r="J430" i="5"/>
  <c r="I430" i="5"/>
  <c r="R429" i="5"/>
  <c r="Q429" i="5"/>
  <c r="O429" i="5"/>
  <c r="N429" i="5"/>
  <c r="J429" i="5"/>
  <c r="I429" i="5"/>
  <c r="L429" i="5" s="1"/>
  <c r="R428" i="5"/>
  <c r="O428" i="5"/>
  <c r="N428" i="5"/>
  <c r="J428" i="5"/>
  <c r="I428" i="5"/>
  <c r="M428" i="5" s="1"/>
  <c r="R427" i="5"/>
  <c r="Q427" i="5"/>
  <c r="O427" i="5"/>
  <c r="P427" i="5" s="1"/>
  <c r="N427" i="5"/>
  <c r="J427" i="5"/>
  <c r="I427" i="5"/>
  <c r="R426" i="5"/>
  <c r="O426" i="5"/>
  <c r="N426" i="5"/>
  <c r="P426" i="5" s="1"/>
  <c r="K426" i="5"/>
  <c r="J426" i="5"/>
  <c r="I426" i="5"/>
  <c r="M426" i="5" s="1"/>
  <c r="R425" i="5"/>
  <c r="O425" i="5"/>
  <c r="N425" i="5"/>
  <c r="Q425" i="5" s="1"/>
  <c r="J425" i="5"/>
  <c r="I425" i="5"/>
  <c r="M425" i="5" s="1"/>
  <c r="R424" i="5"/>
  <c r="O424" i="5"/>
  <c r="N424" i="5"/>
  <c r="M424" i="5"/>
  <c r="L424" i="5"/>
  <c r="K424" i="5"/>
  <c r="J424" i="5"/>
  <c r="I424" i="5"/>
  <c r="R423" i="5"/>
  <c r="O423" i="5"/>
  <c r="N423" i="5"/>
  <c r="J423" i="5"/>
  <c r="I423" i="5"/>
  <c r="R422" i="5"/>
  <c r="O422" i="5"/>
  <c r="N422" i="5"/>
  <c r="Q422" i="5" s="1"/>
  <c r="J422" i="5"/>
  <c r="I422" i="5"/>
  <c r="M422" i="5" s="1"/>
  <c r="R421" i="5"/>
  <c r="O421" i="5"/>
  <c r="N421" i="5"/>
  <c r="J421" i="5"/>
  <c r="I421" i="5"/>
  <c r="R420" i="5"/>
  <c r="O420" i="5"/>
  <c r="Q420" i="5" s="1"/>
  <c r="N420" i="5"/>
  <c r="K420" i="5"/>
  <c r="J420" i="5"/>
  <c r="I420" i="5"/>
  <c r="M420" i="5" s="1"/>
  <c r="R419" i="5"/>
  <c r="O419" i="5"/>
  <c r="N419" i="5"/>
  <c r="Q419" i="5" s="1"/>
  <c r="J419" i="5"/>
  <c r="I419" i="5"/>
  <c r="R418" i="5"/>
  <c r="O418" i="5"/>
  <c r="N418" i="5"/>
  <c r="J418" i="5"/>
  <c r="I418" i="5"/>
  <c r="R417" i="5"/>
  <c r="O417" i="5"/>
  <c r="Q417" i="5" s="1"/>
  <c r="N417" i="5"/>
  <c r="J417" i="5"/>
  <c r="I417" i="5"/>
  <c r="R416" i="5"/>
  <c r="O416" i="5"/>
  <c r="N416" i="5"/>
  <c r="J416" i="5"/>
  <c r="I416" i="5"/>
  <c r="M416" i="5" s="1"/>
  <c r="R415" i="5"/>
  <c r="Q415" i="5"/>
  <c r="O415" i="5"/>
  <c r="N415" i="5"/>
  <c r="J415" i="5"/>
  <c r="I415" i="5"/>
  <c r="L415" i="5" s="1"/>
  <c r="R414" i="5"/>
  <c r="O414" i="5"/>
  <c r="N414" i="5"/>
  <c r="P414" i="5" s="1"/>
  <c r="J414" i="5"/>
  <c r="I414" i="5"/>
  <c r="M414" i="5" s="1"/>
  <c r="R413" i="5"/>
  <c r="O413" i="5"/>
  <c r="N413" i="5"/>
  <c r="J413" i="5"/>
  <c r="I413" i="5"/>
  <c r="R412" i="5"/>
  <c r="O412" i="5"/>
  <c r="N412" i="5"/>
  <c r="M412" i="5"/>
  <c r="L412" i="5"/>
  <c r="K51" i="7" s="1"/>
  <c r="K412" i="5"/>
  <c r="J51" i="7" s="1"/>
  <c r="J412" i="5"/>
  <c r="I412" i="5"/>
  <c r="R411" i="5"/>
  <c r="O411" i="5"/>
  <c r="N411" i="5"/>
  <c r="P411" i="5" s="1"/>
  <c r="J411" i="5"/>
  <c r="I411" i="5"/>
  <c r="L411" i="5" s="1"/>
  <c r="R410" i="5"/>
  <c r="O410" i="5"/>
  <c r="N410" i="5"/>
  <c r="J410" i="5"/>
  <c r="I410" i="5"/>
  <c r="M410" i="5" s="1"/>
  <c r="R409" i="5"/>
  <c r="P409" i="5"/>
  <c r="O409" i="5"/>
  <c r="N409" i="5"/>
  <c r="J409" i="5"/>
  <c r="I409" i="5"/>
  <c r="R408" i="5"/>
  <c r="O408" i="5"/>
  <c r="Q408" i="5" s="1"/>
  <c r="N408" i="5"/>
  <c r="J408" i="5"/>
  <c r="I408" i="5"/>
  <c r="M408" i="5" s="1"/>
  <c r="R407" i="5"/>
  <c r="O407" i="5"/>
  <c r="N407" i="5"/>
  <c r="J407" i="5"/>
  <c r="I407" i="5"/>
  <c r="M407" i="5" s="1"/>
  <c r="R406" i="5"/>
  <c r="O406" i="5"/>
  <c r="N406" i="5"/>
  <c r="J406" i="5"/>
  <c r="I406" i="5"/>
  <c r="L406" i="5" s="1"/>
  <c r="R405" i="5"/>
  <c r="O405" i="5"/>
  <c r="N405" i="5"/>
  <c r="J405" i="5"/>
  <c r="I405" i="5"/>
  <c r="L405" i="5" s="1"/>
  <c r="R404" i="5"/>
  <c r="O404" i="5"/>
  <c r="N404" i="5"/>
  <c r="J404" i="5"/>
  <c r="I404" i="5"/>
  <c r="M404" i="5" s="1"/>
  <c r="R403" i="5"/>
  <c r="O403" i="5"/>
  <c r="N403" i="5"/>
  <c r="M403" i="5"/>
  <c r="J403" i="5"/>
  <c r="I403" i="5"/>
  <c r="L403" i="5" s="1"/>
  <c r="R402" i="5"/>
  <c r="O402" i="5"/>
  <c r="N402" i="5"/>
  <c r="J402" i="5"/>
  <c r="I402" i="5"/>
  <c r="R401" i="5"/>
  <c r="P401" i="5"/>
  <c r="O401" i="5"/>
  <c r="N401" i="5"/>
  <c r="J401" i="5"/>
  <c r="I401" i="5"/>
  <c r="M401" i="5" s="1"/>
  <c r="R400" i="5"/>
  <c r="O400" i="5"/>
  <c r="N400" i="5"/>
  <c r="K400" i="5"/>
  <c r="J400" i="5"/>
  <c r="I400" i="5"/>
  <c r="R399" i="5"/>
  <c r="O399" i="5"/>
  <c r="Q399" i="5" s="1"/>
  <c r="N399" i="5"/>
  <c r="J399" i="5"/>
  <c r="I399" i="5"/>
  <c r="R398" i="5"/>
  <c r="O398" i="5"/>
  <c r="N398" i="5"/>
  <c r="J398" i="5"/>
  <c r="I398" i="5"/>
  <c r="M398" i="5" s="1"/>
  <c r="R397" i="5"/>
  <c r="O397" i="5"/>
  <c r="N397" i="5"/>
  <c r="Q397" i="5" s="1"/>
  <c r="M397" i="5"/>
  <c r="J397" i="5"/>
  <c r="I397" i="5"/>
  <c r="L397" i="5" s="1"/>
  <c r="R396" i="5"/>
  <c r="O396" i="5"/>
  <c r="N396" i="5"/>
  <c r="J396" i="5"/>
  <c r="I396" i="5"/>
  <c r="M396" i="5" s="1"/>
  <c r="R395" i="5"/>
  <c r="O395" i="5"/>
  <c r="N395" i="5"/>
  <c r="M395" i="5"/>
  <c r="J395" i="5"/>
  <c r="I395" i="5"/>
  <c r="R394" i="5"/>
  <c r="O394" i="5"/>
  <c r="N394" i="5"/>
  <c r="J394" i="5"/>
  <c r="I394" i="5"/>
  <c r="M394" i="5" s="1"/>
  <c r="R393" i="5"/>
  <c r="O393" i="5"/>
  <c r="Q393" i="5" s="1"/>
  <c r="N393" i="5"/>
  <c r="J393" i="5"/>
  <c r="I393" i="5"/>
  <c r="R392" i="5"/>
  <c r="O392" i="5"/>
  <c r="N392" i="5"/>
  <c r="J392" i="5"/>
  <c r="I392" i="5"/>
  <c r="M392" i="5" s="1"/>
  <c r="R391" i="5"/>
  <c r="O391" i="5"/>
  <c r="N391" i="5"/>
  <c r="Q391" i="5" s="1"/>
  <c r="K391" i="5"/>
  <c r="J391" i="5"/>
  <c r="I391" i="5"/>
  <c r="L391" i="5" s="1"/>
  <c r="R390" i="5"/>
  <c r="O390" i="5"/>
  <c r="N390" i="5"/>
  <c r="J390" i="5"/>
  <c r="I390" i="5"/>
  <c r="M390" i="5" s="1"/>
  <c r="R389" i="5"/>
  <c r="O389" i="5"/>
  <c r="N389" i="5"/>
  <c r="Q389" i="5" s="1"/>
  <c r="J389" i="5"/>
  <c r="I389" i="5"/>
  <c r="M389" i="5" s="1"/>
  <c r="R388" i="5"/>
  <c r="O388" i="5"/>
  <c r="N388" i="5"/>
  <c r="J388" i="5"/>
  <c r="I388" i="5"/>
  <c r="R387" i="5"/>
  <c r="O387" i="5"/>
  <c r="N387" i="5"/>
  <c r="L387" i="5"/>
  <c r="J387" i="5"/>
  <c r="I387" i="5"/>
  <c r="R386" i="5"/>
  <c r="O386" i="5"/>
  <c r="N386" i="5"/>
  <c r="J386" i="5"/>
  <c r="I386" i="5"/>
  <c r="R385" i="5"/>
  <c r="O385" i="5"/>
  <c r="N385" i="5"/>
  <c r="M385" i="5"/>
  <c r="K385" i="5"/>
  <c r="J385" i="5"/>
  <c r="I385" i="5"/>
  <c r="L385" i="5" s="1"/>
  <c r="R384" i="5"/>
  <c r="O384" i="5"/>
  <c r="N384" i="5"/>
  <c r="P384" i="5" s="1"/>
  <c r="J384" i="5"/>
  <c r="I384" i="5"/>
  <c r="M384" i="5" s="1"/>
  <c r="R383" i="5"/>
  <c r="O383" i="5"/>
  <c r="P383" i="5" s="1"/>
  <c r="N383" i="5"/>
  <c r="J383" i="5"/>
  <c r="I383" i="5"/>
  <c r="R382" i="5"/>
  <c r="O382" i="5"/>
  <c r="N382" i="5"/>
  <c r="J382" i="5"/>
  <c r="I382" i="5"/>
  <c r="R381" i="5"/>
  <c r="O381" i="5"/>
  <c r="N381" i="5"/>
  <c r="P381" i="5" s="1"/>
  <c r="J381" i="5"/>
  <c r="I381" i="5"/>
  <c r="R380" i="5"/>
  <c r="O380" i="5"/>
  <c r="N380" i="5"/>
  <c r="J380" i="5"/>
  <c r="I380" i="5"/>
  <c r="R379" i="5"/>
  <c r="O379" i="5"/>
  <c r="P379" i="5" s="1"/>
  <c r="N379" i="5"/>
  <c r="M379" i="5"/>
  <c r="L379" i="5"/>
  <c r="K379" i="5"/>
  <c r="J379" i="5"/>
  <c r="I379" i="5"/>
  <c r="R378" i="5"/>
  <c r="O378" i="5"/>
  <c r="N378" i="5"/>
  <c r="J378" i="5"/>
  <c r="I378" i="5"/>
  <c r="M378" i="5" s="1"/>
  <c r="R377" i="5"/>
  <c r="O377" i="5"/>
  <c r="N377" i="5"/>
  <c r="J377" i="5"/>
  <c r="I377" i="5"/>
  <c r="M377" i="5" s="1"/>
  <c r="R376" i="5"/>
  <c r="O376" i="5"/>
  <c r="N376" i="5"/>
  <c r="J376" i="5"/>
  <c r="I376" i="5"/>
  <c r="R375" i="5"/>
  <c r="O375" i="5"/>
  <c r="Q375" i="5" s="1"/>
  <c r="N375" i="5"/>
  <c r="J375" i="5"/>
  <c r="I375" i="5"/>
  <c r="R374" i="5"/>
  <c r="O374" i="5"/>
  <c r="N374" i="5"/>
  <c r="J374" i="5"/>
  <c r="I374" i="5"/>
  <c r="R373" i="5"/>
  <c r="O373" i="5"/>
  <c r="N373" i="5"/>
  <c r="Q373" i="5" s="1"/>
  <c r="J373" i="5"/>
  <c r="I373" i="5"/>
  <c r="R372" i="5"/>
  <c r="O372" i="5"/>
  <c r="N372" i="5"/>
  <c r="P372" i="5" s="1"/>
  <c r="J372" i="5"/>
  <c r="I372" i="5"/>
  <c r="R371" i="5"/>
  <c r="O371" i="5"/>
  <c r="N371" i="5"/>
  <c r="J371" i="5"/>
  <c r="I371" i="5"/>
  <c r="R370" i="5"/>
  <c r="O370" i="5"/>
  <c r="N370" i="5"/>
  <c r="J370" i="5"/>
  <c r="I370" i="5"/>
  <c r="R369" i="5"/>
  <c r="O369" i="5"/>
  <c r="N369" i="5"/>
  <c r="L369" i="5"/>
  <c r="J369" i="5"/>
  <c r="I369" i="5"/>
  <c r="R368" i="5"/>
  <c r="O368" i="5"/>
  <c r="N368" i="5"/>
  <c r="Q368" i="5" s="1"/>
  <c r="J368" i="5"/>
  <c r="I368" i="5"/>
  <c r="R367" i="5"/>
  <c r="O367" i="5"/>
  <c r="N367" i="5"/>
  <c r="P367" i="5" s="1"/>
  <c r="M367" i="5"/>
  <c r="K367" i="5"/>
  <c r="J367" i="5"/>
  <c r="I367" i="5"/>
  <c r="L367" i="5" s="1"/>
  <c r="R366" i="5"/>
  <c r="O366" i="5"/>
  <c r="N366" i="5"/>
  <c r="J366" i="5"/>
  <c r="I366" i="5"/>
  <c r="M366" i="5" s="1"/>
  <c r="R365" i="5"/>
  <c r="O365" i="5"/>
  <c r="N365" i="5"/>
  <c r="M365" i="5"/>
  <c r="J365" i="5"/>
  <c r="I365" i="5"/>
  <c r="R364" i="5"/>
  <c r="O364" i="5"/>
  <c r="N364" i="5"/>
  <c r="J364" i="5"/>
  <c r="I364" i="5"/>
  <c r="L364" i="5" s="1"/>
  <c r="R363" i="5"/>
  <c r="O363" i="5"/>
  <c r="Q363" i="5" s="1"/>
  <c r="N363" i="5"/>
  <c r="J363" i="5"/>
  <c r="I363" i="5"/>
  <c r="L363" i="5" s="1"/>
  <c r="R362" i="5"/>
  <c r="O362" i="5"/>
  <c r="P362" i="5" s="1"/>
  <c r="N362" i="5"/>
  <c r="J362" i="5"/>
  <c r="I362" i="5"/>
  <c r="L362" i="5" s="1"/>
  <c r="R361" i="5"/>
  <c r="O361" i="5"/>
  <c r="N361" i="5"/>
  <c r="J361" i="5"/>
  <c r="I361" i="5"/>
  <c r="M361" i="5" s="1"/>
  <c r="R360" i="5"/>
  <c r="O360" i="5"/>
  <c r="N360" i="5"/>
  <c r="J360" i="5"/>
  <c r="I360" i="5"/>
  <c r="M360" i="5" s="1"/>
  <c r="R359" i="5"/>
  <c r="O359" i="5"/>
  <c r="N359" i="5"/>
  <c r="J359" i="5"/>
  <c r="I359" i="5"/>
  <c r="R358" i="5"/>
  <c r="O358" i="5"/>
  <c r="N358" i="5"/>
  <c r="J358" i="5"/>
  <c r="I358" i="5"/>
  <c r="R357" i="5"/>
  <c r="O357" i="5"/>
  <c r="Q357" i="5" s="1"/>
  <c r="N357" i="5"/>
  <c r="L357" i="5"/>
  <c r="J357" i="5"/>
  <c r="I357" i="5"/>
  <c r="R356" i="5"/>
  <c r="O356" i="5"/>
  <c r="N356" i="5"/>
  <c r="J356" i="5"/>
  <c r="I356" i="5"/>
  <c r="R355" i="5"/>
  <c r="O355" i="5"/>
  <c r="N355" i="5"/>
  <c r="Q355" i="5" s="1"/>
  <c r="J355" i="5"/>
  <c r="I355" i="5"/>
  <c r="R354" i="5"/>
  <c r="O354" i="5"/>
  <c r="N354" i="5"/>
  <c r="J354" i="5"/>
  <c r="I354" i="5"/>
  <c r="R353" i="5"/>
  <c r="O353" i="5"/>
  <c r="N353" i="5"/>
  <c r="J353" i="5"/>
  <c r="I353" i="5"/>
  <c r="R352" i="5"/>
  <c r="O352" i="5"/>
  <c r="N352" i="5"/>
  <c r="J352" i="5"/>
  <c r="I352" i="5"/>
  <c r="K352" i="5" s="1"/>
  <c r="R351" i="5"/>
  <c r="O351" i="5"/>
  <c r="N351" i="5"/>
  <c r="J351" i="5"/>
  <c r="I351" i="5"/>
  <c r="R350" i="5"/>
  <c r="O350" i="5"/>
  <c r="N350" i="5"/>
  <c r="J350" i="5"/>
  <c r="I350" i="5"/>
  <c r="R349" i="5"/>
  <c r="O349" i="5"/>
  <c r="N349" i="5"/>
  <c r="Q349" i="5" s="1"/>
  <c r="M349" i="5"/>
  <c r="K349" i="5"/>
  <c r="J349" i="5"/>
  <c r="I349" i="5"/>
  <c r="L349" i="5" s="1"/>
  <c r="R348" i="5"/>
  <c r="O348" i="5"/>
  <c r="N348" i="5"/>
  <c r="P348" i="5" s="1"/>
  <c r="K348" i="5"/>
  <c r="J348" i="5"/>
  <c r="I348" i="5"/>
  <c r="M348" i="5" s="1"/>
  <c r="R347" i="5"/>
  <c r="O347" i="5"/>
  <c r="P347" i="5" s="1"/>
  <c r="N347" i="5"/>
  <c r="J347" i="5"/>
  <c r="I347" i="5"/>
  <c r="R346" i="5"/>
  <c r="O346" i="5"/>
  <c r="N346" i="5"/>
  <c r="M346" i="5"/>
  <c r="K346" i="5"/>
  <c r="J346" i="5"/>
  <c r="I346" i="5"/>
  <c r="L346" i="5" s="1"/>
  <c r="R345" i="5"/>
  <c r="O345" i="5"/>
  <c r="Q345" i="5" s="1"/>
  <c r="N345" i="5"/>
  <c r="J345" i="5"/>
  <c r="I345" i="5"/>
  <c r="L345" i="5" s="1"/>
  <c r="K45" i="7" s="1"/>
  <c r="R344" i="5"/>
  <c r="O344" i="5"/>
  <c r="N344" i="5"/>
  <c r="L344" i="5"/>
  <c r="J344" i="5"/>
  <c r="I344" i="5"/>
  <c r="K344" i="5" s="1"/>
  <c r="R343" i="5"/>
  <c r="O343" i="5"/>
  <c r="Q343" i="5" s="1"/>
  <c r="N343" i="5"/>
  <c r="K343" i="5"/>
  <c r="J343" i="5"/>
  <c r="I343" i="5"/>
  <c r="R342" i="5"/>
  <c r="O342" i="5"/>
  <c r="N342" i="5"/>
  <c r="J342" i="5"/>
  <c r="I342" i="5"/>
  <c r="M342" i="5" s="1"/>
  <c r="R341" i="5"/>
  <c r="O341" i="5"/>
  <c r="N341" i="5"/>
  <c r="J341" i="5"/>
  <c r="I341" i="5"/>
  <c r="M341" i="5" s="1"/>
  <c r="R340" i="5"/>
  <c r="O340" i="5"/>
  <c r="N340" i="5"/>
  <c r="J340" i="5"/>
  <c r="I340" i="5"/>
  <c r="R339" i="5"/>
  <c r="O339" i="5"/>
  <c r="N339" i="5"/>
  <c r="J339" i="5"/>
  <c r="I339" i="5"/>
  <c r="R338" i="5"/>
  <c r="O338" i="5"/>
  <c r="P338" i="5" s="1"/>
  <c r="N338" i="5"/>
  <c r="J338" i="5"/>
  <c r="I338" i="5"/>
  <c r="L338" i="5" s="1"/>
  <c r="R337" i="5"/>
  <c r="O337" i="5"/>
  <c r="P337" i="5" s="1"/>
  <c r="N337" i="5"/>
  <c r="J337" i="5"/>
  <c r="I337" i="5"/>
  <c r="R336" i="5"/>
  <c r="P336" i="5"/>
  <c r="O336" i="5"/>
  <c r="N336" i="5"/>
  <c r="J336" i="5"/>
  <c r="I336" i="5"/>
  <c r="R335" i="5"/>
  <c r="O335" i="5"/>
  <c r="N335" i="5"/>
  <c r="J335" i="5"/>
  <c r="I335" i="5"/>
  <c r="R334" i="5"/>
  <c r="O334" i="5"/>
  <c r="N334" i="5"/>
  <c r="J334" i="5"/>
  <c r="I334" i="5"/>
  <c r="R333" i="5"/>
  <c r="O333" i="5"/>
  <c r="N333" i="5"/>
  <c r="J333" i="5"/>
  <c r="I333" i="5"/>
  <c r="R332" i="5"/>
  <c r="O332" i="5"/>
  <c r="P332" i="5" s="1"/>
  <c r="N332" i="5"/>
  <c r="J332" i="5"/>
  <c r="I332" i="5"/>
  <c r="R331" i="5"/>
  <c r="O331" i="5"/>
  <c r="N331" i="5"/>
  <c r="M331" i="5"/>
  <c r="L331" i="5"/>
  <c r="K331" i="5"/>
  <c r="J331" i="5"/>
  <c r="I331" i="5"/>
  <c r="R330" i="5"/>
  <c r="O330" i="5"/>
  <c r="N330" i="5"/>
  <c r="P330" i="5" s="1"/>
  <c r="K330" i="5"/>
  <c r="J330" i="5"/>
  <c r="I330" i="5"/>
  <c r="M330" i="5" s="1"/>
  <c r="R329" i="5"/>
  <c r="O329" i="5"/>
  <c r="N329" i="5"/>
  <c r="M329" i="5"/>
  <c r="J329" i="5"/>
  <c r="I329" i="5"/>
  <c r="K329" i="5" s="1"/>
  <c r="R328" i="5"/>
  <c r="O328" i="5"/>
  <c r="N328" i="5"/>
  <c r="M328" i="5"/>
  <c r="L328" i="5"/>
  <c r="J328" i="5"/>
  <c r="I328" i="5"/>
  <c r="K328" i="5" s="1"/>
  <c r="R327" i="5"/>
  <c r="Q327" i="5"/>
  <c r="O327" i="5"/>
  <c r="N327" i="5"/>
  <c r="P327" i="5" s="1"/>
  <c r="J327" i="5"/>
  <c r="I327" i="5"/>
  <c r="L327" i="5" s="1"/>
  <c r="R326" i="5"/>
  <c r="O326" i="5"/>
  <c r="N326" i="5"/>
  <c r="Q326" i="5" s="1"/>
  <c r="J326" i="5"/>
  <c r="I326" i="5"/>
  <c r="R325" i="5"/>
  <c r="O325" i="5"/>
  <c r="Q325" i="5" s="1"/>
  <c r="N325" i="5"/>
  <c r="M325" i="5"/>
  <c r="L325" i="5"/>
  <c r="J325" i="5"/>
  <c r="I325" i="5"/>
  <c r="K325" i="5" s="1"/>
  <c r="R324" i="5"/>
  <c r="O324" i="5"/>
  <c r="N324" i="5"/>
  <c r="J324" i="5"/>
  <c r="I324" i="5"/>
  <c r="M324" i="5" s="1"/>
  <c r="R323" i="5"/>
  <c r="O323" i="5"/>
  <c r="N323" i="5"/>
  <c r="J323" i="5"/>
  <c r="I323" i="5"/>
  <c r="R322" i="5"/>
  <c r="O322" i="5"/>
  <c r="N322" i="5"/>
  <c r="K322" i="5"/>
  <c r="J322" i="5"/>
  <c r="I322" i="5"/>
  <c r="R321" i="5"/>
  <c r="O321" i="5"/>
  <c r="Q321" i="5" s="1"/>
  <c r="N321" i="5"/>
  <c r="J321" i="5"/>
  <c r="I321" i="5"/>
  <c r="L321" i="5" s="1"/>
  <c r="R320" i="5"/>
  <c r="O320" i="5"/>
  <c r="N320" i="5"/>
  <c r="M320" i="5"/>
  <c r="J320" i="5"/>
  <c r="I320" i="5"/>
  <c r="K320" i="5" s="1"/>
  <c r="R319" i="5"/>
  <c r="O319" i="5"/>
  <c r="N319" i="5"/>
  <c r="J319" i="5"/>
  <c r="I319" i="5"/>
  <c r="R318" i="5"/>
  <c r="O318" i="5"/>
  <c r="N318" i="5"/>
  <c r="P318" i="5" s="1"/>
  <c r="J318" i="5"/>
  <c r="I318" i="5"/>
  <c r="R317" i="5"/>
  <c r="O317" i="5"/>
  <c r="N317" i="5"/>
  <c r="Q317" i="5" s="1"/>
  <c r="J317" i="5"/>
  <c r="I317" i="5"/>
  <c r="K317" i="5" s="1"/>
  <c r="R316" i="5"/>
  <c r="O316" i="5"/>
  <c r="N316" i="5"/>
  <c r="K316" i="5"/>
  <c r="J316" i="5"/>
  <c r="I316" i="5"/>
  <c r="R315" i="5"/>
  <c r="O315" i="5"/>
  <c r="Q315" i="5" s="1"/>
  <c r="N315" i="5"/>
  <c r="J315" i="5"/>
  <c r="I315" i="5"/>
  <c r="L315" i="5" s="1"/>
  <c r="R314" i="5"/>
  <c r="O314" i="5"/>
  <c r="N314" i="5"/>
  <c r="J314" i="5"/>
  <c r="I314" i="5"/>
  <c r="R313" i="5"/>
  <c r="Q313" i="5"/>
  <c r="P313" i="5"/>
  <c r="O313" i="5"/>
  <c r="N313" i="5"/>
  <c r="J313" i="5"/>
  <c r="I313" i="5"/>
  <c r="R312" i="5"/>
  <c r="P312" i="5"/>
  <c r="O312" i="5"/>
  <c r="N312" i="5"/>
  <c r="Q312" i="5" s="1"/>
  <c r="L312" i="5"/>
  <c r="K312" i="5"/>
  <c r="J312" i="5"/>
  <c r="I312" i="5"/>
  <c r="M312" i="5" s="1"/>
  <c r="R311" i="5"/>
  <c r="O311" i="5"/>
  <c r="N311" i="5"/>
  <c r="J311" i="5"/>
  <c r="I311" i="5"/>
  <c r="R310" i="5"/>
  <c r="O310" i="5"/>
  <c r="N310" i="5"/>
  <c r="M310" i="5"/>
  <c r="K310" i="5"/>
  <c r="J310" i="5"/>
  <c r="I310" i="5"/>
  <c r="L310" i="5" s="1"/>
  <c r="R309" i="5"/>
  <c r="O309" i="5"/>
  <c r="N309" i="5"/>
  <c r="P309" i="5" s="1"/>
  <c r="J309" i="5"/>
  <c r="I309" i="5"/>
  <c r="L309" i="5" s="1"/>
  <c r="R308" i="5"/>
  <c r="O308" i="5"/>
  <c r="N308" i="5"/>
  <c r="L308" i="5"/>
  <c r="J308" i="5"/>
  <c r="I308" i="5"/>
  <c r="R307" i="5"/>
  <c r="O307" i="5"/>
  <c r="N307" i="5"/>
  <c r="Q307" i="5" s="1"/>
  <c r="L307" i="5"/>
  <c r="K307" i="5"/>
  <c r="J307" i="5"/>
  <c r="I307" i="5"/>
  <c r="M307" i="5" s="1"/>
  <c r="R306" i="5"/>
  <c r="O306" i="5"/>
  <c r="N306" i="5"/>
  <c r="L306" i="5"/>
  <c r="K41" i="7" s="1"/>
  <c r="J306" i="5"/>
  <c r="I306" i="5"/>
  <c r="M306" i="5" s="1"/>
  <c r="R305" i="5"/>
  <c r="O305" i="5"/>
  <c r="N305" i="5"/>
  <c r="J305" i="5"/>
  <c r="I305" i="5"/>
  <c r="R304" i="5"/>
  <c r="O304" i="5"/>
  <c r="N304" i="5"/>
  <c r="M304" i="5"/>
  <c r="J304" i="5"/>
  <c r="I304" i="5"/>
  <c r="L304" i="5" s="1"/>
  <c r="R303" i="5"/>
  <c r="O303" i="5"/>
  <c r="N303" i="5"/>
  <c r="J303" i="5"/>
  <c r="I303" i="5"/>
  <c r="L303" i="5" s="1"/>
  <c r="R302" i="5"/>
  <c r="O302" i="5"/>
  <c r="N302" i="5"/>
  <c r="Q302" i="5" s="1"/>
  <c r="J302" i="5"/>
  <c r="I302" i="5"/>
  <c r="R301" i="5"/>
  <c r="O301" i="5"/>
  <c r="N301" i="5"/>
  <c r="J301" i="5"/>
  <c r="I301" i="5"/>
  <c r="R300" i="5"/>
  <c r="O300" i="5"/>
  <c r="N300" i="5"/>
  <c r="P300" i="5" s="1"/>
  <c r="L300" i="5"/>
  <c r="K40" i="7" s="1"/>
  <c r="K300" i="5"/>
  <c r="J40" i="7" s="1"/>
  <c r="J300" i="5"/>
  <c r="I300" i="5"/>
  <c r="M300" i="5" s="1"/>
  <c r="R299" i="5"/>
  <c r="O299" i="5"/>
  <c r="N299" i="5"/>
  <c r="J299" i="5"/>
  <c r="I299" i="5"/>
  <c r="K299" i="5" s="1"/>
  <c r="R298" i="5"/>
  <c r="O298" i="5"/>
  <c r="N298" i="5"/>
  <c r="M298" i="5"/>
  <c r="K298" i="5"/>
  <c r="J298" i="5"/>
  <c r="I298" i="5"/>
  <c r="L298" i="5" s="1"/>
  <c r="R297" i="5"/>
  <c r="O297" i="5"/>
  <c r="N297" i="5"/>
  <c r="J297" i="5"/>
  <c r="I297" i="5"/>
  <c r="R296" i="5"/>
  <c r="O296" i="5"/>
  <c r="N296" i="5"/>
  <c r="M296" i="5"/>
  <c r="J296" i="5"/>
  <c r="I296" i="5"/>
  <c r="K296" i="5" s="1"/>
  <c r="R295" i="5"/>
  <c r="O295" i="5"/>
  <c r="N295" i="5"/>
  <c r="Q295" i="5" s="1"/>
  <c r="M295" i="5"/>
  <c r="K295" i="5"/>
  <c r="J295" i="5"/>
  <c r="I295" i="5"/>
  <c r="L295" i="5" s="1"/>
  <c r="R294" i="5"/>
  <c r="O294" i="5"/>
  <c r="P294" i="5" s="1"/>
  <c r="N294" i="5"/>
  <c r="J294" i="5"/>
  <c r="I294" i="5"/>
  <c r="L294" i="5" s="1"/>
  <c r="R293" i="5"/>
  <c r="O293" i="5"/>
  <c r="N293" i="5"/>
  <c r="M293" i="5"/>
  <c r="L293" i="5"/>
  <c r="J293" i="5"/>
  <c r="I293" i="5"/>
  <c r="K293" i="5" s="1"/>
  <c r="R292" i="5"/>
  <c r="O292" i="5"/>
  <c r="N292" i="5"/>
  <c r="J292" i="5"/>
  <c r="I292" i="5"/>
  <c r="L292" i="5" s="1"/>
  <c r="R291" i="5"/>
  <c r="O291" i="5"/>
  <c r="N291" i="5"/>
  <c r="Q291" i="5" s="1"/>
  <c r="J291" i="5"/>
  <c r="I291" i="5"/>
  <c r="R290" i="5"/>
  <c r="O290" i="5"/>
  <c r="N290" i="5"/>
  <c r="Q290" i="5" s="1"/>
  <c r="J290" i="5"/>
  <c r="I290" i="5"/>
  <c r="R289" i="5"/>
  <c r="O289" i="5"/>
  <c r="N289" i="5"/>
  <c r="M289" i="5"/>
  <c r="K289" i="5"/>
  <c r="J289" i="5"/>
  <c r="I289" i="5"/>
  <c r="L289" i="5" s="1"/>
  <c r="R288" i="5"/>
  <c r="O288" i="5"/>
  <c r="N288" i="5"/>
  <c r="P288" i="5" s="1"/>
  <c r="K288" i="5"/>
  <c r="J288" i="5"/>
  <c r="I288" i="5"/>
  <c r="M288" i="5" s="1"/>
  <c r="R287" i="5"/>
  <c r="O287" i="5"/>
  <c r="N287" i="5"/>
  <c r="M287" i="5"/>
  <c r="J287" i="5"/>
  <c r="I287" i="5"/>
  <c r="R286" i="5"/>
  <c r="O286" i="5"/>
  <c r="N286" i="5"/>
  <c r="J286" i="5"/>
  <c r="I286" i="5"/>
  <c r="R285" i="5"/>
  <c r="O285" i="5"/>
  <c r="N285" i="5"/>
  <c r="P285" i="5" s="1"/>
  <c r="J285" i="5"/>
  <c r="I285" i="5"/>
  <c r="R284" i="5"/>
  <c r="O284" i="5"/>
  <c r="P284" i="5" s="1"/>
  <c r="N284" i="5"/>
  <c r="J284" i="5"/>
  <c r="I284" i="5"/>
  <c r="R283" i="5"/>
  <c r="O283" i="5"/>
  <c r="N283" i="5"/>
  <c r="M283" i="5"/>
  <c r="L283" i="5"/>
  <c r="K283" i="5"/>
  <c r="J283" i="5"/>
  <c r="I283" i="5"/>
  <c r="R282" i="5"/>
  <c r="O282" i="5"/>
  <c r="N282" i="5"/>
  <c r="Q282" i="5" s="1"/>
  <c r="J282" i="5"/>
  <c r="I282" i="5"/>
  <c r="K282" i="5" s="1"/>
  <c r="R281" i="5"/>
  <c r="O281" i="5"/>
  <c r="N281" i="5"/>
  <c r="J281" i="5"/>
  <c r="I281" i="5"/>
  <c r="K281" i="5" s="1"/>
  <c r="R280" i="5"/>
  <c r="O280" i="5"/>
  <c r="N280" i="5"/>
  <c r="J280" i="5"/>
  <c r="I280" i="5"/>
  <c r="L280" i="5" s="1"/>
  <c r="R279" i="5"/>
  <c r="O279" i="5"/>
  <c r="Q279" i="5" s="1"/>
  <c r="N279" i="5"/>
  <c r="J279" i="5"/>
  <c r="I279" i="5"/>
  <c r="L279" i="5" s="1"/>
  <c r="R278" i="5"/>
  <c r="O278" i="5"/>
  <c r="N278" i="5"/>
  <c r="J278" i="5"/>
  <c r="I278" i="5"/>
  <c r="R277" i="5"/>
  <c r="O277" i="5"/>
  <c r="N277" i="5"/>
  <c r="K277" i="5"/>
  <c r="J277" i="5"/>
  <c r="I277" i="5"/>
  <c r="R276" i="5"/>
  <c r="O276" i="5"/>
  <c r="N276" i="5"/>
  <c r="J276" i="5"/>
  <c r="I276" i="5"/>
  <c r="K276" i="5" s="1"/>
  <c r="J38" i="7" s="1"/>
  <c r="R275" i="5"/>
  <c r="O275" i="5"/>
  <c r="N275" i="5"/>
  <c r="J275" i="5"/>
  <c r="I275" i="5"/>
  <c r="K275" i="5" s="1"/>
  <c r="R274" i="5"/>
  <c r="O274" i="5"/>
  <c r="N274" i="5"/>
  <c r="J274" i="5"/>
  <c r="I274" i="5"/>
  <c r="R273" i="5"/>
  <c r="O273" i="5"/>
  <c r="N273" i="5"/>
  <c r="J273" i="5"/>
  <c r="I273" i="5"/>
  <c r="L273" i="5" s="1"/>
  <c r="R272" i="5"/>
  <c r="O272" i="5"/>
  <c r="P272" i="5" s="1"/>
  <c r="N272" i="5"/>
  <c r="J272" i="5"/>
  <c r="I272" i="5"/>
  <c r="K272" i="5" s="1"/>
  <c r="R271" i="5"/>
  <c r="O271" i="5"/>
  <c r="N271" i="5"/>
  <c r="M271" i="5"/>
  <c r="L271" i="5"/>
  <c r="K271" i="5"/>
  <c r="J271" i="5"/>
  <c r="I271" i="5"/>
  <c r="R270" i="5"/>
  <c r="O270" i="5"/>
  <c r="N270" i="5"/>
  <c r="Q270" i="5" s="1"/>
  <c r="J270" i="5"/>
  <c r="I270" i="5"/>
  <c r="R269" i="5"/>
  <c r="O269" i="5"/>
  <c r="N269" i="5"/>
  <c r="J269" i="5"/>
  <c r="I269" i="5"/>
  <c r="K269" i="5" s="1"/>
  <c r="R268" i="5"/>
  <c r="P268" i="5"/>
  <c r="O268" i="5"/>
  <c r="N268" i="5"/>
  <c r="Q268" i="5" s="1"/>
  <c r="J268" i="5"/>
  <c r="I268" i="5"/>
  <c r="M268" i="5" s="1"/>
  <c r="R267" i="5"/>
  <c r="O267" i="5"/>
  <c r="N267" i="5"/>
  <c r="J267" i="5"/>
  <c r="I267" i="5"/>
  <c r="L267" i="5" s="1"/>
  <c r="K35" i="7" s="1"/>
  <c r="R266" i="5"/>
  <c r="O266" i="5"/>
  <c r="N266" i="5"/>
  <c r="P266" i="5" s="1"/>
  <c r="J266" i="5"/>
  <c r="I266" i="5"/>
  <c r="K266" i="5" s="1"/>
  <c r="R265" i="5"/>
  <c r="O265" i="5"/>
  <c r="N265" i="5"/>
  <c r="Q265" i="5" s="1"/>
  <c r="J265" i="5"/>
  <c r="I265" i="5"/>
  <c r="R264" i="5"/>
  <c r="O264" i="5"/>
  <c r="N264" i="5"/>
  <c r="J264" i="5"/>
  <c r="I264" i="5"/>
  <c r="M264" i="5" s="1"/>
  <c r="R263" i="5"/>
  <c r="O263" i="5"/>
  <c r="N263" i="5"/>
  <c r="J263" i="5"/>
  <c r="I263" i="5"/>
  <c r="K263" i="5" s="1"/>
  <c r="R262" i="5"/>
  <c r="O262" i="5"/>
  <c r="N262" i="5"/>
  <c r="J262" i="5"/>
  <c r="I262" i="5"/>
  <c r="R261" i="5"/>
  <c r="O261" i="5"/>
  <c r="N261" i="5"/>
  <c r="J261" i="5"/>
  <c r="I261" i="5"/>
  <c r="R260" i="5"/>
  <c r="O260" i="5"/>
  <c r="N260" i="5"/>
  <c r="J260" i="5"/>
  <c r="I260" i="5"/>
  <c r="R259" i="5"/>
  <c r="Q259" i="5"/>
  <c r="P259" i="5"/>
  <c r="O259" i="5"/>
  <c r="N259" i="5"/>
  <c r="J259" i="5"/>
  <c r="I259" i="5"/>
  <c r="R258" i="5"/>
  <c r="O258" i="5"/>
  <c r="N258" i="5"/>
  <c r="Q258" i="5" s="1"/>
  <c r="J258" i="5"/>
  <c r="I258" i="5"/>
  <c r="R257" i="5"/>
  <c r="O257" i="5"/>
  <c r="N257" i="5"/>
  <c r="J257" i="5"/>
  <c r="I257" i="5"/>
  <c r="K257" i="5" s="1"/>
  <c r="R256" i="5"/>
  <c r="O256" i="5"/>
  <c r="N256" i="5"/>
  <c r="P256" i="5" s="1"/>
  <c r="J256" i="5"/>
  <c r="I256" i="5"/>
  <c r="R255" i="5"/>
  <c r="O255" i="5"/>
  <c r="N255" i="5"/>
  <c r="M255" i="5"/>
  <c r="J255" i="5"/>
  <c r="I255" i="5"/>
  <c r="K255" i="5" s="1"/>
  <c r="R254" i="5"/>
  <c r="O254" i="5"/>
  <c r="N254" i="5"/>
  <c r="Q254" i="5" s="1"/>
  <c r="J254" i="5"/>
  <c r="I254" i="5"/>
  <c r="L254" i="5" s="1"/>
  <c r="R253" i="5"/>
  <c r="O253" i="5"/>
  <c r="N253" i="5"/>
  <c r="J253" i="5"/>
  <c r="I253" i="5"/>
  <c r="R252" i="5"/>
  <c r="O252" i="5"/>
  <c r="N252" i="5"/>
  <c r="Q252" i="5" s="1"/>
  <c r="J252" i="5"/>
  <c r="I252" i="5"/>
  <c r="M252" i="5" s="1"/>
  <c r="R251" i="5"/>
  <c r="O251" i="5"/>
  <c r="N251" i="5"/>
  <c r="L251" i="5"/>
  <c r="K33" i="7" s="1"/>
  <c r="J251" i="5"/>
  <c r="I251" i="5"/>
  <c r="K251" i="5" s="1"/>
  <c r="J33" i="7" s="1"/>
  <c r="R250" i="5"/>
  <c r="O250" i="5"/>
  <c r="N250" i="5"/>
  <c r="J250" i="5"/>
  <c r="I250" i="5"/>
  <c r="R249" i="5"/>
  <c r="O249" i="5"/>
  <c r="N249" i="5"/>
  <c r="J249" i="5"/>
  <c r="I249" i="5"/>
  <c r="K249" i="5" s="1"/>
  <c r="R248" i="5"/>
  <c r="O248" i="5"/>
  <c r="N248" i="5"/>
  <c r="J248" i="5"/>
  <c r="I248" i="5"/>
  <c r="R247" i="5"/>
  <c r="O247" i="5"/>
  <c r="N247" i="5"/>
  <c r="P247" i="5" s="1"/>
  <c r="J247" i="5"/>
  <c r="I247" i="5"/>
  <c r="L247" i="5" s="1"/>
  <c r="R246" i="5"/>
  <c r="O246" i="5"/>
  <c r="N246" i="5"/>
  <c r="J246" i="5"/>
  <c r="I246" i="5"/>
  <c r="M246" i="5" s="1"/>
  <c r="R245" i="5"/>
  <c r="O245" i="5"/>
  <c r="P245" i="5" s="1"/>
  <c r="N245" i="5"/>
  <c r="J245" i="5"/>
  <c r="I245" i="5"/>
  <c r="K245" i="5" s="1"/>
  <c r="R244" i="5"/>
  <c r="O244" i="5"/>
  <c r="P244" i="5" s="1"/>
  <c r="N244" i="5"/>
  <c r="J244" i="5"/>
  <c r="I244" i="5"/>
  <c r="L244" i="5" s="1"/>
  <c r="R243" i="5"/>
  <c r="O243" i="5"/>
  <c r="N243" i="5"/>
  <c r="J243" i="5"/>
  <c r="I243" i="5"/>
  <c r="R242" i="5"/>
  <c r="O242" i="5"/>
  <c r="P242" i="5" s="1"/>
  <c r="N242" i="5"/>
  <c r="J242" i="5"/>
  <c r="I242" i="5"/>
  <c r="R241" i="5"/>
  <c r="O241" i="5"/>
  <c r="N241" i="5"/>
  <c r="Q241" i="5" s="1"/>
  <c r="J241" i="5"/>
  <c r="I241" i="5"/>
  <c r="L241" i="5" s="1"/>
  <c r="R240" i="5"/>
  <c r="O240" i="5"/>
  <c r="N240" i="5"/>
  <c r="J240" i="5"/>
  <c r="I240" i="5"/>
  <c r="M240" i="5" s="1"/>
  <c r="R239" i="5"/>
  <c r="O239" i="5"/>
  <c r="N239" i="5"/>
  <c r="J239" i="5"/>
  <c r="I239" i="5"/>
  <c r="R238" i="5"/>
  <c r="O238" i="5"/>
  <c r="N238" i="5"/>
  <c r="J238" i="5"/>
  <c r="I238" i="5"/>
  <c r="R237" i="5"/>
  <c r="O237" i="5"/>
  <c r="N237" i="5"/>
  <c r="J237" i="5"/>
  <c r="I237" i="5"/>
  <c r="K237" i="5" s="1"/>
  <c r="R236" i="5"/>
  <c r="O236" i="5"/>
  <c r="N236" i="5"/>
  <c r="J236" i="5"/>
  <c r="I236" i="5"/>
  <c r="R235" i="5"/>
  <c r="O235" i="5"/>
  <c r="N235" i="5"/>
  <c r="Q235" i="5" s="1"/>
  <c r="K235" i="5"/>
  <c r="J235" i="5"/>
  <c r="I235" i="5"/>
  <c r="L235" i="5" s="1"/>
  <c r="R234" i="5"/>
  <c r="O234" i="5"/>
  <c r="N234" i="5"/>
  <c r="J234" i="5"/>
  <c r="I234" i="5"/>
  <c r="M234" i="5" s="1"/>
  <c r="R233" i="5"/>
  <c r="O233" i="5"/>
  <c r="N233" i="5"/>
  <c r="P233" i="5" s="1"/>
  <c r="J233" i="5"/>
  <c r="I233" i="5"/>
  <c r="K233" i="5" s="1"/>
  <c r="R232" i="5"/>
  <c r="O232" i="5"/>
  <c r="N232" i="5"/>
  <c r="J232" i="5"/>
  <c r="I232" i="5"/>
  <c r="R231" i="5"/>
  <c r="O231" i="5"/>
  <c r="N231" i="5"/>
  <c r="Q231" i="5" s="1"/>
  <c r="J231" i="5"/>
  <c r="I231" i="5"/>
  <c r="K231" i="5" s="1"/>
  <c r="R230" i="5"/>
  <c r="O230" i="5"/>
  <c r="N230" i="5"/>
  <c r="J230" i="5"/>
  <c r="I230" i="5"/>
  <c r="M230" i="5" s="1"/>
  <c r="R229" i="5"/>
  <c r="O229" i="5"/>
  <c r="N229" i="5"/>
  <c r="Q229" i="5" s="1"/>
  <c r="J229" i="5"/>
  <c r="I229" i="5"/>
  <c r="M229" i="5" s="1"/>
  <c r="R228" i="5"/>
  <c r="O228" i="5"/>
  <c r="N228" i="5"/>
  <c r="J228" i="5"/>
  <c r="I228" i="5"/>
  <c r="M228" i="5" s="1"/>
  <c r="R227" i="5"/>
  <c r="O227" i="5"/>
  <c r="N227" i="5"/>
  <c r="Q227" i="5" s="1"/>
  <c r="J227" i="5"/>
  <c r="I227" i="5"/>
  <c r="R226" i="5"/>
  <c r="O226" i="5"/>
  <c r="N226" i="5"/>
  <c r="J226" i="5"/>
  <c r="I226" i="5"/>
  <c r="K226" i="5" s="1"/>
  <c r="R225" i="5"/>
  <c r="O225" i="5"/>
  <c r="Q225" i="5" s="1"/>
  <c r="N225" i="5"/>
  <c r="J225" i="5"/>
  <c r="I225" i="5"/>
  <c r="M225" i="5" s="1"/>
  <c r="R224" i="5"/>
  <c r="P224" i="5"/>
  <c r="O224" i="5"/>
  <c r="N224" i="5"/>
  <c r="J224" i="5"/>
  <c r="I224" i="5"/>
  <c r="R223" i="5"/>
  <c r="O223" i="5"/>
  <c r="N223" i="5"/>
  <c r="J223" i="5"/>
  <c r="I223" i="5"/>
  <c r="M223" i="5" s="1"/>
  <c r="R222" i="5"/>
  <c r="O222" i="5"/>
  <c r="N222" i="5"/>
  <c r="J222" i="5"/>
  <c r="I222" i="5"/>
  <c r="K222" i="5" s="1"/>
  <c r="R221" i="5"/>
  <c r="O221" i="5"/>
  <c r="N221" i="5"/>
  <c r="J221" i="5"/>
  <c r="I221" i="5"/>
  <c r="K221" i="5" s="1"/>
  <c r="R220" i="5"/>
  <c r="O220" i="5"/>
  <c r="N220" i="5"/>
  <c r="J220" i="5"/>
  <c r="I220" i="5"/>
  <c r="M220" i="5" s="1"/>
  <c r="R219" i="5"/>
  <c r="O219" i="5"/>
  <c r="N219" i="5"/>
  <c r="Q219" i="5" s="1"/>
  <c r="J219" i="5"/>
  <c r="I219" i="5"/>
  <c r="L219" i="5" s="1"/>
  <c r="R218" i="5"/>
  <c r="O218" i="5"/>
  <c r="N218" i="5"/>
  <c r="J218" i="5"/>
  <c r="I218" i="5"/>
  <c r="K218" i="5" s="1"/>
  <c r="R217" i="5"/>
  <c r="O217" i="5"/>
  <c r="N217" i="5"/>
  <c r="J217" i="5"/>
  <c r="I217" i="5"/>
  <c r="R216" i="5"/>
  <c r="O216" i="5"/>
  <c r="N216" i="5"/>
  <c r="J216" i="5"/>
  <c r="I216" i="5"/>
  <c r="M216" i="5" s="1"/>
  <c r="R215" i="5"/>
  <c r="O215" i="5"/>
  <c r="N215" i="5"/>
  <c r="J215" i="5"/>
  <c r="I215" i="5"/>
  <c r="K215" i="5" s="1"/>
  <c r="R214" i="5"/>
  <c r="O214" i="5"/>
  <c r="Q214" i="5" s="1"/>
  <c r="N214" i="5"/>
  <c r="M214" i="5"/>
  <c r="K214" i="5"/>
  <c r="J30" i="7" s="1"/>
  <c r="J214" i="5"/>
  <c r="I214" i="5"/>
  <c r="L214" i="5" s="1"/>
  <c r="K30" i="7" s="1"/>
  <c r="R213" i="5"/>
  <c r="O213" i="5"/>
  <c r="N213" i="5"/>
  <c r="P213" i="5" s="1"/>
  <c r="M213" i="5"/>
  <c r="K213" i="5"/>
  <c r="J213" i="5"/>
  <c r="I213" i="5"/>
  <c r="L213" i="5" s="1"/>
  <c r="R212" i="5"/>
  <c r="O212" i="5"/>
  <c r="N212" i="5"/>
  <c r="J212" i="5"/>
  <c r="I212" i="5"/>
  <c r="R211" i="5"/>
  <c r="O211" i="5"/>
  <c r="N211" i="5"/>
  <c r="Q211" i="5" s="1"/>
  <c r="J211" i="5"/>
  <c r="I211" i="5"/>
  <c r="K211" i="5" s="1"/>
  <c r="R210" i="5"/>
  <c r="O210" i="5"/>
  <c r="N210" i="5"/>
  <c r="J210" i="5"/>
  <c r="I210" i="5"/>
  <c r="M210" i="5" s="1"/>
  <c r="R209" i="5"/>
  <c r="O209" i="5"/>
  <c r="N209" i="5"/>
  <c r="J209" i="5"/>
  <c r="I209" i="5"/>
  <c r="R208" i="5"/>
  <c r="O208" i="5"/>
  <c r="N208" i="5"/>
  <c r="Q208" i="5" s="1"/>
  <c r="J208" i="5"/>
  <c r="I208" i="5"/>
  <c r="R207" i="5"/>
  <c r="O207" i="5"/>
  <c r="N207" i="5"/>
  <c r="M207" i="5"/>
  <c r="J207" i="5"/>
  <c r="I207" i="5"/>
  <c r="K207" i="5" s="1"/>
  <c r="R206" i="5"/>
  <c r="O206" i="5"/>
  <c r="N206" i="5"/>
  <c r="J206" i="5"/>
  <c r="I206" i="5"/>
  <c r="M206" i="5" s="1"/>
  <c r="R205" i="5"/>
  <c r="O205" i="5"/>
  <c r="N205" i="5"/>
  <c r="Q205" i="5" s="1"/>
  <c r="J205" i="5"/>
  <c r="I205" i="5"/>
  <c r="L205" i="5" s="1"/>
  <c r="K29" i="7" s="1"/>
  <c r="R204" i="5"/>
  <c r="O204" i="5"/>
  <c r="N204" i="5"/>
  <c r="K204" i="5"/>
  <c r="J204" i="5"/>
  <c r="I204" i="5"/>
  <c r="R203" i="5"/>
  <c r="O203" i="5"/>
  <c r="N203" i="5"/>
  <c r="Q203" i="5" s="1"/>
  <c r="J203" i="5"/>
  <c r="I203" i="5"/>
  <c r="K203" i="5" s="1"/>
  <c r="J28" i="7" s="1"/>
  <c r="R202" i="5"/>
  <c r="O202" i="5"/>
  <c r="N202" i="5"/>
  <c r="L202" i="5"/>
  <c r="K27" i="7" s="1"/>
  <c r="K202" i="5"/>
  <c r="J27" i="7" s="1"/>
  <c r="J202" i="5"/>
  <c r="I202" i="5"/>
  <c r="M202" i="5" s="1"/>
  <c r="R201" i="5"/>
  <c r="O201" i="5"/>
  <c r="N201" i="5"/>
  <c r="J201" i="5"/>
  <c r="I201" i="5"/>
  <c r="M201" i="5" s="1"/>
  <c r="R200" i="5"/>
  <c r="O200" i="5"/>
  <c r="P200" i="5" s="1"/>
  <c r="N200" i="5"/>
  <c r="M200" i="5"/>
  <c r="J200" i="5"/>
  <c r="I200" i="5"/>
  <c r="L200" i="5" s="1"/>
  <c r="R199" i="5"/>
  <c r="O199" i="5"/>
  <c r="N199" i="5"/>
  <c r="Q199" i="5" s="1"/>
  <c r="K199" i="5"/>
  <c r="J199" i="5"/>
  <c r="I199" i="5"/>
  <c r="R198" i="5"/>
  <c r="O198" i="5"/>
  <c r="N198" i="5"/>
  <c r="J198" i="5"/>
  <c r="I198" i="5"/>
  <c r="M198" i="5" s="1"/>
  <c r="R197" i="5"/>
  <c r="O197" i="5"/>
  <c r="N197" i="5"/>
  <c r="Q197" i="5" s="1"/>
  <c r="J197" i="5"/>
  <c r="I197" i="5"/>
  <c r="K197" i="5" s="1"/>
  <c r="R196" i="5"/>
  <c r="O196" i="5"/>
  <c r="N196" i="5"/>
  <c r="Q196" i="5" s="1"/>
  <c r="J196" i="5"/>
  <c r="I196" i="5"/>
  <c r="R195" i="5"/>
  <c r="Q195" i="5"/>
  <c r="O195" i="5"/>
  <c r="N195" i="5"/>
  <c r="P195" i="5" s="1"/>
  <c r="J195" i="5"/>
  <c r="I195" i="5"/>
  <c r="R194" i="5"/>
  <c r="O194" i="5"/>
  <c r="N194" i="5"/>
  <c r="Q194" i="5" s="1"/>
  <c r="M194" i="5"/>
  <c r="J194" i="5"/>
  <c r="I194" i="5"/>
  <c r="L194" i="5" s="1"/>
  <c r="R193" i="5"/>
  <c r="O193" i="5"/>
  <c r="N193" i="5"/>
  <c r="J193" i="5"/>
  <c r="I193" i="5"/>
  <c r="R192" i="5"/>
  <c r="O192" i="5"/>
  <c r="N192" i="5"/>
  <c r="J192" i="5"/>
  <c r="I192" i="5"/>
  <c r="M192" i="5" s="1"/>
  <c r="R191" i="5"/>
  <c r="O191" i="5"/>
  <c r="N191" i="5"/>
  <c r="J191" i="5"/>
  <c r="I191" i="5"/>
  <c r="K191" i="5" s="1"/>
  <c r="R190" i="5"/>
  <c r="O190" i="5"/>
  <c r="N190" i="5"/>
  <c r="L190" i="5"/>
  <c r="J190" i="5"/>
  <c r="I190" i="5"/>
  <c r="R189" i="5"/>
  <c r="O189" i="5"/>
  <c r="N189" i="5"/>
  <c r="J189" i="5"/>
  <c r="I189" i="5"/>
  <c r="R188" i="5"/>
  <c r="O188" i="5"/>
  <c r="N188" i="5"/>
  <c r="M188" i="5"/>
  <c r="L188" i="5"/>
  <c r="J188" i="5"/>
  <c r="I188" i="5"/>
  <c r="K188" i="5" s="1"/>
  <c r="R187" i="5"/>
  <c r="O187" i="5"/>
  <c r="N187" i="5"/>
  <c r="J187" i="5"/>
  <c r="I187" i="5"/>
  <c r="K187" i="5" s="1"/>
  <c r="R186" i="5"/>
  <c r="O186" i="5"/>
  <c r="P186" i="5" s="1"/>
  <c r="N186" i="5"/>
  <c r="J186" i="5"/>
  <c r="I186" i="5"/>
  <c r="M186" i="5" s="1"/>
  <c r="R185" i="5"/>
  <c r="O185" i="5"/>
  <c r="N185" i="5"/>
  <c r="J185" i="5"/>
  <c r="I185" i="5"/>
  <c r="K185" i="5" s="1"/>
  <c r="R184" i="5"/>
  <c r="O184" i="5"/>
  <c r="N184" i="5"/>
  <c r="J184" i="5"/>
  <c r="I184" i="5"/>
  <c r="L184" i="5" s="1"/>
  <c r="K25" i="7" s="1"/>
  <c r="R183" i="5"/>
  <c r="O183" i="5"/>
  <c r="N183" i="5"/>
  <c r="Q183" i="5" s="1"/>
  <c r="J183" i="5"/>
  <c r="I183" i="5"/>
  <c r="M183" i="5" s="1"/>
  <c r="R182" i="5"/>
  <c r="O182" i="5"/>
  <c r="N182" i="5"/>
  <c r="J182" i="5"/>
  <c r="I182" i="5"/>
  <c r="M182" i="5" s="1"/>
  <c r="R181" i="5"/>
  <c r="O181" i="5"/>
  <c r="N181" i="5"/>
  <c r="J181" i="5"/>
  <c r="I181" i="5"/>
  <c r="L181" i="5" s="1"/>
  <c r="R180" i="5"/>
  <c r="O180" i="5"/>
  <c r="N180" i="5"/>
  <c r="J180" i="5"/>
  <c r="I180" i="5"/>
  <c r="M180" i="5" s="1"/>
  <c r="R179" i="5"/>
  <c r="O179" i="5"/>
  <c r="N179" i="5"/>
  <c r="J179" i="5"/>
  <c r="I179" i="5"/>
  <c r="K179" i="5" s="1"/>
  <c r="R178" i="5"/>
  <c r="O178" i="5"/>
  <c r="N178" i="5"/>
  <c r="M178" i="5"/>
  <c r="J178" i="5"/>
  <c r="I178" i="5"/>
  <c r="L178" i="5" s="1"/>
  <c r="R177" i="5"/>
  <c r="O177" i="5"/>
  <c r="N177" i="5"/>
  <c r="J177" i="5"/>
  <c r="I177" i="5"/>
  <c r="M177" i="5" s="1"/>
  <c r="R176" i="5"/>
  <c r="O176" i="5"/>
  <c r="N176" i="5"/>
  <c r="M176" i="5"/>
  <c r="J176" i="5"/>
  <c r="I176" i="5"/>
  <c r="L176" i="5" s="1"/>
  <c r="R175" i="5"/>
  <c r="O175" i="5"/>
  <c r="N175" i="5"/>
  <c r="J175" i="5"/>
  <c r="I175" i="5"/>
  <c r="M175" i="5" s="1"/>
  <c r="R174" i="5"/>
  <c r="O174" i="5"/>
  <c r="N174" i="5"/>
  <c r="L174" i="5"/>
  <c r="K23" i="7" s="1"/>
  <c r="J174" i="5"/>
  <c r="I174" i="5"/>
  <c r="M174" i="5" s="1"/>
  <c r="R173" i="5"/>
  <c r="O173" i="5"/>
  <c r="N173" i="5"/>
  <c r="J173" i="5"/>
  <c r="I173" i="5"/>
  <c r="K173" i="5" s="1"/>
  <c r="R172" i="5"/>
  <c r="O172" i="5"/>
  <c r="N172" i="5"/>
  <c r="Q172" i="5" s="1"/>
  <c r="J172" i="5"/>
  <c r="I172" i="5"/>
  <c r="R171" i="5"/>
  <c r="O171" i="5"/>
  <c r="N171" i="5"/>
  <c r="P171" i="5" s="1"/>
  <c r="M171" i="5"/>
  <c r="J171" i="5"/>
  <c r="I171" i="5"/>
  <c r="L171" i="5" s="1"/>
  <c r="R170" i="5"/>
  <c r="O170" i="5"/>
  <c r="N170" i="5"/>
  <c r="Q170" i="5" s="1"/>
  <c r="J170" i="5"/>
  <c r="I170" i="5"/>
  <c r="L170" i="5" s="1"/>
  <c r="R169" i="5"/>
  <c r="O169" i="5"/>
  <c r="N169" i="5"/>
  <c r="M169" i="5"/>
  <c r="J169" i="5"/>
  <c r="I169" i="5"/>
  <c r="L169" i="5" s="1"/>
  <c r="K22" i="7" s="1"/>
  <c r="R168" i="5"/>
  <c r="O168" i="5"/>
  <c r="N168" i="5"/>
  <c r="Q168" i="5" s="1"/>
  <c r="J168" i="5"/>
  <c r="I168" i="5"/>
  <c r="M168" i="5" s="1"/>
  <c r="R167" i="5"/>
  <c r="O167" i="5"/>
  <c r="P167" i="5" s="1"/>
  <c r="N167" i="5"/>
  <c r="J167" i="5"/>
  <c r="I167" i="5"/>
  <c r="K167" i="5" s="1"/>
  <c r="R166" i="5"/>
  <c r="O166" i="5"/>
  <c r="N166" i="5"/>
  <c r="M166" i="5"/>
  <c r="K166" i="5"/>
  <c r="J166" i="5"/>
  <c r="I166" i="5"/>
  <c r="L166" i="5" s="1"/>
  <c r="R165" i="5"/>
  <c r="O165" i="5"/>
  <c r="N165" i="5"/>
  <c r="M165" i="5"/>
  <c r="K165" i="5"/>
  <c r="J165" i="5"/>
  <c r="I165" i="5"/>
  <c r="L165" i="5" s="1"/>
  <c r="R164" i="5"/>
  <c r="O164" i="5"/>
  <c r="N164" i="5"/>
  <c r="M164" i="5"/>
  <c r="K164" i="5"/>
  <c r="J164" i="5"/>
  <c r="I164" i="5"/>
  <c r="L164" i="5" s="1"/>
  <c r="R163" i="5"/>
  <c r="O163" i="5"/>
  <c r="P163" i="5" s="1"/>
  <c r="N163" i="5"/>
  <c r="J163" i="5"/>
  <c r="I163" i="5"/>
  <c r="M163" i="5" s="1"/>
  <c r="R162" i="5"/>
  <c r="O162" i="5"/>
  <c r="N162" i="5"/>
  <c r="Q162" i="5" s="1"/>
  <c r="J162" i="5"/>
  <c r="I162" i="5"/>
  <c r="M162" i="5" s="1"/>
  <c r="R161" i="5"/>
  <c r="O161" i="5"/>
  <c r="N161" i="5"/>
  <c r="L161" i="5"/>
  <c r="J161" i="5"/>
  <c r="I161" i="5"/>
  <c r="R160" i="5"/>
  <c r="O160" i="5"/>
  <c r="N160" i="5"/>
  <c r="Q160" i="5" s="1"/>
  <c r="J160" i="5"/>
  <c r="I160" i="5"/>
  <c r="R159" i="5"/>
  <c r="O159" i="5"/>
  <c r="N159" i="5"/>
  <c r="M159" i="5"/>
  <c r="L159" i="5"/>
  <c r="J159" i="5"/>
  <c r="I159" i="5"/>
  <c r="K159" i="5" s="1"/>
  <c r="R158" i="5"/>
  <c r="O158" i="5"/>
  <c r="N158" i="5"/>
  <c r="P158" i="5" s="1"/>
  <c r="J158" i="5"/>
  <c r="I158" i="5"/>
  <c r="M158" i="5" s="1"/>
  <c r="R157" i="5"/>
  <c r="O157" i="5"/>
  <c r="Q157" i="5" s="1"/>
  <c r="N157" i="5"/>
  <c r="M157" i="5"/>
  <c r="J157" i="5"/>
  <c r="I157" i="5"/>
  <c r="L157" i="5" s="1"/>
  <c r="R156" i="5"/>
  <c r="O156" i="5"/>
  <c r="N156" i="5"/>
  <c r="K156" i="5"/>
  <c r="J156" i="5"/>
  <c r="I156" i="5"/>
  <c r="R155" i="5"/>
  <c r="O155" i="5"/>
  <c r="N155" i="5"/>
  <c r="J155" i="5"/>
  <c r="I155" i="5"/>
  <c r="K155" i="5" s="1"/>
  <c r="R154" i="5"/>
  <c r="O154" i="5"/>
  <c r="N154" i="5"/>
  <c r="L154" i="5"/>
  <c r="K21" i="7" s="1"/>
  <c r="K154" i="5"/>
  <c r="J21" i="7" s="1"/>
  <c r="J154" i="5"/>
  <c r="I154" i="5"/>
  <c r="M154" i="5" s="1"/>
  <c r="R153" i="5"/>
  <c r="O153" i="5"/>
  <c r="N153" i="5"/>
  <c r="J153" i="5"/>
  <c r="I153" i="5"/>
  <c r="M153" i="5" s="1"/>
  <c r="R152" i="5"/>
  <c r="O152" i="5"/>
  <c r="P152" i="5" s="1"/>
  <c r="N152" i="5"/>
  <c r="J152" i="5"/>
  <c r="I152" i="5"/>
  <c r="M152" i="5" s="1"/>
  <c r="R151" i="5"/>
  <c r="O151" i="5"/>
  <c r="N151" i="5"/>
  <c r="Q151" i="5" s="1"/>
  <c r="J151" i="5"/>
  <c r="I151" i="5"/>
  <c r="M151" i="5" s="1"/>
  <c r="R150" i="5"/>
  <c r="O150" i="5"/>
  <c r="N150" i="5"/>
  <c r="J150" i="5"/>
  <c r="I150" i="5"/>
  <c r="M150" i="5" s="1"/>
  <c r="R149" i="5"/>
  <c r="O149" i="5"/>
  <c r="N149" i="5"/>
  <c r="J149" i="5"/>
  <c r="I149" i="5"/>
  <c r="K149" i="5" s="1"/>
  <c r="R148" i="5"/>
  <c r="O148" i="5"/>
  <c r="N148" i="5"/>
  <c r="Q148" i="5" s="1"/>
  <c r="J148" i="5"/>
  <c r="I148" i="5"/>
  <c r="R147" i="5"/>
  <c r="O147" i="5"/>
  <c r="N147" i="5"/>
  <c r="J147" i="5"/>
  <c r="I147" i="5"/>
  <c r="M147" i="5" s="1"/>
  <c r="R146" i="5"/>
  <c r="O146" i="5"/>
  <c r="N146" i="5"/>
  <c r="J146" i="5"/>
  <c r="I146" i="5"/>
  <c r="K146" i="5" s="1"/>
  <c r="R145" i="5"/>
  <c r="O145" i="5"/>
  <c r="N145" i="5"/>
  <c r="Q145" i="5" s="1"/>
  <c r="M145" i="5"/>
  <c r="L145" i="5"/>
  <c r="J145" i="5"/>
  <c r="I145" i="5"/>
  <c r="K145" i="5" s="1"/>
  <c r="R144" i="5"/>
  <c r="O144" i="5"/>
  <c r="N144" i="5"/>
  <c r="J144" i="5"/>
  <c r="I144" i="5"/>
  <c r="M144" i="5" s="1"/>
  <c r="R143" i="5"/>
  <c r="O143" i="5"/>
  <c r="N143" i="5"/>
  <c r="Q143" i="5" s="1"/>
  <c r="J143" i="5"/>
  <c r="I143" i="5"/>
  <c r="K143" i="5" s="1"/>
  <c r="R142" i="5"/>
  <c r="O142" i="5"/>
  <c r="N142" i="5"/>
  <c r="J142" i="5"/>
  <c r="I142" i="5"/>
  <c r="L142" i="5" s="1"/>
  <c r="K19" i="7" s="1"/>
  <c r="R141" i="5"/>
  <c r="O141" i="5"/>
  <c r="N141" i="5"/>
  <c r="J141" i="5"/>
  <c r="I141" i="5"/>
  <c r="R140" i="5"/>
  <c r="O140" i="5"/>
  <c r="N140" i="5"/>
  <c r="J140" i="5"/>
  <c r="I140" i="5"/>
  <c r="L140" i="5" s="1"/>
  <c r="R139" i="5"/>
  <c r="O139" i="5"/>
  <c r="N139" i="5"/>
  <c r="J139" i="5"/>
  <c r="I139" i="5"/>
  <c r="K139" i="5" s="1"/>
  <c r="J18" i="7" s="1"/>
  <c r="R138" i="5"/>
  <c r="P138" i="5"/>
  <c r="O138" i="5"/>
  <c r="N138" i="5"/>
  <c r="J138" i="5"/>
  <c r="I138" i="5"/>
  <c r="M138" i="5" s="1"/>
  <c r="R137" i="5"/>
  <c r="O137" i="5"/>
  <c r="N137" i="5"/>
  <c r="J137" i="5"/>
  <c r="I137" i="5"/>
  <c r="L137" i="5" s="1"/>
  <c r="R136" i="5"/>
  <c r="O136" i="5"/>
  <c r="N136" i="5"/>
  <c r="J136" i="5"/>
  <c r="I136" i="5"/>
  <c r="R135" i="5"/>
  <c r="O135" i="5"/>
  <c r="N135" i="5"/>
  <c r="L135" i="5"/>
  <c r="K135" i="5"/>
  <c r="J135" i="5"/>
  <c r="I135" i="5"/>
  <c r="M135" i="5" s="1"/>
  <c r="R134" i="5"/>
  <c r="O134" i="5"/>
  <c r="N134" i="5"/>
  <c r="J134" i="5"/>
  <c r="I134" i="5"/>
  <c r="M134" i="5" s="1"/>
  <c r="R133" i="5"/>
  <c r="O133" i="5"/>
  <c r="N133" i="5"/>
  <c r="J133" i="5"/>
  <c r="I133" i="5"/>
  <c r="L133" i="5" s="1"/>
  <c r="R132" i="5"/>
  <c r="O132" i="5"/>
  <c r="N132" i="5"/>
  <c r="J132" i="5"/>
  <c r="I132" i="5"/>
  <c r="R131" i="5"/>
  <c r="O131" i="5"/>
  <c r="N131" i="5"/>
  <c r="J131" i="5"/>
  <c r="I131" i="5"/>
  <c r="K131" i="5" s="1"/>
  <c r="R130" i="5"/>
  <c r="O130" i="5"/>
  <c r="N130" i="5"/>
  <c r="J130" i="5"/>
  <c r="I130" i="5"/>
  <c r="R129" i="5"/>
  <c r="O129" i="5"/>
  <c r="N129" i="5"/>
  <c r="Q129" i="5" s="1"/>
  <c r="J129" i="5"/>
  <c r="I129" i="5"/>
  <c r="M129" i="5" s="1"/>
  <c r="R128" i="5"/>
  <c r="O128" i="5"/>
  <c r="N128" i="5"/>
  <c r="J128" i="5"/>
  <c r="I128" i="5"/>
  <c r="M128" i="5" s="1"/>
  <c r="R127" i="5"/>
  <c r="O127" i="5"/>
  <c r="N127" i="5"/>
  <c r="Q127" i="5" s="1"/>
  <c r="L127" i="5"/>
  <c r="K16" i="7" s="1"/>
  <c r="K127" i="5"/>
  <c r="J16" i="7" s="1"/>
  <c r="J127" i="5"/>
  <c r="I127" i="5"/>
  <c r="M127" i="5" s="1"/>
  <c r="R126" i="5"/>
  <c r="O126" i="5"/>
  <c r="N126" i="5"/>
  <c r="K126" i="5"/>
  <c r="J126" i="5"/>
  <c r="I126" i="5"/>
  <c r="R125" i="5"/>
  <c r="O125" i="5"/>
  <c r="N125" i="5"/>
  <c r="J125" i="5"/>
  <c r="I125" i="5"/>
  <c r="K125" i="5" s="1"/>
  <c r="R124" i="5"/>
  <c r="O124" i="5"/>
  <c r="N124" i="5"/>
  <c r="L124" i="5"/>
  <c r="J124" i="5"/>
  <c r="I124" i="5"/>
  <c r="R123" i="5"/>
  <c r="O123" i="5"/>
  <c r="N123" i="5"/>
  <c r="J123" i="5"/>
  <c r="I123" i="5"/>
  <c r="M123" i="5" s="1"/>
  <c r="R122" i="5"/>
  <c r="O122" i="5"/>
  <c r="N122" i="5"/>
  <c r="J122" i="5"/>
  <c r="I122" i="5"/>
  <c r="R121" i="5"/>
  <c r="O121" i="5"/>
  <c r="N121" i="5"/>
  <c r="L121" i="5"/>
  <c r="K121" i="5"/>
  <c r="J121" i="5"/>
  <c r="I121" i="5"/>
  <c r="M121" i="5" s="1"/>
  <c r="R120" i="5"/>
  <c r="O120" i="5"/>
  <c r="N120" i="5"/>
  <c r="J120" i="5"/>
  <c r="I120" i="5"/>
  <c r="M120" i="5" s="1"/>
  <c r="R119" i="5"/>
  <c r="O119" i="5"/>
  <c r="N119" i="5"/>
  <c r="J119" i="5"/>
  <c r="I119" i="5"/>
  <c r="K119" i="5" s="1"/>
  <c r="R118" i="5"/>
  <c r="O118" i="5"/>
  <c r="N118" i="5"/>
  <c r="J118" i="5"/>
  <c r="I118" i="5"/>
  <c r="K118" i="5" s="1"/>
  <c r="R117" i="5"/>
  <c r="O117" i="5"/>
  <c r="N117" i="5"/>
  <c r="J117" i="5"/>
  <c r="I117" i="5"/>
  <c r="L117" i="5" s="1"/>
  <c r="R116" i="5"/>
  <c r="O116" i="5"/>
  <c r="N116" i="5"/>
  <c r="J116" i="5"/>
  <c r="I116" i="5"/>
  <c r="L116" i="5" s="1"/>
  <c r="R115" i="5"/>
  <c r="O115" i="5"/>
  <c r="N115" i="5"/>
  <c r="P115" i="5" s="1"/>
  <c r="J115" i="5"/>
  <c r="I115" i="5"/>
  <c r="K115" i="5" s="1"/>
  <c r="R114" i="5"/>
  <c r="O114" i="5"/>
  <c r="N114" i="5"/>
  <c r="J114" i="5"/>
  <c r="I114" i="5"/>
  <c r="M114" i="5" s="1"/>
  <c r="R113" i="5"/>
  <c r="O113" i="5"/>
  <c r="Q113" i="5" s="1"/>
  <c r="N113" i="5"/>
  <c r="J113" i="5"/>
  <c r="I113" i="5"/>
  <c r="R112" i="5"/>
  <c r="O112" i="5"/>
  <c r="N112" i="5"/>
  <c r="J112" i="5"/>
  <c r="I112" i="5"/>
  <c r="M112" i="5" s="1"/>
  <c r="R111" i="5"/>
  <c r="O111" i="5"/>
  <c r="N111" i="5"/>
  <c r="Q111" i="5" s="1"/>
  <c r="J111" i="5"/>
  <c r="I111" i="5"/>
  <c r="L111" i="5" s="1"/>
  <c r="K15" i="7" s="1"/>
  <c r="R110" i="5"/>
  <c r="O110" i="5"/>
  <c r="N110" i="5"/>
  <c r="J110" i="5"/>
  <c r="I110" i="5"/>
  <c r="M110" i="5" s="1"/>
  <c r="R109" i="5"/>
  <c r="O109" i="5"/>
  <c r="Q109" i="5" s="1"/>
  <c r="N109" i="5"/>
  <c r="J109" i="5"/>
  <c r="I109" i="5"/>
  <c r="L109" i="5" s="1"/>
  <c r="R108" i="5"/>
  <c r="O108" i="5"/>
  <c r="N108" i="5"/>
  <c r="J108" i="5"/>
  <c r="I108" i="5"/>
  <c r="M108" i="5" s="1"/>
  <c r="R107" i="5"/>
  <c r="O107" i="5"/>
  <c r="N107" i="5"/>
  <c r="L107" i="5"/>
  <c r="J107" i="5"/>
  <c r="I107" i="5"/>
  <c r="K107" i="5" s="1"/>
  <c r="R106" i="5"/>
  <c r="O106" i="5"/>
  <c r="N106" i="5"/>
  <c r="M106" i="5"/>
  <c r="J106" i="5"/>
  <c r="I106" i="5"/>
  <c r="K106" i="5" s="1"/>
  <c r="R105" i="5"/>
  <c r="O105" i="5"/>
  <c r="N105" i="5"/>
  <c r="J105" i="5"/>
  <c r="I105" i="5"/>
  <c r="M105" i="5" s="1"/>
  <c r="R104" i="5"/>
  <c r="O104" i="5"/>
  <c r="N104" i="5"/>
  <c r="J104" i="5"/>
  <c r="I104" i="5"/>
  <c r="M104" i="5" s="1"/>
  <c r="R103" i="5"/>
  <c r="O103" i="5"/>
  <c r="N103" i="5"/>
  <c r="L103" i="5"/>
  <c r="J103" i="5"/>
  <c r="I103" i="5"/>
  <c r="M103" i="5" s="1"/>
  <c r="R102" i="5"/>
  <c r="O102" i="5"/>
  <c r="N102" i="5"/>
  <c r="L102" i="5"/>
  <c r="J102" i="5"/>
  <c r="I102" i="5"/>
  <c r="R101" i="5"/>
  <c r="O101" i="5"/>
  <c r="Q101" i="5" s="1"/>
  <c r="N101" i="5"/>
  <c r="J101" i="5"/>
  <c r="I101" i="5"/>
  <c r="K101" i="5" s="1"/>
  <c r="R100" i="5"/>
  <c r="O100" i="5"/>
  <c r="N100" i="5"/>
  <c r="Q100" i="5" s="1"/>
  <c r="L100" i="5"/>
  <c r="K100" i="5"/>
  <c r="J100" i="5"/>
  <c r="I100" i="5"/>
  <c r="M100" i="5" s="1"/>
  <c r="R99" i="5"/>
  <c r="O99" i="5"/>
  <c r="N99" i="5"/>
  <c r="J99" i="5"/>
  <c r="I99" i="5"/>
  <c r="M99" i="5" s="1"/>
  <c r="R98" i="5"/>
  <c r="O98" i="5"/>
  <c r="N98" i="5"/>
  <c r="Q98" i="5" s="1"/>
  <c r="M98" i="5"/>
  <c r="J98" i="5"/>
  <c r="I98" i="5"/>
  <c r="L98" i="5" s="1"/>
  <c r="R97" i="5"/>
  <c r="O97" i="5"/>
  <c r="N97" i="5"/>
  <c r="Q97" i="5" s="1"/>
  <c r="K97" i="5"/>
  <c r="J97" i="5"/>
  <c r="I97" i="5"/>
  <c r="L97" i="5" s="1"/>
  <c r="R96" i="5"/>
  <c r="O96" i="5"/>
  <c r="N96" i="5"/>
  <c r="J96" i="5"/>
  <c r="I96" i="5"/>
  <c r="M96" i="5" s="1"/>
  <c r="R95" i="5"/>
  <c r="O95" i="5"/>
  <c r="N95" i="5"/>
  <c r="J95" i="5"/>
  <c r="I95" i="5"/>
  <c r="K95" i="5" s="1"/>
  <c r="R94" i="5"/>
  <c r="O94" i="5"/>
  <c r="P94" i="5" s="1"/>
  <c r="N94" i="5"/>
  <c r="J94" i="5"/>
  <c r="I94" i="5"/>
  <c r="R93" i="5"/>
  <c r="O93" i="5"/>
  <c r="N93" i="5"/>
  <c r="J93" i="5"/>
  <c r="I93" i="5"/>
  <c r="R92" i="5"/>
  <c r="O92" i="5"/>
  <c r="N92" i="5"/>
  <c r="J92" i="5"/>
  <c r="I92" i="5"/>
  <c r="M92" i="5" s="1"/>
  <c r="R91" i="5"/>
  <c r="O91" i="5"/>
  <c r="N91" i="5"/>
  <c r="J91" i="5"/>
  <c r="I91" i="5"/>
  <c r="L91" i="5" s="1"/>
  <c r="R90" i="5"/>
  <c r="O90" i="5"/>
  <c r="Q90" i="5" s="1"/>
  <c r="N90" i="5"/>
  <c r="J90" i="5"/>
  <c r="I90" i="5"/>
  <c r="M90" i="5" s="1"/>
  <c r="R89" i="5"/>
  <c r="O89" i="5"/>
  <c r="Q89" i="5" s="1"/>
  <c r="N89" i="5"/>
  <c r="J89" i="5"/>
  <c r="I89" i="5"/>
  <c r="L89" i="5" s="1"/>
  <c r="R88" i="5"/>
  <c r="O88" i="5"/>
  <c r="N88" i="5"/>
  <c r="J88" i="5"/>
  <c r="I88" i="5"/>
  <c r="K88" i="5" s="1"/>
  <c r="R87" i="5"/>
  <c r="O87" i="5"/>
  <c r="N87" i="5"/>
  <c r="J87" i="5"/>
  <c r="I87" i="5"/>
  <c r="L87" i="5" s="1"/>
  <c r="R86" i="5"/>
  <c r="O86" i="5"/>
  <c r="N86" i="5"/>
  <c r="J86" i="5"/>
  <c r="I86" i="5"/>
  <c r="L86" i="5" s="1"/>
  <c r="R85" i="5"/>
  <c r="O85" i="5"/>
  <c r="N85" i="5"/>
  <c r="J85" i="5"/>
  <c r="I85" i="5"/>
  <c r="K85" i="5" s="1"/>
  <c r="R84" i="5"/>
  <c r="O84" i="5"/>
  <c r="N84" i="5"/>
  <c r="J84" i="5"/>
  <c r="I84" i="5"/>
  <c r="M84" i="5" s="1"/>
  <c r="R83" i="5"/>
  <c r="O83" i="5"/>
  <c r="Q83" i="5" s="1"/>
  <c r="N83" i="5"/>
  <c r="J83" i="5"/>
  <c r="I83" i="5"/>
  <c r="L83" i="5" s="1"/>
  <c r="R82" i="5"/>
  <c r="O82" i="5"/>
  <c r="N82" i="5"/>
  <c r="K82" i="5"/>
  <c r="J82" i="5"/>
  <c r="I82" i="5"/>
  <c r="M82" i="5" s="1"/>
  <c r="R81" i="5"/>
  <c r="O81" i="5"/>
  <c r="N81" i="5"/>
  <c r="M81" i="5"/>
  <c r="J81" i="5"/>
  <c r="I81" i="5"/>
  <c r="L81" i="5" s="1"/>
  <c r="K14" i="7" s="1"/>
  <c r="R80" i="5"/>
  <c r="O80" i="5"/>
  <c r="N80" i="5"/>
  <c r="Q80" i="5" s="1"/>
  <c r="M80" i="5"/>
  <c r="K80" i="5"/>
  <c r="J80" i="5"/>
  <c r="I80" i="5"/>
  <c r="L80" i="5" s="1"/>
  <c r="R79" i="5"/>
  <c r="O79" i="5"/>
  <c r="Q79" i="5" s="1"/>
  <c r="N79" i="5"/>
  <c r="J79" i="5"/>
  <c r="I79" i="5"/>
  <c r="K79" i="5" s="1"/>
  <c r="R78" i="5"/>
  <c r="O78" i="5"/>
  <c r="N78" i="5"/>
  <c r="J78" i="5"/>
  <c r="I78" i="5"/>
  <c r="M78" i="5" s="1"/>
  <c r="R77" i="5"/>
  <c r="O77" i="5"/>
  <c r="N77" i="5"/>
  <c r="J77" i="5"/>
  <c r="I77" i="5"/>
  <c r="L77" i="5" s="1"/>
  <c r="R76" i="5"/>
  <c r="O76" i="5"/>
  <c r="Q76" i="5" s="1"/>
  <c r="N76" i="5"/>
  <c r="K76" i="5"/>
  <c r="J76" i="5"/>
  <c r="I76" i="5"/>
  <c r="L76" i="5" s="1"/>
  <c r="R75" i="5"/>
  <c r="O75" i="5"/>
  <c r="N75" i="5"/>
  <c r="J75" i="5"/>
  <c r="I75" i="5"/>
  <c r="R74" i="5"/>
  <c r="O74" i="5"/>
  <c r="N74" i="5"/>
  <c r="J74" i="5"/>
  <c r="I74" i="5"/>
  <c r="M74" i="5" s="1"/>
  <c r="R73" i="5"/>
  <c r="O73" i="5"/>
  <c r="N73" i="5"/>
  <c r="J73" i="5"/>
  <c r="I73" i="5"/>
  <c r="L73" i="5" s="1"/>
  <c r="R72" i="5"/>
  <c r="O72" i="5"/>
  <c r="Q72" i="5" s="1"/>
  <c r="N72" i="5"/>
  <c r="J72" i="5"/>
  <c r="I72" i="5"/>
  <c r="M72" i="5" s="1"/>
  <c r="R71" i="5"/>
  <c r="O71" i="5"/>
  <c r="N71" i="5"/>
  <c r="J71" i="5"/>
  <c r="I71" i="5"/>
  <c r="L71" i="5" s="1"/>
  <c r="R70" i="5"/>
  <c r="O70" i="5"/>
  <c r="Q70" i="5" s="1"/>
  <c r="N70" i="5"/>
  <c r="M70" i="5"/>
  <c r="L70" i="5"/>
  <c r="J70" i="5"/>
  <c r="I70" i="5"/>
  <c r="K70" i="5" s="1"/>
  <c r="R69" i="5"/>
  <c r="O69" i="5"/>
  <c r="N69" i="5"/>
  <c r="J69" i="5"/>
  <c r="I69" i="5"/>
  <c r="L69" i="5" s="1"/>
  <c r="R68" i="5"/>
  <c r="O68" i="5"/>
  <c r="N68" i="5"/>
  <c r="L68" i="5"/>
  <c r="J68" i="5"/>
  <c r="I68" i="5"/>
  <c r="R67" i="5"/>
  <c r="O67" i="5"/>
  <c r="N67" i="5"/>
  <c r="J67" i="5"/>
  <c r="I67" i="5"/>
  <c r="L67" i="5" s="1"/>
  <c r="R66" i="5"/>
  <c r="O66" i="5"/>
  <c r="N66" i="5"/>
  <c r="J66" i="5"/>
  <c r="I66" i="5"/>
  <c r="M66" i="5" s="1"/>
  <c r="R65" i="5"/>
  <c r="O65" i="5"/>
  <c r="N65" i="5"/>
  <c r="J65" i="5"/>
  <c r="I65" i="5"/>
  <c r="L65" i="5" s="1"/>
  <c r="R64" i="5"/>
  <c r="O64" i="5"/>
  <c r="N64" i="5"/>
  <c r="L64" i="5"/>
  <c r="K11" i="7" s="1"/>
  <c r="J64" i="5"/>
  <c r="I64" i="5"/>
  <c r="M64" i="5" s="1"/>
  <c r="R63" i="5"/>
  <c r="O63" i="5"/>
  <c r="N63" i="5"/>
  <c r="J63" i="5"/>
  <c r="I63" i="5"/>
  <c r="L63" i="5" s="1"/>
  <c r="R62" i="5"/>
  <c r="O62" i="5"/>
  <c r="N62" i="5"/>
  <c r="K62" i="5"/>
  <c r="J62" i="5"/>
  <c r="I62" i="5"/>
  <c r="L62" i="5" s="1"/>
  <c r="R61" i="5"/>
  <c r="O61" i="5"/>
  <c r="Q61" i="5" s="1"/>
  <c r="N61" i="5"/>
  <c r="J61" i="5"/>
  <c r="I61" i="5"/>
  <c r="M61" i="5" s="1"/>
  <c r="R60" i="5"/>
  <c r="O60" i="5"/>
  <c r="Q60" i="5" s="1"/>
  <c r="N60" i="5"/>
  <c r="J60" i="5"/>
  <c r="I60" i="5"/>
  <c r="M60" i="5" s="1"/>
  <c r="R59" i="5"/>
  <c r="O59" i="5"/>
  <c r="N59" i="5"/>
  <c r="J59" i="5"/>
  <c r="I59" i="5"/>
  <c r="L59" i="5" s="1"/>
  <c r="R58" i="5"/>
  <c r="O58" i="5"/>
  <c r="Q58" i="5" s="1"/>
  <c r="N58" i="5"/>
  <c r="M58" i="5"/>
  <c r="K58" i="5"/>
  <c r="J58" i="5"/>
  <c r="I58" i="5"/>
  <c r="L58" i="5" s="1"/>
  <c r="R57" i="5"/>
  <c r="O57" i="5"/>
  <c r="N57" i="5"/>
  <c r="P57" i="5" s="1"/>
  <c r="J57" i="5"/>
  <c r="I57" i="5"/>
  <c r="R56" i="5"/>
  <c r="O56" i="5"/>
  <c r="N56" i="5"/>
  <c r="M56" i="5"/>
  <c r="L56" i="5"/>
  <c r="J56" i="5"/>
  <c r="I56" i="5"/>
  <c r="K56" i="5" s="1"/>
  <c r="R55" i="5"/>
  <c r="O55" i="5"/>
  <c r="N55" i="5"/>
  <c r="J55" i="5"/>
  <c r="I55" i="5"/>
  <c r="K55" i="5" s="1"/>
  <c r="R54" i="5"/>
  <c r="O54" i="5"/>
  <c r="N54" i="5"/>
  <c r="J54" i="5"/>
  <c r="I54" i="5"/>
  <c r="M54" i="5" s="1"/>
  <c r="R53" i="5"/>
  <c r="O53" i="5"/>
  <c r="N53" i="5"/>
  <c r="M53" i="5"/>
  <c r="J53" i="5"/>
  <c r="I53" i="5"/>
  <c r="L53" i="5" s="1"/>
  <c r="R52" i="5"/>
  <c r="O52" i="5"/>
  <c r="Q52" i="5" s="1"/>
  <c r="N52" i="5"/>
  <c r="M52" i="5"/>
  <c r="L52" i="5"/>
  <c r="J52" i="5"/>
  <c r="I52" i="5"/>
  <c r="K52" i="5" s="1"/>
  <c r="R51" i="5"/>
  <c r="O51" i="5"/>
  <c r="N51" i="5"/>
  <c r="P51" i="5" s="1"/>
  <c r="J51" i="5"/>
  <c r="I51" i="5"/>
  <c r="L51" i="5" s="1"/>
  <c r="R50" i="5"/>
  <c r="O50" i="5"/>
  <c r="N50" i="5"/>
  <c r="L50" i="5"/>
  <c r="J50" i="5"/>
  <c r="I50" i="5"/>
  <c r="R49" i="5"/>
  <c r="O49" i="5"/>
  <c r="N49" i="5"/>
  <c r="P49" i="5" s="1"/>
  <c r="J49" i="5"/>
  <c r="I49" i="5"/>
  <c r="L49" i="5" s="1"/>
  <c r="R48" i="5"/>
  <c r="O48" i="5"/>
  <c r="N48" i="5"/>
  <c r="J48" i="5"/>
  <c r="I48" i="5"/>
  <c r="M48" i="5" s="1"/>
  <c r="R47" i="5"/>
  <c r="O47" i="5"/>
  <c r="N47" i="5"/>
  <c r="J47" i="5"/>
  <c r="I47" i="5"/>
  <c r="L47" i="5" s="1"/>
  <c r="R46" i="5"/>
  <c r="O46" i="5"/>
  <c r="N46" i="5"/>
  <c r="J46" i="5"/>
  <c r="I46" i="5"/>
  <c r="M46" i="5" s="1"/>
  <c r="R45" i="5"/>
  <c r="O45" i="5"/>
  <c r="N45" i="5"/>
  <c r="J45" i="5"/>
  <c r="I45" i="5"/>
  <c r="L45" i="5" s="1"/>
  <c r="R44" i="5"/>
  <c r="O44" i="5"/>
  <c r="N44" i="5"/>
  <c r="Q44" i="5" s="1"/>
  <c r="J44" i="5"/>
  <c r="I44" i="5"/>
  <c r="M44" i="5" s="1"/>
  <c r="R43" i="5"/>
  <c r="Q43" i="5"/>
  <c r="O43" i="5"/>
  <c r="N43" i="5"/>
  <c r="J43" i="5"/>
  <c r="I43" i="5"/>
  <c r="L43" i="5" s="1"/>
  <c r="K9" i="7" s="1"/>
  <c r="R42" i="5"/>
  <c r="O42" i="5"/>
  <c r="Q42" i="5" s="1"/>
  <c r="N42" i="5"/>
  <c r="J42" i="5"/>
  <c r="I42" i="5"/>
  <c r="M42" i="5" s="1"/>
  <c r="R41" i="5"/>
  <c r="O41" i="5"/>
  <c r="N41" i="5"/>
  <c r="J41" i="5"/>
  <c r="I41" i="5"/>
  <c r="L41" i="5" s="1"/>
  <c r="K8" i="7" s="1"/>
  <c r="R40" i="5"/>
  <c r="O40" i="5"/>
  <c r="N40" i="5"/>
  <c r="J40" i="5"/>
  <c r="I40" i="5"/>
  <c r="L40" i="5" s="1"/>
  <c r="R39" i="5"/>
  <c r="O39" i="5"/>
  <c r="N39" i="5"/>
  <c r="J39" i="5"/>
  <c r="I39" i="5"/>
  <c r="R38" i="5"/>
  <c r="O38" i="5"/>
  <c r="N38" i="5"/>
  <c r="M38" i="5"/>
  <c r="L38" i="5"/>
  <c r="J38" i="5"/>
  <c r="I38" i="5"/>
  <c r="K38" i="5" s="1"/>
  <c r="R37" i="5"/>
  <c r="O37" i="5"/>
  <c r="N37" i="5"/>
  <c r="J37" i="5"/>
  <c r="I37" i="5"/>
  <c r="K37" i="5" s="1"/>
  <c r="J6" i="7" s="1"/>
  <c r="R36" i="5"/>
  <c r="O36" i="5"/>
  <c r="Q36" i="5" s="1"/>
  <c r="N36" i="5"/>
  <c r="J36" i="5"/>
  <c r="I36" i="5"/>
  <c r="M36" i="5" s="1"/>
  <c r="R35" i="5"/>
  <c r="O35" i="5"/>
  <c r="N35" i="5"/>
  <c r="J35" i="5"/>
  <c r="I35" i="5"/>
  <c r="L35" i="5" s="1"/>
  <c r="R34" i="5"/>
  <c r="O34" i="5"/>
  <c r="N34" i="5"/>
  <c r="M34" i="5"/>
  <c r="L34" i="5"/>
  <c r="J34" i="5"/>
  <c r="I34" i="5"/>
  <c r="K34" i="5" s="1"/>
  <c r="R33" i="5"/>
  <c r="O33" i="5"/>
  <c r="N33" i="5"/>
  <c r="J33" i="5"/>
  <c r="I33" i="5"/>
  <c r="L33" i="5" s="1"/>
  <c r="R32" i="5"/>
  <c r="O32" i="5"/>
  <c r="N32" i="5"/>
  <c r="Q32" i="5" s="1"/>
  <c r="J32" i="5"/>
  <c r="I32" i="5"/>
  <c r="L32" i="5" s="1"/>
  <c r="R31" i="5"/>
  <c r="O31" i="5"/>
  <c r="N31" i="5"/>
  <c r="P31" i="5" s="1"/>
  <c r="J31" i="5"/>
  <c r="I31" i="5"/>
  <c r="M31" i="5" s="1"/>
  <c r="R30" i="5"/>
  <c r="O30" i="5"/>
  <c r="N30" i="5"/>
  <c r="J30" i="5"/>
  <c r="I30" i="5"/>
  <c r="M30" i="5" s="1"/>
  <c r="R29" i="5"/>
  <c r="O29" i="5"/>
  <c r="Q29" i="5" s="1"/>
  <c r="N29" i="5"/>
  <c r="J29" i="5"/>
  <c r="I29" i="5"/>
  <c r="L29" i="5" s="1"/>
  <c r="K4" i="7" s="1"/>
  <c r="R28" i="5"/>
  <c r="O28" i="5"/>
  <c r="N28" i="5"/>
  <c r="L28" i="5"/>
  <c r="J28" i="5"/>
  <c r="I28" i="5"/>
  <c r="M28" i="5" s="1"/>
  <c r="R27" i="5"/>
  <c r="O27" i="5"/>
  <c r="N27" i="5"/>
  <c r="J27" i="5"/>
  <c r="I27" i="5"/>
  <c r="L27" i="5" s="1"/>
  <c r="R26" i="5"/>
  <c r="O26" i="5"/>
  <c r="N26" i="5"/>
  <c r="L26" i="5"/>
  <c r="J26" i="5"/>
  <c r="I26" i="5"/>
  <c r="K26" i="5" s="1"/>
  <c r="R25" i="5"/>
  <c r="O25" i="5"/>
  <c r="Q25" i="5" s="1"/>
  <c r="N25" i="5"/>
  <c r="J25" i="5"/>
  <c r="I25" i="5"/>
  <c r="K25" i="5" s="1"/>
  <c r="R24" i="5"/>
  <c r="O24" i="5"/>
  <c r="N24" i="5"/>
  <c r="J24" i="5"/>
  <c r="I24" i="5"/>
  <c r="M24" i="5" s="1"/>
  <c r="R23" i="5"/>
  <c r="O23" i="5"/>
  <c r="N23" i="5"/>
  <c r="J23" i="5"/>
  <c r="I23" i="5"/>
  <c r="L23" i="5" s="1"/>
  <c r="R22" i="5"/>
  <c r="O22" i="5"/>
  <c r="N22" i="5"/>
  <c r="M22" i="5"/>
  <c r="L22" i="5"/>
  <c r="J22" i="5"/>
  <c r="I22" i="5"/>
  <c r="K22" i="5" s="1"/>
  <c r="R21" i="5"/>
  <c r="O21" i="5"/>
  <c r="N21" i="5"/>
  <c r="P21" i="5" s="1"/>
  <c r="J21" i="5"/>
  <c r="I21" i="5"/>
  <c r="R20" i="5"/>
  <c r="O20" i="5"/>
  <c r="N20" i="5"/>
  <c r="M20" i="5"/>
  <c r="L20" i="5"/>
  <c r="J20" i="5"/>
  <c r="I20" i="5"/>
  <c r="K20" i="5" s="1"/>
  <c r="R19" i="5"/>
  <c r="O19" i="5"/>
  <c r="N19" i="5"/>
  <c r="J19" i="5"/>
  <c r="Q1873" i="8" s="1"/>
  <c r="I19" i="5"/>
  <c r="K19" i="5" s="1"/>
  <c r="R18" i="5"/>
  <c r="O18" i="5"/>
  <c r="N18" i="5"/>
  <c r="J18" i="5"/>
  <c r="I18" i="5"/>
  <c r="M18" i="5" s="1"/>
  <c r="R17" i="5"/>
  <c r="O17" i="5"/>
  <c r="N17" i="5"/>
  <c r="M17" i="5"/>
  <c r="J17" i="5"/>
  <c r="I17" i="5"/>
  <c r="L17" i="5" s="1"/>
  <c r="R16" i="5"/>
  <c r="O16" i="5"/>
  <c r="N16" i="5"/>
  <c r="M16" i="5"/>
  <c r="L16" i="5"/>
  <c r="J16" i="5"/>
  <c r="I16" i="5"/>
  <c r="K16" i="5" s="1"/>
  <c r="R15" i="5"/>
  <c r="O15" i="5"/>
  <c r="N15" i="5"/>
  <c r="J15" i="5"/>
  <c r="I15" i="5"/>
  <c r="L15" i="5" s="1"/>
  <c r="R14" i="5"/>
  <c r="O14" i="5"/>
  <c r="N14" i="5"/>
  <c r="J14" i="5"/>
  <c r="I14" i="5"/>
  <c r="R13" i="5"/>
  <c r="O13" i="5"/>
  <c r="N13" i="5"/>
  <c r="J13" i="5"/>
  <c r="I13" i="5"/>
  <c r="L13" i="5" s="1"/>
  <c r="R12" i="5"/>
  <c r="O12" i="5"/>
  <c r="N12" i="5"/>
  <c r="J12" i="5"/>
  <c r="I12" i="5"/>
  <c r="M12" i="5" s="1"/>
  <c r="R11" i="5"/>
  <c r="O11" i="5"/>
  <c r="N11" i="5"/>
  <c r="J11" i="5"/>
  <c r="I11" i="5"/>
  <c r="L11" i="5" s="1"/>
  <c r="R10" i="5"/>
  <c r="O10" i="5"/>
  <c r="P10" i="5" s="1"/>
  <c r="N10" i="5"/>
  <c r="J10" i="5"/>
  <c r="I10" i="5"/>
  <c r="M10" i="5" s="1"/>
  <c r="R9" i="5"/>
  <c r="O9" i="5"/>
  <c r="N9" i="5"/>
  <c r="J9" i="5"/>
  <c r="I9" i="5"/>
  <c r="L9" i="5" s="1"/>
  <c r="R8" i="5"/>
  <c r="O8" i="5"/>
  <c r="N8" i="5"/>
  <c r="J8" i="5"/>
  <c r="I8" i="5"/>
  <c r="M8" i="5" s="1"/>
  <c r="R7" i="5"/>
  <c r="O7" i="5"/>
  <c r="N7" i="5"/>
  <c r="J7" i="5"/>
  <c r="I7" i="5"/>
  <c r="L7" i="5" s="1"/>
  <c r="R6" i="5"/>
  <c r="O6" i="5"/>
  <c r="N6" i="5"/>
  <c r="J6" i="5"/>
  <c r="I6" i="5"/>
  <c r="M6" i="5" s="1"/>
  <c r="R5" i="5"/>
  <c r="O5" i="5"/>
  <c r="Q5" i="5" s="1"/>
  <c r="N5" i="5"/>
  <c r="M5" i="5"/>
  <c r="J5" i="5"/>
  <c r="I5" i="5"/>
  <c r="L5" i="5" s="1"/>
  <c r="R4" i="5"/>
  <c r="O4" i="5"/>
  <c r="N4" i="5"/>
  <c r="M4" i="5"/>
  <c r="L4" i="5"/>
  <c r="J4" i="5"/>
  <c r="I4" i="5"/>
  <c r="K4" i="5" s="1"/>
  <c r="R3" i="5"/>
  <c r="O3" i="5"/>
  <c r="N3" i="5"/>
  <c r="J3" i="5"/>
  <c r="I3" i="5"/>
  <c r="L3" i="5" s="1"/>
  <c r="R2" i="5"/>
  <c r="O2" i="5"/>
  <c r="N2" i="5"/>
  <c r="J2" i="5"/>
  <c r="I2" i="5"/>
  <c r="M2" i="5" s="1"/>
  <c r="C31" i="3"/>
  <c r="C30" i="3"/>
  <c r="C29" i="3"/>
  <c r="C28" i="3"/>
  <c r="C27" i="3"/>
  <c r="C26" i="3"/>
  <c r="C23" i="3"/>
  <c r="C22" i="3"/>
  <c r="C21" i="3"/>
  <c r="C20" i="3"/>
  <c r="C19" i="3"/>
  <c r="C18" i="3"/>
  <c r="C15" i="3"/>
  <c r="C14" i="3"/>
  <c r="C13" i="3"/>
  <c r="C12" i="3"/>
  <c r="C11" i="3"/>
  <c r="C10" i="3"/>
  <c r="C25" i="2"/>
  <c r="C24" i="2"/>
  <c r="C23" i="2"/>
  <c r="C22" i="2"/>
  <c r="C19" i="2"/>
  <c r="C18" i="2"/>
  <c r="C17" i="2"/>
  <c r="C16" i="2"/>
  <c r="C13" i="2"/>
  <c r="C12" i="2"/>
  <c r="C11" i="2"/>
  <c r="C10" i="2"/>
  <c r="O141" i="7" l="1"/>
  <c r="O62" i="7"/>
  <c r="O41" i="7"/>
  <c r="O171" i="7"/>
  <c r="O19" i="7"/>
  <c r="O23" i="7"/>
  <c r="O183" i="7"/>
  <c r="O93" i="7"/>
  <c r="O3" i="7"/>
  <c r="O45" i="7"/>
  <c r="O169" i="7"/>
  <c r="O128" i="7"/>
  <c r="O97" i="7"/>
  <c r="O157" i="7"/>
  <c r="O34" i="7"/>
  <c r="O105" i="7"/>
  <c r="O168" i="7"/>
  <c r="O59" i="7"/>
  <c r="O44" i="7"/>
  <c r="O26" i="7"/>
  <c r="O127" i="7"/>
  <c r="O17" i="7"/>
  <c r="O74" i="7"/>
  <c r="O146" i="7"/>
  <c r="O86" i="7"/>
  <c r="O130" i="7"/>
  <c r="O76" i="7"/>
  <c r="O77" i="7"/>
  <c r="O60" i="7"/>
  <c r="O149" i="7"/>
  <c r="O119" i="7"/>
  <c r="O199" i="7"/>
  <c r="O198" i="7"/>
  <c r="O106" i="7"/>
  <c r="O43" i="7"/>
  <c r="O147" i="7"/>
  <c r="O47" i="7"/>
  <c r="O177" i="7"/>
  <c r="L829" i="8"/>
  <c r="O162" i="7"/>
  <c r="O52" i="7"/>
  <c r="O80" i="7"/>
  <c r="O40" i="7"/>
  <c r="O84" i="7"/>
  <c r="O5" i="7"/>
  <c r="O123" i="7"/>
  <c r="O14" i="7"/>
  <c r="O175" i="7"/>
  <c r="O156" i="7"/>
  <c r="O145" i="7"/>
  <c r="O167" i="7"/>
  <c r="O122" i="7"/>
  <c r="O138" i="7"/>
  <c r="O159" i="7"/>
  <c r="O94" i="7"/>
  <c r="O46" i="7"/>
  <c r="O73" i="7"/>
  <c r="O30" i="7"/>
  <c r="O108" i="7"/>
  <c r="O53" i="7"/>
  <c r="O85" i="7"/>
  <c r="O48" i="7"/>
  <c r="O192" i="7"/>
  <c r="O69" i="7"/>
  <c r="O42" i="7"/>
  <c r="O172" i="7"/>
  <c r="O78" i="7"/>
  <c r="O197" i="7"/>
  <c r="O101" i="7"/>
  <c r="O33" i="7"/>
  <c r="O25" i="7"/>
  <c r="O176" i="7"/>
  <c r="O121" i="7"/>
  <c r="O15" i="7"/>
  <c r="O58" i="7"/>
  <c r="O35" i="7"/>
  <c r="O64" i="7"/>
  <c r="O151" i="7"/>
  <c r="O115" i="7"/>
  <c r="O36" i="7"/>
  <c r="O178" i="7"/>
  <c r="O142" i="7"/>
  <c r="O82" i="7"/>
  <c r="O28" i="7"/>
  <c r="O100" i="7"/>
  <c r="O117" i="7"/>
  <c r="J186" i="8"/>
  <c r="J44" i="8"/>
  <c r="L44" i="8" s="1"/>
  <c r="J257" i="8"/>
  <c r="J415" i="8"/>
  <c r="J60" i="8"/>
  <c r="J642" i="8"/>
  <c r="J298" i="8"/>
  <c r="J379" i="8"/>
  <c r="J1033" i="8"/>
  <c r="L1033" i="8" s="1"/>
  <c r="J573" i="8"/>
  <c r="L573" i="8" s="1"/>
  <c r="J918" i="8"/>
  <c r="L918" i="8" s="1"/>
  <c r="J992" i="8"/>
  <c r="L992" i="8" s="1"/>
  <c r="J240" i="8"/>
  <c r="J571" i="8"/>
  <c r="L571" i="8" s="1"/>
  <c r="J575" i="8"/>
  <c r="J581" i="8"/>
  <c r="L581" i="8" s="1"/>
  <c r="J85" i="8"/>
  <c r="L85" i="8" s="1"/>
  <c r="J460" i="8"/>
  <c r="J269" i="8"/>
  <c r="J902" i="8"/>
  <c r="L902" i="8" s="1"/>
  <c r="J118" i="8"/>
  <c r="L118" i="8" s="1"/>
  <c r="J1154" i="8"/>
  <c r="L1154" i="8" s="1"/>
  <c r="J929" i="8"/>
  <c r="L929" i="8" s="1"/>
  <c r="J283" i="8"/>
  <c r="L283" i="8" s="1"/>
  <c r="J274" i="8"/>
  <c r="J1873" i="8"/>
  <c r="L1873" i="8" s="1"/>
  <c r="J932" i="8"/>
  <c r="L932" i="8" s="1"/>
  <c r="J1291" i="8"/>
  <c r="J43" i="8"/>
  <c r="L43" i="8" s="1"/>
  <c r="J281" i="8"/>
  <c r="L281" i="8" s="1"/>
  <c r="J288" i="8"/>
  <c r="J289" i="8"/>
  <c r="L289" i="8" s="1"/>
  <c r="J279" i="8"/>
  <c r="Q877" i="8"/>
  <c r="L427" i="5"/>
  <c r="M427" i="5"/>
  <c r="M732" i="5"/>
  <c r="K732" i="5"/>
  <c r="M985" i="5"/>
  <c r="L985" i="5"/>
  <c r="K985" i="5"/>
  <c r="P7" i="5"/>
  <c r="Q26" i="5"/>
  <c r="Q62" i="5"/>
  <c r="P85" i="5"/>
  <c r="P89" i="5"/>
  <c r="P93" i="5"/>
  <c r="L106" i="5"/>
  <c r="P118" i="5"/>
  <c r="M131" i="5"/>
  <c r="L150" i="5"/>
  <c r="K20" i="7" s="1"/>
  <c r="Q154" i="5"/>
  <c r="Q192" i="5"/>
  <c r="M205" i="5"/>
  <c r="L207" i="5"/>
  <c r="M236" i="5"/>
  <c r="L236" i="5"/>
  <c r="K32" i="7" s="1"/>
  <c r="R2112" i="8" s="1"/>
  <c r="K236" i="5"/>
  <c r="J32" i="7" s="1"/>
  <c r="Q2113" i="8" s="1"/>
  <c r="Q245" i="5"/>
  <c r="L250" i="5"/>
  <c r="M250" i="5"/>
  <c r="K250" i="5"/>
  <c r="Q273" i="5"/>
  <c r="Q337" i="5"/>
  <c r="K350" i="5"/>
  <c r="J47" i="7" s="1"/>
  <c r="Q569" i="8" s="1"/>
  <c r="L350" i="5"/>
  <c r="K47" i="7" s="1"/>
  <c r="K380" i="5"/>
  <c r="M380" i="5"/>
  <c r="L380" i="5"/>
  <c r="P459" i="5"/>
  <c r="M466" i="5"/>
  <c r="P468" i="5"/>
  <c r="K474" i="5"/>
  <c r="L478" i="5"/>
  <c r="M478" i="5"/>
  <c r="K478" i="5"/>
  <c r="Q497" i="5"/>
  <c r="P501" i="5"/>
  <c r="Q503" i="5"/>
  <c r="Q542" i="5"/>
  <c r="P542" i="5"/>
  <c r="Q584" i="5"/>
  <c r="Q588" i="5"/>
  <c r="L593" i="5"/>
  <c r="M593" i="5"/>
  <c r="P595" i="5"/>
  <c r="Q595" i="5"/>
  <c r="L627" i="5"/>
  <c r="M627" i="5"/>
  <c r="P642" i="5"/>
  <c r="K684" i="5"/>
  <c r="M699" i="5"/>
  <c r="Q765" i="5"/>
  <c r="L780" i="5"/>
  <c r="M780" i="5"/>
  <c r="K780" i="5"/>
  <c r="L808" i="5"/>
  <c r="Q810" i="5"/>
  <c r="P816" i="5"/>
  <c r="L918" i="5"/>
  <c r="K918" i="5"/>
  <c r="K1092" i="5"/>
  <c r="M1092" i="5"/>
  <c r="L1092" i="5"/>
  <c r="M749" i="5"/>
  <c r="L749" i="5"/>
  <c r="K749" i="5"/>
  <c r="Q20" i="5"/>
  <c r="P35" i="5"/>
  <c r="Q39" i="5"/>
  <c r="Q54" i="5"/>
  <c r="Q125" i="5"/>
  <c r="P129" i="5"/>
  <c r="P175" i="5"/>
  <c r="L195" i="5"/>
  <c r="M195" i="5"/>
  <c r="P243" i="5"/>
  <c r="L248" i="5"/>
  <c r="M248" i="5"/>
  <c r="L274" i="5"/>
  <c r="K37" i="7" s="1"/>
  <c r="R1351" i="8" s="1"/>
  <c r="K274" i="5"/>
  <c r="J37" i="7" s="1"/>
  <c r="P297" i="5"/>
  <c r="L301" i="5"/>
  <c r="M301" i="5"/>
  <c r="K311" i="5"/>
  <c r="J42" i="7" s="1"/>
  <c r="Q196" i="8" s="1"/>
  <c r="M311" i="5"/>
  <c r="P342" i="5"/>
  <c r="Q367" i="5"/>
  <c r="M372" i="5"/>
  <c r="K372" i="5"/>
  <c r="Q499" i="5"/>
  <c r="P525" i="5"/>
  <c r="P529" i="5"/>
  <c r="Q529" i="5"/>
  <c r="M538" i="5"/>
  <c r="L538" i="5"/>
  <c r="K70" i="7" s="1"/>
  <c r="K569" i="5"/>
  <c r="M569" i="5"/>
  <c r="P618" i="5"/>
  <c r="Q638" i="5"/>
  <c r="L645" i="5"/>
  <c r="M645" i="5"/>
  <c r="K645" i="5"/>
  <c r="Q684" i="5"/>
  <c r="M713" i="5"/>
  <c r="K713" i="5"/>
  <c r="Q759" i="5"/>
  <c r="K802" i="5"/>
  <c r="J96" i="7" s="1"/>
  <c r="Q1842" i="8" s="1"/>
  <c r="L802" i="5"/>
  <c r="K96" i="7" s="1"/>
  <c r="R1846" i="8" s="1"/>
  <c r="P806" i="5"/>
  <c r="M840" i="5"/>
  <c r="L840" i="5"/>
  <c r="M905" i="5"/>
  <c r="L905" i="5"/>
  <c r="K905" i="5"/>
  <c r="L1047" i="5"/>
  <c r="M1047" i="5"/>
  <c r="K414" i="5"/>
  <c r="M687" i="5"/>
  <c r="L687" i="5"/>
  <c r="Q918" i="5"/>
  <c r="P918" i="5"/>
  <c r="L1262" i="5"/>
  <c r="K1262" i="5"/>
  <c r="M1262" i="5"/>
  <c r="M69" i="5"/>
  <c r="K92" i="5"/>
  <c r="Q96" i="5"/>
  <c r="Q123" i="5"/>
  <c r="L130" i="5"/>
  <c r="K17" i="7" s="1"/>
  <c r="M130" i="5"/>
  <c r="M132" i="5"/>
  <c r="L132" i="5"/>
  <c r="K140" i="5"/>
  <c r="K223" i="5"/>
  <c r="L266" i="5"/>
  <c r="K268" i="5"/>
  <c r="P287" i="5"/>
  <c r="Q297" i="5"/>
  <c r="K301" i="5"/>
  <c r="M336" i="5"/>
  <c r="K336" i="5"/>
  <c r="K364" i="5"/>
  <c r="L370" i="5"/>
  <c r="K49" i="7" s="1"/>
  <c r="M370" i="5"/>
  <c r="K370" i="5"/>
  <c r="J49" i="7" s="1"/>
  <c r="Q2063" i="8" s="1"/>
  <c r="Q525" i="5"/>
  <c r="L569" i="5"/>
  <c r="M639" i="5"/>
  <c r="K639" i="5"/>
  <c r="L669" i="5"/>
  <c r="K711" i="5"/>
  <c r="K840" i="5"/>
  <c r="Q844" i="5"/>
  <c r="P846" i="5"/>
  <c r="K851" i="5"/>
  <c r="J99" i="7" s="1"/>
  <c r="Q2137" i="8" s="1"/>
  <c r="M851" i="5"/>
  <c r="L299" i="5"/>
  <c r="L421" i="5"/>
  <c r="M421" i="5"/>
  <c r="K421" i="5"/>
  <c r="K678" i="5"/>
  <c r="L678" i="5"/>
  <c r="K680" i="5"/>
  <c r="M720" i="5"/>
  <c r="L720" i="5"/>
  <c r="L732" i="5"/>
  <c r="Q35" i="5"/>
  <c r="K8" i="5"/>
  <c r="Q12" i="5"/>
  <c r="M27" i="5"/>
  <c r="M63" i="5"/>
  <c r="P67" i="5"/>
  <c r="M71" i="5"/>
  <c r="P75" i="5"/>
  <c r="L88" i="5"/>
  <c r="L92" i="5"/>
  <c r="Q115" i="5"/>
  <c r="M126" i="5"/>
  <c r="L126" i="5"/>
  <c r="M140" i="5"/>
  <c r="Q155" i="5"/>
  <c r="P165" i="5"/>
  <c r="P182" i="5"/>
  <c r="L223" i="5"/>
  <c r="Q239" i="5"/>
  <c r="P241" i="5"/>
  <c r="Q257" i="5"/>
  <c r="M266" i="5"/>
  <c r="L268" i="5"/>
  <c r="Q331" i="5"/>
  <c r="M364" i="5"/>
  <c r="K366" i="5"/>
  <c r="K368" i="5"/>
  <c r="L368" i="5"/>
  <c r="P395" i="5"/>
  <c r="P397" i="5"/>
  <c r="K406" i="5"/>
  <c r="P410" i="5"/>
  <c r="Q434" i="5"/>
  <c r="M496" i="5"/>
  <c r="L496" i="5"/>
  <c r="K496" i="5"/>
  <c r="Q521" i="5"/>
  <c r="P523" i="5"/>
  <c r="Q608" i="5"/>
  <c r="P612" i="5"/>
  <c r="L711" i="5"/>
  <c r="Q713" i="5"/>
  <c r="K720" i="5"/>
  <c r="Q800" i="5"/>
  <c r="P800" i="5"/>
  <c r="M855" i="5"/>
  <c r="L855" i="5"/>
  <c r="L888" i="5"/>
  <c r="M888" i="5"/>
  <c r="K888" i="5"/>
  <c r="P1020" i="5"/>
  <c r="Q1020" i="5"/>
  <c r="K1027" i="5"/>
  <c r="J122" i="7" s="1"/>
  <c r="Q1338" i="8" s="1"/>
  <c r="L1027" i="5"/>
  <c r="K122" i="7" s="1"/>
  <c r="R1344" i="8" s="1"/>
  <c r="M1027" i="5"/>
  <c r="L1126" i="5"/>
  <c r="M1126" i="5"/>
  <c r="M969" i="5"/>
  <c r="L969" i="5"/>
  <c r="K969" i="5"/>
  <c r="P148" i="5"/>
  <c r="M270" i="5"/>
  <c r="K270" i="5"/>
  <c r="J36" i="7" s="1"/>
  <c r="Q1254" i="8" s="1"/>
  <c r="L580" i="5"/>
  <c r="K72" i="7" s="1"/>
  <c r="L625" i="5"/>
  <c r="K766" i="5"/>
  <c r="J93" i="7" s="1"/>
  <c r="Q684" i="8" s="1"/>
  <c r="M766" i="5"/>
  <c r="L766" i="5"/>
  <c r="K93" i="7" s="1"/>
  <c r="R689" i="8" s="1"/>
  <c r="K974" i="5"/>
  <c r="L974" i="5"/>
  <c r="M974" i="5"/>
  <c r="L8" i="5"/>
  <c r="M65" i="5"/>
  <c r="P71" i="5"/>
  <c r="Q86" i="5"/>
  <c r="M88" i="5"/>
  <c r="K124" i="5"/>
  <c r="M124" i="5"/>
  <c r="K130" i="5"/>
  <c r="J17" i="7" s="1"/>
  <c r="Q1263" i="8" s="1"/>
  <c r="Q136" i="5"/>
  <c r="L151" i="5"/>
  <c r="K178" i="5"/>
  <c r="L180" i="5"/>
  <c r="P206" i="5"/>
  <c r="M219" i="5"/>
  <c r="Q221" i="5"/>
  <c r="Q253" i="5"/>
  <c r="P255" i="5"/>
  <c r="Q264" i="5"/>
  <c r="Q283" i="5"/>
  <c r="K324" i="5"/>
  <c r="L334" i="5"/>
  <c r="M334" i="5"/>
  <c r="K334" i="5"/>
  <c r="K360" i="5"/>
  <c r="Q383" i="5"/>
  <c r="P391" i="5"/>
  <c r="M406" i="5"/>
  <c r="Q481" i="5"/>
  <c r="Q489" i="5"/>
  <c r="M515" i="5"/>
  <c r="K517" i="5"/>
  <c r="M526" i="5"/>
  <c r="L526" i="5"/>
  <c r="K526" i="5"/>
  <c r="K563" i="5"/>
  <c r="M563" i="5"/>
  <c r="K565" i="5"/>
  <c r="P600" i="5"/>
  <c r="P606" i="5"/>
  <c r="P630" i="5"/>
  <c r="Q665" i="5"/>
  <c r="L754" i="5"/>
  <c r="K89" i="7" s="1"/>
  <c r="M756" i="5"/>
  <c r="L756" i="5"/>
  <c r="K756" i="5"/>
  <c r="P840" i="5"/>
  <c r="Q842" i="5"/>
  <c r="L851" i="5"/>
  <c r="K99" i="7" s="1"/>
  <c r="M963" i="5"/>
  <c r="L963" i="5"/>
  <c r="K112" i="7" s="1"/>
  <c r="P1115" i="5"/>
  <c r="Q1115" i="5"/>
  <c r="M672" i="5"/>
  <c r="L672" i="5"/>
  <c r="K672" i="5"/>
  <c r="M845" i="5"/>
  <c r="K845" i="5"/>
  <c r="M906" i="5"/>
  <c r="L906" i="5"/>
  <c r="K906" i="5"/>
  <c r="M917" i="5"/>
  <c r="L917" i="5"/>
  <c r="K917" i="5"/>
  <c r="L1285" i="5"/>
  <c r="M1285" i="5"/>
  <c r="K1285" i="5"/>
  <c r="L1315" i="5"/>
  <c r="M1315" i="5"/>
  <c r="K1315" i="5"/>
  <c r="Q1388" i="5"/>
  <c r="P1388" i="5"/>
  <c r="L46" i="5"/>
  <c r="L193" i="5"/>
  <c r="M193" i="5"/>
  <c r="M635" i="5"/>
  <c r="L635" i="5"/>
  <c r="Q2" i="5"/>
  <c r="P17" i="5"/>
  <c r="P40" i="5"/>
  <c r="P53" i="5"/>
  <c r="Q65" i="5"/>
  <c r="Q88" i="5"/>
  <c r="P101" i="5"/>
  <c r="Q105" i="5"/>
  <c r="Q107" i="5"/>
  <c r="Q126" i="5"/>
  <c r="Q128" i="5"/>
  <c r="P147" i="5"/>
  <c r="Q198" i="5"/>
  <c r="Q202" i="5"/>
  <c r="Q217" i="5"/>
  <c r="Q251" i="5"/>
  <c r="Q262" i="5"/>
  <c r="P277" i="5"/>
  <c r="K332" i="5"/>
  <c r="M332" i="5"/>
  <c r="Q360" i="5"/>
  <c r="Q379" i="5"/>
  <c r="Q385" i="5"/>
  <c r="P473" i="5"/>
  <c r="P477" i="5"/>
  <c r="P481" i="5"/>
  <c r="M486" i="5"/>
  <c r="K486" i="5"/>
  <c r="K511" i="5"/>
  <c r="K550" i="5"/>
  <c r="P559" i="5"/>
  <c r="Q559" i="5"/>
  <c r="Q594" i="5"/>
  <c r="L603" i="5"/>
  <c r="Q628" i="5"/>
  <c r="M633" i="5"/>
  <c r="L633" i="5"/>
  <c r="K657" i="5"/>
  <c r="Q696" i="5"/>
  <c r="Q752" i="5"/>
  <c r="P752" i="5"/>
  <c r="M777" i="5"/>
  <c r="K777" i="5"/>
  <c r="Q794" i="5"/>
  <c r="P794" i="5"/>
  <c r="M950" i="5"/>
  <c r="K950" i="5"/>
  <c r="Q1243" i="5"/>
  <c r="P1243" i="5"/>
  <c r="M813" i="5"/>
  <c r="L813" i="5"/>
  <c r="K813" i="5"/>
  <c r="M117" i="5"/>
  <c r="Q54" i="8"/>
  <c r="K74" i="5"/>
  <c r="K112" i="5"/>
  <c r="L118" i="5"/>
  <c r="M170" i="5"/>
  <c r="P219" i="5"/>
  <c r="K256" i="5"/>
  <c r="J34" i="7" s="1"/>
  <c r="Q283" i="8" s="1"/>
  <c r="M256" i="5"/>
  <c r="M265" i="5"/>
  <c r="L265" i="5"/>
  <c r="K265" i="5"/>
  <c r="K284" i="5"/>
  <c r="L284" i="5"/>
  <c r="M354" i="5"/>
  <c r="K354" i="5"/>
  <c r="Q381" i="5"/>
  <c r="M388" i="5"/>
  <c r="L388" i="5"/>
  <c r="K390" i="5"/>
  <c r="K396" i="5"/>
  <c r="L433" i="5"/>
  <c r="M433" i="5"/>
  <c r="P441" i="5"/>
  <c r="Q441" i="5"/>
  <c r="L484" i="5"/>
  <c r="M484" i="5"/>
  <c r="Q513" i="5"/>
  <c r="K631" i="5"/>
  <c r="M631" i="5"/>
  <c r="M738" i="5"/>
  <c r="K738" i="5"/>
  <c r="M822" i="5"/>
  <c r="K822" i="5"/>
  <c r="J97" i="7" s="1"/>
  <c r="Q64" i="8" s="1"/>
  <c r="M839" i="5"/>
  <c r="L839" i="5"/>
  <c r="K839" i="5"/>
  <c r="L915" i="5"/>
  <c r="M915" i="5"/>
  <c r="K915" i="5"/>
  <c r="M1080" i="5"/>
  <c r="L1080" i="5"/>
  <c r="K128" i="7" s="1"/>
  <c r="K1080" i="5"/>
  <c r="J128" i="7" s="1"/>
  <c r="L451" i="5"/>
  <c r="K54" i="7" s="1"/>
  <c r="M451" i="5"/>
  <c r="L242" i="5"/>
  <c r="M242" i="5"/>
  <c r="K242" i="5"/>
  <c r="L445" i="5"/>
  <c r="K445" i="5"/>
  <c r="M492" i="5"/>
  <c r="K492" i="5"/>
  <c r="M45" i="5"/>
  <c r="Q49" i="5"/>
  <c r="Q13" i="5"/>
  <c r="Q34" i="5"/>
  <c r="Q47" i="5"/>
  <c r="L74" i="5"/>
  <c r="Q78" i="5"/>
  <c r="L112" i="5"/>
  <c r="M118" i="5"/>
  <c r="M238" i="5"/>
  <c r="L238" i="5"/>
  <c r="K238" i="5"/>
  <c r="Q249" i="5"/>
  <c r="Q260" i="5"/>
  <c r="P260" i="5"/>
  <c r="M352" i="5"/>
  <c r="L352" i="5"/>
  <c r="P373" i="5"/>
  <c r="M386" i="5"/>
  <c r="L386" i="5"/>
  <c r="P428" i="5"/>
  <c r="Q475" i="5"/>
  <c r="M480" i="5"/>
  <c r="K480" i="5"/>
  <c r="J61" i="7" s="1"/>
  <c r="P537" i="5"/>
  <c r="M553" i="5"/>
  <c r="K553" i="5"/>
  <c r="P579" i="5"/>
  <c r="M695" i="5"/>
  <c r="K695" i="5"/>
  <c r="Q750" i="5"/>
  <c r="P750" i="5"/>
  <c r="P818" i="5"/>
  <c r="L948" i="5"/>
  <c r="M948" i="5"/>
  <c r="K948" i="5"/>
  <c r="Q1135" i="5"/>
  <c r="P1135" i="5"/>
  <c r="L1162" i="5"/>
  <c r="K141" i="7" s="1"/>
  <c r="M1162" i="5"/>
  <c r="K1162" i="5"/>
  <c r="J141" i="7" s="1"/>
  <c r="Q2008" i="8" s="1"/>
  <c r="L1180" i="5"/>
  <c r="K144" i="7" s="1"/>
  <c r="K1180" i="5"/>
  <c r="J144" i="7" s="1"/>
  <c r="Q1302" i="8" s="1"/>
  <c r="M1180" i="5"/>
  <c r="L212" i="5"/>
  <c r="M212" i="5"/>
  <c r="K212" i="5"/>
  <c r="M184" i="5"/>
  <c r="K290" i="5"/>
  <c r="J39" i="7" s="1"/>
  <c r="Q1962" i="8" s="1"/>
  <c r="L290" i="5"/>
  <c r="K39" i="7" s="1"/>
  <c r="R1967" i="8" s="1"/>
  <c r="P11" i="5"/>
  <c r="M26" i="5"/>
  <c r="K28" i="5"/>
  <c r="M62" i="5"/>
  <c r="K64" i="5"/>
  <c r="J11" i="7" s="1"/>
  <c r="Q1984" i="8" s="1"/>
  <c r="Q68" i="5"/>
  <c r="M87" i="5"/>
  <c r="M133" i="5"/>
  <c r="P143" i="5"/>
  <c r="P172" i="5"/>
  <c r="P215" i="5"/>
  <c r="Q233" i="5"/>
  <c r="M254" i="5"/>
  <c r="L256" i="5"/>
  <c r="K34" i="7" s="1"/>
  <c r="K278" i="5"/>
  <c r="M278" i="5"/>
  <c r="L278" i="5"/>
  <c r="K323" i="5"/>
  <c r="M323" i="5"/>
  <c r="L323" i="5"/>
  <c r="K378" i="5"/>
  <c r="K433" i="5"/>
  <c r="K466" i="5"/>
  <c r="K468" i="5"/>
  <c r="M499" i="5"/>
  <c r="M503" i="5"/>
  <c r="L631" i="5"/>
  <c r="M651" i="5"/>
  <c r="K651" i="5"/>
  <c r="L693" i="5"/>
  <c r="K83" i="7" s="1"/>
  <c r="M693" i="5"/>
  <c r="K699" i="5"/>
  <c r="L701" i="5"/>
  <c r="M708" i="5"/>
  <c r="L708" i="5"/>
  <c r="K708" i="5"/>
  <c r="L738" i="5"/>
  <c r="P814" i="5"/>
  <c r="L933" i="5"/>
  <c r="M933" i="5"/>
  <c r="K933" i="5"/>
  <c r="K980" i="5"/>
  <c r="L980" i="5"/>
  <c r="P1058" i="5"/>
  <c r="Q1058" i="5"/>
  <c r="Q1067" i="5"/>
  <c r="P1067" i="5"/>
  <c r="M1109" i="5"/>
  <c r="K1109" i="5"/>
  <c r="L1291" i="5"/>
  <c r="K165" i="7" s="1"/>
  <c r="R1739" i="8" s="1"/>
  <c r="M1291" i="5"/>
  <c r="K1291" i="5"/>
  <c r="J165" i="7" s="1"/>
  <c r="M1374" i="5"/>
  <c r="L1374" i="5"/>
  <c r="K910" i="5"/>
  <c r="M910" i="5"/>
  <c r="L945" i="5"/>
  <c r="M945" i="5"/>
  <c r="K945" i="5"/>
  <c r="Q1009" i="5"/>
  <c r="M1049" i="5"/>
  <c r="K1049" i="5"/>
  <c r="P1130" i="5"/>
  <c r="Q1130" i="5"/>
  <c r="P1201" i="5"/>
  <c r="L1232" i="5"/>
  <c r="K1232" i="5"/>
  <c r="M1232" i="5"/>
  <c r="L1310" i="5"/>
  <c r="M1310" i="5"/>
  <c r="K1310" i="5"/>
  <c r="Q885" i="5"/>
  <c r="L939" i="5"/>
  <c r="M939" i="5"/>
  <c r="P958" i="5"/>
  <c r="L976" i="5"/>
  <c r="K976" i="5"/>
  <c r="P1063" i="5"/>
  <c r="P1111" i="5"/>
  <c r="Q1111" i="5"/>
  <c r="M1164" i="5"/>
  <c r="K1164" i="5"/>
  <c r="L1164" i="5"/>
  <c r="Q348" i="5"/>
  <c r="P356" i="5"/>
  <c r="Q457" i="5"/>
  <c r="P464" i="5"/>
  <c r="P571" i="5"/>
  <c r="Q680" i="5"/>
  <c r="Q693" i="5"/>
  <c r="M704" i="5"/>
  <c r="L704" i="5"/>
  <c r="Q724" i="5"/>
  <c r="Q728" i="5"/>
  <c r="M737" i="5"/>
  <c r="L737" i="5"/>
  <c r="Q792" i="5"/>
  <c r="P796" i="5"/>
  <c r="P798" i="5"/>
  <c r="Q804" i="5"/>
  <c r="P987" i="5"/>
  <c r="Q1003" i="5"/>
  <c r="M1051" i="5"/>
  <c r="Q1053" i="5"/>
  <c r="L1221" i="5"/>
  <c r="M1221" i="5"/>
  <c r="P374" i="5"/>
  <c r="Q390" i="5"/>
  <c r="P392" i="5"/>
  <c r="Q396" i="5"/>
  <c r="P398" i="5"/>
  <c r="Q474" i="5"/>
  <c r="Q540" i="5"/>
  <c r="P565" i="5"/>
  <c r="Q591" i="5"/>
  <c r="Q599" i="5"/>
  <c r="Q641" i="5"/>
  <c r="K712" i="5"/>
  <c r="L712" i="5"/>
  <c r="P732" i="5"/>
  <c r="Q732" i="5"/>
  <c r="M807" i="5"/>
  <c r="L807" i="5"/>
  <c r="M821" i="5"/>
  <c r="L821" i="5"/>
  <c r="K880" i="5"/>
  <c r="M880" i="5"/>
  <c r="M897" i="5"/>
  <c r="L897" i="5"/>
  <c r="P935" i="5"/>
  <c r="Q935" i="5"/>
  <c r="M981" i="5"/>
  <c r="L981" i="5"/>
  <c r="M1048" i="5"/>
  <c r="L1048" i="5"/>
  <c r="M1158" i="5"/>
  <c r="L1158" i="5"/>
  <c r="K1158" i="5"/>
  <c r="M1409" i="5"/>
  <c r="L1409" i="5"/>
  <c r="K1409" i="5"/>
  <c r="Q120" i="5"/>
  <c r="Q138" i="5"/>
  <c r="Q166" i="5"/>
  <c r="K183" i="5"/>
  <c r="J24" i="7" s="1"/>
  <c r="Q1542" i="8" s="1"/>
  <c r="Q191" i="5"/>
  <c r="Q218" i="5"/>
  <c r="K220" i="5"/>
  <c r="L226" i="5"/>
  <c r="K228" i="5"/>
  <c r="K230" i="5"/>
  <c r="Q232" i="5"/>
  <c r="P234" i="5"/>
  <c r="K244" i="5"/>
  <c r="Q248" i="5"/>
  <c r="M272" i="5"/>
  <c r="Q278" i="5"/>
  <c r="L296" i="5"/>
  <c r="L317" i="5"/>
  <c r="K361" i="5"/>
  <c r="P386" i="5"/>
  <c r="Q409" i="5"/>
  <c r="K415" i="5"/>
  <c r="P429" i="5"/>
  <c r="P439" i="5"/>
  <c r="L460" i="5"/>
  <c r="Q462" i="5"/>
  <c r="K498" i="5"/>
  <c r="K504" i="5"/>
  <c r="K508" i="5"/>
  <c r="K520" i="5"/>
  <c r="K522" i="5"/>
  <c r="Q536" i="5"/>
  <c r="L551" i="5"/>
  <c r="P563" i="5"/>
  <c r="Q567" i="5"/>
  <c r="P578" i="5"/>
  <c r="Q609" i="5"/>
  <c r="Q611" i="5"/>
  <c r="L613" i="5"/>
  <c r="Q619" i="5"/>
  <c r="P627" i="5"/>
  <c r="Q643" i="5"/>
  <c r="K704" i="5"/>
  <c r="Q710" i="5"/>
  <c r="M743" i="5"/>
  <c r="L743" i="5"/>
  <c r="P782" i="5"/>
  <c r="Q788" i="5"/>
  <c r="P828" i="5"/>
  <c r="M927" i="5"/>
  <c r="L927" i="5"/>
  <c r="Q961" i="5"/>
  <c r="Q989" i="5"/>
  <c r="Q1092" i="5"/>
  <c r="Q163" i="5"/>
  <c r="L175" i="5"/>
  <c r="Q177" i="5"/>
  <c r="M179" i="5"/>
  <c r="M181" i="5"/>
  <c r="L183" i="5"/>
  <c r="K24" i="7" s="1"/>
  <c r="M185" i="5"/>
  <c r="Q210" i="5"/>
  <c r="L220" i="5"/>
  <c r="Q224" i="5"/>
  <c r="M226" i="5"/>
  <c r="L228" i="5"/>
  <c r="L230" i="5"/>
  <c r="Q236" i="5"/>
  <c r="Q242" i="5"/>
  <c r="Q244" i="5"/>
  <c r="Q263" i="5"/>
  <c r="M317" i="5"/>
  <c r="Q319" i="5"/>
  <c r="Q359" i="5"/>
  <c r="L361" i="5"/>
  <c r="P363" i="5"/>
  <c r="K403" i="5"/>
  <c r="Q411" i="5"/>
  <c r="Q413" i="5"/>
  <c r="M415" i="5"/>
  <c r="P425" i="5"/>
  <c r="P445" i="5"/>
  <c r="P471" i="5"/>
  <c r="Q480" i="5"/>
  <c r="P482" i="5"/>
  <c r="Q492" i="5"/>
  <c r="P498" i="5"/>
  <c r="L508" i="5"/>
  <c r="K510" i="5"/>
  <c r="Q518" i="5"/>
  <c r="M520" i="5"/>
  <c r="Q587" i="5"/>
  <c r="M613" i="5"/>
  <c r="L666" i="5"/>
  <c r="Q668" i="5"/>
  <c r="Q674" i="5"/>
  <c r="Q683" i="5"/>
  <c r="P683" i="5"/>
  <c r="P685" i="5"/>
  <c r="M719" i="5"/>
  <c r="K719" i="5"/>
  <c r="M731" i="5"/>
  <c r="L731" i="5"/>
  <c r="M831" i="5"/>
  <c r="L831" i="5"/>
  <c r="L966" i="5"/>
  <c r="K115" i="7" s="1"/>
  <c r="R512" i="8" s="1"/>
  <c r="M966" i="5"/>
  <c r="Q1228" i="5"/>
  <c r="P1228" i="5"/>
  <c r="Q220" i="5"/>
  <c r="Q226" i="5"/>
  <c r="P230" i="5"/>
  <c r="Q469" i="5"/>
  <c r="L660" i="5"/>
  <c r="K78" i="7" s="1"/>
  <c r="P708" i="5"/>
  <c r="Q708" i="5"/>
  <c r="P756" i="5"/>
  <c r="M762" i="5"/>
  <c r="Q786" i="5"/>
  <c r="P821" i="5"/>
  <c r="Q825" i="5"/>
  <c r="K827" i="5"/>
  <c r="P858" i="5"/>
  <c r="P864" i="5"/>
  <c r="K927" i="5"/>
  <c r="K962" i="5"/>
  <c r="J111" i="7" s="1"/>
  <c r="Q1475" i="8" s="1"/>
  <c r="L962" i="5"/>
  <c r="K111" i="7" s="1"/>
  <c r="P1028" i="5"/>
  <c r="L1037" i="5"/>
  <c r="L1067" i="5"/>
  <c r="M1067" i="5"/>
  <c r="M1307" i="5"/>
  <c r="L1307" i="5"/>
  <c r="K1307" i="5"/>
  <c r="P267" i="5"/>
  <c r="P296" i="5"/>
  <c r="P325" i="5"/>
  <c r="P343" i="5"/>
  <c r="P415" i="5"/>
  <c r="P530" i="5"/>
  <c r="Q545" i="5"/>
  <c r="Q560" i="5"/>
  <c r="K592" i="5"/>
  <c r="Q596" i="5"/>
  <c r="M604" i="5"/>
  <c r="M624" i="5"/>
  <c r="K626" i="5"/>
  <c r="M696" i="5"/>
  <c r="Q698" i="5"/>
  <c r="Q700" i="5"/>
  <c r="M707" i="5"/>
  <c r="K707" i="5"/>
  <c r="L719" i="5"/>
  <c r="Q725" i="5"/>
  <c r="K731" i="5"/>
  <c r="L772" i="5"/>
  <c r="Q774" i="5"/>
  <c r="M789" i="5"/>
  <c r="K789" i="5"/>
  <c r="K801" i="5"/>
  <c r="K831" i="5"/>
  <c r="K844" i="5"/>
  <c r="M844" i="5"/>
  <c r="P878" i="5"/>
  <c r="P884" i="5"/>
  <c r="K904" i="5"/>
  <c r="L904" i="5"/>
  <c r="P938" i="5"/>
  <c r="Q940" i="5"/>
  <c r="L1000" i="5"/>
  <c r="M1000" i="5"/>
  <c r="Q1026" i="5"/>
  <c r="M1065" i="5"/>
  <c r="K1065" i="5"/>
  <c r="Q1231" i="5"/>
  <c r="P1298" i="5"/>
  <c r="Q1298" i="5"/>
  <c r="P1225" i="5"/>
  <c r="Q1225" i="5"/>
  <c r="L1267" i="5"/>
  <c r="K161" i="7" s="1"/>
  <c r="M1267" i="5"/>
  <c r="M1294" i="5"/>
  <c r="L1294" i="5"/>
  <c r="K1294" i="5"/>
  <c r="P1330" i="5"/>
  <c r="P1336" i="5"/>
  <c r="K1224" i="5"/>
  <c r="L1224" i="5"/>
  <c r="Q1322" i="5"/>
  <c r="L1381" i="5"/>
  <c r="K173" i="7" s="1"/>
  <c r="R912" i="8" s="1"/>
  <c r="K1381" i="5"/>
  <c r="J173" i="7" s="1"/>
  <c r="Q922" i="8" s="1"/>
  <c r="M1381" i="5"/>
  <c r="L1397" i="5"/>
  <c r="K1397" i="5"/>
  <c r="M1410" i="5"/>
  <c r="L1410" i="5"/>
  <c r="K1410" i="5"/>
  <c r="M1434" i="5"/>
  <c r="L1434" i="5"/>
  <c r="K1434" i="5"/>
  <c r="L1448" i="5"/>
  <c r="M1448" i="5"/>
  <c r="L1470" i="5"/>
  <c r="M1470" i="5"/>
  <c r="P1252" i="5"/>
  <c r="L1259" i="5"/>
  <c r="M1259" i="5"/>
  <c r="P1262" i="5"/>
  <c r="K1267" i="5"/>
  <c r="J161" i="7" s="1"/>
  <c r="Q754" i="8" s="1"/>
  <c r="P1512" i="5"/>
  <c r="Q1512" i="5"/>
  <c r="Q686" i="5"/>
  <c r="P692" i="5"/>
  <c r="Q706" i="5"/>
  <c r="P772" i="5"/>
  <c r="Q779" i="5"/>
  <c r="P845" i="5"/>
  <c r="P874" i="5"/>
  <c r="P896" i="5"/>
  <c r="Q911" i="5"/>
  <c r="Q913" i="5"/>
  <c r="P947" i="5"/>
  <c r="P986" i="5"/>
  <c r="Q997" i="5"/>
  <c r="Q1014" i="5"/>
  <c r="P1037" i="5"/>
  <c r="K1050" i="5"/>
  <c r="L1050" i="5"/>
  <c r="Q1076" i="5"/>
  <c r="P1117" i="5"/>
  <c r="Q1123" i="5"/>
  <c r="P1129" i="5"/>
  <c r="K1143" i="5"/>
  <c r="P1146" i="5"/>
  <c r="Q1152" i="5"/>
  <c r="P1164" i="5"/>
  <c r="Q1166" i="5"/>
  <c r="L1173" i="5"/>
  <c r="K1175" i="5"/>
  <c r="M1185" i="5"/>
  <c r="M1202" i="5"/>
  <c r="L1202" i="5"/>
  <c r="M1224" i="5"/>
  <c r="P1234" i="5"/>
  <c r="L1238" i="5"/>
  <c r="L1257" i="5"/>
  <c r="M1257" i="5"/>
  <c r="L1280" i="5"/>
  <c r="K1280" i="5"/>
  <c r="P1294" i="5"/>
  <c r="Q1304" i="5"/>
  <c r="M1397" i="5"/>
  <c r="Q1401" i="5"/>
  <c r="Q1405" i="5"/>
  <c r="P1483" i="5"/>
  <c r="K1548" i="5"/>
  <c r="M1548" i="5"/>
  <c r="L1548" i="5"/>
  <c r="K1528" i="5"/>
  <c r="J192" i="7" s="1"/>
  <c r="Q565" i="8" s="1"/>
  <c r="M1528" i="5"/>
  <c r="M1555" i="5"/>
  <c r="K1555" i="5"/>
  <c r="L1568" i="5"/>
  <c r="M1568" i="5"/>
  <c r="P734" i="5"/>
  <c r="Q743" i="5"/>
  <c r="Q777" i="5"/>
  <c r="M785" i="5"/>
  <c r="K785" i="5"/>
  <c r="Q813" i="5"/>
  <c r="Q815" i="5"/>
  <c r="Q876" i="5"/>
  <c r="Q921" i="5"/>
  <c r="P1072" i="5"/>
  <c r="L1145" i="5"/>
  <c r="K136" i="7" s="1"/>
  <c r="R1554" i="8" s="1"/>
  <c r="K1149" i="5"/>
  <c r="J138" i="7" s="1"/>
  <c r="L1149" i="5"/>
  <c r="K138" i="7" s="1"/>
  <c r="P1158" i="5"/>
  <c r="Q1158" i="5"/>
  <c r="K1198" i="5"/>
  <c r="M1198" i="5"/>
  <c r="Q1207" i="5"/>
  <c r="P1207" i="5"/>
  <c r="L1243" i="5"/>
  <c r="M1243" i="5"/>
  <c r="L1274" i="5"/>
  <c r="K1274" i="5"/>
  <c r="Q1483" i="5"/>
  <c r="P1143" i="5"/>
  <c r="Q1143" i="5"/>
  <c r="M1196" i="5"/>
  <c r="L1196" i="5"/>
  <c r="P1224" i="5"/>
  <c r="M1247" i="5"/>
  <c r="L1364" i="5"/>
  <c r="K1364" i="5"/>
  <c r="L1435" i="5"/>
  <c r="M1435" i="5"/>
  <c r="L1471" i="5"/>
  <c r="K1471" i="5"/>
  <c r="K1524" i="5"/>
  <c r="L1528" i="5"/>
  <c r="K192" i="7" s="1"/>
  <c r="R565" i="8" s="1"/>
  <c r="K716" i="5"/>
  <c r="P738" i="5"/>
  <c r="P755" i="5"/>
  <c r="P760" i="5"/>
  <c r="Q848" i="5"/>
  <c r="L850" i="5"/>
  <c r="K875" i="5"/>
  <c r="P876" i="5"/>
  <c r="P886" i="5"/>
  <c r="P888" i="5"/>
  <c r="P892" i="5"/>
  <c r="K912" i="5"/>
  <c r="K973" i="5"/>
  <c r="P1002" i="5"/>
  <c r="K1021" i="5"/>
  <c r="P1033" i="5"/>
  <c r="M1108" i="5"/>
  <c r="L1110" i="5"/>
  <c r="P1112" i="5"/>
  <c r="L1122" i="5"/>
  <c r="K130" i="7" s="1"/>
  <c r="M1149" i="5"/>
  <c r="K1186" i="5"/>
  <c r="J147" i="7" s="1"/>
  <c r="M1186" i="5"/>
  <c r="L1198" i="5"/>
  <c r="Q1204" i="5"/>
  <c r="K1206" i="5"/>
  <c r="P1218" i="5"/>
  <c r="K1243" i="5"/>
  <c r="M1274" i="5"/>
  <c r="Q1323" i="5"/>
  <c r="P1339" i="5"/>
  <c r="Q1339" i="5"/>
  <c r="K1520" i="5"/>
  <c r="M1520" i="5"/>
  <c r="M1522" i="5"/>
  <c r="L1524" i="5"/>
  <c r="Q660" i="5"/>
  <c r="Q662" i="5"/>
  <c r="Q689" i="5"/>
  <c r="Q703" i="5"/>
  <c r="L718" i="5"/>
  <c r="Q742" i="5"/>
  <c r="Q744" i="5"/>
  <c r="Q801" i="5"/>
  <c r="Q830" i="5"/>
  <c r="Q832" i="5"/>
  <c r="P838" i="5"/>
  <c r="P848" i="5"/>
  <c r="P860" i="5"/>
  <c r="Q888" i="5"/>
  <c r="L934" i="5"/>
  <c r="K108" i="7" s="1"/>
  <c r="R701" i="8" s="1"/>
  <c r="K936" i="5"/>
  <c r="K938" i="5"/>
  <c r="P942" i="5"/>
  <c r="P944" i="5"/>
  <c r="Q967" i="5"/>
  <c r="L977" i="5"/>
  <c r="K979" i="5"/>
  <c r="K987" i="5"/>
  <c r="Q1002" i="5"/>
  <c r="K1011" i="5"/>
  <c r="Q1015" i="5"/>
  <c r="Q1083" i="5"/>
  <c r="L1098" i="5"/>
  <c r="Q1112" i="5"/>
  <c r="L1116" i="5"/>
  <c r="Q1155" i="5"/>
  <c r="P1159" i="5"/>
  <c r="M1176" i="5"/>
  <c r="L1176" i="5"/>
  <c r="L1186" i="5"/>
  <c r="K147" i="7" s="1"/>
  <c r="M1237" i="5"/>
  <c r="M1351" i="5"/>
  <c r="M1385" i="5"/>
  <c r="L1385" i="5"/>
  <c r="L1394" i="5"/>
  <c r="K1394" i="5"/>
  <c r="M1394" i="5"/>
  <c r="K1582" i="5"/>
  <c r="L1582" i="5"/>
  <c r="K1115" i="5"/>
  <c r="M1115" i="5"/>
  <c r="M1168" i="5"/>
  <c r="K1168" i="5"/>
  <c r="P1227" i="5"/>
  <c r="K1250" i="5"/>
  <c r="J159" i="7" s="1"/>
  <c r="M1250" i="5"/>
  <c r="P1272" i="5"/>
  <c r="L1340" i="5"/>
  <c r="M1340" i="5"/>
  <c r="Q1418" i="5"/>
  <c r="P1418" i="5"/>
  <c r="K1283" i="5"/>
  <c r="M1283" i="5"/>
  <c r="P1372" i="5"/>
  <c r="K1379" i="5"/>
  <c r="L1379" i="5"/>
  <c r="P1385" i="5"/>
  <c r="Q1441" i="5"/>
  <c r="M1446" i="5"/>
  <c r="K1446" i="5"/>
  <c r="Q1554" i="5"/>
  <c r="M1563" i="5"/>
  <c r="L1563" i="5"/>
  <c r="K1563" i="5"/>
  <c r="Q1569" i="5"/>
  <c r="P1578" i="5"/>
  <c r="P1293" i="5"/>
  <c r="P1317" i="5"/>
  <c r="L1388" i="5"/>
  <c r="M1388" i="5"/>
  <c r="M1493" i="5"/>
  <c r="L1493" i="5"/>
  <c r="Q1552" i="5"/>
  <c r="P1552" i="5"/>
  <c r="Q1370" i="5"/>
  <c r="M1379" i="5"/>
  <c r="K1400" i="5"/>
  <c r="Q1402" i="5"/>
  <c r="Q1414" i="5"/>
  <c r="Q1427" i="5"/>
  <c r="Q1435" i="5"/>
  <c r="Q1437" i="5"/>
  <c r="L1459" i="5"/>
  <c r="M1459" i="5"/>
  <c r="Q1501" i="5"/>
  <c r="P1501" i="5"/>
  <c r="L1510" i="5"/>
  <c r="K187" i="7" s="1"/>
  <c r="R1350" i="8" s="1"/>
  <c r="L1512" i="5"/>
  <c r="L1540" i="5"/>
  <c r="P1546" i="5"/>
  <c r="L1572" i="5"/>
  <c r="K197" i="7" s="1"/>
  <c r="R1531" i="8" s="1"/>
  <c r="M1500" i="5"/>
  <c r="K1500" i="5"/>
  <c r="Q1540" i="5"/>
  <c r="M1551" i="5"/>
  <c r="L1551" i="5"/>
  <c r="Q771" i="5"/>
  <c r="Q843" i="5"/>
  <c r="Q849" i="5"/>
  <c r="P856" i="5"/>
  <c r="P872" i="5"/>
  <c r="Q895" i="5"/>
  <c r="P906" i="5"/>
  <c r="Q916" i="5"/>
  <c r="Q927" i="5"/>
  <c r="Q943" i="5"/>
  <c r="Q957" i="5"/>
  <c r="Q973" i="5"/>
  <c r="Q975" i="5"/>
  <c r="P1017" i="5"/>
  <c r="P1035" i="5"/>
  <c r="Q1051" i="5"/>
  <c r="Q1074" i="5"/>
  <c r="P1107" i="5"/>
  <c r="P1118" i="5"/>
  <c r="Q1122" i="5"/>
  <c r="Q1128" i="5"/>
  <c r="Q1145" i="5"/>
  <c r="P1160" i="5"/>
  <c r="Q1290" i="5"/>
  <c r="L1316" i="5"/>
  <c r="M1316" i="5"/>
  <c r="P1342" i="5"/>
  <c r="M1472" i="5"/>
  <c r="M1515" i="5"/>
  <c r="L1515" i="5"/>
  <c r="K189" i="7" s="1"/>
  <c r="R616" i="8" s="1"/>
  <c r="M1547" i="5"/>
  <c r="L1547" i="5"/>
  <c r="L1399" i="5"/>
  <c r="M1399" i="5"/>
  <c r="K1481" i="5"/>
  <c r="M1487" i="5"/>
  <c r="L1487" i="5"/>
  <c r="L1500" i="5"/>
  <c r="M1509" i="5"/>
  <c r="K1509" i="5"/>
  <c r="K1545" i="5"/>
  <c r="M1545" i="5"/>
  <c r="K1551" i="5"/>
  <c r="P1568" i="5"/>
  <c r="Q1568" i="5"/>
  <c r="P1091" i="5"/>
  <c r="Q1230" i="5"/>
  <c r="P1242" i="5"/>
  <c r="P1266" i="5"/>
  <c r="P1430" i="5"/>
  <c r="L1507" i="5"/>
  <c r="K186" i="7" s="1"/>
  <c r="R175" i="8" s="1"/>
  <c r="K1507" i="5"/>
  <c r="J186" i="7" s="1"/>
  <c r="Q176" i="8" s="1"/>
  <c r="P1564" i="5"/>
  <c r="Q1188" i="5"/>
  <c r="P1211" i="5"/>
  <c r="P1310" i="5"/>
  <c r="P1312" i="5"/>
  <c r="P1349" i="5"/>
  <c r="Q1353" i="5"/>
  <c r="Q1383" i="5"/>
  <c r="Q1419" i="5"/>
  <c r="P1460" i="5"/>
  <c r="P1469" i="5"/>
  <c r="P1541" i="5"/>
  <c r="Q1572" i="5"/>
  <c r="Q1582" i="5"/>
  <c r="Q1503" i="5"/>
  <c r="L1533" i="5"/>
  <c r="K1535" i="5"/>
  <c r="Q1537" i="5"/>
  <c r="Q1557" i="5"/>
  <c r="P1559" i="5"/>
  <c r="Q1305" i="5"/>
  <c r="P1321" i="5"/>
  <c r="P1325" i="5"/>
  <c r="P1327" i="5"/>
  <c r="Q1329" i="5"/>
  <c r="P1358" i="5"/>
  <c r="Q1467" i="5"/>
  <c r="Q1509" i="5"/>
  <c r="Q1513" i="5"/>
  <c r="P1517" i="5"/>
  <c r="Q1523" i="5"/>
  <c r="Q1533" i="5"/>
  <c r="Q1547" i="5"/>
  <c r="L1567" i="5"/>
  <c r="M1567" i="5"/>
  <c r="P1575" i="5"/>
  <c r="P1301" i="5"/>
  <c r="P1337" i="5"/>
  <c r="Q1343" i="5"/>
  <c r="Q1352" i="5"/>
  <c r="P1369" i="5"/>
  <c r="P1394" i="5"/>
  <c r="Q1408" i="5"/>
  <c r="Q1449" i="5"/>
  <c r="P1457" i="5"/>
  <c r="K1476" i="5"/>
  <c r="P1480" i="5"/>
  <c r="Q1517" i="5"/>
  <c r="P1523" i="5"/>
  <c r="L1525" i="5"/>
  <c r="P1531" i="5"/>
  <c r="P1533" i="5"/>
  <c r="Q1577" i="5"/>
  <c r="Q1583" i="5"/>
  <c r="Q269" i="5"/>
  <c r="P269" i="5"/>
  <c r="Q275" i="5"/>
  <c r="P275" i="5"/>
  <c r="K356" i="5"/>
  <c r="M356" i="5"/>
  <c r="L356" i="5"/>
  <c r="M376" i="5"/>
  <c r="L376" i="5"/>
  <c r="K376" i="5"/>
  <c r="Q553" i="5"/>
  <c r="Q866" i="5"/>
  <c r="P866" i="5"/>
  <c r="P914" i="5"/>
  <c r="Q914" i="5"/>
  <c r="L141" i="5"/>
  <c r="M141" i="5"/>
  <c r="K141" i="5"/>
  <c r="M430" i="5"/>
  <c r="L430" i="5"/>
  <c r="K430" i="5"/>
  <c r="Q24" i="5"/>
  <c r="P59" i="5"/>
  <c r="Q59" i="5"/>
  <c r="Q99" i="5"/>
  <c r="P99" i="5"/>
  <c r="M208" i="5"/>
  <c r="L208" i="5"/>
  <c r="K208" i="5"/>
  <c r="L224" i="5"/>
  <c r="M224" i="5"/>
  <c r="Q7" i="5"/>
  <c r="M9" i="5"/>
  <c r="K44" i="5"/>
  <c r="Q67" i="5"/>
  <c r="P77" i="5"/>
  <c r="Q77" i="5"/>
  <c r="M83" i="5"/>
  <c r="M89" i="5"/>
  <c r="P91" i="5"/>
  <c r="Q91" i="5"/>
  <c r="P133" i="5"/>
  <c r="Q133" i="5"/>
  <c r="Q139" i="5"/>
  <c r="P139" i="5"/>
  <c r="M196" i="5"/>
  <c r="L196" i="5"/>
  <c r="K196" i="5"/>
  <c r="L232" i="5"/>
  <c r="M232" i="5"/>
  <c r="M260" i="5"/>
  <c r="L260" i="5"/>
  <c r="M262" i="5"/>
  <c r="L262" i="5"/>
  <c r="K262" i="5"/>
  <c r="K374" i="5"/>
  <c r="L374" i="5"/>
  <c r="Q463" i="5"/>
  <c r="L523" i="5"/>
  <c r="M523" i="5"/>
  <c r="K523" i="5"/>
  <c r="M630" i="5"/>
  <c r="L630" i="5"/>
  <c r="K630" i="5"/>
  <c r="M654" i="5"/>
  <c r="L654" i="5"/>
  <c r="K654" i="5"/>
  <c r="M803" i="5"/>
  <c r="L803" i="5"/>
  <c r="K803" i="5"/>
  <c r="P916" i="5"/>
  <c r="P55" i="5"/>
  <c r="Q55" i="5"/>
  <c r="M319" i="5"/>
  <c r="L319" i="5"/>
  <c r="K319" i="5"/>
  <c r="M541" i="5"/>
  <c r="K541" i="5"/>
  <c r="Q18" i="5"/>
  <c r="P73" i="5"/>
  <c r="Q73" i="5"/>
  <c r="L93" i="5"/>
  <c r="M93" i="5"/>
  <c r="M97" i="5"/>
  <c r="P181" i="5"/>
  <c r="Q181" i="5"/>
  <c r="M258" i="5"/>
  <c r="L258" i="5"/>
  <c r="K2" i="5"/>
  <c r="L2" i="5"/>
  <c r="K2" i="7" s="1"/>
  <c r="R959" i="8" s="1"/>
  <c r="P9" i="5"/>
  <c r="Q22" i="5"/>
  <c r="K40" i="5"/>
  <c r="L44" i="5"/>
  <c r="M50" i="5"/>
  <c r="K50" i="5"/>
  <c r="Q53" i="5"/>
  <c r="Q85" i="5"/>
  <c r="M116" i="5"/>
  <c r="K116" i="5"/>
  <c r="Q147" i="5"/>
  <c r="M156" i="5"/>
  <c r="L156" i="5"/>
  <c r="Q171" i="5"/>
  <c r="M190" i="5"/>
  <c r="K190" i="5"/>
  <c r="K258" i="5"/>
  <c r="M539" i="5"/>
  <c r="M644" i="5"/>
  <c r="L644" i="5"/>
  <c r="K76" i="7" s="1"/>
  <c r="K644" i="5"/>
  <c r="J76" i="7" s="1"/>
  <c r="Q418" i="8" s="1"/>
  <c r="L75" i="5"/>
  <c r="K13" i="7" s="1"/>
  <c r="M75" i="5"/>
  <c r="Q119" i="5"/>
  <c r="P119" i="5"/>
  <c r="Q153" i="5"/>
  <c r="P153" i="5"/>
  <c r="Q187" i="5"/>
  <c r="P187" i="5"/>
  <c r="P16" i="5"/>
  <c r="M11" i="5"/>
  <c r="P13" i="5"/>
  <c r="M15" i="5"/>
  <c r="L21" i="5"/>
  <c r="M21" i="5"/>
  <c r="M40" i="5"/>
  <c r="K46" i="5"/>
  <c r="M68" i="5"/>
  <c r="K68" i="5"/>
  <c r="Q71" i="5"/>
  <c r="L122" i="5"/>
  <c r="M122" i="5"/>
  <c r="K122" i="5"/>
  <c r="K232" i="5"/>
  <c r="K248" i="5"/>
  <c r="K260" i="5"/>
  <c r="M282" i="5"/>
  <c r="L282" i="5"/>
  <c r="Q285" i="5"/>
  <c r="Q293" i="5"/>
  <c r="P293" i="5"/>
  <c r="P319" i="5"/>
  <c r="M343" i="5"/>
  <c r="L343" i="5"/>
  <c r="M374" i="5"/>
  <c r="Q378" i="5"/>
  <c r="P378" i="5"/>
  <c r="M382" i="5"/>
  <c r="L382" i="5"/>
  <c r="K382" i="5"/>
  <c r="L439" i="5"/>
  <c r="K53" i="7" s="1"/>
  <c r="R1166" i="8" s="1"/>
  <c r="M439" i="5"/>
  <c r="K439" i="5"/>
  <c r="J53" i="7" s="1"/>
  <c r="Q1159" i="8" s="1"/>
  <c r="L509" i="5"/>
  <c r="M509" i="5"/>
  <c r="M32" i="5"/>
  <c r="K32" i="5"/>
  <c r="P15" i="5"/>
  <c r="P19" i="5"/>
  <c r="Q19" i="5"/>
  <c r="M86" i="5"/>
  <c r="K86" i="5"/>
  <c r="M102" i="5"/>
  <c r="K102" i="5"/>
  <c r="M142" i="5"/>
  <c r="K142" i="5"/>
  <c r="J19" i="7" s="1"/>
  <c r="L146" i="5"/>
  <c r="M146" i="5"/>
  <c r="M148" i="5"/>
  <c r="L148" i="5"/>
  <c r="K148" i="5"/>
  <c r="M160" i="5"/>
  <c r="L160" i="5"/>
  <c r="K160" i="5"/>
  <c r="M172" i="5"/>
  <c r="L172" i="5"/>
  <c r="K172" i="5"/>
  <c r="M199" i="5"/>
  <c r="L199" i="5"/>
  <c r="M280" i="5"/>
  <c r="K280" i="5"/>
  <c r="M316" i="5"/>
  <c r="L316" i="5"/>
  <c r="L409" i="5"/>
  <c r="M409" i="5"/>
  <c r="K409" i="5"/>
  <c r="P423" i="5"/>
  <c r="Q423" i="5"/>
  <c r="Q493" i="5"/>
  <c r="P493" i="5"/>
  <c r="P507" i="5"/>
  <c r="Q507" i="5"/>
  <c r="P535" i="5"/>
  <c r="Q535" i="5"/>
  <c r="M792" i="5"/>
  <c r="L792" i="5"/>
  <c r="K792" i="5"/>
  <c r="Q50" i="5"/>
  <c r="L94" i="5"/>
  <c r="K94" i="5"/>
  <c r="M136" i="5"/>
  <c r="L136" i="5"/>
  <c r="K136" i="5"/>
  <c r="K209" i="5"/>
  <c r="M209" i="5"/>
  <c r="M217" i="5"/>
  <c r="L217" i="5"/>
  <c r="K217" i="5"/>
  <c r="L286" i="5"/>
  <c r="M286" i="5"/>
  <c r="K286" i="5"/>
  <c r="M292" i="5"/>
  <c r="K292" i="5"/>
  <c r="M318" i="5"/>
  <c r="K318" i="5"/>
  <c r="Q577" i="5"/>
  <c r="P577" i="5"/>
  <c r="K688" i="5"/>
  <c r="M688" i="5"/>
  <c r="Q104" i="5"/>
  <c r="P104" i="5"/>
  <c r="Q124" i="5"/>
  <c r="P124" i="5"/>
  <c r="Q341" i="5"/>
  <c r="P341" i="5"/>
  <c r="M559" i="5"/>
  <c r="K559" i="5"/>
  <c r="Q709" i="5"/>
  <c r="P709" i="5"/>
  <c r="M779" i="5"/>
  <c r="L779" i="5"/>
  <c r="K779" i="5"/>
  <c r="M14" i="5"/>
  <c r="K14" i="5"/>
  <c r="K227" i="5"/>
  <c r="M227" i="5"/>
  <c r="Q361" i="5"/>
  <c r="P361" i="5"/>
  <c r="M490" i="5"/>
  <c r="L490" i="5"/>
  <c r="K490" i="5"/>
  <c r="K557" i="5"/>
  <c r="M557" i="5"/>
  <c r="L557" i="5"/>
  <c r="L702" i="5"/>
  <c r="K702" i="5"/>
  <c r="M702" i="5"/>
  <c r="P23" i="5"/>
  <c r="Q23" i="5"/>
  <c r="Q176" i="5"/>
  <c r="P176" i="5"/>
  <c r="P6" i="5"/>
  <c r="K10" i="5"/>
  <c r="M33" i="5"/>
  <c r="L39" i="5"/>
  <c r="K7" i="7" s="1"/>
  <c r="R1349" i="8" s="1"/>
  <c r="M39" i="5"/>
  <c r="M76" i="5"/>
  <c r="L82" i="5"/>
  <c r="M94" i="5"/>
  <c r="Q201" i="5"/>
  <c r="P201" i="5"/>
  <c r="L209" i="5"/>
  <c r="Q8" i="5"/>
  <c r="L10" i="5"/>
  <c r="P33" i="5"/>
  <c r="M35" i="5"/>
  <c r="P37" i="5"/>
  <c r="Q37" i="5"/>
  <c r="P128" i="5"/>
  <c r="P211" i="5"/>
  <c r="P225" i="5"/>
  <c r="K326" i="5"/>
  <c r="M326" i="5"/>
  <c r="P339" i="5"/>
  <c r="Q339" i="5"/>
  <c r="P351" i="5"/>
  <c r="Q351" i="5"/>
  <c r="M502" i="5"/>
  <c r="L502" i="5"/>
  <c r="K502" i="5"/>
  <c r="M514" i="5"/>
  <c r="L514" i="5"/>
  <c r="K514" i="5"/>
  <c r="Q605" i="5"/>
  <c r="P605" i="5"/>
  <c r="M617" i="5"/>
  <c r="L617" i="5"/>
  <c r="K75" i="7" s="1"/>
  <c r="R411" i="8" s="1"/>
  <c r="K617" i="5"/>
  <c r="J75" i="7" s="1"/>
  <c r="Q387" i="8" s="1"/>
  <c r="P659" i="5"/>
  <c r="Q11" i="5"/>
  <c r="Q4" i="5"/>
  <c r="Q17" i="5"/>
  <c r="M3" i="5"/>
  <c r="L14" i="5"/>
  <c r="P41" i="5"/>
  <c r="Q41" i="5"/>
  <c r="K161" i="5"/>
  <c r="M161" i="5"/>
  <c r="L227" i="5"/>
  <c r="K239" i="5"/>
  <c r="M239" i="5"/>
  <c r="L239" i="5"/>
  <c r="K243" i="5"/>
  <c r="M243" i="5"/>
  <c r="M277" i="5"/>
  <c r="L277" i="5"/>
  <c r="P278" i="5"/>
  <c r="P307" i="5"/>
  <c r="M313" i="5"/>
  <c r="L313" i="5"/>
  <c r="K313" i="5"/>
  <c r="Q601" i="5"/>
  <c r="P601" i="5"/>
  <c r="M29" i="5"/>
  <c r="Q31" i="5"/>
  <c r="K111" i="5"/>
  <c r="J15" i="7" s="1"/>
  <c r="Q1631" i="8" s="1"/>
  <c r="L189" i="5"/>
  <c r="K26" i="7" s="1"/>
  <c r="R1086" i="8" s="1"/>
  <c r="M189" i="5"/>
  <c r="K189" i="5"/>
  <c r="J26" i="7" s="1"/>
  <c r="Q3" i="5"/>
  <c r="P12" i="5"/>
  <c r="Q14" i="5"/>
  <c r="M47" i="5"/>
  <c r="M51" i="5"/>
  <c r="L57" i="5"/>
  <c r="M57" i="5"/>
  <c r="M109" i="5"/>
  <c r="M111" i="5"/>
  <c r="K113" i="5"/>
  <c r="M113" i="5"/>
  <c r="L113" i="5"/>
  <c r="P123" i="5"/>
  <c r="K137" i="5"/>
  <c r="M137" i="5"/>
  <c r="M204" i="5"/>
  <c r="L204" i="5"/>
  <c r="L218" i="5"/>
  <c r="M218" i="5"/>
  <c r="K287" i="5"/>
  <c r="L287" i="5"/>
  <c r="Q309" i="5"/>
  <c r="L326" i="5"/>
  <c r="P331" i="5"/>
  <c r="P349" i="5"/>
  <c r="P355" i="5"/>
  <c r="M448" i="5"/>
  <c r="L448" i="5"/>
  <c r="K448" i="5"/>
  <c r="M467" i="5"/>
  <c r="Q678" i="5"/>
  <c r="P678" i="5"/>
  <c r="M683" i="5"/>
  <c r="L683" i="5"/>
  <c r="K683" i="5"/>
  <c r="M1488" i="5"/>
  <c r="L1488" i="5"/>
  <c r="K1488" i="5"/>
  <c r="M107" i="5"/>
  <c r="Q112" i="5"/>
  <c r="Q114" i="5"/>
  <c r="Q121" i="5"/>
  <c r="Q135" i="5"/>
  <c r="Q159" i="5"/>
  <c r="Q207" i="5"/>
  <c r="Q216" i="5"/>
  <c r="Q223" i="5"/>
  <c r="P228" i="5"/>
  <c r="Q237" i="5"/>
  <c r="M244" i="5"/>
  <c r="P261" i="5"/>
  <c r="M290" i="5"/>
  <c r="K302" i="5"/>
  <c r="M302" i="5"/>
  <c r="K314" i="5"/>
  <c r="M314" i="5"/>
  <c r="K335" i="5"/>
  <c r="L335" i="5"/>
  <c r="M337" i="5"/>
  <c r="L337" i="5"/>
  <c r="K337" i="5"/>
  <c r="M344" i="5"/>
  <c r="Q426" i="5"/>
  <c r="P440" i="5"/>
  <c r="Q456" i="5"/>
  <c r="P465" i="5"/>
  <c r="L469" i="5"/>
  <c r="M469" i="5"/>
  <c r="K469" i="5"/>
  <c r="Q505" i="5"/>
  <c r="P505" i="5"/>
  <c r="L521" i="5"/>
  <c r="M521" i="5"/>
  <c r="Q551" i="5"/>
  <c r="Q571" i="5"/>
  <c r="P573" i="5"/>
  <c r="Q610" i="5"/>
  <c r="P610" i="5"/>
  <c r="Q624" i="5"/>
  <c r="P626" i="5"/>
  <c r="M774" i="5"/>
  <c r="L774" i="5"/>
  <c r="K774" i="5"/>
  <c r="P5" i="5"/>
  <c r="M23" i="5"/>
  <c r="P25" i="5"/>
  <c r="P28" i="5"/>
  <c r="Q30" i="5"/>
  <c r="M41" i="5"/>
  <c r="P43" i="5"/>
  <c r="Q46" i="5"/>
  <c r="Q48" i="5"/>
  <c r="M59" i="5"/>
  <c r="P61" i="5"/>
  <c r="P64" i="5"/>
  <c r="Q66" i="5"/>
  <c r="M77" i="5"/>
  <c r="P79" i="5"/>
  <c r="Q82" i="5"/>
  <c r="Q84" i="5"/>
  <c r="Q95" i="5"/>
  <c r="Q102" i="5"/>
  <c r="L104" i="5"/>
  <c r="P109" i="5"/>
  <c r="Q130" i="5"/>
  <c r="K132" i="5"/>
  <c r="Q144" i="5"/>
  <c r="Q149" i="5"/>
  <c r="K151" i="5"/>
  <c r="K170" i="5"/>
  <c r="Q173" i="5"/>
  <c r="K175" i="5"/>
  <c r="Q178" i="5"/>
  <c r="K180" i="5"/>
  <c r="L185" i="5"/>
  <c r="K194" i="5"/>
  <c r="M222" i="5"/>
  <c r="L222" i="5"/>
  <c r="L255" i="5"/>
  <c r="Q271" i="5"/>
  <c r="P273" i="5"/>
  <c r="Q287" i="5"/>
  <c r="P290" i="5"/>
  <c r="M294" i="5"/>
  <c r="K294" i="5"/>
  <c r="L302" i="5"/>
  <c r="K304" i="5"/>
  <c r="K306" i="5"/>
  <c r="J41" i="7" s="1"/>
  <c r="Q106" i="8" s="1"/>
  <c r="L311" i="5"/>
  <c r="K42" i="7" s="1"/>
  <c r="R180" i="8" s="1"/>
  <c r="L314" i="5"/>
  <c r="P333" i="5"/>
  <c r="Q333" i="5"/>
  <c r="P344" i="5"/>
  <c r="L457" i="5"/>
  <c r="M457" i="5"/>
  <c r="K457" i="5"/>
  <c r="Q467" i="5"/>
  <c r="P467" i="5"/>
  <c r="Q517" i="5"/>
  <c r="P519" i="5"/>
  <c r="Q519" i="5"/>
  <c r="Q533" i="5"/>
  <c r="Q555" i="5"/>
  <c r="Q569" i="5"/>
  <c r="Q722" i="5"/>
  <c r="L1083" i="5"/>
  <c r="M1083" i="5"/>
  <c r="P1109" i="5"/>
  <c r="Q1109" i="5"/>
  <c r="Q1170" i="5"/>
  <c r="P1170" i="5"/>
  <c r="Q137" i="5"/>
  <c r="Q142" i="5"/>
  <c r="Q156" i="5"/>
  <c r="Q161" i="5"/>
  <c r="P190" i="5"/>
  <c r="Q204" i="5"/>
  <c r="Q209" i="5"/>
  <c r="K308" i="5"/>
  <c r="M308" i="5"/>
  <c r="P314" i="5"/>
  <c r="P326" i="5"/>
  <c r="M358" i="5"/>
  <c r="L358" i="5"/>
  <c r="K358" i="5"/>
  <c r="K362" i="5"/>
  <c r="M362" i="5"/>
  <c r="M373" i="5"/>
  <c r="L373" i="5"/>
  <c r="K373" i="5"/>
  <c r="P453" i="5"/>
  <c r="Q453" i="5"/>
  <c r="Q486" i="5"/>
  <c r="L587" i="5"/>
  <c r="M587" i="5"/>
  <c r="K652" i="5"/>
  <c r="M652" i="5"/>
  <c r="M717" i="5"/>
  <c r="L717" i="5"/>
  <c r="K717" i="5"/>
  <c r="Q726" i="5"/>
  <c r="P726" i="5"/>
  <c r="Q27" i="5"/>
  <c r="P45" i="5"/>
  <c r="P63" i="5"/>
  <c r="P81" i="5"/>
  <c r="P106" i="5"/>
  <c r="Q132" i="5"/>
  <c r="P134" i="5"/>
  <c r="Q146" i="5"/>
  <c r="Q180" i="5"/>
  <c r="P185" i="5"/>
  <c r="Q222" i="5"/>
  <c r="L270" i="5"/>
  <c r="K36" i="7" s="1"/>
  <c r="M284" i="5"/>
  <c r="Q323" i="5"/>
  <c r="P385" i="5"/>
  <c r="P387" i="5"/>
  <c r="M391" i="5"/>
  <c r="Q403" i="5"/>
  <c r="P405" i="5"/>
  <c r="Q405" i="5"/>
  <c r="Q421" i="5"/>
  <c r="P421" i="5"/>
  <c r="Q431" i="5"/>
  <c r="Q433" i="5"/>
  <c r="P435" i="5"/>
  <c r="Q435" i="5"/>
  <c r="M462" i="5"/>
  <c r="K462" i="5"/>
  <c r="Q498" i="5"/>
  <c r="M516" i="5"/>
  <c r="K516" i="5"/>
  <c r="M532" i="5"/>
  <c r="L532" i="5"/>
  <c r="M534" i="5"/>
  <c r="K534" i="5"/>
  <c r="L550" i="5"/>
  <c r="M568" i="5"/>
  <c r="L568" i="5"/>
  <c r="K568" i="5"/>
  <c r="M621" i="5"/>
  <c r="L621" i="5"/>
  <c r="K621" i="5"/>
  <c r="P638" i="5"/>
  <c r="M671" i="5"/>
  <c r="L671" i="5"/>
  <c r="Q672" i="5"/>
  <c r="M681" i="5"/>
  <c r="L681" i="5"/>
  <c r="K681" i="5"/>
  <c r="Q1045" i="5"/>
  <c r="Q1075" i="5"/>
  <c r="P1075" i="5"/>
  <c r="K108" i="5"/>
  <c r="L155" i="5"/>
  <c r="K169" i="5"/>
  <c r="J22" i="7" s="1"/>
  <c r="Q2035" i="8" s="1"/>
  <c r="P177" i="5"/>
  <c r="K184" i="5"/>
  <c r="J25" i="7" s="1"/>
  <c r="K193" i="5"/>
  <c r="K198" i="5"/>
  <c r="L203" i="5"/>
  <c r="K28" i="7" s="1"/>
  <c r="R719" i="8" s="1"/>
  <c r="P229" i="5"/>
  <c r="L231" i="5"/>
  <c r="K240" i="5"/>
  <c r="P248" i="5"/>
  <c r="K252" i="5"/>
  <c r="K254" i="5"/>
  <c r="Q255" i="5"/>
  <c r="L257" i="5"/>
  <c r="K264" i="5"/>
  <c r="P265" i="5"/>
  <c r="P369" i="5"/>
  <c r="Q369" i="5"/>
  <c r="Q451" i="5"/>
  <c r="P451" i="5"/>
  <c r="Q548" i="5"/>
  <c r="P548" i="5"/>
  <c r="Q583" i="5"/>
  <c r="P583" i="5"/>
  <c r="M600" i="5"/>
  <c r="L600" i="5"/>
  <c r="P615" i="5"/>
  <c r="Q615" i="5"/>
  <c r="K619" i="5"/>
  <c r="M619" i="5"/>
  <c r="P674" i="5"/>
  <c r="P696" i="5"/>
  <c r="Q702" i="5"/>
  <c r="P702" i="5"/>
  <c r="P29" i="5"/>
  <c r="Q38" i="5"/>
  <c r="P47" i="5"/>
  <c r="Q56" i="5"/>
  <c r="P65" i="5"/>
  <c r="Q74" i="5"/>
  <c r="P83" i="5"/>
  <c r="Q92" i="5"/>
  <c r="P96" i="5"/>
  <c r="K103" i="5"/>
  <c r="Q106" i="5"/>
  <c r="L108" i="5"/>
  <c r="Q122" i="5"/>
  <c r="L131" i="5"/>
  <c r="P141" i="5"/>
  <c r="K150" i="5"/>
  <c r="J20" i="7" s="1"/>
  <c r="Q2152" i="8" s="1"/>
  <c r="M155" i="5"/>
  <c r="Q167" i="5"/>
  <c r="K174" i="5"/>
  <c r="J23" i="7" s="1"/>
  <c r="Q1655" i="8" s="1"/>
  <c r="L179" i="5"/>
  <c r="P189" i="5"/>
  <c r="L198" i="5"/>
  <c r="M203" i="5"/>
  <c r="Q215" i="5"/>
  <c r="P220" i="5"/>
  <c r="M231" i="5"/>
  <c r="P236" i="5"/>
  <c r="Q238" i="5"/>
  <c r="L240" i="5"/>
  <c r="K247" i="5"/>
  <c r="Q250" i="5"/>
  <c r="L252" i="5"/>
  <c r="M257" i="5"/>
  <c r="L264" i="5"/>
  <c r="L272" i="5"/>
  <c r="M276" i="5"/>
  <c r="L276" i="5"/>
  <c r="K38" i="7" s="1"/>
  <c r="K305" i="5"/>
  <c r="M305" i="5"/>
  <c r="Q308" i="5"/>
  <c r="P308" i="5"/>
  <c r="L320" i="5"/>
  <c r="M322" i="5"/>
  <c r="L322" i="5"/>
  <c r="K338" i="5"/>
  <c r="M338" i="5"/>
  <c r="M340" i="5"/>
  <c r="L340" i="5"/>
  <c r="K44" i="7" s="1"/>
  <c r="K340" i="5"/>
  <c r="J44" i="7" s="1"/>
  <c r="Q6" i="8" s="1"/>
  <c r="P350" i="5"/>
  <c r="Q354" i="5"/>
  <c r="Q362" i="5"/>
  <c r="Q377" i="5"/>
  <c r="P380" i="5"/>
  <c r="K384" i="5"/>
  <c r="Q387" i="5"/>
  <c r="P403" i="5"/>
  <c r="P433" i="5"/>
  <c r="K460" i="5"/>
  <c r="M479" i="5"/>
  <c r="K481" i="5"/>
  <c r="L497" i="5"/>
  <c r="M497" i="5"/>
  <c r="Q510" i="5"/>
  <c r="Q524" i="5"/>
  <c r="K532" i="5"/>
  <c r="Q546" i="5"/>
  <c r="M581" i="5"/>
  <c r="K635" i="5"/>
  <c r="M663" i="5"/>
  <c r="L663" i="5"/>
  <c r="K79" i="7" s="1"/>
  <c r="R709" i="8" s="1"/>
  <c r="K669" i="5"/>
  <c r="K671" i="5"/>
  <c r="M677" i="5"/>
  <c r="L677" i="5"/>
  <c r="K677" i="5"/>
  <c r="K941" i="5"/>
  <c r="M941" i="5"/>
  <c r="L941" i="5"/>
  <c r="M400" i="5"/>
  <c r="L400" i="5"/>
  <c r="M402" i="5"/>
  <c r="K402" i="5"/>
  <c r="M432" i="5"/>
  <c r="K432" i="5"/>
  <c r="P495" i="5"/>
  <c r="Q495" i="5"/>
  <c r="M843" i="5"/>
  <c r="L843" i="5"/>
  <c r="K843" i="5"/>
  <c r="P996" i="5"/>
  <c r="Q996" i="5"/>
  <c r="M1017" i="5"/>
  <c r="K1017" i="5"/>
  <c r="L1017" i="5"/>
  <c r="P69" i="5"/>
  <c r="P87" i="5"/>
  <c r="Q103" i="5"/>
  <c r="Q108" i="5"/>
  <c r="P110" i="5"/>
  <c r="P117" i="5"/>
  <c r="Q131" i="5"/>
  <c r="Q150" i="5"/>
  <c r="Q152" i="5"/>
  <c r="P157" i="5"/>
  <c r="P162" i="5"/>
  <c r="Q169" i="5"/>
  <c r="Q174" i="5"/>
  <c r="Q179" i="5"/>
  <c r="Q184" i="5"/>
  <c r="Q186" i="5"/>
  <c r="P191" i="5"/>
  <c r="Q193" i="5"/>
  <c r="P196" i="5"/>
  <c r="Q200" i="5"/>
  <c r="P205" i="5"/>
  <c r="P210" i="5"/>
  <c r="M235" i="5"/>
  <c r="P240" i="5"/>
  <c r="M274" i="5"/>
  <c r="L288" i="5"/>
  <c r="Q296" i="5"/>
  <c r="Q301" i="5"/>
  <c r="P303" i="5"/>
  <c r="Q303" i="5"/>
  <c r="Q305" i="5"/>
  <c r="P315" i="5"/>
  <c r="M355" i="5"/>
  <c r="L355" i="5"/>
  <c r="K355" i="5"/>
  <c r="P377" i="5"/>
  <c r="L394" i="5"/>
  <c r="K394" i="5"/>
  <c r="M418" i="5"/>
  <c r="L418" i="5"/>
  <c r="K418" i="5"/>
  <c r="P470" i="5"/>
  <c r="Q491" i="5"/>
  <c r="Q579" i="5"/>
  <c r="P596" i="5"/>
  <c r="M612" i="5"/>
  <c r="L612" i="5"/>
  <c r="M815" i="5"/>
  <c r="L815" i="5"/>
  <c r="K815" i="5"/>
  <c r="Q879" i="5"/>
  <c r="M885" i="5"/>
  <c r="L885" i="5"/>
  <c r="K885" i="5"/>
  <c r="P1077" i="5"/>
  <c r="Q1077" i="5"/>
  <c r="L1144" i="5"/>
  <c r="K135" i="7" s="1"/>
  <c r="M1144" i="5"/>
  <c r="K1144" i="5"/>
  <c r="J135" i="7" s="1"/>
  <c r="Q2147" i="8" s="1"/>
  <c r="Q1560" i="5"/>
  <c r="P1560" i="5"/>
  <c r="Q311" i="5"/>
  <c r="P320" i="5"/>
  <c r="Q366" i="5"/>
  <c r="Q371" i="5"/>
  <c r="Q374" i="5"/>
  <c r="Q384" i="5"/>
  <c r="P393" i="5"/>
  <c r="Q398" i="5"/>
  <c r="Q414" i="5"/>
  <c r="Q437" i="5"/>
  <c r="Q444" i="5"/>
  <c r="P483" i="5"/>
  <c r="Q500" i="5"/>
  <c r="P512" i="5"/>
  <c r="Q528" i="5"/>
  <c r="Q530" i="5"/>
  <c r="Q539" i="5"/>
  <c r="P541" i="5"/>
  <c r="Q564" i="5"/>
  <c r="Q566" i="5"/>
  <c r="Q575" i="5"/>
  <c r="Q581" i="5"/>
  <c r="P585" i="5"/>
  <c r="Q617" i="5"/>
  <c r="Q646" i="5"/>
  <c r="P667" i="5"/>
  <c r="P671" i="5"/>
  <c r="M675" i="5"/>
  <c r="L675" i="5"/>
  <c r="M725" i="5"/>
  <c r="L725" i="5"/>
  <c r="K725" i="5"/>
  <c r="P749" i="5"/>
  <c r="K790" i="5"/>
  <c r="M790" i="5"/>
  <c r="M828" i="5"/>
  <c r="L828" i="5"/>
  <c r="M863" i="5"/>
  <c r="L863" i="5"/>
  <c r="K863" i="5"/>
  <c r="L972" i="5"/>
  <c r="K972" i="5"/>
  <c r="P1137" i="5"/>
  <c r="Q1137" i="5"/>
  <c r="Q1164" i="5"/>
  <c r="Q335" i="5"/>
  <c r="Q338" i="5"/>
  <c r="Q353" i="5"/>
  <c r="Q407" i="5"/>
  <c r="Q446" i="5"/>
  <c r="Q488" i="5"/>
  <c r="Q557" i="5"/>
  <c r="P591" i="5"/>
  <c r="P597" i="5"/>
  <c r="M641" i="5"/>
  <c r="L641" i="5"/>
  <c r="K641" i="5"/>
  <c r="Q650" i="5"/>
  <c r="Q679" i="5"/>
  <c r="Q704" i="5"/>
  <c r="P704" i="5"/>
  <c r="M710" i="5"/>
  <c r="L710" i="5"/>
  <c r="K710" i="5"/>
  <c r="M753" i="5"/>
  <c r="L753" i="5"/>
  <c r="K88" i="7" s="1"/>
  <c r="K753" i="5"/>
  <c r="J88" i="7" s="1"/>
  <c r="Q880" i="8" s="1"/>
  <c r="K838" i="5"/>
  <c r="J98" i="7" s="1"/>
  <c r="M838" i="5"/>
  <c r="L838" i="5"/>
  <c r="K98" i="7" s="1"/>
  <c r="R430" i="8" s="1"/>
  <c r="P869" i="5"/>
  <c r="Q869" i="5"/>
  <c r="M1044" i="5"/>
  <c r="L1044" i="5"/>
  <c r="K1044" i="5"/>
  <c r="M1163" i="5"/>
  <c r="L1163" i="5"/>
  <c r="K1163" i="5"/>
  <c r="Q543" i="5"/>
  <c r="M689" i="5"/>
  <c r="K689" i="5"/>
  <c r="P719" i="5"/>
  <c r="Q719" i="5"/>
  <c r="K846" i="5"/>
  <c r="M846" i="5"/>
  <c r="L846" i="5"/>
  <c r="K894" i="5"/>
  <c r="M894" i="5"/>
  <c r="L894" i="5"/>
  <c r="M911" i="5"/>
  <c r="L911" i="5"/>
  <c r="K911" i="5"/>
  <c r="L958" i="5"/>
  <c r="M958" i="5"/>
  <c r="M1074" i="5"/>
  <c r="L1074" i="5"/>
  <c r="K1074" i="5"/>
  <c r="Q1094" i="5"/>
  <c r="P1094" i="5"/>
  <c r="P1161" i="5"/>
  <c r="Q1161" i="5"/>
  <c r="Q1198" i="5"/>
  <c r="P1198" i="5"/>
  <c r="P1285" i="5"/>
  <c r="Q1285" i="5"/>
  <c r="Q1310" i="5"/>
  <c r="P254" i="5"/>
  <c r="Q272" i="5"/>
  <c r="P279" i="5"/>
  <c r="L332" i="5"/>
  <c r="K342" i="5"/>
  <c r="P345" i="5"/>
  <c r="P353" i="5"/>
  <c r="M368" i="5"/>
  <c r="K388" i="5"/>
  <c r="Q395" i="5"/>
  <c r="K397" i="5"/>
  <c r="Q402" i="5"/>
  <c r="P416" i="5"/>
  <c r="K427" i="5"/>
  <c r="Q432" i="5"/>
  <c r="K450" i="5"/>
  <c r="Q464" i="5"/>
  <c r="P476" i="5"/>
  <c r="Q485" i="5"/>
  <c r="K499" i="5"/>
  <c r="M511" i="5"/>
  <c r="Q516" i="5"/>
  <c r="Q534" i="5"/>
  <c r="K538" i="5"/>
  <c r="J70" i="7" s="1"/>
  <c r="Q1973" i="8" s="1"/>
  <c r="M545" i="5"/>
  <c r="K547" i="5"/>
  <c r="Q552" i="5"/>
  <c r="Q554" i="5"/>
  <c r="K556" i="5"/>
  <c r="Q561" i="5"/>
  <c r="L563" i="5"/>
  <c r="K574" i="5"/>
  <c r="K580" i="5"/>
  <c r="J72" i="7" s="1"/>
  <c r="Q593" i="5"/>
  <c r="Q597" i="5"/>
  <c r="K599" i="5"/>
  <c r="Q602" i="5"/>
  <c r="K604" i="5"/>
  <c r="Q607" i="5"/>
  <c r="Q623" i="5"/>
  <c r="M625" i="5"/>
  <c r="L639" i="5"/>
  <c r="M647" i="5"/>
  <c r="K647" i="5"/>
  <c r="Q656" i="5"/>
  <c r="P656" i="5"/>
  <c r="M660" i="5"/>
  <c r="K662" i="5"/>
  <c r="K666" i="5"/>
  <c r="Q675" i="5"/>
  <c r="K687" i="5"/>
  <c r="Q692" i="5"/>
  <c r="Q694" i="5"/>
  <c r="P697" i="5"/>
  <c r="K701" i="5"/>
  <c r="K748" i="5"/>
  <c r="M748" i="5"/>
  <c r="L748" i="5"/>
  <c r="Q819" i="5"/>
  <c r="K892" i="5"/>
  <c r="L892" i="5"/>
  <c r="K1009" i="5"/>
  <c r="M1009" i="5"/>
  <c r="L1009" i="5"/>
  <c r="P1031" i="5"/>
  <c r="M1134" i="5"/>
  <c r="L1134" i="5"/>
  <c r="K134" i="7" s="1"/>
  <c r="R1483" i="8" s="1"/>
  <c r="K1134" i="5"/>
  <c r="J134" i="7" s="1"/>
  <c r="K1156" i="5"/>
  <c r="M1156" i="5"/>
  <c r="L1156" i="5"/>
  <c r="M1266" i="5"/>
  <c r="L1266" i="5"/>
  <c r="K1266" i="5"/>
  <c r="K670" i="5"/>
  <c r="M670" i="5"/>
  <c r="L705" i="5"/>
  <c r="K705" i="5"/>
  <c r="M714" i="5"/>
  <c r="L714" i="5"/>
  <c r="K714" i="5"/>
  <c r="M795" i="5"/>
  <c r="L795" i="5"/>
  <c r="M797" i="5"/>
  <c r="L797" i="5"/>
  <c r="K797" i="5"/>
  <c r="M810" i="5"/>
  <c r="L810" i="5"/>
  <c r="K810" i="5"/>
  <c r="L954" i="5"/>
  <c r="M954" i="5"/>
  <c r="K954" i="5"/>
  <c r="M1005" i="5"/>
  <c r="L1005" i="5"/>
  <c r="K1005" i="5"/>
  <c r="L1038" i="5"/>
  <c r="K1038" i="5"/>
  <c r="M1038" i="5"/>
  <c r="M1072" i="5"/>
  <c r="L1072" i="5"/>
  <c r="K1072" i="5"/>
  <c r="K1132" i="5"/>
  <c r="M1132" i="5"/>
  <c r="L1132" i="5"/>
  <c r="Q281" i="5"/>
  <c r="Q289" i="5"/>
  <c r="P291" i="5"/>
  <c r="Q299" i="5"/>
  <c r="P302" i="5"/>
  <c r="Q318" i="5"/>
  <c r="P321" i="5"/>
  <c r="Q329" i="5"/>
  <c r="Q332" i="5"/>
  <c r="Q342" i="5"/>
  <c r="Q347" i="5"/>
  <c r="M350" i="5"/>
  <c r="Q365" i="5"/>
  <c r="P368" i="5"/>
  <c r="P375" i="5"/>
  <c r="P399" i="5"/>
  <c r="P404" i="5"/>
  <c r="P420" i="5"/>
  <c r="P434" i="5"/>
  <c r="M445" i="5"/>
  <c r="Q450" i="5"/>
  <c r="P457" i="5"/>
  <c r="Q473" i="5"/>
  <c r="M487" i="5"/>
  <c r="P492" i="5"/>
  <c r="Q506" i="5"/>
  <c r="P518" i="5"/>
  <c r="Q527" i="5"/>
  <c r="M529" i="5"/>
  <c r="P531" i="5"/>
  <c r="P536" i="5"/>
  <c r="P549" i="5"/>
  <c r="Q563" i="5"/>
  <c r="P570" i="5"/>
  <c r="Q578" i="5"/>
  <c r="P614" i="5"/>
  <c r="Q616" i="5"/>
  <c r="M629" i="5"/>
  <c r="K629" i="5"/>
  <c r="M653" i="5"/>
  <c r="L653" i="5"/>
  <c r="K653" i="5"/>
  <c r="R1307" i="8" s="1"/>
  <c r="P689" i="5"/>
  <c r="M698" i="5"/>
  <c r="K698" i="5"/>
  <c r="J85" i="7" s="1"/>
  <c r="Q1374" i="8" s="1"/>
  <c r="M735" i="5"/>
  <c r="L735" i="5"/>
  <c r="K735" i="5"/>
  <c r="Q746" i="5"/>
  <c r="Q783" i="5"/>
  <c r="P836" i="5"/>
  <c r="Q836" i="5"/>
  <c r="Q952" i="5"/>
  <c r="M1003" i="5"/>
  <c r="L1003" i="5"/>
  <c r="K1003" i="5"/>
  <c r="K1091" i="5"/>
  <c r="M1091" i="5"/>
  <c r="L1091" i="5"/>
  <c r="Q1240" i="5"/>
  <c r="P1240" i="5"/>
  <c r="M1264" i="5"/>
  <c r="L1264" i="5"/>
  <c r="K1264" i="5"/>
  <c r="K408" i="5"/>
  <c r="P413" i="5"/>
  <c r="P443" i="5"/>
  <c r="Q459" i="5"/>
  <c r="M461" i="5"/>
  <c r="K463" i="5"/>
  <c r="J57" i="7" s="1"/>
  <c r="Q2209" i="8" s="1"/>
  <c r="K484" i="5"/>
  <c r="P511" i="5"/>
  <c r="M659" i="5"/>
  <c r="L659" i="5"/>
  <c r="Q714" i="5"/>
  <c r="P714" i="5"/>
  <c r="Q764" i="5"/>
  <c r="P764" i="5"/>
  <c r="Q834" i="5"/>
  <c r="P834" i="5"/>
  <c r="K856" i="5"/>
  <c r="M856" i="5"/>
  <c r="M858" i="5"/>
  <c r="L858" i="5"/>
  <c r="K100" i="7" s="1"/>
  <c r="K858" i="5"/>
  <c r="J100" i="7" s="1"/>
  <c r="Q722" i="8" s="1"/>
  <c r="K868" i="5"/>
  <c r="M868" i="5"/>
  <c r="L868" i="5"/>
  <c r="P890" i="5"/>
  <c r="Q890" i="5"/>
  <c r="L929" i="5"/>
  <c r="K107" i="7" s="1"/>
  <c r="R1526" i="8" s="1"/>
  <c r="K929" i="5"/>
  <c r="J107" i="7" s="1"/>
  <c r="Q1529" i="8" s="1"/>
  <c r="M929" i="5"/>
  <c r="P950" i="5"/>
  <c r="Q950" i="5"/>
  <c r="Q954" i="5"/>
  <c r="P954" i="5"/>
  <c r="L1024" i="5"/>
  <c r="M1024" i="5"/>
  <c r="P1064" i="5"/>
  <c r="Q1064" i="5"/>
  <c r="L1089" i="5"/>
  <c r="M1089" i="5"/>
  <c r="L1128" i="5"/>
  <c r="K1128" i="5"/>
  <c r="M1128" i="5"/>
  <c r="P1185" i="5"/>
  <c r="Q1185" i="5"/>
  <c r="P357" i="5"/>
  <c r="Q372" i="5"/>
  <c r="Q392" i="5"/>
  <c r="Q401" i="5"/>
  <c r="P417" i="5"/>
  <c r="P422" i="5"/>
  <c r="Q438" i="5"/>
  <c r="P447" i="5"/>
  <c r="P452" i="5"/>
  <c r="Q461" i="5"/>
  <c r="M463" i="5"/>
  <c r="Q468" i="5"/>
  <c r="Q482" i="5"/>
  <c r="P494" i="5"/>
  <c r="Q515" i="5"/>
  <c r="P540" i="5"/>
  <c r="M551" i="5"/>
  <c r="Q558" i="5"/>
  <c r="P567" i="5"/>
  <c r="P582" i="5"/>
  <c r="P584" i="5"/>
  <c r="Q590" i="5"/>
  <c r="M636" i="5"/>
  <c r="L651" i="5"/>
  <c r="P653" i="5"/>
  <c r="M665" i="5"/>
  <c r="L665" i="5"/>
  <c r="K665" i="5"/>
  <c r="M678" i="5"/>
  <c r="L680" i="5"/>
  <c r="Q718" i="5"/>
  <c r="M722" i="5"/>
  <c r="L722" i="5"/>
  <c r="K722" i="5"/>
  <c r="K724" i="5"/>
  <c r="J86" i="7" s="1"/>
  <c r="Q794" i="8" s="1"/>
  <c r="L724" i="5"/>
  <c r="K86" i="7" s="1"/>
  <c r="Q729" i="5"/>
  <c r="P746" i="5"/>
  <c r="M761" i="5"/>
  <c r="L761" i="5"/>
  <c r="K91" i="7" s="1"/>
  <c r="R1667" i="8" s="1"/>
  <c r="Q762" i="5"/>
  <c r="P762" i="5"/>
  <c r="M833" i="5"/>
  <c r="L833" i="5"/>
  <c r="K833" i="5"/>
  <c r="M899" i="5"/>
  <c r="L899" i="5"/>
  <c r="K899" i="5"/>
  <c r="P990" i="5"/>
  <c r="P997" i="5"/>
  <c r="P1124" i="5"/>
  <c r="K1174" i="5"/>
  <c r="J143" i="7" s="1"/>
  <c r="Q50" i="8" s="1"/>
  <c r="M1174" i="5"/>
  <c r="L1174" i="5"/>
  <c r="K143" i="7" s="1"/>
  <c r="P724" i="5"/>
  <c r="M744" i="5"/>
  <c r="M765" i="5"/>
  <c r="Q778" i="5"/>
  <c r="P791" i="5"/>
  <c r="Q796" i="5"/>
  <c r="Q814" i="5"/>
  <c r="P832" i="5"/>
  <c r="Q837" i="5"/>
  <c r="P862" i="5"/>
  <c r="Q867" i="5"/>
  <c r="M869" i="5"/>
  <c r="K916" i="5"/>
  <c r="M916" i="5"/>
  <c r="L916" i="5"/>
  <c r="P928" i="5"/>
  <c r="M930" i="5"/>
  <c r="K946" i="5"/>
  <c r="L946" i="5"/>
  <c r="K952" i="5"/>
  <c r="J110" i="7" s="1"/>
  <c r="Q1988" i="8" s="1"/>
  <c r="M952" i="5"/>
  <c r="L952" i="5"/>
  <c r="K110" i="7" s="1"/>
  <c r="P971" i="5"/>
  <c r="P1008" i="5"/>
  <c r="Q1008" i="5"/>
  <c r="L1012" i="5"/>
  <c r="M1012" i="5"/>
  <c r="P1021" i="5"/>
  <c r="Q1035" i="5"/>
  <c r="L1054" i="5"/>
  <c r="K1054" i="5"/>
  <c r="L1066" i="5"/>
  <c r="M1066" i="5"/>
  <c r="L1085" i="5"/>
  <c r="K1085" i="5"/>
  <c r="P1140" i="5"/>
  <c r="M1187" i="5"/>
  <c r="K1187" i="5"/>
  <c r="P1200" i="5"/>
  <c r="Q1200" i="5"/>
  <c r="M1204" i="5"/>
  <c r="K1204" i="5"/>
  <c r="J148" i="7" s="1"/>
  <c r="K1223" i="5"/>
  <c r="M1223" i="5"/>
  <c r="L1256" i="5"/>
  <c r="K1256" i="5"/>
  <c r="K1344" i="5"/>
  <c r="L1344" i="5"/>
  <c r="K1514" i="5"/>
  <c r="M1514" i="5"/>
  <c r="L1514" i="5"/>
  <c r="Q1079" i="5"/>
  <c r="P1079" i="5"/>
  <c r="Q1100" i="5"/>
  <c r="P1100" i="5"/>
  <c r="L1167" i="5"/>
  <c r="K1167" i="5"/>
  <c r="P1189" i="5"/>
  <c r="Q1189" i="5"/>
  <c r="Q1196" i="5"/>
  <c r="L1201" i="5"/>
  <c r="M1201" i="5"/>
  <c r="M1229" i="5"/>
  <c r="K1229" i="5"/>
  <c r="Q1293" i="5"/>
  <c r="P635" i="5"/>
  <c r="Q640" i="5"/>
  <c r="Q669" i="5"/>
  <c r="Q676" i="5"/>
  <c r="P712" i="5"/>
  <c r="P785" i="5"/>
  <c r="P826" i="5"/>
  <c r="Q831" i="5"/>
  <c r="Q861" i="5"/>
  <c r="Q864" i="5"/>
  <c r="Q907" i="5"/>
  <c r="Q912" i="5"/>
  <c r="P912" i="5"/>
  <c r="Q925" i="5"/>
  <c r="P946" i="5"/>
  <c r="Q948" i="5"/>
  <c r="P948" i="5"/>
  <c r="P956" i="5"/>
  <c r="P966" i="5"/>
  <c r="Q966" i="5"/>
  <c r="L970" i="5"/>
  <c r="M970" i="5"/>
  <c r="K970" i="5"/>
  <c r="Q977" i="5"/>
  <c r="Q981" i="5"/>
  <c r="P981" i="5"/>
  <c r="L989" i="5"/>
  <c r="K116" i="7" s="1"/>
  <c r="K989" i="5"/>
  <c r="J116" i="7" s="1"/>
  <c r="P994" i="5"/>
  <c r="Q1001" i="5"/>
  <c r="M1015" i="5"/>
  <c r="L1015" i="5"/>
  <c r="P1024" i="5"/>
  <c r="P1113" i="5"/>
  <c r="Q1113" i="5"/>
  <c r="M1121" i="5"/>
  <c r="L1121" i="5"/>
  <c r="P1181" i="5"/>
  <c r="Q1202" i="5"/>
  <c r="L1225" i="5"/>
  <c r="K1225" i="5"/>
  <c r="Q1268" i="5"/>
  <c r="P1268" i="5"/>
  <c r="K820" i="5"/>
  <c r="M820" i="5"/>
  <c r="Q856" i="5"/>
  <c r="Q868" i="5"/>
  <c r="P881" i="5"/>
  <c r="L887" i="5"/>
  <c r="K887" i="5"/>
  <c r="Q897" i="5"/>
  <c r="Q909" i="5"/>
  <c r="Q958" i="5"/>
  <c r="Q964" i="5"/>
  <c r="P964" i="5"/>
  <c r="Q1005" i="5"/>
  <c r="P1005" i="5"/>
  <c r="P1026" i="5"/>
  <c r="L1032" i="5"/>
  <c r="K1032" i="5"/>
  <c r="M1046" i="5"/>
  <c r="L1046" i="5"/>
  <c r="K1046" i="5"/>
  <c r="L1053" i="5"/>
  <c r="K126" i="7" s="1"/>
  <c r="M1053" i="5"/>
  <c r="L1101" i="5"/>
  <c r="M1101" i="5"/>
  <c r="L1138" i="5"/>
  <c r="K1138" i="5"/>
  <c r="L1151" i="5"/>
  <c r="M1167" i="5"/>
  <c r="M1169" i="5"/>
  <c r="L1169" i="5"/>
  <c r="K1169" i="5"/>
  <c r="K1201" i="5"/>
  <c r="K1214" i="5"/>
  <c r="J152" i="7" s="1"/>
  <c r="L1214" i="5"/>
  <c r="K152" i="7" s="1"/>
  <c r="R1879" i="8" s="1"/>
  <c r="L1229" i="5"/>
  <c r="K157" i="7" s="1"/>
  <c r="R250" i="8" s="1"/>
  <c r="Q1238" i="5"/>
  <c r="M1241" i="5"/>
  <c r="L1241" i="5"/>
  <c r="K158" i="7" s="1"/>
  <c r="R1947" i="8" s="1"/>
  <c r="K1241" i="5"/>
  <c r="J158" i="7" s="1"/>
  <c r="Q1948" i="8" s="1"/>
  <c r="P1303" i="5"/>
  <c r="Q1303" i="5"/>
  <c r="P725" i="5"/>
  <c r="Q748" i="5"/>
  <c r="P790" i="5"/>
  <c r="Q795" i="5"/>
  <c r="P920" i="5"/>
  <c r="L947" i="5"/>
  <c r="K947" i="5"/>
  <c r="L951" i="5"/>
  <c r="K951" i="5"/>
  <c r="P968" i="5"/>
  <c r="Q968" i="5"/>
  <c r="P970" i="5"/>
  <c r="P972" i="5"/>
  <c r="L978" i="5"/>
  <c r="K978" i="5"/>
  <c r="K1097" i="5"/>
  <c r="M1097" i="5"/>
  <c r="L1097" i="5"/>
  <c r="M1151" i="5"/>
  <c r="P1165" i="5"/>
  <c r="Q1165" i="5"/>
  <c r="P1167" i="5"/>
  <c r="Q1167" i="5"/>
  <c r="Q1340" i="5"/>
  <c r="L1358" i="5"/>
  <c r="M1358" i="5"/>
  <c r="K1358" i="5"/>
  <c r="Q1477" i="5"/>
  <c r="P1477" i="5"/>
  <c r="M1557" i="5"/>
  <c r="L1557" i="5"/>
  <c r="K1557" i="5"/>
  <c r="Q753" i="5"/>
  <c r="Q838" i="5"/>
  <c r="M903" i="5"/>
  <c r="L903" i="5"/>
  <c r="M924" i="5"/>
  <c r="L924" i="5"/>
  <c r="P941" i="5"/>
  <c r="L982" i="5"/>
  <c r="M982" i="5"/>
  <c r="M995" i="5"/>
  <c r="L995" i="5"/>
  <c r="K995" i="5"/>
  <c r="P1013" i="5"/>
  <c r="P1015" i="5"/>
  <c r="P1034" i="5"/>
  <c r="Q1034" i="5"/>
  <c r="P1044" i="5"/>
  <c r="Q1044" i="5"/>
  <c r="P1046" i="5"/>
  <c r="M1071" i="5"/>
  <c r="K1071" i="5"/>
  <c r="P1076" i="5"/>
  <c r="P1101" i="5"/>
  <c r="P1123" i="5"/>
  <c r="M1133" i="5"/>
  <c r="L1133" i="5"/>
  <c r="L1140" i="5"/>
  <c r="K1140" i="5"/>
  <c r="Q1151" i="5"/>
  <c r="Q1169" i="5"/>
  <c r="P1171" i="5"/>
  <c r="P1184" i="5"/>
  <c r="Q1184" i="5"/>
  <c r="Q1197" i="5"/>
  <c r="P1210" i="5"/>
  <c r="M1214" i="5"/>
  <c r="Q1249" i="5"/>
  <c r="L1255" i="5"/>
  <c r="M1255" i="5"/>
  <c r="K1255" i="5"/>
  <c r="Q1288" i="5"/>
  <c r="P1288" i="5"/>
  <c r="Q1448" i="5"/>
  <c r="P1448" i="5"/>
  <c r="M1463" i="5"/>
  <c r="K1463" i="5"/>
  <c r="L1463" i="5"/>
  <c r="M857" i="5"/>
  <c r="L857" i="5"/>
  <c r="M882" i="5"/>
  <c r="L882" i="5"/>
  <c r="K898" i="5"/>
  <c r="M898" i="5"/>
  <c r="K928" i="5"/>
  <c r="L928" i="5"/>
  <c r="L957" i="5"/>
  <c r="K957" i="5"/>
  <c r="Q976" i="5"/>
  <c r="P976" i="5"/>
  <c r="M1043" i="5"/>
  <c r="K1043" i="5"/>
  <c r="Q1097" i="5"/>
  <c r="P1097" i="5"/>
  <c r="P1176" i="5"/>
  <c r="L1188" i="5"/>
  <c r="M1203" i="5"/>
  <c r="Q1216" i="5"/>
  <c r="K1220" i="5"/>
  <c r="J154" i="7" s="1"/>
  <c r="Q1405" i="8" s="1"/>
  <c r="P1245" i="5"/>
  <c r="P1247" i="5"/>
  <c r="L1261" i="5"/>
  <c r="M1261" i="5"/>
  <c r="P1274" i="5"/>
  <c r="Q1282" i="5"/>
  <c r="P1282" i="5"/>
  <c r="L1352" i="5"/>
  <c r="K170" i="7" s="1"/>
  <c r="M1352" i="5"/>
  <c r="K1352" i="5"/>
  <c r="J170" i="7" s="1"/>
  <c r="Q2040" i="8" s="1"/>
  <c r="L1436" i="5"/>
  <c r="M1436" i="5"/>
  <c r="K1436" i="5"/>
  <c r="M1521" i="5"/>
  <c r="K1521" i="5"/>
  <c r="J191" i="7" s="1"/>
  <c r="L1521" i="5"/>
  <c r="K191" i="7" s="1"/>
  <c r="Q632" i="5"/>
  <c r="L713" i="5"/>
  <c r="P722" i="5"/>
  <c r="L747" i="5"/>
  <c r="K87" i="7" s="1"/>
  <c r="M760" i="5"/>
  <c r="P766" i="5"/>
  <c r="L768" i="5"/>
  <c r="K773" i="5"/>
  <c r="P774" i="5"/>
  <c r="P776" i="5"/>
  <c r="K786" i="5"/>
  <c r="K796" i="5"/>
  <c r="L796" i="5"/>
  <c r="M802" i="5"/>
  <c r="K809" i="5"/>
  <c r="P810" i="5"/>
  <c r="P812" i="5"/>
  <c r="P820" i="5"/>
  <c r="L822" i="5"/>
  <c r="K97" i="7" s="1"/>
  <c r="L832" i="5"/>
  <c r="K837" i="5"/>
  <c r="L845" i="5"/>
  <c r="Q860" i="5"/>
  <c r="K867" i="5"/>
  <c r="M891" i="5"/>
  <c r="K893" i="5"/>
  <c r="P894" i="5"/>
  <c r="K903" i="5"/>
  <c r="P922" i="5"/>
  <c r="K924" i="5"/>
  <c r="P926" i="5"/>
  <c r="Q926" i="5"/>
  <c r="Q931" i="5"/>
  <c r="K935" i="5"/>
  <c r="J109" i="7" s="1"/>
  <c r="Q1782" i="8" s="1"/>
  <c r="L967" i="5"/>
  <c r="Q978" i="5"/>
  <c r="K1023" i="5"/>
  <c r="J121" i="7" s="1"/>
  <c r="Q882" i="8" s="1"/>
  <c r="M1041" i="5"/>
  <c r="K1041" i="5"/>
  <c r="P1053" i="5"/>
  <c r="L1071" i="5"/>
  <c r="L1086" i="5"/>
  <c r="M1090" i="5"/>
  <c r="Q1101" i="5"/>
  <c r="M1110" i="5"/>
  <c r="P1148" i="5"/>
  <c r="Q1171" i="5"/>
  <c r="P1182" i="5"/>
  <c r="Q1182" i="5"/>
  <c r="M1188" i="5"/>
  <c r="Q1190" i="5"/>
  <c r="P1190" i="5"/>
  <c r="L1220" i="5"/>
  <c r="K154" i="7" s="1"/>
  <c r="Q1222" i="5"/>
  <c r="P1222" i="5"/>
  <c r="M1320" i="5"/>
  <c r="K1320" i="5"/>
  <c r="Q620" i="5"/>
  <c r="Q639" i="5"/>
  <c r="Q644" i="5"/>
  <c r="Q651" i="5"/>
  <c r="Q658" i="5"/>
  <c r="Q687" i="5"/>
  <c r="P700" i="5"/>
  <c r="P713" i="5"/>
  <c r="P742" i="5"/>
  <c r="K744" i="5"/>
  <c r="Q760" i="5"/>
  <c r="K765" i="5"/>
  <c r="L773" i="5"/>
  <c r="L778" i="5"/>
  <c r="P784" i="5"/>
  <c r="L786" i="5"/>
  <c r="Q789" i="5"/>
  <c r="K791" i="5"/>
  <c r="P792" i="5"/>
  <c r="L804" i="5"/>
  <c r="L809" i="5"/>
  <c r="P827" i="5"/>
  <c r="M832" i="5"/>
  <c r="L837" i="5"/>
  <c r="P850" i="5"/>
  <c r="K852" i="5"/>
  <c r="K857" i="5"/>
  <c r="Q858" i="5"/>
  <c r="L867" i="5"/>
  <c r="K869" i="5"/>
  <c r="P880" i="5"/>
  <c r="K882" i="5"/>
  <c r="Q889" i="5"/>
  <c r="Q891" i="5"/>
  <c r="L893" i="5"/>
  <c r="Q896" i="5"/>
  <c r="L898" i="5"/>
  <c r="Q903" i="5"/>
  <c r="L921" i="5"/>
  <c r="K921" i="5"/>
  <c r="Q924" i="5"/>
  <c r="P924" i="5"/>
  <c r="M928" i="5"/>
  <c r="K930" i="5"/>
  <c r="L935" i="5"/>
  <c r="K109" i="7" s="1"/>
  <c r="R1782" i="8" s="1"/>
  <c r="P936" i="5"/>
  <c r="L940" i="5"/>
  <c r="L942" i="5"/>
  <c r="K942" i="5"/>
  <c r="P953" i="5"/>
  <c r="Q953" i="5"/>
  <c r="M957" i="5"/>
  <c r="M967" i="5"/>
  <c r="L971" i="5"/>
  <c r="M971" i="5"/>
  <c r="K971" i="5"/>
  <c r="M986" i="5"/>
  <c r="P991" i="5"/>
  <c r="M999" i="5"/>
  <c r="K999" i="5"/>
  <c r="M1006" i="5"/>
  <c r="P1011" i="5"/>
  <c r="L1023" i="5"/>
  <c r="K121" i="7" s="1"/>
  <c r="R881" i="8" s="1"/>
  <c r="Q1032" i="5"/>
  <c r="L1043" i="5"/>
  <c r="P1051" i="5"/>
  <c r="Q1059" i="5"/>
  <c r="P1059" i="5"/>
  <c r="P1071" i="5"/>
  <c r="Q1071" i="5"/>
  <c r="Q1088" i="5"/>
  <c r="P1088" i="5"/>
  <c r="Q1093" i="5"/>
  <c r="M1107" i="5"/>
  <c r="Q1133" i="5"/>
  <c r="P1133" i="5"/>
  <c r="K1150" i="5"/>
  <c r="L1170" i="5"/>
  <c r="M1170" i="5"/>
  <c r="P1188" i="5"/>
  <c r="P1216" i="5"/>
  <c r="P1220" i="5"/>
  <c r="Q1220" i="5"/>
  <c r="L1236" i="5"/>
  <c r="M1236" i="5"/>
  <c r="K1242" i="5"/>
  <c r="L1242" i="5"/>
  <c r="M1289" i="5"/>
  <c r="K1289" i="5"/>
  <c r="L1289" i="5"/>
  <c r="L1382" i="5"/>
  <c r="M1382" i="5"/>
  <c r="K1382" i="5"/>
  <c r="P1487" i="5"/>
  <c r="Q1487" i="5"/>
  <c r="M778" i="5"/>
  <c r="L791" i="5"/>
  <c r="M804" i="5"/>
  <c r="M849" i="5"/>
  <c r="L849" i="5"/>
  <c r="L852" i="5"/>
  <c r="K874" i="5"/>
  <c r="J102" i="7" s="1"/>
  <c r="Q752" i="8" s="1"/>
  <c r="M874" i="5"/>
  <c r="L879" i="5"/>
  <c r="K879" i="5"/>
  <c r="K886" i="5"/>
  <c r="L886" i="5"/>
  <c r="M940" i="5"/>
  <c r="L990" i="5"/>
  <c r="K990" i="5"/>
  <c r="Q1023" i="5"/>
  <c r="P1023" i="5"/>
  <c r="P1131" i="5"/>
  <c r="Q1131" i="5"/>
  <c r="L1150" i="5"/>
  <c r="Q1218" i="5"/>
  <c r="Q1279" i="5"/>
  <c r="P1279" i="5"/>
  <c r="M1318" i="5"/>
  <c r="K1318" i="5"/>
  <c r="L1318" i="5"/>
  <c r="L1320" i="5"/>
  <c r="L1346" i="5"/>
  <c r="K1346" i="5"/>
  <c r="P1367" i="5"/>
  <c r="Q1367" i="5"/>
  <c r="Q1256" i="5"/>
  <c r="P1256" i="5"/>
  <c r="Q1276" i="5"/>
  <c r="P1276" i="5"/>
  <c r="M1282" i="5"/>
  <c r="L1282" i="5"/>
  <c r="L1297" i="5"/>
  <c r="M1297" i="5"/>
  <c r="K1297" i="5"/>
  <c r="L1363" i="5"/>
  <c r="K1363" i="5"/>
  <c r="P1399" i="5"/>
  <c r="Q1399" i="5"/>
  <c r="P1409" i="5"/>
  <c r="Q1409" i="5"/>
  <c r="L1454" i="5"/>
  <c r="K1454" i="5"/>
  <c r="M1523" i="5"/>
  <c r="L1523" i="5"/>
  <c r="K1523" i="5"/>
  <c r="Q1528" i="5"/>
  <c r="P1528" i="5"/>
  <c r="P1421" i="5"/>
  <c r="Q1421" i="5"/>
  <c r="P1445" i="5"/>
  <c r="Q1445" i="5"/>
  <c r="P1447" i="5"/>
  <c r="L1484" i="5"/>
  <c r="K1484" i="5"/>
  <c r="M1553" i="5"/>
  <c r="L1553" i="5"/>
  <c r="K1553" i="5"/>
  <c r="Q1269" i="5"/>
  <c r="Q1273" i="5"/>
  <c r="P1273" i="5"/>
  <c r="Q1280" i="5"/>
  <c r="P1280" i="5"/>
  <c r="Q1312" i="5"/>
  <c r="M1343" i="5"/>
  <c r="L1343" i="5"/>
  <c r="K1343" i="5"/>
  <c r="L1357" i="5"/>
  <c r="M1357" i="5"/>
  <c r="K1357" i="5"/>
  <c r="L1418" i="5"/>
  <c r="M1418" i="5"/>
  <c r="L1428" i="5"/>
  <c r="P1468" i="5"/>
  <c r="M1527" i="5"/>
  <c r="L1527" i="5"/>
  <c r="K1527" i="5"/>
  <c r="M1428" i="5"/>
  <c r="P1486" i="5"/>
  <c r="Q1117" i="5"/>
  <c r="L1182" i="5"/>
  <c r="K145" i="7" s="1"/>
  <c r="R1150" i="8" s="1"/>
  <c r="K1182" i="5"/>
  <c r="J145" i="7" s="1"/>
  <c r="Q1150" i="8" s="1"/>
  <c r="L1210" i="5"/>
  <c r="P1213" i="5"/>
  <c r="K1259" i="5"/>
  <c r="P1260" i="5"/>
  <c r="K1268" i="5"/>
  <c r="J162" i="7" s="1"/>
  <c r="Q745" i="8" s="1"/>
  <c r="M1268" i="5"/>
  <c r="L1268" i="5"/>
  <c r="K162" i="7" s="1"/>
  <c r="R739" i="8" s="1"/>
  <c r="K1279" i="5"/>
  <c r="K1322" i="5"/>
  <c r="Q1327" i="5"/>
  <c r="Q1333" i="5"/>
  <c r="P1333" i="5"/>
  <c r="P1357" i="5"/>
  <c r="Q1357" i="5"/>
  <c r="Q1376" i="5"/>
  <c r="P1376" i="5"/>
  <c r="K1416" i="5"/>
  <c r="K1418" i="5"/>
  <c r="Q1466" i="5"/>
  <c r="L1469" i="5"/>
  <c r="M1469" i="5"/>
  <c r="K1469" i="5"/>
  <c r="Q802" i="5"/>
  <c r="P844" i="5"/>
  <c r="Q874" i="5"/>
  <c r="Q901" i="5"/>
  <c r="P908" i="5"/>
  <c r="P932" i="5"/>
  <c r="P940" i="5"/>
  <c r="Q983" i="5"/>
  <c r="Q998" i="5"/>
  <c r="Q1025" i="5"/>
  <c r="Q1049" i="5"/>
  <c r="P1081" i="5"/>
  <c r="P1095" i="5"/>
  <c r="Q1172" i="5"/>
  <c r="P1206" i="5"/>
  <c r="M1210" i="5"/>
  <c r="L1219" i="5"/>
  <c r="K1219" i="5"/>
  <c r="M1219" i="5"/>
  <c r="Q1242" i="5"/>
  <c r="K1252" i="5"/>
  <c r="L1252" i="5"/>
  <c r="P1277" i="5"/>
  <c r="M1279" i="5"/>
  <c r="M1300" i="5"/>
  <c r="L1300" i="5"/>
  <c r="M1313" i="5"/>
  <c r="K1313" i="5"/>
  <c r="M1322" i="5"/>
  <c r="Q1347" i="5"/>
  <c r="P1355" i="5"/>
  <c r="Q1355" i="5"/>
  <c r="L1387" i="5"/>
  <c r="M1387" i="5"/>
  <c r="K1387" i="5"/>
  <c r="M1391" i="5"/>
  <c r="L1391" i="5"/>
  <c r="K1391" i="5"/>
  <c r="L1416" i="5"/>
  <c r="Q1424" i="5"/>
  <c r="P1424" i="5"/>
  <c r="L1465" i="5"/>
  <c r="M1465" i="5"/>
  <c r="M1505" i="5"/>
  <c r="K1505" i="5"/>
  <c r="K1534" i="5"/>
  <c r="M1534" i="5"/>
  <c r="L1534" i="5"/>
  <c r="P1414" i="5"/>
  <c r="P1432" i="5"/>
  <c r="Q1497" i="5"/>
  <c r="Q1532" i="5"/>
  <c r="P1532" i="5"/>
  <c r="P1562" i="5"/>
  <c r="Q1562" i="5"/>
  <c r="Q937" i="5"/>
  <c r="Q1043" i="5"/>
  <c r="P1125" i="5"/>
  <c r="Q1125" i="5"/>
  <c r="P1149" i="5"/>
  <c r="P1177" i="5"/>
  <c r="P1179" i="5"/>
  <c r="P1212" i="5"/>
  <c r="Q1212" i="5"/>
  <c r="Q1235" i="5"/>
  <c r="L1239" i="5"/>
  <c r="M1239" i="5"/>
  <c r="M1258" i="5"/>
  <c r="L1258" i="5"/>
  <c r="K1258" i="5"/>
  <c r="P1296" i="5"/>
  <c r="K1308" i="5"/>
  <c r="M1308" i="5"/>
  <c r="P1313" i="5"/>
  <c r="Q1313" i="5"/>
  <c r="L1338" i="5"/>
  <c r="K1338" i="5"/>
  <c r="K1356" i="5"/>
  <c r="M1356" i="5"/>
  <c r="P1473" i="5"/>
  <c r="Q1473" i="5"/>
  <c r="P902" i="5"/>
  <c r="P934" i="5"/>
  <c r="Q939" i="5"/>
  <c r="Q980" i="5"/>
  <c r="P984" i="5"/>
  <c r="Q1007" i="5"/>
  <c r="P1014" i="5"/>
  <c r="Q1027" i="5"/>
  <c r="Q1062" i="5"/>
  <c r="Q1073" i="5"/>
  <c r="Q1087" i="5"/>
  <c r="P1089" i="5"/>
  <c r="Q1099" i="5"/>
  <c r="Q1118" i="5"/>
  <c r="L1207" i="5"/>
  <c r="M1207" i="5"/>
  <c r="K1207" i="5"/>
  <c r="L1209" i="5"/>
  <c r="K149" i="7" s="1"/>
  <c r="K1209" i="5"/>
  <c r="J149" i="7" s="1"/>
  <c r="Q623" i="8" s="1"/>
  <c r="P1230" i="5"/>
  <c r="L1245" i="5"/>
  <c r="M1245" i="5"/>
  <c r="P1254" i="5"/>
  <c r="M1278" i="5"/>
  <c r="L1278" i="5"/>
  <c r="K1278" i="5"/>
  <c r="Q1306" i="5"/>
  <c r="L1369" i="5"/>
  <c r="K172" i="7" s="1"/>
  <c r="M1369" i="5"/>
  <c r="Q1377" i="5"/>
  <c r="P1397" i="5"/>
  <c r="M1415" i="5"/>
  <c r="L1415" i="5"/>
  <c r="K1415" i="5"/>
  <c r="L1478" i="5"/>
  <c r="M1478" i="5"/>
  <c r="K1478" i="5"/>
  <c r="Q1493" i="5"/>
  <c r="L1496" i="5"/>
  <c r="M1496" i="5"/>
  <c r="K1496" i="5"/>
  <c r="L1526" i="5"/>
  <c r="M1526" i="5"/>
  <c r="K1526" i="5"/>
  <c r="M1539" i="5"/>
  <c r="L1539" i="5"/>
  <c r="K1539" i="5"/>
  <c r="M1440" i="5"/>
  <c r="L1440" i="5"/>
  <c r="Q1443" i="5"/>
  <c r="Q1491" i="5"/>
  <c r="P1545" i="5"/>
  <c r="M1566" i="5"/>
  <c r="L1566" i="5"/>
  <c r="K1566" i="5"/>
  <c r="Q1394" i="5"/>
  <c r="Q1412" i="5"/>
  <c r="K1440" i="5"/>
  <c r="K1544" i="5"/>
  <c r="J196" i="7" s="1"/>
  <c r="Q1435" i="8" s="1"/>
  <c r="M1544" i="5"/>
  <c r="Q1545" i="5"/>
  <c r="K1576" i="5"/>
  <c r="M1576" i="5"/>
  <c r="L1304" i="5"/>
  <c r="M1304" i="5"/>
  <c r="K1304" i="5"/>
  <c r="P1318" i="5"/>
  <c r="M1324" i="5"/>
  <c r="L1324" i="5"/>
  <c r="P1331" i="5"/>
  <c r="Q1331" i="5"/>
  <c r="P1361" i="5"/>
  <c r="Q1461" i="5"/>
  <c r="P1463" i="5"/>
  <c r="Q1463" i="5"/>
  <c r="L1490" i="5"/>
  <c r="M1490" i="5"/>
  <c r="K1490" i="5"/>
  <c r="P1503" i="5"/>
  <c r="P1514" i="5"/>
  <c r="M1518" i="5"/>
  <c r="L1518" i="5"/>
  <c r="K190" i="7" s="1"/>
  <c r="P1551" i="5"/>
  <c r="Q1574" i="5"/>
  <c r="Q1542" i="5"/>
  <c r="P1542" i="5"/>
  <c r="P1363" i="5"/>
  <c r="L1406" i="5"/>
  <c r="M1406" i="5"/>
  <c r="Q1411" i="5"/>
  <c r="P1411" i="5"/>
  <c r="P1426" i="5"/>
  <c r="L1430" i="5"/>
  <c r="M1430" i="5"/>
  <c r="K1430" i="5"/>
  <c r="P1450" i="5"/>
  <c r="P1454" i="5"/>
  <c r="L1460" i="5"/>
  <c r="M1460" i="5"/>
  <c r="K1460" i="5"/>
  <c r="Q1484" i="5"/>
  <c r="K1504" i="5"/>
  <c r="M1504" i="5"/>
  <c r="L1531" i="5"/>
  <c r="K194" i="7" s="1"/>
  <c r="M1531" i="5"/>
  <c r="K1531" i="5"/>
  <c r="J194" i="7" s="1"/>
  <c r="Q1090" i="8" s="1"/>
  <c r="K1550" i="5"/>
  <c r="P1572" i="5"/>
  <c r="P1264" i="5"/>
  <c r="L1321" i="5"/>
  <c r="K1321" i="5"/>
  <c r="P1346" i="5"/>
  <c r="L1362" i="5"/>
  <c r="K1362" i="5"/>
  <c r="L1370" i="5"/>
  <c r="K1370" i="5"/>
  <c r="P1402" i="5"/>
  <c r="Q1442" i="5"/>
  <c r="Q1479" i="5"/>
  <c r="P1481" i="5"/>
  <c r="Q1481" i="5"/>
  <c r="K1502" i="5"/>
  <c r="M1541" i="5"/>
  <c r="L1541" i="5"/>
  <c r="K1552" i="5"/>
  <c r="M1552" i="5"/>
  <c r="L1552" i="5"/>
  <c r="M1575" i="5"/>
  <c r="L1575" i="5"/>
  <c r="K1575" i="5"/>
  <c r="K1584" i="5"/>
  <c r="J201" i="7" s="1"/>
  <c r="Q1490" i="8" s="1"/>
  <c r="Q1060" i="5"/>
  <c r="P1083" i="5"/>
  <c r="Q1105" i="5"/>
  <c r="P1141" i="5"/>
  <c r="P1147" i="5"/>
  <c r="P1153" i="5"/>
  <c r="P1155" i="5"/>
  <c r="P1192" i="5"/>
  <c r="P1236" i="5"/>
  <c r="P1261" i="5"/>
  <c r="Q1261" i="5"/>
  <c r="L1292" i="5"/>
  <c r="K1292" i="5"/>
  <c r="L1303" i="5"/>
  <c r="K1303" i="5"/>
  <c r="Q1308" i="5"/>
  <c r="P1315" i="5"/>
  <c r="Q1379" i="5"/>
  <c r="Q1400" i="5"/>
  <c r="K1406" i="5"/>
  <c r="K1421" i="5"/>
  <c r="M1427" i="5"/>
  <c r="L1427" i="5"/>
  <c r="K1427" i="5"/>
  <c r="P1439" i="5"/>
  <c r="L1453" i="5"/>
  <c r="M1453" i="5"/>
  <c r="K1453" i="5"/>
  <c r="K1499" i="5"/>
  <c r="M1502" i="5"/>
  <c r="L1504" i="5"/>
  <c r="M1529" i="5"/>
  <c r="L1529" i="5"/>
  <c r="K193" i="7" s="1"/>
  <c r="K1529" i="5"/>
  <c r="J193" i="7" s="1"/>
  <c r="Q1698" i="8" s="1"/>
  <c r="Q1535" i="5"/>
  <c r="P1537" i="5"/>
  <c r="Q1550" i="5"/>
  <c r="M1569" i="5"/>
  <c r="L1569" i="5"/>
  <c r="L1584" i="5"/>
  <c r="K201" i="7" s="1"/>
  <c r="R1490" i="8" s="1"/>
  <c r="Q1219" i="5"/>
  <c r="Q1248" i="5"/>
  <c r="P1258" i="5"/>
  <c r="P1290" i="5"/>
  <c r="Q1299" i="5"/>
  <c r="L1314" i="5"/>
  <c r="K1314" i="5"/>
  <c r="M1321" i="5"/>
  <c r="K1334" i="5"/>
  <c r="Q1337" i="5"/>
  <c r="P1341" i="5"/>
  <c r="Q1341" i="5"/>
  <c r="M1362" i="5"/>
  <c r="M1370" i="5"/>
  <c r="K1374" i="5"/>
  <c r="K1376" i="5"/>
  <c r="Q1395" i="5"/>
  <c r="P1437" i="5"/>
  <c r="L1451" i="5"/>
  <c r="M1451" i="5"/>
  <c r="P1499" i="5"/>
  <c r="L1501" i="5"/>
  <c r="M1501" i="5"/>
  <c r="Q1502" i="5"/>
  <c r="P1502" i="5"/>
  <c r="P1522" i="5"/>
  <c r="P1527" i="5"/>
  <c r="Q1527" i="5"/>
  <c r="P1570" i="5"/>
  <c r="Q1317" i="5"/>
  <c r="P1322" i="5"/>
  <c r="Q1365" i="5"/>
  <c r="Q1431" i="5"/>
  <c r="P1474" i="5"/>
  <c r="P1507" i="5"/>
  <c r="L1536" i="5"/>
  <c r="Q1544" i="5"/>
  <c r="P1547" i="5"/>
  <c r="L1549" i="5"/>
  <c r="K1573" i="5"/>
  <c r="Q1578" i="5"/>
  <c r="K1580" i="5"/>
  <c r="P1581" i="5"/>
  <c r="K1583" i="5"/>
  <c r="P1173" i="5"/>
  <c r="Q1199" i="5"/>
  <c r="Q1217" i="5"/>
  <c r="P1343" i="5"/>
  <c r="P1360" i="5"/>
  <c r="P1373" i="5"/>
  <c r="P1378" i="5"/>
  <c r="P1396" i="5"/>
  <c r="P1408" i="5"/>
  <c r="P1413" i="5"/>
  <c r="P1425" i="5"/>
  <c r="P1438" i="5"/>
  <c r="P1451" i="5"/>
  <c r="Q1504" i="5"/>
  <c r="P1536" i="5"/>
  <c r="P1538" i="5"/>
  <c r="Q1541" i="5"/>
  <c r="M1546" i="5"/>
  <c r="M1549" i="5"/>
  <c r="P1557" i="5"/>
  <c r="M1580" i="5"/>
  <c r="L1583" i="5"/>
  <c r="Q1385" i="5"/>
  <c r="L1398" i="5"/>
  <c r="P1403" i="5"/>
  <c r="P1427" i="5"/>
  <c r="Q1433" i="5"/>
  <c r="K1435" i="5"/>
  <c r="K1442" i="5"/>
  <c r="K1448" i="5"/>
  <c r="P1467" i="5"/>
  <c r="K1506" i="5"/>
  <c r="P1509" i="5"/>
  <c r="L1520" i="5"/>
  <c r="Q1521" i="5"/>
  <c r="K1533" i="5"/>
  <c r="P1354" i="5"/>
  <c r="Q1371" i="5"/>
  <c r="Q1375" i="5"/>
  <c r="P1351" i="5"/>
  <c r="P1384" i="5"/>
  <c r="Q1389" i="5"/>
  <c r="P1391" i="5"/>
  <c r="P1415" i="5"/>
  <c r="P1444" i="5"/>
  <c r="P1462" i="5"/>
  <c r="Q1471" i="5"/>
  <c r="P1475" i="5"/>
  <c r="Q1478" i="5"/>
  <c r="Q1480" i="5"/>
  <c r="Q1490" i="5"/>
  <c r="P1496" i="5"/>
  <c r="P1498" i="5"/>
  <c r="Q1508" i="5"/>
  <c r="P1540" i="5"/>
  <c r="Q1546" i="5"/>
  <c r="P1565" i="5"/>
  <c r="J568" i="8"/>
  <c r="L568" i="8" s="1"/>
  <c r="J231" i="8"/>
  <c r="L231" i="8" s="1"/>
  <c r="J487" i="8"/>
  <c r="L487" i="8" s="1"/>
  <c r="J52" i="8"/>
  <c r="J47" i="8"/>
  <c r="L47" i="8" s="1"/>
  <c r="J485" i="8"/>
  <c r="L485" i="8" s="1"/>
  <c r="J404" i="8"/>
  <c r="L404" i="8" s="1"/>
  <c r="J59" i="8"/>
  <c r="L59" i="8" s="1"/>
  <c r="J1203" i="8"/>
  <c r="J300" i="8"/>
  <c r="L300" i="8" s="1"/>
  <c r="J724" i="8"/>
  <c r="L724" i="8" s="1"/>
  <c r="J36" i="8"/>
  <c r="L36" i="8" s="1"/>
  <c r="J187" i="8"/>
  <c r="L187" i="8" s="1"/>
  <c r="J259" i="8"/>
  <c r="L259" i="8" s="1"/>
  <c r="J277" i="8"/>
  <c r="L277" i="8" s="1"/>
  <c r="J892" i="8"/>
  <c r="L892" i="8" s="1"/>
  <c r="J54" i="8"/>
  <c r="L54" i="8" s="1"/>
  <c r="J810" i="8"/>
  <c r="L810" i="8" s="1"/>
  <c r="J930" i="8"/>
  <c r="L930" i="8" s="1"/>
  <c r="J1138" i="8"/>
  <c r="L1138" i="8" s="1"/>
  <c r="J204" i="8"/>
  <c r="J255" i="8"/>
  <c r="L255" i="8" s="1"/>
  <c r="J293" i="8"/>
  <c r="L293" i="8" s="1"/>
  <c r="J504" i="8"/>
  <c r="L504" i="8" s="1"/>
  <c r="J601" i="8"/>
  <c r="L601" i="8" s="1"/>
  <c r="J1181" i="8"/>
  <c r="L1181" i="8" s="1"/>
  <c r="J1263" i="8"/>
  <c r="L1263" i="8" s="1"/>
  <c r="J99" i="8"/>
  <c r="L99" i="8" s="1"/>
  <c r="J511" i="8"/>
  <c r="L511" i="8" s="1"/>
  <c r="J48" i="8"/>
  <c r="L48" i="8" s="1"/>
  <c r="J1550" i="8"/>
  <c r="L1550" i="8" s="1"/>
  <c r="J445" i="8"/>
  <c r="L445" i="8" s="1"/>
  <c r="J83" i="8"/>
  <c r="L83" i="8" s="1"/>
  <c r="J53" i="8"/>
  <c r="L53" i="8" s="1"/>
  <c r="J673" i="8"/>
  <c r="L673" i="8" s="1"/>
  <c r="J235" i="8"/>
  <c r="L235" i="8" s="1"/>
  <c r="J413" i="8"/>
  <c r="L413" i="8" s="1"/>
  <c r="Q1235" i="8"/>
  <c r="J931" i="8"/>
  <c r="L931" i="8" s="1"/>
  <c r="J320" i="8"/>
  <c r="L320" i="8" s="1"/>
  <c r="J39" i="8"/>
  <c r="L39" i="8" s="1"/>
  <c r="J1262" i="8"/>
  <c r="L1262" i="8" s="1"/>
  <c r="J937" i="8"/>
  <c r="L937" i="8" s="1"/>
  <c r="J49" i="8"/>
  <c r="L49" i="8" s="1"/>
  <c r="J51" i="8"/>
  <c r="L84" i="8"/>
  <c r="L233" i="8"/>
  <c r="L1117" i="8"/>
  <c r="L378" i="8"/>
  <c r="L245" i="8"/>
  <c r="L204" i="8"/>
  <c r="L211" i="8"/>
  <c r="L411" i="8"/>
  <c r="L337" i="8"/>
  <c r="L359" i="8"/>
  <c r="L667" i="8"/>
  <c r="O191" i="7"/>
  <c r="L379" i="8"/>
  <c r="O131" i="7"/>
  <c r="L889" i="8"/>
  <c r="L460" i="8"/>
  <c r="O8" i="7"/>
  <c r="L298" i="8"/>
  <c r="L1291" i="8"/>
  <c r="L279" i="8"/>
  <c r="L288" i="8"/>
  <c r="L342" i="8"/>
  <c r="O136" i="7"/>
  <c r="O186" i="7"/>
  <c r="L877" i="8"/>
  <c r="O173" i="7"/>
  <c r="L257" i="8"/>
  <c r="O7" i="7"/>
  <c r="L497" i="8"/>
  <c r="O65" i="7"/>
  <c r="O31" i="7"/>
  <c r="L88" i="8"/>
  <c r="L95" i="8"/>
  <c r="O103" i="7"/>
  <c r="L491" i="8"/>
  <c r="L642" i="8"/>
  <c r="L186" i="8"/>
  <c r="L240" i="8"/>
  <c r="L510" i="8"/>
  <c r="L593" i="8"/>
  <c r="L772" i="8"/>
  <c r="L52" i="8"/>
  <c r="L575" i="8"/>
  <c r="L1235" i="8"/>
  <c r="L60" i="8"/>
  <c r="L1203" i="8"/>
  <c r="L286" i="8"/>
  <c r="L483" i="8"/>
  <c r="L629" i="8"/>
  <c r="L16" i="8"/>
  <c r="L23" i="8"/>
  <c r="L264" i="8"/>
  <c r="L223" i="8"/>
  <c r="L262" i="8"/>
  <c r="L269" i="8"/>
  <c r="L502" i="8"/>
  <c r="L130" i="8"/>
  <c r="L12" i="8"/>
  <c r="L276" i="8"/>
  <c r="L296" i="8"/>
  <c r="L1307" i="8"/>
  <c r="L228" i="8"/>
  <c r="L883" i="8"/>
  <c r="L40" i="8"/>
  <c r="L274" i="8"/>
  <c r="L415" i="8"/>
  <c r="L583" i="8"/>
  <c r="R568" i="8"/>
  <c r="R491" i="8"/>
  <c r="R1873" i="8"/>
  <c r="Q573" i="8"/>
  <c r="Q1033" i="8"/>
  <c r="Q568" i="8"/>
  <c r="M399" i="5"/>
  <c r="K399" i="5"/>
  <c r="M471" i="5"/>
  <c r="K471" i="5"/>
  <c r="Q621" i="5"/>
  <c r="P621" i="5"/>
  <c r="R848" i="8"/>
  <c r="R844" i="8"/>
  <c r="R840" i="8"/>
  <c r="R846" i="8"/>
  <c r="R843" i="8"/>
  <c r="R847" i="8"/>
  <c r="R841" i="8"/>
  <c r="R845" i="8"/>
  <c r="R838" i="8"/>
  <c r="R849" i="8"/>
  <c r="R839" i="8"/>
  <c r="R842" i="8"/>
  <c r="L419" i="5"/>
  <c r="K419" i="5"/>
  <c r="Q352" i="5"/>
  <c r="P352" i="5"/>
  <c r="P70" i="5"/>
  <c r="P108" i="5"/>
  <c r="P132" i="5"/>
  <c r="P142" i="5"/>
  <c r="Q442" i="5"/>
  <c r="P442" i="5"/>
  <c r="P462" i="5"/>
  <c r="Q550" i="5"/>
  <c r="P550" i="5"/>
  <c r="Q562" i="5"/>
  <c r="P562" i="5"/>
  <c r="M597" i="5"/>
  <c r="K597" i="5"/>
  <c r="Q633" i="5"/>
  <c r="P633" i="5"/>
  <c r="Q652" i="5"/>
  <c r="P652" i="5"/>
  <c r="M781" i="5"/>
  <c r="L781" i="5"/>
  <c r="K781" i="5"/>
  <c r="P34" i="5"/>
  <c r="P58" i="5"/>
  <c r="P180" i="5"/>
  <c r="L359" i="5"/>
  <c r="K359" i="5"/>
  <c r="Q514" i="5"/>
  <c r="P514" i="5"/>
  <c r="M573" i="5"/>
  <c r="K573" i="5"/>
  <c r="M620" i="5"/>
  <c r="L620" i="5"/>
  <c r="K676" i="5"/>
  <c r="L676" i="5"/>
  <c r="Q10" i="5"/>
  <c r="K31" i="5"/>
  <c r="Q40" i="5"/>
  <c r="K61" i="5"/>
  <c r="Q64" i="5"/>
  <c r="K67" i="5"/>
  <c r="K91" i="5"/>
  <c r="Q94" i="5"/>
  <c r="R1681" i="8"/>
  <c r="Q190" i="5"/>
  <c r="P251" i="5"/>
  <c r="P258" i="5"/>
  <c r="Q261" i="5"/>
  <c r="Q280" i="5"/>
  <c r="P280" i="5"/>
  <c r="R734" i="8"/>
  <c r="R728" i="8"/>
  <c r="R740" i="8"/>
  <c r="R736" i="8"/>
  <c r="P299" i="5"/>
  <c r="Q346" i="5"/>
  <c r="P346" i="5"/>
  <c r="M381" i="5"/>
  <c r="K381" i="5"/>
  <c r="L399" i="5"/>
  <c r="L431" i="5"/>
  <c r="K431" i="5"/>
  <c r="P432" i="5"/>
  <c r="P509" i="5"/>
  <c r="M561" i="5"/>
  <c r="K561" i="5"/>
  <c r="M632" i="5"/>
  <c r="L632" i="5"/>
  <c r="M830" i="5"/>
  <c r="L830" i="5"/>
  <c r="P3" i="5"/>
  <c r="L25" i="5"/>
  <c r="P27" i="5"/>
  <c r="L31" i="5"/>
  <c r="P39" i="5"/>
  <c r="L61" i="5"/>
  <c r="L79" i="5"/>
  <c r="P122" i="5"/>
  <c r="L125" i="5"/>
  <c r="K163" i="5"/>
  <c r="K168" i="5"/>
  <c r="P170" i="5"/>
  <c r="L173" i="5"/>
  <c r="Q243" i="5"/>
  <c r="L246" i="5"/>
  <c r="M285" i="5"/>
  <c r="K285" i="5"/>
  <c r="L353" i="5"/>
  <c r="K353" i="5"/>
  <c r="M359" i="5"/>
  <c r="M537" i="5"/>
  <c r="K537" i="5"/>
  <c r="Q538" i="5"/>
  <c r="P538" i="5"/>
  <c r="Q645" i="5"/>
  <c r="P645" i="5"/>
  <c r="Q823" i="5"/>
  <c r="P823" i="5"/>
  <c r="K6" i="5"/>
  <c r="M7" i="5"/>
  <c r="Q9" i="5"/>
  <c r="K12" i="5"/>
  <c r="M13" i="5"/>
  <c r="Q15" i="5"/>
  <c r="K18" i="5"/>
  <c r="M19" i="5"/>
  <c r="Q21" i="5"/>
  <c r="K24" i="5"/>
  <c r="J3" i="7" s="1"/>
  <c r="Q1069" i="8" s="1"/>
  <c r="M25" i="5"/>
  <c r="K30" i="5"/>
  <c r="J5" i="7" s="1"/>
  <c r="Q1692" i="8" s="1"/>
  <c r="Q33" i="5"/>
  <c r="K36" i="5"/>
  <c r="M37" i="5"/>
  <c r="K42" i="5"/>
  <c r="M43" i="5"/>
  <c r="Q45" i="5"/>
  <c r="K48" i="5"/>
  <c r="M49" i="5"/>
  <c r="Q51" i="5"/>
  <c r="K54" i="5"/>
  <c r="M55" i="5"/>
  <c r="Q57" i="5"/>
  <c r="K60" i="5"/>
  <c r="Q63" i="5"/>
  <c r="K66" i="5"/>
  <c r="J12" i="7" s="1"/>
  <c r="Q2177" i="8" s="1"/>
  <c r="M67" i="5"/>
  <c r="Q69" i="5"/>
  <c r="K72" i="5"/>
  <c r="M73" i="5"/>
  <c r="Q75" i="5"/>
  <c r="K78" i="5"/>
  <c r="M79" i="5"/>
  <c r="Q81" i="5"/>
  <c r="K84" i="5"/>
  <c r="M85" i="5"/>
  <c r="Q87" i="5"/>
  <c r="K90" i="5"/>
  <c r="M91" i="5"/>
  <c r="Q93" i="5"/>
  <c r="L96" i="5"/>
  <c r="M101" i="5"/>
  <c r="P102" i="5"/>
  <c r="K105" i="5"/>
  <c r="P107" i="5"/>
  <c r="K110" i="5"/>
  <c r="P112" i="5"/>
  <c r="L115" i="5"/>
  <c r="Q116" i="5"/>
  <c r="Q117" i="5"/>
  <c r="R254" i="8"/>
  <c r="R252" i="8"/>
  <c r="L120" i="5"/>
  <c r="M125" i="5"/>
  <c r="P126" i="5"/>
  <c r="K129" i="5"/>
  <c r="P131" i="5"/>
  <c r="K134" i="5"/>
  <c r="P136" i="5"/>
  <c r="L139" i="5"/>
  <c r="K18" i="7" s="1"/>
  <c r="Q140" i="5"/>
  <c r="Q141" i="5"/>
  <c r="L144" i="5"/>
  <c r="M149" i="5"/>
  <c r="P150" i="5"/>
  <c r="K153" i="5"/>
  <c r="P155" i="5"/>
  <c r="K158" i="5"/>
  <c r="P160" i="5"/>
  <c r="L163" i="5"/>
  <c r="Q164" i="5"/>
  <c r="Q165" i="5"/>
  <c r="L168" i="5"/>
  <c r="M173" i="5"/>
  <c r="P174" i="5"/>
  <c r="K177" i="5"/>
  <c r="P179" i="5"/>
  <c r="K182" i="5"/>
  <c r="P184" i="5"/>
  <c r="L187" i="5"/>
  <c r="Q188" i="5"/>
  <c r="Q189" i="5"/>
  <c r="L192" i="5"/>
  <c r="M197" i="5"/>
  <c r="P198" i="5"/>
  <c r="K201" i="5"/>
  <c r="P203" i="5"/>
  <c r="K206" i="5"/>
  <c r="P208" i="5"/>
  <c r="L211" i="5"/>
  <c r="Q212" i="5"/>
  <c r="Q213" i="5"/>
  <c r="L216" i="5"/>
  <c r="K31" i="7" s="1"/>
  <c r="R313" i="8" s="1"/>
  <c r="M221" i="5"/>
  <c r="P222" i="5"/>
  <c r="K225" i="5"/>
  <c r="P227" i="5"/>
  <c r="P231" i="5"/>
  <c r="K234" i="5"/>
  <c r="P235" i="5"/>
  <c r="P239" i="5"/>
  <c r="Q246" i="5"/>
  <c r="L249" i="5"/>
  <c r="L259" i="5"/>
  <c r="K259" i="5"/>
  <c r="M263" i="5"/>
  <c r="Q267" i="5"/>
  <c r="Q276" i="5"/>
  <c r="Q277" i="5"/>
  <c r="P283" i="5"/>
  <c r="M291" i="5"/>
  <c r="K291" i="5"/>
  <c r="Q292" i="5"/>
  <c r="P292" i="5"/>
  <c r="R2108" i="8"/>
  <c r="R2104" i="8"/>
  <c r="R2100" i="8"/>
  <c r="R2098" i="8"/>
  <c r="R2102" i="8"/>
  <c r="R2106" i="8"/>
  <c r="R2103" i="8"/>
  <c r="R2101" i="8"/>
  <c r="R2099" i="8"/>
  <c r="P311" i="5"/>
  <c r="Q314" i="5"/>
  <c r="Q320" i="5"/>
  <c r="P323" i="5"/>
  <c r="M339" i="5"/>
  <c r="K339" i="5"/>
  <c r="J43" i="7" s="1"/>
  <c r="Q1395" i="8" s="1"/>
  <c r="Q340" i="5"/>
  <c r="P340" i="5"/>
  <c r="P365" i="5"/>
  <c r="M375" i="5"/>
  <c r="K375" i="5"/>
  <c r="Q376" i="5"/>
  <c r="P376" i="5"/>
  <c r="L381" i="5"/>
  <c r="Q404" i="5"/>
  <c r="M423" i="5"/>
  <c r="K423" i="5"/>
  <c r="Q424" i="5"/>
  <c r="P424" i="5"/>
  <c r="M431" i="5"/>
  <c r="L443" i="5"/>
  <c r="K443" i="5"/>
  <c r="P444" i="5"/>
  <c r="P449" i="5"/>
  <c r="M495" i="5"/>
  <c r="K495" i="5"/>
  <c r="J65" i="7" s="1"/>
  <c r="Q1192" i="8" s="1"/>
  <c r="Q496" i="5"/>
  <c r="P496" i="5"/>
  <c r="P516" i="5"/>
  <c r="P521" i="5"/>
  <c r="P545" i="5"/>
  <c r="P552" i="5"/>
  <c r="P557" i="5"/>
  <c r="L561" i="5"/>
  <c r="P564" i="5"/>
  <c r="P569" i="5"/>
  <c r="M579" i="5"/>
  <c r="K579" i="5"/>
  <c r="M602" i="5"/>
  <c r="K602" i="5"/>
  <c r="K607" i="5"/>
  <c r="L607" i="5"/>
  <c r="Q618" i="5"/>
  <c r="K632" i="5"/>
  <c r="K830" i="5"/>
  <c r="M983" i="5"/>
  <c r="L983" i="5"/>
  <c r="K983" i="5"/>
  <c r="L6" i="5"/>
  <c r="P8" i="5"/>
  <c r="L18" i="5"/>
  <c r="P20" i="5"/>
  <c r="L30" i="5"/>
  <c r="K5" i="7" s="1"/>
  <c r="R1689" i="8" s="1"/>
  <c r="Q670" i="8"/>
  <c r="Q668" i="8"/>
  <c r="L36" i="5"/>
  <c r="P38" i="5"/>
  <c r="L42" i="5"/>
  <c r="P44" i="5"/>
  <c r="Q1392" i="8"/>
  <c r="Q1391" i="8"/>
  <c r="Q1390" i="8"/>
  <c r="Q1393" i="8"/>
  <c r="L54" i="5"/>
  <c r="L60" i="5"/>
  <c r="P62" i="5"/>
  <c r="P68" i="5"/>
  <c r="L72" i="5"/>
  <c r="P74" i="5"/>
  <c r="L78" i="5"/>
  <c r="P80" i="5"/>
  <c r="Q103" i="8"/>
  <c r="Q99" i="8"/>
  <c r="Q104" i="8"/>
  <c r="Q100" i="8"/>
  <c r="Q112" i="8"/>
  <c r="Q105" i="8"/>
  <c r="Q101" i="8"/>
  <c r="Q97" i="8"/>
  <c r="Q102" i="8"/>
  <c r="Q98" i="8"/>
  <c r="L84" i="5"/>
  <c r="P86" i="5"/>
  <c r="L90" i="5"/>
  <c r="P92" i="5"/>
  <c r="P97" i="5"/>
  <c r="L105" i="5"/>
  <c r="L110" i="5"/>
  <c r="M115" i="5"/>
  <c r="P121" i="5"/>
  <c r="L129" i="5"/>
  <c r="L134" i="5"/>
  <c r="Q448" i="8"/>
  <c r="Q446" i="8"/>
  <c r="Q447" i="8"/>
  <c r="Q445" i="8"/>
  <c r="M139" i="5"/>
  <c r="P145" i="5"/>
  <c r="L153" i="5"/>
  <c r="L158" i="5"/>
  <c r="P169" i="5"/>
  <c r="L177" i="5"/>
  <c r="L182" i="5"/>
  <c r="M187" i="5"/>
  <c r="P193" i="5"/>
  <c r="L201" i="5"/>
  <c r="L206" i="5"/>
  <c r="M211" i="5"/>
  <c r="P217" i="5"/>
  <c r="L225" i="5"/>
  <c r="K229" i="5"/>
  <c r="L234" i="5"/>
  <c r="K241" i="5"/>
  <c r="L245" i="5"/>
  <c r="M249" i="5"/>
  <c r="P250" i="5"/>
  <c r="P257" i="5"/>
  <c r="L269" i="5"/>
  <c r="P270" i="5"/>
  <c r="L285" i="5"/>
  <c r="P289" i="5"/>
  <c r="M297" i="5"/>
  <c r="K297" i="5"/>
  <c r="Q298" i="5"/>
  <c r="P298" i="5"/>
  <c r="P317" i="5"/>
  <c r="M333" i="5"/>
  <c r="K333" i="5"/>
  <c r="Q334" i="5"/>
  <c r="P334" i="5"/>
  <c r="L347" i="5"/>
  <c r="K46" i="7" s="1"/>
  <c r="K347" i="5"/>
  <c r="J46" i="7" s="1"/>
  <c r="Q441" i="8" s="1"/>
  <c r="M353" i="5"/>
  <c r="L383" i="5"/>
  <c r="K383" i="5"/>
  <c r="M393" i="5"/>
  <c r="K393" i="5"/>
  <c r="Q394" i="5"/>
  <c r="P394" i="5"/>
  <c r="L413" i="5"/>
  <c r="K413" i="5"/>
  <c r="P419" i="5"/>
  <c r="M465" i="5"/>
  <c r="K465" i="5"/>
  <c r="Q466" i="5"/>
  <c r="P466" i="5"/>
  <c r="P491" i="5"/>
  <c r="P533" i="5"/>
  <c r="L537" i="5"/>
  <c r="P593" i="5"/>
  <c r="P608" i="5"/>
  <c r="P613" i="5"/>
  <c r="Q622" i="5"/>
  <c r="P622" i="5"/>
  <c r="R1280" i="8"/>
  <c r="R1276" i="8"/>
  <c r="R1272" i="8"/>
  <c r="R1268" i="8"/>
  <c r="R1278" i="8"/>
  <c r="R1274" i="8"/>
  <c r="R1277" i="8"/>
  <c r="R1273" i="8"/>
  <c r="R1265" i="8"/>
  <c r="R1279" i="8"/>
  <c r="R1271" i="8"/>
  <c r="R1275" i="8"/>
  <c r="Q630" i="5"/>
  <c r="K658" i="5"/>
  <c r="L658" i="5"/>
  <c r="Q659" i="5"/>
  <c r="M661" i="5"/>
  <c r="K661" i="5"/>
  <c r="L661" i="5"/>
  <c r="K706" i="5"/>
  <c r="M706" i="5"/>
  <c r="L706" i="5"/>
  <c r="M817" i="5"/>
  <c r="L817" i="5"/>
  <c r="K817" i="5"/>
  <c r="Q877" i="5"/>
  <c r="P877" i="5"/>
  <c r="P2" i="5"/>
  <c r="L12" i="5"/>
  <c r="P14" i="5"/>
  <c r="L24" i="5"/>
  <c r="K3" i="7" s="1"/>
  <c r="R1069" i="8" s="1"/>
  <c r="P26" i="5"/>
  <c r="P32" i="5"/>
  <c r="L48" i="5"/>
  <c r="P50" i="5"/>
  <c r="P56" i="5"/>
  <c r="L66" i="5"/>
  <c r="K12" i="7" s="1"/>
  <c r="R2173" i="8" s="1"/>
  <c r="K5" i="5"/>
  <c r="K11" i="5"/>
  <c r="K17" i="5"/>
  <c r="K23" i="5"/>
  <c r="K29" i="5"/>
  <c r="J4" i="7" s="1"/>
  <c r="K35" i="5"/>
  <c r="K41" i="5"/>
  <c r="J8" i="7" s="1"/>
  <c r="Q1829" i="8" s="1"/>
  <c r="K47" i="5"/>
  <c r="K53" i="5"/>
  <c r="K59" i="5"/>
  <c r="K65" i="5"/>
  <c r="K71" i="5"/>
  <c r="K77" i="5"/>
  <c r="K83" i="5"/>
  <c r="K89" i="5"/>
  <c r="L95" i="5"/>
  <c r="K109" i="5"/>
  <c r="P111" i="5"/>
  <c r="K114" i="5"/>
  <c r="P116" i="5"/>
  <c r="L119" i="5"/>
  <c r="Q1870" i="8"/>
  <c r="Q1866" i="8"/>
  <c r="Q1862" i="8"/>
  <c r="Q1854" i="8"/>
  <c r="Q1871" i="8"/>
  <c r="Q1867" i="8"/>
  <c r="Q1863" i="8"/>
  <c r="Q1855" i="8"/>
  <c r="Q1872" i="8"/>
  <c r="Q1860" i="8"/>
  <c r="Q1865" i="8"/>
  <c r="Q1853" i="8"/>
  <c r="Q1868" i="8"/>
  <c r="Q1856" i="8"/>
  <c r="Q1864" i="8"/>
  <c r="Q1852" i="8"/>
  <c r="Q1861" i="8"/>
  <c r="Q1857" i="8"/>
  <c r="Q1869" i="8"/>
  <c r="K133" i="5"/>
  <c r="P135" i="5"/>
  <c r="K138" i="5"/>
  <c r="P140" i="5"/>
  <c r="L143" i="5"/>
  <c r="K157" i="5"/>
  <c r="P159" i="5"/>
  <c r="K162" i="5"/>
  <c r="P164" i="5"/>
  <c r="L167" i="5"/>
  <c r="K181" i="5"/>
  <c r="P183" i="5"/>
  <c r="K186" i="5"/>
  <c r="P188" i="5"/>
  <c r="L191" i="5"/>
  <c r="K205" i="5"/>
  <c r="J29" i="7" s="1"/>
  <c r="P207" i="5"/>
  <c r="K210" i="5"/>
  <c r="P212" i="5"/>
  <c r="L215" i="5"/>
  <c r="L229" i="5"/>
  <c r="Q230" i="5"/>
  <c r="Q234" i="5"/>
  <c r="L237" i="5"/>
  <c r="M241" i="5"/>
  <c r="M245" i="5"/>
  <c r="P246" i="5"/>
  <c r="P249" i="5"/>
  <c r="P253" i="5"/>
  <c r="M259" i="5"/>
  <c r="M269" i="5"/>
  <c r="L275" i="5"/>
  <c r="P276" i="5"/>
  <c r="Q288" i="5"/>
  <c r="L291" i="5"/>
  <c r="P295" i="5"/>
  <c r="M303" i="5"/>
  <c r="K303" i="5"/>
  <c r="Q304" i="5"/>
  <c r="P304" i="5"/>
  <c r="M327" i="5"/>
  <c r="K327" i="5"/>
  <c r="Q328" i="5"/>
  <c r="P328" i="5"/>
  <c r="L339" i="5"/>
  <c r="K43" i="7" s="1"/>
  <c r="P359" i="5"/>
  <c r="M369" i="5"/>
  <c r="K369" i="5"/>
  <c r="Q370" i="5"/>
  <c r="P370" i="5"/>
  <c r="L375" i="5"/>
  <c r="P389" i="5"/>
  <c r="Q416" i="5"/>
  <c r="L423" i="5"/>
  <c r="M435" i="5"/>
  <c r="K435" i="5"/>
  <c r="Q436" i="5"/>
  <c r="P436" i="5"/>
  <c r="M443" i="5"/>
  <c r="L455" i="5"/>
  <c r="K455" i="5"/>
  <c r="P456" i="5"/>
  <c r="P461" i="5"/>
  <c r="L495" i="5"/>
  <c r="K65" i="7" s="1"/>
  <c r="M507" i="5"/>
  <c r="K507" i="5"/>
  <c r="Q508" i="5"/>
  <c r="P508" i="5"/>
  <c r="P528" i="5"/>
  <c r="L579" i="5"/>
  <c r="Q586" i="5"/>
  <c r="P586" i="5"/>
  <c r="L602" i="5"/>
  <c r="Q634" i="5"/>
  <c r="P634" i="5"/>
  <c r="Q681" i="5"/>
  <c r="P681" i="5"/>
  <c r="Q688" i="5"/>
  <c r="P688" i="5"/>
  <c r="M758" i="5"/>
  <c r="L758" i="5"/>
  <c r="M824" i="5"/>
  <c r="L824" i="5"/>
  <c r="K824" i="5"/>
  <c r="M961" i="5"/>
  <c r="K961" i="5"/>
  <c r="L961" i="5"/>
  <c r="R1035" i="8"/>
  <c r="R1037" i="8"/>
  <c r="R1038" i="8"/>
  <c r="R1036" i="8"/>
  <c r="R1034" i="8"/>
  <c r="Q1520" i="5"/>
  <c r="P1520" i="5"/>
  <c r="P52" i="5"/>
  <c r="P76" i="5"/>
  <c r="P156" i="5"/>
  <c r="Q783" i="8"/>
  <c r="Q781" i="8"/>
  <c r="Q791" i="8"/>
  <c r="Q782" i="8"/>
  <c r="L253" i="5"/>
  <c r="K253" i="5"/>
  <c r="R1312" i="8"/>
  <c r="R1308" i="8"/>
  <c r="R1314" i="8"/>
  <c r="R1310" i="8"/>
  <c r="R1309" i="8"/>
  <c r="R1313" i="8"/>
  <c r="R1315" i="8"/>
  <c r="R1311" i="8"/>
  <c r="Q274" i="5"/>
  <c r="P274" i="5"/>
  <c r="L389" i="5"/>
  <c r="K389" i="5"/>
  <c r="P390" i="5"/>
  <c r="K13" i="5"/>
  <c r="Q16" i="5"/>
  <c r="K43" i="5"/>
  <c r="J9" i="7" s="1"/>
  <c r="Q1034" i="8" s="1"/>
  <c r="K73" i="5"/>
  <c r="Q118" i="5"/>
  <c r="P232" i="5"/>
  <c r="K246" i="5"/>
  <c r="P271" i="5"/>
  <c r="P335" i="5"/>
  <c r="Q412" i="5"/>
  <c r="P412" i="5"/>
  <c r="Q1336" i="8"/>
  <c r="Q1334" i="8"/>
  <c r="Q1337" i="8"/>
  <c r="Q1335" i="8"/>
  <c r="P437" i="5"/>
  <c r="Q484" i="5"/>
  <c r="P484" i="5"/>
  <c r="P576" i="5"/>
  <c r="M615" i="5"/>
  <c r="L615" i="5"/>
  <c r="K615" i="5"/>
  <c r="Q625" i="5"/>
  <c r="P625" i="5"/>
  <c r="M788" i="5"/>
  <c r="L788" i="5"/>
  <c r="K788" i="5"/>
  <c r="M890" i="5"/>
  <c r="L890" i="5"/>
  <c r="L37" i="5"/>
  <c r="K6" i="7" s="1"/>
  <c r="L55" i="5"/>
  <c r="L85" i="5"/>
  <c r="K192" i="5"/>
  <c r="M253" i="5"/>
  <c r="L263" i="5"/>
  <c r="P264" i="5"/>
  <c r="Q286" i="5"/>
  <c r="P286" i="5"/>
  <c r="P354" i="5"/>
  <c r="L401" i="5"/>
  <c r="K401" i="5"/>
  <c r="P402" i="5"/>
  <c r="Q454" i="5"/>
  <c r="P454" i="5"/>
  <c r="M525" i="5"/>
  <c r="K525" i="5"/>
  <c r="Q391" i="8"/>
  <c r="Q384" i="8"/>
  <c r="Q382" i="8"/>
  <c r="M95" i="5"/>
  <c r="K99" i="5"/>
  <c r="K104" i="5"/>
  <c r="Q110" i="5"/>
  <c r="L114" i="5"/>
  <c r="M119" i="5"/>
  <c r="P120" i="5"/>
  <c r="K123" i="5"/>
  <c r="P125" i="5"/>
  <c r="K128" i="5"/>
  <c r="P130" i="5"/>
  <c r="Q134" i="5"/>
  <c r="L138" i="5"/>
  <c r="M143" i="5"/>
  <c r="P144" i="5"/>
  <c r="K147" i="5"/>
  <c r="P149" i="5"/>
  <c r="K152" i="5"/>
  <c r="P154" i="5"/>
  <c r="Q158" i="5"/>
  <c r="L162" i="5"/>
  <c r="M167" i="5"/>
  <c r="P168" i="5"/>
  <c r="K171" i="5"/>
  <c r="P173" i="5"/>
  <c r="K176" i="5"/>
  <c r="P178" i="5"/>
  <c r="Q182" i="5"/>
  <c r="L186" i="5"/>
  <c r="M191" i="5"/>
  <c r="P192" i="5"/>
  <c r="K195" i="5"/>
  <c r="P197" i="5"/>
  <c r="K200" i="5"/>
  <c r="P202" i="5"/>
  <c r="Q206" i="5"/>
  <c r="L210" i="5"/>
  <c r="M215" i="5"/>
  <c r="P216" i="5"/>
  <c r="K219" i="5"/>
  <c r="P221" i="5"/>
  <c r="K224" i="5"/>
  <c r="P226" i="5"/>
  <c r="L233" i="5"/>
  <c r="M237" i="5"/>
  <c r="P238" i="5"/>
  <c r="Q256" i="5"/>
  <c r="P263" i="5"/>
  <c r="Q266" i="5"/>
  <c r="M275" i="5"/>
  <c r="L281" i="5"/>
  <c r="P282" i="5"/>
  <c r="Q294" i="5"/>
  <c r="L297" i="5"/>
  <c r="P301" i="5"/>
  <c r="M309" i="5"/>
  <c r="K309" i="5"/>
  <c r="Q310" i="5"/>
  <c r="P310" i="5"/>
  <c r="M321" i="5"/>
  <c r="K321" i="5"/>
  <c r="Q322" i="5"/>
  <c r="P322" i="5"/>
  <c r="L333" i="5"/>
  <c r="Q336" i="5"/>
  <c r="L341" i="5"/>
  <c r="K341" i="5"/>
  <c r="M347" i="5"/>
  <c r="Q356" i="5"/>
  <c r="L377" i="5"/>
  <c r="K377" i="5"/>
  <c r="M383" i="5"/>
  <c r="Q386" i="5"/>
  <c r="L393" i="5"/>
  <c r="M405" i="5"/>
  <c r="K405" i="5"/>
  <c r="Q406" i="5"/>
  <c r="P406" i="5"/>
  <c r="M413" i="5"/>
  <c r="L425" i="5"/>
  <c r="K425" i="5"/>
  <c r="P431" i="5"/>
  <c r="Q458" i="5"/>
  <c r="R960" i="8"/>
  <c r="L465" i="5"/>
  <c r="M477" i="5"/>
  <c r="K477" i="5"/>
  <c r="Q478" i="5"/>
  <c r="P478" i="5"/>
  <c r="P503" i="5"/>
  <c r="Q544" i="5"/>
  <c r="P544" i="5"/>
  <c r="Q556" i="5"/>
  <c r="P556" i="5"/>
  <c r="Q568" i="5"/>
  <c r="P568" i="5"/>
  <c r="M585" i="5"/>
  <c r="K585" i="5"/>
  <c r="M658" i="5"/>
  <c r="Q723" i="5"/>
  <c r="P723" i="5"/>
  <c r="K730" i="5"/>
  <c r="M730" i="5"/>
  <c r="L730" i="5"/>
  <c r="Q751" i="5"/>
  <c r="P751" i="5"/>
  <c r="R481" i="8"/>
  <c r="R477" i="8"/>
  <c r="R473" i="8"/>
  <c r="R472" i="8"/>
  <c r="R479" i="8"/>
  <c r="R476" i="8"/>
  <c r="R484" i="8"/>
  <c r="R474" i="8"/>
  <c r="R482" i="8"/>
  <c r="R475" i="8"/>
  <c r="R480" i="8"/>
  <c r="R478" i="8"/>
  <c r="R483" i="8"/>
  <c r="R471" i="8"/>
  <c r="P809" i="5"/>
  <c r="Q809" i="5"/>
  <c r="R418" i="8"/>
  <c r="R419" i="8"/>
  <c r="M865" i="5"/>
  <c r="L865" i="5"/>
  <c r="K865" i="5"/>
  <c r="Q871" i="5"/>
  <c r="P871" i="5"/>
  <c r="Q574" i="5"/>
  <c r="P574" i="5"/>
  <c r="L1016" i="5"/>
  <c r="K1016" i="5"/>
  <c r="M1016" i="5"/>
  <c r="P22" i="5"/>
  <c r="P82" i="5"/>
  <c r="P88" i="5"/>
  <c r="R1328" i="8"/>
  <c r="R1324" i="8"/>
  <c r="R1320" i="8"/>
  <c r="R1316" i="8"/>
  <c r="R1326" i="8"/>
  <c r="R1322" i="8"/>
  <c r="R1318" i="8"/>
  <c r="R1325" i="8"/>
  <c r="R1317" i="8"/>
  <c r="R1329" i="8"/>
  <c r="R1321" i="8"/>
  <c r="R1327" i="8"/>
  <c r="R1323" i="8"/>
  <c r="R1319" i="8"/>
  <c r="P204" i="5"/>
  <c r="P209" i="5"/>
  <c r="P214" i="5"/>
  <c r="P103" i="5"/>
  <c r="P127" i="5"/>
  <c r="Q83" i="8"/>
  <c r="Q79" i="8"/>
  <c r="Q75" i="8"/>
  <c r="Q71" i="8"/>
  <c r="Q84" i="8"/>
  <c r="Q80" i="8"/>
  <c r="Q76" i="8"/>
  <c r="Q72" i="8"/>
  <c r="Q81" i="8"/>
  <c r="Q77" i="8"/>
  <c r="Q73" i="8"/>
  <c r="Q82" i="8"/>
  <c r="Q78" i="8"/>
  <c r="Q74" i="8"/>
  <c r="P199" i="5"/>
  <c r="R784" i="8"/>
  <c r="R780" i="8"/>
  <c r="R790" i="8"/>
  <c r="R782" i="8"/>
  <c r="R783" i="8"/>
  <c r="R779" i="8"/>
  <c r="R781" i="8"/>
  <c r="M279" i="5"/>
  <c r="K279" i="5"/>
  <c r="M483" i="5"/>
  <c r="K483" i="5"/>
  <c r="P504" i="5"/>
  <c r="M549" i="5"/>
  <c r="K549" i="5"/>
  <c r="J71" i="7" s="1"/>
  <c r="Q131" i="8" s="1"/>
  <c r="P587" i="5"/>
  <c r="Q705" i="5"/>
  <c r="P705" i="5"/>
  <c r="Q845" i="5"/>
  <c r="L19" i="5"/>
  <c r="P98" i="5"/>
  <c r="L101" i="5"/>
  <c r="K144" i="5"/>
  <c r="Q175" i="5"/>
  <c r="P194" i="5"/>
  <c r="Q247" i="5"/>
  <c r="P305" i="5"/>
  <c r="M453" i="5"/>
  <c r="K453" i="5"/>
  <c r="J55" i="7" s="1"/>
  <c r="Q1308" i="8" s="1"/>
  <c r="P474" i="5"/>
  <c r="K620" i="5"/>
  <c r="M676" i="5"/>
  <c r="P707" i="5"/>
  <c r="Q707" i="5"/>
  <c r="P773" i="5"/>
  <c r="Q773" i="5"/>
  <c r="L99" i="5"/>
  <c r="L123" i="5"/>
  <c r="L128" i="5"/>
  <c r="L147" i="5"/>
  <c r="L152" i="5"/>
  <c r="Q1740" i="8"/>
  <c r="Q1736" i="8"/>
  <c r="Q1728" i="8"/>
  <c r="Q1737" i="8"/>
  <c r="Q1731" i="8"/>
  <c r="Q1734" i="8"/>
  <c r="Q1735" i="8"/>
  <c r="Q1729" i="8"/>
  <c r="Q1738" i="8"/>
  <c r="Q1726" i="8"/>
  <c r="Q1727" i="8"/>
  <c r="Q1730" i="8"/>
  <c r="Q1733" i="8"/>
  <c r="M233" i="5"/>
  <c r="P237" i="5"/>
  <c r="M281" i="5"/>
  <c r="Q300" i="5"/>
  <c r="M315" i="5"/>
  <c r="K315" i="5"/>
  <c r="Q316" i="5"/>
  <c r="P316" i="5"/>
  <c r="Q330" i="5"/>
  <c r="R409" i="8"/>
  <c r="R405" i="8"/>
  <c r="M363" i="5"/>
  <c r="K363" i="5"/>
  <c r="Q364" i="5"/>
  <c r="P364" i="5"/>
  <c r="L395" i="5"/>
  <c r="K395" i="5"/>
  <c r="P396" i="5"/>
  <c r="Q428" i="5"/>
  <c r="M447" i="5"/>
  <c r="K447" i="5"/>
  <c r="Q448" i="5"/>
  <c r="P448" i="5"/>
  <c r="M519" i="5"/>
  <c r="K519" i="5"/>
  <c r="Q520" i="5"/>
  <c r="P520" i="5"/>
  <c r="M543" i="5"/>
  <c r="K543" i="5"/>
  <c r="M555" i="5"/>
  <c r="K555" i="5"/>
  <c r="M567" i="5"/>
  <c r="K567" i="5"/>
  <c r="P575" i="5"/>
  <c r="P588" i="5"/>
  <c r="P599" i="5"/>
  <c r="M611" i="5"/>
  <c r="L611" i="5"/>
  <c r="K74" i="7" s="1"/>
  <c r="R43" i="8" s="1"/>
  <c r="M616" i="5"/>
  <c r="L616" i="5"/>
  <c r="P641" i="5"/>
  <c r="R135" i="8"/>
  <c r="R130" i="8"/>
  <c r="R133" i="8"/>
  <c r="R136" i="8"/>
  <c r="R131" i="8"/>
  <c r="R134" i="8"/>
  <c r="R132" i="8"/>
  <c r="R129" i="8"/>
  <c r="K758" i="5"/>
  <c r="M878" i="5"/>
  <c r="L878" i="5"/>
  <c r="K878" i="5"/>
  <c r="M351" i="5"/>
  <c r="K351" i="5"/>
  <c r="J48" i="7" s="1"/>
  <c r="Q1575" i="8" s="1"/>
  <c r="Q400" i="5"/>
  <c r="P400" i="5"/>
  <c r="Q472" i="5"/>
  <c r="P472" i="5"/>
  <c r="P4" i="5"/>
  <c r="P46" i="5"/>
  <c r="Q1677" i="8"/>
  <c r="P161" i="5"/>
  <c r="P360" i="5"/>
  <c r="M513" i="5"/>
  <c r="K513" i="5"/>
  <c r="J67" i="7" s="1"/>
  <c r="Q1461" i="8" s="1"/>
  <c r="Q598" i="5"/>
  <c r="P598" i="5"/>
  <c r="M679" i="5"/>
  <c r="K679" i="5"/>
  <c r="J81" i="7" s="1"/>
  <c r="Q1821" i="8" s="1"/>
  <c r="L679" i="5"/>
  <c r="K81" i="7" s="1"/>
  <c r="K736" i="5"/>
  <c r="M736" i="5"/>
  <c r="K7" i="5"/>
  <c r="Q28" i="5"/>
  <c r="K49" i="5"/>
  <c r="Q1324" i="8"/>
  <c r="Q1320" i="8"/>
  <c r="Q1316" i="8"/>
  <c r="Q1322" i="8"/>
  <c r="Q1325" i="8"/>
  <c r="Q1317" i="8"/>
  <c r="Q1326" i="8"/>
  <c r="Q1318" i="8"/>
  <c r="Q1323" i="8"/>
  <c r="Q1321" i="8"/>
  <c r="Q1319" i="8"/>
  <c r="P151" i="5"/>
  <c r="Q185" i="5"/>
  <c r="P223" i="5"/>
  <c r="M345" i="5"/>
  <c r="K345" i="5"/>
  <c r="J45" i="7" s="1"/>
  <c r="Q780" i="8" s="1"/>
  <c r="K96" i="5"/>
  <c r="K120" i="5"/>
  <c r="K216" i="5"/>
  <c r="J31" i="7" s="1"/>
  <c r="Q311" i="8" s="1"/>
  <c r="P218" i="5"/>
  <c r="L221" i="5"/>
  <c r="P407" i="5"/>
  <c r="Q526" i="5"/>
  <c r="P526" i="5"/>
  <c r="Q1047" i="5"/>
  <c r="P1047" i="5"/>
  <c r="Q1246" i="5"/>
  <c r="P1246" i="5"/>
  <c r="M1295" i="5"/>
  <c r="L1295" i="5"/>
  <c r="K1295" i="5"/>
  <c r="Q1340" i="8"/>
  <c r="Q1341" i="8"/>
  <c r="Q1342" i="8"/>
  <c r="Q1339" i="8"/>
  <c r="P18" i="5"/>
  <c r="P24" i="5"/>
  <c r="P30" i="5"/>
  <c r="Q379" i="8"/>
  <c r="P36" i="5"/>
  <c r="Q2050" i="8"/>
  <c r="Q2051" i="8"/>
  <c r="P42" i="5"/>
  <c r="P48" i="5"/>
  <c r="P54" i="5"/>
  <c r="P60" i="5"/>
  <c r="P66" i="5"/>
  <c r="P72" i="5"/>
  <c r="P78" i="5"/>
  <c r="P84" i="5"/>
  <c r="P90" i="5"/>
  <c r="P105" i="5"/>
  <c r="R1734" i="8"/>
  <c r="R1730" i="8"/>
  <c r="R1727" i="8"/>
  <c r="M261" i="5"/>
  <c r="K261" i="5"/>
  <c r="Q306" i="5"/>
  <c r="Q324" i="5"/>
  <c r="Q350" i="5"/>
  <c r="R2167" i="8"/>
  <c r="L371" i="5"/>
  <c r="K371" i="5"/>
  <c r="M417" i="5"/>
  <c r="K417" i="5"/>
  <c r="Q418" i="5"/>
  <c r="P418" i="5"/>
  <c r="L437" i="5"/>
  <c r="K437" i="5"/>
  <c r="M489" i="5"/>
  <c r="K489" i="5"/>
  <c r="Q490" i="5"/>
  <c r="P490" i="5"/>
  <c r="M531" i="5"/>
  <c r="K531" i="5"/>
  <c r="Q532" i="5"/>
  <c r="P532" i="5"/>
  <c r="Q592" i="5"/>
  <c r="P592" i="5"/>
  <c r="Q604" i="5"/>
  <c r="P604" i="5"/>
  <c r="Q670" i="5"/>
  <c r="P670" i="5"/>
  <c r="Q717" i="5"/>
  <c r="P717" i="5"/>
  <c r="M745" i="5"/>
  <c r="L745" i="5"/>
  <c r="K745" i="5"/>
  <c r="M859" i="5"/>
  <c r="L859" i="5"/>
  <c r="K859" i="5"/>
  <c r="M913" i="5"/>
  <c r="L913" i="5"/>
  <c r="K913" i="5"/>
  <c r="Q2042" i="8"/>
  <c r="Q2043" i="8"/>
  <c r="Q2041" i="8"/>
  <c r="Q2044" i="8"/>
  <c r="Q2045" i="8"/>
  <c r="P113" i="5"/>
  <c r="P137" i="5"/>
  <c r="P166" i="5"/>
  <c r="M273" i="5"/>
  <c r="K273" i="5"/>
  <c r="M441" i="5"/>
  <c r="K441" i="5"/>
  <c r="L351" i="5"/>
  <c r="K48" i="7" s="1"/>
  <c r="R1578" i="8" s="1"/>
  <c r="P371" i="5"/>
  <c r="Q382" i="5"/>
  <c r="P382" i="5"/>
  <c r="M411" i="5"/>
  <c r="K411" i="5"/>
  <c r="M419" i="5"/>
  <c r="L471" i="5"/>
  <c r="M847" i="5"/>
  <c r="L847" i="5"/>
  <c r="K847" i="5"/>
  <c r="L964" i="5"/>
  <c r="K113" i="7" s="1"/>
  <c r="M964" i="5"/>
  <c r="K964" i="5"/>
  <c r="P146" i="5"/>
  <c r="L149" i="5"/>
  <c r="L197" i="5"/>
  <c r="Q2133" i="8"/>
  <c r="Q2124" i="8"/>
  <c r="Q2112" i="8"/>
  <c r="Q2127" i="8"/>
  <c r="Q2118" i="8"/>
  <c r="Q2115" i="8"/>
  <c r="Q2128" i="8"/>
  <c r="Q2125" i="8"/>
  <c r="Q2116" i="8"/>
  <c r="Q2110" i="8"/>
  <c r="Q2132" i="8"/>
  <c r="Q2120" i="8"/>
  <c r="Q2123" i="8"/>
  <c r="Q2129" i="8"/>
  <c r="Q2119" i="8"/>
  <c r="Q2117" i="8"/>
  <c r="Q2114" i="8"/>
  <c r="P329" i="5"/>
  <c r="P479" i="5"/>
  <c r="L573" i="5"/>
  <c r="Q580" i="5"/>
  <c r="P580" i="5"/>
  <c r="L597" i="5"/>
  <c r="Q1547" i="8"/>
  <c r="Q1537" i="8"/>
  <c r="K3" i="5"/>
  <c r="Q6" i="5"/>
  <c r="K15" i="5"/>
  <c r="K21" i="5"/>
  <c r="K27" i="5"/>
  <c r="K33" i="5"/>
  <c r="K39" i="5"/>
  <c r="J7" i="7" s="1"/>
  <c r="Q1348" i="8" s="1"/>
  <c r="K45" i="5"/>
  <c r="K51" i="5"/>
  <c r="K57" i="5"/>
  <c r="K63" i="5"/>
  <c r="K69" i="5"/>
  <c r="K75" i="5"/>
  <c r="J13" i="7" s="1"/>
  <c r="Q1543" i="8" s="1"/>
  <c r="K81" i="5"/>
  <c r="J14" i="7" s="1"/>
  <c r="Q986" i="8" s="1"/>
  <c r="K87" i="5"/>
  <c r="K93" i="5"/>
  <c r="P95" i="5"/>
  <c r="K98" i="5"/>
  <c r="P100" i="5"/>
  <c r="P114" i="5"/>
  <c r="K117" i="5"/>
  <c r="Q567" i="8"/>
  <c r="M357" i="5"/>
  <c r="K357" i="5"/>
  <c r="Q358" i="5"/>
  <c r="P358" i="5"/>
  <c r="M387" i="5"/>
  <c r="K387" i="5"/>
  <c r="Q388" i="5"/>
  <c r="P388" i="5"/>
  <c r="R1368" i="8"/>
  <c r="R1369" i="8"/>
  <c r="L407" i="5"/>
  <c r="K407" i="5"/>
  <c r="P408" i="5"/>
  <c r="M459" i="5"/>
  <c r="K459" i="5"/>
  <c r="Q460" i="5"/>
  <c r="P460" i="5"/>
  <c r="P480" i="5"/>
  <c r="M591" i="5"/>
  <c r="K591" i="5"/>
  <c r="K601" i="5"/>
  <c r="M601" i="5"/>
  <c r="L601" i="5"/>
  <c r="K640" i="5"/>
  <c r="L640" i="5"/>
  <c r="M643" i="5"/>
  <c r="K643" i="5"/>
  <c r="L643" i="5"/>
  <c r="Q663" i="5"/>
  <c r="P663" i="5"/>
  <c r="K694" i="5"/>
  <c r="R52" i="8" s="1"/>
  <c r="L694" i="5"/>
  <c r="M752" i="5"/>
  <c r="L752" i="5"/>
  <c r="K752" i="5"/>
  <c r="M794" i="5"/>
  <c r="L794" i="5"/>
  <c r="K95" i="7" s="1"/>
  <c r="R222" i="8" s="1"/>
  <c r="P851" i="5"/>
  <c r="Q851" i="5"/>
  <c r="Q1910" i="8"/>
  <c r="Q1906" i="8"/>
  <c r="Q1902" i="8"/>
  <c r="Q1898" i="8"/>
  <c r="Q1894" i="8"/>
  <c r="Q1890" i="8"/>
  <c r="Q1886" i="8"/>
  <c r="Q1882" i="8"/>
  <c r="Q1878" i="8"/>
  <c r="Q1874" i="8"/>
  <c r="Q1911" i="8"/>
  <c r="Q1907" i="8"/>
  <c r="Q1903" i="8"/>
  <c r="Q1899" i="8"/>
  <c r="Q1895" i="8"/>
  <c r="Q1891" i="8"/>
  <c r="Q1887" i="8"/>
  <c r="Q1883" i="8"/>
  <c r="Q1879" i="8"/>
  <c r="Q1875" i="8"/>
  <c r="Q1908" i="8"/>
  <c r="Q1896" i="8"/>
  <c r="Q1884" i="8"/>
  <c r="Q1901" i="8"/>
  <c r="Q1889" i="8"/>
  <c r="Q1877" i="8"/>
  <c r="Q1904" i="8"/>
  <c r="Q1892" i="8"/>
  <c r="Q1909" i="8"/>
  <c r="Q1897" i="8"/>
  <c r="Q1885" i="8"/>
  <c r="Q1876" i="8"/>
  <c r="Q1888" i="8"/>
  <c r="Q1900" i="8"/>
  <c r="Q1893" i="8"/>
  <c r="Q1881" i="8"/>
  <c r="Q1905" i="8"/>
  <c r="M920" i="5"/>
  <c r="L920" i="5"/>
  <c r="K920" i="5"/>
  <c r="K9" i="5"/>
  <c r="Q369" i="8"/>
  <c r="Q374" i="8"/>
  <c r="Q367" i="8"/>
  <c r="Q371" i="8"/>
  <c r="Q360" i="8"/>
  <c r="Q377" i="8"/>
  <c r="Q366" i="8"/>
  <c r="Q363" i="8"/>
  <c r="Q378" i="8"/>
  <c r="Q373" i="8"/>
  <c r="Q370" i="8"/>
  <c r="Q361" i="8"/>
  <c r="Q368" i="8"/>
  <c r="Q364" i="8"/>
  <c r="Q362" i="8"/>
  <c r="Q375" i="8"/>
  <c r="R567" i="8"/>
  <c r="R566" i="8"/>
  <c r="Q863" i="8"/>
  <c r="Q870" i="8"/>
  <c r="Q860" i="8"/>
  <c r="Q853" i="8"/>
  <c r="Q867" i="8"/>
  <c r="Q874" i="8"/>
  <c r="Q864" i="8"/>
  <c r="Q857" i="8"/>
  <c r="Q875" i="8"/>
  <c r="Q872" i="8"/>
  <c r="Q865" i="8"/>
  <c r="Q858" i="8"/>
  <c r="Q855" i="8"/>
  <c r="Q866" i="8"/>
  <c r="Q862" i="8"/>
  <c r="Q873" i="8"/>
  <c r="Q871" i="8"/>
  <c r="Q854" i="8"/>
  <c r="Q852" i="8"/>
  <c r="Q876" i="8"/>
  <c r="Q856" i="8"/>
  <c r="Q869" i="8"/>
  <c r="Q868" i="8"/>
  <c r="Q861" i="8"/>
  <c r="Q859" i="8"/>
  <c r="Q228" i="5"/>
  <c r="Q240" i="5"/>
  <c r="L243" i="5"/>
  <c r="M247" i="5"/>
  <c r="M251" i="5"/>
  <c r="P252" i="5"/>
  <c r="L261" i="5"/>
  <c r="P262" i="5"/>
  <c r="M267" i="5"/>
  <c r="K267" i="5"/>
  <c r="J35" i="7" s="1"/>
  <c r="Q230" i="8" s="1"/>
  <c r="P281" i="5"/>
  <c r="Q284" i="5"/>
  <c r="M299" i="5"/>
  <c r="L305" i="5"/>
  <c r="P306" i="5"/>
  <c r="P324" i="5"/>
  <c r="L329" i="5"/>
  <c r="M335" i="5"/>
  <c r="Q344" i="5"/>
  <c r="L365" i="5"/>
  <c r="K365" i="5"/>
  <c r="P366" i="5"/>
  <c r="M371" i="5"/>
  <c r="Q380" i="5"/>
  <c r="Q410" i="5"/>
  <c r="L417" i="5"/>
  <c r="M429" i="5"/>
  <c r="K429" i="5"/>
  <c r="Q430" i="5"/>
  <c r="P430" i="5"/>
  <c r="M437" i="5"/>
  <c r="L449" i="5"/>
  <c r="K449" i="5"/>
  <c r="P450" i="5"/>
  <c r="P455" i="5"/>
  <c r="L489" i="5"/>
  <c r="M501" i="5"/>
  <c r="K501" i="5"/>
  <c r="Q502" i="5"/>
  <c r="P502" i="5"/>
  <c r="P522" i="5"/>
  <c r="P527" i="5"/>
  <c r="L531" i="5"/>
  <c r="P539" i="5"/>
  <c r="P581" i="5"/>
  <c r="P594" i="5"/>
  <c r="P677" i="5"/>
  <c r="Q695" i="5"/>
  <c r="M697" i="5"/>
  <c r="L697" i="5"/>
  <c r="K697" i="5"/>
  <c r="Q711" i="5"/>
  <c r="P711" i="5"/>
  <c r="P737" i="5"/>
  <c r="Q737" i="5"/>
  <c r="Q787" i="5"/>
  <c r="P787" i="5"/>
  <c r="Q859" i="5"/>
  <c r="P859" i="5"/>
  <c r="P905" i="5"/>
  <c r="Q905" i="5"/>
  <c r="M926" i="5"/>
  <c r="L926" i="5"/>
  <c r="Q1004" i="5"/>
  <c r="P1004" i="5"/>
  <c r="M1035" i="5"/>
  <c r="K1035" i="5"/>
  <c r="L1035" i="5"/>
  <c r="Q1038" i="5"/>
  <c r="P1038" i="5"/>
  <c r="Q637" i="5"/>
  <c r="Q655" i="5"/>
  <c r="Q673" i="5"/>
  <c r="Q691" i="5"/>
  <c r="P701" i="5"/>
  <c r="P731" i="5"/>
  <c r="M739" i="5"/>
  <c r="L739" i="5"/>
  <c r="K739" i="5"/>
  <c r="Q745" i="5"/>
  <c r="P745" i="5"/>
  <c r="P767" i="5"/>
  <c r="M775" i="5"/>
  <c r="L775" i="5"/>
  <c r="K775" i="5"/>
  <c r="Q781" i="5"/>
  <c r="P781" i="5"/>
  <c r="P803" i="5"/>
  <c r="M811" i="5"/>
  <c r="L811" i="5"/>
  <c r="K811" i="5"/>
  <c r="Q817" i="5"/>
  <c r="P817" i="5"/>
  <c r="Q415" i="8"/>
  <c r="P839" i="5"/>
  <c r="M853" i="5"/>
  <c r="L853" i="5"/>
  <c r="K853" i="5"/>
  <c r="Q862" i="5"/>
  <c r="Q865" i="5"/>
  <c r="P865" i="5"/>
  <c r="M884" i="5"/>
  <c r="L884" i="5"/>
  <c r="P899" i="5"/>
  <c r="M907" i="5"/>
  <c r="L907" i="5"/>
  <c r="K907" i="5"/>
  <c r="Q910" i="5"/>
  <c r="M937" i="5"/>
  <c r="L937" i="5"/>
  <c r="K937" i="5"/>
  <c r="M955" i="5"/>
  <c r="L955" i="5"/>
  <c r="K955" i="5"/>
  <c r="R1470" i="8"/>
  <c r="R1466" i="8"/>
  <c r="R1462" i="8"/>
  <c r="R1458" i="8"/>
  <c r="R1454" i="8"/>
  <c r="R1484" i="8"/>
  <c r="R1472" i="8"/>
  <c r="R1468" i="8"/>
  <c r="R1464" i="8"/>
  <c r="R1460" i="8"/>
  <c r="R1456" i="8"/>
  <c r="R1452" i="8"/>
  <c r="R1475" i="8"/>
  <c r="R1469" i="8"/>
  <c r="R1463" i="8"/>
  <c r="R1457" i="8"/>
  <c r="R1461" i="8"/>
  <c r="R1459" i="8"/>
  <c r="R1455" i="8"/>
  <c r="R1453" i="8"/>
  <c r="R1473" i="8"/>
  <c r="R1465" i="8"/>
  <c r="R1467" i="8"/>
  <c r="R1471" i="8"/>
  <c r="K386" i="5"/>
  <c r="K392" i="5"/>
  <c r="K398" i="5"/>
  <c r="K404" i="5"/>
  <c r="J50" i="7" s="1"/>
  <c r="K410" i="5"/>
  <c r="K416" i="5"/>
  <c r="K422" i="5"/>
  <c r="K428" i="5"/>
  <c r="K434" i="5"/>
  <c r="K440" i="5"/>
  <c r="K446" i="5"/>
  <c r="K452" i="5"/>
  <c r="K458" i="5"/>
  <c r="K464" i="5"/>
  <c r="J58" i="7" s="1"/>
  <c r="Q1497" i="8" s="1"/>
  <c r="K470" i="5"/>
  <c r="K476" i="5"/>
  <c r="K482" i="5"/>
  <c r="J62" i="7" s="1"/>
  <c r="K488" i="5"/>
  <c r="K494" i="5"/>
  <c r="J64" i="7" s="1"/>
  <c r="Q1211" i="8" s="1"/>
  <c r="K500" i="5"/>
  <c r="K506" i="5"/>
  <c r="J66" i="7" s="1"/>
  <c r="Q691" i="8" s="1"/>
  <c r="K512" i="5"/>
  <c r="K518" i="5"/>
  <c r="K524" i="5"/>
  <c r="K530" i="5"/>
  <c r="J68" i="7" s="1"/>
  <c r="Q2144" i="8" s="1"/>
  <c r="K536" i="5"/>
  <c r="K542" i="5"/>
  <c r="K548" i="5"/>
  <c r="K554" i="5"/>
  <c r="K560" i="5"/>
  <c r="K566" i="5"/>
  <c r="K572" i="5"/>
  <c r="K578" i="5"/>
  <c r="K584" i="5"/>
  <c r="K590" i="5"/>
  <c r="K596" i="5"/>
  <c r="Q1188" i="8"/>
  <c r="Q1194" i="8"/>
  <c r="Q1186" i="8"/>
  <c r="Q1191" i="8"/>
  <c r="Q1187" i="8"/>
  <c r="Q1185" i="8"/>
  <c r="P603" i="5"/>
  <c r="P617" i="5"/>
  <c r="L628" i="5"/>
  <c r="P629" i="5"/>
  <c r="P637" i="5"/>
  <c r="Q1637" i="8"/>
  <c r="P644" i="5"/>
  <c r="P648" i="5"/>
  <c r="K650" i="5"/>
  <c r="P655" i="5"/>
  <c r="P662" i="5"/>
  <c r="P666" i="5"/>
  <c r="K668" i="5"/>
  <c r="P673" i="5"/>
  <c r="P680" i="5"/>
  <c r="P684" i="5"/>
  <c r="K686" i="5"/>
  <c r="J82" i="7" s="1"/>
  <c r="P691" i="5"/>
  <c r="L700" i="5"/>
  <c r="Q701" i="5"/>
  <c r="M703" i="5"/>
  <c r="L703" i="5"/>
  <c r="K703" i="5"/>
  <c r="Q731" i="5"/>
  <c r="M733" i="5"/>
  <c r="L733" i="5"/>
  <c r="K733" i="5"/>
  <c r="Q739" i="5"/>
  <c r="P739" i="5"/>
  <c r="P761" i="5"/>
  <c r="Q767" i="5"/>
  <c r="M769" i="5"/>
  <c r="L769" i="5"/>
  <c r="K769" i="5"/>
  <c r="Q775" i="5"/>
  <c r="P775" i="5"/>
  <c r="P797" i="5"/>
  <c r="Q803" i="5"/>
  <c r="M805" i="5"/>
  <c r="L805" i="5"/>
  <c r="K805" i="5"/>
  <c r="Q811" i="5"/>
  <c r="P811" i="5"/>
  <c r="P833" i="5"/>
  <c r="Q839" i="5"/>
  <c r="M841" i="5"/>
  <c r="L841" i="5"/>
  <c r="K841" i="5"/>
  <c r="Q850" i="5"/>
  <c r="Q853" i="5"/>
  <c r="P853" i="5"/>
  <c r="R1910" i="8"/>
  <c r="R1906" i="8"/>
  <c r="R1902" i="8"/>
  <c r="R1898" i="8"/>
  <c r="R1894" i="8"/>
  <c r="R1890" i="8"/>
  <c r="R1886" i="8"/>
  <c r="R1882" i="8"/>
  <c r="R1878" i="8"/>
  <c r="R1874" i="8"/>
  <c r="R1911" i="8"/>
  <c r="R1907" i="8"/>
  <c r="R1903" i="8"/>
  <c r="R1899" i="8"/>
  <c r="R1895" i="8"/>
  <c r="R1891" i="8"/>
  <c r="R1887" i="8"/>
  <c r="R1883" i="8"/>
  <c r="R1875" i="8"/>
  <c r="R1908" i="8"/>
  <c r="R1896" i="8"/>
  <c r="R1884" i="8"/>
  <c r="R1901" i="8"/>
  <c r="R1889" i="8"/>
  <c r="R1877" i="8"/>
  <c r="R1909" i="8"/>
  <c r="R1897" i="8"/>
  <c r="R1885" i="8"/>
  <c r="R1876" i="8"/>
  <c r="R1888" i="8"/>
  <c r="R1892" i="8"/>
  <c r="R1900" i="8"/>
  <c r="R1904" i="8"/>
  <c r="R1881" i="8"/>
  <c r="R1905" i="8"/>
  <c r="R1893" i="8"/>
  <c r="M872" i="5"/>
  <c r="L872" i="5"/>
  <c r="K884" i="5"/>
  <c r="P893" i="5"/>
  <c r="Q899" i="5"/>
  <c r="M901" i="5"/>
  <c r="L901" i="5"/>
  <c r="K901" i="5"/>
  <c r="Q904" i="5"/>
  <c r="P929" i="5"/>
  <c r="Q969" i="5"/>
  <c r="P969" i="5"/>
  <c r="P1006" i="5"/>
  <c r="Q1006" i="5"/>
  <c r="M1084" i="5"/>
  <c r="L1084" i="5"/>
  <c r="K1084" i="5"/>
  <c r="Q1248" i="8"/>
  <c r="Q1244" i="8"/>
  <c r="Q1240" i="8"/>
  <c r="Q1258" i="8"/>
  <c r="Q1250" i="8"/>
  <c r="Q1242" i="8"/>
  <c r="Q1253" i="8"/>
  <c r="Q1245" i="8"/>
  <c r="Q1246" i="8"/>
  <c r="Q1259" i="8"/>
  <c r="Q1255" i="8"/>
  <c r="Q1251" i="8"/>
  <c r="Q1249" i="8"/>
  <c r="Q1241" i="8"/>
  <c r="Q1243" i="8"/>
  <c r="Q1247" i="8"/>
  <c r="L392" i="5"/>
  <c r="L398" i="5"/>
  <c r="L404" i="5"/>
  <c r="K50" i="7" s="1"/>
  <c r="L410" i="5"/>
  <c r="L416" i="5"/>
  <c r="L422" i="5"/>
  <c r="L428" i="5"/>
  <c r="L434" i="5"/>
  <c r="L440" i="5"/>
  <c r="L446" i="5"/>
  <c r="L452" i="5"/>
  <c r="L458" i="5"/>
  <c r="L464" i="5"/>
  <c r="K58" i="7" s="1"/>
  <c r="R1497" i="8" s="1"/>
  <c r="L470" i="5"/>
  <c r="L476" i="5"/>
  <c r="L482" i="5"/>
  <c r="K62" i="7" s="1"/>
  <c r="R767" i="8" s="1"/>
  <c r="L488" i="5"/>
  <c r="L494" i="5"/>
  <c r="K64" i="7" s="1"/>
  <c r="L500" i="5"/>
  <c r="L506" i="5"/>
  <c r="K66" i="7" s="1"/>
  <c r="R696" i="8" s="1"/>
  <c r="Q1618" i="8"/>
  <c r="Q1610" i="8"/>
  <c r="Q1611" i="8"/>
  <c r="Q1614" i="8"/>
  <c r="Q1613" i="8"/>
  <c r="Q1609" i="8"/>
  <c r="Q1612" i="8"/>
  <c r="L512" i="5"/>
  <c r="L518" i="5"/>
  <c r="Q1781" i="8"/>
  <c r="L524" i="5"/>
  <c r="L530" i="5"/>
  <c r="K68" i="7" s="1"/>
  <c r="L536" i="5"/>
  <c r="L542" i="5"/>
  <c r="L548" i="5"/>
  <c r="L554" i="5"/>
  <c r="L560" i="5"/>
  <c r="Q622" i="8"/>
  <c r="Q619" i="8"/>
  <c r="Q616" i="8"/>
  <c r="Q613" i="8"/>
  <c r="Q610" i="8"/>
  <c r="Q614" i="8"/>
  <c r="Q612" i="8"/>
  <c r="Q620" i="8"/>
  <c r="Q618" i="8"/>
  <c r="Q617" i="8"/>
  <c r="L566" i="5"/>
  <c r="L572" i="5"/>
  <c r="L578" i="5"/>
  <c r="L584" i="5"/>
  <c r="L590" i="5"/>
  <c r="L596" i="5"/>
  <c r="R1304" i="8"/>
  <c r="R1300" i="8"/>
  <c r="R1296" i="8"/>
  <c r="R1306" i="8"/>
  <c r="R1302" i="8"/>
  <c r="R1298" i="8"/>
  <c r="R1294" i="8"/>
  <c r="R1301" i="8"/>
  <c r="R1305" i="8"/>
  <c r="R1297" i="8"/>
  <c r="R1295" i="8"/>
  <c r="R1303" i="8"/>
  <c r="R1299" i="8"/>
  <c r="M628" i="5"/>
  <c r="L650" i="5"/>
  <c r="L668" i="5"/>
  <c r="L686" i="5"/>
  <c r="K82" i="7" s="1"/>
  <c r="Q697" i="5"/>
  <c r="M700" i="5"/>
  <c r="M709" i="5"/>
  <c r="L709" i="5"/>
  <c r="K709" i="5"/>
  <c r="Q736" i="5"/>
  <c r="M746" i="5"/>
  <c r="L746" i="5"/>
  <c r="Q772" i="5"/>
  <c r="M782" i="5"/>
  <c r="L782" i="5"/>
  <c r="K94" i="7" s="1"/>
  <c r="R1570" i="8" s="1"/>
  <c r="Q808" i="5"/>
  <c r="M818" i="5"/>
  <c r="L818" i="5"/>
  <c r="Q847" i="5"/>
  <c r="P847" i="5"/>
  <c r="Q1509" i="8"/>
  <c r="Q1506" i="8"/>
  <c r="Q1503" i="8"/>
  <c r="Q1505" i="8"/>
  <c r="Q1504" i="8"/>
  <c r="Q1507" i="8"/>
  <c r="Q1501" i="8"/>
  <c r="Q1508" i="8"/>
  <c r="M866" i="5"/>
  <c r="L866" i="5"/>
  <c r="M914" i="5"/>
  <c r="L914" i="5"/>
  <c r="K106" i="7" s="1"/>
  <c r="R891" i="8" s="1"/>
  <c r="P974" i="5"/>
  <c r="Q974" i="5"/>
  <c r="Q988" i="5"/>
  <c r="P988" i="5"/>
  <c r="Q1174" i="5"/>
  <c r="P1174" i="5"/>
  <c r="M1199" i="5"/>
  <c r="L1199" i="5"/>
  <c r="K1199" i="5"/>
  <c r="Q1208" i="5"/>
  <c r="P1208" i="5"/>
  <c r="R1259" i="8"/>
  <c r="R1382" i="8"/>
  <c r="R1380" i="8"/>
  <c r="R1379" i="8"/>
  <c r="R1381" i="8"/>
  <c r="R1366" i="8"/>
  <c r="R1364" i="8"/>
  <c r="R1360" i="8"/>
  <c r="R1356" i="8"/>
  <c r="R1362" i="8"/>
  <c r="R1359" i="8"/>
  <c r="R1367" i="8"/>
  <c r="R1357" i="8"/>
  <c r="R1361" i="8"/>
  <c r="R1365" i="8"/>
  <c r="R1363" i="8"/>
  <c r="R1358" i="8"/>
  <c r="R1618" i="8"/>
  <c r="R1606" i="8"/>
  <c r="R1615" i="8"/>
  <c r="R1607" i="8"/>
  <c r="R1616" i="8"/>
  <c r="R1608" i="8"/>
  <c r="R1617" i="8"/>
  <c r="R659" i="8"/>
  <c r="R655" i="8"/>
  <c r="R651" i="8"/>
  <c r="R647" i="8"/>
  <c r="R643" i="8"/>
  <c r="R639" i="8"/>
  <c r="R635" i="8"/>
  <c r="R631" i="8"/>
  <c r="R627" i="8"/>
  <c r="R623" i="8"/>
  <c r="R619" i="8"/>
  <c r="R615" i="8"/>
  <c r="R611" i="8"/>
  <c r="R657" i="8"/>
  <c r="R653" i="8"/>
  <c r="R649" i="8"/>
  <c r="R645" i="8"/>
  <c r="R641" i="8"/>
  <c r="R637" i="8"/>
  <c r="R633" i="8"/>
  <c r="R629" i="8"/>
  <c r="R625" i="8"/>
  <c r="R621" i="8"/>
  <c r="R617" i="8"/>
  <c r="R613" i="8"/>
  <c r="R609" i="8"/>
  <c r="R658" i="8"/>
  <c r="R650" i="8"/>
  <c r="R642" i="8"/>
  <c r="R634" i="8"/>
  <c r="R626" i="8"/>
  <c r="R620" i="8"/>
  <c r="R654" i="8"/>
  <c r="R646" i="8"/>
  <c r="R638" i="8"/>
  <c r="R630" i="8"/>
  <c r="R624" i="8"/>
  <c r="R618" i="8"/>
  <c r="R648" i="8"/>
  <c r="R632" i="8"/>
  <c r="R644" i="8"/>
  <c r="R656" i="8"/>
  <c r="R640" i="8"/>
  <c r="R628" i="8"/>
  <c r="R636" i="8"/>
  <c r="R622" i="8"/>
  <c r="R652" i="8"/>
  <c r="K571" i="5"/>
  <c r="K577" i="5"/>
  <c r="K583" i="5"/>
  <c r="K589" i="5"/>
  <c r="K595" i="5"/>
  <c r="P602" i="5"/>
  <c r="K605" i="5"/>
  <c r="K610" i="5"/>
  <c r="Q1304" i="8"/>
  <c r="Q1300" i="8"/>
  <c r="Q1301" i="8"/>
  <c r="K623" i="5"/>
  <c r="P640" i="5"/>
  <c r="L646" i="5"/>
  <c r="K77" i="7" s="1"/>
  <c r="R1512" i="8" s="1"/>
  <c r="P647" i="5"/>
  <c r="P651" i="5"/>
  <c r="P658" i="5"/>
  <c r="L664" i="5"/>
  <c r="P669" i="5"/>
  <c r="P676" i="5"/>
  <c r="Q727" i="8"/>
  <c r="Q726" i="8"/>
  <c r="L682" i="5"/>
  <c r="Q715" i="8"/>
  <c r="Q711" i="8"/>
  <c r="Q707" i="8"/>
  <c r="Q703" i="8"/>
  <c r="Q687" i="8"/>
  <c r="Q683" i="8"/>
  <c r="Q679" i="8"/>
  <c r="Q675" i="8"/>
  <c r="Q714" i="8"/>
  <c r="Q706" i="8"/>
  <c r="Q674" i="8"/>
  <c r="Q705" i="8"/>
  <c r="Q689" i="8"/>
  <c r="Q712" i="8"/>
  <c r="Q696" i="8"/>
  <c r="Q680" i="8"/>
  <c r="Q710" i="8"/>
  <c r="Q701" i="8"/>
  <c r="Q694" i="8"/>
  <c r="Q685" i="8"/>
  <c r="Q713" i="8"/>
  <c r="Q681" i="8"/>
  <c r="Q704" i="8"/>
  <c r="Q688" i="8"/>
  <c r="Q676" i="8"/>
  <c r="Q709" i="8"/>
  <c r="Q686" i="8"/>
  <c r="Q677" i="8"/>
  <c r="Q702" i="8"/>
  <c r="Q708" i="8"/>
  <c r="M715" i="5"/>
  <c r="L715" i="5"/>
  <c r="K715" i="5"/>
  <c r="M721" i="5"/>
  <c r="L721" i="5"/>
  <c r="K721" i="5"/>
  <c r="M727" i="5"/>
  <c r="L727" i="5"/>
  <c r="K727" i="5"/>
  <c r="Q733" i="5"/>
  <c r="P733" i="5"/>
  <c r="M763" i="5"/>
  <c r="L763" i="5"/>
  <c r="K763" i="5"/>
  <c r="Q769" i="5"/>
  <c r="P769" i="5"/>
  <c r="M799" i="5"/>
  <c r="L799" i="5"/>
  <c r="K799" i="5"/>
  <c r="Q805" i="5"/>
  <c r="P805" i="5"/>
  <c r="M835" i="5"/>
  <c r="L835" i="5"/>
  <c r="K835" i="5"/>
  <c r="Q841" i="5"/>
  <c r="P841" i="5"/>
  <c r="M860" i="5"/>
  <c r="L860" i="5"/>
  <c r="P887" i="5"/>
  <c r="M895" i="5"/>
  <c r="L895" i="5"/>
  <c r="K104" i="7" s="1"/>
  <c r="K895" i="5"/>
  <c r="J104" i="7" s="1"/>
  <c r="Q1858" i="8" s="1"/>
  <c r="Q898" i="5"/>
  <c r="R911" i="8"/>
  <c r="R903" i="8"/>
  <c r="R910" i="8"/>
  <c r="P923" i="5"/>
  <c r="M931" i="5"/>
  <c r="L931" i="5"/>
  <c r="K931" i="5"/>
  <c r="M949" i="5"/>
  <c r="L949" i="5"/>
  <c r="K949" i="5"/>
  <c r="K968" i="5"/>
  <c r="M968" i="5"/>
  <c r="L968" i="5"/>
  <c r="R1100" i="8"/>
  <c r="R1096" i="8"/>
  <c r="R1092" i="8"/>
  <c r="R1080" i="8"/>
  <c r="R1102" i="8"/>
  <c r="R1099" i="8"/>
  <c r="R1097" i="8"/>
  <c r="R1090" i="8"/>
  <c r="R1095" i="8"/>
  <c r="R1093" i="8"/>
  <c r="R1098" i="8"/>
  <c r="R1101" i="8"/>
  <c r="R1091" i="8"/>
  <c r="R1094" i="8"/>
  <c r="Q1052" i="5"/>
  <c r="P1052" i="5"/>
  <c r="P1157" i="5"/>
  <c r="Q1157" i="5"/>
  <c r="Q1314" i="8"/>
  <c r="Q1315" i="8"/>
  <c r="Q1071" i="8"/>
  <c r="Q1368" i="8"/>
  <c r="Q1536" i="8"/>
  <c r="Q1533" i="8"/>
  <c r="Q1530" i="8"/>
  <c r="Q1521" i="8"/>
  <c r="Q1518" i="8"/>
  <c r="Q1515" i="8"/>
  <c r="Q1512" i="8"/>
  <c r="Q1535" i="8"/>
  <c r="Q1526" i="8"/>
  <c r="Q1519" i="8"/>
  <c r="Q1510" i="8"/>
  <c r="Q1534" i="8"/>
  <c r="Q1520" i="8"/>
  <c r="Q1513" i="8"/>
  <c r="Q1522" i="8"/>
  <c r="Q1514" i="8"/>
  <c r="Q1531" i="8"/>
  <c r="Q1517" i="8"/>
  <c r="Q1523" i="8"/>
  <c r="Q1511" i="8"/>
  <c r="Q1532" i="8"/>
  <c r="Q1516" i="8"/>
  <c r="L541" i="5"/>
  <c r="L547" i="5"/>
  <c r="L553" i="5"/>
  <c r="L559" i="5"/>
  <c r="L565" i="5"/>
  <c r="L571" i="5"/>
  <c r="L577" i="5"/>
  <c r="L583" i="5"/>
  <c r="L589" i="5"/>
  <c r="L595" i="5"/>
  <c r="L605" i="5"/>
  <c r="L610" i="5"/>
  <c r="L619" i="5"/>
  <c r="L623" i="5"/>
  <c r="P632" i="5"/>
  <c r="M646" i="5"/>
  <c r="M649" i="5"/>
  <c r="K649" i="5"/>
  <c r="Q1232" i="8"/>
  <c r="Q1228" i="8"/>
  <c r="Q1224" i="8"/>
  <c r="Q1220" i="8"/>
  <c r="Q1216" i="8"/>
  <c r="Q1212" i="8"/>
  <c r="Q1234" i="8"/>
  <c r="Q1226" i="8"/>
  <c r="Q1218" i="8"/>
  <c r="Q1229" i="8"/>
  <c r="Q1221" i="8"/>
  <c r="Q1213" i="8"/>
  <c r="Q1230" i="8"/>
  <c r="Q1222" i="8"/>
  <c r="Q1214" i="8"/>
  <c r="Q1233" i="8"/>
  <c r="Q1231" i="8"/>
  <c r="Q1227" i="8"/>
  <c r="Q1225" i="8"/>
  <c r="Q1223" i="8"/>
  <c r="Q1219" i="8"/>
  <c r="Q1217" i="8"/>
  <c r="Q1215" i="8"/>
  <c r="M664" i="5"/>
  <c r="M667" i="5"/>
  <c r="K667" i="5"/>
  <c r="M682" i="5"/>
  <c r="M685" i="5"/>
  <c r="K685" i="5"/>
  <c r="M712" i="5"/>
  <c r="M718" i="5"/>
  <c r="M724" i="5"/>
  <c r="Q730" i="5"/>
  <c r="M740" i="5"/>
  <c r="L740" i="5"/>
  <c r="K746" i="5"/>
  <c r="M776" i="5"/>
  <c r="L776" i="5"/>
  <c r="K782" i="5"/>
  <c r="J94" i="7" s="1"/>
  <c r="Q1568" i="8" s="1"/>
  <c r="M812" i="5"/>
  <c r="L812" i="5"/>
  <c r="K818" i="5"/>
  <c r="M854" i="5"/>
  <c r="L854" i="5"/>
  <c r="K866" i="5"/>
  <c r="M908" i="5"/>
  <c r="L908" i="5"/>
  <c r="K914" i="5"/>
  <c r="J106" i="7" s="1"/>
  <c r="Q889" i="8" s="1"/>
  <c r="Q947" i="5"/>
  <c r="M965" i="5"/>
  <c r="K965" i="5"/>
  <c r="J114" i="7" s="1"/>
  <c r="Q2130" i="8" s="1"/>
  <c r="L1022" i="5"/>
  <c r="K1022" i="5"/>
  <c r="M1022" i="5"/>
  <c r="K1029" i="5"/>
  <c r="M1029" i="5"/>
  <c r="L1029" i="5"/>
  <c r="R1522" i="8"/>
  <c r="R1536" i="8"/>
  <c r="R1532" i="8"/>
  <c r="R1535" i="8"/>
  <c r="R1529" i="8"/>
  <c r="K540" i="5"/>
  <c r="K546" i="5"/>
  <c r="K552" i="5"/>
  <c r="K558" i="5"/>
  <c r="K564" i="5"/>
  <c r="K570" i="5"/>
  <c r="K576" i="5"/>
  <c r="K582" i="5"/>
  <c r="K588" i="5"/>
  <c r="K594" i="5"/>
  <c r="K609" i="5"/>
  <c r="P611" i="5"/>
  <c r="K614" i="5"/>
  <c r="P616" i="5"/>
  <c r="P624" i="5"/>
  <c r="P628" i="5"/>
  <c r="P636" i="5"/>
  <c r="K638" i="5"/>
  <c r="P643" i="5"/>
  <c r="P650" i="5"/>
  <c r="P654" i="5"/>
  <c r="K656" i="5"/>
  <c r="P661" i="5"/>
  <c r="Q664" i="5"/>
  <c r="P668" i="5"/>
  <c r="P672" i="5"/>
  <c r="K674" i="5"/>
  <c r="J80" i="7" s="1"/>
  <c r="Q1639" i="8" s="1"/>
  <c r="P679" i="5"/>
  <c r="Q682" i="5"/>
  <c r="P686" i="5"/>
  <c r="P690" i="5"/>
  <c r="K692" i="5"/>
  <c r="P703" i="5"/>
  <c r="Q712" i="5"/>
  <c r="Q715" i="5"/>
  <c r="P715" i="5"/>
  <c r="Q721" i="5"/>
  <c r="P721" i="5"/>
  <c r="Q727" i="5"/>
  <c r="P727" i="5"/>
  <c r="Q755" i="5"/>
  <c r="M757" i="5"/>
  <c r="L757" i="5"/>
  <c r="K757" i="5"/>
  <c r="Q763" i="5"/>
  <c r="P763" i="5"/>
  <c r="Q791" i="5"/>
  <c r="M793" i="5"/>
  <c r="L793" i="5"/>
  <c r="K793" i="5"/>
  <c r="Q799" i="5"/>
  <c r="P799" i="5"/>
  <c r="Q827" i="5"/>
  <c r="M829" i="5"/>
  <c r="L829" i="5"/>
  <c r="K829" i="5"/>
  <c r="Q835" i="5"/>
  <c r="P835" i="5"/>
  <c r="Q607" i="8"/>
  <c r="Q606" i="8"/>
  <c r="M848" i="5"/>
  <c r="L848" i="5"/>
  <c r="K860" i="5"/>
  <c r="P875" i="5"/>
  <c r="Q887" i="5"/>
  <c r="M889" i="5"/>
  <c r="L889" i="5"/>
  <c r="K889" i="5"/>
  <c r="Q892" i="5"/>
  <c r="P917" i="5"/>
  <c r="Q923" i="5"/>
  <c r="M925" i="5"/>
  <c r="L925" i="5"/>
  <c r="K925" i="5"/>
  <c r="Q928" i="5"/>
  <c r="Q959" i="5"/>
  <c r="P959" i="5"/>
  <c r="L984" i="5"/>
  <c r="K984" i="5"/>
  <c r="L318" i="5"/>
  <c r="L324" i="5"/>
  <c r="L330" i="5"/>
  <c r="Q410" i="8"/>
  <c r="Q407" i="8"/>
  <c r="Q399" i="8"/>
  <c r="Q401" i="8"/>
  <c r="L336" i="5"/>
  <c r="L342" i="5"/>
  <c r="L348" i="5"/>
  <c r="L354" i="5"/>
  <c r="L360" i="5"/>
  <c r="Q67" i="8"/>
  <c r="Q63" i="8"/>
  <c r="Q59" i="8"/>
  <c r="Q55" i="8"/>
  <c r="Q68" i="8"/>
  <c r="Q60" i="8"/>
  <c r="Q56" i="8"/>
  <c r="Q70" i="8"/>
  <c r="Q57" i="8"/>
  <c r="Q66" i="8"/>
  <c r="Q62" i="8"/>
  <c r="Q69" i="8"/>
  <c r="Q58" i="8"/>
  <c r="Q65" i="8"/>
  <c r="Q61" i="8"/>
  <c r="L366" i="5"/>
  <c r="L372" i="5"/>
  <c r="L378" i="5"/>
  <c r="L384" i="5"/>
  <c r="L390" i="5"/>
  <c r="L396" i="5"/>
  <c r="L402" i="5"/>
  <c r="Q357" i="8"/>
  <c r="Q350" i="8"/>
  <c r="Q343" i="8"/>
  <c r="Q344" i="8"/>
  <c r="Q355" i="8"/>
  <c r="Q345" i="8"/>
  <c r="Q358" i="8"/>
  <c r="Q353" i="8"/>
  <c r="Q351" i="8"/>
  <c r="Q346" i="8"/>
  <c r="Q349" i="8"/>
  <c r="Q356" i="8"/>
  <c r="Q354" i="8"/>
  <c r="Q347" i="8"/>
  <c r="Q348" i="8"/>
  <c r="L408" i="5"/>
  <c r="L414" i="5"/>
  <c r="Q1838" i="8"/>
  <c r="Q1834" i="8"/>
  <c r="Q1830" i="8"/>
  <c r="Q1826" i="8"/>
  <c r="Q1843" i="8"/>
  <c r="Q1839" i="8"/>
  <c r="Q1835" i="8"/>
  <c r="Q1831" i="8"/>
  <c r="Q1827" i="8"/>
  <c r="Q1836" i="8"/>
  <c r="Q1841" i="8"/>
  <c r="Q1824" i="8"/>
  <c r="Q1844" i="8"/>
  <c r="Q1832" i="8"/>
  <c r="Q1840" i="8"/>
  <c r="Q1825" i="8"/>
  <c r="Q1845" i="8"/>
  <c r="Q1833" i="8"/>
  <c r="Q1837" i="8"/>
  <c r="L420" i="5"/>
  <c r="L426" i="5"/>
  <c r="L432" i="5"/>
  <c r="L438" i="5"/>
  <c r="L444" i="5"/>
  <c r="L450" i="5"/>
  <c r="L456" i="5"/>
  <c r="L462" i="5"/>
  <c r="L468" i="5"/>
  <c r="L474" i="5"/>
  <c r="L480" i="5"/>
  <c r="K61" i="7" s="1"/>
  <c r="L486" i="5"/>
  <c r="L492" i="5"/>
  <c r="L498" i="5"/>
  <c r="L504" i="5"/>
  <c r="L510" i="5"/>
  <c r="L516" i="5"/>
  <c r="L522" i="5"/>
  <c r="Q1822" i="8"/>
  <c r="Q1818" i="8"/>
  <c r="Q1814" i="8"/>
  <c r="Q1810" i="8"/>
  <c r="Q1823" i="8"/>
  <c r="Q1819" i="8"/>
  <c r="Q1815" i="8"/>
  <c r="Q1793" i="8"/>
  <c r="Q1813" i="8"/>
  <c r="Q1807" i="8"/>
  <c r="Q1800" i="8"/>
  <c r="Q1790" i="8"/>
  <c r="Q1797" i="8"/>
  <c r="Q1816" i="8"/>
  <c r="Q1804" i="8"/>
  <c r="Q1794" i="8"/>
  <c r="Q1811" i="8"/>
  <c r="Q1801" i="8"/>
  <c r="Q1805" i="8"/>
  <c r="Q1803" i="8"/>
  <c r="Q1820" i="8"/>
  <c r="Q1812" i="8"/>
  <c r="Q1799" i="8"/>
  <c r="Q1808" i="8"/>
  <c r="Q1792" i="8"/>
  <c r="Q1806" i="8"/>
  <c r="Q1809" i="8"/>
  <c r="Q1798" i="8"/>
  <c r="Q1817" i="8"/>
  <c r="Q1802" i="8"/>
  <c r="L528" i="5"/>
  <c r="L534" i="5"/>
  <c r="L540" i="5"/>
  <c r="L546" i="5"/>
  <c r="L552" i="5"/>
  <c r="L558" i="5"/>
  <c r="L564" i="5"/>
  <c r="L570" i="5"/>
  <c r="L576" i="5"/>
  <c r="L582" i="5"/>
  <c r="L588" i="5"/>
  <c r="L594" i="5"/>
  <c r="L609" i="5"/>
  <c r="L614" i="5"/>
  <c r="L638" i="5"/>
  <c r="Q1104" i="8"/>
  <c r="Q1103" i="8"/>
  <c r="L656" i="5"/>
  <c r="L674" i="5"/>
  <c r="K80" i="7" s="1"/>
  <c r="R1640" i="8" s="1"/>
  <c r="L692" i="5"/>
  <c r="M734" i="5"/>
  <c r="L734" i="5"/>
  <c r="K740" i="5"/>
  <c r="M770" i="5"/>
  <c r="L770" i="5"/>
  <c r="K776" i="5"/>
  <c r="M806" i="5"/>
  <c r="L806" i="5"/>
  <c r="K812" i="5"/>
  <c r="M842" i="5"/>
  <c r="L842" i="5"/>
  <c r="K854" i="5"/>
  <c r="Q881" i="5"/>
  <c r="M883" i="5"/>
  <c r="L883" i="5"/>
  <c r="K883" i="5"/>
  <c r="M902" i="5"/>
  <c r="L902" i="5"/>
  <c r="K908" i="5"/>
  <c r="L965" i="5"/>
  <c r="K114" i="7" s="1"/>
  <c r="R2130" i="8" s="1"/>
  <c r="Q995" i="5"/>
  <c r="P995" i="5"/>
  <c r="Q1022" i="5"/>
  <c r="P1022" i="5"/>
  <c r="K461" i="5"/>
  <c r="J56" i="7" s="1"/>
  <c r="Q2204" i="8" s="1"/>
  <c r="K467" i="5"/>
  <c r="K473" i="5"/>
  <c r="J59" i="7" s="1"/>
  <c r="K479" i="5"/>
  <c r="J60" i="7" s="1"/>
  <c r="Q566" i="8" s="1"/>
  <c r="K485" i="5"/>
  <c r="K491" i="5"/>
  <c r="K497" i="5"/>
  <c r="K503" i="5"/>
  <c r="K509" i="5"/>
  <c r="K515" i="5"/>
  <c r="K521" i="5"/>
  <c r="K527" i="5"/>
  <c r="K533" i="5"/>
  <c r="J69" i="7" s="1"/>
  <c r="K539" i="5"/>
  <c r="K575" i="5"/>
  <c r="K581" i="5"/>
  <c r="J73" i="7" s="1"/>
  <c r="K587" i="5"/>
  <c r="K593" i="5"/>
  <c r="L622" i="5"/>
  <c r="L626" i="5"/>
  <c r="L634" i="5"/>
  <c r="P639" i="5"/>
  <c r="R1104" i="8"/>
  <c r="R1103" i="8"/>
  <c r="P646" i="5"/>
  <c r="Q649" i="5"/>
  <c r="L652" i="5"/>
  <c r="P657" i="5"/>
  <c r="P664" i="5"/>
  <c r="Q667" i="5"/>
  <c r="L670" i="5"/>
  <c r="P675" i="5"/>
  <c r="P682" i="5"/>
  <c r="Q685" i="5"/>
  <c r="L688" i="5"/>
  <c r="P693" i="5"/>
  <c r="P743" i="5"/>
  <c r="Q749" i="5"/>
  <c r="M751" i="5"/>
  <c r="L751" i="5"/>
  <c r="K751" i="5"/>
  <c r="Q757" i="5"/>
  <c r="P757" i="5"/>
  <c r="P779" i="5"/>
  <c r="Q785" i="5"/>
  <c r="M787" i="5"/>
  <c r="L787" i="5"/>
  <c r="K787" i="5"/>
  <c r="Q793" i="5"/>
  <c r="P793" i="5"/>
  <c r="P815" i="5"/>
  <c r="Q821" i="5"/>
  <c r="M823" i="5"/>
  <c r="L823" i="5"/>
  <c r="K823" i="5"/>
  <c r="Q829" i="5"/>
  <c r="P829" i="5"/>
  <c r="K848" i="5"/>
  <c r="P863" i="5"/>
  <c r="M877" i="5"/>
  <c r="L877" i="5"/>
  <c r="K103" i="7" s="1"/>
  <c r="R1701" i="8" s="1"/>
  <c r="K877" i="5"/>
  <c r="J103" i="7" s="1"/>
  <c r="Q1720" i="8" s="1"/>
  <c r="Q886" i="5"/>
  <c r="P911" i="5"/>
  <c r="M919" i="5"/>
  <c r="L919" i="5"/>
  <c r="K919" i="5"/>
  <c r="Q922" i="5"/>
  <c r="M943" i="5"/>
  <c r="L943" i="5"/>
  <c r="K943" i="5"/>
  <c r="M984" i="5"/>
  <c r="Q2167" i="8"/>
  <c r="Q960" i="8"/>
  <c r="M622" i="5"/>
  <c r="Q1280" i="8"/>
  <c r="Q1268" i="8"/>
  <c r="Q1264" i="8"/>
  <c r="Q1266" i="8"/>
  <c r="Q1277" i="8"/>
  <c r="Q1269" i="8"/>
  <c r="Q1278" i="8"/>
  <c r="Q1270" i="8"/>
  <c r="Q1265" i="8"/>
  <c r="Q1279" i="8"/>
  <c r="Q1267" i="8"/>
  <c r="P631" i="5"/>
  <c r="M634" i="5"/>
  <c r="M637" i="5"/>
  <c r="K637" i="5"/>
  <c r="M655" i="5"/>
  <c r="K655" i="5"/>
  <c r="M673" i="5"/>
  <c r="K673" i="5"/>
  <c r="Q130" i="8"/>
  <c r="Q135" i="8"/>
  <c r="Q132" i="8"/>
  <c r="Q136" i="8"/>
  <c r="M691" i="5"/>
  <c r="K691" i="5"/>
  <c r="Q699" i="5"/>
  <c r="P699" i="5"/>
  <c r="M728" i="5"/>
  <c r="L728" i="5"/>
  <c r="K734" i="5"/>
  <c r="Q754" i="5"/>
  <c r="M764" i="5"/>
  <c r="L764" i="5"/>
  <c r="K770" i="5"/>
  <c r="Q790" i="5"/>
  <c r="M800" i="5"/>
  <c r="L800" i="5"/>
  <c r="K806" i="5"/>
  <c r="Q826" i="5"/>
  <c r="M836" i="5"/>
  <c r="L836" i="5"/>
  <c r="K842" i="5"/>
  <c r="P857" i="5"/>
  <c r="M871" i="5"/>
  <c r="L871" i="5"/>
  <c r="K871" i="5"/>
  <c r="Q880" i="5"/>
  <c r="Q883" i="5"/>
  <c r="P883" i="5"/>
  <c r="M896" i="5"/>
  <c r="L896" i="5"/>
  <c r="K105" i="7" s="1"/>
  <c r="R866" i="8" s="1"/>
  <c r="K902" i="5"/>
  <c r="M932" i="5"/>
  <c r="L932" i="5"/>
  <c r="Q941" i="5"/>
  <c r="L994" i="5"/>
  <c r="K994" i="5"/>
  <c r="M994" i="5"/>
  <c r="P1012" i="5"/>
  <c r="Q1012" i="5"/>
  <c r="M1019" i="5"/>
  <c r="K1019" i="5"/>
  <c r="Q1485" i="8"/>
  <c r="Q1482" i="8"/>
  <c r="Q1479" i="8"/>
  <c r="Q1476" i="8"/>
  <c r="Q1484" i="8"/>
  <c r="Q1489" i="8"/>
  <c r="Q1481" i="8"/>
  <c r="Q1487" i="8"/>
  <c r="Q1480" i="8"/>
  <c r="M1040" i="5"/>
  <c r="K1040" i="5"/>
  <c r="J124" i="7" s="1"/>
  <c r="Q845" i="8" s="1"/>
  <c r="M1064" i="5"/>
  <c r="L1064" i="5"/>
  <c r="K1064" i="5"/>
  <c r="L1069" i="5"/>
  <c r="K1069" i="5"/>
  <c r="M1069" i="5"/>
  <c r="M1159" i="5"/>
  <c r="L1159" i="5"/>
  <c r="K139" i="7" s="1"/>
  <c r="R1687" i="8" s="1"/>
  <c r="K1159" i="5"/>
  <c r="J139" i="7" s="1"/>
  <c r="Q1688" i="8" s="1"/>
  <c r="Q1168" i="5"/>
  <c r="P1168" i="5"/>
  <c r="P1233" i="5"/>
  <c r="Q1233" i="5"/>
  <c r="M1302" i="5"/>
  <c r="L1302" i="5"/>
  <c r="K1302" i="5"/>
  <c r="L1383" i="5"/>
  <c r="K1383" i="5"/>
  <c r="M1383" i="5"/>
  <c r="M1390" i="5"/>
  <c r="L1390" i="5"/>
  <c r="K1390" i="5"/>
  <c r="Q1785" i="8"/>
  <c r="Q1784" i="8"/>
  <c r="P962" i="5"/>
  <c r="M988" i="5"/>
  <c r="P992" i="5"/>
  <c r="P998" i="5"/>
  <c r="M1008" i="5"/>
  <c r="L1008" i="5"/>
  <c r="Q1033" i="5"/>
  <c r="M1059" i="5"/>
  <c r="L1059" i="5"/>
  <c r="K1059" i="5"/>
  <c r="Q1098" i="5"/>
  <c r="Q1187" i="5"/>
  <c r="P1187" i="5"/>
  <c r="P1283" i="5"/>
  <c r="Q1283" i="5"/>
  <c r="L1447" i="5"/>
  <c r="K1447" i="5"/>
  <c r="M1447" i="5"/>
  <c r="M1172" i="5"/>
  <c r="L1172" i="5"/>
  <c r="K1172" i="5"/>
  <c r="Q1302" i="5"/>
  <c r="P1302" i="5"/>
  <c r="Q1381" i="5"/>
  <c r="P1381" i="5"/>
  <c r="P1495" i="5"/>
  <c r="Q1495" i="5"/>
  <c r="P1530" i="5"/>
  <c r="Q1530" i="5"/>
  <c r="Q141" i="8"/>
  <c r="Q139" i="8"/>
  <c r="Q148" i="8"/>
  <c r="Q152" i="8"/>
  <c r="Q144" i="8"/>
  <c r="Q2087" i="8"/>
  <c r="Q2058" i="8"/>
  <c r="Q2054" i="8"/>
  <c r="Q2071" i="8"/>
  <c r="Q2067" i="8"/>
  <c r="Q2059" i="8"/>
  <c r="Q2055" i="8"/>
  <c r="Q2057" i="8"/>
  <c r="Q2076" i="8"/>
  <c r="Q2068" i="8"/>
  <c r="Q2052" i="8"/>
  <c r="Q2053" i="8"/>
  <c r="Q2064" i="8"/>
  <c r="Q2080" i="8"/>
  <c r="Q2056" i="8"/>
  <c r="Q979" i="8"/>
  <c r="Q976" i="8"/>
  <c r="Q973" i="8"/>
  <c r="Q966" i="8"/>
  <c r="Q980" i="8"/>
  <c r="Q963" i="8"/>
  <c r="Q987" i="8"/>
  <c r="Q981" i="8"/>
  <c r="Q974" i="8"/>
  <c r="Q967" i="8"/>
  <c r="Q985" i="8"/>
  <c r="Q965" i="8"/>
  <c r="Q988" i="8"/>
  <c r="Q982" i="8"/>
  <c r="Q964" i="8"/>
  <c r="Q978" i="8"/>
  <c r="Q971" i="8"/>
  <c r="Q961" i="8"/>
  <c r="Q962" i="8"/>
  <c r="Q1370" i="8"/>
  <c r="L938" i="5"/>
  <c r="L944" i="5"/>
  <c r="L950" i="5"/>
  <c r="L956" i="5"/>
  <c r="M976" i="5"/>
  <c r="M980" i="5"/>
  <c r="R310" i="8"/>
  <c r="R312" i="8"/>
  <c r="R307" i="8"/>
  <c r="R315" i="8"/>
  <c r="R308" i="8"/>
  <c r="M1013" i="5"/>
  <c r="K1013" i="5"/>
  <c r="Q1030" i="5"/>
  <c r="P1030" i="5"/>
  <c r="M1073" i="5"/>
  <c r="L1073" i="5"/>
  <c r="M1081" i="5"/>
  <c r="L1081" i="5"/>
  <c r="K1081" i="5"/>
  <c r="M1088" i="5"/>
  <c r="L1088" i="5"/>
  <c r="M1114" i="5"/>
  <c r="K1114" i="5"/>
  <c r="M1124" i="5"/>
  <c r="L1124" i="5"/>
  <c r="Q1139" i="5"/>
  <c r="P1139" i="5"/>
  <c r="P1194" i="5"/>
  <c r="Q1194" i="5"/>
  <c r="L1299" i="5"/>
  <c r="K1299" i="5"/>
  <c r="M1299" i="5"/>
  <c r="L1333" i="5"/>
  <c r="M1333" i="5"/>
  <c r="K1333" i="5"/>
  <c r="L1449" i="5"/>
  <c r="K1449" i="5"/>
  <c r="M1449" i="5"/>
  <c r="M1474" i="5"/>
  <c r="L1474" i="5"/>
  <c r="K1474" i="5"/>
  <c r="Q1489" i="5"/>
  <c r="P1489" i="5"/>
  <c r="M972" i="5"/>
  <c r="P973" i="5"/>
  <c r="P977" i="5"/>
  <c r="P980" i="5"/>
  <c r="L987" i="5"/>
  <c r="M1002" i="5"/>
  <c r="L1002" i="5"/>
  <c r="R489" i="8"/>
  <c r="R485" i="8"/>
  <c r="R486" i="8"/>
  <c r="R487" i="8"/>
  <c r="R488" i="8"/>
  <c r="R490" i="8"/>
  <c r="M1026" i="5"/>
  <c r="L1026" i="5"/>
  <c r="M1037" i="5"/>
  <c r="P1043" i="5"/>
  <c r="K1045" i="5"/>
  <c r="L1045" i="5"/>
  <c r="L1061" i="5"/>
  <c r="P1062" i="5"/>
  <c r="Q604" i="8"/>
  <c r="Q601" i="8"/>
  <c r="Q598" i="8"/>
  <c r="Q595" i="8"/>
  <c r="Q592" i="8"/>
  <c r="Q589" i="8"/>
  <c r="Q586" i="8"/>
  <c r="Q583" i="8"/>
  <c r="Q580" i="8"/>
  <c r="Q577" i="8"/>
  <c r="Q574" i="8"/>
  <c r="Q587" i="8"/>
  <c r="Q578" i="8"/>
  <c r="Q603" i="8"/>
  <c r="Q594" i="8"/>
  <c r="Q585" i="8"/>
  <c r="Q576" i="8"/>
  <c r="Q597" i="8"/>
  <c r="Q588" i="8"/>
  <c r="Q579" i="8"/>
  <c r="Q590" i="8"/>
  <c r="Q582" i="8"/>
  <c r="Q600" i="8"/>
  <c r="Q575" i="8"/>
  <c r="Q593" i="8"/>
  <c r="Q591" i="8"/>
  <c r="Q581" i="8"/>
  <c r="Q584" i="8"/>
  <c r="L1078" i="5"/>
  <c r="M1106" i="5"/>
  <c r="L1106" i="5"/>
  <c r="K129" i="7" s="1"/>
  <c r="R1033" i="8" s="1"/>
  <c r="M1200" i="5"/>
  <c r="L1200" i="5"/>
  <c r="K1200" i="5"/>
  <c r="Q1237" i="5"/>
  <c r="P1237" i="5"/>
  <c r="Q1297" i="5"/>
  <c r="P1297" i="5"/>
  <c r="P729" i="5"/>
  <c r="P735" i="5"/>
  <c r="P741" i="5"/>
  <c r="P747" i="5"/>
  <c r="P753" i="5"/>
  <c r="P759" i="5"/>
  <c r="P765" i="5"/>
  <c r="P771" i="5"/>
  <c r="P777" i="5"/>
  <c r="P783" i="5"/>
  <c r="P789" i="5"/>
  <c r="P795" i="5"/>
  <c r="P801" i="5"/>
  <c r="P807" i="5"/>
  <c r="P813" i="5"/>
  <c r="P819" i="5"/>
  <c r="P825" i="5"/>
  <c r="P831" i="5"/>
  <c r="P837" i="5"/>
  <c r="P843" i="5"/>
  <c r="P849" i="5"/>
  <c r="P855" i="5"/>
  <c r="P861" i="5"/>
  <c r="P867" i="5"/>
  <c r="P873" i="5"/>
  <c r="P879" i="5"/>
  <c r="P885" i="5"/>
  <c r="P891" i="5"/>
  <c r="P897" i="5"/>
  <c r="P903" i="5"/>
  <c r="P909" i="5"/>
  <c r="P915" i="5"/>
  <c r="P921" i="5"/>
  <c r="P927" i="5"/>
  <c r="P933" i="5"/>
  <c r="P939" i="5"/>
  <c r="P945" i="5"/>
  <c r="P951" i="5"/>
  <c r="P957" i="5"/>
  <c r="K960" i="5"/>
  <c r="K975" i="5"/>
  <c r="Q984" i="5"/>
  <c r="L1010" i="5"/>
  <c r="K1010" i="5"/>
  <c r="L1013" i="5"/>
  <c r="Q1016" i="5"/>
  <c r="P1016" i="5"/>
  <c r="M1034" i="5"/>
  <c r="L1034" i="5"/>
  <c r="K1034" i="5"/>
  <c r="L1042" i="5"/>
  <c r="P1057" i="5"/>
  <c r="M1061" i="5"/>
  <c r="Q1066" i="5"/>
  <c r="P1066" i="5"/>
  <c r="M1070" i="5"/>
  <c r="K1070" i="5"/>
  <c r="K1073" i="5"/>
  <c r="M1078" i="5"/>
  <c r="Q1086" i="5"/>
  <c r="K1088" i="5"/>
  <c r="L1096" i="5"/>
  <c r="L1114" i="5"/>
  <c r="K1124" i="5"/>
  <c r="M1183" i="5"/>
  <c r="L1183" i="5"/>
  <c r="K1183" i="5"/>
  <c r="P1324" i="5"/>
  <c r="Q1324" i="5"/>
  <c r="L1345" i="5"/>
  <c r="M1345" i="5"/>
  <c r="K1345" i="5"/>
  <c r="R1669" i="8"/>
  <c r="R1665" i="8"/>
  <c r="R1661" i="8"/>
  <c r="R1657" i="8"/>
  <c r="R1653" i="8"/>
  <c r="R1649" i="8"/>
  <c r="R1641" i="8"/>
  <c r="R1674" i="8"/>
  <c r="R1670" i="8"/>
  <c r="R1666" i="8"/>
  <c r="R1662" i="8"/>
  <c r="R1658" i="8"/>
  <c r="R1654" i="8"/>
  <c r="R1650" i="8"/>
  <c r="R1646" i="8"/>
  <c r="R1659" i="8"/>
  <c r="R1656" i="8"/>
  <c r="R1647" i="8"/>
  <c r="R1644" i="8"/>
  <c r="R1651" i="8"/>
  <c r="R1648" i="8"/>
  <c r="R1663" i="8"/>
  <c r="R1655" i="8"/>
  <c r="R1664" i="8"/>
  <c r="R1668" i="8"/>
  <c r="R1652" i="8"/>
  <c r="R1660" i="8"/>
  <c r="L1413" i="5"/>
  <c r="K1413" i="5"/>
  <c r="M1413" i="5"/>
  <c r="R920" i="8"/>
  <c r="R711" i="8"/>
  <c r="R707" i="8"/>
  <c r="R675" i="8"/>
  <c r="R713" i="8"/>
  <c r="R697" i="8"/>
  <c r="R693" i="8"/>
  <c r="R706" i="8"/>
  <c r="R690" i="8"/>
  <c r="R702" i="8"/>
  <c r="R694" i="8"/>
  <c r="R708" i="8"/>
  <c r="R684" i="8"/>
  <c r="R700" i="8"/>
  <c r="M960" i="5"/>
  <c r="P961" i="5"/>
  <c r="P965" i="5"/>
  <c r="L975" i="5"/>
  <c r="M1007" i="5"/>
  <c r="K1007" i="5"/>
  <c r="M1031" i="5"/>
  <c r="L1031" i="5"/>
  <c r="K1039" i="5"/>
  <c r="M1039" i="5"/>
  <c r="L1039" i="5"/>
  <c r="M1042" i="5"/>
  <c r="M1045" i="5"/>
  <c r="Q1061" i="5"/>
  <c r="P1061" i="5"/>
  <c r="Q1078" i="5"/>
  <c r="P1078" i="5"/>
  <c r="M1093" i="5"/>
  <c r="L1093" i="5"/>
  <c r="K1093" i="5"/>
  <c r="M1096" i="5"/>
  <c r="Q1114" i="5"/>
  <c r="P1114" i="5"/>
  <c r="M1129" i="5"/>
  <c r="L1129" i="5"/>
  <c r="K1129" i="5"/>
  <c r="Q1150" i="5"/>
  <c r="P1150" i="5"/>
  <c r="L1281" i="5"/>
  <c r="K163" i="7" s="1"/>
  <c r="K1281" i="5"/>
  <c r="J163" i="7" s="1"/>
  <c r="Q1409" i="8" s="1"/>
  <c r="M1281" i="5"/>
  <c r="Q1314" i="5"/>
  <c r="P1314" i="5"/>
  <c r="M1330" i="5"/>
  <c r="L1330" i="5"/>
  <c r="M1368" i="5"/>
  <c r="K1368" i="5"/>
  <c r="Q1369" i="5"/>
  <c r="L1375" i="5"/>
  <c r="K1375" i="5"/>
  <c r="M1375" i="5"/>
  <c r="Q223" i="8"/>
  <c r="Q220" i="8"/>
  <c r="Q224" i="8"/>
  <c r="Q225" i="8"/>
  <c r="Q218" i="8"/>
  <c r="Q227" i="8"/>
  <c r="Q216" i="8"/>
  <c r="Q221" i="8"/>
  <c r="Q226" i="8"/>
  <c r="Q214" i="8"/>
  <c r="Q219" i="8"/>
  <c r="Q217" i="8"/>
  <c r="Q222" i="8"/>
  <c r="K959" i="5"/>
  <c r="P960" i="5"/>
  <c r="K963" i="5"/>
  <c r="J112" i="7" s="1"/>
  <c r="Q2146" i="8" s="1"/>
  <c r="Q972" i="5"/>
  <c r="K982" i="5"/>
  <c r="L986" i="5"/>
  <c r="M990" i="5"/>
  <c r="Q994" i="5"/>
  <c r="K996" i="5"/>
  <c r="Q1000" i="5"/>
  <c r="M1010" i="5"/>
  <c r="M1020" i="5"/>
  <c r="L1020" i="5"/>
  <c r="Q1024" i="5"/>
  <c r="M1036" i="5"/>
  <c r="L1036" i="5"/>
  <c r="K123" i="7" s="1"/>
  <c r="R1611" i="8" s="1"/>
  <c r="Q1037" i="5"/>
  <c r="Q1042" i="5"/>
  <c r="P1042" i="5"/>
  <c r="P1054" i="5"/>
  <c r="L1070" i="5"/>
  <c r="M1077" i="5"/>
  <c r="L1077" i="5"/>
  <c r="P1086" i="5"/>
  <c r="Q1096" i="5"/>
  <c r="P1096" i="5"/>
  <c r="M1111" i="5"/>
  <c r="L1111" i="5"/>
  <c r="K1111" i="5"/>
  <c r="P1122" i="5"/>
  <c r="Q1144" i="5"/>
  <c r="P1144" i="5"/>
  <c r="Q1175" i="5"/>
  <c r="P1219" i="5"/>
  <c r="P1265" i="5"/>
  <c r="Q1265" i="5"/>
  <c r="Q1338" i="5"/>
  <c r="P1338" i="5"/>
  <c r="Q1362" i="5"/>
  <c r="P1362" i="5"/>
  <c r="R297" i="8"/>
  <c r="R299" i="8"/>
  <c r="R300" i="8"/>
  <c r="R1378" i="8"/>
  <c r="R1374" i="8"/>
  <c r="R1376" i="8"/>
  <c r="R1375" i="8"/>
  <c r="R1377" i="8"/>
  <c r="R229" i="8"/>
  <c r="R225" i="8"/>
  <c r="R217" i="8"/>
  <c r="R220" i="8"/>
  <c r="R227" i="8"/>
  <c r="R231" i="8"/>
  <c r="R230" i="8"/>
  <c r="R206" i="8"/>
  <c r="R228" i="8"/>
  <c r="R223" i="8"/>
  <c r="R216" i="8"/>
  <c r="R219" i="8"/>
  <c r="R224" i="8"/>
  <c r="L1004" i="5"/>
  <c r="K119" i="7" s="1"/>
  <c r="R453" i="8" s="1"/>
  <c r="K1004" i="5"/>
  <c r="J119" i="7" s="1"/>
  <c r="Q461" i="8" s="1"/>
  <c r="Q1010" i="5"/>
  <c r="P1010" i="5"/>
  <c r="M1028" i="5"/>
  <c r="L1028" i="5"/>
  <c r="K1028" i="5"/>
  <c r="M1060" i="5"/>
  <c r="L1060" i="5"/>
  <c r="K127" i="7" s="1"/>
  <c r="R1122" i="8" s="1"/>
  <c r="M1095" i="5"/>
  <c r="L1095" i="5"/>
  <c r="P1104" i="5"/>
  <c r="M1113" i="5"/>
  <c r="L1113" i="5"/>
  <c r="M1131" i="5"/>
  <c r="L1131" i="5"/>
  <c r="K133" i="7" s="1"/>
  <c r="Q1132" i="5"/>
  <c r="P1132" i="5"/>
  <c r="Q1163" i="5"/>
  <c r="P1163" i="5"/>
  <c r="P1229" i="5"/>
  <c r="Q1229" i="5"/>
  <c r="P1239" i="5"/>
  <c r="Q1239" i="5"/>
  <c r="K1330" i="5"/>
  <c r="M1361" i="5"/>
  <c r="L1361" i="5"/>
  <c r="K1361" i="5"/>
  <c r="L1368" i="5"/>
  <c r="P889" i="5"/>
  <c r="P895" i="5"/>
  <c r="P901" i="5"/>
  <c r="P907" i="5"/>
  <c r="P913" i="5"/>
  <c r="P919" i="5"/>
  <c r="Q904" i="8"/>
  <c r="P925" i="5"/>
  <c r="P931" i="5"/>
  <c r="P937" i="5"/>
  <c r="P943" i="5"/>
  <c r="P949" i="5"/>
  <c r="P955" i="5"/>
  <c r="P975" i="5"/>
  <c r="M978" i="5"/>
  <c r="P979" i="5"/>
  <c r="P983" i="5"/>
  <c r="M1001" i="5"/>
  <c r="K1001" i="5"/>
  <c r="M1025" i="5"/>
  <c r="K1025" i="5"/>
  <c r="Q1068" i="5"/>
  <c r="Q1070" i="5"/>
  <c r="P1070" i="5"/>
  <c r="Q1085" i="5"/>
  <c r="P1085" i="5"/>
  <c r="Q39" i="8"/>
  <c r="Q7" i="8"/>
  <c r="Q3" i="8"/>
  <c r="Q40" i="8"/>
  <c r="Q8" i="8"/>
  <c r="Q4" i="8"/>
  <c r="Q5" i="8"/>
  <c r="Q38" i="8"/>
  <c r="Q41" i="8"/>
  <c r="Q2" i="8"/>
  <c r="Q1121" i="5"/>
  <c r="P1121" i="5"/>
  <c r="M1148" i="5"/>
  <c r="L1148" i="5"/>
  <c r="K137" i="7" s="1"/>
  <c r="K1148" i="5"/>
  <c r="J137" i="7" s="1"/>
  <c r="Q1859" i="8" s="1"/>
  <c r="M1248" i="5"/>
  <c r="L1248" i="5"/>
  <c r="K1248" i="5"/>
  <c r="Q1328" i="5"/>
  <c r="P1328" i="5"/>
  <c r="Q1393" i="5"/>
  <c r="P1393" i="5"/>
  <c r="K958" i="5"/>
  <c r="K966" i="5"/>
  <c r="J115" i="7" s="1"/>
  <c r="P978" i="5"/>
  <c r="K981" i="5"/>
  <c r="Q990" i="5"/>
  <c r="L992" i="5"/>
  <c r="K118" i="7" s="1"/>
  <c r="R1772" i="8" s="1"/>
  <c r="K992" i="5"/>
  <c r="J118" i="7" s="1"/>
  <c r="Q1760" i="8" s="1"/>
  <c r="L998" i="5"/>
  <c r="K998" i="5"/>
  <c r="M1004" i="5"/>
  <c r="M1014" i="5"/>
  <c r="L1014" i="5"/>
  <c r="Q1018" i="5"/>
  <c r="Q1028" i="5"/>
  <c r="Q1036" i="5"/>
  <c r="P1036" i="5"/>
  <c r="Q1039" i="5"/>
  <c r="M1055" i="5"/>
  <c r="L1055" i="5"/>
  <c r="K1060" i="5"/>
  <c r="J127" i="7" s="1"/>
  <c r="Q1113" i="8" s="1"/>
  <c r="Q1063" i="5"/>
  <c r="K1095" i="5"/>
  <c r="Q1103" i="5"/>
  <c r="P1103" i="5"/>
  <c r="K1131" i="5"/>
  <c r="J133" i="7" s="1"/>
  <c r="Q87" i="8" s="1"/>
  <c r="K1192" i="5"/>
  <c r="M1192" i="5"/>
  <c r="L1192" i="5"/>
  <c r="Q1211" i="5"/>
  <c r="L1215" i="5"/>
  <c r="K153" i="7" s="1"/>
  <c r="K1215" i="5"/>
  <c r="J153" i="7" s="1"/>
  <c r="M1215" i="5"/>
  <c r="P1382" i="5"/>
  <c r="Q1382" i="5"/>
  <c r="L1033" i="5"/>
  <c r="K1047" i="5"/>
  <c r="P1049" i="5"/>
  <c r="K1052" i="5"/>
  <c r="J125" i="7" s="1"/>
  <c r="Q1474" i="8" s="1"/>
  <c r="L1057" i="5"/>
  <c r="K1066" i="5"/>
  <c r="P1068" i="5"/>
  <c r="P1080" i="5"/>
  <c r="K1089" i="5"/>
  <c r="Q1090" i="5"/>
  <c r="P1090" i="5"/>
  <c r="P1098" i="5"/>
  <c r="K1107" i="5"/>
  <c r="Q1108" i="5"/>
  <c r="P1108" i="5"/>
  <c r="P1116" i="5"/>
  <c r="K1125" i="5"/>
  <c r="Q1126" i="5"/>
  <c r="P1126" i="5"/>
  <c r="P1134" i="5"/>
  <c r="P1151" i="5"/>
  <c r="P1175" i="5"/>
  <c r="L1213" i="5"/>
  <c r="K151" i="7" s="1"/>
  <c r="R1071" i="8" s="1"/>
  <c r="M1213" i="5"/>
  <c r="K1222" i="5"/>
  <c r="P1223" i="5"/>
  <c r="Q1223" i="5"/>
  <c r="L1228" i="5"/>
  <c r="K1236" i="5"/>
  <c r="P1257" i="5"/>
  <c r="Q1257" i="5"/>
  <c r="M1265" i="5"/>
  <c r="L1265" i="5"/>
  <c r="K160" i="7" s="1"/>
  <c r="R851" i="8" s="1"/>
  <c r="K1265" i="5"/>
  <c r="J160" i="7" s="1"/>
  <c r="Q850" i="8" s="1"/>
  <c r="Q1271" i="5"/>
  <c r="Q1301" i="5"/>
  <c r="Q1321" i="5"/>
  <c r="L1323" i="5"/>
  <c r="K1323" i="5"/>
  <c r="M1323" i="5"/>
  <c r="Q1326" i="5"/>
  <c r="P1326" i="5"/>
  <c r="Q1334" i="5"/>
  <c r="P1334" i="5"/>
  <c r="K1350" i="5"/>
  <c r="M1350" i="5"/>
  <c r="M1386" i="5"/>
  <c r="L1386" i="5"/>
  <c r="K1386" i="5"/>
  <c r="K1393" i="5"/>
  <c r="L1411" i="5"/>
  <c r="M1411" i="5"/>
  <c r="K1411" i="5"/>
  <c r="L1443" i="5"/>
  <c r="K1443" i="5"/>
  <c r="M1443" i="5"/>
  <c r="Q1459" i="5"/>
  <c r="P1459" i="5"/>
  <c r="Q1500" i="5"/>
  <c r="P1500" i="5"/>
  <c r="M1033" i="5"/>
  <c r="Q1048" i="5"/>
  <c r="L1052" i="5"/>
  <c r="K125" i="7" s="1"/>
  <c r="R1474" i="8" s="1"/>
  <c r="M1057" i="5"/>
  <c r="M1142" i="5"/>
  <c r="L1142" i="5"/>
  <c r="M1153" i="5"/>
  <c r="L1153" i="5"/>
  <c r="K1153" i="5"/>
  <c r="M1166" i="5"/>
  <c r="L1166" i="5"/>
  <c r="M1177" i="5"/>
  <c r="L1177" i="5"/>
  <c r="K1177" i="5"/>
  <c r="M1190" i="5"/>
  <c r="L1190" i="5"/>
  <c r="Q1191" i="5"/>
  <c r="P1191" i="5"/>
  <c r="M1208" i="5"/>
  <c r="L1208" i="5"/>
  <c r="K1208" i="5"/>
  <c r="L1222" i="5"/>
  <c r="Q1226" i="5"/>
  <c r="P1226" i="5"/>
  <c r="M1228" i="5"/>
  <c r="L1233" i="5"/>
  <c r="K1233" i="5"/>
  <c r="M1253" i="5"/>
  <c r="L1253" i="5"/>
  <c r="K1253" i="5"/>
  <c r="P1263" i="5"/>
  <c r="Q1263" i="5"/>
  <c r="P1295" i="5"/>
  <c r="Q1295" i="5"/>
  <c r="R721" i="8"/>
  <c r="R722" i="8"/>
  <c r="R724" i="8"/>
  <c r="P1348" i="5"/>
  <c r="Q1348" i="5"/>
  <c r="P1353" i="5"/>
  <c r="Q1356" i="5"/>
  <c r="P1356" i="5"/>
  <c r="P1359" i="5"/>
  <c r="L1371" i="5"/>
  <c r="K1371" i="5"/>
  <c r="M1373" i="5"/>
  <c r="L1373" i="5"/>
  <c r="K1373" i="5"/>
  <c r="M1393" i="5"/>
  <c r="K1403" i="5"/>
  <c r="M1403" i="5"/>
  <c r="M1408" i="5"/>
  <c r="L1408" i="5"/>
  <c r="K175" i="7" s="1"/>
  <c r="R303" i="8" s="1"/>
  <c r="K1408" i="5"/>
  <c r="J175" i="7" s="1"/>
  <c r="Q295" i="8" s="1"/>
  <c r="P1423" i="5"/>
  <c r="Q1423" i="5"/>
  <c r="M1433" i="5"/>
  <c r="L1433" i="5"/>
  <c r="Q1434" i="5"/>
  <c r="P1434" i="5"/>
  <c r="Q1447" i="5"/>
  <c r="K1519" i="5"/>
  <c r="M1519" i="5"/>
  <c r="L1519" i="5"/>
  <c r="M1099" i="5"/>
  <c r="L1099" i="5"/>
  <c r="K1099" i="5"/>
  <c r="M1117" i="5"/>
  <c r="L1117" i="5"/>
  <c r="K1117" i="5"/>
  <c r="M1135" i="5"/>
  <c r="L1135" i="5"/>
  <c r="K1135" i="5"/>
  <c r="L1195" i="5"/>
  <c r="M1195" i="5"/>
  <c r="P1205" i="5"/>
  <c r="Q1205" i="5"/>
  <c r="M1230" i="5"/>
  <c r="L1230" i="5"/>
  <c r="K1230" i="5"/>
  <c r="M1284" i="5"/>
  <c r="L1284" i="5"/>
  <c r="K164" i="7" s="1"/>
  <c r="K1284" i="5"/>
  <c r="J164" i="7" s="1"/>
  <c r="Q2020" i="8" s="1"/>
  <c r="P1300" i="5"/>
  <c r="Q1300" i="5"/>
  <c r="Q1316" i="5"/>
  <c r="P1316" i="5"/>
  <c r="R1602" i="8"/>
  <c r="R1603" i="8"/>
  <c r="R1604" i="8"/>
  <c r="R1605" i="8"/>
  <c r="M1342" i="5"/>
  <c r="L1342" i="5"/>
  <c r="K1342" i="5"/>
  <c r="Q1350" i="5"/>
  <c r="P1350" i="5"/>
  <c r="Q1364" i="5"/>
  <c r="P1364" i="5"/>
  <c r="P1366" i="5"/>
  <c r="Q1366" i="5"/>
  <c r="Q1428" i="5"/>
  <c r="P1428" i="5"/>
  <c r="M1458" i="5"/>
  <c r="L1458" i="5"/>
  <c r="K1458" i="5"/>
  <c r="Q2208" i="8"/>
  <c r="Q2205" i="8"/>
  <c r="Q2203" i="8"/>
  <c r="Q2207" i="8"/>
  <c r="Q2206" i="8"/>
  <c r="K1516" i="5"/>
  <c r="M1516" i="5"/>
  <c r="L1516" i="5"/>
  <c r="M1380" i="5"/>
  <c r="L1380" i="5"/>
  <c r="L1405" i="5"/>
  <c r="M1405" i="5"/>
  <c r="P1456" i="5"/>
  <c r="Q1456" i="5"/>
  <c r="L1483" i="5"/>
  <c r="K181" i="7" s="1"/>
  <c r="R241" i="8" s="1"/>
  <c r="M1483" i="5"/>
  <c r="K1483" i="5"/>
  <c r="J181" i="7" s="1"/>
  <c r="Q235" i="8" s="1"/>
  <c r="Q1752" i="8"/>
  <c r="Q1748" i="8"/>
  <c r="Q1744" i="8"/>
  <c r="Q1755" i="8"/>
  <c r="Q1749" i="8"/>
  <c r="Q1746" i="8"/>
  <c r="Q1753" i="8"/>
  <c r="Q1747" i="8"/>
  <c r="Q1741" i="8"/>
  <c r="Q1750" i="8"/>
  <c r="Q1754" i="8"/>
  <c r="Q1742" i="8"/>
  <c r="Q1745" i="8"/>
  <c r="Q1751" i="8"/>
  <c r="Q1095" i="8"/>
  <c r="Q1102" i="8"/>
  <c r="Q1092" i="8"/>
  <c r="Q1099" i="8"/>
  <c r="Q1097" i="8"/>
  <c r="Q1100" i="8"/>
  <c r="Q1093" i="8"/>
  <c r="Q1101" i="8"/>
  <c r="Q1091" i="8"/>
  <c r="Q1096" i="8"/>
  <c r="Q1098" i="8"/>
  <c r="Q1094" i="8"/>
  <c r="Q1086" i="8"/>
  <c r="Q95" i="8"/>
  <c r="Q91" i="8"/>
  <c r="Q96" i="8"/>
  <c r="Q92" i="8"/>
  <c r="Q94" i="8"/>
  <c r="Q90" i="8"/>
  <c r="Q86" i="8"/>
  <c r="Q93" i="8"/>
  <c r="Q89" i="8"/>
  <c r="K1102" i="5"/>
  <c r="K1120" i="5"/>
  <c r="Q1153" i="5"/>
  <c r="K1155" i="5"/>
  <c r="Q1156" i="5"/>
  <c r="P1156" i="5"/>
  <c r="R1598" i="8"/>
  <c r="R1582" i="8"/>
  <c r="R1599" i="8"/>
  <c r="R1595" i="8"/>
  <c r="R1600" i="8"/>
  <c r="R1596" i="8"/>
  <c r="R1592" i="8"/>
  <c r="R1580" i="8"/>
  <c r="R1585" i="8"/>
  <c r="R1601" i="8"/>
  <c r="Q1177" i="5"/>
  <c r="K1179" i="5"/>
  <c r="Q1180" i="5"/>
  <c r="P1180" i="5"/>
  <c r="P1193" i="5"/>
  <c r="K1195" i="5"/>
  <c r="Q1201" i="5"/>
  <c r="K1227" i="5"/>
  <c r="J156" i="7" s="1"/>
  <c r="M1235" i="5"/>
  <c r="L1235" i="5"/>
  <c r="K1235" i="5"/>
  <c r="Q1352" i="8"/>
  <c r="Q1344" i="8"/>
  <c r="Q1346" i="8"/>
  <c r="Q1350" i="8"/>
  <c r="Q1351" i="8"/>
  <c r="Q1347" i="8"/>
  <c r="Q1345" i="8"/>
  <c r="Q1343" i="8"/>
  <c r="L1249" i="5"/>
  <c r="M1249" i="5"/>
  <c r="P1259" i="5"/>
  <c r="Q1259" i="5"/>
  <c r="Q1267" i="5"/>
  <c r="Q1284" i="5"/>
  <c r="P1284" i="5"/>
  <c r="Q1345" i="5"/>
  <c r="P1345" i="5"/>
  <c r="K1349" i="5"/>
  <c r="J169" i="7" s="1"/>
  <c r="M1367" i="5"/>
  <c r="L1367" i="5"/>
  <c r="K1367" i="5"/>
  <c r="M1392" i="5"/>
  <c r="L1392" i="5"/>
  <c r="K1392" i="5"/>
  <c r="Q1406" i="5"/>
  <c r="P1406" i="5"/>
  <c r="Q1436" i="5"/>
  <c r="P1436" i="5"/>
  <c r="M1444" i="5"/>
  <c r="L1444" i="5"/>
  <c r="K1444" i="5"/>
  <c r="Q1472" i="5"/>
  <c r="P1472" i="5"/>
  <c r="M1480" i="5"/>
  <c r="L1480" i="5"/>
  <c r="K1480" i="5"/>
  <c r="M1076" i="5"/>
  <c r="L1076" i="5"/>
  <c r="M1094" i="5"/>
  <c r="L1094" i="5"/>
  <c r="L1102" i="5"/>
  <c r="M1112" i="5"/>
  <c r="L1112" i="5"/>
  <c r="L1120" i="5"/>
  <c r="M1130" i="5"/>
  <c r="L1130" i="5"/>
  <c r="K132" i="7" s="1"/>
  <c r="L1155" i="5"/>
  <c r="L1179" i="5"/>
  <c r="M1212" i="5"/>
  <c r="L1212" i="5"/>
  <c r="K150" i="7" s="1"/>
  <c r="R1880" i="8" s="1"/>
  <c r="K1212" i="5"/>
  <c r="J150" i="7" s="1"/>
  <c r="Q1880" i="8" s="1"/>
  <c r="M1227" i="5"/>
  <c r="R1355" i="8"/>
  <c r="R1348" i="8"/>
  <c r="R1354" i="8"/>
  <c r="R1345" i="8"/>
  <c r="R1353" i="8"/>
  <c r="R1347" i="8"/>
  <c r="R1343" i="8"/>
  <c r="M1277" i="5"/>
  <c r="L1277" i="5"/>
  <c r="Q1278" i="5"/>
  <c r="P1278" i="5"/>
  <c r="M1288" i="5"/>
  <c r="L1288" i="5"/>
  <c r="K1288" i="5"/>
  <c r="M1306" i="5"/>
  <c r="L1306" i="5"/>
  <c r="P1307" i="5"/>
  <c r="Q1307" i="5"/>
  <c r="L1309" i="5"/>
  <c r="K166" i="7" s="1"/>
  <c r="M1309" i="5"/>
  <c r="K1309" i="5"/>
  <c r="J166" i="7" s="1"/>
  <c r="Q748" i="8" s="1"/>
  <c r="Q571" i="8"/>
  <c r="Q570" i="8"/>
  <c r="Q572" i="8"/>
  <c r="L1349" i="5"/>
  <c r="K169" i="7" s="1"/>
  <c r="Q1378" i="5"/>
  <c r="K1380" i="5"/>
  <c r="P1390" i="5"/>
  <c r="Q1390" i="5"/>
  <c r="M1402" i="5"/>
  <c r="L1402" i="5"/>
  <c r="K1405" i="5"/>
  <c r="K1422" i="5"/>
  <c r="M1422" i="5"/>
  <c r="L1422" i="5"/>
  <c r="L1485" i="5"/>
  <c r="K1485" i="5"/>
  <c r="M1485" i="5"/>
  <c r="R1450" i="8"/>
  <c r="R1446" i="8"/>
  <c r="R1442" i="8"/>
  <c r="R1448" i="8"/>
  <c r="R1444" i="8"/>
  <c r="R1451" i="8"/>
  <c r="R1445" i="8"/>
  <c r="R1447" i="8"/>
  <c r="R1449" i="8"/>
  <c r="R1443" i="8"/>
  <c r="M1087" i="5"/>
  <c r="L1087" i="5"/>
  <c r="K1087" i="5"/>
  <c r="M1105" i="5"/>
  <c r="L1105" i="5"/>
  <c r="K1105" i="5"/>
  <c r="M1123" i="5"/>
  <c r="L1123" i="5"/>
  <c r="K131" i="7" s="1"/>
  <c r="R1202" i="8" s="1"/>
  <c r="K1123" i="5"/>
  <c r="J131" i="7" s="1"/>
  <c r="Q1205" i="8" s="1"/>
  <c r="M1141" i="5"/>
  <c r="L1141" i="5"/>
  <c r="K1141" i="5"/>
  <c r="M1154" i="5"/>
  <c r="L1154" i="5"/>
  <c r="M1165" i="5"/>
  <c r="L1165" i="5"/>
  <c r="K142" i="7" s="1"/>
  <c r="R1141" i="8" s="1"/>
  <c r="K1165" i="5"/>
  <c r="J142" i="7" s="1"/>
  <c r="Q1139" i="8" s="1"/>
  <c r="M1178" i="5"/>
  <c r="L1178" i="5"/>
  <c r="Q2164" i="8"/>
  <c r="Q2160" i="8"/>
  <c r="Q2156" i="8"/>
  <c r="Q2140" i="8"/>
  <c r="Q2165" i="8"/>
  <c r="Q2161" i="8"/>
  <c r="Q2157" i="8"/>
  <c r="Q2141" i="8"/>
  <c r="Q2143" i="8"/>
  <c r="Q2136" i="8"/>
  <c r="Q2163" i="8"/>
  <c r="Q2139" i="8"/>
  <c r="Q2159" i="8"/>
  <c r="Q2134" i="8"/>
  <c r="Q2135" i="8"/>
  <c r="Q2162" i="8"/>
  <c r="Q2166" i="8"/>
  <c r="Q2138" i="8"/>
  <c r="Q2158" i="8"/>
  <c r="M1189" i="5"/>
  <c r="L1189" i="5"/>
  <c r="K1189" i="5"/>
  <c r="L1197" i="5"/>
  <c r="K1197" i="5"/>
  <c r="P1221" i="5"/>
  <c r="Q1221" i="5"/>
  <c r="M1244" i="5"/>
  <c r="L1244" i="5"/>
  <c r="K1244" i="5"/>
  <c r="K1246" i="5"/>
  <c r="M1246" i="5"/>
  <c r="K1271" i="5"/>
  <c r="M1271" i="5"/>
  <c r="Q1292" i="5"/>
  <c r="P1292" i="5"/>
  <c r="M1319" i="5"/>
  <c r="L1319" i="5"/>
  <c r="K1319" i="5"/>
  <c r="L1339" i="5"/>
  <c r="M1339" i="5"/>
  <c r="K1339" i="5"/>
  <c r="M1372" i="5"/>
  <c r="L1372" i="5"/>
  <c r="K1372" i="5"/>
  <c r="L1377" i="5"/>
  <c r="K1377" i="5"/>
  <c r="M1377" i="5"/>
  <c r="Q1392" i="5"/>
  <c r="P1392" i="5"/>
  <c r="L1417" i="5"/>
  <c r="K176" i="7" s="1"/>
  <c r="R1683" i="8" s="1"/>
  <c r="M1417" i="5"/>
  <c r="K1417" i="5"/>
  <c r="J176" i="7" s="1"/>
  <c r="Q1682" i="8" s="1"/>
  <c r="P1420" i="5"/>
  <c r="Q1420" i="5"/>
  <c r="M1439" i="5"/>
  <c r="L1439" i="5"/>
  <c r="K1439" i="5"/>
  <c r="Q1453" i="5"/>
  <c r="P1453" i="5"/>
  <c r="K1475" i="5"/>
  <c r="M1475" i="5"/>
  <c r="L1475" i="5"/>
  <c r="K1494" i="5"/>
  <c r="J183" i="7" s="1"/>
  <c r="Q157" i="8" s="1"/>
  <c r="M1494" i="5"/>
  <c r="L1494" i="5"/>
  <c r="K183" i="7" s="1"/>
  <c r="R157" i="8" s="1"/>
  <c r="K1000" i="5"/>
  <c r="K1006" i="5"/>
  <c r="K1012" i="5"/>
  <c r="K1018" i="5"/>
  <c r="J120" i="7" s="1"/>
  <c r="Q1939" i="8" s="1"/>
  <c r="K1024" i="5"/>
  <c r="P1041" i="5"/>
  <c r="Q1065" i="5"/>
  <c r="Q667" i="8"/>
  <c r="P1069" i="5"/>
  <c r="K1076" i="5"/>
  <c r="K1083" i="5"/>
  <c r="Q1084" i="5"/>
  <c r="P1084" i="5"/>
  <c r="P1092" i="5"/>
  <c r="K1094" i="5"/>
  <c r="K1101" i="5"/>
  <c r="Q1102" i="5"/>
  <c r="P1102" i="5"/>
  <c r="P1110" i="5"/>
  <c r="K1112" i="5"/>
  <c r="K1119" i="5"/>
  <c r="Q1120" i="5"/>
  <c r="P1120" i="5"/>
  <c r="P1128" i="5"/>
  <c r="K1130" i="5"/>
  <c r="J132" i="7" s="1"/>
  <c r="Q265" i="8" s="1"/>
  <c r="K1137" i="5"/>
  <c r="Q1138" i="5"/>
  <c r="P1138" i="5"/>
  <c r="Q1159" i="5"/>
  <c r="K1161" i="5"/>
  <c r="J140" i="7" s="1"/>
  <c r="Q2108" i="8" s="1"/>
  <c r="Q1162" i="5"/>
  <c r="P1162" i="5"/>
  <c r="Q1626" i="8"/>
  <c r="Q1623" i="8"/>
  <c r="Q1624" i="8"/>
  <c r="Q1619" i="8"/>
  <c r="Q1627" i="8"/>
  <c r="Q1622" i="8"/>
  <c r="Q1183" i="5"/>
  <c r="K1185" i="5"/>
  <c r="J146" i="7" s="1"/>
  <c r="Q1186" i="5"/>
  <c r="P1186" i="5"/>
  <c r="M1217" i="5"/>
  <c r="L1217" i="5"/>
  <c r="K1217" i="5"/>
  <c r="K1254" i="5"/>
  <c r="K1306" i="5"/>
  <c r="Q1315" i="5"/>
  <c r="Q1325" i="5"/>
  <c r="K1331" i="5"/>
  <c r="M1331" i="5"/>
  <c r="M1336" i="5"/>
  <c r="L1336" i="5"/>
  <c r="K1336" i="5"/>
  <c r="Q1363" i="5"/>
  <c r="K1402" i="5"/>
  <c r="M1414" i="5"/>
  <c r="L1414" i="5"/>
  <c r="K1414" i="5"/>
  <c r="Q1422" i="5"/>
  <c r="P1422" i="5"/>
  <c r="Q307" i="8"/>
  <c r="Q312" i="8"/>
  <c r="Q315" i="8"/>
  <c r="Q306" i="8"/>
  <c r="Q1703" i="8"/>
  <c r="K1053" i="5"/>
  <c r="J126" i="7" s="1"/>
  <c r="Q1602" i="8" s="1"/>
  <c r="P1055" i="5"/>
  <c r="K1058" i="5"/>
  <c r="P1060" i="5"/>
  <c r="L1063" i="5"/>
  <c r="K1067" i="5"/>
  <c r="P1073" i="5"/>
  <c r="K1090" i="5"/>
  <c r="K1108" i="5"/>
  <c r="K1126" i="5"/>
  <c r="P1145" i="5"/>
  <c r="K1154" i="5"/>
  <c r="P1169" i="5"/>
  <c r="K1178" i="5"/>
  <c r="M1194" i="5"/>
  <c r="L1194" i="5"/>
  <c r="K1194" i="5"/>
  <c r="M1197" i="5"/>
  <c r="M1209" i="5"/>
  <c r="Q521" i="8"/>
  <c r="Q1215" i="5"/>
  <c r="L1231" i="5"/>
  <c r="M1231" i="5"/>
  <c r="K1240" i="5"/>
  <c r="P1241" i="5"/>
  <c r="Q1241" i="5"/>
  <c r="L1246" i="5"/>
  <c r="Q1247" i="5"/>
  <c r="L1251" i="5"/>
  <c r="K1251" i="5"/>
  <c r="P1255" i="5"/>
  <c r="L1271" i="5"/>
  <c r="K1290" i="5"/>
  <c r="M1290" i="5"/>
  <c r="P1304" i="5"/>
  <c r="Q1309" i="5"/>
  <c r="P1309" i="5"/>
  <c r="P1319" i="5"/>
  <c r="Q1319" i="5"/>
  <c r="L1341" i="5"/>
  <c r="K1341" i="5"/>
  <c r="M1341" i="5"/>
  <c r="Q1387" i="5"/>
  <c r="P1387" i="5"/>
  <c r="P1400" i="5"/>
  <c r="L1477" i="5"/>
  <c r="M1477" i="5"/>
  <c r="K1477" i="5"/>
  <c r="P1492" i="5"/>
  <c r="Q1492" i="5"/>
  <c r="Q1494" i="5"/>
  <c r="P1494" i="5"/>
  <c r="Q1529" i="5"/>
  <c r="P1529" i="5"/>
  <c r="Q1054" i="5"/>
  <c r="L1058" i="5"/>
  <c r="M1063" i="5"/>
  <c r="Q1072" i="5"/>
  <c r="L1075" i="5"/>
  <c r="K1075" i="5"/>
  <c r="M1082" i="5"/>
  <c r="L1082" i="5"/>
  <c r="M1100" i="5"/>
  <c r="L1100" i="5"/>
  <c r="M1118" i="5"/>
  <c r="L1118" i="5"/>
  <c r="M1136" i="5"/>
  <c r="L1136" i="5"/>
  <c r="M1147" i="5"/>
  <c r="L1147" i="5"/>
  <c r="K1147" i="5"/>
  <c r="M1160" i="5"/>
  <c r="L1160" i="5"/>
  <c r="M1171" i="5"/>
  <c r="L1171" i="5"/>
  <c r="K1171" i="5"/>
  <c r="M1184" i="5"/>
  <c r="L1184" i="5"/>
  <c r="P1197" i="5"/>
  <c r="P1203" i="5"/>
  <c r="Q1203" i="5"/>
  <c r="R520" i="8"/>
  <c r="R524" i="8"/>
  <c r="R519" i="8"/>
  <c r="R518" i="8"/>
  <c r="M1226" i="5"/>
  <c r="L1226" i="5"/>
  <c r="K155" i="7" s="1"/>
  <c r="R2131" i="8" s="1"/>
  <c r="K1226" i="5"/>
  <c r="J155" i="7" s="1"/>
  <c r="Q2131" i="8" s="1"/>
  <c r="L1240" i="5"/>
  <c r="Q1244" i="5"/>
  <c r="P1244" i="5"/>
  <c r="L1263" i="5"/>
  <c r="K1263" i="5"/>
  <c r="L1273" i="5"/>
  <c r="M1273" i="5"/>
  <c r="K1273" i="5"/>
  <c r="Q1286" i="5"/>
  <c r="P1286" i="5"/>
  <c r="M1326" i="5"/>
  <c r="L1326" i="5"/>
  <c r="K1326" i="5"/>
  <c r="L1359" i="5"/>
  <c r="K1359" i="5"/>
  <c r="Q1664" i="8"/>
  <c r="Q1653" i="8"/>
  <c r="Q1650" i="8"/>
  <c r="Q1675" i="8"/>
  <c r="Q1667" i="8"/>
  <c r="Q1647" i="8"/>
  <c r="Q1657" i="8"/>
  <c r="Q1654" i="8"/>
  <c r="Q1642" i="8"/>
  <c r="Q1668" i="8"/>
  <c r="Q1660" i="8"/>
  <c r="Q1671" i="8"/>
  <c r="Q1661" i="8"/>
  <c r="Q1640" i="8"/>
  <c r="Q1643" i="8"/>
  <c r="Q1649" i="8"/>
  <c r="Q1648" i="8"/>
  <c r="Q1646" i="8"/>
  <c r="Q1652" i="8"/>
  <c r="Q1651" i="8"/>
  <c r="Q1669" i="8"/>
  <c r="Q1417" i="5"/>
  <c r="P1417" i="5"/>
  <c r="M1452" i="5"/>
  <c r="L1452" i="5"/>
  <c r="K1452" i="5"/>
  <c r="Q1464" i="5"/>
  <c r="P1464" i="5"/>
  <c r="Q1506" i="5"/>
  <c r="P1506" i="5"/>
  <c r="Q1526" i="5"/>
  <c r="P1526" i="5"/>
  <c r="Q1410" i="5"/>
  <c r="P1410" i="5"/>
  <c r="L1431" i="5"/>
  <c r="K1431" i="5"/>
  <c r="M1462" i="5"/>
  <c r="L1462" i="5"/>
  <c r="Q1482" i="5"/>
  <c r="P1482" i="5"/>
  <c r="L1503" i="5"/>
  <c r="K1503" i="5"/>
  <c r="Q1394" i="8"/>
  <c r="R51" i="8"/>
  <c r="R47" i="8"/>
  <c r="R48" i="8"/>
  <c r="R49" i="8"/>
  <c r="R46" i="8"/>
  <c r="R50" i="8"/>
  <c r="R1574" i="8"/>
  <c r="R1571" i="8"/>
  <c r="R1551" i="8"/>
  <c r="R1576" i="8"/>
  <c r="R1573" i="8"/>
  <c r="P1251" i="5"/>
  <c r="Q1260" i="5"/>
  <c r="P1275" i="5"/>
  <c r="Q2046" i="8"/>
  <c r="Q2047" i="8"/>
  <c r="Q2049" i="8"/>
  <c r="Q2048" i="8"/>
  <c r="L1293" i="5"/>
  <c r="K1293" i="5"/>
  <c r="P1311" i="5"/>
  <c r="L1317" i="5"/>
  <c r="K1317" i="5"/>
  <c r="Q1344" i="5"/>
  <c r="P1344" i="5"/>
  <c r="P1347" i="5"/>
  <c r="L1365" i="5"/>
  <c r="K1365" i="5"/>
  <c r="M1396" i="5"/>
  <c r="L1396" i="5"/>
  <c r="K174" i="7" s="1"/>
  <c r="R2048" i="8" s="1"/>
  <c r="Q1416" i="5"/>
  <c r="P1416" i="5"/>
  <c r="P1419" i="5"/>
  <c r="L1437" i="5"/>
  <c r="K1437" i="5"/>
  <c r="Q1438" i="5"/>
  <c r="M1468" i="5"/>
  <c r="L1468" i="5"/>
  <c r="Q1488" i="5"/>
  <c r="P1488" i="5"/>
  <c r="P1491" i="5"/>
  <c r="M1511" i="5"/>
  <c r="L1511" i="5"/>
  <c r="K188" i="7" s="1"/>
  <c r="M1561" i="5"/>
  <c r="L1561" i="5"/>
  <c r="K1561" i="5"/>
  <c r="M1571" i="5"/>
  <c r="K1571" i="5"/>
  <c r="P1577" i="5"/>
  <c r="M1556" i="5"/>
  <c r="L1556" i="5"/>
  <c r="K1556" i="5"/>
  <c r="Q1564" i="5"/>
  <c r="Q1149" i="8"/>
  <c r="Q1146" i="8"/>
  <c r="Q1147" i="8"/>
  <c r="Q1148" i="8"/>
  <c r="Q1144" i="8"/>
  <c r="M1508" i="5"/>
  <c r="L1508" i="5"/>
  <c r="K1508" i="5"/>
  <c r="K1511" i="5"/>
  <c r="J188" i="7" s="1"/>
  <c r="Q2005" i="8" s="1"/>
  <c r="R341" i="8"/>
  <c r="R337" i="8"/>
  <c r="R340" i="8"/>
  <c r="R334" i="8"/>
  <c r="R328" i="8"/>
  <c r="R342" i="8"/>
  <c r="R335" i="8"/>
  <c r="R331" i="8"/>
  <c r="R339" i="8"/>
  <c r="R338" i="8"/>
  <c r="R336" i="8"/>
  <c r="Q1559" i="5"/>
  <c r="L1571" i="5"/>
  <c r="L1446" i="5"/>
  <c r="L1455" i="5"/>
  <c r="K1455" i="5"/>
  <c r="M1471" i="5"/>
  <c r="M1486" i="5"/>
  <c r="L1486" i="5"/>
  <c r="L1499" i="5"/>
  <c r="P1511" i="5"/>
  <c r="M1513" i="5"/>
  <c r="L1513" i="5"/>
  <c r="K1513" i="5"/>
  <c r="P1554" i="5"/>
  <c r="Q1571" i="5"/>
  <c r="P1571" i="5"/>
  <c r="Q1292" i="8"/>
  <c r="Q1288" i="8"/>
  <c r="Q1284" i="8"/>
  <c r="Q1290" i="8"/>
  <c r="Q1282" i="8"/>
  <c r="Q1285" i="8"/>
  <c r="Q1286" i="8"/>
  <c r="Q1291" i="8"/>
  <c r="Q1289" i="8"/>
  <c r="Q1287" i="8"/>
  <c r="Q1283" i="8"/>
  <c r="Q1281" i="8"/>
  <c r="L1269" i="5"/>
  <c r="K1269" i="5"/>
  <c r="R177" i="8"/>
  <c r="R173" i="8"/>
  <c r="R169" i="8"/>
  <c r="R165" i="8"/>
  <c r="R172" i="8"/>
  <c r="R166" i="8"/>
  <c r="R167" i="8"/>
  <c r="R159" i="8"/>
  <c r="R162" i="8"/>
  <c r="R154" i="8"/>
  <c r="R170" i="8"/>
  <c r="R160" i="8"/>
  <c r="R168" i="8"/>
  <c r="R163" i="8"/>
  <c r="R155" i="8"/>
  <c r="R158" i="8"/>
  <c r="R171" i="8"/>
  <c r="R156" i="8"/>
  <c r="R164" i="8"/>
  <c r="R161" i="8"/>
  <c r="M1348" i="5"/>
  <c r="L1348" i="5"/>
  <c r="Q1368" i="5"/>
  <c r="P1368" i="5"/>
  <c r="L1389" i="5"/>
  <c r="K1389" i="5"/>
  <c r="M1420" i="5"/>
  <c r="L1420" i="5"/>
  <c r="K177" i="7" s="1"/>
  <c r="R563" i="8" s="1"/>
  <c r="Q1440" i="5"/>
  <c r="P1440" i="5"/>
  <c r="L1461" i="5"/>
  <c r="K1461" i="5"/>
  <c r="Q1462" i="5"/>
  <c r="P1478" i="5"/>
  <c r="Q1196" i="8"/>
  <c r="Q1197" i="8"/>
  <c r="Q1198" i="8"/>
  <c r="Q1199" i="8"/>
  <c r="M1492" i="5"/>
  <c r="L1492" i="5"/>
  <c r="Q887" i="8"/>
  <c r="Q888" i="8"/>
  <c r="Q879" i="8"/>
  <c r="Q878" i="8"/>
  <c r="Q894" i="8"/>
  <c r="Q1534" i="5"/>
  <c r="P1534" i="5"/>
  <c r="Q1548" i="5"/>
  <c r="P1548" i="5"/>
  <c r="P1576" i="5"/>
  <c r="Q1576" i="5"/>
  <c r="P1196" i="5"/>
  <c r="P1214" i="5"/>
  <c r="P1232" i="5"/>
  <c r="P1250" i="5"/>
  <c r="Q1266" i="5"/>
  <c r="P1270" i="5"/>
  <c r="P1281" i="5"/>
  <c r="Q1296" i="5"/>
  <c r="Q1320" i="5"/>
  <c r="P1340" i="5"/>
  <c r="M1354" i="5"/>
  <c r="L1354" i="5"/>
  <c r="K171" i="7" s="1"/>
  <c r="Q1374" i="5"/>
  <c r="P1374" i="5"/>
  <c r="P1377" i="5"/>
  <c r="L1395" i="5"/>
  <c r="K1395" i="5"/>
  <c r="Q1396" i="5"/>
  <c r="P1412" i="5"/>
  <c r="M1426" i="5"/>
  <c r="L1426" i="5"/>
  <c r="K1445" i="5"/>
  <c r="Q1446" i="5"/>
  <c r="P1446" i="5"/>
  <c r="P1449" i="5"/>
  <c r="M1455" i="5"/>
  <c r="K1464" i="5"/>
  <c r="P1465" i="5"/>
  <c r="L1467" i="5"/>
  <c r="K180" i="7" s="1"/>
  <c r="R2184" i="8" s="1"/>
  <c r="K1467" i="5"/>
  <c r="J180" i="7" s="1"/>
  <c r="Q2188" i="8" s="1"/>
  <c r="Q1468" i="5"/>
  <c r="P1484" i="5"/>
  <c r="K1486" i="5"/>
  <c r="K1489" i="5"/>
  <c r="M1498" i="5"/>
  <c r="L1498" i="5"/>
  <c r="Q1511" i="5"/>
  <c r="R899" i="8"/>
  <c r="R895" i="8"/>
  <c r="R883" i="8"/>
  <c r="R900" i="8"/>
  <c r="R888" i="8"/>
  <c r="R884" i="8"/>
  <c r="R880" i="8"/>
  <c r="R901" i="8"/>
  <c r="R893" i="8"/>
  <c r="R885" i="8"/>
  <c r="R882" i="8"/>
  <c r="R886" i="8"/>
  <c r="R897" i="8"/>
  <c r="Q1539" i="5"/>
  <c r="P1539" i="5"/>
  <c r="P1569" i="5"/>
  <c r="K1203" i="5"/>
  <c r="Q1209" i="5"/>
  <c r="K1221" i="5"/>
  <c r="Q1227" i="5"/>
  <c r="K1239" i="5"/>
  <c r="Q1245" i="5"/>
  <c r="K1257" i="5"/>
  <c r="K1261" i="5"/>
  <c r="M1269" i="5"/>
  <c r="K1276" i="5"/>
  <c r="Q1289" i="5"/>
  <c r="P1299" i="5"/>
  <c r="L1305" i="5"/>
  <c r="K1305" i="5"/>
  <c r="K1312" i="5"/>
  <c r="J167" i="7" s="1"/>
  <c r="Q470" i="8" s="1"/>
  <c r="P1323" i="5"/>
  <c r="L1329" i="5"/>
  <c r="K168" i="7" s="1"/>
  <c r="K1329" i="5"/>
  <c r="J168" i="7" s="1"/>
  <c r="Q33" i="8" s="1"/>
  <c r="Q1330" i="5"/>
  <c r="K1348" i="5"/>
  <c r="K1351" i="5"/>
  <c r="M1360" i="5"/>
  <c r="L1360" i="5"/>
  <c r="Q1380" i="5"/>
  <c r="P1380" i="5"/>
  <c r="P1383" i="5"/>
  <c r="M1389" i="5"/>
  <c r="L1401" i="5"/>
  <c r="K1401" i="5"/>
  <c r="K1420" i="5"/>
  <c r="J177" i="7" s="1"/>
  <c r="Q542" i="8" s="1"/>
  <c r="K1423" i="5"/>
  <c r="M1432" i="5"/>
  <c r="L1432" i="5"/>
  <c r="L1445" i="5"/>
  <c r="K1451" i="5"/>
  <c r="Q1452" i="5"/>
  <c r="P1452" i="5"/>
  <c r="P1455" i="5"/>
  <c r="M1461" i="5"/>
  <c r="L1464" i="5"/>
  <c r="K1470" i="5"/>
  <c r="P1471" i="5"/>
  <c r="L1473" i="5"/>
  <c r="K1473" i="5"/>
  <c r="Q1474" i="5"/>
  <c r="M1489" i="5"/>
  <c r="P1490" i="5"/>
  <c r="K1492" i="5"/>
  <c r="K1495" i="5"/>
  <c r="J184" i="7" s="1"/>
  <c r="Q1915" i="8" s="1"/>
  <c r="Q1505" i="5"/>
  <c r="P1505" i="5"/>
  <c r="P1508" i="5"/>
  <c r="Q1516" i="5"/>
  <c r="K1530" i="5"/>
  <c r="L1538" i="5"/>
  <c r="Q1563" i="5"/>
  <c r="P1563" i="5"/>
  <c r="Q1573" i="5"/>
  <c r="P1573" i="5"/>
  <c r="P1199" i="5"/>
  <c r="P1217" i="5"/>
  <c r="P1235" i="5"/>
  <c r="P1253" i="5"/>
  <c r="Q1114" i="8"/>
  <c r="Q1106" i="8"/>
  <c r="P1269" i="5"/>
  <c r="L1287" i="5"/>
  <c r="K1287" i="5"/>
  <c r="L1335" i="5"/>
  <c r="K1335" i="5"/>
  <c r="M1366" i="5"/>
  <c r="L1366" i="5"/>
  <c r="Q1386" i="5"/>
  <c r="P1386" i="5"/>
  <c r="P1389" i="5"/>
  <c r="L1407" i="5"/>
  <c r="K1407" i="5"/>
  <c r="M1423" i="5"/>
  <c r="M1438" i="5"/>
  <c r="L1438" i="5"/>
  <c r="K178" i="7" s="1"/>
  <c r="R1249" i="8" s="1"/>
  <c r="Q1458" i="5"/>
  <c r="P1458" i="5"/>
  <c r="P1461" i="5"/>
  <c r="L1479" i="5"/>
  <c r="K1479" i="5"/>
  <c r="M1495" i="5"/>
  <c r="K1498" i="5"/>
  <c r="P1513" i="5"/>
  <c r="M1530" i="5"/>
  <c r="M1538" i="5"/>
  <c r="Q1553" i="5"/>
  <c r="P1553" i="5"/>
  <c r="Q1558" i="5"/>
  <c r="P1558" i="5"/>
  <c r="K1570" i="5"/>
  <c r="M1570" i="5"/>
  <c r="L1570" i="5"/>
  <c r="Q1580" i="5"/>
  <c r="P1580" i="5"/>
  <c r="Q1850" i="8"/>
  <c r="Q1851" i="8"/>
  <c r="Q1847" i="8"/>
  <c r="Q1848" i="8"/>
  <c r="Q1849" i="8"/>
  <c r="L1275" i="5"/>
  <c r="K1275" i="5"/>
  <c r="P1305" i="5"/>
  <c r="L1311" i="5"/>
  <c r="K1311" i="5"/>
  <c r="P1329" i="5"/>
  <c r="L1347" i="5"/>
  <c r="K1347" i="5"/>
  <c r="M1378" i="5"/>
  <c r="L1378" i="5"/>
  <c r="Q1398" i="5"/>
  <c r="P1398" i="5"/>
  <c r="P1401" i="5"/>
  <c r="L1419" i="5"/>
  <c r="K1419" i="5"/>
  <c r="M1450" i="5"/>
  <c r="L1450" i="5"/>
  <c r="Q1470" i="5"/>
  <c r="P1470" i="5"/>
  <c r="L1491" i="5"/>
  <c r="K1491" i="5"/>
  <c r="Q1510" i="5"/>
  <c r="P1510" i="5"/>
  <c r="Q1524" i="5"/>
  <c r="P1524" i="5"/>
  <c r="M1532" i="5"/>
  <c r="L1532" i="5"/>
  <c r="K195" i="7" s="1"/>
  <c r="R1181" i="8" s="1"/>
  <c r="K1532" i="5"/>
  <c r="J195" i="7" s="1"/>
  <c r="Q1180" i="8" s="1"/>
  <c r="R398" i="8"/>
  <c r="R396" i="8"/>
  <c r="P1544" i="5"/>
  <c r="L1574" i="5"/>
  <c r="M1574" i="5"/>
  <c r="K1574" i="5"/>
  <c r="Q1588" i="8"/>
  <c r="Q1600" i="8"/>
  <c r="Q1272" i="5"/>
  <c r="P1287" i="5"/>
  <c r="Q1332" i="5"/>
  <c r="P1332" i="5"/>
  <c r="P1335" i="5"/>
  <c r="L1353" i="5"/>
  <c r="K1353" i="5"/>
  <c r="M1384" i="5"/>
  <c r="L1384" i="5"/>
  <c r="Q1404" i="5"/>
  <c r="P1404" i="5"/>
  <c r="P1407" i="5"/>
  <c r="L1425" i="5"/>
  <c r="K1425" i="5"/>
  <c r="Q1426" i="5"/>
  <c r="M1441" i="5"/>
  <c r="M1456" i="5"/>
  <c r="L1456" i="5"/>
  <c r="Q1476" i="5"/>
  <c r="P1476" i="5"/>
  <c r="P1479" i="5"/>
  <c r="L1497" i="5"/>
  <c r="K185" i="7" s="1"/>
  <c r="R503" i="8" s="1"/>
  <c r="K1497" i="5"/>
  <c r="J185" i="7" s="1"/>
  <c r="Q506" i="8" s="1"/>
  <c r="Q1498" i="5"/>
  <c r="Q1515" i="5"/>
  <c r="P1515" i="5"/>
  <c r="P1535" i="5"/>
  <c r="M1537" i="5"/>
  <c r="L1537" i="5"/>
  <c r="K1537" i="5"/>
  <c r="L1543" i="5"/>
  <c r="J1872" i="8"/>
  <c r="L1872" i="8" s="1"/>
  <c r="J1868" i="8"/>
  <c r="L1868" i="8" s="1"/>
  <c r="J1864" i="8"/>
  <c r="L1864" i="8" s="1"/>
  <c r="J1860" i="8"/>
  <c r="L1860" i="8" s="1"/>
  <c r="J1856" i="8"/>
  <c r="L1856" i="8" s="1"/>
  <c r="J1852" i="8"/>
  <c r="L1852" i="8" s="1"/>
  <c r="J1869" i="8"/>
  <c r="L1869" i="8" s="1"/>
  <c r="J1865" i="8"/>
  <c r="L1865" i="8" s="1"/>
  <c r="J1861" i="8"/>
  <c r="L1861" i="8" s="1"/>
  <c r="J1857" i="8"/>
  <c r="L1857" i="8" s="1"/>
  <c r="J1853" i="8"/>
  <c r="L1853" i="8" s="1"/>
  <c r="J1866" i="8"/>
  <c r="L1866" i="8" s="1"/>
  <c r="J1854" i="8"/>
  <c r="L1854" i="8" s="1"/>
  <c r="J1871" i="8"/>
  <c r="L1871" i="8" s="1"/>
  <c r="J1859" i="8"/>
  <c r="L1859" i="8" s="1"/>
  <c r="J1862" i="8"/>
  <c r="L1862" i="8" s="1"/>
  <c r="J1863" i="8"/>
  <c r="L1863" i="8" s="1"/>
  <c r="J1870" i="8"/>
  <c r="L1870" i="8" s="1"/>
  <c r="J1858" i="8"/>
  <c r="L1858" i="8" s="1"/>
  <c r="J1855" i="8"/>
  <c r="L1855" i="8" s="1"/>
  <c r="J1867" i="8"/>
  <c r="L1867" i="8" s="1"/>
  <c r="J465" i="8"/>
  <c r="L465" i="8" s="1"/>
  <c r="J464" i="8"/>
  <c r="L464" i="8" s="1"/>
  <c r="J463" i="8"/>
  <c r="L463" i="8" s="1"/>
  <c r="J381" i="8"/>
  <c r="L381" i="8" s="1"/>
  <c r="J395" i="8"/>
  <c r="L395" i="8" s="1"/>
  <c r="J388" i="8"/>
  <c r="L388" i="8" s="1"/>
  <c r="J393" i="8"/>
  <c r="L393" i="8" s="1"/>
  <c r="J386" i="8"/>
  <c r="L386" i="8" s="1"/>
  <c r="J389" i="8"/>
  <c r="L389" i="8" s="1"/>
  <c r="J392" i="8"/>
  <c r="L392" i="8" s="1"/>
  <c r="J384" i="8"/>
  <c r="L384" i="8" s="1"/>
  <c r="J383" i="8"/>
  <c r="L383" i="8" s="1"/>
  <c r="J385" i="8"/>
  <c r="L385" i="8" s="1"/>
  <c r="J394" i="8"/>
  <c r="L394" i="8" s="1"/>
  <c r="J390" i="8"/>
  <c r="L390" i="8" s="1"/>
  <c r="J391" i="8"/>
  <c r="L391" i="8" s="1"/>
  <c r="J387" i="8"/>
  <c r="L387" i="8" s="1"/>
  <c r="J382" i="8"/>
  <c r="L382" i="8" s="1"/>
  <c r="J1578" i="8"/>
  <c r="L1578" i="8" s="1"/>
  <c r="J1577" i="8"/>
  <c r="L1577" i="8" s="1"/>
  <c r="Q759" i="8"/>
  <c r="Q755" i="8"/>
  <c r="Q1519" i="5"/>
  <c r="Q1543" i="5"/>
  <c r="Q1567" i="5"/>
  <c r="R1015" i="8"/>
  <c r="R1007" i="8"/>
  <c r="R1003" i="8"/>
  <c r="R999" i="8"/>
  <c r="R995" i="8"/>
  <c r="R991" i="8"/>
  <c r="R1009" i="8"/>
  <c r="R1005" i="8"/>
  <c r="R1001" i="8"/>
  <c r="R997" i="8"/>
  <c r="R993" i="8"/>
  <c r="R989" i="8"/>
  <c r="R1006" i="8"/>
  <c r="R998" i="8"/>
  <c r="R992" i="8"/>
  <c r="R1028" i="8"/>
  <c r="R1004" i="8"/>
  <c r="R996" i="8"/>
  <c r="R990" i="8"/>
  <c r="R1002" i="8"/>
  <c r="R1000" i="8"/>
  <c r="R994" i="8"/>
  <c r="R1008" i="8"/>
  <c r="R1010" i="8"/>
  <c r="J737" i="8"/>
  <c r="L737" i="8" s="1"/>
  <c r="J733" i="8"/>
  <c r="L733" i="8" s="1"/>
  <c r="J729" i="8"/>
  <c r="L729" i="8" s="1"/>
  <c r="J734" i="8"/>
  <c r="L734" i="8" s="1"/>
  <c r="J736" i="8"/>
  <c r="L736" i="8" s="1"/>
  <c r="J735" i="8"/>
  <c r="L735" i="8" s="1"/>
  <c r="J728" i="8"/>
  <c r="L728" i="8" s="1"/>
  <c r="J731" i="8"/>
  <c r="L731" i="8" s="1"/>
  <c r="J739" i="8"/>
  <c r="L739" i="8" s="1"/>
  <c r="J732" i="8"/>
  <c r="L732" i="8" s="1"/>
  <c r="J730" i="8"/>
  <c r="L730" i="8" s="1"/>
  <c r="J738" i="8"/>
  <c r="L738" i="8" s="1"/>
  <c r="J740" i="8"/>
  <c r="L740" i="8" s="1"/>
  <c r="J470" i="8"/>
  <c r="L470" i="8" s="1"/>
  <c r="J467" i="8"/>
  <c r="L467" i="8" s="1"/>
  <c r="J469" i="8"/>
  <c r="L469" i="8" s="1"/>
  <c r="J466" i="8"/>
  <c r="L466" i="8" s="1"/>
  <c r="J127" i="8"/>
  <c r="L127" i="8" s="1"/>
  <c r="J123" i="8"/>
  <c r="L123" i="8" s="1"/>
  <c r="J128" i="8"/>
  <c r="L128" i="8" s="1"/>
  <c r="J124" i="8"/>
  <c r="L124" i="8" s="1"/>
  <c r="J125" i="8"/>
  <c r="L125" i="8" s="1"/>
  <c r="J122" i="8"/>
  <c r="L122" i="8" s="1"/>
  <c r="J126" i="8"/>
  <c r="L126" i="8" s="1"/>
  <c r="J121" i="8"/>
  <c r="L121" i="8" s="1"/>
  <c r="J1908" i="8"/>
  <c r="L1908" i="8" s="1"/>
  <c r="J1904" i="8"/>
  <c r="L1904" i="8" s="1"/>
  <c r="J1900" i="8"/>
  <c r="L1900" i="8" s="1"/>
  <c r="J1896" i="8"/>
  <c r="L1896" i="8" s="1"/>
  <c r="J1892" i="8"/>
  <c r="L1892" i="8" s="1"/>
  <c r="J1888" i="8"/>
  <c r="L1888" i="8" s="1"/>
  <c r="J1884" i="8"/>
  <c r="L1884" i="8" s="1"/>
  <c r="J1880" i="8"/>
  <c r="L1880" i="8" s="1"/>
  <c r="J1876" i="8"/>
  <c r="L1876" i="8" s="1"/>
  <c r="J1909" i="8"/>
  <c r="L1909" i="8" s="1"/>
  <c r="J1905" i="8"/>
  <c r="L1905" i="8" s="1"/>
  <c r="J1901" i="8"/>
  <c r="L1901" i="8" s="1"/>
  <c r="J1897" i="8"/>
  <c r="L1897" i="8" s="1"/>
  <c r="J1893" i="8"/>
  <c r="L1893" i="8" s="1"/>
  <c r="J1889" i="8"/>
  <c r="L1889" i="8" s="1"/>
  <c r="J1885" i="8"/>
  <c r="L1885" i="8" s="1"/>
  <c r="J1881" i="8"/>
  <c r="L1881" i="8" s="1"/>
  <c r="J1877" i="8"/>
  <c r="L1877" i="8" s="1"/>
  <c r="J1902" i="8"/>
  <c r="L1902" i="8" s="1"/>
  <c r="J1890" i="8"/>
  <c r="L1890" i="8" s="1"/>
  <c r="J1878" i="8"/>
  <c r="L1878" i="8" s="1"/>
  <c r="J1907" i="8"/>
  <c r="L1907" i="8" s="1"/>
  <c r="J1895" i="8"/>
  <c r="L1895" i="8" s="1"/>
  <c r="J1883" i="8"/>
  <c r="L1883" i="8" s="1"/>
  <c r="J1910" i="8"/>
  <c r="L1910" i="8" s="1"/>
  <c r="J1898" i="8"/>
  <c r="L1898" i="8" s="1"/>
  <c r="J1886" i="8"/>
  <c r="L1886" i="8" s="1"/>
  <c r="J1874" i="8"/>
  <c r="L1874" i="8" s="1"/>
  <c r="J1891" i="8"/>
  <c r="L1891" i="8" s="1"/>
  <c r="J1875" i="8"/>
  <c r="L1875" i="8" s="1"/>
  <c r="J1887" i="8"/>
  <c r="L1887" i="8" s="1"/>
  <c r="J1903" i="8"/>
  <c r="L1903" i="8" s="1"/>
  <c r="J1899" i="8"/>
  <c r="L1899" i="8" s="1"/>
  <c r="J1882" i="8"/>
  <c r="L1882" i="8" s="1"/>
  <c r="J1911" i="8"/>
  <c r="L1911" i="8" s="1"/>
  <c r="J1894" i="8"/>
  <c r="L1894" i="8" s="1"/>
  <c r="J1879" i="8"/>
  <c r="L1879" i="8" s="1"/>
  <c r="J1906" i="8"/>
  <c r="L1906" i="8" s="1"/>
  <c r="J468" i="8"/>
  <c r="L468" i="8" s="1"/>
  <c r="K1578" i="5"/>
  <c r="J198" i="7" s="1"/>
  <c r="Q907" i="8" s="1"/>
  <c r="P1584" i="5"/>
  <c r="R1550" i="8"/>
  <c r="Q1986" i="8"/>
  <c r="Q2012" i="8"/>
  <c r="Q1985" i="8"/>
  <c r="J2093" i="8"/>
  <c r="L2093" i="8" s="1"/>
  <c r="J2090" i="8"/>
  <c r="L2090" i="8" s="1"/>
  <c r="J2094" i="8"/>
  <c r="L2094" i="8" s="1"/>
  <c r="J2095" i="8"/>
  <c r="L2095" i="8" s="1"/>
  <c r="J2091" i="8"/>
  <c r="L2091" i="8" s="1"/>
  <c r="J2089" i="8"/>
  <c r="L2089" i="8" s="1"/>
  <c r="J2096" i="8"/>
  <c r="L2096" i="8" s="1"/>
  <c r="J2092" i="8"/>
  <c r="L2092" i="8" s="1"/>
  <c r="J2097" i="8"/>
  <c r="L2097" i="8" s="1"/>
  <c r="J567" i="8"/>
  <c r="L567" i="8" s="1"/>
  <c r="J564" i="8"/>
  <c r="L564" i="8" s="1"/>
  <c r="J566" i="8"/>
  <c r="L566" i="8" s="1"/>
  <c r="J565" i="8"/>
  <c r="L565" i="8" s="1"/>
  <c r="Q1551" i="8"/>
  <c r="Q1554" i="8"/>
  <c r="Q1555" i="8"/>
  <c r="Q1556" i="8"/>
  <c r="Q1553" i="8"/>
  <c r="Q1552" i="8"/>
  <c r="Q175" i="8"/>
  <c r="Q161" i="8"/>
  <c r="Q172" i="8"/>
  <c r="Q179" i="8"/>
  <c r="Q171" i="8"/>
  <c r="Q723" i="8"/>
  <c r="Q719" i="8"/>
  <c r="Q717" i="8"/>
  <c r="Q724" i="8"/>
  <c r="Q725" i="8"/>
  <c r="Q718" i="8"/>
  <c r="Q716" i="8"/>
  <c r="Q771" i="8"/>
  <c r="Q768" i="8"/>
  <c r="Q765" i="8"/>
  <c r="Q762" i="8"/>
  <c r="K1512" i="5"/>
  <c r="K1517" i="5"/>
  <c r="P1519" i="5"/>
  <c r="L1522" i="5"/>
  <c r="K1536" i="5"/>
  <c r="K1541" i="5"/>
  <c r="P1543" i="5"/>
  <c r="L1546" i="5"/>
  <c r="K1560" i="5"/>
  <c r="K1565" i="5"/>
  <c r="P1567" i="5"/>
  <c r="L1578" i="5"/>
  <c r="K198" i="7" s="1"/>
  <c r="R907" i="8" s="1"/>
  <c r="Q1579" i="5"/>
  <c r="J808" i="8"/>
  <c r="L808" i="8" s="1"/>
  <c r="J804" i="8"/>
  <c r="L804" i="8" s="1"/>
  <c r="J805" i="8"/>
  <c r="L805" i="8" s="1"/>
  <c r="J809" i="8"/>
  <c r="L809" i="8" s="1"/>
  <c r="J806" i="8"/>
  <c r="L806" i="8" s="1"/>
  <c r="J807" i="8"/>
  <c r="L807" i="8" s="1"/>
  <c r="J1508" i="8"/>
  <c r="L1508" i="8" s="1"/>
  <c r="J1502" i="8"/>
  <c r="L1502" i="8" s="1"/>
  <c r="J1496" i="8"/>
  <c r="L1496" i="8" s="1"/>
  <c r="J1505" i="8"/>
  <c r="L1505" i="8" s="1"/>
  <c r="J1499" i="8"/>
  <c r="L1499" i="8" s="1"/>
  <c r="J1509" i="8"/>
  <c r="L1509" i="8" s="1"/>
  <c r="J1503" i="8"/>
  <c r="L1503" i="8" s="1"/>
  <c r="J1497" i="8"/>
  <c r="L1497" i="8" s="1"/>
  <c r="J1504" i="8"/>
  <c r="L1504" i="8" s="1"/>
  <c r="J1507" i="8"/>
  <c r="L1507" i="8" s="1"/>
  <c r="J1501" i="8"/>
  <c r="L1501" i="8" s="1"/>
  <c r="J1498" i="8"/>
  <c r="L1498" i="8" s="1"/>
  <c r="J1506" i="8"/>
  <c r="L1506" i="8" s="1"/>
  <c r="J1500" i="8"/>
  <c r="L1500" i="8" s="1"/>
  <c r="J314" i="8"/>
  <c r="L314" i="8" s="1"/>
  <c r="J311" i="8"/>
  <c r="L311" i="8" s="1"/>
  <c r="J315" i="8"/>
  <c r="L315" i="8" s="1"/>
  <c r="J308" i="8"/>
  <c r="L308" i="8" s="1"/>
  <c r="J309" i="8"/>
  <c r="L309" i="8" s="1"/>
  <c r="J316" i="8"/>
  <c r="L316" i="8" s="1"/>
  <c r="J306" i="8"/>
  <c r="L306" i="8" s="1"/>
  <c r="J307" i="8"/>
  <c r="L307" i="8" s="1"/>
  <c r="J312" i="8"/>
  <c r="L312" i="8" s="1"/>
  <c r="J310" i="8"/>
  <c r="L310" i="8" s="1"/>
  <c r="J313" i="8"/>
  <c r="L313" i="8" s="1"/>
  <c r="L71" i="8"/>
  <c r="R1039" i="8"/>
  <c r="R1041" i="8"/>
  <c r="R1040" i="8"/>
  <c r="R1970" i="8"/>
  <c r="R1969" i="8"/>
  <c r="R1973" i="8"/>
  <c r="R1949" i="8"/>
  <c r="R1945" i="8"/>
  <c r="R1971" i="8"/>
  <c r="R1952" i="8"/>
  <c r="R1950" i="8"/>
  <c r="R1965" i="8"/>
  <c r="R1948" i="8"/>
  <c r="R1972" i="8"/>
  <c r="R1968" i="8"/>
  <c r="J800" i="8"/>
  <c r="L800" i="8" s="1"/>
  <c r="J794" i="8"/>
  <c r="L794" i="8" s="1"/>
  <c r="J788" i="8"/>
  <c r="L788" i="8" s="1"/>
  <c r="J782" i="8"/>
  <c r="L782" i="8" s="1"/>
  <c r="J776" i="8"/>
  <c r="L776" i="8" s="1"/>
  <c r="J797" i="8"/>
  <c r="L797" i="8" s="1"/>
  <c r="J791" i="8"/>
  <c r="L791" i="8" s="1"/>
  <c r="J785" i="8"/>
  <c r="L785" i="8" s="1"/>
  <c r="J779" i="8"/>
  <c r="L779" i="8" s="1"/>
  <c r="J773" i="8"/>
  <c r="L773" i="8" s="1"/>
  <c r="J798" i="8"/>
  <c r="L798" i="8" s="1"/>
  <c r="J792" i="8"/>
  <c r="L792" i="8" s="1"/>
  <c r="J786" i="8"/>
  <c r="L786" i="8" s="1"/>
  <c r="J780" i="8"/>
  <c r="L780" i="8" s="1"/>
  <c r="J774" i="8"/>
  <c r="L774" i="8" s="1"/>
  <c r="J795" i="8"/>
  <c r="L795" i="8" s="1"/>
  <c r="J789" i="8"/>
  <c r="L789" i="8" s="1"/>
  <c r="J783" i="8"/>
  <c r="L783" i="8" s="1"/>
  <c r="J777" i="8"/>
  <c r="L777" i="8" s="1"/>
  <c r="J793" i="8"/>
  <c r="L793" i="8" s="1"/>
  <c r="J778" i="8"/>
  <c r="L778" i="8" s="1"/>
  <c r="J787" i="8"/>
  <c r="L787" i="8" s="1"/>
  <c r="J781" i="8"/>
  <c r="L781" i="8" s="1"/>
  <c r="J790" i="8"/>
  <c r="L790" i="8" s="1"/>
  <c r="J775" i="8"/>
  <c r="L775" i="8" s="1"/>
  <c r="J799" i="8"/>
  <c r="L799" i="8" s="1"/>
  <c r="J784" i="8"/>
  <c r="L784" i="8" s="1"/>
  <c r="J796" i="8"/>
  <c r="L796" i="8" s="1"/>
  <c r="J345" i="8"/>
  <c r="L345" i="8" s="1"/>
  <c r="J352" i="8"/>
  <c r="L352" i="8" s="1"/>
  <c r="J356" i="8"/>
  <c r="L356" i="8" s="1"/>
  <c r="J357" i="8"/>
  <c r="L357" i="8" s="1"/>
  <c r="J350" i="8"/>
  <c r="L350" i="8" s="1"/>
  <c r="J347" i="8"/>
  <c r="L347" i="8" s="1"/>
  <c r="J355" i="8"/>
  <c r="L355" i="8" s="1"/>
  <c r="J343" i="8"/>
  <c r="L343" i="8" s="1"/>
  <c r="J348" i="8"/>
  <c r="L348" i="8" s="1"/>
  <c r="J353" i="8"/>
  <c r="L353" i="8" s="1"/>
  <c r="J351" i="8"/>
  <c r="L351" i="8" s="1"/>
  <c r="J358" i="8"/>
  <c r="L358" i="8" s="1"/>
  <c r="J346" i="8"/>
  <c r="L346" i="8" s="1"/>
  <c r="J349" i="8"/>
  <c r="L349" i="8" s="1"/>
  <c r="J354" i="8"/>
  <c r="L354" i="8" s="1"/>
  <c r="J344" i="8"/>
  <c r="L344" i="8" s="1"/>
  <c r="J1370" i="8"/>
  <c r="L1370" i="8" s="1"/>
  <c r="J1373" i="8"/>
  <c r="L1373" i="8" s="1"/>
  <c r="J1371" i="8"/>
  <c r="L1371" i="8" s="1"/>
  <c r="J1372" i="8"/>
  <c r="L1372" i="8" s="1"/>
  <c r="Q832" i="8"/>
  <c r="Q828" i="8"/>
  <c r="Q829" i="8"/>
  <c r="Q835" i="8"/>
  <c r="Q833" i="8"/>
  <c r="Q827" i="8"/>
  <c r="Q397" i="8"/>
  <c r="L1550" i="5"/>
  <c r="L1555" i="5"/>
  <c r="M1582" i="5"/>
  <c r="J1342" i="8"/>
  <c r="L1342" i="8" s="1"/>
  <c r="J1338" i="8"/>
  <c r="L1338" i="8" s="1"/>
  <c r="J1340" i="8"/>
  <c r="L1340" i="8" s="1"/>
  <c r="J1341" i="8"/>
  <c r="L1341" i="8" s="1"/>
  <c r="J1339" i="8"/>
  <c r="L1339" i="8" s="1"/>
  <c r="J1698" i="8"/>
  <c r="L1698" i="8" s="1"/>
  <c r="J1699" i="8"/>
  <c r="L1699" i="8" s="1"/>
  <c r="J1695" i="8"/>
  <c r="L1695" i="8" s="1"/>
  <c r="J1700" i="8"/>
  <c r="L1700" i="8" s="1"/>
  <c r="J1696" i="8"/>
  <c r="L1696" i="8" s="1"/>
  <c r="J1697" i="8"/>
  <c r="L1697" i="8" s="1"/>
  <c r="J201" i="8"/>
  <c r="L201" i="8" s="1"/>
  <c r="J203" i="8"/>
  <c r="L203" i="8" s="1"/>
  <c r="J202" i="8"/>
  <c r="L202" i="8" s="1"/>
  <c r="J200" i="8"/>
  <c r="L200" i="8" s="1"/>
  <c r="J199" i="8"/>
  <c r="L199" i="8" s="1"/>
  <c r="K1554" i="5"/>
  <c r="P1556" i="5"/>
  <c r="K1559" i="5"/>
  <c r="P1561" i="5"/>
  <c r="L1564" i="5"/>
  <c r="Q1570" i="5"/>
  <c r="L1573" i="5"/>
  <c r="P1574" i="5"/>
  <c r="L1577" i="5"/>
  <c r="P1582" i="5"/>
  <c r="J1820" i="8"/>
  <c r="L1820" i="8" s="1"/>
  <c r="J1816" i="8"/>
  <c r="L1816" i="8" s="1"/>
  <c r="J1812" i="8"/>
  <c r="L1812" i="8" s="1"/>
  <c r="J1821" i="8"/>
  <c r="L1821" i="8" s="1"/>
  <c r="J1817" i="8"/>
  <c r="L1817" i="8" s="1"/>
  <c r="J1813" i="8"/>
  <c r="L1813" i="8" s="1"/>
  <c r="J1805" i="8"/>
  <c r="L1805" i="8" s="1"/>
  <c r="J1788" i="8"/>
  <c r="L1788" i="8" s="1"/>
  <c r="J1802" i="8"/>
  <c r="L1802" i="8" s="1"/>
  <c r="J1795" i="8"/>
  <c r="L1795" i="8" s="1"/>
  <c r="J1809" i="8"/>
  <c r="L1809" i="8" s="1"/>
  <c r="J1792" i="8"/>
  <c r="L1792" i="8" s="1"/>
  <c r="J1823" i="8"/>
  <c r="L1823" i="8" s="1"/>
  <c r="J1815" i="8"/>
  <c r="L1815" i="8" s="1"/>
  <c r="J1806" i="8"/>
  <c r="L1806" i="8" s="1"/>
  <c r="J1799" i="8"/>
  <c r="L1799" i="8" s="1"/>
  <c r="J1818" i="8"/>
  <c r="L1818" i="8" s="1"/>
  <c r="J1796" i="8"/>
  <c r="L1796" i="8" s="1"/>
  <c r="J1789" i="8"/>
  <c r="L1789" i="8" s="1"/>
  <c r="J1800" i="8"/>
  <c r="L1800" i="8" s="1"/>
  <c r="J1793" i="8"/>
  <c r="L1793" i="8" s="1"/>
  <c r="J1819" i="8"/>
  <c r="L1819" i="8" s="1"/>
  <c r="J1811" i="8"/>
  <c r="L1811" i="8" s="1"/>
  <c r="J1786" i="8"/>
  <c r="L1786" i="8" s="1"/>
  <c r="J1807" i="8"/>
  <c r="L1807" i="8" s="1"/>
  <c r="J1798" i="8"/>
  <c r="L1798" i="8" s="1"/>
  <c r="J1791" i="8"/>
  <c r="L1791" i="8" s="1"/>
  <c r="J1822" i="8"/>
  <c r="L1822" i="8" s="1"/>
  <c r="J1814" i="8"/>
  <c r="L1814" i="8" s="1"/>
  <c r="J1803" i="8"/>
  <c r="L1803" i="8" s="1"/>
  <c r="J1794" i="8"/>
  <c r="L1794" i="8" s="1"/>
  <c r="J1787" i="8"/>
  <c r="L1787" i="8" s="1"/>
  <c r="J1810" i="8"/>
  <c r="L1810" i="8" s="1"/>
  <c r="J1801" i="8"/>
  <c r="L1801" i="8" s="1"/>
  <c r="J1797" i="8"/>
  <c r="L1797" i="8" s="1"/>
  <c r="J1790" i="8"/>
  <c r="L1790" i="8" s="1"/>
  <c r="J1808" i="8"/>
  <c r="L1808" i="8" s="1"/>
  <c r="J1804" i="8"/>
  <c r="L1804" i="8" s="1"/>
  <c r="J921" i="8"/>
  <c r="L921" i="8" s="1"/>
  <c r="J919" i="8"/>
  <c r="L919" i="8" s="1"/>
  <c r="J920" i="8"/>
  <c r="L920" i="8" s="1"/>
  <c r="Q742" i="8"/>
  <c r="Q1776" i="8"/>
  <c r="Q1773" i="8"/>
  <c r="Q1775" i="8"/>
  <c r="Q285" i="8"/>
  <c r="Q278" i="8"/>
  <c r="Q271" i="8"/>
  <c r="Q268" i="8"/>
  <c r="Q272" i="8"/>
  <c r="Q290" i="8"/>
  <c r="Q273" i="8"/>
  <c r="Q266" i="8"/>
  <c r="Q280" i="8"/>
  <c r="Q276" i="8"/>
  <c r="Q293" i="8"/>
  <c r="Q269" i="8"/>
  <c r="Q291" i="8"/>
  <c r="Q274" i="8"/>
  <c r="Q289" i="8"/>
  <c r="Q277" i="8"/>
  <c r="Q267" i="8"/>
  <c r="Q275" i="8"/>
  <c r="Q287" i="8"/>
  <c r="Q270" i="8"/>
  <c r="Q1407" i="8"/>
  <c r="Q1404" i="8"/>
  <c r="Q1396" i="8"/>
  <c r="Q1397" i="8"/>
  <c r="Q1400" i="8"/>
  <c r="Q1943" i="8"/>
  <c r="Q1941" i="8"/>
  <c r="Q1925" i="8"/>
  <c r="Q1917" i="8"/>
  <c r="Q1942" i="8"/>
  <c r="Q1930" i="8"/>
  <c r="Q1924" i="8"/>
  <c r="Q1927" i="8"/>
  <c r="Q1921" i="8"/>
  <c r="Q1914" i="8"/>
  <c r="Q1918" i="8"/>
  <c r="Q1920" i="8"/>
  <c r="Q1923" i="8"/>
  <c r="Q1913" i="8"/>
  <c r="Q1932" i="8"/>
  <c r="Q1928" i="8"/>
  <c r="Q1926" i="8"/>
  <c r="Q1919" i="8"/>
  <c r="Q1912" i="8"/>
  <c r="Q1938" i="8"/>
  <c r="Q1922" i="8"/>
  <c r="Q1507" i="5"/>
  <c r="Q1531" i="5"/>
  <c r="L1535" i="5"/>
  <c r="Q340" i="8"/>
  <c r="Q338" i="8"/>
  <c r="Q331" i="8"/>
  <c r="Q328" i="8"/>
  <c r="Q336" i="8"/>
  <c r="Q341" i="8"/>
  <c r="Q339" i="8"/>
  <c r="Q337" i="8"/>
  <c r="Q332" i="8"/>
  <c r="Q342" i="8"/>
  <c r="Q330" i="8"/>
  <c r="Q335" i="8"/>
  <c r="M1540" i="5"/>
  <c r="Q1555" i="5"/>
  <c r="L1559" i="5"/>
  <c r="M1564" i="5"/>
  <c r="K1568" i="5"/>
  <c r="R1152" i="8"/>
  <c r="R1144" i="8"/>
  <c r="R1140" i="8"/>
  <c r="R1149" i="8"/>
  <c r="J1382" i="8"/>
  <c r="L1382" i="8" s="1"/>
  <c r="J1379" i="8"/>
  <c r="L1379" i="8" s="1"/>
  <c r="J1381" i="8"/>
  <c r="L1381" i="8" s="1"/>
  <c r="J1380" i="8"/>
  <c r="L1380" i="8" s="1"/>
  <c r="J1069" i="8"/>
  <c r="L1069" i="8" s="1"/>
  <c r="J1070" i="8"/>
  <c r="L1070" i="8" s="1"/>
  <c r="J1068" i="8"/>
  <c r="L1068" i="8" s="1"/>
  <c r="J1071" i="8"/>
  <c r="L1071" i="8" s="1"/>
  <c r="J453" i="8"/>
  <c r="L453" i="8" s="1"/>
  <c r="J452" i="8"/>
  <c r="L452" i="8" s="1"/>
  <c r="J451" i="8"/>
  <c r="L451" i="8" s="1"/>
  <c r="J1388" i="8"/>
  <c r="L1388" i="8" s="1"/>
  <c r="J1391" i="8"/>
  <c r="L1391" i="8" s="1"/>
  <c r="J1385" i="8"/>
  <c r="L1385" i="8" s="1"/>
  <c r="J1389" i="8"/>
  <c r="L1389" i="8" s="1"/>
  <c r="J1383" i="8"/>
  <c r="L1383" i="8" s="1"/>
  <c r="J1390" i="8"/>
  <c r="L1390" i="8" s="1"/>
  <c r="J1392" i="8"/>
  <c r="L1392" i="8" s="1"/>
  <c r="J1386" i="8"/>
  <c r="L1386" i="8" s="1"/>
  <c r="J1384" i="8"/>
  <c r="L1384" i="8" s="1"/>
  <c r="J1387" i="8"/>
  <c r="L1387" i="8" s="1"/>
  <c r="J1393" i="8"/>
  <c r="L1393" i="8" s="1"/>
  <c r="J177" i="8"/>
  <c r="L177" i="8" s="1"/>
  <c r="J170" i="8"/>
  <c r="L170" i="8" s="1"/>
  <c r="J163" i="8"/>
  <c r="L163" i="8" s="1"/>
  <c r="J159" i="8"/>
  <c r="L159" i="8" s="1"/>
  <c r="J155" i="8"/>
  <c r="L155" i="8" s="1"/>
  <c r="J167" i="8"/>
  <c r="L167" i="8" s="1"/>
  <c r="J171" i="8"/>
  <c r="L171" i="8" s="1"/>
  <c r="J164" i="8"/>
  <c r="L164" i="8" s="1"/>
  <c r="J160" i="8"/>
  <c r="L160" i="8" s="1"/>
  <c r="J156" i="8"/>
  <c r="L156" i="8" s="1"/>
  <c r="J165" i="8"/>
  <c r="L165" i="8" s="1"/>
  <c r="J161" i="8"/>
  <c r="L161" i="8" s="1"/>
  <c r="J157" i="8"/>
  <c r="L157" i="8" s="1"/>
  <c r="J179" i="8"/>
  <c r="L179" i="8" s="1"/>
  <c r="J172" i="8"/>
  <c r="L172" i="8" s="1"/>
  <c r="J180" i="8"/>
  <c r="L180" i="8" s="1"/>
  <c r="J168" i="8"/>
  <c r="L168" i="8" s="1"/>
  <c r="J178" i="8"/>
  <c r="L178" i="8" s="1"/>
  <c r="J173" i="8"/>
  <c r="L173" i="8" s="1"/>
  <c r="J158" i="8"/>
  <c r="L158" i="8" s="1"/>
  <c r="J166" i="8"/>
  <c r="L166" i="8" s="1"/>
  <c r="J176" i="8"/>
  <c r="L176" i="8" s="1"/>
  <c r="J169" i="8"/>
  <c r="L169" i="8" s="1"/>
  <c r="J174" i="8"/>
  <c r="L174" i="8" s="1"/>
  <c r="J162" i="8"/>
  <c r="L162" i="8" s="1"/>
  <c r="J154" i="8"/>
  <c r="L154" i="8" s="1"/>
  <c r="J175" i="8"/>
  <c r="L175" i="8" s="1"/>
  <c r="J1448" i="8"/>
  <c r="L1448" i="8" s="1"/>
  <c r="J1442" i="8"/>
  <c r="L1442" i="8" s="1"/>
  <c r="J1451" i="8"/>
  <c r="L1451" i="8" s="1"/>
  <c r="J1445" i="8"/>
  <c r="L1445" i="8" s="1"/>
  <c r="J1449" i="8"/>
  <c r="L1449" i="8" s="1"/>
  <c r="J1443" i="8"/>
  <c r="L1443" i="8" s="1"/>
  <c r="J1446" i="8"/>
  <c r="L1446" i="8" s="1"/>
  <c r="J1444" i="8"/>
  <c r="L1444" i="8" s="1"/>
  <c r="J1447" i="8"/>
  <c r="L1447" i="8" s="1"/>
  <c r="J1450" i="8"/>
  <c r="L1450" i="8" s="1"/>
  <c r="Q1525" i="5"/>
  <c r="Q1549" i="5"/>
  <c r="R513" i="8"/>
  <c r="R508" i="8"/>
  <c r="R515" i="8"/>
  <c r="R492" i="8"/>
  <c r="Q1236" i="8"/>
  <c r="Q1237" i="8"/>
  <c r="Q1238" i="8"/>
  <c r="Q1239" i="8"/>
  <c r="Q43" i="8"/>
  <c r="Q44" i="8"/>
  <c r="Q42" i="8"/>
  <c r="Q45" i="8"/>
  <c r="J1691" i="8"/>
  <c r="L1691" i="8" s="1"/>
  <c r="J1687" i="8"/>
  <c r="L1687" i="8" s="1"/>
  <c r="J1683" i="8"/>
  <c r="L1683" i="8" s="1"/>
  <c r="J1692" i="8"/>
  <c r="L1692" i="8" s="1"/>
  <c r="J1688" i="8"/>
  <c r="L1688" i="8" s="1"/>
  <c r="J1684" i="8"/>
  <c r="L1684" i="8" s="1"/>
  <c r="J1680" i="8"/>
  <c r="L1680" i="8" s="1"/>
  <c r="J1676" i="8"/>
  <c r="L1676" i="8" s="1"/>
  <c r="J1679" i="8"/>
  <c r="L1679" i="8" s="1"/>
  <c r="J1689" i="8"/>
  <c r="L1689" i="8" s="1"/>
  <c r="J1694" i="8"/>
  <c r="L1694" i="8" s="1"/>
  <c r="J1682" i="8"/>
  <c r="L1682" i="8" s="1"/>
  <c r="J1677" i="8"/>
  <c r="L1677" i="8" s="1"/>
  <c r="J1690" i="8"/>
  <c r="L1690" i="8" s="1"/>
  <c r="J1678" i="8"/>
  <c r="L1678" i="8" s="1"/>
  <c r="J1681" i="8"/>
  <c r="L1681" i="8" s="1"/>
  <c r="J1693" i="8"/>
  <c r="L1693" i="8" s="1"/>
  <c r="J1685" i="8"/>
  <c r="L1685" i="8" s="1"/>
  <c r="J1686" i="8"/>
  <c r="L1686" i="8" s="1"/>
  <c r="J2174" i="8"/>
  <c r="L2174" i="8" s="1"/>
  <c r="J2170" i="8"/>
  <c r="L2170" i="8" s="1"/>
  <c r="J2175" i="8"/>
  <c r="L2175" i="8" s="1"/>
  <c r="J2171" i="8"/>
  <c r="L2171" i="8" s="1"/>
  <c r="J2167" i="8"/>
  <c r="L2167" i="8" s="1"/>
  <c r="J2176" i="8"/>
  <c r="L2176" i="8" s="1"/>
  <c r="J2169" i="8"/>
  <c r="L2169" i="8" s="1"/>
  <c r="J2172" i="8"/>
  <c r="L2172" i="8" s="1"/>
  <c r="J2168" i="8"/>
  <c r="L2168" i="8" s="1"/>
  <c r="J2177" i="8"/>
  <c r="L2177" i="8" s="1"/>
  <c r="J2173" i="8"/>
  <c r="L2173" i="8" s="1"/>
  <c r="J2206" i="8"/>
  <c r="L2206" i="8" s="1"/>
  <c r="J2202" i="8"/>
  <c r="L2202" i="8" s="1"/>
  <c r="J2198" i="8"/>
  <c r="L2198" i="8" s="1"/>
  <c r="J2194" i="8"/>
  <c r="L2194" i="8" s="1"/>
  <c r="J2207" i="8"/>
  <c r="L2207" i="8" s="1"/>
  <c r="J2203" i="8"/>
  <c r="L2203" i="8" s="1"/>
  <c r="J2199" i="8"/>
  <c r="L2199" i="8" s="1"/>
  <c r="J2195" i="8"/>
  <c r="L2195" i="8" s="1"/>
  <c r="J2200" i="8"/>
  <c r="L2200" i="8" s="1"/>
  <c r="J2205" i="8"/>
  <c r="L2205" i="8" s="1"/>
  <c r="J2193" i="8"/>
  <c r="L2193" i="8" s="1"/>
  <c r="J2208" i="8"/>
  <c r="L2208" i="8" s="1"/>
  <c r="J2196" i="8"/>
  <c r="L2196" i="8" s="1"/>
  <c r="J2204" i="8"/>
  <c r="L2204" i="8" s="1"/>
  <c r="J2201" i="8"/>
  <c r="L2201" i="8" s="1"/>
  <c r="J2197" i="8"/>
  <c r="L2197" i="8" s="1"/>
  <c r="J2209" i="8"/>
  <c r="L2209" i="8" s="1"/>
  <c r="J1334" i="8"/>
  <c r="L1334" i="8" s="1"/>
  <c r="J1330" i="8"/>
  <c r="L1330" i="8" s="1"/>
  <c r="J1337" i="8"/>
  <c r="L1337" i="8" s="1"/>
  <c r="J1332" i="8"/>
  <c r="L1332" i="8" s="1"/>
  <c r="J1333" i="8"/>
  <c r="L1333" i="8" s="1"/>
  <c r="J1335" i="8"/>
  <c r="L1335" i="8" s="1"/>
  <c r="J1331" i="8"/>
  <c r="L1331" i="8" s="1"/>
  <c r="J1336" i="8"/>
  <c r="L1336" i="8" s="1"/>
  <c r="J561" i="8"/>
  <c r="L561" i="8" s="1"/>
  <c r="J555" i="8"/>
  <c r="L555" i="8" s="1"/>
  <c r="J549" i="8"/>
  <c r="L549" i="8" s="1"/>
  <c r="J558" i="8"/>
  <c r="L558" i="8" s="1"/>
  <c r="J552" i="8"/>
  <c r="L552" i="8" s="1"/>
  <c r="J562" i="8"/>
  <c r="L562" i="8" s="1"/>
  <c r="J556" i="8"/>
  <c r="L556" i="8" s="1"/>
  <c r="J550" i="8"/>
  <c r="L550" i="8" s="1"/>
  <c r="J559" i="8"/>
  <c r="L559" i="8" s="1"/>
  <c r="J548" i="8"/>
  <c r="L548" i="8" s="1"/>
  <c r="J551" i="8"/>
  <c r="L551" i="8" s="1"/>
  <c r="J560" i="8"/>
  <c r="L560" i="8" s="1"/>
  <c r="J554" i="8"/>
  <c r="L554" i="8" s="1"/>
  <c r="J557" i="8"/>
  <c r="L557" i="8" s="1"/>
  <c r="J547" i="8"/>
  <c r="L547" i="8" s="1"/>
  <c r="J1104" i="8"/>
  <c r="L1104" i="8" s="1"/>
  <c r="J1103" i="8"/>
  <c r="L1103" i="8" s="1"/>
  <c r="J713" i="8"/>
  <c r="L713" i="8" s="1"/>
  <c r="J709" i="8"/>
  <c r="L709" i="8" s="1"/>
  <c r="J705" i="8"/>
  <c r="L705" i="8" s="1"/>
  <c r="J701" i="8"/>
  <c r="L701" i="8" s="1"/>
  <c r="J697" i="8"/>
  <c r="L697" i="8" s="1"/>
  <c r="J693" i="8"/>
  <c r="L693" i="8" s="1"/>
  <c r="J689" i="8"/>
  <c r="L689" i="8" s="1"/>
  <c r="J685" i="8"/>
  <c r="L685" i="8" s="1"/>
  <c r="J681" i="8"/>
  <c r="L681" i="8" s="1"/>
  <c r="J677" i="8"/>
  <c r="L677" i="8" s="1"/>
  <c r="J710" i="8"/>
  <c r="L710" i="8" s="1"/>
  <c r="J702" i="8"/>
  <c r="L702" i="8" s="1"/>
  <c r="J694" i="8"/>
  <c r="L694" i="8" s="1"/>
  <c r="J686" i="8"/>
  <c r="L686" i="8" s="1"/>
  <c r="J678" i="8"/>
  <c r="L678" i="8" s="1"/>
  <c r="J711" i="8"/>
  <c r="L711" i="8" s="1"/>
  <c r="J704" i="8"/>
  <c r="L704" i="8" s="1"/>
  <c r="J695" i="8"/>
  <c r="L695" i="8" s="1"/>
  <c r="J688" i="8"/>
  <c r="L688" i="8" s="1"/>
  <c r="J679" i="8"/>
  <c r="L679" i="8" s="1"/>
  <c r="J712" i="8"/>
  <c r="L712" i="8" s="1"/>
  <c r="J703" i="8"/>
  <c r="L703" i="8" s="1"/>
  <c r="J696" i="8"/>
  <c r="L696" i="8" s="1"/>
  <c r="J687" i="8"/>
  <c r="L687" i="8" s="1"/>
  <c r="J680" i="8"/>
  <c r="L680" i="8" s="1"/>
  <c r="J700" i="8"/>
  <c r="L700" i="8" s="1"/>
  <c r="J698" i="8"/>
  <c r="L698" i="8" s="1"/>
  <c r="J675" i="8"/>
  <c r="L675" i="8" s="1"/>
  <c r="J708" i="8"/>
  <c r="L708" i="8" s="1"/>
  <c r="J706" i="8"/>
  <c r="L706" i="8" s="1"/>
  <c r="J683" i="8"/>
  <c r="L683" i="8" s="1"/>
  <c r="J714" i="8"/>
  <c r="L714" i="8" s="1"/>
  <c r="J691" i="8"/>
  <c r="L691" i="8" s="1"/>
  <c r="J699" i="8"/>
  <c r="L699" i="8" s="1"/>
  <c r="J676" i="8"/>
  <c r="L676" i="8" s="1"/>
  <c r="J674" i="8"/>
  <c r="L674" i="8" s="1"/>
  <c r="J707" i="8"/>
  <c r="L707" i="8" s="1"/>
  <c r="J684" i="8"/>
  <c r="L684" i="8" s="1"/>
  <c r="J682" i="8"/>
  <c r="L682" i="8" s="1"/>
  <c r="J1706" i="8"/>
  <c r="L1706" i="8" s="1"/>
  <c r="J1707" i="8"/>
  <c r="L1707" i="8" s="1"/>
  <c r="J1704" i="8"/>
  <c r="L1704" i="8" s="1"/>
  <c r="J1705" i="8"/>
  <c r="L1705" i="8" s="1"/>
  <c r="J405" i="8"/>
  <c r="L405" i="8" s="1"/>
  <c r="J410" i="8"/>
  <c r="L410" i="8" s="1"/>
  <c r="J403" i="8"/>
  <c r="L403" i="8" s="1"/>
  <c r="J409" i="8"/>
  <c r="L409" i="8" s="1"/>
  <c r="J399" i="8"/>
  <c r="L399" i="8" s="1"/>
  <c r="J407" i="8"/>
  <c r="L407" i="8" s="1"/>
  <c r="J401" i="8"/>
  <c r="L401" i="8" s="1"/>
  <c r="J408" i="8"/>
  <c r="L408" i="8" s="1"/>
  <c r="J406" i="8"/>
  <c r="L406" i="8" s="1"/>
  <c r="J197" i="8"/>
  <c r="L197" i="8" s="1"/>
  <c r="J198" i="8"/>
  <c r="L198" i="8" s="1"/>
  <c r="J1532" i="8"/>
  <c r="L1532" i="8" s="1"/>
  <c r="J1526" i="8"/>
  <c r="L1526" i="8" s="1"/>
  <c r="J1520" i="8"/>
  <c r="L1520" i="8" s="1"/>
  <c r="J1514" i="8"/>
  <c r="L1514" i="8" s="1"/>
  <c r="J1535" i="8"/>
  <c r="L1535" i="8" s="1"/>
  <c r="J1529" i="8"/>
  <c r="L1529" i="8" s="1"/>
  <c r="J1523" i="8"/>
  <c r="L1523" i="8" s="1"/>
  <c r="J1517" i="8"/>
  <c r="L1517" i="8" s="1"/>
  <c r="J1511" i="8"/>
  <c r="L1511" i="8" s="1"/>
  <c r="J1533" i="8"/>
  <c r="L1533" i="8" s="1"/>
  <c r="J1527" i="8"/>
  <c r="L1527" i="8" s="1"/>
  <c r="J1521" i="8"/>
  <c r="L1521" i="8" s="1"/>
  <c r="J1515" i="8"/>
  <c r="L1515" i="8" s="1"/>
  <c r="J1513" i="8"/>
  <c r="L1513" i="8" s="1"/>
  <c r="J1518" i="8"/>
  <c r="L1518" i="8" s="1"/>
  <c r="J1525" i="8"/>
  <c r="L1525" i="8" s="1"/>
  <c r="J1516" i="8"/>
  <c r="L1516" i="8" s="1"/>
  <c r="J1512" i="8"/>
  <c r="L1512" i="8" s="1"/>
  <c r="J1519" i="8"/>
  <c r="L1519" i="8" s="1"/>
  <c r="J1510" i="8"/>
  <c r="L1510" i="8" s="1"/>
  <c r="J1534" i="8"/>
  <c r="L1534" i="8" s="1"/>
  <c r="J1536" i="8"/>
  <c r="L1536" i="8" s="1"/>
  <c r="J1530" i="8"/>
  <c r="L1530" i="8" s="1"/>
  <c r="J1524" i="8"/>
  <c r="L1524" i="8" s="1"/>
  <c r="J1528" i="8"/>
  <c r="L1528" i="8" s="1"/>
  <c r="J1522" i="8"/>
  <c r="L1522" i="8" s="1"/>
  <c r="J1531" i="8"/>
  <c r="L1531" i="8" s="1"/>
  <c r="J1194" i="8"/>
  <c r="L1194" i="8" s="1"/>
  <c r="J1190" i="8"/>
  <c r="L1190" i="8" s="1"/>
  <c r="J1186" i="8"/>
  <c r="L1186" i="8" s="1"/>
  <c r="J1182" i="8"/>
  <c r="L1182" i="8" s="1"/>
  <c r="J1193" i="8"/>
  <c r="L1193" i="8" s="1"/>
  <c r="J1188" i="8"/>
  <c r="L1188" i="8" s="1"/>
  <c r="J1185" i="8"/>
  <c r="L1185" i="8" s="1"/>
  <c r="J1192" i="8"/>
  <c r="L1192" i="8" s="1"/>
  <c r="J1183" i="8"/>
  <c r="L1183" i="8" s="1"/>
  <c r="J1184" i="8"/>
  <c r="L1184" i="8" s="1"/>
  <c r="J1189" i="8"/>
  <c r="L1189" i="8" s="1"/>
  <c r="J1187" i="8"/>
  <c r="L1187" i="8" s="1"/>
  <c r="J1191" i="8"/>
  <c r="L1191" i="8" s="1"/>
  <c r="J1195" i="8"/>
  <c r="L1195" i="8" s="1"/>
  <c r="J726" i="8"/>
  <c r="L726" i="8" s="1"/>
  <c r="J727" i="8"/>
  <c r="L727" i="8" s="1"/>
  <c r="J2086" i="8"/>
  <c r="L2086" i="8" s="1"/>
  <c r="J2087" i="8"/>
  <c r="L2087" i="8" s="1"/>
  <c r="J2088" i="8"/>
  <c r="L2088" i="8" s="1"/>
  <c r="J2079" i="8"/>
  <c r="L2079" i="8" s="1"/>
  <c r="J2076" i="8"/>
  <c r="L2076" i="8" s="1"/>
  <c r="J2072" i="8"/>
  <c r="L2072" i="8" s="1"/>
  <c r="J2068" i="8"/>
  <c r="L2068" i="8" s="1"/>
  <c r="J2064" i="8"/>
  <c r="L2064" i="8" s="1"/>
  <c r="J2060" i="8"/>
  <c r="L2060" i="8" s="1"/>
  <c r="J2056" i="8"/>
  <c r="L2056" i="8" s="1"/>
  <c r="J2052" i="8"/>
  <c r="L2052" i="8" s="1"/>
  <c r="J2083" i="8"/>
  <c r="L2083" i="8" s="1"/>
  <c r="J2073" i="8"/>
  <c r="L2073" i="8" s="1"/>
  <c r="J2069" i="8"/>
  <c r="L2069" i="8" s="1"/>
  <c r="J2065" i="8"/>
  <c r="L2065" i="8" s="1"/>
  <c r="J2061" i="8"/>
  <c r="L2061" i="8" s="1"/>
  <c r="J2057" i="8"/>
  <c r="L2057" i="8" s="1"/>
  <c r="J2053" i="8"/>
  <c r="L2053" i="8" s="1"/>
  <c r="J2084" i="8"/>
  <c r="L2084" i="8" s="1"/>
  <c r="J2077" i="8"/>
  <c r="L2077" i="8" s="1"/>
  <c r="J2082" i="8"/>
  <c r="L2082" i="8" s="1"/>
  <c r="J2075" i="8"/>
  <c r="L2075" i="8" s="1"/>
  <c r="J2067" i="8"/>
  <c r="L2067" i="8" s="1"/>
  <c r="J2059" i="8"/>
  <c r="L2059" i="8" s="1"/>
  <c r="J2080" i="8"/>
  <c r="L2080" i="8" s="1"/>
  <c r="J2070" i="8"/>
  <c r="L2070" i="8" s="1"/>
  <c r="J2062" i="8"/>
  <c r="L2062" i="8" s="1"/>
  <c r="J2054" i="8"/>
  <c r="L2054" i="8" s="1"/>
  <c r="J2085" i="8"/>
  <c r="L2085" i="8" s="1"/>
  <c r="J2078" i="8"/>
  <c r="L2078" i="8" s="1"/>
  <c r="J2074" i="8"/>
  <c r="L2074" i="8" s="1"/>
  <c r="J2066" i="8"/>
  <c r="L2066" i="8" s="1"/>
  <c r="J2058" i="8"/>
  <c r="L2058" i="8" s="1"/>
  <c r="J2081" i="8"/>
  <c r="L2081" i="8" s="1"/>
  <c r="J2071" i="8"/>
  <c r="L2071" i="8" s="1"/>
  <c r="J2055" i="8"/>
  <c r="L2055" i="8" s="1"/>
  <c r="J2063" i="8"/>
  <c r="L2063" i="8" s="1"/>
  <c r="J461" i="8"/>
  <c r="L461" i="8" s="1"/>
  <c r="J462" i="8"/>
  <c r="L462" i="8" s="1"/>
  <c r="J518" i="8"/>
  <c r="L518" i="8" s="1"/>
  <c r="J525" i="8"/>
  <c r="L525" i="8" s="1"/>
  <c r="J522" i="8"/>
  <c r="L522" i="8" s="1"/>
  <c r="J519" i="8"/>
  <c r="L519" i="8" s="1"/>
  <c r="J526" i="8"/>
  <c r="L526" i="8" s="1"/>
  <c r="J520" i="8"/>
  <c r="L520" i="8" s="1"/>
  <c r="J523" i="8"/>
  <c r="L523" i="8" s="1"/>
  <c r="J516" i="8"/>
  <c r="L516" i="8" s="1"/>
  <c r="J521" i="8"/>
  <c r="L521" i="8" s="1"/>
  <c r="J524" i="8"/>
  <c r="L524" i="8" s="1"/>
  <c r="J517" i="8"/>
  <c r="L517" i="8" s="1"/>
  <c r="L3" i="8"/>
  <c r="L27" i="8"/>
  <c r="L51" i="8"/>
  <c r="J64" i="8"/>
  <c r="L64" i="8" s="1"/>
  <c r="J75" i="8"/>
  <c r="L75" i="8" s="1"/>
  <c r="J402" i="8"/>
  <c r="L402" i="8" s="1"/>
  <c r="J715" i="8"/>
  <c r="L715" i="8" s="1"/>
  <c r="J1544" i="8"/>
  <c r="L1544" i="8" s="1"/>
  <c r="J1538" i="8"/>
  <c r="L1538" i="8" s="1"/>
  <c r="J1547" i="8"/>
  <c r="L1547" i="8" s="1"/>
  <c r="J1541" i="8"/>
  <c r="L1541" i="8" s="1"/>
  <c r="J1545" i="8"/>
  <c r="L1545" i="8" s="1"/>
  <c r="J1539" i="8"/>
  <c r="L1539" i="8" s="1"/>
  <c r="J1548" i="8"/>
  <c r="L1548" i="8" s="1"/>
  <c r="J1546" i="8"/>
  <c r="L1546" i="8" s="1"/>
  <c r="J1549" i="8"/>
  <c r="L1549" i="8" s="1"/>
  <c r="J1540" i="8"/>
  <c r="L1540" i="8" s="1"/>
  <c r="J1542" i="8"/>
  <c r="L1542" i="8" s="1"/>
  <c r="J1543" i="8"/>
  <c r="L1543" i="8" s="1"/>
  <c r="J1537" i="8"/>
  <c r="L1537" i="8" s="1"/>
  <c r="J2044" i="8"/>
  <c r="L2044" i="8" s="1"/>
  <c r="J2040" i="8"/>
  <c r="L2040" i="8" s="1"/>
  <c r="J2036" i="8"/>
  <c r="L2036" i="8" s="1"/>
  <c r="J2032" i="8"/>
  <c r="L2032" i="8" s="1"/>
  <c r="J2045" i="8"/>
  <c r="L2045" i="8" s="1"/>
  <c r="J2041" i="8"/>
  <c r="L2041" i="8" s="1"/>
  <c r="J2037" i="8"/>
  <c r="L2037" i="8" s="1"/>
  <c r="J2033" i="8"/>
  <c r="L2033" i="8" s="1"/>
  <c r="J2043" i="8"/>
  <c r="L2043" i="8" s="1"/>
  <c r="J2035" i="8"/>
  <c r="L2035" i="8" s="1"/>
  <c r="J2038" i="8"/>
  <c r="L2038" i="8" s="1"/>
  <c r="J2042" i="8"/>
  <c r="L2042" i="8" s="1"/>
  <c r="J2034" i="8"/>
  <c r="L2034" i="8" s="1"/>
  <c r="J2039" i="8"/>
  <c r="L2039" i="8" s="1"/>
  <c r="J531" i="8"/>
  <c r="L531" i="8" s="1"/>
  <c r="J534" i="8"/>
  <c r="L534" i="8" s="1"/>
  <c r="J528" i="8"/>
  <c r="L528" i="8" s="1"/>
  <c r="J532" i="8"/>
  <c r="L532" i="8" s="1"/>
  <c r="J530" i="8"/>
  <c r="L530" i="8" s="1"/>
  <c r="J533" i="8"/>
  <c r="L533" i="8" s="1"/>
  <c r="J536" i="8"/>
  <c r="L536" i="8" s="1"/>
  <c r="J529" i="8"/>
  <c r="L529" i="8" s="1"/>
  <c r="J527" i="8"/>
  <c r="L527" i="8" s="1"/>
  <c r="J535" i="8"/>
  <c r="L535" i="8" s="1"/>
  <c r="J926" i="8"/>
  <c r="L926" i="8" s="1"/>
  <c r="J923" i="8"/>
  <c r="L923" i="8" s="1"/>
  <c r="J927" i="8"/>
  <c r="L927" i="8" s="1"/>
  <c r="J928" i="8"/>
  <c r="L928" i="8" s="1"/>
  <c r="J924" i="8"/>
  <c r="L924" i="8" s="1"/>
  <c r="J925" i="8"/>
  <c r="L925" i="8" s="1"/>
  <c r="J304" i="8"/>
  <c r="L304" i="8" s="1"/>
  <c r="J305" i="8"/>
  <c r="L305" i="8" s="1"/>
  <c r="J1137" i="8"/>
  <c r="L1137" i="8" s="1"/>
  <c r="J1136" i="8"/>
  <c r="L1136" i="8" s="1"/>
  <c r="J398" i="8"/>
  <c r="L398" i="8" s="1"/>
  <c r="J396" i="8"/>
  <c r="L396" i="8" s="1"/>
  <c r="J397" i="8"/>
  <c r="L397" i="8" s="1"/>
  <c r="J338" i="8"/>
  <c r="L338" i="8" s="1"/>
  <c r="J335" i="8"/>
  <c r="L335" i="8" s="1"/>
  <c r="J328" i="8"/>
  <c r="L328" i="8" s="1"/>
  <c r="J339" i="8"/>
  <c r="L339" i="8" s="1"/>
  <c r="J332" i="8"/>
  <c r="L332" i="8" s="1"/>
  <c r="J333" i="8"/>
  <c r="L333" i="8" s="1"/>
  <c r="J340" i="8"/>
  <c r="L340" i="8" s="1"/>
  <c r="J330" i="8"/>
  <c r="L330" i="8" s="1"/>
  <c r="J331" i="8"/>
  <c r="L331" i="8" s="1"/>
  <c r="J336" i="8"/>
  <c r="L336" i="8" s="1"/>
  <c r="J341" i="8"/>
  <c r="L341" i="8" s="1"/>
  <c r="J329" i="8"/>
  <c r="L329" i="8" s="1"/>
  <c r="J334" i="8"/>
  <c r="L334" i="8" s="1"/>
  <c r="J380" i="8"/>
  <c r="L380" i="8" s="1"/>
  <c r="J400" i="8"/>
  <c r="L400" i="8" s="1"/>
  <c r="J2051" i="8"/>
  <c r="L2051" i="8" s="1"/>
  <c r="J2050" i="8"/>
  <c r="L2050" i="8" s="1"/>
  <c r="J1158" i="8"/>
  <c r="L1158" i="8" s="1"/>
  <c r="J1161" i="8"/>
  <c r="L1161" i="8" s="1"/>
  <c r="J1155" i="8"/>
  <c r="L1155" i="8" s="1"/>
  <c r="J1162" i="8"/>
  <c r="L1162" i="8" s="1"/>
  <c r="J1160" i="8"/>
  <c r="L1160" i="8" s="1"/>
  <c r="J1156" i="8"/>
  <c r="L1156" i="8" s="1"/>
  <c r="J1159" i="8"/>
  <c r="L1159" i="8" s="1"/>
  <c r="J1157" i="8"/>
  <c r="L1157" i="8" s="1"/>
  <c r="J1037" i="8"/>
  <c r="L1037" i="8" s="1"/>
  <c r="J1034" i="8"/>
  <c r="L1034" i="8" s="1"/>
  <c r="J1035" i="8"/>
  <c r="L1035" i="8" s="1"/>
  <c r="J1038" i="8"/>
  <c r="L1038" i="8" s="1"/>
  <c r="J1036" i="8"/>
  <c r="L1036" i="8" s="1"/>
  <c r="J543" i="8"/>
  <c r="L543" i="8" s="1"/>
  <c r="J537" i="8"/>
  <c r="L537" i="8" s="1"/>
  <c r="J546" i="8"/>
  <c r="L546" i="8" s="1"/>
  <c r="J540" i="8"/>
  <c r="L540" i="8" s="1"/>
  <c r="J544" i="8"/>
  <c r="L544" i="8" s="1"/>
  <c r="J538" i="8"/>
  <c r="L538" i="8" s="1"/>
  <c r="J541" i="8"/>
  <c r="L541" i="8" s="1"/>
  <c r="J542" i="8"/>
  <c r="L542" i="8" s="1"/>
  <c r="J539" i="8"/>
  <c r="L539" i="8" s="1"/>
  <c r="J545" i="8"/>
  <c r="L545" i="8" s="1"/>
  <c r="J2190" i="8"/>
  <c r="L2190" i="8" s="1"/>
  <c r="J2191" i="8"/>
  <c r="L2191" i="8" s="1"/>
  <c r="J2192" i="8"/>
  <c r="L2192" i="8" s="1"/>
  <c r="J2189" i="8"/>
  <c r="L2189" i="8" s="1"/>
  <c r="J1306" i="8"/>
  <c r="L1306" i="8" s="1"/>
  <c r="J1302" i="8"/>
  <c r="L1302" i="8" s="1"/>
  <c r="J1298" i="8"/>
  <c r="L1298" i="8" s="1"/>
  <c r="J1294" i="8"/>
  <c r="L1294" i="8" s="1"/>
  <c r="J1305" i="8"/>
  <c r="L1305" i="8" s="1"/>
  <c r="J1300" i="8"/>
  <c r="L1300" i="8" s="1"/>
  <c r="J1297" i="8"/>
  <c r="L1297" i="8" s="1"/>
  <c r="J1301" i="8"/>
  <c r="L1301" i="8" s="1"/>
  <c r="J1303" i="8"/>
  <c r="L1303" i="8" s="1"/>
  <c r="J1299" i="8"/>
  <c r="L1299" i="8" s="1"/>
  <c r="J1295" i="8"/>
  <c r="L1295" i="8" s="1"/>
  <c r="J1296" i="8"/>
  <c r="L1296" i="8" s="1"/>
  <c r="J1304" i="8"/>
  <c r="L1304" i="8" s="1"/>
  <c r="J321" i="8"/>
  <c r="L321" i="8" s="1"/>
  <c r="J326" i="8"/>
  <c r="L326" i="8" s="1"/>
  <c r="J323" i="8"/>
  <c r="L323" i="8" s="1"/>
  <c r="J318" i="8"/>
  <c r="L318" i="8" s="1"/>
  <c r="J319" i="8"/>
  <c r="L319" i="8" s="1"/>
  <c r="J324" i="8"/>
  <c r="L324" i="8" s="1"/>
  <c r="J327" i="8"/>
  <c r="L327" i="8" s="1"/>
  <c r="J322" i="8"/>
  <c r="L322" i="8" s="1"/>
  <c r="J317" i="8"/>
  <c r="L317" i="8" s="1"/>
  <c r="J947" i="8"/>
  <c r="L947" i="8" s="1"/>
  <c r="J948" i="8"/>
  <c r="L948" i="8" s="1"/>
  <c r="J945" i="8"/>
  <c r="L945" i="8" s="1"/>
  <c r="J946" i="8"/>
  <c r="L946" i="8" s="1"/>
  <c r="J429" i="8"/>
  <c r="L429" i="8" s="1"/>
  <c r="J422" i="8"/>
  <c r="L422" i="8" s="1"/>
  <c r="J436" i="8"/>
  <c r="L436" i="8" s="1"/>
  <c r="J419" i="8"/>
  <c r="L419" i="8" s="1"/>
  <c r="J412" i="8"/>
  <c r="L412" i="8" s="1"/>
  <c r="J434" i="8"/>
  <c r="L434" i="8" s="1"/>
  <c r="J417" i="8"/>
  <c r="L417" i="8" s="1"/>
  <c r="J431" i="8"/>
  <c r="L431" i="8" s="1"/>
  <c r="J433" i="8"/>
  <c r="L433" i="8" s="1"/>
  <c r="J430" i="8"/>
  <c r="L430" i="8" s="1"/>
  <c r="J425" i="8"/>
  <c r="L425" i="8" s="1"/>
  <c r="J414" i="8"/>
  <c r="L414" i="8" s="1"/>
  <c r="J428" i="8"/>
  <c r="L428" i="8" s="1"/>
  <c r="J423" i="8"/>
  <c r="L423" i="8" s="1"/>
  <c r="J420" i="8"/>
  <c r="L420" i="8" s="1"/>
  <c r="J421" i="8"/>
  <c r="L421" i="8" s="1"/>
  <c r="J424" i="8"/>
  <c r="L424" i="8" s="1"/>
  <c r="J418" i="8"/>
  <c r="L418" i="8" s="1"/>
  <c r="J426" i="8"/>
  <c r="L426" i="8" s="1"/>
  <c r="J435" i="8"/>
  <c r="L435" i="8" s="1"/>
  <c r="J416" i="8"/>
  <c r="L416" i="8" s="1"/>
  <c r="J427" i="8"/>
  <c r="L427" i="8" s="1"/>
  <c r="J93" i="8"/>
  <c r="L93" i="8" s="1"/>
  <c r="J89" i="8"/>
  <c r="L89" i="8" s="1"/>
  <c r="J94" i="8"/>
  <c r="L94" i="8" s="1"/>
  <c r="J90" i="8"/>
  <c r="L90" i="8" s="1"/>
  <c r="J86" i="8"/>
  <c r="L86" i="8" s="1"/>
  <c r="J1974" i="8"/>
  <c r="L1974" i="8" s="1"/>
  <c r="J1976" i="8"/>
  <c r="L1976" i="8" s="1"/>
  <c r="J1975" i="8"/>
  <c r="L1975" i="8" s="1"/>
  <c r="J1774" i="8"/>
  <c r="L1774" i="8" s="1"/>
  <c r="J1775" i="8"/>
  <c r="L1775" i="8" s="1"/>
  <c r="J1776" i="8"/>
  <c r="L1776" i="8" s="1"/>
  <c r="J1772" i="8"/>
  <c r="L1772" i="8" s="1"/>
  <c r="J1773" i="8"/>
  <c r="L1773" i="8" s="1"/>
  <c r="J1603" i="8"/>
  <c r="L1603" i="8" s="1"/>
  <c r="J1602" i="8"/>
  <c r="L1602" i="8" s="1"/>
  <c r="J1604" i="8"/>
  <c r="L1604" i="8" s="1"/>
  <c r="J1605" i="8"/>
  <c r="L1605" i="8" s="1"/>
  <c r="J7" i="8"/>
  <c r="L7" i="8" s="1"/>
  <c r="J20" i="8"/>
  <c r="L20" i="8" s="1"/>
  <c r="J31" i="8"/>
  <c r="L31" i="8" s="1"/>
  <c r="J55" i="8"/>
  <c r="L55" i="8" s="1"/>
  <c r="J68" i="8"/>
  <c r="L68" i="8" s="1"/>
  <c r="J79" i="8"/>
  <c r="L79" i="8" s="1"/>
  <c r="J92" i="8"/>
  <c r="L92" i="8" s="1"/>
  <c r="J103" i="8"/>
  <c r="L103" i="8" s="1"/>
  <c r="J440" i="8"/>
  <c r="L440" i="8" s="1"/>
  <c r="J449" i="8"/>
  <c r="L449" i="8" s="1"/>
  <c r="J553" i="8"/>
  <c r="L553" i="8" s="1"/>
  <c r="J692" i="8"/>
  <c r="L692" i="8" s="1"/>
  <c r="J254" i="8"/>
  <c r="L254" i="8" s="1"/>
  <c r="J251" i="8"/>
  <c r="L251" i="8" s="1"/>
  <c r="J253" i="8"/>
  <c r="L253" i="8" s="1"/>
  <c r="J875" i="8"/>
  <c r="L875" i="8" s="1"/>
  <c r="J858" i="8"/>
  <c r="L858" i="8" s="1"/>
  <c r="J851" i="8"/>
  <c r="L851" i="8" s="1"/>
  <c r="J872" i="8"/>
  <c r="L872" i="8" s="1"/>
  <c r="J865" i="8"/>
  <c r="L865" i="8" s="1"/>
  <c r="J848" i="8"/>
  <c r="L848" i="8" s="1"/>
  <c r="J841" i="8"/>
  <c r="L841" i="8" s="1"/>
  <c r="J862" i="8"/>
  <c r="L862" i="8" s="1"/>
  <c r="J855" i="8"/>
  <c r="L855" i="8" s="1"/>
  <c r="J838" i="8"/>
  <c r="L838" i="8" s="1"/>
  <c r="J876" i="8"/>
  <c r="L876" i="8" s="1"/>
  <c r="J869" i="8"/>
  <c r="L869" i="8" s="1"/>
  <c r="J852" i="8"/>
  <c r="L852" i="8" s="1"/>
  <c r="J845" i="8"/>
  <c r="L845" i="8" s="1"/>
  <c r="J870" i="8"/>
  <c r="L870" i="8" s="1"/>
  <c r="J863" i="8"/>
  <c r="L863" i="8" s="1"/>
  <c r="J846" i="8"/>
  <c r="L846" i="8" s="1"/>
  <c r="J839" i="8"/>
  <c r="L839" i="8" s="1"/>
  <c r="J860" i="8"/>
  <c r="L860" i="8" s="1"/>
  <c r="J853" i="8"/>
  <c r="L853" i="8" s="1"/>
  <c r="J874" i="8"/>
  <c r="L874" i="8" s="1"/>
  <c r="J867" i="8"/>
  <c r="L867" i="8" s="1"/>
  <c r="J850" i="8"/>
  <c r="L850" i="8" s="1"/>
  <c r="J843" i="8"/>
  <c r="L843" i="8" s="1"/>
  <c r="J861" i="8"/>
  <c r="L861" i="8" s="1"/>
  <c r="J857" i="8"/>
  <c r="L857" i="8" s="1"/>
  <c r="J859" i="8"/>
  <c r="L859" i="8" s="1"/>
  <c r="J844" i="8"/>
  <c r="L844" i="8" s="1"/>
  <c r="J840" i="8"/>
  <c r="L840" i="8" s="1"/>
  <c r="J849" i="8"/>
  <c r="L849" i="8" s="1"/>
  <c r="J842" i="8"/>
  <c r="L842" i="8" s="1"/>
  <c r="J868" i="8"/>
  <c r="L868" i="8" s="1"/>
  <c r="J866" i="8"/>
  <c r="L866" i="8" s="1"/>
  <c r="J871" i="8"/>
  <c r="L871" i="8" s="1"/>
  <c r="J854" i="8"/>
  <c r="L854" i="8" s="1"/>
  <c r="J847" i="8"/>
  <c r="L847" i="8" s="1"/>
  <c r="J873" i="8"/>
  <c r="L873" i="8" s="1"/>
  <c r="J856" i="8"/>
  <c r="L856" i="8" s="1"/>
  <c r="J864" i="8"/>
  <c r="L864" i="8" s="1"/>
  <c r="J1164" i="8"/>
  <c r="L1164" i="8" s="1"/>
  <c r="J1167" i="8"/>
  <c r="L1167" i="8" s="1"/>
  <c r="J1165" i="8"/>
  <c r="L1165" i="8" s="1"/>
  <c r="J1163" i="8"/>
  <c r="L1163" i="8" s="1"/>
  <c r="J1168" i="8"/>
  <c r="L1168" i="8" s="1"/>
  <c r="J1166" i="8"/>
  <c r="L1166" i="8" s="1"/>
  <c r="J1844" i="8"/>
  <c r="L1844" i="8" s="1"/>
  <c r="J1840" i="8"/>
  <c r="L1840" i="8" s="1"/>
  <c r="J1836" i="8"/>
  <c r="L1836" i="8" s="1"/>
  <c r="J1832" i="8"/>
  <c r="L1832" i="8" s="1"/>
  <c r="J1828" i="8"/>
  <c r="L1828" i="8" s="1"/>
  <c r="J1824" i="8"/>
  <c r="L1824" i="8" s="1"/>
  <c r="J1845" i="8"/>
  <c r="L1845" i="8" s="1"/>
  <c r="J1841" i="8"/>
  <c r="L1841" i="8" s="1"/>
  <c r="J1837" i="8"/>
  <c r="L1837" i="8" s="1"/>
  <c r="J1833" i="8"/>
  <c r="L1833" i="8" s="1"/>
  <c r="J1829" i="8"/>
  <c r="L1829" i="8" s="1"/>
  <c r="J1825" i="8"/>
  <c r="L1825" i="8" s="1"/>
  <c r="J1842" i="8"/>
  <c r="L1842" i="8" s="1"/>
  <c r="J1830" i="8"/>
  <c r="L1830" i="8" s="1"/>
  <c r="J1835" i="8"/>
  <c r="L1835" i="8" s="1"/>
  <c r="J1838" i="8"/>
  <c r="L1838" i="8" s="1"/>
  <c r="J1826" i="8"/>
  <c r="L1826" i="8" s="1"/>
  <c r="J1839" i="8"/>
  <c r="L1839" i="8" s="1"/>
  <c r="J1827" i="8"/>
  <c r="L1827" i="8" s="1"/>
  <c r="J1834" i="8"/>
  <c r="L1834" i="8" s="1"/>
  <c r="J1843" i="8"/>
  <c r="L1843" i="8" s="1"/>
  <c r="J1831" i="8"/>
  <c r="L1831" i="8" s="1"/>
  <c r="J1278" i="8"/>
  <c r="L1278" i="8" s="1"/>
  <c r="J1274" i="8"/>
  <c r="L1274" i="8" s="1"/>
  <c r="J1270" i="8"/>
  <c r="L1270" i="8" s="1"/>
  <c r="J1266" i="8"/>
  <c r="L1266" i="8" s="1"/>
  <c r="J1276" i="8"/>
  <c r="L1276" i="8" s="1"/>
  <c r="J1273" i="8"/>
  <c r="L1273" i="8" s="1"/>
  <c r="J1268" i="8"/>
  <c r="L1268" i="8" s="1"/>
  <c r="J1265" i="8"/>
  <c r="L1265" i="8" s="1"/>
  <c r="J1277" i="8"/>
  <c r="L1277" i="8" s="1"/>
  <c r="J1279" i="8"/>
  <c r="L1279" i="8" s="1"/>
  <c r="J1275" i="8"/>
  <c r="L1275" i="8" s="1"/>
  <c r="J1269" i="8"/>
  <c r="L1269" i="8" s="1"/>
  <c r="J1280" i="8"/>
  <c r="L1280" i="8" s="1"/>
  <c r="J1271" i="8"/>
  <c r="L1271" i="8" s="1"/>
  <c r="J1267" i="8"/>
  <c r="L1267" i="8" s="1"/>
  <c r="J1272" i="8"/>
  <c r="L1272" i="8" s="1"/>
  <c r="J1264" i="8"/>
  <c r="L1264" i="8" s="1"/>
  <c r="J1152" i="8"/>
  <c r="L1152" i="8" s="1"/>
  <c r="J1146" i="8"/>
  <c r="L1146" i="8" s="1"/>
  <c r="J1140" i="8"/>
  <c r="L1140" i="8" s="1"/>
  <c r="J1149" i="8"/>
  <c r="L1149" i="8" s="1"/>
  <c r="J1143" i="8"/>
  <c r="L1143" i="8" s="1"/>
  <c r="J1141" i="8"/>
  <c r="L1141" i="8" s="1"/>
  <c r="J1139" i="8"/>
  <c r="L1139" i="8" s="1"/>
  <c r="J1153" i="8"/>
  <c r="L1153" i="8" s="1"/>
  <c r="J1151" i="8"/>
  <c r="L1151" i="8" s="1"/>
  <c r="J1144" i="8"/>
  <c r="L1144" i="8" s="1"/>
  <c r="J1142" i="8"/>
  <c r="L1142" i="8" s="1"/>
  <c r="J1147" i="8"/>
  <c r="L1147" i="8" s="1"/>
  <c r="J1145" i="8"/>
  <c r="L1145" i="8" s="1"/>
  <c r="J1148" i="8"/>
  <c r="L1148" i="8" s="1"/>
  <c r="J1150" i="8"/>
  <c r="L1150" i="8" s="1"/>
  <c r="J11" i="8"/>
  <c r="L11" i="8" s="1"/>
  <c r="J24" i="8"/>
  <c r="L24" i="8" s="1"/>
  <c r="J35" i="8"/>
  <c r="L35" i="8" s="1"/>
  <c r="J72" i="8"/>
  <c r="L72" i="8" s="1"/>
  <c r="J96" i="8"/>
  <c r="L96" i="8" s="1"/>
  <c r="J690" i="8"/>
  <c r="L690" i="8" s="1"/>
  <c r="Q1947" i="8"/>
  <c r="Q1966" i="8"/>
  <c r="Q1959" i="8"/>
  <c r="Q1967" i="8"/>
  <c r="Q1960" i="8"/>
  <c r="Q1957" i="8"/>
  <c r="Q1953" i="8"/>
  <c r="Q1949" i="8"/>
  <c r="Q1945" i="8"/>
  <c r="Q1965" i="8"/>
  <c r="Q1963" i="8"/>
  <c r="Q1961" i="8"/>
  <c r="Q1944" i="8"/>
  <c r="Q1958" i="8"/>
  <c r="Q1956" i="8"/>
  <c r="Q1954" i="8"/>
  <c r="J374" i="8"/>
  <c r="L374" i="8" s="1"/>
  <c r="J371" i="8"/>
  <c r="L371" i="8" s="1"/>
  <c r="J364" i="8"/>
  <c r="L364" i="8" s="1"/>
  <c r="J369" i="8"/>
  <c r="L369" i="8" s="1"/>
  <c r="J362" i="8"/>
  <c r="L362" i="8" s="1"/>
  <c r="J373" i="8"/>
  <c r="L373" i="8" s="1"/>
  <c r="J376" i="8"/>
  <c r="L376" i="8" s="1"/>
  <c r="J370" i="8"/>
  <c r="L370" i="8" s="1"/>
  <c r="J365" i="8"/>
  <c r="L365" i="8" s="1"/>
  <c r="J363" i="8"/>
  <c r="L363" i="8" s="1"/>
  <c r="J360" i="8"/>
  <c r="L360" i="8" s="1"/>
  <c r="J377" i="8"/>
  <c r="L377" i="8" s="1"/>
  <c r="J366" i="8"/>
  <c r="L366" i="8" s="1"/>
  <c r="J372" i="8"/>
  <c r="L372" i="8" s="1"/>
  <c r="J368" i="8"/>
  <c r="L368" i="8" s="1"/>
  <c r="J375" i="8"/>
  <c r="L375" i="8" s="1"/>
  <c r="J367" i="8"/>
  <c r="L367" i="8" s="1"/>
  <c r="J1628" i="8"/>
  <c r="L1628" i="8" s="1"/>
  <c r="J1629" i="8"/>
  <c r="L1629" i="8" s="1"/>
  <c r="J81" i="8"/>
  <c r="L81" i="8" s="1"/>
  <c r="J77" i="8"/>
  <c r="L77" i="8" s="1"/>
  <c r="J73" i="8"/>
  <c r="L73" i="8" s="1"/>
  <c r="J82" i="8"/>
  <c r="L82" i="8" s="1"/>
  <c r="J78" i="8"/>
  <c r="L78" i="8" s="1"/>
  <c r="J74" i="8"/>
  <c r="L74" i="8" s="1"/>
  <c r="J2110" i="8"/>
  <c r="L2110" i="8" s="1"/>
  <c r="J2103" i="8"/>
  <c r="L2103" i="8" s="1"/>
  <c r="J2100" i="8"/>
  <c r="L2100" i="8" s="1"/>
  <c r="J2107" i="8"/>
  <c r="L2107" i="8" s="1"/>
  <c r="J2111" i="8"/>
  <c r="L2111" i="8" s="1"/>
  <c r="J2108" i="8"/>
  <c r="L2108" i="8" s="1"/>
  <c r="J2101" i="8"/>
  <c r="L2101" i="8" s="1"/>
  <c r="J2102" i="8"/>
  <c r="L2102" i="8" s="1"/>
  <c r="J2133" i="8"/>
  <c r="L2133" i="8" s="1"/>
  <c r="J2126" i="8"/>
  <c r="L2126" i="8" s="1"/>
  <c r="J2121" i="8"/>
  <c r="L2121" i="8" s="1"/>
  <c r="J2114" i="8"/>
  <c r="L2114" i="8" s="1"/>
  <c r="J2109" i="8"/>
  <c r="L2109" i="8" s="1"/>
  <c r="J2098" i="8"/>
  <c r="L2098" i="8" s="1"/>
  <c r="J2105" i="8"/>
  <c r="L2105" i="8" s="1"/>
  <c r="J2131" i="8"/>
  <c r="L2131" i="8" s="1"/>
  <c r="J2124" i="8"/>
  <c r="L2124" i="8" s="1"/>
  <c r="J2119" i="8"/>
  <c r="L2119" i="8" s="1"/>
  <c r="J2112" i="8"/>
  <c r="L2112" i="8" s="1"/>
  <c r="J2122" i="8"/>
  <c r="L2122" i="8" s="1"/>
  <c r="J2106" i="8"/>
  <c r="L2106" i="8" s="1"/>
  <c r="J2099" i="8"/>
  <c r="L2099" i="8" s="1"/>
  <c r="J2128" i="8"/>
  <c r="L2128" i="8" s="1"/>
  <c r="J2116" i="8"/>
  <c r="L2116" i="8" s="1"/>
  <c r="J2129" i="8"/>
  <c r="L2129" i="8" s="1"/>
  <c r="J2117" i="8"/>
  <c r="L2117" i="8" s="1"/>
  <c r="J2118" i="8"/>
  <c r="L2118" i="8" s="1"/>
  <c r="J2120" i="8"/>
  <c r="L2120" i="8" s="1"/>
  <c r="J2130" i="8"/>
  <c r="L2130" i="8" s="1"/>
  <c r="J2115" i="8"/>
  <c r="L2115" i="8" s="1"/>
  <c r="J2113" i="8"/>
  <c r="L2113" i="8" s="1"/>
  <c r="J2132" i="8"/>
  <c r="L2132" i="8" s="1"/>
  <c r="J2127" i="8"/>
  <c r="L2127" i="8" s="1"/>
  <c r="J2104" i="8"/>
  <c r="L2104" i="8" s="1"/>
  <c r="J2125" i="8"/>
  <c r="L2125" i="8" s="1"/>
  <c r="J2123" i="8"/>
  <c r="L2123" i="8" s="1"/>
  <c r="J1369" i="8"/>
  <c r="L1369" i="8" s="1"/>
  <c r="J1368" i="8"/>
  <c r="L1368" i="8" s="1"/>
  <c r="J954" i="8"/>
  <c r="L954" i="8" s="1"/>
  <c r="J951" i="8"/>
  <c r="L951" i="8" s="1"/>
  <c r="J958" i="8"/>
  <c r="L958" i="8" s="1"/>
  <c r="J955" i="8"/>
  <c r="L955" i="8" s="1"/>
  <c r="J950" i="8"/>
  <c r="L950" i="8" s="1"/>
  <c r="J960" i="8"/>
  <c r="L960" i="8" s="1"/>
  <c r="J953" i="8"/>
  <c r="L953" i="8" s="1"/>
  <c r="J956" i="8"/>
  <c r="L956" i="8" s="1"/>
  <c r="J949" i="8"/>
  <c r="L949" i="8" s="1"/>
  <c r="J952" i="8"/>
  <c r="L952" i="8" s="1"/>
  <c r="J959" i="8"/>
  <c r="L959" i="8" s="1"/>
  <c r="J957" i="8"/>
  <c r="L957" i="8" s="1"/>
  <c r="J657" i="8"/>
  <c r="L657" i="8" s="1"/>
  <c r="J653" i="8"/>
  <c r="L653" i="8" s="1"/>
  <c r="J649" i="8"/>
  <c r="L649" i="8" s="1"/>
  <c r="J645" i="8"/>
  <c r="L645" i="8" s="1"/>
  <c r="J641" i="8"/>
  <c r="L641" i="8" s="1"/>
  <c r="J637" i="8"/>
  <c r="L637" i="8" s="1"/>
  <c r="J633" i="8"/>
  <c r="L633" i="8" s="1"/>
  <c r="J627" i="8"/>
  <c r="L627" i="8" s="1"/>
  <c r="J621" i="8"/>
  <c r="L621" i="8" s="1"/>
  <c r="J615" i="8"/>
  <c r="L615" i="8" s="1"/>
  <c r="J609" i="8"/>
  <c r="L609" i="8" s="1"/>
  <c r="J654" i="8"/>
  <c r="L654" i="8" s="1"/>
  <c r="J646" i="8"/>
  <c r="L646" i="8" s="1"/>
  <c r="J638" i="8"/>
  <c r="L638" i="8" s="1"/>
  <c r="J630" i="8"/>
  <c r="L630" i="8" s="1"/>
  <c r="J624" i="8"/>
  <c r="L624" i="8" s="1"/>
  <c r="J618" i="8"/>
  <c r="L618" i="8" s="1"/>
  <c r="J612" i="8"/>
  <c r="L612" i="8" s="1"/>
  <c r="J628" i="8"/>
  <c r="L628" i="8" s="1"/>
  <c r="J622" i="8"/>
  <c r="L622" i="8" s="1"/>
  <c r="J616" i="8"/>
  <c r="L616" i="8" s="1"/>
  <c r="J610" i="8"/>
  <c r="L610" i="8" s="1"/>
  <c r="J656" i="8"/>
  <c r="L656" i="8" s="1"/>
  <c r="J647" i="8"/>
  <c r="L647" i="8" s="1"/>
  <c r="J640" i="8"/>
  <c r="L640" i="8" s="1"/>
  <c r="J631" i="8"/>
  <c r="L631" i="8" s="1"/>
  <c r="J613" i="8"/>
  <c r="L613" i="8" s="1"/>
  <c r="J620" i="8"/>
  <c r="L620" i="8" s="1"/>
  <c r="J623" i="8"/>
  <c r="L623" i="8" s="1"/>
  <c r="J655" i="8"/>
  <c r="L655" i="8" s="1"/>
  <c r="J648" i="8"/>
  <c r="L648" i="8" s="1"/>
  <c r="J639" i="8"/>
  <c r="L639" i="8" s="1"/>
  <c r="J632" i="8"/>
  <c r="L632" i="8" s="1"/>
  <c r="J614" i="8"/>
  <c r="L614" i="8" s="1"/>
  <c r="J652" i="8"/>
  <c r="L652" i="8" s="1"/>
  <c r="J650" i="8"/>
  <c r="L650" i="8" s="1"/>
  <c r="J619" i="8"/>
  <c r="L619" i="8" s="1"/>
  <c r="J617" i="8"/>
  <c r="L617" i="8" s="1"/>
  <c r="J658" i="8"/>
  <c r="L658" i="8" s="1"/>
  <c r="J635" i="8"/>
  <c r="L635" i="8" s="1"/>
  <c r="J625" i="8"/>
  <c r="L625" i="8" s="1"/>
  <c r="J643" i="8"/>
  <c r="L643" i="8" s="1"/>
  <c r="J651" i="8"/>
  <c r="L651" i="8" s="1"/>
  <c r="J659" i="8"/>
  <c r="L659" i="8" s="1"/>
  <c r="J636" i="8"/>
  <c r="L636" i="8" s="1"/>
  <c r="J634" i="8"/>
  <c r="L634" i="8" s="1"/>
  <c r="J626" i="8"/>
  <c r="L626" i="8" s="1"/>
  <c r="J1234" i="8"/>
  <c r="L1234" i="8" s="1"/>
  <c r="J1230" i="8"/>
  <c r="L1230" i="8" s="1"/>
  <c r="J1226" i="8"/>
  <c r="L1226" i="8" s="1"/>
  <c r="J1222" i="8"/>
  <c r="L1222" i="8" s="1"/>
  <c r="J1218" i="8"/>
  <c r="L1218" i="8" s="1"/>
  <c r="J1214" i="8"/>
  <c r="L1214" i="8" s="1"/>
  <c r="J1210" i="8"/>
  <c r="L1210" i="8" s="1"/>
  <c r="J1206" i="8"/>
  <c r="L1206" i="8" s="1"/>
  <c r="J1233" i="8"/>
  <c r="L1233" i="8" s="1"/>
  <c r="J1228" i="8"/>
  <c r="L1228" i="8" s="1"/>
  <c r="J1225" i="8"/>
  <c r="L1225" i="8" s="1"/>
  <c r="J1220" i="8"/>
  <c r="L1220" i="8" s="1"/>
  <c r="J1217" i="8"/>
  <c r="L1217" i="8" s="1"/>
  <c r="J1212" i="8"/>
  <c r="L1212" i="8" s="1"/>
  <c r="J1209" i="8"/>
  <c r="L1209" i="8" s="1"/>
  <c r="J1204" i="8"/>
  <c r="L1204" i="8" s="1"/>
  <c r="J1213" i="8"/>
  <c r="L1213" i="8" s="1"/>
  <c r="J1224" i="8"/>
  <c r="L1224" i="8" s="1"/>
  <c r="J1215" i="8"/>
  <c r="L1215" i="8" s="1"/>
  <c r="J1211" i="8"/>
  <c r="L1211" i="8" s="1"/>
  <c r="J1205" i="8"/>
  <c r="L1205" i="8" s="1"/>
  <c r="J1216" i="8"/>
  <c r="L1216" i="8" s="1"/>
  <c r="J1207" i="8"/>
  <c r="L1207" i="8" s="1"/>
  <c r="J1229" i="8"/>
  <c r="L1229" i="8" s="1"/>
  <c r="J1232" i="8"/>
  <c r="L1232" i="8" s="1"/>
  <c r="J1221" i="8"/>
  <c r="L1221" i="8" s="1"/>
  <c r="J1219" i="8"/>
  <c r="L1219" i="8" s="1"/>
  <c r="J1208" i="8"/>
  <c r="L1208" i="8" s="1"/>
  <c r="J1227" i="8"/>
  <c r="L1227" i="8" s="1"/>
  <c r="J1231" i="8"/>
  <c r="L1231" i="8" s="1"/>
  <c r="J1223" i="8"/>
  <c r="L1223" i="8" s="1"/>
  <c r="J151" i="8"/>
  <c r="L151" i="8" s="1"/>
  <c r="J147" i="8"/>
  <c r="L147" i="8" s="1"/>
  <c r="J143" i="8"/>
  <c r="L143" i="8" s="1"/>
  <c r="J139" i="8"/>
  <c r="L139" i="8" s="1"/>
  <c r="J152" i="8"/>
  <c r="L152" i="8" s="1"/>
  <c r="J148" i="8"/>
  <c r="L148" i="8" s="1"/>
  <c r="J144" i="8"/>
  <c r="L144" i="8" s="1"/>
  <c r="J140" i="8"/>
  <c r="L140" i="8" s="1"/>
  <c r="J153" i="8"/>
  <c r="L153" i="8" s="1"/>
  <c r="J149" i="8"/>
  <c r="L149" i="8" s="1"/>
  <c r="J145" i="8"/>
  <c r="L145" i="8" s="1"/>
  <c r="J141" i="8"/>
  <c r="L141" i="8" s="1"/>
  <c r="J137" i="8"/>
  <c r="L137" i="8" s="1"/>
  <c r="J150" i="8"/>
  <c r="L150" i="8" s="1"/>
  <c r="J142" i="8"/>
  <c r="L142" i="8" s="1"/>
  <c r="J146" i="8"/>
  <c r="L146" i="8" s="1"/>
  <c r="J138" i="8"/>
  <c r="L138" i="8" s="1"/>
  <c r="J194" i="8"/>
  <c r="L194" i="8" s="1"/>
  <c r="J191" i="8"/>
  <c r="L191" i="8" s="1"/>
  <c r="J195" i="8"/>
  <c r="L195" i="8" s="1"/>
  <c r="J188" i="8"/>
  <c r="L188" i="8" s="1"/>
  <c r="J189" i="8"/>
  <c r="L189" i="8" s="1"/>
  <c r="J196" i="8"/>
  <c r="L196" i="8" s="1"/>
  <c r="J192" i="8"/>
  <c r="L192" i="8" s="1"/>
  <c r="J190" i="8"/>
  <c r="L190" i="8" s="1"/>
  <c r="J193" i="8"/>
  <c r="L193" i="8" s="1"/>
  <c r="J753" i="8"/>
  <c r="L753" i="8" s="1"/>
  <c r="J749" i="8"/>
  <c r="L749" i="8" s="1"/>
  <c r="J745" i="8"/>
  <c r="L745" i="8" s="1"/>
  <c r="J741" i="8"/>
  <c r="L741" i="8" s="1"/>
  <c r="J750" i="8"/>
  <c r="L750" i="8" s="1"/>
  <c r="J742" i="8"/>
  <c r="L742" i="8" s="1"/>
  <c r="J752" i="8"/>
  <c r="L752" i="8" s="1"/>
  <c r="J743" i="8"/>
  <c r="L743" i="8" s="1"/>
  <c r="J751" i="8"/>
  <c r="L751" i="8" s="1"/>
  <c r="J744" i="8"/>
  <c r="L744" i="8" s="1"/>
  <c r="J748" i="8"/>
  <c r="L748" i="8" s="1"/>
  <c r="J746" i="8"/>
  <c r="L746" i="8" s="1"/>
  <c r="J747" i="8"/>
  <c r="L747" i="8" s="1"/>
  <c r="J1353" i="8"/>
  <c r="L1353" i="8" s="1"/>
  <c r="J1350" i="8"/>
  <c r="L1350" i="8" s="1"/>
  <c r="J1346" i="8"/>
  <c r="L1346" i="8" s="1"/>
  <c r="J1355" i="8"/>
  <c r="L1355" i="8" s="1"/>
  <c r="J1348" i="8"/>
  <c r="L1348" i="8" s="1"/>
  <c r="J1345" i="8"/>
  <c r="L1345" i="8" s="1"/>
  <c r="J1354" i="8"/>
  <c r="L1354" i="8" s="1"/>
  <c r="J1352" i="8"/>
  <c r="L1352" i="8" s="1"/>
  <c r="J1343" i="8"/>
  <c r="L1343" i="8" s="1"/>
  <c r="J1344" i="8"/>
  <c r="L1344" i="8" s="1"/>
  <c r="J1351" i="8"/>
  <c r="L1351" i="8" s="1"/>
  <c r="J1349" i="8"/>
  <c r="L1349" i="8" s="1"/>
  <c r="J1347" i="8"/>
  <c r="L1347" i="8" s="1"/>
  <c r="J1672" i="8"/>
  <c r="L1672" i="8" s="1"/>
  <c r="J1668" i="8"/>
  <c r="L1668" i="8" s="1"/>
  <c r="J1664" i="8"/>
  <c r="L1664" i="8" s="1"/>
  <c r="J1660" i="8"/>
  <c r="L1660" i="8" s="1"/>
  <c r="J1671" i="8"/>
  <c r="L1671" i="8" s="1"/>
  <c r="J1663" i="8"/>
  <c r="L1663" i="8" s="1"/>
  <c r="J1674" i="8"/>
  <c r="L1674" i="8" s="1"/>
  <c r="J1666" i="8"/>
  <c r="L1666" i="8" s="1"/>
  <c r="J1658" i="8"/>
  <c r="L1658" i="8" s="1"/>
  <c r="J1655" i="8"/>
  <c r="L1655" i="8" s="1"/>
  <c r="J1652" i="8"/>
  <c r="L1652" i="8" s="1"/>
  <c r="J1649" i="8"/>
  <c r="L1649" i="8" s="1"/>
  <c r="J1646" i="8"/>
  <c r="L1646" i="8" s="1"/>
  <c r="J1643" i="8"/>
  <c r="L1643" i="8" s="1"/>
  <c r="J1640" i="8"/>
  <c r="L1640" i="8" s="1"/>
  <c r="J1669" i="8"/>
  <c r="L1669" i="8" s="1"/>
  <c r="J1661" i="8"/>
  <c r="L1661" i="8" s="1"/>
  <c r="J1675" i="8"/>
  <c r="L1675" i="8" s="1"/>
  <c r="J1667" i="8"/>
  <c r="L1667" i="8" s="1"/>
  <c r="J1659" i="8"/>
  <c r="L1659" i="8" s="1"/>
  <c r="J1656" i="8"/>
  <c r="L1656" i="8" s="1"/>
  <c r="J1653" i="8"/>
  <c r="L1653" i="8" s="1"/>
  <c r="J1650" i="8"/>
  <c r="L1650" i="8" s="1"/>
  <c r="J1647" i="8"/>
  <c r="L1647" i="8" s="1"/>
  <c r="J1644" i="8"/>
  <c r="L1644" i="8" s="1"/>
  <c r="J1641" i="8"/>
  <c r="L1641" i="8" s="1"/>
  <c r="J1670" i="8"/>
  <c r="L1670" i="8" s="1"/>
  <c r="J1662" i="8"/>
  <c r="L1662" i="8" s="1"/>
  <c r="J1654" i="8"/>
  <c r="L1654" i="8" s="1"/>
  <c r="J1657" i="8"/>
  <c r="L1657" i="8" s="1"/>
  <c r="J1673" i="8"/>
  <c r="L1673" i="8" s="1"/>
  <c r="J1651" i="8"/>
  <c r="L1651" i="8" s="1"/>
  <c r="J1665" i="8"/>
  <c r="L1665" i="8" s="1"/>
  <c r="J1642" i="8"/>
  <c r="L1642" i="8" s="1"/>
  <c r="J1648" i="8"/>
  <c r="L1648" i="8" s="1"/>
  <c r="J1645" i="8"/>
  <c r="L1645" i="8" s="1"/>
  <c r="J325" i="8"/>
  <c r="L325" i="8" s="1"/>
  <c r="J432" i="8"/>
  <c r="L432" i="8" s="1"/>
  <c r="J446" i="8"/>
  <c r="L446" i="8" s="1"/>
  <c r="J443" i="8"/>
  <c r="L443" i="8" s="1"/>
  <c r="J441" i="8"/>
  <c r="L441" i="8" s="1"/>
  <c r="J448" i="8"/>
  <c r="L448" i="8" s="1"/>
  <c r="J438" i="8"/>
  <c r="L438" i="8" s="1"/>
  <c r="J447" i="8"/>
  <c r="L447" i="8" s="1"/>
  <c r="J439" i="8"/>
  <c r="L439" i="8" s="1"/>
  <c r="J450" i="8"/>
  <c r="L450" i="8" s="1"/>
  <c r="J437" i="8"/>
  <c r="L437" i="8" s="1"/>
  <c r="J444" i="8"/>
  <c r="L444" i="8" s="1"/>
  <c r="J442" i="8"/>
  <c r="L442" i="8" s="1"/>
  <c r="J1314" i="8"/>
  <c r="L1314" i="8" s="1"/>
  <c r="J1310" i="8"/>
  <c r="L1310" i="8" s="1"/>
  <c r="J1313" i="8"/>
  <c r="L1313" i="8" s="1"/>
  <c r="J1308" i="8"/>
  <c r="L1308" i="8" s="1"/>
  <c r="J1309" i="8"/>
  <c r="L1309" i="8" s="1"/>
  <c r="J1311" i="8"/>
  <c r="L1311" i="8" s="1"/>
  <c r="J1312" i="8"/>
  <c r="L1312" i="8" s="1"/>
  <c r="J1315" i="8"/>
  <c r="L1315" i="8" s="1"/>
  <c r="J69" i="8"/>
  <c r="L69" i="8" s="1"/>
  <c r="J65" i="8"/>
  <c r="L65" i="8" s="1"/>
  <c r="J61" i="8"/>
  <c r="L61" i="8" s="1"/>
  <c r="J57" i="8"/>
  <c r="L57" i="8" s="1"/>
  <c r="J70" i="8"/>
  <c r="L70" i="8" s="1"/>
  <c r="J66" i="8"/>
  <c r="L66" i="8" s="1"/>
  <c r="J62" i="8"/>
  <c r="L62" i="8" s="1"/>
  <c r="J58" i="8"/>
  <c r="L58" i="8" s="1"/>
  <c r="J249" i="8"/>
  <c r="L249" i="8" s="1"/>
  <c r="J248" i="8"/>
  <c r="L248" i="8" s="1"/>
  <c r="J246" i="8"/>
  <c r="L246" i="8" s="1"/>
  <c r="J247" i="8"/>
  <c r="L247" i="8" s="1"/>
  <c r="J1611" i="8"/>
  <c r="L1611" i="8" s="1"/>
  <c r="J1614" i="8"/>
  <c r="L1614" i="8" s="1"/>
  <c r="J1606" i="8"/>
  <c r="L1606" i="8" s="1"/>
  <c r="J1615" i="8"/>
  <c r="L1615" i="8" s="1"/>
  <c r="J1607" i="8"/>
  <c r="L1607" i="8" s="1"/>
  <c r="J1618" i="8"/>
  <c r="L1618" i="8" s="1"/>
  <c r="J1610" i="8"/>
  <c r="L1610" i="8" s="1"/>
  <c r="J1613" i="8"/>
  <c r="L1613" i="8" s="1"/>
  <c r="J1616" i="8"/>
  <c r="L1616" i="8" s="1"/>
  <c r="J1612" i="8"/>
  <c r="L1612" i="8" s="1"/>
  <c r="J1608" i="8"/>
  <c r="L1608" i="8" s="1"/>
  <c r="J1617" i="8"/>
  <c r="L1617" i="8" s="1"/>
  <c r="J1609" i="8"/>
  <c r="L1609" i="8" s="1"/>
  <c r="J1636" i="8"/>
  <c r="L1636" i="8" s="1"/>
  <c r="J1632" i="8"/>
  <c r="L1632" i="8" s="1"/>
  <c r="J1634" i="8"/>
  <c r="L1634" i="8" s="1"/>
  <c r="J1639" i="8"/>
  <c r="L1639" i="8" s="1"/>
  <c r="J1635" i="8"/>
  <c r="L1635" i="8" s="1"/>
  <c r="J1630" i="8"/>
  <c r="L1630" i="8" s="1"/>
  <c r="J1637" i="8"/>
  <c r="L1637" i="8" s="1"/>
  <c r="J1631" i="8"/>
  <c r="L1631" i="8" s="1"/>
  <c r="J1638" i="8"/>
  <c r="L1638" i="8" s="1"/>
  <c r="J1633" i="8"/>
  <c r="L1633" i="8" s="1"/>
  <c r="J302" i="8"/>
  <c r="L302" i="8" s="1"/>
  <c r="J303" i="8"/>
  <c r="L303" i="8" s="1"/>
  <c r="J4" i="8"/>
  <c r="L4" i="8" s="1"/>
  <c r="J15" i="8"/>
  <c r="L15" i="8" s="1"/>
  <c r="J28" i="8"/>
  <c r="L28" i="8" s="1"/>
  <c r="J63" i="8"/>
  <c r="L63" i="8" s="1"/>
  <c r="J76" i="8"/>
  <c r="L76" i="8" s="1"/>
  <c r="J87" i="8"/>
  <c r="L87" i="8" s="1"/>
  <c r="J100" i="8"/>
  <c r="L100" i="8" s="1"/>
  <c r="J250" i="8"/>
  <c r="L250" i="8" s="1"/>
  <c r="J252" i="8"/>
  <c r="L252" i="8" s="1"/>
  <c r="Q1031" i="8"/>
  <c r="Q1027" i="8"/>
  <c r="Q1023" i="8"/>
  <c r="Q1019" i="8"/>
  <c r="Q1015" i="8"/>
  <c r="Q1011" i="8"/>
  <c r="Q1007" i="8"/>
  <c r="Q1003" i="8"/>
  <c r="Q999" i="8"/>
  <c r="Q1030" i="8"/>
  <c r="Q1022" i="8"/>
  <c r="Q1014" i="8"/>
  <c r="Q1006" i="8"/>
  <c r="Q998" i="8"/>
  <c r="Q995" i="8"/>
  <c r="Q992" i="8"/>
  <c r="Q989" i="8"/>
  <c r="Q1025" i="8"/>
  <c r="Q1017" i="8"/>
  <c r="Q1009" i="8"/>
  <c r="Q1001" i="8"/>
  <c r="Q1028" i="8"/>
  <c r="Q1020" i="8"/>
  <c r="Q1012" i="8"/>
  <c r="Q1004" i="8"/>
  <c r="Q996" i="8"/>
  <c r="Q993" i="8"/>
  <c r="Q990" i="8"/>
  <c r="Q1010" i="8"/>
  <c r="Q1008" i="8"/>
  <c r="Q1029" i="8"/>
  <c r="Q1002" i="8"/>
  <c r="Q1000" i="8"/>
  <c r="Q1021" i="8"/>
  <c r="Q1032" i="8"/>
  <c r="Q1005" i="8"/>
  <c r="Q1026" i="8"/>
  <c r="Q1024" i="8"/>
  <c r="Q997" i="8"/>
  <c r="Q1018" i="8"/>
  <c r="Q1016" i="8"/>
  <c r="Q994" i="8"/>
  <c r="Q1013" i="8"/>
  <c r="Q991" i="8"/>
  <c r="J669" i="8"/>
  <c r="L669" i="8" s="1"/>
  <c r="J670" i="8"/>
  <c r="L670" i="8" s="1"/>
  <c r="J672" i="8"/>
  <c r="L672" i="8" s="1"/>
  <c r="J671" i="8"/>
  <c r="L671" i="8" s="1"/>
  <c r="J668" i="8"/>
  <c r="L668" i="8" s="1"/>
  <c r="J119" i="8"/>
  <c r="L119" i="8" s="1"/>
  <c r="J115" i="8"/>
  <c r="L115" i="8" s="1"/>
  <c r="J111" i="8"/>
  <c r="L111" i="8" s="1"/>
  <c r="J107" i="8"/>
  <c r="L107" i="8" s="1"/>
  <c r="J108" i="8"/>
  <c r="L108" i="8" s="1"/>
  <c r="J112" i="8"/>
  <c r="L112" i="8" s="1"/>
  <c r="J105" i="8"/>
  <c r="L105" i="8" s="1"/>
  <c r="J101" i="8"/>
  <c r="L101" i="8" s="1"/>
  <c r="J97" i="8"/>
  <c r="L97" i="8" s="1"/>
  <c r="J109" i="8"/>
  <c r="L109" i="8" s="1"/>
  <c r="J116" i="8"/>
  <c r="L116" i="8" s="1"/>
  <c r="J113" i="8"/>
  <c r="L113" i="8" s="1"/>
  <c r="J106" i="8"/>
  <c r="L106" i="8" s="1"/>
  <c r="J102" i="8"/>
  <c r="L102" i="8" s="1"/>
  <c r="J98" i="8"/>
  <c r="L98" i="8" s="1"/>
  <c r="J120" i="8"/>
  <c r="L120" i="8" s="1"/>
  <c r="J117" i="8"/>
  <c r="L117" i="8" s="1"/>
  <c r="J110" i="8"/>
  <c r="L110" i="8" s="1"/>
  <c r="J1738" i="8"/>
  <c r="L1738" i="8" s="1"/>
  <c r="J1734" i="8"/>
  <c r="L1734" i="8" s="1"/>
  <c r="J1730" i="8"/>
  <c r="L1730" i="8" s="1"/>
  <c r="J1726" i="8"/>
  <c r="L1726" i="8" s="1"/>
  <c r="J1720" i="8"/>
  <c r="L1720" i="8" s="1"/>
  <c r="J1713" i="8"/>
  <c r="L1713" i="8" s="1"/>
  <c r="J1736" i="8"/>
  <c r="L1736" i="8" s="1"/>
  <c r="J1710" i="8"/>
  <c r="L1710" i="8" s="1"/>
  <c r="J1739" i="8"/>
  <c r="L1739" i="8" s="1"/>
  <c r="J1733" i="8"/>
  <c r="L1733" i="8" s="1"/>
  <c r="J1727" i="8"/>
  <c r="L1727" i="8" s="1"/>
  <c r="J1724" i="8"/>
  <c r="L1724" i="8" s="1"/>
  <c r="J1717" i="8"/>
  <c r="L1717" i="8" s="1"/>
  <c r="J1714" i="8"/>
  <c r="L1714" i="8" s="1"/>
  <c r="J1721" i="8"/>
  <c r="L1721" i="8" s="1"/>
  <c r="J1740" i="8"/>
  <c r="L1740" i="8" s="1"/>
  <c r="J1728" i="8"/>
  <c r="L1728" i="8" s="1"/>
  <c r="J1718" i="8"/>
  <c r="L1718" i="8" s="1"/>
  <c r="J1711" i="8"/>
  <c r="L1711" i="8" s="1"/>
  <c r="J1737" i="8"/>
  <c r="L1737" i="8" s="1"/>
  <c r="J1731" i="8"/>
  <c r="L1731" i="8" s="1"/>
  <c r="J1725" i="8"/>
  <c r="L1725" i="8" s="1"/>
  <c r="J1708" i="8"/>
  <c r="L1708" i="8" s="1"/>
  <c r="J1735" i="8"/>
  <c r="L1735" i="8" s="1"/>
  <c r="J1709" i="8"/>
  <c r="L1709" i="8" s="1"/>
  <c r="J1716" i="8"/>
  <c r="L1716" i="8" s="1"/>
  <c r="J1729" i="8"/>
  <c r="L1729" i="8" s="1"/>
  <c r="J1723" i="8"/>
  <c r="L1723" i="8" s="1"/>
  <c r="J1712" i="8"/>
  <c r="L1712" i="8" s="1"/>
  <c r="J1719" i="8"/>
  <c r="L1719" i="8" s="1"/>
  <c r="J1715" i="8"/>
  <c r="L1715" i="8" s="1"/>
  <c r="J1732" i="8"/>
  <c r="L1732" i="8" s="1"/>
  <c r="J1722" i="8"/>
  <c r="L1722" i="8" s="1"/>
  <c r="J1360" i="8"/>
  <c r="L1360" i="8" s="1"/>
  <c r="J1367" i="8"/>
  <c r="L1367" i="8" s="1"/>
  <c r="J1364" i="8"/>
  <c r="L1364" i="8" s="1"/>
  <c r="J1357" i="8"/>
  <c r="L1357" i="8" s="1"/>
  <c r="J1365" i="8"/>
  <c r="L1365" i="8" s="1"/>
  <c r="J1362" i="8"/>
  <c r="L1362" i="8" s="1"/>
  <c r="J1356" i="8"/>
  <c r="L1356" i="8" s="1"/>
  <c r="J1366" i="8"/>
  <c r="L1366" i="8" s="1"/>
  <c r="J1361" i="8"/>
  <c r="L1361" i="8" s="1"/>
  <c r="J1358" i="8"/>
  <c r="L1358" i="8" s="1"/>
  <c r="J1363" i="8"/>
  <c r="L1363" i="8" s="1"/>
  <c r="J1359" i="8"/>
  <c r="L1359" i="8" s="1"/>
  <c r="J2186" i="8"/>
  <c r="L2186" i="8" s="1"/>
  <c r="J2182" i="8"/>
  <c r="L2182" i="8" s="1"/>
  <c r="J2178" i="8"/>
  <c r="L2178" i="8" s="1"/>
  <c r="J2187" i="8"/>
  <c r="L2187" i="8" s="1"/>
  <c r="J2183" i="8"/>
  <c r="L2183" i="8" s="1"/>
  <c r="J2179" i="8"/>
  <c r="L2179" i="8" s="1"/>
  <c r="J2188" i="8"/>
  <c r="L2188" i="8" s="1"/>
  <c r="J2181" i="8"/>
  <c r="L2181" i="8" s="1"/>
  <c r="J2184" i="8"/>
  <c r="L2184" i="8" s="1"/>
  <c r="J2180" i="8"/>
  <c r="L2180" i="8" s="1"/>
  <c r="J2185" i="8"/>
  <c r="L2185" i="8" s="1"/>
  <c r="J135" i="8"/>
  <c r="L135" i="8" s="1"/>
  <c r="J131" i="8"/>
  <c r="L131" i="8" s="1"/>
  <c r="J136" i="8"/>
  <c r="L136" i="8" s="1"/>
  <c r="J132" i="8"/>
  <c r="L132" i="8" s="1"/>
  <c r="J133" i="8"/>
  <c r="L133" i="8" s="1"/>
  <c r="J134" i="8"/>
  <c r="L134" i="8" s="1"/>
  <c r="J129" i="8"/>
  <c r="L129" i="8" s="1"/>
  <c r="J477" i="8"/>
  <c r="L477" i="8" s="1"/>
  <c r="J484" i="8"/>
  <c r="L484" i="8" s="1"/>
  <c r="J481" i="8"/>
  <c r="L481" i="8" s="1"/>
  <c r="J474" i="8"/>
  <c r="L474" i="8" s="1"/>
  <c r="J482" i="8"/>
  <c r="L482" i="8" s="1"/>
  <c r="J479" i="8"/>
  <c r="L479" i="8" s="1"/>
  <c r="J472" i="8"/>
  <c r="L472" i="8" s="1"/>
  <c r="J476" i="8"/>
  <c r="L476" i="8" s="1"/>
  <c r="J475" i="8"/>
  <c r="L475" i="8" s="1"/>
  <c r="J473" i="8"/>
  <c r="L473" i="8" s="1"/>
  <c r="J471" i="8"/>
  <c r="L471" i="8" s="1"/>
  <c r="J480" i="8"/>
  <c r="L480" i="8" s="1"/>
  <c r="J478" i="8"/>
  <c r="L478" i="8" s="1"/>
  <c r="J984" i="8"/>
  <c r="L984" i="8" s="1"/>
  <c r="J981" i="8"/>
  <c r="L981" i="8" s="1"/>
  <c r="J971" i="8"/>
  <c r="L971" i="8" s="1"/>
  <c r="J964" i="8"/>
  <c r="L964" i="8" s="1"/>
  <c r="J978" i="8"/>
  <c r="L978" i="8" s="1"/>
  <c r="J961" i="8"/>
  <c r="L961" i="8" s="1"/>
  <c r="J985" i="8"/>
  <c r="L985" i="8" s="1"/>
  <c r="J975" i="8"/>
  <c r="L975" i="8" s="1"/>
  <c r="J968" i="8"/>
  <c r="L968" i="8" s="1"/>
  <c r="J988" i="8"/>
  <c r="L988" i="8" s="1"/>
  <c r="J982" i="8"/>
  <c r="L982" i="8" s="1"/>
  <c r="J965" i="8"/>
  <c r="L965" i="8" s="1"/>
  <c r="J979" i="8"/>
  <c r="L979" i="8" s="1"/>
  <c r="J972" i="8"/>
  <c r="L972" i="8" s="1"/>
  <c r="J969" i="8"/>
  <c r="L969" i="8" s="1"/>
  <c r="J962" i="8"/>
  <c r="L962" i="8" s="1"/>
  <c r="J966" i="8"/>
  <c r="L966" i="8" s="1"/>
  <c r="J980" i="8"/>
  <c r="L980" i="8" s="1"/>
  <c r="J973" i="8"/>
  <c r="L973" i="8" s="1"/>
  <c r="J974" i="8"/>
  <c r="L974" i="8" s="1"/>
  <c r="J963" i="8"/>
  <c r="L963" i="8" s="1"/>
  <c r="J987" i="8"/>
  <c r="L987" i="8" s="1"/>
  <c r="J983" i="8"/>
  <c r="L983" i="8" s="1"/>
  <c r="J976" i="8"/>
  <c r="L976" i="8" s="1"/>
  <c r="J970" i="8"/>
  <c r="L970" i="8" s="1"/>
  <c r="J977" i="8"/>
  <c r="L977" i="8" s="1"/>
  <c r="J986" i="8"/>
  <c r="L986" i="8" s="1"/>
  <c r="J967" i="8"/>
  <c r="L967" i="8" s="1"/>
  <c r="J1490" i="8"/>
  <c r="L1490" i="8" s="1"/>
  <c r="J1484" i="8"/>
  <c r="L1484" i="8" s="1"/>
  <c r="J1478" i="8"/>
  <c r="L1478" i="8" s="1"/>
  <c r="J1472" i="8"/>
  <c r="L1472" i="8" s="1"/>
  <c r="J1466" i="8"/>
  <c r="L1466" i="8" s="1"/>
  <c r="J1460" i="8"/>
  <c r="L1460" i="8" s="1"/>
  <c r="J1454" i="8"/>
  <c r="L1454" i="8" s="1"/>
  <c r="J1493" i="8"/>
  <c r="L1493" i="8" s="1"/>
  <c r="J1487" i="8"/>
  <c r="L1487" i="8" s="1"/>
  <c r="J1481" i="8"/>
  <c r="L1481" i="8" s="1"/>
  <c r="J1475" i="8"/>
  <c r="L1475" i="8" s="1"/>
  <c r="J1469" i="8"/>
  <c r="L1469" i="8" s="1"/>
  <c r="J1463" i="8"/>
  <c r="L1463" i="8" s="1"/>
  <c r="J1457" i="8"/>
  <c r="L1457" i="8" s="1"/>
  <c r="J1491" i="8"/>
  <c r="L1491" i="8" s="1"/>
  <c r="J1485" i="8"/>
  <c r="L1485" i="8" s="1"/>
  <c r="J1479" i="8"/>
  <c r="L1479" i="8" s="1"/>
  <c r="J1473" i="8"/>
  <c r="L1473" i="8" s="1"/>
  <c r="J1467" i="8"/>
  <c r="L1467" i="8" s="1"/>
  <c r="J1461" i="8"/>
  <c r="L1461" i="8" s="1"/>
  <c r="J1455" i="8"/>
  <c r="L1455" i="8" s="1"/>
  <c r="J1476" i="8"/>
  <c r="L1476" i="8" s="1"/>
  <c r="J1483" i="8"/>
  <c r="L1483" i="8" s="1"/>
  <c r="J1474" i="8"/>
  <c r="L1474" i="8" s="1"/>
  <c r="J1488" i="8"/>
  <c r="L1488" i="8" s="1"/>
  <c r="J1453" i="8"/>
  <c r="L1453" i="8" s="1"/>
  <c r="J1477" i="8"/>
  <c r="L1477" i="8" s="1"/>
  <c r="J1468" i="8"/>
  <c r="L1468" i="8" s="1"/>
  <c r="J1482" i="8"/>
  <c r="L1482" i="8" s="1"/>
  <c r="J1471" i="8"/>
  <c r="L1471" i="8" s="1"/>
  <c r="J1465" i="8"/>
  <c r="L1465" i="8" s="1"/>
  <c r="J1459" i="8"/>
  <c r="L1459" i="8" s="1"/>
  <c r="J1480" i="8"/>
  <c r="L1480" i="8" s="1"/>
  <c r="J1494" i="8"/>
  <c r="L1494" i="8" s="1"/>
  <c r="J1486" i="8"/>
  <c r="L1486" i="8" s="1"/>
  <c r="J1492" i="8"/>
  <c r="L1492" i="8" s="1"/>
  <c r="J1489" i="8"/>
  <c r="L1489" i="8" s="1"/>
  <c r="J1452" i="8"/>
  <c r="L1452" i="8" s="1"/>
  <c r="J1458" i="8"/>
  <c r="L1458" i="8" s="1"/>
  <c r="J1456" i="8"/>
  <c r="L1456" i="8" s="1"/>
  <c r="J1470" i="8"/>
  <c r="L1470" i="8" s="1"/>
  <c r="J1495" i="8"/>
  <c r="L1495" i="8" s="1"/>
  <c r="J1462" i="8"/>
  <c r="L1462" i="8" s="1"/>
  <c r="J1464" i="8"/>
  <c r="L1464" i="8" s="1"/>
  <c r="J665" i="8"/>
  <c r="L665" i="8" s="1"/>
  <c r="J661" i="8"/>
  <c r="L661" i="8" s="1"/>
  <c r="J662" i="8"/>
  <c r="L662" i="8" s="1"/>
  <c r="J663" i="8"/>
  <c r="L663" i="8" s="1"/>
  <c r="J664" i="8"/>
  <c r="L664" i="8" s="1"/>
  <c r="J660" i="8"/>
  <c r="L660" i="8" s="1"/>
  <c r="J666" i="8"/>
  <c r="L666" i="8" s="1"/>
  <c r="J41" i="8"/>
  <c r="L41" i="8" s="1"/>
  <c r="J37" i="8"/>
  <c r="L37" i="8" s="1"/>
  <c r="J33" i="8"/>
  <c r="L33" i="8" s="1"/>
  <c r="J29" i="8"/>
  <c r="L29" i="8" s="1"/>
  <c r="J25" i="8"/>
  <c r="L25" i="8" s="1"/>
  <c r="J21" i="8"/>
  <c r="L21" i="8" s="1"/>
  <c r="J17" i="8"/>
  <c r="L17" i="8" s="1"/>
  <c r="J13" i="8"/>
  <c r="L13" i="8" s="1"/>
  <c r="J9" i="8"/>
  <c r="L9" i="8" s="1"/>
  <c r="J5" i="8"/>
  <c r="L5" i="8" s="1"/>
  <c r="J38" i="8"/>
  <c r="L38" i="8" s="1"/>
  <c r="J34" i="8"/>
  <c r="L34" i="8" s="1"/>
  <c r="J30" i="8"/>
  <c r="L30" i="8" s="1"/>
  <c r="J26" i="8"/>
  <c r="L26" i="8" s="1"/>
  <c r="J22" i="8"/>
  <c r="L22" i="8" s="1"/>
  <c r="J18" i="8"/>
  <c r="L18" i="8" s="1"/>
  <c r="J14" i="8"/>
  <c r="L14" i="8" s="1"/>
  <c r="J10" i="8"/>
  <c r="L10" i="8" s="1"/>
  <c r="J6" i="8"/>
  <c r="L6" i="8" s="1"/>
  <c r="J2" i="8"/>
  <c r="L2" i="8" s="1"/>
  <c r="J2016" i="8"/>
  <c r="L2016" i="8" s="1"/>
  <c r="J2012" i="8"/>
  <c r="L2012" i="8" s="1"/>
  <c r="J2008" i="8"/>
  <c r="L2008" i="8" s="1"/>
  <c r="J2004" i="8"/>
  <c r="L2004" i="8" s="1"/>
  <c r="J2000" i="8"/>
  <c r="L2000" i="8" s="1"/>
  <c r="J1996" i="8"/>
  <c r="L1996" i="8" s="1"/>
  <c r="J2017" i="8"/>
  <c r="L2017" i="8" s="1"/>
  <c r="J2013" i="8"/>
  <c r="L2013" i="8" s="1"/>
  <c r="J2009" i="8"/>
  <c r="L2009" i="8" s="1"/>
  <c r="J2005" i="8"/>
  <c r="L2005" i="8" s="1"/>
  <c r="J2001" i="8"/>
  <c r="L2001" i="8" s="1"/>
  <c r="J1997" i="8"/>
  <c r="L1997" i="8" s="1"/>
  <c r="J1991" i="8"/>
  <c r="L1991" i="8" s="1"/>
  <c r="J1988" i="8"/>
  <c r="L1988" i="8" s="1"/>
  <c r="J1981" i="8"/>
  <c r="L1981" i="8" s="1"/>
  <c r="J2019" i="8"/>
  <c r="L2019" i="8" s="1"/>
  <c r="J2011" i="8"/>
  <c r="L2011" i="8" s="1"/>
  <c r="J2003" i="8"/>
  <c r="L2003" i="8" s="1"/>
  <c r="J1978" i="8"/>
  <c r="L1978" i="8" s="1"/>
  <c r="J2014" i="8"/>
  <c r="L2014" i="8" s="1"/>
  <c r="J2006" i="8"/>
  <c r="L2006" i="8" s="1"/>
  <c r="J1998" i="8"/>
  <c r="L1998" i="8" s="1"/>
  <c r="J1995" i="8"/>
  <c r="L1995" i="8" s="1"/>
  <c r="J1986" i="8"/>
  <c r="L1986" i="8" s="1"/>
  <c r="J1979" i="8"/>
  <c r="L1979" i="8" s="1"/>
  <c r="J1993" i="8"/>
  <c r="L1993" i="8" s="1"/>
  <c r="J1992" i="8"/>
  <c r="L1992" i="8" s="1"/>
  <c r="J1982" i="8"/>
  <c r="L1982" i="8" s="1"/>
  <c r="J1990" i="8"/>
  <c r="L1990" i="8" s="1"/>
  <c r="J1987" i="8"/>
  <c r="L1987" i="8" s="1"/>
  <c r="J1980" i="8"/>
  <c r="L1980" i="8" s="1"/>
  <c r="J2015" i="8"/>
  <c r="L2015" i="8" s="1"/>
  <c r="J2007" i="8"/>
  <c r="L2007" i="8" s="1"/>
  <c r="J1985" i="8"/>
  <c r="L1985" i="8" s="1"/>
  <c r="J1999" i="8"/>
  <c r="L1999" i="8" s="1"/>
  <c r="J1983" i="8"/>
  <c r="L1983" i="8" s="1"/>
  <c r="J2002" i="8"/>
  <c r="L2002" i="8" s="1"/>
  <c r="J2010" i="8"/>
  <c r="L2010" i="8" s="1"/>
  <c r="J1989" i="8"/>
  <c r="L1989" i="8" s="1"/>
  <c r="J2018" i="8"/>
  <c r="L2018" i="8" s="1"/>
  <c r="J1977" i="8"/>
  <c r="L1977" i="8" s="1"/>
  <c r="J1994" i="8"/>
  <c r="L1994" i="8" s="1"/>
  <c r="J1984" i="8"/>
  <c r="L1984" i="8" s="1"/>
  <c r="J114" i="8"/>
  <c r="L114" i="8" s="1"/>
  <c r="J301" i="8"/>
  <c r="L301" i="8" s="1"/>
  <c r="J361" i="8"/>
  <c r="L361" i="8" s="1"/>
  <c r="J563" i="8"/>
  <c r="L563" i="8" s="1"/>
  <c r="J1170" i="8"/>
  <c r="L1170" i="8" s="1"/>
  <c r="J1169" i="8"/>
  <c r="L1169" i="8" s="1"/>
  <c r="J1172" i="8"/>
  <c r="L1172" i="8" s="1"/>
  <c r="J1171" i="8"/>
  <c r="L1171" i="8" s="1"/>
  <c r="J1326" i="8"/>
  <c r="L1326" i="8" s="1"/>
  <c r="J1322" i="8"/>
  <c r="L1322" i="8" s="1"/>
  <c r="J1318" i="8"/>
  <c r="L1318" i="8" s="1"/>
  <c r="J1329" i="8"/>
  <c r="L1329" i="8" s="1"/>
  <c r="J1324" i="8"/>
  <c r="L1324" i="8" s="1"/>
  <c r="J1321" i="8"/>
  <c r="L1321" i="8" s="1"/>
  <c r="J1316" i="8"/>
  <c r="L1316" i="8" s="1"/>
  <c r="J1320" i="8"/>
  <c r="L1320" i="8" s="1"/>
  <c r="J1325" i="8"/>
  <c r="L1325" i="8" s="1"/>
  <c r="J1323" i="8"/>
  <c r="L1323" i="8" s="1"/>
  <c r="J1327" i="8"/>
  <c r="L1327" i="8" s="1"/>
  <c r="J1328" i="8"/>
  <c r="L1328" i="8" s="1"/>
  <c r="J1317" i="8"/>
  <c r="L1317" i="8" s="1"/>
  <c r="J1319" i="8"/>
  <c r="L1319" i="8" s="1"/>
  <c r="J1258" i="8"/>
  <c r="L1258" i="8" s="1"/>
  <c r="J1254" i="8"/>
  <c r="L1254" i="8" s="1"/>
  <c r="J1250" i="8"/>
  <c r="L1250" i="8" s="1"/>
  <c r="J1246" i="8"/>
  <c r="L1246" i="8" s="1"/>
  <c r="J1242" i="8"/>
  <c r="L1242" i="8" s="1"/>
  <c r="J1260" i="8"/>
  <c r="L1260" i="8" s="1"/>
  <c r="J1257" i="8"/>
  <c r="L1257" i="8" s="1"/>
  <c r="J1252" i="8"/>
  <c r="L1252" i="8" s="1"/>
  <c r="J1249" i="8"/>
  <c r="L1249" i="8" s="1"/>
  <c r="J1244" i="8"/>
  <c r="L1244" i="8" s="1"/>
  <c r="J1241" i="8"/>
  <c r="L1241" i="8" s="1"/>
  <c r="J1245" i="8"/>
  <c r="L1245" i="8" s="1"/>
  <c r="J1256" i="8"/>
  <c r="L1256" i="8" s="1"/>
  <c r="J1247" i="8"/>
  <c r="L1247" i="8" s="1"/>
  <c r="J1243" i="8"/>
  <c r="L1243" i="8" s="1"/>
  <c r="J1248" i="8"/>
  <c r="L1248" i="8" s="1"/>
  <c r="J1261" i="8"/>
  <c r="L1261" i="8" s="1"/>
  <c r="J1255" i="8"/>
  <c r="L1255" i="8" s="1"/>
  <c r="J1259" i="8"/>
  <c r="L1259" i="8" s="1"/>
  <c r="J1240" i="8"/>
  <c r="L1240" i="8" s="1"/>
  <c r="J1253" i="8"/>
  <c r="L1253" i="8" s="1"/>
  <c r="J1251" i="8"/>
  <c r="L1251" i="8" s="1"/>
  <c r="J1134" i="8"/>
  <c r="L1134" i="8" s="1"/>
  <c r="J1131" i="8"/>
  <c r="L1131" i="8" s="1"/>
  <c r="J1132" i="8"/>
  <c r="L1132" i="8" s="1"/>
  <c r="J1135" i="8"/>
  <c r="L1135" i="8" s="1"/>
  <c r="J1133" i="8"/>
  <c r="L1133" i="8" s="1"/>
  <c r="J458" i="8"/>
  <c r="L458" i="8" s="1"/>
  <c r="J455" i="8"/>
  <c r="L455" i="8" s="1"/>
  <c r="J456" i="8"/>
  <c r="L456" i="8" s="1"/>
  <c r="J454" i="8"/>
  <c r="L454" i="8" s="1"/>
  <c r="J459" i="8"/>
  <c r="L459" i="8" s="1"/>
  <c r="J457" i="8"/>
  <c r="L457" i="8" s="1"/>
  <c r="J1778" i="8"/>
  <c r="L1778" i="8" s="1"/>
  <c r="J1779" i="8"/>
  <c r="L1779" i="8" s="1"/>
  <c r="J1777" i="8"/>
  <c r="L1777" i="8" s="1"/>
  <c r="J1780" i="8"/>
  <c r="L1780" i="8" s="1"/>
  <c r="J1781" i="8"/>
  <c r="L1781" i="8" s="1"/>
  <c r="J1439" i="8"/>
  <c r="L1439" i="8" s="1"/>
  <c r="J1441" i="8"/>
  <c r="L1441" i="8" s="1"/>
  <c r="J1440" i="8"/>
  <c r="L1440" i="8" s="1"/>
  <c r="J1438" i="8"/>
  <c r="L1438" i="8" s="1"/>
  <c r="J606" i="8"/>
  <c r="L606" i="8" s="1"/>
  <c r="J605" i="8"/>
  <c r="L605" i="8" s="1"/>
  <c r="J607" i="8"/>
  <c r="L607" i="8" s="1"/>
  <c r="J608" i="8"/>
  <c r="L608" i="8" s="1"/>
  <c r="J914" i="8"/>
  <c r="L914" i="8" s="1"/>
  <c r="J910" i="8"/>
  <c r="L910" i="8" s="1"/>
  <c r="J906" i="8"/>
  <c r="L906" i="8" s="1"/>
  <c r="J915" i="8"/>
  <c r="L915" i="8" s="1"/>
  <c r="J907" i="8"/>
  <c r="L907" i="8" s="1"/>
  <c r="J913" i="8"/>
  <c r="L913" i="8" s="1"/>
  <c r="J905" i="8"/>
  <c r="L905" i="8" s="1"/>
  <c r="J911" i="8"/>
  <c r="L911" i="8" s="1"/>
  <c r="J903" i="8"/>
  <c r="L903" i="8" s="1"/>
  <c r="J916" i="8"/>
  <c r="L916" i="8" s="1"/>
  <c r="J904" i="8"/>
  <c r="L904" i="8" s="1"/>
  <c r="J908" i="8"/>
  <c r="L908" i="8" s="1"/>
  <c r="J912" i="8"/>
  <c r="L912" i="8" s="1"/>
  <c r="J909" i="8"/>
  <c r="L909" i="8" s="1"/>
  <c r="J8" i="8"/>
  <c r="L8" i="8" s="1"/>
  <c r="J19" i="8"/>
  <c r="L19" i="8" s="1"/>
  <c r="J32" i="8"/>
  <c r="L32" i="8" s="1"/>
  <c r="J56" i="8"/>
  <c r="L56" i="8" s="1"/>
  <c r="J67" i="8"/>
  <c r="L67" i="8" s="1"/>
  <c r="J80" i="8"/>
  <c r="L80" i="8" s="1"/>
  <c r="J91" i="8"/>
  <c r="L91" i="8" s="1"/>
  <c r="J104" i="8"/>
  <c r="L104" i="8" s="1"/>
  <c r="J611" i="8"/>
  <c r="L611" i="8" s="1"/>
  <c r="J644" i="8"/>
  <c r="L644" i="8" s="1"/>
  <c r="J2028" i="8"/>
  <c r="L2028" i="8" s="1"/>
  <c r="J2024" i="8"/>
  <c r="L2024" i="8" s="1"/>
  <c r="J2020" i="8"/>
  <c r="L2020" i="8" s="1"/>
  <c r="J2029" i="8"/>
  <c r="L2029" i="8" s="1"/>
  <c r="J2025" i="8"/>
  <c r="L2025" i="8" s="1"/>
  <c r="J2021" i="8"/>
  <c r="L2021" i="8" s="1"/>
  <c r="J2027" i="8"/>
  <c r="L2027" i="8" s="1"/>
  <c r="J2022" i="8"/>
  <c r="L2022" i="8" s="1"/>
  <c r="J2023" i="8"/>
  <c r="L2023" i="8" s="1"/>
  <c r="J2026" i="8"/>
  <c r="L2026" i="8" s="1"/>
  <c r="J1702" i="8"/>
  <c r="L1702" i="8" s="1"/>
  <c r="J1703" i="8"/>
  <c r="L1703" i="8" s="1"/>
  <c r="J1701" i="8"/>
  <c r="L1701" i="8" s="1"/>
  <c r="J1595" i="8"/>
  <c r="L1595" i="8" s="1"/>
  <c r="J1587" i="8"/>
  <c r="L1587" i="8" s="1"/>
  <c r="J1579" i="8"/>
  <c r="L1579" i="8" s="1"/>
  <c r="J1598" i="8"/>
  <c r="L1598" i="8" s="1"/>
  <c r="J1590" i="8"/>
  <c r="L1590" i="8" s="1"/>
  <c r="J1582" i="8"/>
  <c r="L1582" i="8" s="1"/>
  <c r="J1599" i="8"/>
  <c r="L1599" i="8" s="1"/>
  <c r="J1591" i="8"/>
  <c r="L1591" i="8" s="1"/>
  <c r="J1583" i="8"/>
  <c r="L1583" i="8" s="1"/>
  <c r="J1594" i="8"/>
  <c r="L1594" i="8" s="1"/>
  <c r="J1586" i="8"/>
  <c r="L1586" i="8" s="1"/>
  <c r="J1593" i="8"/>
  <c r="L1593" i="8" s="1"/>
  <c r="J1584" i="8"/>
  <c r="L1584" i="8" s="1"/>
  <c r="J1596" i="8"/>
  <c r="L1596" i="8" s="1"/>
  <c r="J1585" i="8"/>
  <c r="L1585" i="8" s="1"/>
  <c r="J1592" i="8"/>
  <c r="L1592" i="8" s="1"/>
  <c r="J1600" i="8"/>
  <c r="L1600" i="8" s="1"/>
  <c r="J1588" i="8"/>
  <c r="L1588" i="8" s="1"/>
  <c r="J1580" i="8"/>
  <c r="L1580" i="8" s="1"/>
  <c r="J1581" i="8"/>
  <c r="L1581" i="8" s="1"/>
  <c r="J1601" i="8"/>
  <c r="L1601" i="8" s="1"/>
  <c r="J1114" i="8"/>
  <c r="L1114" i="8" s="1"/>
  <c r="J1107" i="8"/>
  <c r="L1107" i="8" s="1"/>
  <c r="J1128" i="8"/>
  <c r="L1128" i="8" s="1"/>
  <c r="J1121" i="8"/>
  <c r="L1121" i="8" s="1"/>
  <c r="J1118" i="8"/>
  <c r="L1118" i="8" s="1"/>
  <c r="J1111" i="8"/>
  <c r="L1111" i="8" s="1"/>
  <c r="J1126" i="8"/>
  <c r="L1126" i="8" s="1"/>
  <c r="J1119" i="8"/>
  <c r="L1119" i="8" s="1"/>
  <c r="J1116" i="8"/>
  <c r="L1116" i="8" s="1"/>
  <c r="J1109" i="8"/>
  <c r="L1109" i="8" s="1"/>
  <c r="J1127" i="8"/>
  <c r="L1127" i="8" s="1"/>
  <c r="J1120" i="8"/>
  <c r="L1120" i="8" s="1"/>
  <c r="J1110" i="8"/>
  <c r="L1110" i="8" s="1"/>
  <c r="J1108" i="8"/>
  <c r="L1108" i="8" s="1"/>
  <c r="J1130" i="8"/>
  <c r="L1130" i="8" s="1"/>
  <c r="J1125" i="8"/>
  <c r="L1125" i="8" s="1"/>
  <c r="J1115" i="8"/>
  <c r="L1115" i="8" s="1"/>
  <c r="J1113" i="8"/>
  <c r="L1113" i="8" s="1"/>
  <c r="J1106" i="8"/>
  <c r="L1106" i="8" s="1"/>
  <c r="J1123" i="8"/>
  <c r="L1123" i="8" s="1"/>
  <c r="J1122" i="8"/>
  <c r="L1122" i="8" s="1"/>
  <c r="J1112" i="8"/>
  <c r="L1112" i="8" s="1"/>
  <c r="J1124" i="8"/>
  <c r="L1124" i="8" s="1"/>
  <c r="J1105" i="8"/>
  <c r="L1105" i="8" s="1"/>
  <c r="J1129" i="8"/>
  <c r="L1129" i="8" s="1"/>
  <c r="J757" i="8"/>
  <c r="L757" i="8" s="1"/>
  <c r="J758" i="8"/>
  <c r="L758" i="8" s="1"/>
  <c r="J759" i="8"/>
  <c r="L759" i="8" s="1"/>
  <c r="J271" i="8"/>
  <c r="L271" i="8" s="1"/>
  <c r="J755" i="8"/>
  <c r="L755" i="8" s="1"/>
  <c r="J297" i="8"/>
  <c r="L297" i="8" s="1"/>
  <c r="J299" i="8"/>
  <c r="L299" i="8" s="1"/>
  <c r="J242" i="8"/>
  <c r="L242" i="8" s="1"/>
  <c r="J225" i="8"/>
  <c r="L225" i="8" s="1"/>
  <c r="J218" i="8"/>
  <c r="L218" i="8" s="1"/>
  <c r="J239" i="8"/>
  <c r="L239" i="8" s="1"/>
  <c r="J232" i="8"/>
  <c r="L232" i="8" s="1"/>
  <c r="J215" i="8"/>
  <c r="L215" i="8" s="1"/>
  <c r="J208" i="8"/>
  <c r="L208" i="8" s="1"/>
  <c r="J243" i="8"/>
  <c r="L243" i="8" s="1"/>
  <c r="J236" i="8"/>
  <c r="L236" i="8" s="1"/>
  <c r="J219" i="8"/>
  <c r="L219" i="8" s="1"/>
  <c r="J212" i="8"/>
  <c r="L212" i="8" s="1"/>
  <c r="J237" i="8"/>
  <c r="L237" i="8" s="1"/>
  <c r="J230" i="8"/>
  <c r="L230" i="8" s="1"/>
  <c r="J213" i="8"/>
  <c r="L213" i="8" s="1"/>
  <c r="J206" i="8"/>
  <c r="L206" i="8" s="1"/>
  <c r="J244" i="8"/>
  <c r="L244" i="8" s="1"/>
  <c r="J227" i="8"/>
  <c r="L227" i="8" s="1"/>
  <c r="J220" i="8"/>
  <c r="L220" i="8" s="1"/>
  <c r="J603" i="8"/>
  <c r="L603" i="8" s="1"/>
  <c r="J597" i="8"/>
  <c r="L597" i="8" s="1"/>
  <c r="J591" i="8"/>
  <c r="L591" i="8" s="1"/>
  <c r="J585" i="8"/>
  <c r="L585" i="8" s="1"/>
  <c r="J579" i="8"/>
  <c r="L579" i="8" s="1"/>
  <c r="J600" i="8"/>
  <c r="L600" i="8" s="1"/>
  <c r="J594" i="8"/>
  <c r="L594" i="8" s="1"/>
  <c r="J588" i="8"/>
  <c r="L588" i="8" s="1"/>
  <c r="J582" i="8"/>
  <c r="L582" i="8" s="1"/>
  <c r="J576" i="8"/>
  <c r="L576" i="8" s="1"/>
  <c r="J604" i="8"/>
  <c r="L604" i="8" s="1"/>
  <c r="J598" i="8"/>
  <c r="L598" i="8" s="1"/>
  <c r="J592" i="8"/>
  <c r="L592" i="8" s="1"/>
  <c r="J586" i="8"/>
  <c r="L586" i="8" s="1"/>
  <c r="J580" i="8"/>
  <c r="L580" i="8" s="1"/>
  <c r="J574" i="8"/>
  <c r="L574" i="8" s="1"/>
  <c r="J595" i="8"/>
  <c r="L595" i="8" s="1"/>
  <c r="J577" i="8"/>
  <c r="L577" i="8" s="1"/>
  <c r="J602" i="8"/>
  <c r="L602" i="8" s="1"/>
  <c r="J584" i="8"/>
  <c r="L584" i="8" s="1"/>
  <c r="J587" i="8"/>
  <c r="L587" i="8" s="1"/>
  <c r="J596" i="8"/>
  <c r="L596" i="8" s="1"/>
  <c r="J578" i="8"/>
  <c r="L578" i="8" s="1"/>
  <c r="J570" i="8"/>
  <c r="L570" i="8" s="1"/>
  <c r="J569" i="8"/>
  <c r="L569" i="8" s="1"/>
  <c r="J1943" i="8"/>
  <c r="L1943" i="8" s="1"/>
  <c r="J1939" i="8"/>
  <c r="L1939" i="8" s="1"/>
  <c r="J1935" i="8"/>
  <c r="L1935" i="8" s="1"/>
  <c r="J1931" i="8"/>
  <c r="L1931" i="8" s="1"/>
  <c r="J1927" i="8"/>
  <c r="L1927" i="8" s="1"/>
  <c r="J1922" i="8"/>
  <c r="L1922" i="8" s="1"/>
  <c r="J1919" i="8"/>
  <c r="L1919" i="8" s="1"/>
  <c r="J1912" i="8"/>
  <c r="L1912" i="8" s="1"/>
  <c r="J1941" i="8"/>
  <c r="L1941" i="8" s="1"/>
  <c r="J1929" i="8"/>
  <c r="L1929" i="8" s="1"/>
  <c r="J1938" i="8"/>
  <c r="L1938" i="8" s="1"/>
  <c r="J1932" i="8"/>
  <c r="L1932" i="8" s="1"/>
  <c r="J1926" i="8"/>
  <c r="L1926" i="8" s="1"/>
  <c r="J1923" i="8"/>
  <c r="L1923" i="8" s="1"/>
  <c r="J1916" i="8"/>
  <c r="L1916" i="8" s="1"/>
  <c r="J1913" i="8"/>
  <c r="L1913" i="8" s="1"/>
  <c r="J1924" i="8"/>
  <c r="L1924" i="8" s="1"/>
  <c r="J1933" i="8"/>
  <c r="L1933" i="8" s="1"/>
  <c r="J1914" i="8"/>
  <c r="L1914" i="8" s="1"/>
  <c r="J1942" i="8"/>
  <c r="L1942" i="8" s="1"/>
  <c r="J1940" i="8"/>
  <c r="L1940" i="8" s="1"/>
  <c r="J1917" i="8"/>
  <c r="L1917" i="8" s="1"/>
  <c r="J1920" i="8"/>
  <c r="L1920" i="8" s="1"/>
  <c r="J1915" i="8"/>
  <c r="L1915" i="8" s="1"/>
  <c r="J1934" i="8"/>
  <c r="L1934" i="8" s="1"/>
  <c r="J1930" i="8"/>
  <c r="L1930" i="8" s="1"/>
  <c r="J1928" i="8"/>
  <c r="L1928" i="8" s="1"/>
  <c r="J1918" i="8"/>
  <c r="L1918" i="8" s="1"/>
  <c r="J1936" i="8"/>
  <c r="L1936" i="8" s="1"/>
  <c r="J1925" i="8"/>
  <c r="L1925" i="8" s="1"/>
  <c r="J1937" i="8"/>
  <c r="L1937" i="8" s="1"/>
  <c r="J1921" i="8"/>
  <c r="L1921" i="8" s="1"/>
  <c r="J501" i="8"/>
  <c r="L501" i="8" s="1"/>
  <c r="J494" i="8"/>
  <c r="L494" i="8" s="1"/>
  <c r="J515" i="8"/>
  <c r="L515" i="8" s="1"/>
  <c r="J508" i="8"/>
  <c r="L508" i="8" s="1"/>
  <c r="J505" i="8"/>
  <c r="L505" i="8" s="1"/>
  <c r="J498" i="8"/>
  <c r="L498" i="8" s="1"/>
  <c r="J512" i="8"/>
  <c r="L512" i="8" s="1"/>
  <c r="J513" i="8"/>
  <c r="L513" i="8" s="1"/>
  <c r="J506" i="8"/>
  <c r="L506" i="8" s="1"/>
  <c r="J503" i="8"/>
  <c r="L503" i="8" s="1"/>
  <c r="J496" i="8"/>
  <c r="L496" i="8" s="1"/>
  <c r="J509" i="8"/>
  <c r="L509" i="8" s="1"/>
  <c r="J507" i="8"/>
  <c r="L507" i="8" s="1"/>
  <c r="J500" i="8"/>
  <c r="L500" i="8" s="1"/>
  <c r="J514" i="8"/>
  <c r="L514" i="8" s="1"/>
  <c r="J499" i="8"/>
  <c r="L499" i="8" s="1"/>
  <c r="J295" i="8"/>
  <c r="L295" i="8" s="1"/>
  <c r="J917" i="8"/>
  <c r="L917" i="8" s="1"/>
  <c r="J184" i="8"/>
  <c r="L184" i="8" s="1"/>
  <c r="J182" i="8"/>
  <c r="L182" i="8" s="1"/>
  <c r="J1376" i="8"/>
  <c r="L1376" i="8" s="1"/>
  <c r="J1377" i="8"/>
  <c r="L1377" i="8" s="1"/>
  <c r="J1374" i="8"/>
  <c r="L1374" i="8" s="1"/>
  <c r="J1375" i="8"/>
  <c r="L1375" i="8" s="1"/>
  <c r="J1378" i="8"/>
  <c r="L1378" i="8" s="1"/>
  <c r="J489" i="8"/>
  <c r="L489" i="8" s="1"/>
  <c r="J488" i="8"/>
  <c r="L488" i="8" s="1"/>
  <c r="J2166" i="8"/>
  <c r="L2166" i="8" s="1"/>
  <c r="J2162" i="8"/>
  <c r="L2162" i="8" s="1"/>
  <c r="J2158" i="8"/>
  <c r="L2158" i="8" s="1"/>
  <c r="J2154" i="8"/>
  <c r="L2154" i="8" s="1"/>
  <c r="J2150" i="8"/>
  <c r="L2150" i="8" s="1"/>
  <c r="J2146" i="8"/>
  <c r="L2146" i="8" s="1"/>
  <c r="J2142" i="8"/>
  <c r="L2142" i="8" s="1"/>
  <c r="J2163" i="8"/>
  <c r="L2163" i="8" s="1"/>
  <c r="J2159" i="8"/>
  <c r="L2159" i="8" s="1"/>
  <c r="J2155" i="8"/>
  <c r="L2155" i="8" s="1"/>
  <c r="J2151" i="8"/>
  <c r="L2151" i="8" s="1"/>
  <c r="J2147" i="8"/>
  <c r="L2147" i="8" s="1"/>
  <c r="J2143" i="8"/>
  <c r="L2143" i="8" s="1"/>
  <c r="J2139" i="8"/>
  <c r="L2139" i="8" s="1"/>
  <c r="J2164" i="8"/>
  <c r="L2164" i="8" s="1"/>
  <c r="J2152" i="8"/>
  <c r="L2152" i="8" s="1"/>
  <c r="J2140" i="8"/>
  <c r="L2140" i="8" s="1"/>
  <c r="J2157" i="8"/>
  <c r="L2157" i="8" s="1"/>
  <c r="J2145" i="8"/>
  <c r="L2145" i="8" s="1"/>
  <c r="J2138" i="8"/>
  <c r="L2138" i="8" s="1"/>
  <c r="J2160" i="8"/>
  <c r="L2160" i="8" s="1"/>
  <c r="J2148" i="8"/>
  <c r="L2148" i="8" s="1"/>
  <c r="J2156" i="8"/>
  <c r="L2156" i="8" s="1"/>
  <c r="J2144" i="8"/>
  <c r="L2144" i="8" s="1"/>
  <c r="J2136" i="8"/>
  <c r="L2136" i="8" s="1"/>
  <c r="J2134" i="8"/>
  <c r="L2134" i="8" s="1"/>
  <c r="J2165" i="8"/>
  <c r="L2165" i="8" s="1"/>
  <c r="J2153" i="8"/>
  <c r="L2153" i="8" s="1"/>
  <c r="J2141" i="8"/>
  <c r="L2141" i="8" s="1"/>
  <c r="J2149" i="8"/>
  <c r="L2149" i="8" s="1"/>
  <c r="J2135" i="8"/>
  <c r="L2135" i="8" s="1"/>
  <c r="J2137" i="8"/>
  <c r="L2137" i="8" s="1"/>
  <c r="J2161" i="8"/>
  <c r="L2161" i="8" s="1"/>
  <c r="J2048" i="8"/>
  <c r="L2048" i="8" s="1"/>
  <c r="J2049" i="8"/>
  <c r="L2049" i="8" s="1"/>
  <c r="J2046" i="8"/>
  <c r="L2046" i="8" s="1"/>
  <c r="J2047" i="8"/>
  <c r="L2047" i="8" s="1"/>
  <c r="J770" i="8"/>
  <c r="L770" i="8" s="1"/>
  <c r="J764" i="8"/>
  <c r="L764" i="8" s="1"/>
  <c r="J767" i="8"/>
  <c r="L767" i="8" s="1"/>
  <c r="J761" i="8"/>
  <c r="L761" i="8" s="1"/>
  <c r="J768" i="8"/>
  <c r="L768" i="8" s="1"/>
  <c r="J762" i="8"/>
  <c r="L762" i="8" s="1"/>
  <c r="J771" i="8"/>
  <c r="L771" i="8" s="1"/>
  <c r="J765" i="8"/>
  <c r="L765" i="8" s="1"/>
  <c r="J769" i="8"/>
  <c r="L769" i="8" s="1"/>
  <c r="J763" i="8"/>
  <c r="L763" i="8" s="1"/>
  <c r="J766" i="8"/>
  <c r="L766" i="8" s="1"/>
  <c r="J760" i="8"/>
  <c r="L760" i="8" s="1"/>
  <c r="J898" i="8"/>
  <c r="L898" i="8" s="1"/>
  <c r="J894" i="8"/>
  <c r="L894" i="8" s="1"/>
  <c r="J899" i="8"/>
  <c r="L899" i="8" s="1"/>
  <c r="J891" i="8"/>
  <c r="L891" i="8" s="1"/>
  <c r="J888" i="8"/>
  <c r="L888" i="8" s="1"/>
  <c r="J885" i="8"/>
  <c r="L885" i="8" s="1"/>
  <c r="J882" i="8"/>
  <c r="L882" i="8" s="1"/>
  <c r="J879" i="8"/>
  <c r="L879" i="8" s="1"/>
  <c r="J897" i="8"/>
  <c r="L897" i="8" s="1"/>
  <c r="J895" i="8"/>
  <c r="L895" i="8" s="1"/>
  <c r="J890" i="8"/>
  <c r="L890" i="8" s="1"/>
  <c r="J887" i="8"/>
  <c r="L887" i="8" s="1"/>
  <c r="J884" i="8"/>
  <c r="L884" i="8" s="1"/>
  <c r="J878" i="8"/>
  <c r="L878" i="8" s="1"/>
  <c r="J901" i="8"/>
  <c r="L901" i="8" s="1"/>
  <c r="J893" i="8"/>
  <c r="L893" i="8" s="1"/>
  <c r="J881" i="8"/>
  <c r="L881" i="8" s="1"/>
  <c r="J900" i="8"/>
  <c r="L900" i="8" s="1"/>
  <c r="J896" i="8"/>
  <c r="L896" i="8" s="1"/>
  <c r="J880" i="8"/>
  <c r="L880" i="8" s="1"/>
  <c r="J940" i="8"/>
  <c r="L940" i="8" s="1"/>
  <c r="J944" i="8"/>
  <c r="L944" i="8" s="1"/>
  <c r="J941" i="8"/>
  <c r="L941" i="8" s="1"/>
  <c r="J938" i="8"/>
  <c r="L938" i="8" s="1"/>
  <c r="J939" i="8"/>
  <c r="L939" i="8" s="1"/>
  <c r="J942" i="8"/>
  <c r="L942" i="8" s="1"/>
  <c r="J943" i="8"/>
  <c r="L943" i="8" s="1"/>
  <c r="J42" i="8"/>
  <c r="L42" i="8" s="1"/>
  <c r="J46" i="8"/>
  <c r="L46" i="8" s="1"/>
  <c r="J50" i="8"/>
  <c r="L50" i="8" s="1"/>
  <c r="J210" i="8"/>
  <c r="L210" i="8" s="1"/>
  <c r="J493" i="8"/>
  <c r="L493" i="8" s="1"/>
  <c r="J495" i="8"/>
  <c r="L495" i="8" s="1"/>
  <c r="J590" i="8"/>
  <c r="L590" i="8" s="1"/>
  <c r="J722" i="8"/>
  <c r="L722" i="8" s="1"/>
  <c r="J1770" i="8"/>
  <c r="L1770" i="8" s="1"/>
  <c r="J1766" i="8"/>
  <c r="L1766" i="8" s="1"/>
  <c r="J1762" i="8"/>
  <c r="L1762" i="8" s="1"/>
  <c r="J1758" i="8"/>
  <c r="L1758" i="8" s="1"/>
  <c r="J1754" i="8"/>
  <c r="L1754" i="8" s="1"/>
  <c r="J1750" i="8"/>
  <c r="L1750" i="8" s="1"/>
  <c r="J1746" i="8"/>
  <c r="L1746" i="8" s="1"/>
  <c r="J1742" i="8"/>
  <c r="L1742" i="8" s="1"/>
  <c r="J1771" i="8"/>
  <c r="L1771" i="8" s="1"/>
  <c r="J1767" i="8"/>
  <c r="L1767" i="8" s="1"/>
  <c r="J1763" i="8"/>
  <c r="L1763" i="8" s="1"/>
  <c r="J1768" i="8"/>
  <c r="L1768" i="8" s="1"/>
  <c r="J1760" i="8"/>
  <c r="L1760" i="8" s="1"/>
  <c r="J1748" i="8"/>
  <c r="L1748" i="8" s="1"/>
  <c r="J1757" i="8"/>
  <c r="L1757" i="8" s="1"/>
  <c r="J1751" i="8"/>
  <c r="L1751" i="8" s="1"/>
  <c r="J1745" i="8"/>
  <c r="L1745" i="8" s="1"/>
  <c r="J1769" i="8"/>
  <c r="L1769" i="8" s="1"/>
  <c r="J1752" i="8"/>
  <c r="L1752" i="8" s="1"/>
  <c r="J1764" i="8"/>
  <c r="L1764" i="8" s="1"/>
  <c r="J1761" i="8"/>
  <c r="L1761" i="8" s="1"/>
  <c r="J1755" i="8"/>
  <c r="L1755" i="8" s="1"/>
  <c r="J1749" i="8"/>
  <c r="L1749" i="8" s="1"/>
  <c r="J1743" i="8"/>
  <c r="L1743" i="8" s="1"/>
  <c r="J1753" i="8"/>
  <c r="L1753" i="8" s="1"/>
  <c r="J1741" i="8"/>
  <c r="L1741" i="8" s="1"/>
  <c r="J1756" i="8"/>
  <c r="L1756" i="8" s="1"/>
  <c r="J1744" i="8"/>
  <c r="L1744" i="8" s="1"/>
  <c r="J1765" i="8"/>
  <c r="L1765" i="8" s="1"/>
  <c r="J1747" i="8"/>
  <c r="L1747" i="8" s="1"/>
  <c r="J1759" i="8"/>
  <c r="L1759" i="8" s="1"/>
  <c r="J1290" i="8"/>
  <c r="L1290" i="8" s="1"/>
  <c r="J1286" i="8"/>
  <c r="L1286" i="8" s="1"/>
  <c r="J1282" i="8"/>
  <c r="L1282" i="8" s="1"/>
  <c r="J1292" i="8"/>
  <c r="L1292" i="8" s="1"/>
  <c r="J1289" i="8"/>
  <c r="L1289" i="8" s="1"/>
  <c r="J1284" i="8"/>
  <c r="L1284" i="8" s="1"/>
  <c r="J1281" i="8"/>
  <c r="L1281" i="8" s="1"/>
  <c r="J1288" i="8"/>
  <c r="L1288" i="8" s="1"/>
  <c r="J1293" i="8"/>
  <c r="L1293" i="8" s="1"/>
  <c r="J1285" i="8"/>
  <c r="L1285" i="8" s="1"/>
  <c r="J1283" i="8"/>
  <c r="L1283" i="8" s="1"/>
  <c r="J1287" i="8"/>
  <c r="L1287" i="8" s="1"/>
  <c r="J1198" i="8"/>
  <c r="L1198" i="8" s="1"/>
  <c r="J1201" i="8"/>
  <c r="L1201" i="8" s="1"/>
  <c r="J1196" i="8"/>
  <c r="L1196" i="8" s="1"/>
  <c r="J1197" i="8"/>
  <c r="L1197" i="8" s="1"/>
  <c r="J1200" i="8"/>
  <c r="L1200" i="8" s="1"/>
  <c r="J1199" i="8"/>
  <c r="L1199" i="8" s="1"/>
  <c r="J1176" i="8"/>
  <c r="L1176" i="8" s="1"/>
  <c r="J1179" i="8"/>
  <c r="L1179" i="8" s="1"/>
  <c r="J1173" i="8"/>
  <c r="L1173" i="8" s="1"/>
  <c r="J1174" i="8"/>
  <c r="L1174" i="8" s="1"/>
  <c r="J1177" i="8"/>
  <c r="L1177" i="8" s="1"/>
  <c r="J1178" i="8"/>
  <c r="L1178" i="8" s="1"/>
  <c r="J1180" i="8"/>
  <c r="L1180" i="8" s="1"/>
  <c r="J1175" i="8"/>
  <c r="L1175" i="8" s="1"/>
  <c r="J222" i="8"/>
  <c r="L222" i="8" s="1"/>
  <c r="J234" i="8"/>
  <c r="L234" i="8" s="1"/>
  <c r="J572" i="8"/>
  <c r="L572" i="8" s="1"/>
  <c r="J1597" i="8"/>
  <c r="L1597" i="8" s="1"/>
  <c r="J1848" i="8"/>
  <c r="L1848" i="8" s="1"/>
  <c r="J1849" i="8"/>
  <c r="L1849" i="8" s="1"/>
  <c r="J1847" i="8"/>
  <c r="L1847" i="8" s="1"/>
  <c r="J1850" i="8"/>
  <c r="L1850" i="8" s="1"/>
  <c r="J1851" i="8"/>
  <c r="L1851" i="8" s="1"/>
  <c r="J1846" i="8"/>
  <c r="L1846" i="8" s="1"/>
  <c r="J934" i="8"/>
  <c r="L934" i="8" s="1"/>
  <c r="J935" i="8"/>
  <c r="L935" i="8" s="1"/>
  <c r="J933" i="8"/>
  <c r="L933" i="8" s="1"/>
  <c r="J290" i="8"/>
  <c r="L290" i="8" s="1"/>
  <c r="J273" i="8"/>
  <c r="L273" i="8" s="1"/>
  <c r="J266" i="8"/>
  <c r="L266" i="8" s="1"/>
  <c r="J287" i="8"/>
  <c r="L287" i="8" s="1"/>
  <c r="J280" i="8"/>
  <c r="L280" i="8" s="1"/>
  <c r="J263" i="8"/>
  <c r="L263" i="8" s="1"/>
  <c r="J256" i="8"/>
  <c r="L256" i="8" s="1"/>
  <c r="J291" i="8"/>
  <c r="L291" i="8" s="1"/>
  <c r="J284" i="8"/>
  <c r="L284" i="8" s="1"/>
  <c r="J267" i="8"/>
  <c r="L267" i="8" s="1"/>
  <c r="J260" i="8"/>
  <c r="L260" i="8" s="1"/>
  <c r="J285" i="8"/>
  <c r="L285" i="8" s="1"/>
  <c r="J278" i="8"/>
  <c r="L278" i="8" s="1"/>
  <c r="J261" i="8"/>
  <c r="L261" i="8" s="1"/>
  <c r="J292" i="8"/>
  <c r="L292" i="8" s="1"/>
  <c r="J275" i="8"/>
  <c r="L275" i="8" s="1"/>
  <c r="J268" i="8"/>
  <c r="L268" i="8" s="1"/>
  <c r="J1394" i="8"/>
  <c r="L1394" i="8" s="1"/>
  <c r="J1395" i="8"/>
  <c r="L1395" i="8" s="1"/>
  <c r="J1029" i="8"/>
  <c r="L1029" i="8" s="1"/>
  <c r="J1025" i="8"/>
  <c r="L1025" i="8" s="1"/>
  <c r="J1021" i="8"/>
  <c r="L1021" i="8" s="1"/>
  <c r="J1017" i="8"/>
  <c r="L1017" i="8" s="1"/>
  <c r="J1013" i="8"/>
  <c r="L1013" i="8" s="1"/>
  <c r="J1009" i="8"/>
  <c r="L1009" i="8" s="1"/>
  <c r="J1005" i="8"/>
  <c r="L1005" i="8" s="1"/>
  <c r="J1001" i="8"/>
  <c r="L1001" i="8" s="1"/>
  <c r="J996" i="8"/>
  <c r="L996" i="8" s="1"/>
  <c r="J990" i="8"/>
  <c r="L990" i="8" s="1"/>
  <c r="J1026" i="8"/>
  <c r="L1026" i="8" s="1"/>
  <c r="J1018" i="8"/>
  <c r="L1018" i="8" s="1"/>
  <c r="J1010" i="8"/>
  <c r="L1010" i="8" s="1"/>
  <c r="J1002" i="8"/>
  <c r="L1002" i="8" s="1"/>
  <c r="J997" i="8"/>
  <c r="L997" i="8" s="1"/>
  <c r="J991" i="8"/>
  <c r="L991" i="8" s="1"/>
  <c r="J994" i="8"/>
  <c r="L994" i="8" s="1"/>
  <c r="J1032" i="8"/>
  <c r="L1032" i="8" s="1"/>
  <c r="J1027" i="8"/>
  <c r="L1027" i="8" s="1"/>
  <c r="J1024" i="8"/>
  <c r="L1024" i="8" s="1"/>
  <c r="J1019" i="8"/>
  <c r="L1019" i="8" s="1"/>
  <c r="J1016" i="8"/>
  <c r="L1016" i="8" s="1"/>
  <c r="J1011" i="8"/>
  <c r="L1011" i="8" s="1"/>
  <c r="J1008" i="8"/>
  <c r="L1008" i="8" s="1"/>
  <c r="J1003" i="8"/>
  <c r="L1003" i="8" s="1"/>
  <c r="J1000" i="8"/>
  <c r="L1000" i="8" s="1"/>
  <c r="J1028" i="8"/>
  <c r="L1028" i="8" s="1"/>
  <c r="J999" i="8"/>
  <c r="L999" i="8" s="1"/>
  <c r="J1022" i="8"/>
  <c r="L1022" i="8" s="1"/>
  <c r="J995" i="8"/>
  <c r="L995" i="8" s="1"/>
  <c r="J1020" i="8"/>
  <c r="L1020" i="8" s="1"/>
  <c r="J993" i="8"/>
  <c r="L993" i="8" s="1"/>
  <c r="J1014" i="8"/>
  <c r="L1014" i="8" s="1"/>
  <c r="J989" i="8"/>
  <c r="L989" i="8" s="1"/>
  <c r="J1023" i="8"/>
  <c r="L1023" i="8" s="1"/>
  <c r="J1004" i="8"/>
  <c r="L1004" i="8" s="1"/>
  <c r="J998" i="8"/>
  <c r="L998" i="8" s="1"/>
  <c r="J1015" i="8"/>
  <c r="L1015" i="8" s="1"/>
  <c r="J1031" i="8"/>
  <c r="L1031" i="8" s="1"/>
  <c r="J1007" i="8"/>
  <c r="L1007" i="8" s="1"/>
  <c r="J1030" i="8"/>
  <c r="L1030" i="8" s="1"/>
  <c r="J1006" i="8"/>
  <c r="L1006" i="8" s="1"/>
  <c r="J1012" i="8"/>
  <c r="L1012" i="8" s="1"/>
  <c r="J181" i="8"/>
  <c r="L181" i="8" s="1"/>
  <c r="J258" i="8"/>
  <c r="L258" i="8" s="1"/>
  <c r="J486" i="8"/>
  <c r="L486" i="8" s="1"/>
  <c r="J490" i="8"/>
  <c r="L490" i="8" s="1"/>
  <c r="J936" i="8"/>
  <c r="L936" i="8" s="1"/>
  <c r="J1090" i="8"/>
  <c r="L1090" i="8" s="1"/>
  <c r="J1083" i="8"/>
  <c r="L1083" i="8" s="1"/>
  <c r="J1097" i="8"/>
  <c r="L1097" i="8" s="1"/>
  <c r="J1080" i="8"/>
  <c r="L1080" i="8" s="1"/>
  <c r="J1094" i="8"/>
  <c r="L1094" i="8" s="1"/>
  <c r="J1087" i="8"/>
  <c r="L1087" i="8" s="1"/>
  <c r="J1073" i="8"/>
  <c r="L1073" i="8" s="1"/>
  <c r="J1102" i="8"/>
  <c r="L1102" i="8" s="1"/>
  <c r="J1095" i="8"/>
  <c r="L1095" i="8" s="1"/>
  <c r="J1078" i="8"/>
  <c r="L1078" i="8" s="1"/>
  <c r="J1092" i="8"/>
  <c r="L1092" i="8" s="1"/>
  <c r="J1085" i="8"/>
  <c r="L1085" i="8" s="1"/>
  <c r="J1098" i="8"/>
  <c r="L1098" i="8" s="1"/>
  <c r="J1093" i="8"/>
  <c r="L1093" i="8" s="1"/>
  <c r="J1081" i="8"/>
  <c r="L1081" i="8" s="1"/>
  <c r="J1096" i="8"/>
  <c r="L1096" i="8" s="1"/>
  <c r="J1086" i="8"/>
  <c r="L1086" i="8" s="1"/>
  <c r="J1084" i="8"/>
  <c r="L1084" i="8" s="1"/>
  <c r="J1101" i="8"/>
  <c r="L1101" i="8" s="1"/>
  <c r="J1091" i="8"/>
  <c r="L1091" i="8" s="1"/>
  <c r="J1079" i="8"/>
  <c r="L1079" i="8" s="1"/>
  <c r="J1074" i="8"/>
  <c r="L1074" i="8" s="1"/>
  <c r="J1089" i="8"/>
  <c r="L1089" i="8" s="1"/>
  <c r="J1082" i="8"/>
  <c r="L1082" i="8" s="1"/>
  <c r="J1077" i="8"/>
  <c r="L1077" i="8" s="1"/>
  <c r="J1099" i="8"/>
  <c r="L1099" i="8" s="1"/>
  <c r="J1075" i="8"/>
  <c r="L1075" i="8" s="1"/>
  <c r="J1072" i="8"/>
  <c r="L1072" i="8" s="1"/>
  <c r="J1088" i="8"/>
  <c r="L1088" i="8" s="1"/>
  <c r="J1076" i="8"/>
  <c r="L1076" i="8" s="1"/>
  <c r="J1100" i="8"/>
  <c r="L1100" i="8" s="1"/>
  <c r="J1571" i="8"/>
  <c r="L1571" i="8" s="1"/>
  <c r="J1563" i="8"/>
  <c r="L1563" i="8" s="1"/>
  <c r="J1555" i="8"/>
  <c r="L1555" i="8" s="1"/>
  <c r="J1574" i="8"/>
  <c r="L1574" i="8" s="1"/>
  <c r="J1566" i="8"/>
  <c r="L1566" i="8" s="1"/>
  <c r="J1558" i="8"/>
  <c r="L1558" i="8" s="1"/>
  <c r="J1575" i="8"/>
  <c r="L1575" i="8" s="1"/>
  <c r="J1567" i="8"/>
  <c r="L1567" i="8" s="1"/>
  <c r="J1559" i="8"/>
  <c r="L1559" i="8" s="1"/>
  <c r="J1551" i="8"/>
  <c r="L1551" i="8" s="1"/>
  <c r="J1570" i="8"/>
  <c r="L1570" i="8" s="1"/>
  <c r="J1562" i="8"/>
  <c r="L1562" i="8" s="1"/>
  <c r="J1554" i="8"/>
  <c r="L1554" i="8" s="1"/>
  <c r="J1557" i="8"/>
  <c r="L1557" i="8" s="1"/>
  <c r="J1573" i="8"/>
  <c r="L1573" i="8" s="1"/>
  <c r="J1564" i="8"/>
  <c r="L1564" i="8" s="1"/>
  <c r="J1553" i="8"/>
  <c r="L1553" i="8" s="1"/>
  <c r="J1576" i="8"/>
  <c r="L1576" i="8" s="1"/>
  <c r="J1565" i="8"/>
  <c r="L1565" i="8" s="1"/>
  <c r="J1556" i="8"/>
  <c r="L1556" i="8" s="1"/>
  <c r="J1552" i="8"/>
  <c r="L1552" i="8" s="1"/>
  <c r="J1572" i="8"/>
  <c r="L1572" i="8" s="1"/>
  <c r="J1568" i="8"/>
  <c r="L1568" i="8" s="1"/>
  <c r="J1560" i="8"/>
  <c r="L1560" i="8" s="1"/>
  <c r="J1569" i="8"/>
  <c r="L1569" i="8" s="1"/>
  <c r="J1561" i="8"/>
  <c r="L1561" i="8" s="1"/>
  <c r="J725" i="8"/>
  <c r="L725" i="8" s="1"/>
  <c r="J721" i="8"/>
  <c r="L721" i="8" s="1"/>
  <c r="J717" i="8"/>
  <c r="L717" i="8" s="1"/>
  <c r="J718" i="8"/>
  <c r="L718" i="8" s="1"/>
  <c r="J720" i="8"/>
  <c r="L720" i="8" s="1"/>
  <c r="J719" i="8"/>
  <c r="L719" i="8" s="1"/>
  <c r="J1065" i="8"/>
  <c r="L1065" i="8" s="1"/>
  <c r="J1061" i="8"/>
  <c r="L1061" i="8" s="1"/>
  <c r="J1057" i="8"/>
  <c r="L1057" i="8" s="1"/>
  <c r="J1053" i="8"/>
  <c r="L1053" i="8" s="1"/>
  <c r="J1049" i="8"/>
  <c r="L1049" i="8" s="1"/>
  <c r="J1045" i="8"/>
  <c r="L1045" i="8" s="1"/>
  <c r="J1066" i="8"/>
  <c r="L1066" i="8" s="1"/>
  <c r="J1058" i="8"/>
  <c r="L1058" i="8" s="1"/>
  <c r="J1050" i="8"/>
  <c r="L1050" i="8" s="1"/>
  <c r="J1042" i="8"/>
  <c r="L1042" i="8" s="1"/>
  <c r="J1067" i="8"/>
  <c r="L1067" i="8" s="1"/>
  <c r="J1064" i="8"/>
  <c r="L1064" i="8" s="1"/>
  <c r="J1059" i="8"/>
  <c r="L1059" i="8" s="1"/>
  <c r="J1056" i="8"/>
  <c r="L1056" i="8" s="1"/>
  <c r="J1051" i="8"/>
  <c r="L1051" i="8" s="1"/>
  <c r="J1048" i="8"/>
  <c r="L1048" i="8" s="1"/>
  <c r="J1043" i="8"/>
  <c r="L1043" i="8" s="1"/>
  <c r="J1047" i="8"/>
  <c r="L1047" i="8" s="1"/>
  <c r="J1062" i="8"/>
  <c r="L1062" i="8" s="1"/>
  <c r="J1052" i="8"/>
  <c r="L1052" i="8" s="1"/>
  <c r="J1046" i="8"/>
  <c r="L1046" i="8" s="1"/>
  <c r="J1063" i="8"/>
  <c r="L1063" i="8" s="1"/>
  <c r="J1044" i="8"/>
  <c r="L1044" i="8" s="1"/>
  <c r="J1054" i="8"/>
  <c r="L1054" i="8" s="1"/>
  <c r="J1060" i="8"/>
  <c r="L1060" i="8" s="1"/>
  <c r="J1055" i="8"/>
  <c r="L1055" i="8" s="1"/>
  <c r="J1238" i="8"/>
  <c r="L1238" i="8" s="1"/>
  <c r="J1236" i="8"/>
  <c r="L1236" i="8" s="1"/>
  <c r="J1237" i="8"/>
  <c r="L1237" i="8" s="1"/>
  <c r="J1239" i="8"/>
  <c r="L1239" i="8" s="1"/>
  <c r="J45" i="8"/>
  <c r="L45" i="8" s="1"/>
  <c r="J205" i="8"/>
  <c r="L205" i="8" s="1"/>
  <c r="J217" i="8"/>
  <c r="L217" i="8" s="1"/>
  <c r="J224" i="8"/>
  <c r="L224" i="8" s="1"/>
  <c r="J270" i="8"/>
  <c r="L270" i="8" s="1"/>
  <c r="J282" i="8"/>
  <c r="L282" i="8" s="1"/>
  <c r="J1436" i="8"/>
  <c r="L1436" i="8" s="1"/>
  <c r="J1430" i="8"/>
  <c r="L1430" i="8" s="1"/>
  <c r="J1424" i="8"/>
  <c r="L1424" i="8" s="1"/>
  <c r="J1418" i="8"/>
  <c r="L1418" i="8" s="1"/>
  <c r="J1412" i="8"/>
  <c r="L1412" i="8" s="1"/>
  <c r="J1406" i="8"/>
  <c r="L1406" i="8" s="1"/>
  <c r="J1400" i="8"/>
  <c r="L1400" i="8" s="1"/>
  <c r="J1433" i="8"/>
  <c r="L1433" i="8" s="1"/>
  <c r="J1427" i="8"/>
  <c r="L1427" i="8" s="1"/>
  <c r="J1421" i="8"/>
  <c r="L1421" i="8" s="1"/>
  <c r="J1415" i="8"/>
  <c r="L1415" i="8" s="1"/>
  <c r="J1409" i="8"/>
  <c r="L1409" i="8" s="1"/>
  <c r="J1403" i="8"/>
  <c r="L1403" i="8" s="1"/>
  <c r="J1397" i="8"/>
  <c r="L1397" i="8" s="1"/>
  <c r="J1437" i="8"/>
  <c r="L1437" i="8" s="1"/>
  <c r="J1431" i="8"/>
  <c r="L1431" i="8" s="1"/>
  <c r="J1425" i="8"/>
  <c r="L1425" i="8" s="1"/>
  <c r="J1419" i="8"/>
  <c r="L1419" i="8" s="1"/>
  <c r="J1413" i="8"/>
  <c r="L1413" i="8" s="1"/>
  <c r="J1407" i="8"/>
  <c r="L1407" i="8" s="1"/>
  <c r="J1401" i="8"/>
  <c r="L1401" i="8" s="1"/>
  <c r="J1432" i="8"/>
  <c r="L1432" i="8" s="1"/>
  <c r="J1404" i="8"/>
  <c r="L1404" i="8" s="1"/>
  <c r="J1411" i="8"/>
  <c r="L1411" i="8" s="1"/>
  <c r="J1402" i="8"/>
  <c r="L1402" i="8" s="1"/>
  <c r="J1416" i="8"/>
  <c r="L1416" i="8" s="1"/>
  <c r="J1405" i="8"/>
  <c r="L1405" i="8" s="1"/>
  <c r="J1396" i="8"/>
  <c r="L1396" i="8" s="1"/>
  <c r="J1410" i="8"/>
  <c r="L1410" i="8" s="1"/>
  <c r="J1398" i="8"/>
  <c r="L1398" i="8" s="1"/>
  <c r="J1423" i="8"/>
  <c r="L1423" i="8" s="1"/>
  <c r="J1417" i="8"/>
  <c r="L1417" i="8" s="1"/>
  <c r="J1435" i="8"/>
  <c r="L1435" i="8" s="1"/>
  <c r="J1429" i="8"/>
  <c r="L1429" i="8" s="1"/>
  <c r="J1426" i="8"/>
  <c r="L1426" i="8" s="1"/>
  <c r="J1428" i="8"/>
  <c r="L1428" i="8" s="1"/>
  <c r="J1408" i="8"/>
  <c r="L1408" i="8" s="1"/>
  <c r="J1399" i="8"/>
  <c r="L1399" i="8" s="1"/>
  <c r="J1414" i="8"/>
  <c r="L1414" i="8" s="1"/>
  <c r="J1434" i="8"/>
  <c r="L1434" i="8" s="1"/>
  <c r="J1420" i="8"/>
  <c r="L1420" i="8" s="1"/>
  <c r="J1422" i="8"/>
  <c r="L1422" i="8" s="1"/>
  <c r="J1041" i="8"/>
  <c r="L1041" i="8" s="1"/>
  <c r="J1040" i="8"/>
  <c r="L1040" i="8" s="1"/>
  <c r="J1039" i="8"/>
  <c r="L1039" i="8" s="1"/>
  <c r="J1967" i="8"/>
  <c r="L1967" i="8" s="1"/>
  <c r="J1964" i="8"/>
  <c r="L1964" i="8" s="1"/>
  <c r="J1957" i="8"/>
  <c r="L1957" i="8" s="1"/>
  <c r="J1953" i="8"/>
  <c r="L1953" i="8" s="1"/>
  <c r="J1949" i="8"/>
  <c r="L1949" i="8" s="1"/>
  <c r="J1945" i="8"/>
  <c r="L1945" i="8" s="1"/>
  <c r="J1971" i="8"/>
  <c r="L1971" i="8" s="1"/>
  <c r="J1962" i="8"/>
  <c r="L1962" i="8" s="1"/>
  <c r="J1969" i="8"/>
  <c r="L1969" i="8" s="1"/>
  <c r="J1955" i="8"/>
  <c r="L1955" i="8" s="1"/>
  <c r="J1951" i="8"/>
  <c r="L1951" i="8" s="1"/>
  <c r="J1947" i="8"/>
  <c r="L1947" i="8" s="1"/>
  <c r="J1970" i="8"/>
  <c r="L1970" i="8" s="1"/>
  <c r="J1968" i="8"/>
  <c r="L1968" i="8" s="1"/>
  <c r="J1958" i="8"/>
  <c r="L1958" i="8" s="1"/>
  <c r="J1946" i="8"/>
  <c r="L1946" i="8" s="1"/>
  <c r="J1966" i="8"/>
  <c r="L1966" i="8" s="1"/>
  <c r="J1963" i="8"/>
  <c r="L1963" i="8" s="1"/>
  <c r="J1973" i="8"/>
  <c r="L1973" i="8" s="1"/>
  <c r="J1956" i="8"/>
  <c r="L1956" i="8" s="1"/>
  <c r="J1961" i="8"/>
  <c r="L1961" i="8" s="1"/>
  <c r="J1944" i="8"/>
  <c r="L1944" i="8" s="1"/>
  <c r="J1959" i="8"/>
  <c r="L1959" i="8" s="1"/>
  <c r="J1954" i="8"/>
  <c r="L1954" i="8" s="1"/>
  <c r="J1972" i="8"/>
  <c r="L1972" i="8" s="1"/>
  <c r="J1952" i="8"/>
  <c r="L1952" i="8" s="1"/>
  <c r="J1950" i="8"/>
  <c r="L1950" i="8" s="1"/>
  <c r="J1948" i="8"/>
  <c r="L1948" i="8" s="1"/>
  <c r="J1960" i="8"/>
  <c r="L1960" i="8" s="1"/>
  <c r="J1965" i="8"/>
  <c r="L1965" i="8" s="1"/>
  <c r="J183" i="8"/>
  <c r="L183" i="8" s="1"/>
  <c r="J185" i="8"/>
  <c r="L185" i="8" s="1"/>
  <c r="J214" i="8"/>
  <c r="L214" i="8" s="1"/>
  <c r="J229" i="8"/>
  <c r="L229" i="8" s="1"/>
  <c r="J241" i="8"/>
  <c r="L241" i="8" s="1"/>
  <c r="J294" i="8"/>
  <c r="L294" i="8" s="1"/>
  <c r="J754" i="8"/>
  <c r="L754" i="8" s="1"/>
  <c r="J756" i="8"/>
  <c r="L756" i="8" s="1"/>
  <c r="J886" i="8"/>
  <c r="L886" i="8" s="1"/>
  <c r="J1785" i="8"/>
  <c r="L1785" i="8" s="1"/>
  <c r="J1782" i="8"/>
  <c r="L1782" i="8" s="1"/>
  <c r="J1784" i="8"/>
  <c r="L1784" i="8" s="1"/>
  <c r="J1783" i="8"/>
  <c r="L1783" i="8" s="1"/>
  <c r="J801" i="8"/>
  <c r="L801" i="8" s="1"/>
  <c r="J802" i="8"/>
  <c r="L802" i="8" s="1"/>
  <c r="J803" i="8"/>
  <c r="L803" i="8" s="1"/>
  <c r="J1624" i="8"/>
  <c r="L1624" i="8" s="1"/>
  <c r="J1619" i="8"/>
  <c r="L1619" i="8" s="1"/>
  <c r="J1622" i="8"/>
  <c r="L1622" i="8" s="1"/>
  <c r="J1627" i="8"/>
  <c r="L1627" i="8" s="1"/>
  <c r="J1623" i="8"/>
  <c r="L1623" i="8" s="1"/>
  <c r="J1625" i="8"/>
  <c r="L1625" i="8" s="1"/>
  <c r="J1620" i="8"/>
  <c r="L1620" i="8" s="1"/>
  <c r="J1626" i="8"/>
  <c r="L1626" i="8" s="1"/>
  <c r="J1621" i="8"/>
  <c r="L1621" i="8" s="1"/>
  <c r="J834" i="8"/>
  <c r="L834" i="8" s="1"/>
  <c r="J830" i="8"/>
  <c r="L830" i="8" s="1"/>
  <c r="J826" i="8"/>
  <c r="L826" i="8" s="1"/>
  <c r="J822" i="8"/>
  <c r="L822" i="8" s="1"/>
  <c r="J818" i="8"/>
  <c r="L818" i="8" s="1"/>
  <c r="J814" i="8"/>
  <c r="L814" i="8" s="1"/>
  <c r="J836" i="8"/>
  <c r="L836" i="8" s="1"/>
  <c r="J832" i="8"/>
  <c r="L832" i="8" s="1"/>
  <c r="J828" i="8"/>
  <c r="L828" i="8" s="1"/>
  <c r="J824" i="8"/>
  <c r="L824" i="8" s="1"/>
  <c r="J820" i="8"/>
  <c r="L820" i="8" s="1"/>
  <c r="J816" i="8"/>
  <c r="L816" i="8" s="1"/>
  <c r="J812" i="8"/>
  <c r="L812" i="8" s="1"/>
  <c r="J837" i="8"/>
  <c r="L837" i="8" s="1"/>
  <c r="J825" i="8"/>
  <c r="L825" i="8" s="1"/>
  <c r="J813" i="8"/>
  <c r="L813" i="8" s="1"/>
  <c r="J835" i="8"/>
  <c r="L835" i="8" s="1"/>
  <c r="J823" i="8"/>
  <c r="L823" i="8" s="1"/>
  <c r="J831" i="8"/>
  <c r="L831" i="8" s="1"/>
  <c r="J819" i="8"/>
  <c r="L819" i="8" s="1"/>
  <c r="J811" i="8"/>
  <c r="L811" i="8" s="1"/>
  <c r="J833" i="8"/>
  <c r="L833" i="8" s="1"/>
  <c r="J827" i="8"/>
  <c r="L827" i="8" s="1"/>
  <c r="J821" i="8"/>
  <c r="L821" i="8" s="1"/>
  <c r="J815" i="8"/>
  <c r="L815" i="8" s="1"/>
  <c r="J817" i="8"/>
  <c r="L817" i="8" s="1"/>
  <c r="J2030" i="8"/>
  <c r="L2030" i="8" s="1"/>
  <c r="J2031" i="8"/>
  <c r="L2031" i="8" s="1"/>
  <c r="J207" i="8"/>
  <c r="L207" i="8" s="1"/>
  <c r="J209" i="8"/>
  <c r="L209" i="8" s="1"/>
  <c r="J221" i="8"/>
  <c r="L221" i="8" s="1"/>
  <c r="J226" i="8"/>
  <c r="L226" i="8" s="1"/>
  <c r="J238" i="8"/>
  <c r="L238" i="8" s="1"/>
  <c r="J265" i="8"/>
  <c r="L265" i="8" s="1"/>
  <c r="J272" i="8"/>
  <c r="L272" i="8" s="1"/>
  <c r="J492" i="8"/>
  <c r="L492" i="8" s="1"/>
  <c r="J589" i="8"/>
  <c r="L589" i="8" s="1"/>
  <c r="J599" i="8"/>
  <c r="L599" i="8" s="1"/>
  <c r="J723" i="8"/>
  <c r="L723" i="8" s="1"/>
  <c r="F19" i="3" l="1"/>
  <c r="F20" i="3"/>
  <c r="D29" i="9"/>
  <c r="F29" i="9"/>
  <c r="D31" i="9"/>
  <c r="F31" i="9"/>
  <c r="D27" i="9"/>
  <c r="F27" i="9"/>
  <c r="F26" i="3"/>
  <c r="D26" i="3"/>
  <c r="D31" i="3"/>
  <c r="D30" i="3"/>
  <c r="D29" i="3"/>
  <c r="F31" i="3"/>
  <c r="F30" i="3"/>
  <c r="D28" i="3"/>
  <c r="F29" i="3"/>
  <c r="F28" i="3"/>
  <c r="F27" i="3"/>
  <c r="E29" i="9"/>
  <c r="E22" i="9"/>
  <c r="D22" i="9"/>
  <c r="E20" i="9"/>
  <c r="F19" i="9"/>
  <c r="E21" i="9"/>
  <c r="D21" i="9"/>
  <c r="D20" i="9"/>
  <c r="F18" i="9"/>
  <c r="E19" i="9"/>
  <c r="F22" i="9"/>
  <c r="D19" i="9"/>
  <c r="F21" i="9"/>
  <c r="E18" i="9"/>
  <c r="F20" i="9"/>
  <c r="D18" i="9"/>
  <c r="D28" i="9"/>
  <c r="D12" i="9" s="1"/>
  <c r="D21" i="13" s="1"/>
  <c r="F28" i="9"/>
  <c r="E30" i="9"/>
  <c r="E26" i="9"/>
  <c r="D30" i="9"/>
  <c r="D14" i="9" s="1"/>
  <c r="D23" i="13" s="1"/>
  <c r="D15" i="13" s="1"/>
  <c r="F30" i="9"/>
  <c r="E28" i="9"/>
  <c r="E12" i="9" s="1"/>
  <c r="E21" i="13" s="1"/>
  <c r="E31" i="9"/>
  <c r="E31" i="3"/>
  <c r="E30" i="3"/>
  <c r="E29" i="3"/>
  <c r="E28" i="3"/>
  <c r="E27" i="3"/>
  <c r="E26" i="3"/>
  <c r="D26" i="9"/>
  <c r="F26" i="9"/>
  <c r="F10" i="9" s="1"/>
  <c r="F19" i="13" s="1"/>
  <c r="D27" i="3"/>
  <c r="E27" i="9"/>
  <c r="E11" i="9" s="1"/>
  <c r="E20" i="13" s="1"/>
  <c r="F22" i="3"/>
  <c r="F18" i="3"/>
  <c r="F23" i="3"/>
  <c r="F23" i="9"/>
  <c r="F21" i="3"/>
  <c r="Q1756" i="8"/>
  <c r="Q797" i="8"/>
  <c r="Q741" i="8"/>
  <c r="R507" i="8"/>
  <c r="R1148" i="8"/>
  <c r="Q279" i="8"/>
  <c r="Q743" i="8"/>
  <c r="Q396" i="8"/>
  <c r="Q836" i="8"/>
  <c r="Q2003" i="8"/>
  <c r="Q1585" i="8"/>
  <c r="R890" i="8"/>
  <c r="Q895" i="8"/>
  <c r="Q1641" i="8"/>
  <c r="R516" i="8"/>
  <c r="R1586" i="8"/>
  <c r="R1703" i="8"/>
  <c r="R710" i="8"/>
  <c r="R679" i="8"/>
  <c r="R1645" i="8"/>
  <c r="Q968" i="8"/>
  <c r="Q970" i="8"/>
  <c r="Q2075" i="8"/>
  <c r="Q1788" i="8"/>
  <c r="Q405" i="8"/>
  <c r="R915" i="8"/>
  <c r="Q416" i="8"/>
  <c r="R1726" i="8"/>
  <c r="Q392" i="8"/>
  <c r="Q744" i="8"/>
  <c r="R514" i="8"/>
  <c r="Q282" i="8"/>
  <c r="Q281" i="8"/>
  <c r="Q292" i="8"/>
  <c r="Q398" i="8"/>
  <c r="Q1577" i="8"/>
  <c r="Q1579" i="8"/>
  <c r="R898" i="8"/>
  <c r="R526" i="8"/>
  <c r="R1594" i="8"/>
  <c r="R674" i="8"/>
  <c r="R687" i="8"/>
  <c r="Q975" i="8"/>
  <c r="Q977" i="8"/>
  <c r="Q1795" i="8"/>
  <c r="Q400" i="8"/>
  <c r="R946" i="8"/>
  <c r="Q1312" i="8"/>
  <c r="Q1779" i="8"/>
  <c r="Q412" i="8"/>
  <c r="R1738" i="8"/>
  <c r="Q807" i="8"/>
  <c r="Q389" i="8"/>
  <c r="Q1597" i="8"/>
  <c r="R510" i="8"/>
  <c r="Q1936" i="8"/>
  <c r="Q286" i="8"/>
  <c r="Q1578" i="8"/>
  <c r="R938" i="8"/>
  <c r="Q1574" i="8"/>
  <c r="Q1587" i="8"/>
  <c r="R1569" i="8"/>
  <c r="R522" i="8"/>
  <c r="R682" i="8"/>
  <c r="R703" i="8"/>
  <c r="R1642" i="8"/>
  <c r="Q918" i="8"/>
  <c r="Q2060" i="8"/>
  <c r="Q1787" i="8"/>
  <c r="Q403" i="8"/>
  <c r="Q1778" i="8"/>
  <c r="R1481" i="8"/>
  <c r="Q414" i="8"/>
  <c r="R1729" i="8"/>
  <c r="Q805" i="8"/>
  <c r="Q383" i="8"/>
  <c r="Q786" i="8"/>
  <c r="Q2095" i="8"/>
  <c r="Q1576" i="8"/>
  <c r="Q1595" i="8"/>
  <c r="Q917" i="8"/>
  <c r="Q1777" i="8"/>
  <c r="R1487" i="8"/>
  <c r="Q411" i="8"/>
  <c r="R1735" i="8"/>
  <c r="R924" i="8"/>
  <c r="Q381" i="8"/>
  <c r="Q792" i="8"/>
  <c r="Q2091" i="8"/>
  <c r="Q173" i="8"/>
  <c r="Q1584" i="8"/>
  <c r="R1557" i="8"/>
  <c r="R1643" i="8"/>
  <c r="R1479" i="8"/>
  <c r="R928" i="8"/>
  <c r="Q798" i="8"/>
  <c r="R1147" i="8"/>
  <c r="Q284" i="8"/>
  <c r="Q288" i="8"/>
  <c r="Q1774" i="8"/>
  <c r="Q813" i="8"/>
  <c r="Q1582" i="8"/>
  <c r="R889" i="8"/>
  <c r="R892" i="8"/>
  <c r="R1565" i="8"/>
  <c r="Q1645" i="8"/>
  <c r="R521" i="8"/>
  <c r="Q308" i="8"/>
  <c r="R1584" i="8"/>
  <c r="R688" i="8"/>
  <c r="R677" i="8"/>
  <c r="R715" i="8"/>
  <c r="Q969" i="8"/>
  <c r="Q983" i="8"/>
  <c r="Q1783" i="8"/>
  <c r="Q1828" i="8"/>
  <c r="Q409" i="8"/>
  <c r="R1084" i="8"/>
  <c r="Q1780" i="8"/>
  <c r="Q1257" i="8"/>
  <c r="Q1252" i="8"/>
  <c r="Q417" i="8"/>
  <c r="Q2100" i="8"/>
  <c r="R1728" i="8"/>
  <c r="R927" i="8"/>
  <c r="Q386" i="8"/>
  <c r="R535" i="8"/>
  <c r="Q733" i="8"/>
  <c r="R1143" i="8"/>
  <c r="Q812" i="8"/>
  <c r="Q174" i="8"/>
  <c r="Q1580" i="8"/>
  <c r="Q1110" i="8"/>
  <c r="Q801" i="8"/>
  <c r="R704" i="8"/>
  <c r="R921" i="8"/>
  <c r="Q2065" i="8"/>
  <c r="Q1786" i="8"/>
  <c r="Q406" i="8"/>
  <c r="Q1256" i="8"/>
  <c r="Q2102" i="8"/>
  <c r="R1731" i="8"/>
  <c r="R1732" i="8"/>
  <c r="Q394" i="8"/>
  <c r="Q730" i="8"/>
  <c r="Q1306" i="8"/>
  <c r="Q1260" i="8"/>
  <c r="Q1193" i="8"/>
  <c r="Q2111" i="8"/>
  <c r="Q2121" i="8"/>
  <c r="R1733" i="8"/>
  <c r="R1736" i="8"/>
  <c r="Q388" i="8"/>
  <c r="R1068" i="8"/>
  <c r="Q731" i="8"/>
  <c r="Q810" i="8"/>
  <c r="Q1598" i="8"/>
  <c r="Q834" i="8"/>
  <c r="Q1176" i="8"/>
  <c r="R1559" i="8"/>
  <c r="Q912" i="8"/>
  <c r="R705" i="8"/>
  <c r="Q1495" i="8"/>
  <c r="Q926" i="8"/>
  <c r="Q1791" i="8"/>
  <c r="Q1789" i="8"/>
  <c r="Q408" i="8"/>
  <c r="R909" i="8"/>
  <c r="R1501" i="8"/>
  <c r="Q1502" i="8"/>
  <c r="Q1189" i="8"/>
  <c r="R1737" i="8"/>
  <c r="R1740" i="8"/>
  <c r="Q385" i="8"/>
  <c r="Q739" i="8"/>
  <c r="R511" i="8"/>
  <c r="R1146" i="8"/>
  <c r="Q1108" i="8"/>
  <c r="R887" i="8"/>
  <c r="Q1644" i="8"/>
  <c r="Q1757" i="8"/>
  <c r="R712" i="8"/>
  <c r="R919" i="8"/>
  <c r="Q816" i="8"/>
  <c r="Q1179" i="8"/>
  <c r="Q1601" i="8"/>
  <c r="Q492" i="8"/>
  <c r="R1567" i="8"/>
  <c r="Q2142" i="8"/>
  <c r="R686" i="8"/>
  <c r="Q972" i="8"/>
  <c r="Q984" i="8"/>
  <c r="Q2084" i="8"/>
  <c r="Q1699" i="8"/>
  <c r="Q1796" i="8"/>
  <c r="Q402" i="8"/>
  <c r="R908" i="8"/>
  <c r="Q108" i="8"/>
  <c r="R1142" i="8"/>
  <c r="Q753" i="8"/>
  <c r="R1024" i="8"/>
  <c r="R1017" i="8"/>
  <c r="R1023" i="8"/>
  <c r="Q886" i="8"/>
  <c r="Q892" i="8"/>
  <c r="R1561" i="8"/>
  <c r="R1555" i="8"/>
  <c r="Q313" i="8"/>
  <c r="Q2145" i="8"/>
  <c r="R1352" i="8"/>
  <c r="Q916" i="8"/>
  <c r="Q925" i="8"/>
  <c r="Q1311" i="8"/>
  <c r="R1088" i="8"/>
  <c r="R1032" i="8"/>
  <c r="R1026" i="8"/>
  <c r="R1021" i="8"/>
  <c r="R176" i="8"/>
  <c r="Q913" i="8"/>
  <c r="Q923" i="8"/>
  <c r="R926" i="8"/>
  <c r="R1577" i="8"/>
  <c r="R1027" i="8"/>
  <c r="Q900" i="8"/>
  <c r="Q1140" i="8"/>
  <c r="Q2149" i="8"/>
  <c r="Q333" i="8"/>
  <c r="Q751" i="8"/>
  <c r="R1014" i="8"/>
  <c r="R1025" i="8"/>
  <c r="R1031" i="8"/>
  <c r="Q885" i="8"/>
  <c r="Q1143" i="8"/>
  <c r="R1553" i="8"/>
  <c r="R1563" i="8"/>
  <c r="Q310" i="8"/>
  <c r="Q2150" i="8"/>
  <c r="Q2153" i="8"/>
  <c r="Q1349" i="8"/>
  <c r="R1588" i="8"/>
  <c r="R1590" i="8"/>
  <c r="Q905" i="8"/>
  <c r="R226" i="8"/>
  <c r="R221" i="8"/>
  <c r="Q140" i="8"/>
  <c r="Q927" i="8"/>
  <c r="Q1525" i="8"/>
  <c r="R913" i="8"/>
  <c r="R925" i="8"/>
  <c r="Q111" i="8"/>
  <c r="Q669" i="8"/>
  <c r="R730" i="8"/>
  <c r="Q107" i="8"/>
  <c r="Q671" i="8"/>
  <c r="R1022" i="8"/>
  <c r="Q928" i="8"/>
  <c r="R509" i="8"/>
  <c r="R1953" i="8"/>
  <c r="Q897" i="8"/>
  <c r="Q899" i="8"/>
  <c r="R174" i="8"/>
  <c r="R1552" i="8"/>
  <c r="R1575" i="8"/>
  <c r="R517" i="8"/>
  <c r="Q316" i="8"/>
  <c r="Q915" i="8"/>
  <c r="R676" i="8"/>
  <c r="R683" i="8"/>
  <c r="Q146" i="8"/>
  <c r="Q2169" i="8"/>
  <c r="R1087" i="8"/>
  <c r="R914" i="8"/>
  <c r="R923" i="8"/>
  <c r="R434" i="8"/>
  <c r="R531" i="8"/>
  <c r="Q1262" i="8"/>
  <c r="R1019" i="8"/>
  <c r="R1029" i="8"/>
  <c r="Q909" i="8"/>
  <c r="Q294" i="8"/>
  <c r="R1073" i="8"/>
  <c r="Q329" i="8"/>
  <c r="R1579" i="8"/>
  <c r="Q2173" i="8"/>
  <c r="Q1499" i="8"/>
  <c r="Q621" i="8"/>
  <c r="Q109" i="8"/>
  <c r="R1013" i="8"/>
  <c r="Q910" i="8"/>
  <c r="R1944" i="8"/>
  <c r="Q883" i="8"/>
  <c r="R1556" i="8"/>
  <c r="Q309" i="8"/>
  <c r="R1597" i="8"/>
  <c r="Q906" i="8"/>
  <c r="Q419" i="8"/>
  <c r="Q334" i="8"/>
  <c r="R1946" i="8"/>
  <c r="R1016" i="8"/>
  <c r="Q901" i="8"/>
  <c r="R1560" i="8"/>
  <c r="R525" i="8"/>
  <c r="Q2151" i="8"/>
  <c r="R218" i="8"/>
  <c r="R681" i="8"/>
  <c r="Q1493" i="8"/>
  <c r="Q1952" i="8"/>
  <c r="Q1955" i="8"/>
  <c r="R499" i="8"/>
  <c r="Q1398" i="8"/>
  <c r="Q837" i="8"/>
  <c r="R1951" i="8"/>
  <c r="R1018" i="8"/>
  <c r="R1012" i="8"/>
  <c r="Q1050" i="8"/>
  <c r="Q893" i="8"/>
  <c r="Q898" i="8"/>
  <c r="Q1200" i="8"/>
  <c r="R1568" i="8"/>
  <c r="R1566" i="8"/>
  <c r="R523" i="8"/>
  <c r="Q1701" i="8"/>
  <c r="Q1621" i="8"/>
  <c r="Q2148" i="8"/>
  <c r="R1346" i="8"/>
  <c r="R673" i="8"/>
  <c r="R1581" i="8"/>
  <c r="R1587" i="8"/>
  <c r="Q903" i="8"/>
  <c r="Q229" i="8"/>
  <c r="R685" i="8"/>
  <c r="R699" i="8"/>
  <c r="Q149" i="8"/>
  <c r="R1074" i="8"/>
  <c r="R916" i="8"/>
  <c r="Q682" i="8"/>
  <c r="Q1616" i="8"/>
  <c r="Q1261" i="8"/>
  <c r="Q1632" i="8"/>
  <c r="Q1195" i="8"/>
  <c r="Q921" i="8"/>
  <c r="Q2126" i="8"/>
  <c r="Q2122" i="8"/>
  <c r="R1030" i="8"/>
  <c r="Q891" i="8"/>
  <c r="Q881" i="8"/>
  <c r="R426" i="8"/>
  <c r="Q110" i="8"/>
  <c r="Q1950" i="8"/>
  <c r="Q1951" i="8"/>
  <c r="Q890" i="8"/>
  <c r="R1562" i="8"/>
  <c r="Q1702" i="8"/>
  <c r="Q1620" i="8"/>
  <c r="R1589" i="8"/>
  <c r="R1583" i="8"/>
  <c r="Q914" i="8"/>
  <c r="Q1378" i="8"/>
  <c r="R680" i="8"/>
  <c r="R691" i="8"/>
  <c r="Q145" i="8"/>
  <c r="Q1964" i="8"/>
  <c r="Q1401" i="8"/>
  <c r="R1020" i="8"/>
  <c r="R1011" i="8"/>
  <c r="Q1056" i="8"/>
  <c r="Q884" i="8"/>
  <c r="R761" i="8"/>
  <c r="R1572" i="8"/>
  <c r="Q1659" i="8"/>
  <c r="Q1625" i="8"/>
  <c r="R1593" i="8"/>
  <c r="R1591" i="8"/>
  <c r="Q911" i="8"/>
  <c r="R678" i="8"/>
  <c r="Q153" i="8"/>
  <c r="Q1369" i="8"/>
  <c r="Q678" i="8"/>
  <c r="Q690" i="8"/>
  <c r="R1777" i="8"/>
  <c r="Q1190" i="8"/>
  <c r="Q920" i="8"/>
  <c r="Q2109" i="8"/>
  <c r="Q1571" i="8"/>
  <c r="Q1564" i="8"/>
  <c r="Q1563" i="8"/>
  <c r="Q1561" i="8"/>
  <c r="Q1558" i="8"/>
  <c r="Q1569" i="8"/>
  <c r="Q428" i="8"/>
  <c r="Q420" i="8"/>
  <c r="Q432" i="8"/>
  <c r="Q1417" i="8"/>
  <c r="R1959" i="8"/>
  <c r="Q180" i="8"/>
  <c r="Q1566" i="8"/>
  <c r="Q1567" i="8"/>
  <c r="R717" i="8"/>
  <c r="Q207" i="8"/>
  <c r="Q213" i="8"/>
  <c r="Q2024" i="8"/>
  <c r="Q2030" i="8"/>
  <c r="Q2031" i="8"/>
  <c r="Q1596" i="8"/>
  <c r="Q1599" i="8"/>
  <c r="Q1593" i="8"/>
  <c r="Q1591" i="8"/>
  <c r="Q1581" i="8"/>
  <c r="Q1573" i="8"/>
  <c r="Q1583" i="8"/>
  <c r="Q1589" i="8"/>
  <c r="Q1594" i="8"/>
  <c r="Q1590" i="8"/>
  <c r="Q1586" i="8"/>
  <c r="Q1592" i="8"/>
  <c r="R1848" i="8"/>
  <c r="R1849" i="8"/>
  <c r="R1851" i="8"/>
  <c r="Q178" i="8"/>
  <c r="Q1565" i="8"/>
  <c r="R1847" i="8"/>
  <c r="Q181" i="8"/>
  <c r="Q162" i="8"/>
  <c r="Q164" i="8"/>
  <c r="Q1441" i="8"/>
  <c r="Q1434" i="8"/>
  <c r="Q1421" i="8"/>
  <c r="Q1420" i="8"/>
  <c r="Q1439" i="8"/>
  <c r="Q1431" i="8"/>
  <c r="Q1426" i="8"/>
  <c r="Q1436" i="8"/>
  <c r="Q1443" i="8"/>
  <c r="Q1449" i="8"/>
  <c r="Q1428" i="8"/>
  <c r="Q1412" i="8"/>
  <c r="Q1430" i="8"/>
  <c r="Q1446" i="8"/>
  <c r="Q1425" i="8"/>
  <c r="Q1433" i="8"/>
  <c r="Q1414" i="8"/>
  <c r="Q1422" i="8"/>
  <c r="Q1440" i="8"/>
  <c r="Q1931" i="8"/>
  <c r="Q1933" i="8"/>
  <c r="Q1929" i="8"/>
  <c r="R795" i="8"/>
  <c r="R800" i="8"/>
  <c r="R796" i="8"/>
  <c r="R794" i="8"/>
  <c r="R787" i="8"/>
  <c r="R786" i="8"/>
  <c r="R725" i="8"/>
  <c r="R726" i="8"/>
  <c r="R727" i="8"/>
  <c r="R723" i="8"/>
  <c r="R720" i="8"/>
  <c r="Q1478" i="8"/>
  <c r="Q1483" i="8"/>
  <c r="Q1488" i="8"/>
  <c r="Q1486" i="8"/>
  <c r="Q1477" i="8"/>
  <c r="Q1087" i="8"/>
  <c r="Q1088" i="8"/>
  <c r="R605" i="8"/>
  <c r="R610" i="8"/>
  <c r="R606" i="8"/>
  <c r="R607" i="8"/>
  <c r="R614" i="8"/>
  <c r="R608" i="8"/>
  <c r="R612" i="8"/>
  <c r="R1677" i="8"/>
  <c r="R1671" i="8"/>
  <c r="R1675" i="8"/>
  <c r="R1678" i="8"/>
  <c r="R1676" i="8"/>
  <c r="R1680" i="8"/>
  <c r="R1673" i="8"/>
  <c r="Q2154" i="8"/>
  <c r="Q2155" i="8"/>
  <c r="R1270" i="8"/>
  <c r="R1260" i="8"/>
  <c r="R1266" i="8"/>
  <c r="R1258" i="8"/>
  <c r="R1261" i="8"/>
  <c r="R1269" i="8"/>
  <c r="R1262" i="8"/>
  <c r="R1267" i="8"/>
  <c r="R1264" i="8"/>
  <c r="R367" i="8"/>
  <c r="R377" i="8"/>
  <c r="R360" i="8"/>
  <c r="R373" i="8"/>
  <c r="R371" i="8"/>
  <c r="R369" i="8"/>
  <c r="R378" i="8"/>
  <c r="R365" i="8"/>
  <c r="R374" i="8"/>
  <c r="R361" i="8"/>
  <c r="R372" i="8"/>
  <c r="R364" i="8"/>
  <c r="R375" i="8"/>
  <c r="Q1916" i="8"/>
  <c r="Q1423" i="8"/>
  <c r="R1850" i="8"/>
  <c r="Q1123" i="8"/>
  <c r="Q1107" i="8"/>
  <c r="Q1121" i="8"/>
  <c r="Q1128" i="8"/>
  <c r="Q185" i="8"/>
  <c r="Q2021" i="8"/>
  <c r="Q188" i="8"/>
  <c r="Q655" i="8"/>
  <c r="Q663" i="8"/>
  <c r="R788" i="8"/>
  <c r="R362" i="8"/>
  <c r="Q729" i="8"/>
  <c r="Q736" i="8"/>
  <c r="Q734" i="8"/>
  <c r="Q740" i="8"/>
  <c r="Q732" i="8"/>
  <c r="Q738" i="8"/>
  <c r="Q728" i="8"/>
  <c r="Q787" i="8"/>
  <c r="Q803" i="8"/>
  <c r="Q815" i="8"/>
  <c r="Q785" i="8"/>
  <c r="Q811" i="8"/>
  <c r="Q790" i="8"/>
  <c r="Q800" i="8"/>
  <c r="Q799" i="8"/>
  <c r="Q809" i="8"/>
  <c r="Q788" i="8"/>
  <c r="Q806" i="8"/>
  <c r="Q814" i="8"/>
  <c r="Q793" i="8"/>
  <c r="Q804" i="8"/>
  <c r="Q795" i="8"/>
  <c r="Q796" i="8"/>
  <c r="Q808" i="8"/>
  <c r="Q789" i="8"/>
  <c r="Q784" i="8"/>
  <c r="Q802" i="8"/>
  <c r="R1480" i="8"/>
  <c r="R1476" i="8"/>
  <c r="R1486" i="8"/>
  <c r="R1489" i="8"/>
  <c r="R1485" i="8"/>
  <c r="R1478" i="8"/>
  <c r="R1482" i="8"/>
  <c r="R1488" i="8"/>
  <c r="R1477" i="8"/>
  <c r="Q1332" i="8"/>
  <c r="Q1331" i="8"/>
  <c r="Q615" i="8"/>
  <c r="Q608" i="8"/>
  <c r="Q596" i="8"/>
  <c r="Q609" i="8"/>
  <c r="Q602" i="8"/>
  <c r="Q611" i="8"/>
  <c r="Q605" i="8"/>
  <c r="Q599" i="8"/>
  <c r="Q1681" i="8"/>
  <c r="Q1674" i="8"/>
  <c r="Q1678" i="8"/>
  <c r="Q1670" i="8"/>
  <c r="Q1680" i="8"/>
  <c r="Q1673" i="8"/>
  <c r="Q1672" i="8"/>
  <c r="Q1676" i="8"/>
  <c r="Q1679" i="8"/>
  <c r="Q1996" i="8"/>
  <c r="Q1989" i="8"/>
  <c r="Q1994" i="8"/>
  <c r="Q2000" i="8"/>
  <c r="Q1998" i="8"/>
  <c r="Q1429" i="8"/>
  <c r="Q1445" i="8"/>
  <c r="Q1995" i="8"/>
  <c r="Q505" i="8"/>
  <c r="Q1134" i="8"/>
  <c r="Q1145" i="8"/>
  <c r="Q1142" i="8"/>
  <c r="Q1138" i="8"/>
  <c r="Q778" i="8"/>
  <c r="Q772" i="8"/>
  <c r="Q186" i="8"/>
  <c r="R233" i="8"/>
  <c r="Q2029" i="8"/>
  <c r="Q195" i="8"/>
  <c r="R368" i="8"/>
  <c r="Q1410" i="8"/>
  <c r="Q1442" i="8"/>
  <c r="Q1560" i="8"/>
  <c r="R1138" i="8"/>
  <c r="R1145" i="8"/>
  <c r="R1139" i="8"/>
  <c r="R777" i="8"/>
  <c r="R778" i="8"/>
  <c r="R774" i="8"/>
  <c r="Q1438" i="8"/>
  <c r="Q698" i="8"/>
  <c r="Q700" i="8"/>
  <c r="Q699" i="8"/>
  <c r="Q697" i="8"/>
  <c r="Q693" i="8"/>
  <c r="Q695" i="8"/>
  <c r="Q692" i="8"/>
  <c r="R785" i="8"/>
  <c r="R370" i="8"/>
  <c r="Q198" i="8"/>
  <c r="Q194" i="8"/>
  <c r="Q201" i="8"/>
  <c r="Q211" i="8"/>
  <c r="Q191" i="8"/>
  <c r="Q203" i="8"/>
  <c r="Q208" i="8"/>
  <c r="Q177" i="8"/>
  <c r="Q205" i="8"/>
  <c r="Q192" i="8"/>
  <c r="Q202" i="8"/>
  <c r="Q182" i="8"/>
  <c r="Q215" i="8"/>
  <c r="Q190" i="8"/>
  <c r="Q210" i="8"/>
  <c r="Q212" i="8"/>
  <c r="Q187" i="8"/>
  <c r="Q193" i="8"/>
  <c r="Q184" i="8"/>
  <c r="Q197" i="8"/>
  <c r="Q189" i="8"/>
  <c r="Q199" i="8"/>
  <c r="Q209" i="8"/>
  <c r="R1966" i="8"/>
  <c r="R1962" i="8"/>
  <c r="R1960" i="8"/>
  <c r="R1958" i="8"/>
  <c r="R1964" i="8"/>
  <c r="R1956" i="8"/>
  <c r="R1955" i="8"/>
  <c r="R1954" i="8"/>
  <c r="Q204" i="8"/>
  <c r="Q1411" i="8"/>
  <c r="Q1413" i="8"/>
  <c r="Q1444" i="8"/>
  <c r="Q1572" i="8"/>
  <c r="Q1562" i="8"/>
  <c r="Q503" i="8"/>
  <c r="R238" i="8"/>
  <c r="R236" i="8"/>
  <c r="R1710" i="8"/>
  <c r="R1718" i="8"/>
  <c r="R1708" i="8"/>
  <c r="R1702" i="8"/>
  <c r="Q830" i="8"/>
  <c r="Q826" i="8"/>
  <c r="Q831" i="8"/>
  <c r="R797" i="8"/>
  <c r="R363" i="8"/>
  <c r="Q1424" i="8"/>
  <c r="Q1415" i="8"/>
  <c r="R1255" i="8"/>
  <c r="R1253" i="8"/>
  <c r="Q1418" i="8"/>
  <c r="Q1416" i="8"/>
  <c r="Q1448" i="8"/>
  <c r="Q1570" i="8"/>
  <c r="Q1993" i="8"/>
  <c r="Q200" i="8"/>
  <c r="R793" i="8"/>
  <c r="R366" i="8"/>
  <c r="Q499" i="8"/>
  <c r="Q500" i="8"/>
  <c r="Q501" i="8"/>
  <c r="Q504" i="8"/>
  <c r="Q494" i="8"/>
  <c r="Q495" i="8"/>
  <c r="Q1432" i="8"/>
  <c r="Q1419" i="8"/>
  <c r="R1961" i="8"/>
  <c r="R1957" i="8"/>
  <c r="Q1447" i="8"/>
  <c r="Q1937" i="8"/>
  <c r="Q1940" i="8"/>
  <c r="Q1935" i="8"/>
  <c r="Q1934" i="8"/>
  <c r="R718" i="8"/>
  <c r="Q421" i="8"/>
  <c r="Q1713" i="8"/>
  <c r="R799" i="8"/>
  <c r="R376" i="8"/>
  <c r="Q183" i="8"/>
  <c r="Q1427" i="8"/>
  <c r="Q1437" i="8"/>
  <c r="R1963" i="8"/>
  <c r="Q1557" i="8"/>
  <c r="Q1559" i="8"/>
  <c r="Q467" i="8"/>
  <c r="Q462" i="8"/>
  <c r="Q468" i="8"/>
  <c r="Q452" i="8"/>
  <c r="Q206" i="8"/>
  <c r="R1257" i="8"/>
  <c r="Q823" i="8"/>
  <c r="Q818" i="8"/>
  <c r="Q766" i="8"/>
  <c r="Q767" i="8"/>
  <c r="Q426" i="8"/>
  <c r="Q117" i="8"/>
  <c r="Q142" i="8"/>
  <c r="Q154" i="8"/>
  <c r="Q134" i="8"/>
  <c r="Q138" i="8"/>
  <c r="Q143" i="8"/>
  <c r="Q133" i="8"/>
  <c r="Q151" i="8"/>
  <c r="Q155" i="8"/>
  <c r="Q129" i="8"/>
  <c r="Q147" i="8"/>
  <c r="Q156" i="8"/>
  <c r="Q137" i="8"/>
  <c r="Q490" i="8"/>
  <c r="R695" i="8"/>
  <c r="R314" i="8"/>
  <c r="R1533" i="8"/>
  <c r="Q1303" i="8"/>
  <c r="R2188" i="8"/>
  <c r="Q2039" i="8"/>
  <c r="R732" i="8"/>
  <c r="R1070" i="8"/>
  <c r="R738" i="8"/>
  <c r="Q1946" i="8"/>
  <c r="Q49" i="8"/>
  <c r="Q720" i="8"/>
  <c r="Q1043" i="8"/>
  <c r="Q1605" i="8"/>
  <c r="Q1658" i="8"/>
  <c r="Q1665" i="8"/>
  <c r="Q1662" i="8"/>
  <c r="Q1355" i="8"/>
  <c r="Q1376" i="8"/>
  <c r="R316" i="8"/>
  <c r="Q1700" i="8"/>
  <c r="Q1492" i="8"/>
  <c r="Q1491" i="8"/>
  <c r="R1530" i="8"/>
  <c r="Q1496" i="8"/>
  <c r="Q2182" i="8"/>
  <c r="R435" i="8"/>
  <c r="R733" i="8"/>
  <c r="R330" i="8"/>
  <c r="R306" i="8"/>
  <c r="Q1047" i="8"/>
  <c r="Q1603" i="8"/>
  <c r="R178" i="8"/>
  <c r="R329" i="8"/>
  <c r="Q1666" i="8"/>
  <c r="R210" i="8"/>
  <c r="Q1375" i="8"/>
  <c r="R692" i="8"/>
  <c r="R698" i="8"/>
  <c r="R309" i="8"/>
  <c r="Q1494" i="8"/>
  <c r="R1534" i="8"/>
  <c r="Q1310" i="8"/>
  <c r="R422" i="8"/>
  <c r="R810" i="8"/>
  <c r="R737" i="8"/>
  <c r="Q1058" i="8"/>
  <c r="Q1604" i="8"/>
  <c r="Q750" i="8"/>
  <c r="Q721" i="8"/>
  <c r="Q1051" i="8"/>
  <c r="R333" i="8"/>
  <c r="R185" i="8"/>
  <c r="Q1498" i="8"/>
  <c r="R731" i="8"/>
  <c r="Q1313" i="8"/>
  <c r="R179" i="8"/>
  <c r="R211" i="8"/>
  <c r="Q1500" i="8"/>
  <c r="Q2033" i="8"/>
  <c r="Q52" i="8"/>
  <c r="R714" i="8"/>
  <c r="R716" i="8"/>
  <c r="Q393" i="8"/>
  <c r="Q390" i="8"/>
  <c r="Q404" i="8"/>
  <c r="Q395" i="8"/>
  <c r="Q380" i="8"/>
  <c r="Q413" i="8"/>
  <c r="Q1739" i="8"/>
  <c r="Q1743" i="8"/>
  <c r="Q1732" i="8"/>
  <c r="Q524" i="8"/>
  <c r="Q515" i="8"/>
  <c r="Q1154" i="8"/>
  <c r="Q1158" i="8"/>
  <c r="Q359" i="8"/>
  <c r="Q376" i="8"/>
  <c r="Q365" i="8"/>
  <c r="Q352" i="8"/>
  <c r="Q372" i="8"/>
  <c r="R53" i="8"/>
  <c r="Q2088" i="8"/>
  <c r="Q2085" i="8"/>
  <c r="R1112" i="8"/>
  <c r="R495" i="8"/>
  <c r="Q46" i="8"/>
  <c r="R765" i="8"/>
  <c r="Q1471" i="8"/>
  <c r="R502" i="8"/>
  <c r="R1491" i="8"/>
  <c r="R1496" i="8"/>
  <c r="R2175" i="8"/>
  <c r="R428" i="8"/>
  <c r="R436" i="8"/>
  <c r="Q1156" i="8"/>
  <c r="Q429" i="8"/>
  <c r="Q433" i="8"/>
  <c r="Q434" i="8"/>
  <c r="Q435" i="8"/>
  <c r="Q48" i="8"/>
  <c r="R506" i="8"/>
  <c r="Q1978" i="8"/>
  <c r="Q1981" i="8"/>
  <c r="Q2009" i="8"/>
  <c r="Q2018" i="8"/>
  <c r="Q1052" i="8"/>
  <c r="Q1059" i="8"/>
  <c r="Q498" i="8"/>
  <c r="Q493" i="8"/>
  <c r="Q1120" i="8"/>
  <c r="R762" i="8"/>
  <c r="Q1151" i="8"/>
  <c r="Q518" i="8"/>
  <c r="Q1975" i="8"/>
  <c r="Q17" i="8"/>
  <c r="Q453" i="8"/>
  <c r="Q1068" i="8"/>
  <c r="R1499" i="8"/>
  <c r="R552" i="8"/>
  <c r="R1494" i="8"/>
  <c r="Q423" i="8"/>
  <c r="Q436" i="8"/>
  <c r="Q1036" i="8"/>
  <c r="R2170" i="8"/>
  <c r="R1712" i="8"/>
  <c r="Q1687" i="8"/>
  <c r="R404" i="8"/>
  <c r="R414" i="8"/>
  <c r="Q120" i="8"/>
  <c r="Q1155" i="8"/>
  <c r="R729" i="8"/>
  <c r="R735" i="8"/>
  <c r="Q1656" i="8"/>
  <c r="Q1663" i="8"/>
  <c r="Q53" i="8"/>
  <c r="Q536" i="8"/>
  <c r="Q1467" i="8"/>
  <c r="Q1456" i="8"/>
  <c r="R431" i="8"/>
  <c r="R421" i="8"/>
  <c r="R500" i="8"/>
  <c r="Q2010" i="8"/>
  <c r="R397" i="8"/>
  <c r="Q1455" i="8"/>
  <c r="R412" i="8"/>
  <c r="R771" i="8"/>
  <c r="Q1131" i="8"/>
  <c r="Q1126" i="8"/>
  <c r="Q1117" i="8"/>
  <c r="Q1118" i="8"/>
  <c r="Q1458" i="8"/>
  <c r="Q1980" i="8"/>
  <c r="Q2017" i="8"/>
  <c r="Q1061" i="8"/>
  <c r="Q1060" i="8"/>
  <c r="Q1063" i="8"/>
  <c r="Q514" i="8"/>
  <c r="Q1122" i="8"/>
  <c r="Q1109" i="8"/>
  <c r="R878" i="8"/>
  <c r="R766" i="8"/>
  <c r="Q1152" i="8"/>
  <c r="R44" i="8"/>
  <c r="Q517" i="8"/>
  <c r="Q1974" i="8"/>
  <c r="Q30" i="8"/>
  <c r="Q1453" i="8"/>
  <c r="Q1464" i="8"/>
  <c r="Q451" i="8"/>
  <c r="Q1070" i="8"/>
  <c r="R1500" i="8"/>
  <c r="R558" i="8"/>
  <c r="R1254" i="8"/>
  <c r="Q431" i="8"/>
  <c r="Q1038" i="8"/>
  <c r="Q247" i="8"/>
  <c r="R2169" i="8"/>
  <c r="R1716" i="8"/>
  <c r="R403" i="8"/>
  <c r="Q1307" i="8"/>
  <c r="Q1305" i="8"/>
  <c r="Q1309" i="8"/>
  <c r="R424" i="8"/>
  <c r="Q1161" i="8"/>
  <c r="R798" i="8"/>
  <c r="R791" i="8"/>
  <c r="R792" i="8"/>
  <c r="R789" i="8"/>
  <c r="R1672" i="8"/>
  <c r="R1679" i="8"/>
  <c r="R2105" i="8"/>
  <c r="R2107" i="8"/>
  <c r="R42" i="8"/>
  <c r="Q1457" i="8"/>
  <c r="Q1157" i="8"/>
  <c r="R402" i="8"/>
  <c r="R416" i="8"/>
  <c r="R408" i="8"/>
  <c r="Q511" i="8"/>
  <c r="Q1055" i="8"/>
  <c r="R45" i="8"/>
  <c r="Q1969" i="8"/>
  <c r="Q47" i="8"/>
  <c r="R504" i="8"/>
  <c r="R493" i="8"/>
  <c r="Q1040" i="8"/>
  <c r="Q1451" i="8"/>
  <c r="Q1982" i="8"/>
  <c r="Q1991" i="8"/>
  <c r="Q1999" i="8"/>
  <c r="Q1042" i="8"/>
  <c r="Q1049" i="8"/>
  <c r="Q1067" i="8"/>
  <c r="Q510" i="8"/>
  <c r="Q1127" i="8"/>
  <c r="Q1116" i="8"/>
  <c r="R770" i="8"/>
  <c r="Q520" i="8"/>
  <c r="Q1976" i="8"/>
  <c r="Q1462" i="8"/>
  <c r="Q1470" i="8"/>
  <c r="Q1298" i="8"/>
  <c r="Q1293" i="8"/>
  <c r="Q902" i="8"/>
  <c r="Q896" i="8"/>
  <c r="R1498" i="8"/>
  <c r="R548" i="8"/>
  <c r="R1495" i="8"/>
  <c r="R1492" i="8"/>
  <c r="Q422" i="8"/>
  <c r="Q1035" i="8"/>
  <c r="R406" i="8"/>
  <c r="R413" i="8"/>
  <c r="Q450" i="8"/>
  <c r="Q113" i="8"/>
  <c r="R1691" i="8"/>
  <c r="Q737" i="8"/>
  <c r="Q735" i="8"/>
  <c r="R763" i="8"/>
  <c r="R1507" i="8"/>
  <c r="Q1153" i="8"/>
  <c r="Q1971" i="8"/>
  <c r="Q1992" i="8"/>
  <c r="Q1997" i="8"/>
  <c r="Q1064" i="8"/>
  <c r="Q1057" i="8"/>
  <c r="Q1105" i="8"/>
  <c r="Q1119" i="8"/>
  <c r="R760" i="8"/>
  <c r="Q523" i="8"/>
  <c r="Q1763" i="8"/>
  <c r="Q1771" i="8"/>
  <c r="Q231" i="8"/>
  <c r="Q1473" i="8"/>
  <c r="Q1722" i="8"/>
  <c r="Q1718" i="8"/>
  <c r="Q1723" i="8"/>
  <c r="R1515" i="8"/>
  <c r="Q1165" i="8"/>
  <c r="R1502" i="8"/>
  <c r="Q1296" i="8"/>
  <c r="R1252" i="8"/>
  <c r="R1493" i="8"/>
  <c r="Q424" i="8"/>
  <c r="Q319" i="8"/>
  <c r="Q314" i="8"/>
  <c r="R410" i="8"/>
  <c r="Q320" i="8"/>
  <c r="R773" i="8"/>
  <c r="R432" i="8"/>
  <c r="R417" i="8"/>
  <c r="Q775" i="8"/>
  <c r="Q449" i="8"/>
  <c r="Q115" i="8"/>
  <c r="R311" i="8"/>
  <c r="R332" i="8"/>
  <c r="R1688" i="8"/>
  <c r="Q1979" i="8"/>
  <c r="R1245" i="8"/>
  <c r="R420" i="8"/>
  <c r="Q522" i="8"/>
  <c r="Q1972" i="8"/>
  <c r="Q1041" i="8"/>
  <c r="Q1970" i="8"/>
  <c r="R494" i="8"/>
  <c r="R501" i="8"/>
  <c r="Q1408" i="8"/>
  <c r="Q1039" i="8"/>
  <c r="Q1450" i="8"/>
  <c r="Q2013" i="8"/>
  <c r="Q2007" i="8"/>
  <c r="Q1178" i="8"/>
  <c r="Q1066" i="8"/>
  <c r="Q1065" i="8"/>
  <c r="Q507" i="8"/>
  <c r="Q513" i="8"/>
  <c r="Q1112" i="8"/>
  <c r="R764" i="8"/>
  <c r="Q1141" i="8"/>
  <c r="Q526" i="8"/>
  <c r="Q1759" i="8"/>
  <c r="R234" i="8"/>
  <c r="R237" i="8"/>
  <c r="R242" i="8"/>
  <c r="Q302" i="8"/>
  <c r="Q1454" i="8"/>
  <c r="R1715" i="8"/>
  <c r="R1721" i="8"/>
  <c r="Q1163" i="8"/>
  <c r="R1256" i="8"/>
  <c r="R1558" i="8"/>
  <c r="R1564" i="8"/>
  <c r="Q425" i="8"/>
  <c r="R1168" i="8"/>
  <c r="R1713" i="8"/>
  <c r="R399" i="8"/>
  <c r="R427" i="8"/>
  <c r="R425" i="8"/>
  <c r="Q776" i="8"/>
  <c r="Q437" i="8"/>
  <c r="Q1353" i="8"/>
  <c r="Q1364" i="8"/>
  <c r="R85" i="8"/>
  <c r="Q924" i="8"/>
  <c r="Q908" i="8"/>
  <c r="Q919" i="8"/>
  <c r="Q1160" i="8"/>
  <c r="Q2016" i="8"/>
  <c r="Q530" i="8"/>
  <c r="Q1465" i="8"/>
  <c r="Q1037" i="8"/>
  <c r="Q1406" i="8"/>
  <c r="R497" i="8"/>
  <c r="R498" i="8"/>
  <c r="R505" i="8"/>
  <c r="Q1987" i="8"/>
  <c r="Q1983" i="8"/>
  <c r="Q2011" i="8"/>
  <c r="Q1175" i="8"/>
  <c r="Q1045" i="8"/>
  <c r="Q1046" i="8"/>
  <c r="Q509" i="8"/>
  <c r="Q1125" i="8"/>
  <c r="Q1129" i="8"/>
  <c r="R768" i="8"/>
  <c r="Q1767" i="8"/>
  <c r="Q2201" i="8"/>
  <c r="R301" i="8"/>
  <c r="Q1460" i="8"/>
  <c r="Q1468" i="8"/>
  <c r="Q1166" i="8"/>
  <c r="R896" i="8"/>
  <c r="R894" i="8"/>
  <c r="Q562" i="8"/>
  <c r="Q427" i="8"/>
  <c r="R1723" i="8"/>
  <c r="R407" i="8"/>
  <c r="Q1715" i="8"/>
  <c r="Q119" i="8"/>
  <c r="Q128" i="8"/>
  <c r="Q150" i="8"/>
  <c r="R423" i="8"/>
  <c r="R429" i="8"/>
  <c r="Q540" i="8"/>
  <c r="Q779" i="8"/>
  <c r="Q124" i="8"/>
  <c r="Q516" i="8"/>
  <c r="Q1452" i="8"/>
  <c r="Q525" i="8"/>
  <c r="R1509" i="8"/>
  <c r="Q1469" i="8"/>
  <c r="R496" i="8"/>
  <c r="Q51" i="8"/>
  <c r="Q1977" i="8"/>
  <c r="Q1990" i="8"/>
  <c r="Q2015" i="8"/>
  <c r="Q1177" i="8"/>
  <c r="Q1053" i="8"/>
  <c r="Q1054" i="8"/>
  <c r="Q512" i="8"/>
  <c r="Q1115" i="8"/>
  <c r="Q1124" i="8"/>
  <c r="R772" i="8"/>
  <c r="Q228" i="8"/>
  <c r="Q1466" i="8"/>
  <c r="Q1463" i="8"/>
  <c r="Q296" i="8"/>
  <c r="Q1164" i="8"/>
  <c r="Q1544" i="8"/>
  <c r="Q1546" i="8"/>
  <c r="R400" i="8"/>
  <c r="R415" i="8"/>
  <c r="R433" i="8"/>
  <c r="Q127" i="8"/>
  <c r="Q2014" i="8"/>
  <c r="Q1044" i="8"/>
  <c r="Q1968" i="8"/>
  <c r="Q2019" i="8"/>
  <c r="Q1173" i="8"/>
  <c r="Q1048" i="8"/>
  <c r="Q1062" i="8"/>
  <c r="Q508" i="8"/>
  <c r="Q1130" i="8"/>
  <c r="Q1111" i="8"/>
  <c r="R769" i="8"/>
  <c r="Q519" i="8"/>
  <c r="Q488" i="8"/>
  <c r="Q12" i="8"/>
  <c r="Q1459" i="8"/>
  <c r="Q1472" i="8"/>
  <c r="Q1167" i="8"/>
  <c r="Q430" i="8"/>
  <c r="Q2186" i="8"/>
  <c r="Q466" i="8"/>
  <c r="R2186" i="8"/>
  <c r="Q1686" i="8"/>
  <c r="R401" i="8"/>
  <c r="Q1714" i="8"/>
  <c r="Q1708" i="8"/>
  <c r="Q122" i="8"/>
  <c r="Q1162" i="8"/>
  <c r="R1693" i="8"/>
  <c r="Q672" i="8"/>
  <c r="Q673" i="8"/>
  <c r="Q1846" i="8"/>
  <c r="R451" i="8"/>
  <c r="R2109" i="8"/>
  <c r="R2129" i="8"/>
  <c r="R2123" i="8"/>
  <c r="R2125" i="8"/>
  <c r="R2111" i="8"/>
  <c r="R2121" i="8"/>
  <c r="R2128" i="8"/>
  <c r="R2117" i="8"/>
  <c r="R2122" i="8"/>
  <c r="R2124" i="8"/>
  <c r="R2113" i="8"/>
  <c r="R2119" i="8"/>
  <c r="R2120" i="8"/>
  <c r="R2116" i="8"/>
  <c r="R922" i="8"/>
  <c r="J157" i="7"/>
  <c r="Q1073" i="8"/>
  <c r="Q1085" i="8"/>
  <c r="Q1076" i="8"/>
  <c r="Q1081" i="8"/>
  <c r="Q1074" i="8"/>
  <c r="Q159" i="8"/>
  <c r="R860" i="8"/>
  <c r="R857" i="8"/>
  <c r="R856" i="8"/>
  <c r="R871" i="8"/>
  <c r="R875" i="8"/>
  <c r="R873" i="8"/>
  <c r="R865" i="8"/>
  <c r="R863" i="8"/>
  <c r="R858" i="8"/>
  <c r="R861" i="8"/>
  <c r="R870" i="8"/>
  <c r="R877" i="8"/>
  <c r="R855" i="8"/>
  <c r="Q1402" i="8"/>
  <c r="Q1403" i="8"/>
  <c r="Q749" i="8"/>
  <c r="Q825" i="8"/>
  <c r="R944" i="8"/>
  <c r="Q761" i="8"/>
  <c r="Q163" i="8"/>
  <c r="Q2004" i="8"/>
  <c r="R879" i="8"/>
  <c r="Q1538" i="8"/>
  <c r="Q1539" i="8"/>
  <c r="Q1084" i="8"/>
  <c r="Q1766" i="8"/>
  <c r="Q1764" i="8"/>
  <c r="Q34" i="8"/>
  <c r="Q11" i="8"/>
  <c r="R1113" i="8"/>
  <c r="R1115" i="8"/>
  <c r="R1132" i="8"/>
  <c r="R1106" i="8"/>
  <c r="R1110" i="8"/>
  <c r="R1128" i="8"/>
  <c r="R1121" i="8"/>
  <c r="R1125" i="8"/>
  <c r="R1133" i="8"/>
  <c r="R1124" i="8"/>
  <c r="R1114" i="8"/>
  <c r="R1118" i="8"/>
  <c r="R1131" i="8"/>
  <c r="R1120" i="8"/>
  <c r="R1111" i="8"/>
  <c r="R1116" i="8"/>
  <c r="R1119" i="8"/>
  <c r="R1108" i="8"/>
  <c r="R1129" i="8"/>
  <c r="R1127" i="8"/>
  <c r="R554" i="8"/>
  <c r="Q1362" i="8"/>
  <c r="Q2026" i="8"/>
  <c r="Q2022" i="8"/>
  <c r="Q2027" i="8"/>
  <c r="Q2023" i="8"/>
  <c r="Q2028" i="8"/>
  <c r="R564" i="8"/>
  <c r="Q1328" i="8"/>
  <c r="Q443" i="8"/>
  <c r="Q444" i="8"/>
  <c r="Q442" i="8"/>
  <c r="R2115" i="8"/>
  <c r="Q2175" i="8"/>
  <c r="Q2171" i="8"/>
  <c r="Q2170" i="8"/>
  <c r="Q2174" i="8"/>
  <c r="Q2179" i="8"/>
  <c r="Q2176" i="8"/>
  <c r="Q2172" i="8"/>
  <c r="Q2178" i="8"/>
  <c r="Q2168" i="8"/>
  <c r="R864" i="8"/>
  <c r="R931" i="8"/>
  <c r="R1784" i="8"/>
  <c r="R1785" i="8"/>
  <c r="R1776" i="8"/>
  <c r="R1783" i="8"/>
  <c r="R1775" i="8"/>
  <c r="R1780" i="8"/>
  <c r="R1773" i="8"/>
  <c r="R1778" i="8"/>
  <c r="R1774" i="8"/>
  <c r="R1781" i="8"/>
  <c r="R1779" i="8"/>
  <c r="Q1527" i="8"/>
  <c r="Q1524" i="8"/>
  <c r="Q1528" i="8"/>
  <c r="R1076" i="8"/>
  <c r="R1072" i="8"/>
  <c r="R1083" i="8"/>
  <c r="R1085" i="8"/>
  <c r="R1078" i="8"/>
  <c r="R1081" i="8"/>
  <c r="R1075" i="8"/>
  <c r="R1079" i="8"/>
  <c r="R1089" i="8"/>
  <c r="R1077" i="8"/>
  <c r="R1082" i="8"/>
  <c r="R54" i="8"/>
  <c r="J2" i="7"/>
  <c r="Q2096" i="8"/>
  <c r="Q2106" i="8"/>
  <c r="Q2086" i="8"/>
  <c r="Q2089" i="8"/>
  <c r="Q2105" i="8"/>
  <c r="Q2107" i="8"/>
  <c r="Q2081" i="8"/>
  <c r="Q2069" i="8"/>
  <c r="Q2094" i="8"/>
  <c r="Q2098" i="8"/>
  <c r="Q2074" i="8"/>
  <c r="Q2082" i="8"/>
  <c r="Q2061" i="8"/>
  <c r="Q2092" i="8"/>
  <c r="Q2101" i="8"/>
  <c r="Q2070" i="8"/>
  <c r="Q2083" i="8"/>
  <c r="Q2097" i="8"/>
  <c r="Q2066" i="8"/>
  <c r="Q2078" i="8"/>
  <c r="Q2079" i="8"/>
  <c r="Q2090" i="8"/>
  <c r="Q2104" i="8"/>
  <c r="Q2062" i="8"/>
  <c r="Q2073" i="8"/>
  <c r="Q2077" i="8"/>
  <c r="Q2093" i="8"/>
  <c r="Q2099" i="8"/>
  <c r="Q2103" i="8"/>
  <c r="Q2072" i="8"/>
  <c r="Q166" i="8"/>
  <c r="Q559" i="8"/>
  <c r="Q555" i="8"/>
  <c r="Q545" i="8"/>
  <c r="Q556" i="8"/>
  <c r="Q563" i="8"/>
  <c r="Q546" i="8"/>
  <c r="Q553" i="8"/>
  <c r="Q548" i="8"/>
  <c r="Q564" i="8"/>
  <c r="Q550" i="8"/>
  <c r="Q554" i="8"/>
  <c r="Q547" i="8"/>
  <c r="Q544" i="8"/>
  <c r="Q560" i="8"/>
  <c r="Q541" i="8"/>
  <c r="Q551" i="8"/>
  <c r="Q558" i="8"/>
  <c r="R1151" i="8"/>
  <c r="Q763" i="8"/>
  <c r="Q1758" i="8"/>
  <c r="Q237" i="8"/>
  <c r="Q233" i="8"/>
  <c r="Q236" i="8"/>
  <c r="Q232" i="8"/>
  <c r="Q234" i="8"/>
  <c r="Q246" i="8"/>
  <c r="Q239" i="8"/>
  <c r="Q243" i="8"/>
  <c r="Q244" i="8"/>
  <c r="Q240" i="8"/>
  <c r="Q245" i="8"/>
  <c r="Q19" i="8"/>
  <c r="Q238" i="8"/>
  <c r="Q242" i="8"/>
  <c r="R1105" i="8"/>
  <c r="R1508" i="8"/>
  <c r="R1518" i="8"/>
  <c r="R1504" i="8"/>
  <c r="R1514" i="8"/>
  <c r="R1517" i="8"/>
  <c r="R1510" i="8"/>
  <c r="R1511" i="8"/>
  <c r="R1519" i="8"/>
  <c r="R1505" i="8"/>
  <c r="R1503" i="8"/>
  <c r="R1520" i="8"/>
  <c r="R559" i="8"/>
  <c r="Q624" i="8"/>
  <c r="Q651" i="8"/>
  <c r="Q1358" i="8"/>
  <c r="Q1184" i="8"/>
  <c r="Q1333" i="8"/>
  <c r="Q1388" i="8"/>
  <c r="R2118" i="8"/>
  <c r="R862" i="8"/>
  <c r="R868" i="8"/>
  <c r="R1523" i="8"/>
  <c r="R1528" i="8"/>
  <c r="R1524" i="8"/>
  <c r="R1527" i="8"/>
  <c r="R1525" i="8"/>
  <c r="Q2036" i="8"/>
  <c r="Q2037" i="8"/>
  <c r="Q2038" i="8"/>
  <c r="Q2032" i="8"/>
  <c r="Q2034" i="8"/>
  <c r="R181" i="8"/>
  <c r="R212" i="8"/>
  <c r="R186" i="8"/>
  <c r="R214" i="8"/>
  <c r="R183" i="8"/>
  <c r="R207" i="8"/>
  <c r="R184" i="8"/>
  <c r="R213" i="8"/>
  <c r="R182" i="8"/>
  <c r="R209" i="8"/>
  <c r="R208" i="8"/>
  <c r="R187" i="8"/>
  <c r="R205" i="8"/>
  <c r="R204" i="8"/>
  <c r="R215" i="8"/>
  <c r="Q1634" i="8"/>
  <c r="Q1630" i="8"/>
  <c r="Q1617" i="8"/>
  <c r="Q1635" i="8"/>
  <c r="Q1636" i="8"/>
  <c r="Q1628" i="8"/>
  <c r="Q1615" i="8"/>
  <c r="Q1629" i="8"/>
  <c r="Q1633" i="8"/>
  <c r="R940" i="8"/>
  <c r="Q820" i="8"/>
  <c r="R943" i="8"/>
  <c r="Q770" i="8"/>
  <c r="Q168" i="8"/>
  <c r="Q502" i="8"/>
  <c r="Q496" i="8"/>
  <c r="Q482" i="8"/>
  <c r="Q481" i="8"/>
  <c r="Q475" i="8"/>
  <c r="Q473" i="8"/>
  <c r="Q491" i="8"/>
  <c r="Q472" i="8"/>
  <c r="Q479" i="8"/>
  <c r="Q477" i="8"/>
  <c r="Q484" i="8"/>
  <c r="Q480" i="8"/>
  <c r="Q483" i="8"/>
  <c r="Q486" i="8"/>
  <c r="Q2184" i="8"/>
  <c r="Q2192" i="8"/>
  <c r="Q2180" i="8"/>
  <c r="Q2189" i="8"/>
  <c r="Q2185" i="8"/>
  <c r="Q2191" i="8"/>
  <c r="Q2181" i="8"/>
  <c r="Q2194" i="8"/>
  <c r="Q2190" i="8"/>
  <c r="Q2200" i="8"/>
  <c r="Q2198" i="8"/>
  <c r="Q2187" i="8"/>
  <c r="Q2196" i="8"/>
  <c r="Q2202" i="8"/>
  <c r="Q2183" i="8"/>
  <c r="Q660" i="8"/>
  <c r="Q1135" i="8"/>
  <c r="Q1137" i="8"/>
  <c r="Q1136" i="8"/>
  <c r="Q440" i="8"/>
  <c r="Q438" i="8"/>
  <c r="Q1083" i="8"/>
  <c r="Q2195" i="8"/>
  <c r="Q485" i="8"/>
  <c r="Q85" i="8"/>
  <c r="Q88" i="8"/>
  <c r="R1117" i="8"/>
  <c r="Q843" i="8"/>
  <c r="Q841" i="8"/>
  <c r="Q838" i="8"/>
  <c r="Q844" i="8"/>
  <c r="Q842" i="8"/>
  <c r="Q840" i="8"/>
  <c r="Q849" i="8"/>
  <c r="Q839" i="8"/>
  <c r="Q847" i="8"/>
  <c r="R1516" i="8"/>
  <c r="R1612" i="8"/>
  <c r="Q1365" i="8"/>
  <c r="Q469" i="8"/>
  <c r="Q846" i="8"/>
  <c r="Q1541" i="8"/>
  <c r="Q1327" i="8"/>
  <c r="Q1330" i="8"/>
  <c r="Q474" i="8"/>
  <c r="Q1384" i="8"/>
  <c r="R2127" i="8"/>
  <c r="R251" i="8"/>
  <c r="R869" i="8"/>
  <c r="R872" i="8"/>
  <c r="R2133" i="8"/>
  <c r="R2132" i="8"/>
  <c r="R1685" i="8"/>
  <c r="R1684" i="8"/>
  <c r="R1682" i="8"/>
  <c r="Q647" i="8"/>
  <c r="Q658" i="8"/>
  <c r="Q637" i="8"/>
  <c r="Q643" i="8"/>
  <c r="Q650" i="8"/>
  <c r="Q630" i="8"/>
  <c r="Q638" i="8"/>
  <c r="Q639" i="8"/>
  <c r="Q642" i="8"/>
  <c r="Q636" i="8"/>
  <c r="Q635" i="8"/>
  <c r="Q634" i="8"/>
  <c r="Q644" i="8"/>
  <c r="Q631" i="8"/>
  <c r="Q657" i="8"/>
  <c r="Q649" i="8"/>
  <c r="Q628" i="8"/>
  <c r="Q641" i="8"/>
  <c r="Q633" i="8"/>
  <c r="Q629" i="8"/>
  <c r="Q625" i="8"/>
  <c r="Q648" i="8"/>
  <c r="Q656" i="8"/>
  <c r="Q654" i="8"/>
  <c r="Q632" i="8"/>
  <c r="Q640" i="8"/>
  <c r="Q652" i="8"/>
  <c r="Q1207" i="8"/>
  <c r="Q1203" i="8"/>
  <c r="Q1202" i="8"/>
  <c r="Q1208" i="8"/>
  <c r="Q1209" i="8"/>
  <c r="Q1204" i="8"/>
  <c r="Q1206" i="8"/>
  <c r="Q1210" i="8"/>
  <c r="Q169" i="8"/>
  <c r="Q1080" i="8"/>
  <c r="Q10" i="8"/>
  <c r="Q170" i="8"/>
  <c r="Q746" i="8"/>
  <c r="Q817" i="8"/>
  <c r="Q824" i="8"/>
  <c r="R939" i="8"/>
  <c r="Q160" i="8"/>
  <c r="Q1174" i="8"/>
  <c r="Q497" i="8"/>
  <c r="R2180" i="8"/>
  <c r="R2185" i="8"/>
  <c r="R2181" i="8"/>
  <c r="R2182" i="8"/>
  <c r="R2187" i="8"/>
  <c r="R2183" i="8"/>
  <c r="Q1606" i="8"/>
  <c r="Q1608" i="8"/>
  <c r="Q1607" i="8"/>
  <c r="Q661" i="8"/>
  <c r="R1134" i="8"/>
  <c r="R1135" i="8"/>
  <c r="Q1075" i="8"/>
  <c r="R245" i="8"/>
  <c r="R240" i="8"/>
  <c r="R235" i="8"/>
  <c r="R232" i="8"/>
  <c r="R239" i="8"/>
  <c r="R243" i="8"/>
  <c r="Q487" i="8"/>
  <c r="Q9" i="8"/>
  <c r="R1107" i="8"/>
  <c r="Q2025" i="8"/>
  <c r="Q659" i="8"/>
  <c r="Q321" i="8"/>
  <c r="Q324" i="8"/>
  <c r="Q327" i="8"/>
  <c r="Q317" i="8"/>
  <c r="Q322" i="8"/>
  <c r="Q325" i="8"/>
  <c r="Q318" i="8"/>
  <c r="Q323" i="8"/>
  <c r="Q1329" i="8"/>
  <c r="Q326" i="8"/>
  <c r="Q478" i="8"/>
  <c r="R1159" i="8"/>
  <c r="Q1385" i="8"/>
  <c r="R253" i="8"/>
  <c r="Q1696" i="8"/>
  <c r="Q1697" i="8"/>
  <c r="Q1693" i="8"/>
  <c r="Q1689" i="8"/>
  <c r="Q1691" i="8"/>
  <c r="Q1695" i="8"/>
  <c r="Q1694" i="8"/>
  <c r="Q1690" i="8"/>
  <c r="R876" i="8"/>
  <c r="Q165" i="8"/>
  <c r="Q626" i="8"/>
  <c r="Q1765" i="8"/>
  <c r="Q1770" i="8"/>
  <c r="Q1768" i="8"/>
  <c r="R942" i="8"/>
  <c r="Q760" i="8"/>
  <c r="Q158" i="8"/>
  <c r="Q2002" i="8"/>
  <c r="Q756" i="8"/>
  <c r="R1244" i="8"/>
  <c r="R1241" i="8"/>
  <c r="R1240" i="8"/>
  <c r="R1251" i="8"/>
  <c r="R1235" i="8"/>
  <c r="R1250" i="8"/>
  <c r="R1247" i="8"/>
  <c r="R1246" i="8"/>
  <c r="R1243" i="8"/>
  <c r="R1242" i="8"/>
  <c r="R555" i="8"/>
  <c r="R562" i="8"/>
  <c r="R551" i="8"/>
  <c r="R556" i="8"/>
  <c r="R547" i="8"/>
  <c r="R550" i="8"/>
  <c r="R561" i="8"/>
  <c r="R557" i="8"/>
  <c r="R553" i="8"/>
  <c r="R549" i="8"/>
  <c r="R560" i="8"/>
  <c r="Q665" i="8"/>
  <c r="Q1354" i="8"/>
  <c r="Q1077" i="8"/>
  <c r="Q2199" i="8"/>
  <c r="Q489" i="8"/>
  <c r="Q537" i="8"/>
  <c r="Q535" i="8"/>
  <c r="Q532" i="8"/>
  <c r="Q529" i="8"/>
  <c r="Q533" i="8"/>
  <c r="Q531" i="8"/>
  <c r="Q534" i="8"/>
  <c r="Q538" i="8"/>
  <c r="Q527" i="8"/>
  <c r="Q22" i="8"/>
  <c r="R244" i="8"/>
  <c r="R1123" i="8"/>
  <c r="R1248" i="8"/>
  <c r="Q645" i="8"/>
  <c r="Q646" i="8"/>
  <c r="Q557" i="8"/>
  <c r="Q1540" i="8"/>
  <c r="Q476" i="8"/>
  <c r="Q1387" i="8"/>
  <c r="R2114" i="8"/>
  <c r="R1153" i="8"/>
  <c r="Q1399" i="8"/>
  <c r="Q1772" i="8"/>
  <c r="Q747" i="8"/>
  <c r="Q819" i="8"/>
  <c r="R941" i="8"/>
  <c r="Q769" i="8"/>
  <c r="Q167" i="8"/>
  <c r="Q2001" i="8"/>
  <c r="Q2006" i="8"/>
  <c r="Q757" i="8"/>
  <c r="Q1201" i="8"/>
  <c r="Q662" i="8"/>
  <c r="Q1079" i="8"/>
  <c r="Q1078" i="8"/>
  <c r="Q1761" i="8"/>
  <c r="Q297" i="8"/>
  <c r="Q300" i="8"/>
  <c r="Q298" i="8"/>
  <c r="Q299" i="8"/>
  <c r="Q304" i="8"/>
  <c r="Q305" i="8"/>
  <c r="Q303" i="8"/>
  <c r="R1109" i="8"/>
  <c r="R1203" i="8"/>
  <c r="Q653" i="8"/>
  <c r="Q552" i="8"/>
  <c r="Q848" i="8"/>
  <c r="R956" i="8"/>
  <c r="Q471" i="8"/>
  <c r="Q439" i="8"/>
  <c r="R2126" i="8"/>
  <c r="R874" i="8"/>
  <c r="R527" i="8"/>
  <c r="R533" i="8"/>
  <c r="R529" i="8"/>
  <c r="R536" i="8"/>
  <c r="R530" i="8"/>
  <c r="R534" i="8"/>
  <c r="R528" i="8"/>
  <c r="R532" i="8"/>
  <c r="Q822" i="8"/>
  <c r="Q821" i="8"/>
  <c r="Q764" i="8"/>
  <c r="Q758" i="8"/>
  <c r="Q1182" i="8"/>
  <c r="Q1168" i="8"/>
  <c r="Q1181" i="8"/>
  <c r="Q1170" i="8"/>
  <c r="Q1171" i="8"/>
  <c r="Q1169" i="8"/>
  <c r="Q1172" i="8"/>
  <c r="Q1183" i="8"/>
  <c r="Q664" i="8"/>
  <c r="Q1683" i="8"/>
  <c r="Q1685" i="8"/>
  <c r="Q1684" i="8"/>
  <c r="Q1089" i="8"/>
  <c r="Q1762" i="8"/>
  <c r="Q1769" i="8"/>
  <c r="Q2193" i="8"/>
  <c r="Q241" i="8"/>
  <c r="R1126" i="8"/>
  <c r="R1521" i="8"/>
  <c r="R948" i="8"/>
  <c r="Q627" i="8"/>
  <c r="Q561" i="8"/>
  <c r="Q539" i="8"/>
  <c r="R852" i="8"/>
  <c r="R853" i="8"/>
  <c r="R854" i="8"/>
  <c r="R902" i="8"/>
  <c r="R2171" i="8"/>
  <c r="R2174" i="8"/>
  <c r="R2176" i="8"/>
  <c r="R2172" i="8"/>
  <c r="R2179" i="8"/>
  <c r="R2168" i="8"/>
  <c r="R2177" i="8"/>
  <c r="R2178" i="8"/>
  <c r="R1613" i="8"/>
  <c r="R1609" i="8"/>
  <c r="R1614" i="8"/>
  <c r="R1610" i="8"/>
  <c r="R2046" i="8"/>
  <c r="R2047" i="8"/>
  <c r="R2049" i="8"/>
  <c r="R1163" i="8"/>
  <c r="R1160" i="8"/>
  <c r="R1167" i="8"/>
  <c r="R1156" i="8"/>
  <c r="R1165" i="8"/>
  <c r="R1162" i="8"/>
  <c r="R1158" i="8"/>
  <c r="R1157" i="8"/>
  <c r="R1161" i="8"/>
  <c r="R1155" i="8"/>
  <c r="Q36" i="8"/>
  <c r="Q29" i="8"/>
  <c r="Q32" i="8"/>
  <c r="Q18" i="8"/>
  <c r="Q13" i="8"/>
  <c r="Q35" i="8"/>
  <c r="Q28" i="8"/>
  <c r="Q31" i="8"/>
  <c r="Q24" i="8"/>
  <c r="Q37" i="8"/>
  <c r="Q27" i="8"/>
  <c r="Q20" i="8"/>
  <c r="Q25" i="8"/>
  <c r="Q26" i="8"/>
  <c r="Q23" i="8"/>
  <c r="Q16" i="8"/>
  <c r="Q14" i="8"/>
  <c r="Q15" i="8"/>
  <c r="Q21" i="8"/>
  <c r="Q1082" i="8"/>
  <c r="Q1360" i="8"/>
  <c r="Q1380" i="8"/>
  <c r="Q1356" i="8"/>
  <c r="Q1389" i="8"/>
  <c r="Q1382" i="8"/>
  <c r="Q1361" i="8"/>
  <c r="Q1386" i="8"/>
  <c r="Q1381" i="8"/>
  <c r="Q1366" i="8"/>
  <c r="Q1371" i="8"/>
  <c r="Q1383" i="8"/>
  <c r="Q1379" i="8"/>
  <c r="Q1357" i="8"/>
  <c r="Q1373" i="8"/>
  <c r="Q1359" i="8"/>
  <c r="Q1372" i="8"/>
  <c r="Q1367" i="8"/>
  <c r="Q1363" i="8"/>
  <c r="Q1377" i="8"/>
  <c r="R950" i="8"/>
  <c r="R951" i="8"/>
  <c r="R937" i="8"/>
  <c r="R954" i="8"/>
  <c r="R955" i="8"/>
  <c r="R958" i="8"/>
  <c r="R952" i="8"/>
  <c r="R957" i="8"/>
  <c r="R930" i="8"/>
  <c r="R953" i="8"/>
  <c r="R945" i="8"/>
  <c r="Q666" i="8"/>
  <c r="Q1072" i="8"/>
  <c r="Q2197" i="8"/>
  <c r="Q301" i="8"/>
  <c r="R1130" i="8"/>
  <c r="R1513" i="8"/>
  <c r="R947" i="8"/>
  <c r="Q528" i="8"/>
  <c r="R1506" i="8"/>
  <c r="R904" i="8"/>
  <c r="R906" i="8"/>
  <c r="R905" i="8"/>
  <c r="Q549" i="8"/>
  <c r="R1164" i="8"/>
  <c r="R949" i="8"/>
  <c r="Q543" i="8"/>
  <c r="R2110" i="8"/>
  <c r="R859" i="8"/>
  <c r="R867" i="8"/>
  <c r="Q1276" i="8"/>
  <c r="Q1272" i="8"/>
  <c r="Q1273" i="8"/>
  <c r="Q1271" i="8"/>
  <c r="Q1275" i="8"/>
  <c r="Q1274" i="8"/>
  <c r="Q1299" i="8"/>
  <c r="Q851" i="8"/>
  <c r="Q1707" i="8"/>
  <c r="Q1549" i="8"/>
  <c r="R1714" i="8"/>
  <c r="R1720" i="8"/>
  <c r="Q1725" i="8"/>
  <c r="Q773" i="8"/>
  <c r="Q116" i="8"/>
  <c r="Q123" i="8"/>
  <c r="R1707" i="8"/>
  <c r="R573" i="8"/>
  <c r="R1154" i="8"/>
  <c r="R929" i="8"/>
  <c r="Q1706" i="8"/>
  <c r="R1724" i="8"/>
  <c r="Q1724" i="8"/>
  <c r="Q1709" i="8"/>
  <c r="R1686" i="8"/>
  <c r="R1704" i="8"/>
  <c r="R452" i="8"/>
  <c r="Q454" i="8"/>
  <c r="Q1295" i="8"/>
  <c r="Q1705" i="8"/>
  <c r="Q464" i="8"/>
  <c r="R1709" i="8"/>
  <c r="Q1716" i="8"/>
  <c r="R775" i="8"/>
  <c r="Q118" i="8"/>
  <c r="Q126" i="8"/>
  <c r="R1690" i="8"/>
  <c r="R1706" i="8"/>
  <c r="R460" i="8"/>
  <c r="Q457" i="8"/>
  <c r="Q1297" i="8"/>
  <c r="Q1704" i="8"/>
  <c r="Q1545" i="8"/>
  <c r="Q463" i="8"/>
  <c r="Q1711" i="8"/>
  <c r="Q774" i="8"/>
  <c r="Q121" i="8"/>
  <c r="R1694" i="8"/>
  <c r="R1705" i="8"/>
  <c r="Q460" i="8"/>
  <c r="R1263" i="8"/>
  <c r="Q459" i="8"/>
  <c r="Q1294" i="8"/>
  <c r="Q1548" i="8"/>
  <c r="Q465" i="8"/>
  <c r="R1725" i="8"/>
  <c r="Q1132" i="8"/>
  <c r="Q1717" i="8"/>
  <c r="R776" i="8"/>
  <c r="Q777" i="8"/>
  <c r="Q114" i="8"/>
  <c r="Q125" i="8"/>
  <c r="R1692" i="8"/>
  <c r="R296" i="8"/>
  <c r="Q456" i="8"/>
  <c r="R359" i="8"/>
  <c r="J113" i="7"/>
  <c r="Q1638" i="8" s="1"/>
  <c r="R1711" i="8"/>
  <c r="R1719" i="8"/>
  <c r="Q1710" i="8"/>
  <c r="Q1719" i="8"/>
  <c r="Q1550" i="8"/>
  <c r="R298" i="8"/>
  <c r="R302" i="8"/>
  <c r="Q455" i="8"/>
  <c r="R932" i="8"/>
  <c r="R1722" i="8"/>
  <c r="Q1133" i="8"/>
  <c r="Q1721" i="8"/>
  <c r="Q1712" i="8"/>
  <c r="R850" i="8"/>
  <c r="R295" i="8"/>
  <c r="Q458" i="8"/>
  <c r="R1717" i="8"/>
  <c r="R293" i="8"/>
  <c r="R289" i="8"/>
  <c r="R285" i="8"/>
  <c r="R281" i="8"/>
  <c r="R277" i="8"/>
  <c r="R273" i="8"/>
  <c r="R269" i="8"/>
  <c r="R265" i="8"/>
  <c r="R261" i="8"/>
  <c r="R257" i="8"/>
  <c r="R292" i="8"/>
  <c r="R268" i="8"/>
  <c r="R282" i="8"/>
  <c r="R275" i="8"/>
  <c r="R258" i="8"/>
  <c r="R286" i="8"/>
  <c r="R279" i="8"/>
  <c r="R262" i="8"/>
  <c r="R255" i="8"/>
  <c r="R280" i="8"/>
  <c r="R256" i="8"/>
  <c r="R294" i="8"/>
  <c r="R287" i="8"/>
  <c r="R270" i="8"/>
  <c r="R263" i="8"/>
  <c r="R266" i="8"/>
  <c r="R288" i="8"/>
  <c r="R276" i="8"/>
  <c r="R283" i="8"/>
  <c r="R271" i="8"/>
  <c r="R264" i="8"/>
  <c r="R259" i="8"/>
  <c r="R291" i="8"/>
  <c r="R274" i="8"/>
  <c r="R267" i="8"/>
  <c r="R284" i="8"/>
  <c r="R272" i="8"/>
  <c r="R260" i="8"/>
  <c r="R278" i="8"/>
  <c r="R290" i="8"/>
  <c r="R2084" i="8"/>
  <c r="R2080" i="8"/>
  <c r="R2076" i="8"/>
  <c r="R2081" i="8"/>
  <c r="R2074" i="8"/>
  <c r="R2070" i="8"/>
  <c r="R2066" i="8"/>
  <c r="R2062" i="8"/>
  <c r="R2058" i="8"/>
  <c r="R2054" i="8"/>
  <c r="R2085" i="8"/>
  <c r="R2078" i="8"/>
  <c r="R2082" i="8"/>
  <c r="R2079" i="8"/>
  <c r="R2068" i="8"/>
  <c r="R2060" i="8"/>
  <c r="R2052" i="8"/>
  <c r="R2071" i="8"/>
  <c r="R2063" i="8"/>
  <c r="R2055" i="8"/>
  <c r="R2083" i="8"/>
  <c r="R2077" i="8"/>
  <c r="R2072" i="8"/>
  <c r="R2064" i="8"/>
  <c r="R2056" i="8"/>
  <c r="R2075" i="8"/>
  <c r="R2073" i="8"/>
  <c r="R2069" i="8"/>
  <c r="R2067" i="8"/>
  <c r="R2065" i="8"/>
  <c r="R2061" i="8"/>
  <c r="R2059" i="8"/>
  <c r="R2057" i="8"/>
  <c r="R2053" i="8"/>
  <c r="E19" i="1"/>
  <c r="D19" i="1"/>
  <c r="R1768" i="8"/>
  <c r="R1764" i="8"/>
  <c r="R1760" i="8"/>
  <c r="R1756" i="8"/>
  <c r="R1752" i="8"/>
  <c r="R1748" i="8"/>
  <c r="R1744" i="8"/>
  <c r="R1758" i="8"/>
  <c r="R1746" i="8"/>
  <c r="R1767" i="8"/>
  <c r="R1759" i="8"/>
  <c r="R1753" i="8"/>
  <c r="R1747" i="8"/>
  <c r="R1741" i="8"/>
  <c r="R1770" i="8"/>
  <c r="R1762" i="8"/>
  <c r="R1750" i="8"/>
  <c r="R1765" i="8"/>
  <c r="R1754" i="8"/>
  <c r="R1742" i="8"/>
  <c r="R1771" i="8"/>
  <c r="R1769" i="8"/>
  <c r="R1757" i="8"/>
  <c r="R1755" i="8"/>
  <c r="R1745" i="8"/>
  <c r="R1751" i="8"/>
  <c r="R1749" i="8"/>
  <c r="R1766" i="8"/>
  <c r="R1761" i="8"/>
  <c r="R1763" i="8"/>
  <c r="R1743" i="8"/>
  <c r="R357" i="8"/>
  <c r="R353" i="8"/>
  <c r="R349" i="8"/>
  <c r="R345" i="8"/>
  <c r="R354" i="8"/>
  <c r="R347" i="8"/>
  <c r="R358" i="8"/>
  <c r="R351" i="8"/>
  <c r="R352" i="8"/>
  <c r="R346" i="8"/>
  <c r="R356" i="8"/>
  <c r="R344" i="8"/>
  <c r="R350" i="8"/>
  <c r="R355" i="8"/>
  <c r="R348" i="8"/>
  <c r="R343" i="8"/>
  <c r="R2050" i="8"/>
  <c r="R2051" i="8"/>
  <c r="R1172" i="8"/>
  <c r="R1170" i="8"/>
  <c r="R1169" i="8"/>
  <c r="R1171" i="8"/>
  <c r="E14" i="1"/>
  <c r="D14" i="1"/>
  <c r="R83" i="8"/>
  <c r="R79" i="8"/>
  <c r="R75" i="8"/>
  <c r="R71" i="8"/>
  <c r="R84" i="8"/>
  <c r="R80" i="8"/>
  <c r="R76" i="8"/>
  <c r="R72" i="8"/>
  <c r="R81" i="8"/>
  <c r="R77" i="8"/>
  <c r="R73" i="8"/>
  <c r="R82" i="8"/>
  <c r="R78" i="8"/>
  <c r="R74" i="8"/>
  <c r="R1067" i="8"/>
  <c r="R1063" i="8"/>
  <c r="R1059" i="8"/>
  <c r="R1055" i="8"/>
  <c r="R1051" i="8"/>
  <c r="R1047" i="8"/>
  <c r="R1043" i="8"/>
  <c r="R1065" i="8"/>
  <c r="R1061" i="8"/>
  <c r="R1057" i="8"/>
  <c r="R1053" i="8"/>
  <c r="R1049" i="8"/>
  <c r="R1045" i="8"/>
  <c r="R1062" i="8"/>
  <c r="R1054" i="8"/>
  <c r="R1046" i="8"/>
  <c r="R1060" i="8"/>
  <c r="R1052" i="8"/>
  <c r="R1044" i="8"/>
  <c r="R1050" i="8"/>
  <c r="R1048" i="8"/>
  <c r="R1042" i="8"/>
  <c r="R1056" i="8"/>
  <c r="R1058" i="8"/>
  <c r="R1064" i="8"/>
  <c r="R1066" i="8"/>
  <c r="R987" i="8"/>
  <c r="R983" i="8"/>
  <c r="R985" i="8"/>
  <c r="R981" i="8"/>
  <c r="R977" i="8"/>
  <c r="R973" i="8"/>
  <c r="R969" i="8"/>
  <c r="R965" i="8"/>
  <c r="R961" i="8"/>
  <c r="R986" i="8"/>
  <c r="R966" i="8"/>
  <c r="R980" i="8"/>
  <c r="R970" i="8"/>
  <c r="R963" i="8"/>
  <c r="R984" i="8"/>
  <c r="R974" i="8"/>
  <c r="R967" i="8"/>
  <c r="R964" i="8"/>
  <c r="R979" i="8"/>
  <c r="R972" i="8"/>
  <c r="R975" i="8"/>
  <c r="R968" i="8"/>
  <c r="R982" i="8"/>
  <c r="R978" i="8"/>
  <c r="R976" i="8"/>
  <c r="R971" i="8"/>
  <c r="R988" i="8"/>
  <c r="R962" i="8"/>
  <c r="R1822" i="8"/>
  <c r="R1818" i="8"/>
  <c r="R1814" i="8"/>
  <c r="R1810" i="8"/>
  <c r="R1806" i="8"/>
  <c r="R1802" i="8"/>
  <c r="R1798" i="8"/>
  <c r="R1794" i="8"/>
  <c r="R1790" i="8"/>
  <c r="R1786" i="8"/>
  <c r="R1821" i="8"/>
  <c r="R1813" i="8"/>
  <c r="R1807" i="8"/>
  <c r="R1800" i="8"/>
  <c r="R1797" i="8"/>
  <c r="R1816" i="8"/>
  <c r="R1804" i="8"/>
  <c r="R1787" i="8"/>
  <c r="R1819" i="8"/>
  <c r="R1811" i="8"/>
  <c r="R1801" i="8"/>
  <c r="R1808" i="8"/>
  <c r="R1791" i="8"/>
  <c r="R1817" i="8"/>
  <c r="R1795" i="8"/>
  <c r="R1788" i="8"/>
  <c r="R1820" i="8"/>
  <c r="R1812" i="8"/>
  <c r="R1799" i="8"/>
  <c r="R1792" i="8"/>
  <c r="R1823" i="8"/>
  <c r="R1815" i="8"/>
  <c r="R1809" i="8"/>
  <c r="R1796" i="8"/>
  <c r="R1789" i="8"/>
  <c r="R1793" i="8"/>
  <c r="R1805" i="8"/>
  <c r="R1803" i="8"/>
  <c r="R201" i="8"/>
  <c r="R203" i="8"/>
  <c r="R199" i="8"/>
  <c r="R202" i="8"/>
  <c r="R200" i="8"/>
  <c r="R67" i="8"/>
  <c r="R63" i="8"/>
  <c r="R59" i="8"/>
  <c r="R55" i="8"/>
  <c r="R68" i="8"/>
  <c r="R64" i="8"/>
  <c r="R60" i="8"/>
  <c r="R56" i="8"/>
  <c r="R69" i="8"/>
  <c r="R65" i="8"/>
  <c r="R61" i="8"/>
  <c r="R57" i="8"/>
  <c r="R70" i="8"/>
  <c r="R66" i="8"/>
  <c r="R62" i="8"/>
  <c r="R58" i="8"/>
  <c r="R380" i="8"/>
  <c r="R379" i="8"/>
  <c r="R2042" i="8"/>
  <c r="R2038" i="8"/>
  <c r="R2034" i="8"/>
  <c r="R2044" i="8"/>
  <c r="R2036" i="8"/>
  <c r="R2039" i="8"/>
  <c r="R2040" i="8"/>
  <c r="R2032" i="8"/>
  <c r="R2045" i="8"/>
  <c r="R2043" i="8"/>
  <c r="R2033" i="8"/>
  <c r="R2037" i="8"/>
  <c r="R2035" i="8"/>
  <c r="R2041" i="8"/>
  <c r="R1200" i="8"/>
  <c r="R1196" i="8"/>
  <c r="R1198" i="8"/>
  <c r="R1197" i="8"/>
  <c r="R1201" i="8"/>
  <c r="R1199" i="8"/>
  <c r="R2208" i="8"/>
  <c r="R2204" i="8"/>
  <c r="R2200" i="8"/>
  <c r="R2196" i="8"/>
  <c r="R2209" i="8"/>
  <c r="R2205" i="8"/>
  <c r="R2201" i="8"/>
  <c r="R2197" i="8"/>
  <c r="R2193" i="8"/>
  <c r="R2206" i="8"/>
  <c r="R2194" i="8"/>
  <c r="R2203" i="8"/>
  <c r="R2199" i="8"/>
  <c r="R2207" i="8"/>
  <c r="R2195" i="8"/>
  <c r="R2198" i="8"/>
  <c r="R2202" i="8"/>
  <c r="R305" i="8"/>
  <c r="R304" i="8"/>
  <c r="R249" i="8"/>
  <c r="R246" i="8"/>
  <c r="R247" i="8"/>
  <c r="R248" i="8"/>
  <c r="R808" i="8"/>
  <c r="R804" i="8"/>
  <c r="R806" i="8"/>
  <c r="R809" i="8"/>
  <c r="R807" i="8"/>
  <c r="R805" i="8"/>
  <c r="R935" i="8"/>
  <c r="R936" i="8"/>
  <c r="R933" i="8"/>
  <c r="R934" i="8"/>
  <c r="R667" i="8"/>
  <c r="R663" i="8"/>
  <c r="R665" i="8"/>
  <c r="R661" i="8"/>
  <c r="R666" i="8"/>
  <c r="R662" i="8"/>
  <c r="R664" i="8"/>
  <c r="R660" i="8"/>
  <c r="R1292" i="8"/>
  <c r="R1288" i="8"/>
  <c r="R1284" i="8"/>
  <c r="R1290" i="8"/>
  <c r="R1286" i="8"/>
  <c r="R1282" i="8"/>
  <c r="R1293" i="8"/>
  <c r="R1285" i="8"/>
  <c r="R1289" i="8"/>
  <c r="R1281" i="8"/>
  <c r="R1291" i="8"/>
  <c r="R1287" i="8"/>
  <c r="R1283" i="8"/>
  <c r="R1434" i="8"/>
  <c r="R1430" i="8"/>
  <c r="R1426" i="8"/>
  <c r="R1422" i="8"/>
  <c r="R1418" i="8"/>
  <c r="R1414" i="8"/>
  <c r="R1410" i="8"/>
  <c r="R1406" i="8"/>
  <c r="R1402" i="8"/>
  <c r="R1398" i="8"/>
  <c r="R1436" i="8"/>
  <c r="R1432" i="8"/>
  <c r="R1428" i="8"/>
  <c r="R1424" i="8"/>
  <c r="R1420" i="8"/>
  <c r="R1416" i="8"/>
  <c r="R1412" i="8"/>
  <c r="R1408" i="8"/>
  <c r="R1404" i="8"/>
  <c r="R1400" i="8"/>
  <c r="R1396" i="8"/>
  <c r="R1433" i="8"/>
  <c r="R1427" i="8"/>
  <c r="R1421" i="8"/>
  <c r="R1415" i="8"/>
  <c r="R1409" i="8"/>
  <c r="R1403" i="8"/>
  <c r="R1397" i="8"/>
  <c r="R1419" i="8"/>
  <c r="R1417" i="8"/>
  <c r="R1431" i="8"/>
  <c r="R1411" i="8"/>
  <c r="R1425" i="8"/>
  <c r="R1413" i="8"/>
  <c r="R1405" i="8"/>
  <c r="R1399" i="8"/>
  <c r="R1423" i="8"/>
  <c r="R1429" i="8"/>
  <c r="R1437" i="8"/>
  <c r="R1401" i="8"/>
  <c r="R1407" i="8"/>
  <c r="R1435" i="8"/>
  <c r="R1336" i="8"/>
  <c r="R1332" i="8"/>
  <c r="R1334" i="8"/>
  <c r="R1330" i="8"/>
  <c r="R1333" i="8"/>
  <c r="R1337" i="8"/>
  <c r="R1335" i="8"/>
  <c r="R1331" i="8"/>
  <c r="R1192" i="8"/>
  <c r="R1188" i="8"/>
  <c r="R1184" i="8"/>
  <c r="R1194" i="8"/>
  <c r="R1190" i="8"/>
  <c r="R1186" i="8"/>
  <c r="R1182" i="8"/>
  <c r="R1189" i="8"/>
  <c r="R1193" i="8"/>
  <c r="R1185" i="8"/>
  <c r="R1195" i="8"/>
  <c r="R1191" i="8"/>
  <c r="R1187" i="8"/>
  <c r="R1183" i="8"/>
  <c r="R449" i="8"/>
  <c r="R445" i="8"/>
  <c r="R441" i="8"/>
  <c r="R437" i="8"/>
  <c r="R448" i="8"/>
  <c r="R438" i="8"/>
  <c r="R450" i="8"/>
  <c r="R443" i="8"/>
  <c r="R447" i="8"/>
  <c r="R442" i="8"/>
  <c r="R439" i="8"/>
  <c r="R440" i="8"/>
  <c r="R446" i="8"/>
  <c r="R444" i="8"/>
  <c r="R1390" i="8"/>
  <c r="R1386" i="8"/>
  <c r="R1392" i="8"/>
  <c r="R1388" i="8"/>
  <c r="R1384" i="8"/>
  <c r="R1391" i="8"/>
  <c r="R1385" i="8"/>
  <c r="R1389" i="8"/>
  <c r="R1387" i="8"/>
  <c r="R1383" i="8"/>
  <c r="R1393" i="8"/>
  <c r="R1941" i="8"/>
  <c r="R1937" i="8"/>
  <c r="R1933" i="8"/>
  <c r="R1929" i="8"/>
  <c r="R1925" i="8"/>
  <c r="R1921" i="8"/>
  <c r="R1917" i="8"/>
  <c r="R1913" i="8"/>
  <c r="R1942" i="8"/>
  <c r="R1936" i="8"/>
  <c r="R1930" i="8"/>
  <c r="R1924" i="8"/>
  <c r="R1939" i="8"/>
  <c r="R1927" i="8"/>
  <c r="R1914" i="8"/>
  <c r="R1918" i="8"/>
  <c r="R1940" i="8"/>
  <c r="R1934" i="8"/>
  <c r="R1928" i="8"/>
  <c r="R1931" i="8"/>
  <c r="R1920" i="8"/>
  <c r="R1915" i="8"/>
  <c r="R1923" i="8"/>
  <c r="R1932" i="8"/>
  <c r="R1943" i="8"/>
  <c r="R1935" i="8"/>
  <c r="R1919" i="8"/>
  <c r="R1912" i="8"/>
  <c r="R1938" i="8"/>
  <c r="R1922" i="8"/>
  <c r="R1926" i="8"/>
  <c r="R1916" i="8"/>
  <c r="R1136" i="8"/>
  <c r="R1137" i="8"/>
  <c r="R1340" i="8"/>
  <c r="R1342" i="8"/>
  <c r="R1338" i="8"/>
  <c r="R1341" i="8"/>
  <c r="R1339" i="8"/>
  <c r="R1236" i="8"/>
  <c r="R1238" i="8"/>
  <c r="R1237" i="8"/>
  <c r="R1239" i="8"/>
  <c r="R751" i="8"/>
  <c r="R747" i="8"/>
  <c r="R743" i="8"/>
  <c r="R753" i="8"/>
  <c r="R749" i="8"/>
  <c r="R745" i="8"/>
  <c r="R741" i="8"/>
  <c r="R746" i="8"/>
  <c r="R750" i="8"/>
  <c r="R742" i="8"/>
  <c r="R744" i="8"/>
  <c r="R752" i="8"/>
  <c r="R748" i="8"/>
  <c r="R461" i="8"/>
  <c r="R462" i="8"/>
  <c r="R2026" i="8"/>
  <c r="R2022" i="8"/>
  <c r="R2028" i="8"/>
  <c r="R2020" i="8"/>
  <c r="R2023" i="8"/>
  <c r="R2024" i="8"/>
  <c r="R2029" i="8"/>
  <c r="R2027" i="8"/>
  <c r="R2025" i="8"/>
  <c r="R2021" i="8"/>
  <c r="R1232" i="8"/>
  <c r="R1228" i="8"/>
  <c r="R1224" i="8"/>
  <c r="R1220" i="8"/>
  <c r="R1216" i="8"/>
  <c r="R1212" i="8"/>
  <c r="R1208" i="8"/>
  <c r="R1204" i="8"/>
  <c r="R1234" i="8"/>
  <c r="R1230" i="8"/>
  <c r="R1226" i="8"/>
  <c r="R1222" i="8"/>
  <c r="R1218" i="8"/>
  <c r="R1214" i="8"/>
  <c r="R1210" i="8"/>
  <c r="R1206" i="8"/>
  <c r="R1229" i="8"/>
  <c r="R1221" i="8"/>
  <c r="R1213" i="8"/>
  <c r="R1205" i="8"/>
  <c r="R1233" i="8"/>
  <c r="R1225" i="8"/>
  <c r="R1217" i="8"/>
  <c r="R1209" i="8"/>
  <c r="R1231" i="8"/>
  <c r="R1227" i="8"/>
  <c r="R1223" i="8"/>
  <c r="R1219" i="8"/>
  <c r="R1215" i="8"/>
  <c r="R1207" i="8"/>
  <c r="R1211" i="8"/>
  <c r="R543" i="8"/>
  <c r="R539" i="8"/>
  <c r="R545" i="8"/>
  <c r="R541" i="8"/>
  <c r="R537" i="8"/>
  <c r="R542" i="8"/>
  <c r="R546" i="8"/>
  <c r="R540" i="8"/>
  <c r="R544" i="8"/>
  <c r="R538" i="8"/>
  <c r="R127" i="8"/>
  <c r="R124" i="8"/>
  <c r="R121" i="8"/>
  <c r="R128" i="8"/>
  <c r="R125" i="8"/>
  <c r="R122" i="8"/>
  <c r="R123" i="8"/>
  <c r="R126" i="8"/>
  <c r="R2096" i="8"/>
  <c r="R2092" i="8"/>
  <c r="R2095" i="8"/>
  <c r="R2089" i="8"/>
  <c r="R2097" i="8"/>
  <c r="R2090" i="8"/>
  <c r="R2093" i="8"/>
  <c r="R2094" i="8"/>
  <c r="R2091" i="8"/>
  <c r="R2018" i="8"/>
  <c r="R2014" i="8"/>
  <c r="R2010" i="8"/>
  <c r="R2006" i="8"/>
  <c r="R2002" i="8"/>
  <c r="R1998" i="8"/>
  <c r="R1994" i="8"/>
  <c r="R1990" i="8"/>
  <c r="R1986" i="8"/>
  <c r="R1982" i="8"/>
  <c r="R1978" i="8"/>
  <c r="R1993" i="8"/>
  <c r="R2012" i="8"/>
  <c r="R2004" i="8"/>
  <c r="R1996" i="8"/>
  <c r="R1983" i="8"/>
  <c r="R2015" i="8"/>
  <c r="R2007" i="8"/>
  <c r="R1999" i="8"/>
  <c r="R1981" i="8"/>
  <c r="R2016" i="8"/>
  <c r="R2008" i="8"/>
  <c r="R2000" i="8"/>
  <c r="R1988" i="8"/>
  <c r="R1991" i="8"/>
  <c r="R1989" i="8"/>
  <c r="R1979" i="8"/>
  <c r="R1977" i="8"/>
  <c r="R1984" i="8"/>
  <c r="R1997" i="8"/>
  <c r="R1985" i="8"/>
  <c r="R2003" i="8"/>
  <c r="R2005" i="8"/>
  <c r="R2001" i="8"/>
  <c r="R2011" i="8"/>
  <c r="R1980" i="8"/>
  <c r="R2019" i="8"/>
  <c r="R2009" i="8"/>
  <c r="R1995" i="8"/>
  <c r="R2013" i="8"/>
  <c r="R2017" i="8"/>
  <c r="R1992" i="8"/>
  <c r="R1987" i="8"/>
  <c r="R1394" i="8"/>
  <c r="R1395" i="8"/>
  <c r="R2030" i="8"/>
  <c r="R2031" i="8"/>
  <c r="R95" i="8"/>
  <c r="R91" i="8"/>
  <c r="R87" i="8"/>
  <c r="R96" i="8"/>
  <c r="R92" i="8"/>
  <c r="R88" i="8"/>
  <c r="R93" i="8"/>
  <c r="R89" i="8"/>
  <c r="R94" i="8"/>
  <c r="R90" i="8"/>
  <c r="R86" i="8"/>
  <c r="R1974" i="8"/>
  <c r="R1976" i="8"/>
  <c r="R1975" i="8"/>
  <c r="R469" i="8"/>
  <c r="R467" i="8"/>
  <c r="R470" i="8"/>
  <c r="R468" i="8"/>
  <c r="R466" i="8"/>
  <c r="R1546" i="8"/>
  <c r="R1542" i="8"/>
  <c r="R1538" i="8"/>
  <c r="R1548" i="8"/>
  <c r="R1544" i="8"/>
  <c r="R1540" i="8"/>
  <c r="R1547" i="8"/>
  <c r="R1541" i="8"/>
  <c r="R1545" i="8"/>
  <c r="R1549" i="8"/>
  <c r="R1543" i="8"/>
  <c r="R1539" i="8"/>
  <c r="R1537" i="8"/>
  <c r="R1438" i="8"/>
  <c r="R1440" i="8"/>
  <c r="R1439" i="8"/>
  <c r="R1441" i="8"/>
  <c r="R671" i="8"/>
  <c r="R669" i="8"/>
  <c r="R670" i="8"/>
  <c r="R672" i="8"/>
  <c r="R668" i="8"/>
  <c r="E18" i="1"/>
  <c r="D18" i="1"/>
  <c r="R1626" i="8"/>
  <c r="R1622" i="8"/>
  <c r="R1627" i="8"/>
  <c r="R1623" i="8"/>
  <c r="R1619" i="8"/>
  <c r="R1624" i="8"/>
  <c r="R1620" i="8"/>
  <c r="R1625" i="8"/>
  <c r="R1621" i="8"/>
  <c r="R193" i="8"/>
  <c r="R189" i="8"/>
  <c r="R196" i="8"/>
  <c r="R190" i="8"/>
  <c r="R191" i="8"/>
  <c r="R194" i="8"/>
  <c r="R192" i="8"/>
  <c r="R195" i="8"/>
  <c r="R188" i="8"/>
  <c r="R603" i="8"/>
  <c r="R599" i="8"/>
  <c r="R595" i="8"/>
  <c r="R591" i="8"/>
  <c r="R587" i="8"/>
  <c r="R583" i="8"/>
  <c r="R579" i="8"/>
  <c r="R575" i="8"/>
  <c r="R601" i="8"/>
  <c r="R597" i="8"/>
  <c r="R593" i="8"/>
  <c r="R589" i="8"/>
  <c r="R585" i="8"/>
  <c r="R581" i="8"/>
  <c r="R577" i="8"/>
  <c r="R602" i="8"/>
  <c r="R596" i="8"/>
  <c r="R590" i="8"/>
  <c r="R584" i="8"/>
  <c r="R578" i="8"/>
  <c r="R600" i="8"/>
  <c r="R594" i="8"/>
  <c r="R588" i="8"/>
  <c r="R582" i="8"/>
  <c r="R576" i="8"/>
  <c r="R598" i="8"/>
  <c r="R580" i="8"/>
  <c r="R586" i="8"/>
  <c r="R604" i="8"/>
  <c r="R574" i="8"/>
  <c r="R592" i="8"/>
  <c r="R802" i="8"/>
  <c r="R801" i="8"/>
  <c r="R803" i="8"/>
  <c r="R393" i="8"/>
  <c r="R389" i="8"/>
  <c r="R385" i="8"/>
  <c r="R381" i="8"/>
  <c r="R390" i="8"/>
  <c r="R383" i="8"/>
  <c r="R388" i="8"/>
  <c r="R394" i="8"/>
  <c r="R391" i="8"/>
  <c r="R392" i="8"/>
  <c r="R384" i="8"/>
  <c r="R386" i="8"/>
  <c r="R395" i="8"/>
  <c r="R382" i="8"/>
  <c r="R387" i="8"/>
  <c r="R1628" i="8"/>
  <c r="R1629" i="8"/>
  <c r="R1180" i="8"/>
  <c r="R1176" i="8"/>
  <c r="R1178" i="8"/>
  <c r="R1174" i="8"/>
  <c r="R1175" i="8"/>
  <c r="R1179" i="8"/>
  <c r="R1173" i="8"/>
  <c r="R1177" i="8"/>
  <c r="R2164" i="8"/>
  <c r="R2160" i="8"/>
  <c r="R2156" i="8"/>
  <c r="R2152" i="8"/>
  <c r="R2148" i="8"/>
  <c r="R2144" i="8"/>
  <c r="R2140" i="8"/>
  <c r="R2136" i="8"/>
  <c r="R2165" i="8"/>
  <c r="R2161" i="8"/>
  <c r="R2157" i="8"/>
  <c r="R2153" i="8"/>
  <c r="R2149" i="8"/>
  <c r="R2145" i="8"/>
  <c r="R2141" i="8"/>
  <c r="R2137" i="8"/>
  <c r="R2158" i="8"/>
  <c r="R2146" i="8"/>
  <c r="R2134" i="8"/>
  <c r="R2163" i="8"/>
  <c r="R2155" i="8"/>
  <c r="R2151" i="8"/>
  <c r="R2143" i="8"/>
  <c r="R2139" i="8"/>
  <c r="R2159" i="8"/>
  <c r="R2147" i="8"/>
  <c r="R2150" i="8"/>
  <c r="R2135" i="8"/>
  <c r="R2154" i="8"/>
  <c r="R2166" i="8"/>
  <c r="R2142" i="8"/>
  <c r="R2162" i="8"/>
  <c r="R2138" i="8"/>
  <c r="R39" i="8"/>
  <c r="R35" i="8"/>
  <c r="R31" i="8"/>
  <c r="R27" i="8"/>
  <c r="R23" i="8"/>
  <c r="R19" i="8"/>
  <c r="R15" i="8"/>
  <c r="R11" i="8"/>
  <c r="R7" i="8"/>
  <c r="R3" i="8"/>
  <c r="R40" i="8"/>
  <c r="R36" i="8"/>
  <c r="R32" i="8"/>
  <c r="R28" i="8"/>
  <c r="R24" i="8"/>
  <c r="R20" i="8"/>
  <c r="R16" i="8"/>
  <c r="R12" i="8"/>
  <c r="R8" i="8"/>
  <c r="R4" i="8"/>
  <c r="R41" i="8"/>
  <c r="R37" i="8"/>
  <c r="R33" i="8"/>
  <c r="R29" i="8"/>
  <c r="R25" i="8"/>
  <c r="R21" i="8"/>
  <c r="R17" i="8"/>
  <c r="R13" i="8"/>
  <c r="R9" i="8"/>
  <c r="R5" i="8"/>
  <c r="R22" i="8"/>
  <c r="R18" i="8"/>
  <c r="R38" i="8"/>
  <c r="R14" i="8"/>
  <c r="R34" i="8"/>
  <c r="R10" i="8"/>
  <c r="R30" i="8"/>
  <c r="R6" i="8"/>
  <c r="R2" i="8"/>
  <c r="R26" i="8"/>
  <c r="R2088" i="8"/>
  <c r="R2086" i="8"/>
  <c r="R2087" i="8"/>
  <c r="R325" i="8"/>
  <c r="R321" i="8"/>
  <c r="R317" i="8"/>
  <c r="R323" i="8"/>
  <c r="R327" i="8"/>
  <c r="R318" i="8"/>
  <c r="R319" i="8"/>
  <c r="R322" i="8"/>
  <c r="R320" i="8"/>
  <c r="R326" i="8"/>
  <c r="R324" i="8"/>
  <c r="R2192" i="8"/>
  <c r="R2189" i="8"/>
  <c r="R2191" i="8"/>
  <c r="R2190" i="8"/>
  <c r="R1370" i="8"/>
  <c r="R1372" i="8"/>
  <c r="R1373" i="8"/>
  <c r="R1371" i="8"/>
  <c r="R151" i="8"/>
  <c r="R143" i="8"/>
  <c r="R146" i="8"/>
  <c r="R138" i="8"/>
  <c r="R149" i="8"/>
  <c r="R141" i="8"/>
  <c r="R152" i="8"/>
  <c r="R144" i="8"/>
  <c r="R147" i="8"/>
  <c r="R139" i="8"/>
  <c r="R150" i="8"/>
  <c r="R142" i="8"/>
  <c r="R145" i="8"/>
  <c r="R153" i="8"/>
  <c r="R140" i="8"/>
  <c r="R148" i="8"/>
  <c r="R137" i="8"/>
  <c r="R457" i="8"/>
  <c r="R455" i="8"/>
  <c r="R456" i="8"/>
  <c r="R459" i="8"/>
  <c r="R458" i="8"/>
  <c r="R454" i="8"/>
  <c r="R1870" i="8"/>
  <c r="R1866" i="8"/>
  <c r="R1862" i="8"/>
  <c r="R1858" i="8"/>
  <c r="R1854" i="8"/>
  <c r="R1871" i="8"/>
  <c r="R1867" i="8"/>
  <c r="R1863" i="8"/>
  <c r="R1859" i="8"/>
  <c r="R1855" i="8"/>
  <c r="R1872" i="8"/>
  <c r="R1860" i="8"/>
  <c r="R1865" i="8"/>
  <c r="R1853" i="8"/>
  <c r="R1861" i="8"/>
  <c r="R1864" i="8"/>
  <c r="R1852" i="8"/>
  <c r="R1868" i="8"/>
  <c r="R1856" i="8"/>
  <c r="R1869" i="8"/>
  <c r="R1857" i="8"/>
  <c r="R759" i="8"/>
  <c r="R755" i="8"/>
  <c r="R757" i="8"/>
  <c r="R754" i="8"/>
  <c r="R758" i="8"/>
  <c r="R756" i="8"/>
  <c r="R1842" i="8"/>
  <c r="R1838" i="8"/>
  <c r="R1834" i="8"/>
  <c r="R1830" i="8"/>
  <c r="R1826" i="8"/>
  <c r="R1843" i="8"/>
  <c r="R1839" i="8"/>
  <c r="R1835" i="8"/>
  <c r="R1831" i="8"/>
  <c r="R1827" i="8"/>
  <c r="R1836" i="8"/>
  <c r="R1841" i="8"/>
  <c r="R1829" i="8"/>
  <c r="R1824" i="8"/>
  <c r="R1837" i="8"/>
  <c r="R1825" i="8"/>
  <c r="R1840" i="8"/>
  <c r="R1828" i="8"/>
  <c r="R1844" i="8"/>
  <c r="R1832" i="8"/>
  <c r="R1845" i="8"/>
  <c r="R1833" i="8"/>
  <c r="R571" i="8"/>
  <c r="R569" i="8"/>
  <c r="R572" i="8"/>
  <c r="R570" i="8"/>
  <c r="R836" i="8"/>
  <c r="R832" i="8"/>
  <c r="R828" i="8"/>
  <c r="R824" i="8"/>
  <c r="R820" i="8"/>
  <c r="R816" i="8"/>
  <c r="R812" i="8"/>
  <c r="R834" i="8"/>
  <c r="R830" i="8"/>
  <c r="R826" i="8"/>
  <c r="R822" i="8"/>
  <c r="R818" i="8"/>
  <c r="R814" i="8"/>
  <c r="R831" i="8"/>
  <c r="R819" i="8"/>
  <c r="R829" i="8"/>
  <c r="R817" i="8"/>
  <c r="R837" i="8"/>
  <c r="R825" i="8"/>
  <c r="R813" i="8"/>
  <c r="R835" i="8"/>
  <c r="R833" i="8"/>
  <c r="R827" i="8"/>
  <c r="R823" i="8"/>
  <c r="R821" i="8"/>
  <c r="R815" i="8"/>
  <c r="R811" i="8"/>
  <c r="R1697" i="8"/>
  <c r="R1698" i="8"/>
  <c r="R1699" i="8"/>
  <c r="R1695" i="8"/>
  <c r="R1700" i="8"/>
  <c r="R1696" i="8"/>
  <c r="R197" i="8"/>
  <c r="R198" i="8"/>
  <c r="R1638" i="8"/>
  <c r="R1634" i="8"/>
  <c r="R1630" i="8"/>
  <c r="R1639" i="8"/>
  <c r="R1635" i="8"/>
  <c r="R1631" i="8"/>
  <c r="R1636" i="8"/>
  <c r="R1632" i="8"/>
  <c r="R1633" i="8"/>
  <c r="R1637" i="8"/>
  <c r="R917" i="8"/>
  <c r="R918" i="8"/>
  <c r="R110" i="8"/>
  <c r="R117" i="8"/>
  <c r="R103" i="8"/>
  <c r="R99" i="8"/>
  <c r="R114" i="8"/>
  <c r="R107" i="8"/>
  <c r="R118" i="8"/>
  <c r="R111" i="8"/>
  <c r="R104" i="8"/>
  <c r="R100" i="8"/>
  <c r="R108" i="8"/>
  <c r="R115" i="8"/>
  <c r="R112" i="8"/>
  <c r="R105" i="8"/>
  <c r="R101" i="8"/>
  <c r="R97" i="8"/>
  <c r="R119" i="8"/>
  <c r="R109" i="8"/>
  <c r="R113" i="8"/>
  <c r="R106" i="8"/>
  <c r="R102" i="8"/>
  <c r="R120" i="8"/>
  <c r="R116" i="8"/>
  <c r="R98" i="8"/>
  <c r="R465" i="8"/>
  <c r="R463" i="8"/>
  <c r="R464" i="8"/>
  <c r="E13" i="9" l="1"/>
  <c r="E22" i="13" s="1"/>
  <c r="E14" i="13" s="1"/>
  <c r="F11" i="9"/>
  <c r="F20" i="13" s="1"/>
  <c r="F12" i="13" s="1"/>
  <c r="D11" i="9"/>
  <c r="D20" i="13" s="1"/>
  <c r="F15" i="9"/>
  <c r="F24" i="13" s="1"/>
  <c r="F16" i="13" s="1"/>
  <c r="D10" i="9"/>
  <c r="D19" i="13" s="1"/>
  <c r="D11" i="13" s="1"/>
  <c r="F12" i="9"/>
  <c r="F21" i="13" s="1"/>
  <c r="F13" i="13" s="1"/>
  <c r="F13" i="9"/>
  <c r="F22" i="13" s="1"/>
  <c r="F14" i="13" s="1"/>
  <c r="F14" i="9"/>
  <c r="F23" i="13" s="1"/>
  <c r="F15" i="13" s="1"/>
  <c r="D13" i="9"/>
  <c r="D22" i="13" s="1"/>
  <c r="E10" i="9"/>
  <c r="E19" i="13" s="1"/>
  <c r="E11" i="13" s="1"/>
  <c r="E14" i="9"/>
  <c r="E23" i="13" s="1"/>
  <c r="E15" i="13" s="1"/>
  <c r="F11" i="13"/>
  <c r="D12" i="13"/>
  <c r="E12" i="13"/>
  <c r="D13" i="13"/>
  <c r="E13" i="13"/>
  <c r="D14" i="13"/>
  <c r="E23" i="9"/>
  <c r="E15" i="9" s="1"/>
  <c r="E24" i="13" s="1"/>
  <c r="E16" i="13" s="1"/>
  <c r="D23" i="9"/>
  <c r="D15" i="9" s="1"/>
  <c r="D24" i="13" s="1"/>
  <c r="D16" i="13" s="1"/>
  <c r="D22" i="3"/>
  <c r="E21" i="3"/>
  <c r="D21" i="3"/>
  <c r="E20" i="3"/>
  <c r="D20" i="3"/>
  <c r="E19" i="3"/>
  <c r="D19" i="3"/>
  <c r="E18" i="3"/>
  <c r="D18" i="3"/>
  <c r="E23" i="3"/>
  <c r="D23" i="3"/>
  <c r="E22" i="3"/>
  <c r="F18" i="1"/>
  <c r="Q254" i="8"/>
  <c r="Q248" i="8"/>
  <c r="Q252" i="8"/>
  <c r="Q249" i="8"/>
  <c r="Q250" i="8"/>
  <c r="Q253" i="8"/>
  <c r="Q251" i="8"/>
  <c r="Q261" i="8"/>
  <c r="Q260" i="8"/>
  <c r="Q262" i="8"/>
  <c r="Q263" i="8"/>
  <c r="Q259" i="8"/>
  <c r="Q258" i="8"/>
  <c r="Q255" i="8"/>
  <c r="Q256" i="8"/>
  <c r="Q257" i="8"/>
  <c r="Q264" i="8"/>
  <c r="Q946" i="8"/>
  <c r="Q949" i="8"/>
  <c r="Q937" i="8"/>
  <c r="Q945" i="8"/>
  <c r="Q956" i="8"/>
  <c r="Q948" i="8"/>
  <c r="Q953" i="8"/>
  <c r="Q931" i="8"/>
  <c r="Q932" i="8"/>
  <c r="Q947" i="8"/>
  <c r="Q957" i="8"/>
  <c r="Q950" i="8"/>
  <c r="Q930" i="8"/>
  <c r="Q951" i="8"/>
  <c r="Q940" i="8"/>
  <c r="Q941" i="8"/>
  <c r="Q942" i="8"/>
  <c r="Q955" i="8"/>
  <c r="Q954" i="8"/>
  <c r="Q938" i="8"/>
  <c r="Q929" i="8"/>
  <c r="Q936" i="8"/>
  <c r="Q944" i="8"/>
  <c r="Q935" i="8"/>
  <c r="Q933" i="8"/>
  <c r="Q958" i="8"/>
  <c r="Q939" i="8"/>
  <c r="Q943" i="8"/>
  <c r="Q952" i="8"/>
  <c r="Q959" i="8"/>
  <c r="Q934" i="8"/>
  <c r="F14" i="1"/>
  <c r="E13" i="1"/>
  <c r="E15" i="1" s="1"/>
  <c r="D13" i="1"/>
  <c r="D20" i="1"/>
  <c r="F19" i="1"/>
  <c r="F20" i="1" s="1"/>
  <c r="E20" i="1"/>
  <c r="E10" i="1" l="1"/>
  <c r="D15" i="1"/>
  <c r="D10" i="1" s="1"/>
  <c r="F13" i="1"/>
  <c r="F15" i="1" s="1"/>
  <c r="F10" i="1" s="1"/>
  <c r="D16" i="2" l="1"/>
  <c r="F17" i="2"/>
  <c r="F19" i="2"/>
  <c r="D18" i="2"/>
  <c r="D17" i="2"/>
  <c r="F16" i="2"/>
  <c r="F18" i="2"/>
  <c r="E17" i="2"/>
  <c r="D19" i="2"/>
  <c r="E19" i="2"/>
  <c r="E16" i="2"/>
  <c r="E18" i="2"/>
  <c r="E22" i="2"/>
  <c r="D25" i="2"/>
  <c r="E23" i="2"/>
  <c r="E25" i="2"/>
  <c r="F24" i="2"/>
  <c r="E24" i="2"/>
  <c r="F23" i="2"/>
  <c r="D23" i="2"/>
  <c r="F25" i="2"/>
  <c r="D22" i="2"/>
  <c r="D24" i="2"/>
  <c r="F22" i="2"/>
</calcChain>
</file>

<file path=xl/sharedStrings.xml><?xml version="1.0" encoding="utf-8"?>
<sst xmlns="http://schemas.openxmlformats.org/spreadsheetml/2006/main" count="20937" uniqueCount="4682">
  <si>
    <t>Query:</t>
  </si>
  <si>
    <t>Start of Period</t>
  </si>
  <si>
    <t>End of Period</t>
  </si>
  <si>
    <t>Customer LTV</t>
  </si>
  <si>
    <t>Monthly</t>
  </si>
  <si>
    <t>Annual</t>
  </si>
  <si>
    <t>Total</t>
  </si>
  <si>
    <t>LTV</t>
  </si>
  <si>
    <t>Avg. Profit per User</t>
  </si>
  <si>
    <t>Profit</t>
  </si>
  <si>
    <t>Users</t>
  </si>
  <si>
    <t>Profit/User</t>
  </si>
  <si>
    <t>Customer Churn</t>
  </si>
  <si>
    <t>Customers at the start of period</t>
  </si>
  <si>
    <t>Churned customers</t>
  </si>
  <si>
    <t>Churn Rate</t>
  </si>
  <si>
    <t>Customer LTV by Subscription &amp; Plan</t>
  </si>
  <si>
    <t>Basic</t>
  </si>
  <si>
    <t>Pro</t>
  </si>
  <si>
    <t>Enterprise</t>
  </si>
  <si>
    <t>Profit per User by Subscription &amp; Plan</t>
  </si>
  <si>
    <t>Customer Churn by Subscription &amp; Plan</t>
  </si>
  <si>
    <t xml:space="preserve"> </t>
  </si>
  <si>
    <t>Customer LTV by Subscription &amp; Industry</t>
  </si>
  <si>
    <t>Healthcare</t>
  </si>
  <si>
    <t>Tech</t>
  </si>
  <si>
    <t>Retail</t>
  </si>
  <si>
    <t>Education</t>
  </si>
  <si>
    <t>Other</t>
  </si>
  <si>
    <t>Profit per User by Subscription &amp; Industry</t>
  </si>
  <si>
    <t>Customer Churn by Subscription &amp; Industry</t>
  </si>
  <si>
    <t>Date</t>
  </si>
  <si>
    <t>Channel</t>
  </si>
  <si>
    <t>Spend</t>
  </si>
  <si>
    <t>Paid Search</t>
  </si>
  <si>
    <t>SubscriptionID</t>
  </si>
  <si>
    <t>CustomerID</t>
  </si>
  <si>
    <t>PlanName</t>
  </si>
  <si>
    <t>SubscriptionType</t>
  </si>
  <si>
    <t>StartDate</t>
  </si>
  <si>
    <t>EndDate</t>
  </si>
  <si>
    <t>Status</t>
  </si>
  <si>
    <t>MonthlyPrice</t>
  </si>
  <si>
    <t>Initial Plan Date</t>
  </si>
  <si>
    <t>Most Recent Plan Date</t>
  </si>
  <si>
    <t>Initial Plan Type</t>
  </si>
  <si>
    <t>Initial Subscription Type</t>
  </si>
  <si>
    <t>Initial Plan Date Month</t>
  </si>
  <si>
    <t>Start Date Month</t>
  </si>
  <si>
    <t>End Date Month</t>
  </si>
  <si>
    <t>Active Subscription on Jan '23</t>
  </si>
  <si>
    <t>Active Subscription on Dec '23</t>
  </si>
  <si>
    <t>IndustrySegment</t>
  </si>
  <si>
    <t>Active</t>
  </si>
  <si>
    <t>Downgraded</t>
  </si>
  <si>
    <t>Upgraded</t>
  </si>
  <si>
    <t>Churned</t>
  </si>
  <si>
    <t>CustomerName</t>
  </si>
  <si>
    <t>CompanyName</t>
  </si>
  <si>
    <t>Email</t>
  </si>
  <si>
    <t>Geography</t>
  </si>
  <si>
    <t>CustomerType</t>
  </si>
  <si>
    <t>AcquisitionDate</t>
  </si>
  <si>
    <t>AcquisitionChannel</t>
  </si>
  <si>
    <t>initial_plan</t>
  </si>
  <si>
    <t>initial_subscription_type</t>
  </si>
  <si>
    <t>acquisition month</t>
  </si>
  <si>
    <t>Count</t>
  </si>
  <si>
    <t>Did Customer Order between Jan 23 to Dec 23</t>
  </si>
  <si>
    <t>North America</t>
  </si>
  <si>
    <t>SMBs</t>
  </si>
  <si>
    <t>Mid-Market</t>
  </si>
  <si>
    <t>Asia-Pacific</t>
  </si>
  <si>
    <t>Europe</t>
  </si>
  <si>
    <t>Johnson Inc</t>
  </si>
  <si>
    <t>Kristen Smith</t>
  </si>
  <si>
    <t>OrderID</t>
  </si>
  <si>
    <t>OrderDate</t>
  </si>
  <si>
    <t>Amount</t>
  </si>
  <si>
    <t>Order Month</t>
  </si>
  <si>
    <t>Order count</t>
  </si>
  <si>
    <t>datedif</t>
  </si>
  <si>
    <t>acquisition_channel</t>
  </si>
  <si>
    <t>geography</t>
  </si>
  <si>
    <t>industry</t>
  </si>
  <si>
    <t>customer_type</t>
  </si>
  <si>
    <t>7bb379c1-c336-43bb-95a3-5a86a0921d51</t>
  </si>
  <si>
    <t>01a46678-1331-43a2-9a28-450a1fc15154</t>
  </si>
  <si>
    <t>98f3c2ef-fa11-4f3c-8fb5-73d691e0e7cf</t>
  </si>
  <si>
    <t>dace2851-f7ab-4971-b1c7-1e538da053b7</t>
  </si>
  <si>
    <t>73b0b644-f5cd-4abf-8a80-08dc81a9c178</t>
  </si>
  <si>
    <t>0dcb907f-5cdc-48a1-be3e-09af2d45d682</t>
  </si>
  <si>
    <t>b5cef5cc-dc3d-4243-a404-abc480940696</t>
  </si>
  <si>
    <t>444f676b-e5da-4676-9384-63939338bb2b</t>
  </si>
  <si>
    <t>a9f8a7e0-bd52-463a-9e19-78abd05bf840</t>
  </si>
  <si>
    <t>3aba8787-72e8-4f11-bdd5-055c4a32c072</t>
  </si>
  <si>
    <t>0b1ccc02-cd8f-4ead-964d-b0da23d0fbc8</t>
  </si>
  <si>
    <t>87b870d2-1091-4462-82de-316da32e4451</t>
  </si>
  <si>
    <t>1dfba19f-174a-46af-89a0-0c79f1c5d911</t>
  </si>
  <si>
    <t>93392840-7d8d-4673-9f24-9195e5250a36</t>
  </si>
  <si>
    <t>022f4d5a-ba2e-4ce4-908c-995ed5da61b8</t>
  </si>
  <si>
    <t>c5b3c9c8-8539-4021-9dea-e9f9dde7d642</t>
  </si>
  <si>
    <t>f103c0f8-3fa5-426d-8bd2-195be1f03031</t>
  </si>
  <si>
    <t>e12f1c44-8e8f-43bd-9af9-ae7cbfd6e2eb</t>
  </si>
  <si>
    <t>cec21724-4be4-4a3f-abbb-fd7113b5042d</t>
  </si>
  <si>
    <t>05a616fa-731b-4dfe-aa27-b2343b949b01</t>
  </si>
  <si>
    <t>605c7273-8bfc-458f-9acc-7e7f6de56222</t>
  </si>
  <si>
    <t>abf24f41-7d27-446f-bbe2-db501279bc68</t>
  </si>
  <si>
    <t>b47087fa-a836-4f28-b8a9-e9f7d40d4d17</t>
  </si>
  <si>
    <t>1e863636-f978-4069-8e2a-07ea3f70bba0</t>
  </si>
  <si>
    <t>916373db-977b-4044-93ba-cea8e373fe8b</t>
  </si>
  <si>
    <t>d65072ae-0c03-4e8d-b3d5-f3d59f38b06a</t>
  </si>
  <si>
    <t>abc99c8a-e83b-41b0-9200-d455593b659f</t>
  </si>
  <si>
    <t>e9e3c10d-9e0c-46ee-9a14-e3d2add4f681</t>
  </si>
  <si>
    <t>6c255c20-8943-4abf-897c-c0d2532d5313</t>
  </si>
  <si>
    <t>00539a6b-2ff6-4811-a509-7e02f4b3a5ce</t>
  </si>
  <si>
    <t>89ffdf7f-c0b7-42e0-870b-15c4295c9b13</t>
  </si>
  <si>
    <t>a83ed4cc-4494-45b5-98b2-7053d03e1048</t>
  </si>
  <si>
    <t>aa94eda6-b1bf-4e85-a46c-f3828e673e6c</t>
  </si>
  <si>
    <t>30a5b295-a14c-47bb-b737-108d2852ac70</t>
  </si>
  <si>
    <t>b5bb4074-9ebf-4bd9-bd36-204e915be8df</t>
  </si>
  <si>
    <t>1fdf5b0d-6e70-4cca-bb48-1e161be14c1f</t>
  </si>
  <si>
    <t>0efbb086-7bd9-4000-b783-a8c4d1421bb3</t>
  </si>
  <si>
    <t>05ef29d9-2b08-40f6-ba3c-292d3af06a34</t>
  </si>
  <si>
    <t>24c59db1-7c6c-4b20-9715-57f065191e30</t>
  </si>
  <si>
    <t>bcea1e4e-60a6-4473-a4be-f51e148f1d3e</t>
  </si>
  <si>
    <t>5a7bd8ff-7cdd-4eff-80b4-8c6ae057c8b4</t>
  </si>
  <si>
    <t>3c3ead46-163e-4cfa-9b34-b08e6504fc02</t>
  </si>
  <si>
    <t>1644363b-c1cf-4d76-a81c-417ca165fcb1</t>
  </si>
  <si>
    <t>66e0aa6b-a08d-4c33-81e6-2886c23799ac</t>
  </si>
  <si>
    <t>b3894082-0376-4950-9fdb-55779379f3b9</t>
  </si>
  <si>
    <t>64f1ad37-f492-4488-be0a-04a5299da6ff</t>
  </si>
  <si>
    <t>5a0f8345-b052-4c11-8781-3f9b7db8fefd</t>
  </si>
  <si>
    <t>ecaf15c7-64ea-4e9f-b2b6-2177db268412</t>
  </si>
  <si>
    <t>b8ef7859-a8f0-4c45-8d86-7dd555a7cb94</t>
  </si>
  <si>
    <t>0d808ddc-63b1-4cea-9ace-c4ba601bee2b</t>
  </si>
  <si>
    <t>89e51209-aa21-4b68-b278-d123549fac45</t>
  </si>
  <si>
    <t>a30f0290-fb09-4a21-8d6c-a78e7c0cf55a</t>
  </si>
  <si>
    <t>688a2007-0578-42d5-b981-4beaa0ee43cf</t>
  </si>
  <si>
    <t>fb240ddb-d13f-4949-b4fc-9c401743b97c</t>
  </si>
  <si>
    <t>928d01c5-71ea-4c94-800e-18869716d645</t>
  </si>
  <si>
    <t>14f4d2ed-5c9f-465e-8af1-d09b1ec0eb48</t>
  </si>
  <si>
    <t>2ef65725-b03e-4990-84ee-c570efde24eb</t>
  </si>
  <si>
    <t>29131d10-f164-444d-9c2f-c10d1884eea6</t>
  </si>
  <si>
    <t>cdda88ff-bcf0-446d-9ad4-665623773a96</t>
  </si>
  <si>
    <t>9fef08c8-6876-44ac-b9cb-7a8bc40c1ce8</t>
  </si>
  <si>
    <t>e675b64e-84cf-4682-a690-771207a42eb9</t>
  </si>
  <si>
    <t>18fbc90c-3de7-454b-8099-0a01aad3406e</t>
  </si>
  <si>
    <t>bdfe9e11-4e14-40e9-86ec-3129d4ea104c</t>
  </si>
  <si>
    <t>73bf20cf-2121-43cb-910a-8ce639371da0</t>
  </si>
  <si>
    <t>025d5a9b-6b9a-4dea-835b-485d22248d61</t>
  </si>
  <si>
    <t>10d838d4-6570-4c79-871c-1bd8a0cfeda4</t>
  </si>
  <si>
    <t>3aebe515-e562-4cea-b285-0244bb932151</t>
  </si>
  <si>
    <t>178f88f7-f454-4e58-aeaf-d218b9b576c7</t>
  </si>
  <si>
    <t>ddfff7e7-472e-4fef-9bb0-941c12cf9b2e</t>
  </si>
  <si>
    <t>b955ac12-947e-4e96-a0d4-7d1d8dec4569</t>
  </si>
  <si>
    <t>84ca59e9-87ff-4b0f-8ea4-bede4fd582dd</t>
  </si>
  <si>
    <t>36202e36-dda5-4b81-ba77-edfb471bffcf</t>
  </si>
  <si>
    <t>f5fe8843-2bb3-4f3b-a5bd-4183b25d7398</t>
  </si>
  <si>
    <t>2426a707-ef93-4e95-a433-721358cab884</t>
  </si>
  <si>
    <t>470b0c76-b16a-4b7a-898d-a28e8c4e28e2</t>
  </si>
  <si>
    <t>1911016f-033e-4df1-9fbc-200536b67b40</t>
  </si>
  <si>
    <t>59766a2b-7571-4bc0-a40c-c9bec8e532b0</t>
  </si>
  <si>
    <t>d4d07343-49da-433e-8479-f4eae929d421</t>
  </si>
  <si>
    <t>d8bcbeea-369f-414e-b83a-5f5130a1e01d</t>
  </si>
  <si>
    <t>02bf0062-bbb4-4673-ac27-2409cbea2b0a</t>
  </si>
  <si>
    <t>2520222a-9a3b-4471-bed1-887025cd0cb6</t>
  </si>
  <si>
    <t>9567d888-e5eb-42de-9d98-b20a640ee1d0</t>
  </si>
  <si>
    <t>7dbbab53-8b93-49ac-be1f-5c55237c1fcb</t>
  </si>
  <si>
    <t>2fc7e578-9b9c-4d4d-bcf7-e9d2d0551d9a</t>
  </si>
  <si>
    <t>1080155d-c361-4b96-b08c-3fa64d67c256</t>
  </si>
  <si>
    <t>0e67cac0-781c-49d6-8170-d96020dc8399</t>
  </si>
  <si>
    <t>aefd4b25-e30c-40ae-bd46-d26ec40a1a53</t>
  </si>
  <si>
    <t>caf23dc7-6f6f-4f64-b171-aea29f7e8fe9</t>
  </si>
  <si>
    <t>8be1ca72-0c9f-49e8-8379-cf0a201772aa</t>
  </si>
  <si>
    <t>2d9a3a8a-072b-447c-921a-357b5c295f55</t>
  </si>
  <si>
    <t>cfa686e1-1d09-486d-b7f0-cfec291f112c</t>
  </si>
  <si>
    <t>71d0f32d-8705-4d2c-81c3-b18acd3d870f</t>
  </si>
  <si>
    <t>f7b9b2e3-595c-4340-937b-a7e1f95361de</t>
  </si>
  <si>
    <t>43ce463d-3605-4388-b636-3d95d93fb100</t>
  </si>
  <si>
    <t>03b737c1-5c2e-4e38-9fdc-aa493ea76df8</t>
  </si>
  <si>
    <t>c676f0bc-52bd-4dc4-8d45-0c88decc1953</t>
  </si>
  <si>
    <t>6f5582de-fd33-449d-bff2-d2469c8484bc</t>
  </si>
  <si>
    <t>cd55de86-57d6-4323-a9f2-4cbcdf080f3d</t>
  </si>
  <si>
    <t>5321a4f8-339d-4442-9584-94acaac1ba01</t>
  </si>
  <si>
    <t>202fad47-8bbf-4836-8e69-609150bd9f6e</t>
  </si>
  <si>
    <t>c4851d2a-c0d5-4b1d-86bf-377fe6582068</t>
  </si>
  <si>
    <t>8b9bdd3e-65db-4ddd-a69a-b04f92047c53</t>
  </si>
  <si>
    <t>963d91fe-6b75-4f37-ad95-6389412b4c60</t>
  </si>
  <si>
    <t>4e6b781b-e714-4226-ae37-6043e7e581e4</t>
  </si>
  <si>
    <t>9022c269-a079-4956-80d8-d173c0eb55da</t>
  </si>
  <si>
    <t>10daacc6-7989-4c40-8742-e1a08eaea137</t>
  </si>
  <si>
    <t>bc970fcf-5287-433d-bbb5-56e44facbb58</t>
  </si>
  <si>
    <t>4ea7cf06-451d-4e9f-9877-6162a4cd0f23</t>
  </si>
  <si>
    <t>85149277-7080-4717-a5b2-3fee4235429e</t>
  </si>
  <si>
    <t>696f693f-61dc-4361-a417-5f5b7c50df49</t>
  </si>
  <si>
    <t>8451f568-f739-45d5-8547-8be79ef0df25</t>
  </si>
  <si>
    <t>5b43c304-5f56-4c53-a618-7334a134abc4</t>
  </si>
  <si>
    <t>16b98c04-2f8e-4ed5-b3a8-c405636c6fb0</t>
  </si>
  <si>
    <t>159fd913-85ca-408f-b4b2-f9b7131cff9e</t>
  </si>
  <si>
    <t>d1e2670b-1938-4329-80a0-d02b3b9e4c16</t>
  </si>
  <si>
    <t>1d2d83fd-d993-400f-8a49-d60bf6bc4437</t>
  </si>
  <si>
    <t>bd91ded9-20a7-4d1a-b8ec-1dfd6b0db835</t>
  </si>
  <si>
    <t>cef26d9d-7f74-4861-9973-419c30fd9f46</t>
  </si>
  <si>
    <t>652b6273-6b77-4e26-a496-874a12e3c10c</t>
  </si>
  <si>
    <t>33526e61-e6df-44ea-98d3-d55832bc618c</t>
  </si>
  <si>
    <t>2058c526-2e48-44ce-96d1-103f3649fa47</t>
  </si>
  <si>
    <t>c4e015b9-f613-4f7d-9064-0f22fccee369</t>
  </si>
  <si>
    <t>3edecbcf-3c21-4bb5-9340-53a7cb40497d</t>
  </si>
  <si>
    <t>aca53788-1738-449f-90c6-b4e712685cb4</t>
  </si>
  <si>
    <t>e20fc1a2-f2b6-4bef-a56d-6ca45922b216</t>
  </si>
  <si>
    <t>afca3b49-102d-4d5f-8c30-f9fd125a491b</t>
  </si>
  <si>
    <t>59226774-a88c-4e6f-885c-a871d4e30e87</t>
  </si>
  <si>
    <t>ea708e09-9f73-46dc-8dc2-5881437607cb</t>
  </si>
  <si>
    <t>a3f8add6-7089-4078-898f-c577206cc56b</t>
  </si>
  <si>
    <t>04f36a34-af77-45da-b4fb-1b1adb3eebde</t>
  </si>
  <si>
    <t>3e65d003-e4fb-48ce-a099-9e720855ed34</t>
  </si>
  <si>
    <t>c4231e9e-49c0-433e-a693-6af70949190d</t>
  </si>
  <si>
    <t>064d9e40-e74b-4e03-9f94-d0171dc92dad</t>
  </si>
  <si>
    <t>8150a8d5-2347-4d39-980d-0a7a21baf606</t>
  </si>
  <si>
    <t>0648247f-b159-4ab2-abf9-c986289448e3</t>
  </si>
  <si>
    <t>17196ff3-f756-48dc-b823-1f0449921241</t>
  </si>
  <si>
    <t>8af91495-a24e-4122-bbd6-560128b27c5a</t>
  </si>
  <si>
    <t>5e0cf19c-a43d-4c73-9394-b0d57423503f</t>
  </si>
  <si>
    <t>54b6923e-8b1a-4972-8467-c65f4b9854b9</t>
  </si>
  <si>
    <t>2c9eaac5-e93b-4997-99c2-b9c1494cad1c</t>
  </si>
  <si>
    <t>30dce6cb-4976-4a40-9fc2-10b97440fdb2</t>
  </si>
  <si>
    <t>962a070c-ae64-4ce3-be76-8e1c97462f70</t>
  </si>
  <si>
    <t>e81e3294-965d-47a1-afaa-fd620770176f</t>
  </si>
  <si>
    <t>c604d65c-9a0a-44e4-bc36-1d8bc8cf11b6</t>
  </si>
  <si>
    <t>d927ce9d-66d0-4d98-b8ba-c2dee206cb05</t>
  </si>
  <si>
    <t>8a157936-288d-419b-802a-a462cd09b516</t>
  </si>
  <si>
    <t>baf66527-5e31-4297-806c-60541f611b71</t>
  </si>
  <si>
    <t>77cd6acd-453e-4444-940b-76b813147de4</t>
  </si>
  <si>
    <t>2eb46e16-03d2-4676-8e94-75583f19c7ae</t>
  </si>
  <si>
    <t>06a75484-be3e-4769-a0ff-e0a949183a78</t>
  </si>
  <si>
    <t>674692ff-c0fb-427b-b5d0-6418eac6ce74</t>
  </si>
  <si>
    <t>1173b417-7ab8-4052-a79a-736f48f20c0f</t>
  </si>
  <si>
    <t>e4ef9481-ec7d-4749-8c0b-c02a4fa3dbbd</t>
  </si>
  <si>
    <t>436af813-efcc-40a4-9286-d397d472e23d</t>
  </si>
  <si>
    <t>ea7d306b-bca2-4514-ba8a-e342ca05cab1</t>
  </si>
  <si>
    <t>41d568b3-a51b-40eb-8c86-86e2d9ae8504</t>
  </si>
  <si>
    <t>20b5ff74-93ac-4b96-b0ca-fb018133cdc8</t>
  </si>
  <si>
    <t>0790391a-6dde-4b0c-b682-8d00955dd3c1</t>
  </si>
  <si>
    <t>d2b2dbd0-a568-413c-9915-e60dbda49ee3</t>
  </si>
  <si>
    <t>8b3154b7-8c5e-4a9b-838a-32b8bc3dc13f</t>
  </si>
  <si>
    <t>724f87bd-fd05-46b5-a3c8-39fa8a2cd5ff</t>
  </si>
  <si>
    <t>56a1a896-7123-4f1c-a47e-517863e379bc</t>
  </si>
  <si>
    <t>20d862f7-e6f0-4eb4-ac76-624c8bc4ed46</t>
  </si>
  <si>
    <t>bed6df12-0c6b-4953-9ad0-82cdba5779f6</t>
  </si>
  <si>
    <t>298d51fc-4968-4817-831e-87e4d21b5a47</t>
  </si>
  <si>
    <t>574e6acb-cd3d-4241-a776-5b40e53eb535</t>
  </si>
  <si>
    <t>4ec96201-2ce9-4479-953e-35694531e4f8</t>
  </si>
  <si>
    <t>5355c02c-6bff-47cf-afff-57e08f901054</t>
  </si>
  <si>
    <t>ff6061fa-16f6-4d43-ac6f-f0fea01bbc40</t>
  </si>
  <si>
    <t>0773b543-bff2-4f71-b692-7c1f7b893215</t>
  </si>
  <si>
    <t>660277dd-b08f-4d35-858f-d2f4e7149b78</t>
  </si>
  <si>
    <t>4bdeaff5-f0b9-4a83-837c-2a372c48ad63</t>
  </si>
  <si>
    <t>da7225ec-647c-40da-a720-a0cf971fc1ba</t>
  </si>
  <si>
    <t>b469d0e3-aac6-48c1-a431-75e89b687dd3</t>
  </si>
  <si>
    <t>1848fec9-a7d0-4f90-a3fa-9eb92ed4f3fa</t>
  </si>
  <si>
    <t>7fa7a1c5-da01-46aa-bae7-ece8a7666a03</t>
  </si>
  <si>
    <t>6f9a0b9c-7293-4163-8b80-9747bb58f6d8</t>
  </si>
  <si>
    <t>8f96e02b-921c-4b90-bec3-597ba63941e7</t>
  </si>
  <si>
    <t>3da84df6-682f-4f90-abde-dcc16b3b1012</t>
  </si>
  <si>
    <t>28ec4b82-1d11-4b50-a4f5-e332a8b3a94d</t>
  </si>
  <si>
    <t>13a40695-1945-4bfe-8ce5-22d28c29618d</t>
  </si>
  <si>
    <t>01376de7-197d-4ff1-8527-d2d2930ffd7b</t>
  </si>
  <si>
    <t>f366c61c-66e1-46e9-9e86-2aaf7e867ec1</t>
  </si>
  <si>
    <t>807dc813-89f3-4ed6-835d-68367831833d</t>
  </si>
  <si>
    <t>b7ddea49-f01f-432c-b91c-f7c826e7c18b</t>
  </si>
  <si>
    <t>91d7e61f-8b95-48ff-865e-a38fe2305688</t>
  </si>
  <si>
    <t>0f8103d3-9eec-474a-9b9f-fcfd9dad9173</t>
  </si>
  <si>
    <t>087d10cd-50b8-4cb6-97ad-4c0e1dc83848</t>
  </si>
  <si>
    <t>8f6ad65b-b119-475e-9186-bf817a80525f</t>
  </si>
  <si>
    <t>cceb0887-d20a-4ce0-99ca-ceaf734c0258</t>
  </si>
  <si>
    <t>7c4517f0-17b0-4629-8b75-35c7167ba9c3</t>
  </si>
  <si>
    <t>15ec9efd-2d91-4a85-9a65-996bc252c0cd</t>
  </si>
  <si>
    <t>83c0c460-b310-4f59-8526-b337f5a2115c</t>
  </si>
  <si>
    <t>ee36ebb0-03ac-4d5f-8fd7-85bbc7cb8124</t>
  </si>
  <si>
    <t>f6bfd547-7768-4047-83dc-da86c7e3214b</t>
  </si>
  <si>
    <t>b1443ab9-4204-43a5-af81-bf4370617a77</t>
  </si>
  <si>
    <t>c5d7870b-d477-4c0e-8f58-a53ebb866bcf</t>
  </si>
  <si>
    <t>6c603fae-e6b9-4b8c-af15-4df75879f12b</t>
  </si>
  <si>
    <t>db360c98-cc00-4a59-8562-aa1889f583be</t>
  </si>
  <si>
    <t>b934719d-097c-4b82-8cfa-02c714a51b17</t>
  </si>
  <si>
    <t>0979c4f7-2112-46ca-a886-f0934062651d</t>
  </si>
  <si>
    <t>1d7d6f57-6373-405f-8aab-7f3b48d34b15</t>
  </si>
  <si>
    <t>e32e2822-d0af-4e5f-8167-a49c84b726aa</t>
  </si>
  <si>
    <t>732b0c08-5ae8-4191-9ab9-0b313f53ba2a</t>
  </si>
  <si>
    <t>f8d3947e-3a73-4fe2-bf1b-d0f0e241570c</t>
  </si>
  <si>
    <t>ccc3cfdd-e06d-42a1-a23a-e9160da55b98</t>
  </si>
  <si>
    <t>ea1a2ee1-408b-447f-a769-954ed7256790</t>
  </si>
  <si>
    <t>40e74fef-e3a9-4db9-b66d-4d6f20bbf1fe</t>
  </si>
  <si>
    <t>bc17cfc1-038a-47cb-841f-8a329f977510</t>
  </si>
  <si>
    <t>074b0ec2-a3a8-4c74-af31-b904ebfd6036</t>
  </si>
  <si>
    <t>52fb1830-de42-4ccf-9c94-1e8b21973b24</t>
  </si>
  <si>
    <t>cd3af875-2933-4ab0-a8a7-f5b5e8e89d68</t>
  </si>
  <si>
    <t>a55e4701-e2c5-4c60-9051-7b52ce4a88e3</t>
  </si>
  <si>
    <t>4c99dc27-56d3-4268-a92a-88942f8e96ff</t>
  </si>
  <si>
    <t>02ab71fe-f0be-44aa-99e1-8bf08ea41294</t>
  </si>
  <si>
    <t>3b739b1e-482e-410c-9a1a-dad874dea453</t>
  </si>
  <si>
    <t>c958228d-db22-4d48-8153-56993ff10a5c</t>
  </si>
  <si>
    <t>3e71109d-8d99-4969-8314-8cde367be0ef</t>
  </si>
  <si>
    <t>be656fa0-c3a6-44fd-b126-590037e366cc</t>
  </si>
  <si>
    <t>babb2b2b-b13f-4151-b280-8248132df02d</t>
  </si>
  <si>
    <t>e4c9f35b-2561-48ba-b0c8-6229fa6a5276</t>
  </si>
  <si>
    <t>33e2a1ca-a5dd-473a-a16d-f45e48e99fea</t>
  </si>
  <si>
    <t>02fd4912-d772-4081-b109-766490f4c739</t>
  </si>
  <si>
    <t>a3488d59-e8a3-448f-ac5f-d34a8388cac4</t>
  </si>
  <si>
    <t>29c8df0c-d006-4850-8c3c-e181825e24b6</t>
  </si>
  <si>
    <t>05ab0d00-5d91-4291-a8ba-d7c62e6e09bd</t>
  </si>
  <si>
    <t>f289ef1a-7d12-4ae5-9d1c-9461de5b5543</t>
  </si>
  <si>
    <t>099cfb74-7914-4300-956e-ef2f5cc6ce16</t>
  </si>
  <si>
    <t>695cf099-3b5b-41b9-bc68-f422f48baaf6</t>
  </si>
  <si>
    <t>cab478de-22cb-482f-97b0-30bc60d09d29</t>
  </si>
  <si>
    <t>131edab4-0d96-45a4-8a59-cc63dae28ce9</t>
  </si>
  <si>
    <t>30fe6cf7-eb3a-41ba-8cbe-ba3a13aa6eca</t>
  </si>
  <si>
    <t>2901f304-ef5e-4384-b02f-9895b64e90d5</t>
  </si>
  <si>
    <t>416cb6a6-4212-44ea-b463-1b8a350e4fa4</t>
  </si>
  <si>
    <t>a21f507a-b24a-4521-86ab-0451ef274f01</t>
  </si>
  <si>
    <t>27874aaa-35e6-4a45-b8e8-08fed1a8a474</t>
  </si>
  <si>
    <t>f1d0cd91-9878-436f-8706-626ce8d9fff5</t>
  </si>
  <si>
    <t>17e8516c-9cbf-4775-b4f4-4f4aa8751fa5</t>
  </si>
  <si>
    <t>a735ac93-98d0-4f74-b144-9bb99cf957b2</t>
  </si>
  <si>
    <t>39ccf5b7-d173-44e4-a552-1e7d4e603a30</t>
  </si>
  <si>
    <t>646204a4-8c9c-412b-a43b-31642d6d1b7f</t>
  </si>
  <si>
    <t>bcda9865-1f27-42d0-926f-7a9731dadf6b</t>
  </si>
  <si>
    <t>efa0e4bf-2259-444b-9a32-d0541c721602</t>
  </si>
  <si>
    <t>0d1c464e-f8ed-4e0d-9664-5db5c52c5c0b</t>
  </si>
  <si>
    <t>dc7d6cbe-9f53-4d12-a59d-bc4d65190584</t>
  </si>
  <si>
    <t>6aede375-0c0c-4edc-9080-bf30ce9a7dce</t>
  </si>
  <si>
    <t>eb33574b-539b-4783-be9f-c416d11185e1</t>
  </si>
  <si>
    <t>bef86db5-c07f-49b6-9084-b71da0e84264</t>
  </si>
  <si>
    <t>6bd9cfb0-0cd3-49df-8a49-1e7acdb01942</t>
  </si>
  <si>
    <t>05ff1942-0328-4fc8-a4be-ba5ba1e6d42f</t>
  </si>
  <si>
    <t>6f6b9fe8-d91d-458d-95d4-e33eb99e8861</t>
  </si>
  <si>
    <t>65da197b-34a3-4ba5-af3b-161e7c5e898a</t>
  </si>
  <si>
    <t>e62dd7ca-4177-4035-b6a2-95b3d72638d4</t>
  </si>
  <si>
    <t>a179a62e-d7ac-42c4-8bb2-426a0175711c</t>
  </si>
  <si>
    <t>0a8fbf50-3ccf-44bb-b88e-5a8d33bbd743</t>
  </si>
  <si>
    <t>ba992440-d43e-473a-bbbd-d9cf465d1381</t>
  </si>
  <si>
    <t>7476f6f2-fdaa-4646-b50e-b8deae175d1c</t>
  </si>
  <si>
    <t>2821e89b-6958-4a06-8ca2-2e095575fb73</t>
  </si>
  <si>
    <t>c442dec2-dd64-41ad-b1d9-8551a98973fd</t>
  </si>
  <si>
    <t>7b6af977-e143-4569-bec8-5278b25cc443</t>
  </si>
  <si>
    <t>82ec75a3-14ef-411b-82d0-1abe177cf71a</t>
  </si>
  <si>
    <t>281b9e69-745f-4fc1-8655-46029fe7f87b</t>
  </si>
  <si>
    <t>0979dc1f-eac6-464a-ae2d-90bc725490d8</t>
  </si>
  <si>
    <t>6c7b9c9b-7a05-4081-9471-386684e73d02</t>
  </si>
  <si>
    <t>328c2c15-c975-4a96-b2fb-683855138cc4</t>
  </si>
  <si>
    <t>a32e16ea-a744-40cb-9697-785a360031c3</t>
  </si>
  <si>
    <t>2000893b-1fc0-4ba4-b931-fc6350d2cf46</t>
  </si>
  <si>
    <t>165ad783-cd40-4035-9d26-47ed21a32e17</t>
  </si>
  <si>
    <t>d625d815-6a0b-4ba3-b624-d02de00e1fe6</t>
  </si>
  <si>
    <t>178c0aca-5fc3-4be5-9f81-875ddc7d9c8b</t>
  </si>
  <si>
    <t>2b0f6472-4304-43ad-a9de-3940307e1887</t>
  </si>
  <si>
    <t>8497a63d-d61a-45b6-a493-2e21017b663b</t>
  </si>
  <si>
    <t>b4790b9b-5676-44cf-a158-8a1fa875e786</t>
  </si>
  <si>
    <t>9a2afb56-1306-42ee-ab46-4af074617be1</t>
  </si>
  <si>
    <t>410839a4-613a-4e6b-b6ac-93d05d171cbc</t>
  </si>
  <si>
    <t>399e904c-cf43-49ab-ba33-dc3176abd5c3</t>
  </si>
  <si>
    <t>0992ade8-3152-455e-b844-c5c2e41caf87</t>
  </si>
  <si>
    <t>55d0e269-974c-4e99-a15d-6e55cb2c62f3</t>
  </si>
  <si>
    <t>17744f99-cfee-460b-80b4-625b7cf76679</t>
  </si>
  <si>
    <t>09c8f5d7-7b2b-432c-b0b5-5f162310585e</t>
  </si>
  <si>
    <t>7455dbee-36e3-4f68-8775-6a8558a1b371</t>
  </si>
  <si>
    <t>05aa2071-e77b-47eb-a167-4453260cf7df</t>
  </si>
  <si>
    <t>38347586-c949-4e56-91c4-346a1264dc2f</t>
  </si>
  <si>
    <t>5e8d92b5-0386-4738-960b-83da598ed393</t>
  </si>
  <si>
    <t>08d0cbcd-9c09-4dae-a3ba-3b5427b53b6d</t>
  </si>
  <si>
    <t>1eccde20-af1f-4c29-b80c-17e3eea11f74</t>
  </si>
  <si>
    <t>9dcea538-9a62-4dfd-a664-4f2224d4b51b</t>
  </si>
  <si>
    <t>661e1b4b-08bb-4f60-8d4a-0146d1d10c5f</t>
  </si>
  <si>
    <t>f26f3f20-b0dc-4815-8a08-6033291779d0</t>
  </si>
  <si>
    <t>6f961d70-8c32-4b69-91ff-74ad18792dc9</t>
  </si>
  <si>
    <t>67ef68a8-ab10-40f2-a875-3fb6c5461df2</t>
  </si>
  <si>
    <t>12fbf4b0-d8c3-422b-8695-c37fbade14b5</t>
  </si>
  <si>
    <t>eb8b9ac1-1baf-452d-a6c7-dbf69457e965</t>
  </si>
  <si>
    <t>f95c78a4-62a8-42c1-bc54-da289088d15e</t>
  </si>
  <si>
    <t>dab1f272-0c1c-4f08-8801-c7452ccab5a3</t>
  </si>
  <si>
    <t>339917e0-603d-4a28-8ce4-3d4e9990f0ee</t>
  </si>
  <si>
    <t>765fe312-1488-4e51-adb2-c3f7ff5f0ae8</t>
  </si>
  <si>
    <t>aa5e87ab-39df-4b31-bc38-973e47d96763</t>
  </si>
  <si>
    <t>78f1643d-bd9d-4d1d-9886-40e79e301a06</t>
  </si>
  <si>
    <t>d1aaef2d-69d6-4070-bd36-c2083540d0dd</t>
  </si>
  <si>
    <t>d4564177-15eb-45a5-9871-0af9cd9ca307</t>
  </si>
  <si>
    <t>1ce28729-58dd-4710-ae7a-30518a5a4c63</t>
  </si>
  <si>
    <t>0b1f3ab9-79ef-453d-a366-4949c93116e7</t>
  </si>
  <si>
    <t>150ad060-5a81-40a4-aa66-5849ae50b105</t>
  </si>
  <si>
    <t>116b2ad6-a98d-4db1-ba16-419af6e16f01</t>
  </si>
  <si>
    <t>0b4a280d-9dcf-47e3-8550-3a10d545e713</t>
  </si>
  <si>
    <t>0d75e752-702f-4d2c-874f-a25c175ac8ec</t>
  </si>
  <si>
    <t>9460c80d-639b-46be-b00f-1d76419e3580</t>
  </si>
  <si>
    <t>0da06e79-c527-47d2-970f-de9416ffbc70</t>
  </si>
  <si>
    <t>649dbea6-016a-406a-917b-bd1a00157da3</t>
  </si>
  <si>
    <t>fc7bea84-1323-4373-8933-c031c7112191</t>
  </si>
  <si>
    <t>b3110270-8544-4011-8913-7fcd9c9145ee</t>
  </si>
  <si>
    <t>89b931a5-75c5-4747-a7fd-335704eaf957</t>
  </si>
  <si>
    <t>99c06110-9a08-4e54-827e-f37502230bb2</t>
  </si>
  <si>
    <t>3bb52e32-5c88-40f1-84e5-ef47f2b5739d</t>
  </si>
  <si>
    <t>3d52e4d0-79ee-4fa2-abc0-773b518ba318</t>
  </si>
  <si>
    <t>0db6ea3f-4505-471a-a1f4-777bb7268bd5</t>
  </si>
  <si>
    <t>ba161c1c-5bd9-42b7-992f-68b9bedbbf58</t>
  </si>
  <si>
    <t>b6131d7a-2089-4a54-865f-74971282ff76</t>
  </si>
  <si>
    <t>7b146975-acc3-4a07-baca-818578927ef8</t>
  </si>
  <si>
    <t>f53e51c8-3926-4813-a190-46cb2a6d15d4</t>
  </si>
  <si>
    <t>4e4f4305-a996-4288-a65f-80baf5644fa9</t>
  </si>
  <si>
    <t>f0ac841d-d0ba-44df-bf92-14ffd30fc169</t>
  </si>
  <si>
    <t>ac44d944-07ae-4de0-9413-0c23fb16f767</t>
  </si>
  <si>
    <t>ae932f56-777e-4ad9-afbf-0a3384cf0cd8</t>
  </si>
  <si>
    <t>3f42ab9d-1e36-490f-8789-3602d933964e</t>
  </si>
  <si>
    <t>b8a189c0-315b-43c4-bb96-6473948401a0</t>
  </si>
  <si>
    <t>266b758f-a688-4005-afe2-4dc016f0f7c2</t>
  </si>
  <si>
    <t>4f41761c-dc34-4a64-a43d-72d3fdc5d253</t>
  </si>
  <si>
    <t>e1eb1381-252c-46f1-8f08-e4627d1ea00f</t>
  </si>
  <si>
    <t>dd03f20f-175b-496a-9f31-91aeef52ebc6</t>
  </si>
  <si>
    <t>74652664-f615-4adb-bbd2-e54be911ca06</t>
  </si>
  <si>
    <t>974082ec-dcf5-49a1-a680-cd6c2af2ddc5</t>
  </si>
  <si>
    <t>5dd26960-d15d-4111-9ed6-bb12ccae9700</t>
  </si>
  <si>
    <t>97350a1f-31b5-4800-9fa7-53eb503a0144</t>
  </si>
  <si>
    <t>669a43df-abed-43cb-ba25-606551bfa393</t>
  </si>
  <si>
    <t>3093f14d-d2c8-42ff-826d-6d3f248a9d0d</t>
  </si>
  <si>
    <t>97c0a14a-735a-4fcf-8f24-53c1ab6a9776</t>
  </si>
  <si>
    <t>4a56a985-78eb-4617-9ba4-51e39e83766a</t>
  </si>
  <si>
    <t>292d3e41-53d6-4939-be52-2e286bf40623</t>
  </si>
  <si>
    <t>8079ed87-d684-49e1-89af-03447d32ce93</t>
  </si>
  <si>
    <t>e6e92bc3-57e5-4a90-a7fe-4b27f3610502</t>
  </si>
  <si>
    <t>9ef5dd47-340d-4a9d-a2f0-4cee1aaebc21</t>
  </si>
  <si>
    <t>4705786b-7c73-4129-931a-0159528ff58a</t>
  </si>
  <si>
    <t>46ad2b8b-1ddc-45b6-bcd3-69d18c05e437</t>
  </si>
  <si>
    <t>a330f8ac-2708-46ab-80c5-e4442f9f8320</t>
  </si>
  <si>
    <t>759b6f21-f0e4-4a98-9137-5dfdb3d2dba6</t>
  </si>
  <si>
    <t>a12ec100-aca1-4626-a7d8-8ca6ed138150</t>
  </si>
  <si>
    <t>663ea9f2-4da4-4c64-b809-89ee7369803a</t>
  </si>
  <si>
    <t>38fe4a48-6073-43f0-bf27-f5f5255ab646</t>
  </si>
  <si>
    <t>36ac3132-f75f-4b45-84cd-999a4cac7b65</t>
  </si>
  <si>
    <t>c9349922-8569-4771-a64d-cf91dcb99fd4</t>
  </si>
  <si>
    <t>a47162fb-5457-46ca-99f7-d8a668a710fb</t>
  </si>
  <si>
    <t>4435194f-7a1c-4e39-8af9-888c32057ab2</t>
  </si>
  <si>
    <t>b3c09fe6-32f7-4dc4-9e3a-320127db524c</t>
  </si>
  <si>
    <t>73bd77a7-feb6-4504-88f8-c84b64d73f0a</t>
  </si>
  <si>
    <t>6f512363-5d32-43b9-a3bc-2410222a198a</t>
  </si>
  <si>
    <t>c1b89a3b-89b7-4fca-bbba-8af9fed1db4e</t>
  </si>
  <si>
    <t>57c926f3-6327-4864-871e-6c4881fe1281</t>
  </si>
  <si>
    <t>e6594309-405d-4541-9d0d-1191a9afe0e0</t>
  </si>
  <si>
    <t>09bcb7e2-52b2-4aed-9922-513b40af088f</t>
  </si>
  <si>
    <t>e7c6cd8b-d232-4142-bb5e-3a581387372a</t>
  </si>
  <si>
    <t>b56ba72b-a97d-4db0-8521-2cc30b95230b</t>
  </si>
  <si>
    <t>d21a6cf3-410d-4d4d-94bd-256234716992</t>
  </si>
  <si>
    <t>b8ad3981-30e3-4659-8f10-d376502b6cad</t>
  </si>
  <si>
    <t>556b0abe-c16f-44c2-bdb0-5a126c885f15</t>
  </si>
  <si>
    <t>2c965b24-84a1-4e14-9667-41199e1417db</t>
  </si>
  <si>
    <t>608d280b-40dd-407e-b461-6d8b2bcd9600</t>
  </si>
  <si>
    <t>4629f462-4935-4861-9982-07be0c0cfdc8</t>
  </si>
  <si>
    <t>75c0e288-ff12-4337-98f5-719bda01bce6</t>
  </si>
  <si>
    <t>6b78aaba-3a94-4a1d-b631-310db0505480</t>
  </si>
  <si>
    <t>f787e58f-5cb2-4b0b-96e5-8631ac57386e</t>
  </si>
  <si>
    <t>c1bfbce2-95bf-4fd3-b08f-97f7d2235635</t>
  </si>
  <si>
    <t>ecffa20d-af69-47e7-a367-ce19f15d6185</t>
  </si>
  <si>
    <t>c53bb7f2-e687-4f7a-ad76-428acec28b53</t>
  </si>
  <si>
    <t>310d049e-e7c1-4c25-8a22-4d474fc056e5</t>
  </si>
  <si>
    <t>7b660487-cc99-4e4f-b8f8-a7a5d0bbebc8</t>
  </si>
  <si>
    <t>8b8a59d3-8b4c-42be-87f1-2c88f100d8f9</t>
  </si>
  <si>
    <t>067b1bc8-9b36-4f7e-b240-c84cdef7a71e</t>
  </si>
  <si>
    <t>42596e64-ac12-4ee1-9ed3-5e1c20b89288</t>
  </si>
  <si>
    <t>d332111d-d5d5-4df2-8984-a5604a9b93e3</t>
  </si>
  <si>
    <t>762eb686-27d8-4c20-a515-50fe9a811cfe</t>
  </si>
  <si>
    <t>e4fa09a8-9a3d-4504-9b25-48c40f0afcc5</t>
  </si>
  <si>
    <t>b75a49d0-336b-49c2-9f61-90a97be70b25</t>
  </si>
  <si>
    <t>0fd192cc-07e2-4566-997b-99a95bb50c09</t>
  </si>
  <si>
    <t>717e8437-42bc-4c94-bfad-ac23ea55f721</t>
  </si>
  <si>
    <t>d2bed069-578f-49c3-ba61-b12befe14cb4</t>
  </si>
  <si>
    <t>12353db8-48ac-465b-8e5e-d30a770ac1f6</t>
  </si>
  <si>
    <t>b3bcd016-d03c-41f7-9d6b-08d812a8d377</t>
  </si>
  <si>
    <t>0a9dc6d4-98cf-47d2-8c01-e48cff10c67c</t>
  </si>
  <si>
    <t>45b591d4-49de-4aeb-a203-5222a8aa9afb</t>
  </si>
  <si>
    <t>08ac2eee-ef15-4913-bf52-9c67ad79e2c3</t>
  </si>
  <si>
    <t>c8601af8-746b-4d7c-b616-ece3fbc7b088</t>
  </si>
  <si>
    <t>f4ac6365-f444-4798-9582-f9d9c72f2543</t>
  </si>
  <si>
    <t>645bcbeb-9b5d-4810-9e1e-1985af96d2dc</t>
  </si>
  <si>
    <t>87585196-660a-4ec8-afbc-d5b774723ee2</t>
  </si>
  <si>
    <t>8beac090-816e-4c17-b686-a3c35a552c1d</t>
  </si>
  <si>
    <t>60c59ea4-51eb-47c6-978a-0b0bf09b7a31</t>
  </si>
  <si>
    <t>4164c60b-d0bc-4ade-a8b8-1135757336f6</t>
  </si>
  <si>
    <t>1617d12f-cbb0-4a38-8220-e393e66c3b86</t>
  </si>
  <si>
    <t>40a3de48-6cc0-422c-b7b2-6162dfd1c0a4</t>
  </si>
  <si>
    <t>3c1d4600-cffb-4029-9277-f58e2677fb04</t>
  </si>
  <si>
    <t>1cee6891-eca7-490b-8658-0d6ca58913a4</t>
  </si>
  <si>
    <t>6e2be4d7-6a99-4172-af07-36e309e4d569</t>
  </si>
  <si>
    <t>7e906984-4ad7-43a3-bf76-8c36d7f8e74d</t>
  </si>
  <si>
    <t>abfd62e1-09eb-4387-a006-fde9c68d41c9</t>
  </si>
  <si>
    <t>99ee4290-b701-4c8a-8239-74f9e1feae58</t>
  </si>
  <si>
    <t>12cd4617-4ab8-4111-a980-25be13c25dbd</t>
  </si>
  <si>
    <t>cfd8e16e-5b91-4cc4-8e3f-a7f2a7dd8321</t>
  </si>
  <si>
    <t>3ff470b8-adb6-4ecc-9228-66ba0b1db79d</t>
  </si>
  <si>
    <t>83825b61-03e6-422b-b666-b29090571c7d</t>
  </si>
  <si>
    <t>59094623-a7ac-4265-a40c-8de5ed3a1d2d</t>
  </si>
  <si>
    <t>1fc2513f-5a40-4cdc-8779-991af8b98c12</t>
  </si>
  <si>
    <t>2d550886-fd1b-4432-83b1-5f78e16a2b9e</t>
  </si>
  <si>
    <t>22288b73-8410-4538-b5fe-531b910a3f75</t>
  </si>
  <si>
    <t>134f5f9b-0c01-4929-b472-2d6f7658bab7</t>
  </si>
  <si>
    <t>f84dfc62-24f0-49e0-adb7-fa54f23d4471</t>
  </si>
  <si>
    <t>361165a5-6c9e-4126-8230-55567f52762b</t>
  </si>
  <si>
    <t>5bee6879-e215-49dd-b4cf-8358af7b172d</t>
  </si>
  <si>
    <t>3b9813b1-9a84-4933-a069-d5522beb9145</t>
  </si>
  <si>
    <t>394bc5ae-3bcc-406f-ae0c-d865958475e9</t>
  </si>
  <si>
    <t>cd443c13-643e-4db1-adb5-aeaec002a468</t>
  </si>
  <si>
    <t>d6247e83-d960-4024-863a-b24945741a33</t>
  </si>
  <si>
    <t>128b3014-844e-48e2-b0d9-8ee36b129dee</t>
  </si>
  <si>
    <t>1c24feeb-541e-46f8-9c0d-ada861bdd424</t>
  </si>
  <si>
    <t>37d2f769-cbd7-497d-af86-55600643248b</t>
  </si>
  <si>
    <t>c9c4d977-65bb-41b3-a079-872d5728a8c9</t>
  </si>
  <si>
    <t>eb6d9d4a-75fe-43e5-a516-743df834a0ed</t>
  </si>
  <si>
    <t>30299e16-d7b3-448b-95c9-4ff8401af8c1</t>
  </si>
  <si>
    <t>82de6635-0890-4249-8e10-c14b99352bc7</t>
  </si>
  <si>
    <t>6f61758f-cba0-468d-b2bd-a88c49f6dfc3</t>
  </si>
  <si>
    <t>e6e3dafd-9111-4624-a89e-bdfaac679ada</t>
  </si>
  <si>
    <t>93d37f51-4194-4ccf-b189-9c88fdf8bbe5</t>
  </si>
  <si>
    <t>de884188-b8b0-46a3-b832-54a5319faa5c</t>
  </si>
  <si>
    <t>064428ca-78ea-4341-8832-8ceb1ad45ee9</t>
  </si>
  <si>
    <t>ecd87e9f-8e54-422e-9dc9-62f5a0492fd2</t>
  </si>
  <si>
    <t>40c2d8fa-86b8-468b-ab2f-dd439d7acd58</t>
  </si>
  <si>
    <t>0befdc49-3028-413c-8d1d-b1dba47bd505</t>
  </si>
  <si>
    <t>36dcd5ef-2dd7-4f9a-8fad-b727aec3a495</t>
  </si>
  <si>
    <t>b268533c-c66d-487c-b745-6e0efce6a507</t>
  </si>
  <si>
    <t>8d915f9e-1c33-429c-a890-c7ef83cf3e74</t>
  </si>
  <si>
    <t>357e7bd1-3f94-4435-9805-f3860eadcf1c</t>
  </si>
  <si>
    <t>9e029e16-3e19-4439-9cf0-345b65fbfd21</t>
  </si>
  <si>
    <t>1356a92a-4435-4df3-bdc5-6b967c260a80</t>
  </si>
  <si>
    <t>d508c9ed-b476-44db-9a07-3627bd2ac64e</t>
  </si>
  <si>
    <t>f3706e15-00b2-43e5-b7f1-a273929fb496</t>
  </si>
  <si>
    <t>e8ac42b4-0286-4bd9-85a0-0bec97bbfabf</t>
  </si>
  <si>
    <t>d846660f-94be-4bbd-9908-0ff5b2f16d45</t>
  </si>
  <si>
    <t>2b42ec2d-31a1-4cab-80c9-635279171972</t>
  </si>
  <si>
    <t>62bb59a5-8f6f-4c36-8744-1e2726fa3b24</t>
  </si>
  <si>
    <t>a93826a1-5ea7-4b7f-a770-f45486d6447f</t>
  </si>
  <si>
    <t>8a8ec9a2-375b-40ce-9d8f-8fc2786bc2d1</t>
  </si>
  <si>
    <t>082b54b5-89d2-47a1-b563-bed6535c3f9a</t>
  </si>
  <si>
    <t>4f3c0570-750d-4e54-b891-dfe6cc47bc0f</t>
  </si>
  <si>
    <t>f56dc507-0d5b-406c-8416-580945f8e610</t>
  </si>
  <si>
    <t>02c3030b-bf41-4261-a84e-cc5833c7110b</t>
  </si>
  <si>
    <t>1e886ce6-11c1-41b9-a8a0-b8ab6df2fb16</t>
  </si>
  <si>
    <t>07b2cf0d-f6bf-4ba3-840e-699ca6a31fff</t>
  </si>
  <si>
    <t>02ab121b-d55f-48d9-8b67-c59d097b9d73</t>
  </si>
  <si>
    <t>ffc23fab-19ae-40f7-b6cc-12abc91a9a27</t>
  </si>
  <si>
    <t>2f09973d-ebfb-4d3d-9c92-289578daa9fe</t>
  </si>
  <si>
    <t>c1b673cf-26e3-4979-a8dc-a2b2349500f3</t>
  </si>
  <si>
    <t>b86cc085-372c-4c16-8456-0a92bbf39241</t>
  </si>
  <si>
    <t>926288ec-7768-45f6-9c63-7af65bf3d3b9</t>
  </si>
  <si>
    <t>c7cbf85c-5d35-431a-bd0c-6095582d7875</t>
  </si>
  <si>
    <t>44334463-2002-4d9e-9a38-a703103cb1aa</t>
  </si>
  <si>
    <t>886ac921-42bc-41a6-8071-9ffcbcc8c663</t>
  </si>
  <si>
    <t>182e08e0-0ca2-42c5-80cf-1ee33c3f8a6a</t>
  </si>
  <si>
    <t>7bbf1443-8a22-432b-b949-73b9803b10b6</t>
  </si>
  <si>
    <t>d2b0e24c-a710-4e50-a14a-9ad228fe3de2</t>
  </si>
  <si>
    <t>fbbe2ff7-11e4-4b18-a72f-5814ae942573</t>
  </si>
  <si>
    <t>398f633a-6d8b-4948-a5bf-2f6c3eb07ba6</t>
  </si>
  <si>
    <t>4df50393-4c67-4b57-9f2b-357a4378aedc</t>
  </si>
  <si>
    <t>135822db-e39a-4128-9058-1cf2370da541</t>
  </si>
  <si>
    <t>7c335ecf-c819-4d7e-952f-bd5e88b17a3b</t>
  </si>
  <si>
    <t>c6fed7f9-d73e-46a6-9bd2-37f3cc9897b3</t>
  </si>
  <si>
    <t>137fdc7c-4990-4203-acb2-463de3792355</t>
  </si>
  <si>
    <t>a43e2545-97d4-496b-bf55-2afac8f7aa21</t>
  </si>
  <si>
    <t>49f44297-fe71-4f6a-a4b3-bf3927973288</t>
  </si>
  <si>
    <t>fc53124e-92b4-4036-8ef1-795afa77d9c7</t>
  </si>
  <si>
    <t>2ba0a2e3-3995-4198-a976-f652a12d2669</t>
  </si>
  <si>
    <t>1c431eb9-2624-4c03-8fcf-8c870ee113a0</t>
  </si>
  <si>
    <t>7d678b38-d9fc-4a01-8d2d-8178953a1623</t>
  </si>
  <si>
    <t>bba1f453-af12-4143-9f96-1ccbf60de75b</t>
  </si>
  <si>
    <t>f99d6953-f99e-4f3f-b3f5-74120f4b62d0</t>
  </si>
  <si>
    <t>0775f38d-6a08-4bae-bacd-5b23a027f2bb</t>
  </si>
  <si>
    <t>41cc8d38-12f0-461b-be46-8539806966ef</t>
  </si>
  <si>
    <t>b4b6062c-d46a-4b0c-adef-7d01851618a9</t>
  </si>
  <si>
    <t>d3283942-8b8a-4b83-9017-a29c675f205c</t>
  </si>
  <si>
    <t>6de4a37a-11f0-4ca5-9a46-95043c09d962</t>
  </si>
  <si>
    <t>939c5e38-dadc-4a97-a79a-3f07425e7711</t>
  </si>
  <si>
    <t>cab07f46-3a2a-4815-8248-2e09750c1613</t>
  </si>
  <si>
    <t>29485364-2b8d-4bb5-b6a0-7e72c85fdd43</t>
  </si>
  <si>
    <t>72b211ab-5a9b-4f32-a104-0e6073e4c167</t>
  </si>
  <si>
    <t>caed8473-aa0e-40cf-b1bc-fefe87773c62</t>
  </si>
  <si>
    <t>bf5a94cb-c9d2-47ea-a139-df3f6c242004</t>
  </si>
  <si>
    <t>13984d57-d95d-4d7b-bcef-6f790096c793</t>
  </si>
  <si>
    <t>a0f16db9-837e-423e-b351-8f7886acbd90</t>
  </si>
  <si>
    <t>a574c17c-ff14-4ba8-a359-116995b2e4f1</t>
  </si>
  <si>
    <t>08c48089-895e-4132-a5fa-feafa056532f</t>
  </si>
  <si>
    <t>e13692af-632a-4c00-9ead-ad250f45826f</t>
  </si>
  <si>
    <t>e089229e-0f6a-4e6c-98e2-6ef397423cdb</t>
  </si>
  <si>
    <t>2fcb3f57-a97c-494f-8b12-854e3b1cfd8d</t>
  </si>
  <si>
    <t>5656797d-7f4e-4204-a538-1b2b4ba02d50</t>
  </si>
  <si>
    <t>ba2c09a7-888e-491a-98e4-dd07d605f97d</t>
  </si>
  <si>
    <t>b4058980-584d-4a0c-ab9a-6a82389c6108</t>
  </si>
  <si>
    <t>abd1a4c3-2744-4014-a244-678c99ef9623</t>
  </si>
  <si>
    <t>6d1e473b-4898-4692-a8bc-338d142e7f90</t>
  </si>
  <si>
    <t>e9415ec9-fa09-4233-b954-730ac720b224</t>
  </si>
  <si>
    <t>1d7ef02b-db3f-41a0-89ac-e6e55a86e8b9</t>
  </si>
  <si>
    <t>120fa403-df35-438d-bb5f-81059a5660da</t>
  </si>
  <si>
    <t>24d64374-610e-4d19-9850-9c0247489c6d</t>
  </si>
  <si>
    <t>37e1f9eb-c0a8-41bb-a932-b1115ac109cd</t>
  </si>
  <si>
    <t>994e00bc-3e82-45a5-8250-cfe41b8e8205</t>
  </si>
  <si>
    <t>141865e0-ece7-4e98-a9aa-142a826947dd</t>
  </si>
  <si>
    <t>f2f9d248-f3d2-4dc3-8c96-17303ac3d47e</t>
  </si>
  <si>
    <t>e86a14cc-83b8-4316-b0c7-c4832b276bf4</t>
  </si>
  <si>
    <t>b7543197-9a20-4801-ab98-6a40d153a854</t>
  </si>
  <si>
    <t>4b64407d-03e1-4529-b60b-28bef6f726f0</t>
  </si>
  <si>
    <t>0376eca4-ea03-42b7-9e5a-61cde52a65b7</t>
  </si>
  <si>
    <t>6bf4e8d3-c6b6-4185-85c8-1ca1965cfbc6</t>
  </si>
  <si>
    <t>27ebf684-3358-4d47-ab09-dc4241526c42</t>
  </si>
  <si>
    <t>caed2474-c887-4ef9-9ef9-5fd1d23fd670</t>
  </si>
  <si>
    <t>098ce480-e3cd-482c-9636-ea12ae183b63</t>
  </si>
  <si>
    <t>14a3c3df-5134-41e7-8e05-a8863a5b0e1f</t>
  </si>
  <si>
    <t>cfee8a79-e4b6-4e7c-a615-0da325fd9503</t>
  </si>
  <si>
    <t>2f620716-cad2-4592-812e-6725b0d89bfb</t>
  </si>
  <si>
    <t>585ee696-9f15-41fc-81f2-4176ffbe0a6b</t>
  </si>
  <si>
    <t>dcdc610e-a5d6-4bd4-b2ab-1e232e186278</t>
  </si>
  <si>
    <t>dbe1faf3-3b7d-4053-83e7-796acfc76e81</t>
  </si>
  <si>
    <t>25bb0f26-bb99-400f-83a7-cb683eca907a</t>
  </si>
  <si>
    <t>a7215d55-f7b6-47e2-b415-baed2f13786f</t>
  </si>
  <si>
    <t>4f840736-7357-4a16-b0a9-bf661efef6c4</t>
  </si>
  <si>
    <t>23b3b9f2-5dbd-4d72-95c1-2caf45924b47</t>
  </si>
  <si>
    <t>1d2a197b-2f08-4e03-a639-43141cd6c9a3</t>
  </si>
  <si>
    <t>803bb3a0-bcce-44a4-8c92-1c122951a36a</t>
  </si>
  <si>
    <t>cbacf9d8-20a4-49ac-92f6-5a50a42395dd</t>
  </si>
  <si>
    <t>13131bb6-5716-4e33-9897-d6ab69a7fa5d</t>
  </si>
  <si>
    <t>54e2e726-993e-40a0-a25a-93f18ebbdcbd</t>
  </si>
  <si>
    <t>45f4a488-48da-46e3-a5cf-55800e6bf544</t>
  </si>
  <si>
    <t>8b191071-cb08-47a3-b7a5-dd2d56ea4484</t>
  </si>
  <si>
    <t>29537c73-9b20-46c7-b7a8-07b168952426</t>
  </si>
  <si>
    <t>af3206d7-7215-47eb-8c0e-53cbeb24bf3d</t>
  </si>
  <si>
    <t>6bd128f3-6101-42f9-8ea9-d376b471d53b</t>
  </si>
  <si>
    <t>2ba8f51e-88a2-42b0-b4a7-7c1346dfdb26</t>
  </si>
  <si>
    <t>7c97bce0-a551-4db8-9b81-d738f2652fbc</t>
  </si>
  <si>
    <t>03b600b3-3d28-4a4a-bf26-cb9f6b82f748</t>
  </si>
  <si>
    <t>15f9a2f6-1268-42ee-9909-01453d24113d</t>
  </si>
  <si>
    <t>1ed0e953-0c49-40f6-a1d5-0a338890cf91</t>
  </si>
  <si>
    <t>1af26101-9edd-472f-91d5-a3d62bae7f57</t>
  </si>
  <si>
    <t>c387b855-2161-4b52-b394-eaf9b2caecb4</t>
  </si>
  <si>
    <t>ab05e607-3438-4863-ba4c-17f79c567f43</t>
  </si>
  <si>
    <t>ba8f2e80-d2d3-4c8f-9a99-0cc1c96da660</t>
  </si>
  <si>
    <t>c5a650b6-598d-4059-acda-6238ded0b9e1</t>
  </si>
  <si>
    <t>04ce7940-2270-4140-8191-642c4e628cf3</t>
  </si>
  <si>
    <t>a0f56af5-31e3-4431-a5f1-9c961b69bac6</t>
  </si>
  <si>
    <t>b69c8ff8-0065-443b-9238-5ae7fab65690</t>
  </si>
  <si>
    <t>ff77a594-4dc2-4855-abb4-09e29ce3bec4</t>
  </si>
  <si>
    <t>a54d28cf-9e4a-4a33-a71f-bd753f6d4168</t>
  </si>
  <si>
    <t>cd2b237c-cd22-4d31-a141-809d08ad30a2</t>
  </si>
  <si>
    <t>a2e5f985-338a-40f2-8681-13107a77ac18</t>
  </si>
  <si>
    <t>97e88a1a-e85c-4c2a-8983-95c18a5cb6c3</t>
  </si>
  <si>
    <t>2e88cbf9-1fc7-4344-a50c-fc0cb91a819c</t>
  </si>
  <si>
    <t>8d90443d-1d78-4039-af51-fc5a7406f179</t>
  </si>
  <si>
    <t>8d3ed495-cb42-47ce-9f40-3882e6f35074</t>
  </si>
  <si>
    <t>2fed1328-65e7-42e1-ad93-2739b5c0ac05</t>
  </si>
  <si>
    <t>35b5acd0-9780-4a4d-a41f-1e2851296b60</t>
  </si>
  <si>
    <t>8717af7c-06ce-47ec-8ae6-9a3e368323bb</t>
  </si>
  <si>
    <t>08623e89-24a6-4545-9e29-6b75c99a7bf2</t>
  </si>
  <si>
    <t>feb2ba2d-8e22-4c95-94b0-33770c62139e</t>
  </si>
  <si>
    <t>5fa8f2f5-c94c-403d-88b6-4933e455327c</t>
  </si>
  <si>
    <t>35be0b69-bc5e-49a6-80b1-5737075a2b5d</t>
  </si>
  <si>
    <t>02f79f79-e86d-49bc-8782-7f36981562c6</t>
  </si>
  <si>
    <t>d6a7a54c-3a25-4030-a9d7-7beb085eb949</t>
  </si>
  <si>
    <t>7f8bfa3d-017d-46af-8e17-158bf9356854</t>
  </si>
  <si>
    <t>926b9ed3-40eb-43d9-be42-909abac496a3</t>
  </si>
  <si>
    <t>7e1808a4-6de1-4cfe-b343-651ec5a89b9e</t>
  </si>
  <si>
    <t>251b8caf-4342-4f6d-87a5-fd58e8112f5d</t>
  </si>
  <si>
    <t>d2ba191b-c209-428d-b2e9-d56e9d761905</t>
  </si>
  <si>
    <t>0c2f2ad3-6ba4-432c-8b7c-8e4e48ab6254</t>
  </si>
  <si>
    <t>1d011173-f56e-4cff-87db-958bb5bf6f81</t>
  </si>
  <si>
    <t>a62e66cb-998d-498f-a5c5-4ddf19c2516f</t>
  </si>
  <si>
    <t>ba073b92-46b3-4e1b-862a-9871a1bc24ba</t>
  </si>
  <si>
    <t>98243bd8-ae2f-4cdf-95bd-632472a96821</t>
  </si>
  <si>
    <t>0e3812d8-cb39-47bf-b698-6253cd18ce74</t>
  </si>
  <si>
    <t>d8e36bfb-c95b-41b2-b059-04eada90b291</t>
  </si>
  <si>
    <t>a6012942-6c9a-4493-8d66-8af03e57570a</t>
  </si>
  <si>
    <t>b383685c-a765-49f7-bcae-ebb3d03d9e53</t>
  </si>
  <si>
    <t>ab8db9be-127b-4ab4-b8fe-e5f3f466b5e5</t>
  </si>
  <si>
    <t>c0fd6621-230e-4772-9f4f-fff55fbc01ae</t>
  </si>
  <si>
    <t>edb4adaa-07ff-4722-99d3-81dab9045ad0</t>
  </si>
  <si>
    <t>2e9adf6e-5d42-4464-9e65-c0b0b62ebb01</t>
  </si>
  <si>
    <t>5fb67958-e012-46a5-8809-7effe5d77fc4</t>
  </si>
  <si>
    <t>32d308cb-c33a-406c-a88d-f25962f9334e</t>
  </si>
  <si>
    <t>90de9502-d49e-497c-a875-a2ab690ad4bf</t>
  </si>
  <si>
    <t>f3868826-f767-4053-91cf-a3aeb1593cbf</t>
  </si>
  <si>
    <t>0935e07d-e58e-401f-9d74-a1e52403a040</t>
  </si>
  <si>
    <t>17ff9399-8def-4dfe-b5d4-a1f5e238b00c</t>
  </si>
  <si>
    <t>46cb2563-418b-458b-b145-f17a6712b1c8</t>
  </si>
  <si>
    <t>fda4404a-163c-4e99-8c86-ab21dd0d7652</t>
  </si>
  <si>
    <t>fa4b86ab-61e3-4b77-a394-30777e81accc</t>
  </si>
  <si>
    <t>0d5a5f8b-1296-4528-b4c7-65b2004d6489</t>
  </si>
  <si>
    <t>0b0832fd-2cdb-4270-94ec-ea2cca640808</t>
  </si>
  <si>
    <t>7546c526-4818-4e3b-ac74-2ecb07fb4786</t>
  </si>
  <si>
    <t>52db41b3-1159-4a44-9d96-a65a21feb089</t>
  </si>
  <si>
    <t>31c9c682-9637-4fd0-8925-ddbdce186efa</t>
  </si>
  <si>
    <t>b92d2c01-d2ba-45d2-83fa-2cba01917cb0</t>
  </si>
  <si>
    <t>d5a2513b-b175-46f5-aaee-155cd4f1ba56</t>
  </si>
  <si>
    <t>a12e5905-62bc-4d7e-9497-275d42eb33c1</t>
  </si>
  <si>
    <t>a5c3589d-6505-423a-aec7-60f9b63e189c</t>
  </si>
  <si>
    <t>1cae3521-c630-41c8-8f83-726d1250d5dc</t>
  </si>
  <si>
    <t>056d45d8-62cf-42b8-80f6-2e839d6b7eac</t>
  </si>
  <si>
    <t>3e0eb044-5818-471b-bdb3-7da22b7e4b3f</t>
  </si>
  <si>
    <t>88cd2bb6-de37-4a07-b3cf-d903326a2f69</t>
  </si>
  <si>
    <t>b9035436-a4a8-4f64-9a19-9f8966e511c2</t>
  </si>
  <si>
    <t>abae864c-990f-4fc1-92ee-cd28a3266eb0</t>
  </si>
  <si>
    <t>23056992-265e-480b-9fcf-71485371bbe2</t>
  </si>
  <si>
    <t>7a6ba91c-d6ca-460b-9d32-7f771bec912b</t>
  </si>
  <si>
    <t>b5108a0a-870d-47be-af5a-08c92fd41c70</t>
  </si>
  <si>
    <t>70a5bf2d-0096-42ed-b6e8-c56998fe5c28</t>
  </si>
  <si>
    <t>07e0208e-f98e-4e49-bc77-0fc201c668e5</t>
  </si>
  <si>
    <t>3a4392d8-1681-4458-8a77-ae18dcea76c9</t>
  </si>
  <si>
    <t>0e86064e-ca7d-4d94-ab82-f710d12b2ac8</t>
  </si>
  <si>
    <t>0e399cc2-35cd-4d2b-b01b-c460c282f2a1</t>
  </si>
  <si>
    <t>17d638a7-ed1c-43e7-8f40-5ef8e44b7c7c</t>
  </si>
  <si>
    <t>d89bdced-0a20-48cc-9733-5674e49bb37f</t>
  </si>
  <si>
    <t>b62d6755-f381-4221-9dd6-a573536fbdde</t>
  </si>
  <si>
    <t>22b61074-faf6-49b6-af82-e556f7308ff2</t>
  </si>
  <si>
    <t>90df59c2-ebc9-4dda-b4f0-d61d15d04017</t>
  </si>
  <si>
    <t>d1bdf2ad-335f-446e-a858-4bc01b0c0d37</t>
  </si>
  <si>
    <t>fa7f5e89-c553-401a-a0b9-98084dda78a8</t>
  </si>
  <si>
    <t>641122da-12a9-42d7-a932-6dcf83d3c87b</t>
  </si>
  <si>
    <t>14d3345e-49db-4847-b841-d0a91b60dec1</t>
  </si>
  <si>
    <t>f7f68212-b22d-4004-9cdd-24ef240791df</t>
  </si>
  <si>
    <t>2caabd39-0a89-4fc8-b07f-2939a68d25ee</t>
  </si>
  <si>
    <t>b688edb1-21b3-40ab-9c1f-2c73ad5974ef</t>
  </si>
  <si>
    <t>593502f4-d316-4998-aebb-7e26a925dce0</t>
  </si>
  <si>
    <t>b17e7a0e-35d6-4614-b6d2-6475e1431e2c</t>
  </si>
  <si>
    <t>3a9a4f03-f34b-4d25-8c35-1d1c39126545</t>
  </si>
  <si>
    <t>640d476d-3736-4760-8210-bbaa64df8455</t>
  </si>
  <si>
    <t>3482a994-8faf-47b7-b9ea-e2854044a0c2</t>
  </si>
  <si>
    <t>03726ab7-1c77-4fab-aa29-fd302ad63aad</t>
  </si>
  <si>
    <t>2b92d58f-28f6-4fbc-aeb8-6f7f1a8cbb3f</t>
  </si>
  <si>
    <t>556b9a56-61ec-4498-a201-226283abfe17</t>
  </si>
  <si>
    <t>c9488870-6fe6-4a77-b0d8-34fedade81de</t>
  </si>
  <si>
    <t>5bf1aa15-b355-4aeb-83ac-171589228dd2</t>
  </si>
  <si>
    <t>cdd069ab-f71f-4006-a643-b69bc6543b04</t>
  </si>
  <si>
    <t>720abdb4-a54e-4bff-b41f-bfdc01a58407</t>
  </si>
  <si>
    <t>ba7b7d72-60bb-4674-9f28-c3faa70d0e69</t>
  </si>
  <si>
    <t>9315b6b2-eb76-4ddc-87b2-be3c2e071c7e</t>
  </si>
  <si>
    <t>7f43c1d5-7e5d-497b-86b0-76e7332206d8</t>
  </si>
  <si>
    <t>558fdeae-c87d-4a01-8908-12beb04e6473</t>
  </si>
  <si>
    <t>d6da0304-4be7-4e2d-9e38-0e454a575b70</t>
  </si>
  <si>
    <t>90d95bd1-e541-4f04-8cd7-7e15adb0fda9</t>
  </si>
  <si>
    <t>d110e519-e16c-4c0c-8e8f-b1ea0eba378d</t>
  </si>
  <si>
    <t>5bb3c8ea-f5f9-4f33-b6e8-a4c3ea72861a</t>
  </si>
  <si>
    <t>5a090ccf-99ce-46cd-87e8-6ba2947bad63</t>
  </si>
  <si>
    <t>ebcb4022-4a94-4a21-af28-3279657d9f40</t>
  </si>
  <si>
    <t>a4bd06e9-cf67-4020-8966-21d362ebee26</t>
  </si>
  <si>
    <t>af2e543d-e2d6-4bfc-a2a8-b3868a7b77ea</t>
  </si>
  <si>
    <t>bad9f577-3376-45fc-a7ab-d177ac7808ca</t>
  </si>
  <si>
    <t>1ed89703-c501-49cd-9cea-1cfdfd49c8c2</t>
  </si>
  <si>
    <t>0cc38c33-0fcf-47b2-b5f9-23ab22037c21</t>
  </si>
  <si>
    <t>3118c36e-80c2-4fbb-93cf-c2d77aa7ea85</t>
  </si>
  <si>
    <t>cc785130-481a-4a47-8c18-818b42b2edf3</t>
  </si>
  <si>
    <t>2b63a7f4-4fb8-4840-8db3-cf8cc7a49d6d</t>
  </si>
  <si>
    <t>d7a9aa7b-bdba-48cc-8773-db469f96d377</t>
  </si>
  <si>
    <t>c4cf29e5-c236-48d4-8771-7286514c9085</t>
  </si>
  <si>
    <t>dc977a7d-b9bb-44a5-998a-52b069ec1804</t>
  </si>
  <si>
    <t>490a6c84-0ada-4cd2-b50d-f18d08b8a143</t>
  </si>
  <si>
    <t>2d3b7913-8eea-4ea0-8f3f-8ee7c9601692</t>
  </si>
  <si>
    <t>7482748e-2158-4127-9051-0b8f40c8917c</t>
  </si>
  <si>
    <t>a3dcf8f3-a253-470f-9617-836586a50606</t>
  </si>
  <si>
    <t>d6ac5757-f31b-4ec1-a42b-becd9467c48c</t>
  </si>
  <si>
    <t>1ecb166f-e375-4720-90f8-dba4d1ea83a1</t>
  </si>
  <si>
    <t>8ef4ea0e-29c7-48f4-8e11-cc7b91ef15d5</t>
  </si>
  <si>
    <t>e4f862a8-578d-47ce-a0bc-92c745c5f131</t>
  </si>
  <si>
    <t>ac5f3d04-4331-49ab-a601-a466020b9558</t>
  </si>
  <si>
    <t>34165452-d781-494a-a340-6f0ffbe4b80c</t>
  </si>
  <si>
    <t>ebd80b4a-28c8-4572-8f86-7d0dab13a72e</t>
  </si>
  <si>
    <t>ce2e591f-8bc3-4a77-bb13-ef88ff6be711</t>
  </si>
  <si>
    <t>80e55e60-4c69-48b4-b72b-50a3cfe09df7</t>
  </si>
  <si>
    <t>577830be-bd35-4b6d-953e-8728ebf4d23c</t>
  </si>
  <si>
    <t>b45f8a5b-9065-43f1-b9d5-9ad5df3a4590</t>
  </si>
  <si>
    <t>aced8601-205c-4e59-b1f2-144515cc5a0d</t>
  </si>
  <si>
    <t>1c1978ae-326d-4e9b-9eec-3d57081b5896</t>
  </si>
  <si>
    <t>7e139eb4-daa7-4e55-a9c1-65960024c03e</t>
  </si>
  <si>
    <t>cd4d3160-ddf0-42b7-8413-162ade9d0c48</t>
  </si>
  <si>
    <t>7232e5e4-94dd-41bd-9cdb-f04801fd00e8</t>
  </si>
  <si>
    <t>6fbab477-7da9-480b-ac72-cc09c81dd05e</t>
  </si>
  <si>
    <t>b69edebb-b0fa-4de6-815f-3db084c8436e</t>
  </si>
  <si>
    <t>425d1692-2243-4c53-83f7-4572c541dc5f</t>
  </si>
  <si>
    <t>b17b29ba-5273-4819-9929-9ac0f9e2bf09</t>
  </si>
  <si>
    <t>6a069ab3-abdc-42aa-b61c-a90e2523e6ce</t>
  </si>
  <si>
    <t>f34916b6-a8f4-408e-ac15-00db34a77e12</t>
  </si>
  <si>
    <t>3ada8fe1-0a47-4102-ae26-818400cc1ef7</t>
  </si>
  <si>
    <t>4ee0e13b-6a45-4a20-9c23-90e7be35e92d</t>
  </si>
  <si>
    <t>f4c8c28a-3922-462f-a513-98cdd5afa43a</t>
  </si>
  <si>
    <t>42388ad6-6138-4f9d-be47-25f1ac565850</t>
  </si>
  <si>
    <t>1b7a11e1-3375-468d-b5ac-af545c1713c1</t>
  </si>
  <si>
    <t>d92a4fe3-f492-496d-a491-88bdbe1097d7</t>
  </si>
  <si>
    <t>bc3589b2-2d78-4e7c-b2f5-27779f901002</t>
  </si>
  <si>
    <t>a4a945a6-2ede-4da3-b933-49372c50449a</t>
  </si>
  <si>
    <t>a8f1459b-c5b4-4975-8df3-32f8e6284eef</t>
  </si>
  <si>
    <t>9cc2bab9-eb8b-406f-a2f9-447451836005</t>
  </si>
  <si>
    <t>7f962649-f0d7-4208-9772-c72f49ab9756</t>
  </si>
  <si>
    <t>47cfbbb6-c10d-4cc4-bb79-08c2e3b18389</t>
  </si>
  <si>
    <t>c23ed963-87ec-4520-b85a-2d6c7e21ba25</t>
  </si>
  <si>
    <t>6f0bd8d1-5cfa-4d58-9c89-3da5a97d19d1</t>
  </si>
  <si>
    <t>e7011ce9-98e2-4bfd-b920-38b2c35627ac</t>
  </si>
  <si>
    <t>d3a9ae43-a395-4e35-8127-34fcd0bc64c1</t>
  </si>
  <si>
    <t>413ae7e3-feb7-4c83-b8ee-024d89811c7c</t>
  </si>
  <si>
    <t>b3737cae-f41e-49e9-9089-2cb6b8021425</t>
  </si>
  <si>
    <t>934efda4-f024-4174-9675-a5fc66c88523</t>
  </si>
  <si>
    <t>a1182570-ca03-4a89-b86e-16549e52ed3d</t>
  </si>
  <si>
    <t>30adb2e9-27fe-4a2e-802d-68ff417c920b</t>
  </si>
  <si>
    <t>f4728c97-1246-48a2-a7a3-dd554fd246d2</t>
  </si>
  <si>
    <t>950ddeb9-94db-4b9e-a559-822d9e68db2b</t>
  </si>
  <si>
    <t>0f143697-5c33-40b3-bbe4-8f9bc5092beb</t>
  </si>
  <si>
    <t>70912068-2cad-4b70-a14b-b97de2eea28b</t>
  </si>
  <si>
    <t>44bd999d-abd0-446e-bd57-f0eb63770bcc</t>
  </si>
  <si>
    <t>1773444e-e598-40ce-86aa-016129f9e2bb</t>
  </si>
  <si>
    <t>2cb3f1d7-7747-42c4-bed1-b4da464dd291</t>
  </si>
  <si>
    <t>cbb39223-f26c-4797-a7f1-0c20cd725884</t>
  </si>
  <si>
    <t>279d4339-cc00-448a-b786-9d7b61eb8e42</t>
  </si>
  <si>
    <t>b872ec50-982f-4eba-bc12-9692af4ab151</t>
  </si>
  <si>
    <t>4aaa950e-cf27-4fda-b5c5-1a45a96da42c</t>
  </si>
  <si>
    <t>7e7a13d9-d340-43f9-be59-cca32a7aabc2</t>
  </si>
  <si>
    <t>7ff9a6b0-2e79-4ed9-bb0c-a53f372e2d4f</t>
  </si>
  <si>
    <t>779cd950-e704-4977-84b6-5be2ba0bf93c</t>
  </si>
  <si>
    <t>26f142ee-e3e8-49b7-9886-d8b4f509070f</t>
  </si>
  <si>
    <t>44a5e5d4-3cf5-4226-b87a-518a28fcdf65</t>
  </si>
  <si>
    <t>7d9943f4-d00b-4d5f-9a7a-c5fd2f28dd8d</t>
  </si>
  <si>
    <t>d607393e-01d3-4798-bea1-c9d0b50d1097</t>
  </si>
  <si>
    <t>60874241-03c7-4740-b59f-6dca48049304</t>
  </si>
  <si>
    <t>a11b91fa-4e5a-472a-bb0d-b433a0471cc0</t>
  </si>
  <si>
    <t>69f627c1-288a-4ddd-ad9d-793d0611890a</t>
  </si>
  <si>
    <t>c6a7bb95-3e49-452f-8bda-096f767146b6</t>
  </si>
  <si>
    <t>979b6ea6-b11e-4a93-b771-4eeaa310e5c5</t>
  </si>
  <si>
    <t>e382ff86-d1df-4e87-b4c5-2a579168f50d</t>
  </si>
  <si>
    <t>70359e87-1441-4771-9b58-93e7184325ec</t>
  </si>
  <si>
    <t>20ca5e0b-df9e-4a27-8d73-e6300a58345a</t>
  </si>
  <si>
    <t>35a1a608-a3b6-40d3-a681-176eee50fd05</t>
  </si>
  <si>
    <t>440e8c41-20b0-4299-8c02-3df64fa8c813</t>
  </si>
  <si>
    <t>d1597c68-6db1-4df0-a86c-2fdf7f885dab</t>
  </si>
  <si>
    <t>c31e72bd-f888-4ea4-8003-7636aab40a22</t>
  </si>
  <si>
    <t>218a36d8-5248-4009-a4d0-c14de8be72d1</t>
  </si>
  <si>
    <t>239ad300-4d06-4429-84c0-b9110fbee109</t>
  </si>
  <si>
    <t>50d38f0d-b953-4a37-82d4-602d0f73791f</t>
  </si>
  <si>
    <t>12d01ff6-158a-41f2-95e0-11c91e143932</t>
  </si>
  <si>
    <t>77abfa0a-7be0-4218-a934-7da598730cc8</t>
  </si>
  <si>
    <t>0d1254f9-48de-434e-a112-fb9c4ad269fc</t>
  </si>
  <si>
    <t>9dfd1239-7074-4296-baa8-01fb518b357e</t>
  </si>
  <si>
    <t>9c244cb3-9a13-43c8-9a67-9643e4a6fde3</t>
  </si>
  <si>
    <t>74a389b9-1a63-48f2-9c24-83ec8cf4d753</t>
  </si>
  <si>
    <t>916af777-6130-48c1-9364-5f8a2eeeca75</t>
  </si>
  <si>
    <t>b1790336-e394-400c-95d3-5768d3f76967</t>
  </si>
  <si>
    <t>30e34188-0159-42a9-8d5f-d88af16e557a</t>
  </si>
  <si>
    <t>18249aa4-02b1-446d-aa56-243dee2d3028</t>
  </si>
  <si>
    <t>f37d39b0-5833-4d85-93d5-ebdeae09a642</t>
  </si>
  <si>
    <t>3f23397e-8222-4718-a733-7df7c2141dde</t>
  </si>
  <si>
    <t>7a9556b0-f289-4661-9000-b80e248f3409</t>
  </si>
  <si>
    <t>577dfbc6-df4a-49da-983f-05c0de31a071</t>
  </si>
  <si>
    <t>ae3daeb6-ea4c-4c16-9ce8-fe84f8b7b5d1</t>
  </si>
  <si>
    <t>4bb7e7c9-1af4-40f1-a29f-ac699ea946bb</t>
  </si>
  <si>
    <t>c63a4795-c59a-4a54-81d8-43042d2c2673</t>
  </si>
  <si>
    <t>787a9670-48af-4c08-a73f-5b6e7e9af58b</t>
  </si>
  <si>
    <t>cedb067b-6c23-470b-b34f-f45b4dfd4318</t>
  </si>
  <si>
    <t>f40cd69a-3fa4-461c-a08c-da2ad3e20b20</t>
  </si>
  <si>
    <t>94f54dff-b69f-491d-b586-91831326aa52</t>
  </si>
  <si>
    <t>893c98e7-0ac5-4f20-b968-f8138d11b724</t>
  </si>
  <si>
    <t>3c5e4fab-28bc-451d-abd6-a677693b0cd7</t>
  </si>
  <si>
    <t>32420417-7792-46f1-98a2-4ecf06d40892</t>
  </si>
  <si>
    <t>5eb53cb5-b827-4566-ad72-c097533266a0</t>
  </si>
  <si>
    <t>fffb6696-46a6-44dc-acf9-a88ef4e85991</t>
  </si>
  <si>
    <t>b711a5a7-d145-4368-9ae5-749d64dc0906</t>
  </si>
  <si>
    <t>960c91a2-ae19-4d7a-9aa8-d5d4fdf04588</t>
  </si>
  <si>
    <t>f6b4aac0-f9b7-4dfb-8ab8-09354fc18e09</t>
  </si>
  <si>
    <t>21c06fdf-42c5-4aac-b3b6-d2a3c1829c1c</t>
  </si>
  <si>
    <t>c0988b65-7c88-4613-b276-2ddb67f9e8ae</t>
  </si>
  <si>
    <t>cd3b4036-afe4-4c72-8bea-1ee70e1fa6f2</t>
  </si>
  <si>
    <t>16f60628-6a73-47e9-903e-d6a8d20fc276</t>
  </si>
  <si>
    <t>4eb607c8-6769-411d-9a76-c5431b925100</t>
  </si>
  <si>
    <t>7adeb4fd-7974-404d-81f6-1323c0188f88</t>
  </si>
  <si>
    <t>23c986e7-2386-408e-bae3-4f9af83995aa</t>
  </si>
  <si>
    <t>21075967-a678-4411-8664-db65c6fa8857</t>
  </si>
  <si>
    <t>64e00830-ba31-4ec4-a375-7e3b0e96d4d7</t>
  </si>
  <si>
    <t>818a80bb-15e1-4986-907c-0a42b73bdb3c</t>
  </si>
  <si>
    <t>0772d1ee-61df-4b7d-8556-9b6331ad2ebe</t>
  </si>
  <si>
    <t>2da02bc6-ae12-401b-9b95-2bed4e962437</t>
  </si>
  <si>
    <t>4fa581b7-b96b-444d-ae80-cf1f59aaf6a1</t>
  </si>
  <si>
    <t>2af22299-2b34-41ed-9b90-e11d6e7405df</t>
  </si>
  <si>
    <t>242bf212-afa1-4222-b819-2bc54f7b3e96</t>
  </si>
  <si>
    <t>ffe69978-5864-4b4f-8ab5-3f47dbebdb54</t>
  </si>
  <si>
    <t>47ed2bf8-0fd2-47ba-b63f-00df73bcbc0c</t>
  </si>
  <si>
    <t>6b653cdf-9f7e-469a-b1df-7eddae06f120</t>
  </si>
  <si>
    <t>485c5415-ee56-498c-98f3-d8575f25db39</t>
  </si>
  <si>
    <t>4312a07a-db07-4514-8c2c-f2ab5cda023a</t>
  </si>
  <si>
    <t>5722687f-b149-4587-af3a-4c646900c837</t>
  </si>
  <si>
    <t>13e8b1ea-455f-46ee-95d7-2078c1f2fe6a</t>
  </si>
  <si>
    <t>244640f1-ef58-418a-a94c-a11706e1f4fc</t>
  </si>
  <si>
    <t>922a1e48-8105-410e-a327-4be704eb81b0</t>
  </si>
  <si>
    <t>f44fac25-c273-45b6-85d7-f56c04dce745</t>
  </si>
  <si>
    <t>ec47d8e7-5f85-41dd-9013-6b325af576d6</t>
  </si>
  <si>
    <t>7bd4d703-ac6a-417a-bef6-0b3759d313d8</t>
  </si>
  <si>
    <t>c4ec1198-1c1e-4ae5-8a10-edf1469a05a8</t>
  </si>
  <si>
    <t>9f6bbfb8-43ed-420f-9acf-05fe44a161d1</t>
  </si>
  <si>
    <t>97035c5c-1061-4703-8fa6-c4893f5f4d5f</t>
  </si>
  <si>
    <t>ffbac004-3ea3-43bd-a57e-a2d2c959e0c9</t>
  </si>
  <si>
    <t>f115f427-76db-45fe-8b47-043b81c7dd87</t>
  </si>
  <si>
    <t>2dfbfd73-7ba3-492c-96c3-30cdf566e4b6</t>
  </si>
  <si>
    <t>36853e1b-4175-438c-b949-4ca9de9bbcb7</t>
  </si>
  <si>
    <t>2d6ca8e8-748b-4988-9be2-5218bdd906f3</t>
  </si>
  <si>
    <t>eea1d4fa-8bcc-4765-b432-2be9257e72e7</t>
  </si>
  <si>
    <t>3d80d4c5-ceba-4121-847a-2e11d7066d82</t>
  </si>
  <si>
    <t>a86877dc-5a38-4f55-89a8-0f50bef2828d</t>
  </si>
  <si>
    <t>81d3ca3f-25b8-499d-9b8d-4337a2e51b4c</t>
  </si>
  <si>
    <t>1f876f79-c5ae-43d9-905a-ec2752f5725f</t>
  </si>
  <si>
    <t>21eed4fe-49e1-4d3d-aa84-a6f8808d050e</t>
  </si>
  <si>
    <t>161747aa-2ea0-4341-aeff-62be4e9cd45f</t>
  </si>
  <si>
    <t>b7e649cb-79f8-4bd9-8d8d-a5c406fa57c8</t>
  </si>
  <si>
    <t>543b5097-4953-4d0d-b1b1-15683b8662ea</t>
  </si>
  <si>
    <t>4b5339de-f55d-404f-8ce6-a91cd3a95a80</t>
  </si>
  <si>
    <t>e54e4634-606e-4961-b75f-ade0c8d816e4</t>
  </si>
  <si>
    <t>da44f28e-db40-4f7c-bfb7-a236b9a51e71</t>
  </si>
  <si>
    <t>09a07919-c8d7-45cc-873e-0393a35cc5a4</t>
  </si>
  <si>
    <t>610927cf-c280-41af-a8cb-fa804c15b1ef</t>
  </si>
  <si>
    <t>4f353055-92b0-4747-a8bf-7d149c5432b5</t>
  </si>
  <si>
    <t>5a74436f-ab5c-455e-a803-2e0e1c0db9b3</t>
  </si>
  <si>
    <t>9cf9755b-6af6-40b0-aadc-167936d40d74</t>
  </si>
  <si>
    <t>e3762579-e67c-441b-9adf-3ce5b848d536</t>
  </si>
  <si>
    <t>4faa242b-11b2-4556-aaab-18001641e140</t>
  </si>
  <si>
    <t>8c356b94-9f1e-490a-8e9f-23298dfe7361</t>
  </si>
  <si>
    <t>e619e6bd-7f4c-4fba-b8c5-67348298617c</t>
  </si>
  <si>
    <t>281a202d-e7fc-4ad3-b1ba-914dc92b791b</t>
  </si>
  <si>
    <t>24e63637-5ec5-4442-8608-4ec3408ca127</t>
  </si>
  <si>
    <t>4b5a9307-ffb1-4aab-86f6-8e7754060143</t>
  </si>
  <si>
    <t>7f843d94-15f5-46d1-83f1-ffbe63cb38cb</t>
  </si>
  <si>
    <t>3bc8b353-daea-462a-8db1-a054dee1e10e</t>
  </si>
  <si>
    <t>8c9f8ae9-b143-4f6f-ab75-3e7d9f62a43b</t>
  </si>
  <si>
    <t>bc87b9e6-258f-4e1f-b3a9-cb515a6b7447</t>
  </si>
  <si>
    <t>4e5e58e9-e65e-44aa-a864-1a0b6351a29d</t>
  </si>
  <si>
    <t>9a7b3206-da14-4586-90b4-04d474e9ded4</t>
  </si>
  <si>
    <t>c09c7a77-c8ce-4d26-9177-b6c9153a984f</t>
  </si>
  <si>
    <t>5a1c8fa0-2860-4ad3-bf3f-cca63248fc83</t>
  </si>
  <si>
    <t>d35e6623-c40a-4a1f-b687-167f75e2209d</t>
  </si>
  <si>
    <t>0e846610-74db-4103-af88-1ebb44d5f82f</t>
  </si>
  <si>
    <t>4e0b3439-4aa4-4df7-b7fd-c233ecc11473</t>
  </si>
  <si>
    <t>41696721-6069-4d7a-83aa-cec9f0554f10</t>
  </si>
  <si>
    <t>b09a8e84-49d9-4f98-95dc-3b66c0f2ec7a</t>
  </si>
  <si>
    <t>a31d22b9-ebb7-4d2b-8de1-3d88a029c7d5</t>
  </si>
  <si>
    <t>0e411af1-3898-44ad-b7a6-0338b63b1d61</t>
  </si>
  <si>
    <t>08cccfc1-3450-43e2-aa38-4e48873248b0</t>
  </si>
  <si>
    <t>4e3a2348-4a40-4e4d-9033-b99f0e2ecb79</t>
  </si>
  <si>
    <t>c185c7b2-8d02-4f86-97fb-b40696f57f46</t>
  </si>
  <si>
    <t>e035899d-de54-4565-b3af-7807d9730055</t>
  </si>
  <si>
    <t>f26ae5e9-399b-4e2e-8ea8-eba6f4258f15</t>
  </si>
  <si>
    <t>15143a38-cbee-4615-a03c-7940aa4d797c</t>
  </si>
  <si>
    <t>7931306a-0f3f-4910-918f-65cdce0f6949</t>
  </si>
  <si>
    <t>026780bc-ba83-457f-9193-4fcbd6a3045f</t>
  </si>
  <si>
    <t>33063bac-c475-4658-8af4-ad50c67ad604</t>
  </si>
  <si>
    <t>01af0672-85e0-426b-889e-42c768eb8830</t>
  </si>
  <si>
    <t>50841656-3fef-4676-ad27-6db1a02a46cf</t>
  </si>
  <si>
    <t>e052451d-e44d-4813-9dc4-d5275e79bb3b</t>
  </si>
  <si>
    <t>4efb9496-da55-47ce-828c-cdcff69d3c2d</t>
  </si>
  <si>
    <t>c4e98165-90ee-4ac4-a579-cced671dddde</t>
  </si>
  <si>
    <t>b57cddbf-2125-4a67-855f-89caf77c61db</t>
  </si>
  <si>
    <t>03275d83-37b4-4f59-8500-1e025f94d381</t>
  </si>
  <si>
    <t>cd2a93b3-63f8-4893-ae56-e5c635d9b920</t>
  </si>
  <si>
    <t>88d3dfa9-3b4b-4942-8d8f-804ceaa0d6ec</t>
  </si>
  <si>
    <t>edca9a1e-ed27-4487-89d9-df4744bee010</t>
  </si>
  <si>
    <t>2bc6a89e-c2d7-4f61-baf8-d3099e450966</t>
  </si>
  <si>
    <t>890b14e6-ac4d-46bd-8003-476508842733</t>
  </si>
  <si>
    <t>2c6d678b-0f4c-45af-a24b-18e0ffca804f</t>
  </si>
  <si>
    <t>c9275aa0-413e-4008-a961-3635854428be</t>
  </si>
  <si>
    <t>7e5138fe-a4bb-4582-a060-c969af8d74bf</t>
  </si>
  <si>
    <t>5cd208cc-2230-4c83-98a8-5a04549ad980</t>
  </si>
  <si>
    <t>269b4ce1-ccdd-4eb3-8006-be22f7e2acda</t>
  </si>
  <si>
    <t>4517bebe-f1b2-4522-8dba-b253a220b1f8</t>
  </si>
  <si>
    <t>db398c8b-ab21-49d1-a119-755fe182f628</t>
  </si>
  <si>
    <t>2be41be5-106b-4850-a1c5-b94bfae7d64f</t>
  </si>
  <si>
    <t>e463d6a6-498c-4039-8fb3-49ae84b206cd</t>
  </si>
  <si>
    <t>2e5e3ea4-8b34-4b58-8f85-516c8db2fbc8</t>
  </si>
  <si>
    <t>d54bd722-7e1a-4c82-887a-f9b658d1c473</t>
  </si>
  <si>
    <t>b73329fb-7d5c-447b-b967-4e3499cb6931</t>
  </si>
  <si>
    <t>6e198659-d3d3-4f4b-873b-29ea9ed4c5be</t>
  </si>
  <si>
    <t>051923db-6ed1-48ae-81a6-10eb8d81f930</t>
  </si>
  <si>
    <t>9f5858e3-ef71-442a-a2ea-069f71549702</t>
  </si>
  <si>
    <t>b015b2ab-96bf-4fe1-9532-e24e3d77f7a0</t>
  </si>
  <si>
    <t>0818b422-f757-404f-ae59-69aeb5a8f122</t>
  </si>
  <si>
    <t>590cd822-9664-4876-9a24-69386c79ddb6</t>
  </si>
  <si>
    <t>051d006b-24cc-465a-9a5c-7c6769daad6c</t>
  </si>
  <si>
    <t>3581c5b5-f1a3-43af-b0c4-6b432ecfb55b</t>
  </si>
  <si>
    <t>9af1ed87-a508-4ea7-8235-29ada421da5f</t>
  </si>
  <si>
    <t>364eca51-2c12-474c-b6a2-a582a42258aa</t>
  </si>
  <si>
    <t>c303fcfe-03c1-4abf-aabb-78ef0fd301de</t>
  </si>
  <si>
    <t>dcd26e8f-12f4-46b9-b834-f2c3bd0afc55</t>
  </si>
  <si>
    <t>46a4f1a3-2dc1-4db1-b088-f9d97d0fa089</t>
  </si>
  <si>
    <t>7f965b93-227e-449a-8d9e-875074bb6d3e</t>
  </si>
  <si>
    <t>a337c676-bfde-40fd-8516-e4b65ad981e2</t>
  </si>
  <si>
    <t>aa0043a3-6215-4c1f-b738-1893fe1e858e</t>
  </si>
  <si>
    <t>f3462db8-7b9b-44c6-8854-5f7a39ff063d</t>
  </si>
  <si>
    <t>299552b2-3721-46c6-87e2-cfb3a557bb85</t>
  </si>
  <si>
    <t>d9fbf90a-d03e-4ecf-b000-6a208d3c7fe8</t>
  </si>
  <si>
    <t>76bc04e9-828b-454f-b185-f2842e5e0301</t>
  </si>
  <si>
    <t>91870ff4-1f00-48b3-b782-19a906b1a791</t>
  </si>
  <si>
    <t>5d45de93-1df4-4e7f-838e-fef21ab1f3df</t>
  </si>
  <si>
    <t>f6e26426-8200-423b-adc2-d6b55df2f1c1</t>
  </si>
  <si>
    <t>643c5877-4666-4c38-8707-1de0038517b3</t>
  </si>
  <si>
    <t>a5c73d03-7eb1-461b-90da-b2135b910fea</t>
  </si>
  <si>
    <t>d83fad26-a9a2-45e3-acaf-c53844e6f083</t>
  </si>
  <si>
    <t>5ff22400-f7e1-438b-9492-77d0b9c38220</t>
  </si>
  <si>
    <t>639d719e-ef58-418e-bae4-604d5b97970b</t>
  </si>
  <si>
    <t>a3d30b73-0acd-4c82-b417-2f9402dd6107</t>
  </si>
  <si>
    <t>4c2e93c7-cef3-4f9d-9fc5-b4be65534b55</t>
  </si>
  <si>
    <t>c3a728e5-c69c-4d4e-be23-57a12ae51a18</t>
  </si>
  <si>
    <t>e4fe75b2-60ef-4d1f-b215-bcbbbd3ad61a</t>
  </si>
  <si>
    <t>16356396-041f-459e-90c2-3f613eff7bb1</t>
  </si>
  <si>
    <t>2b5b8390-d4cd-4528-8e8b-184e125f2edc</t>
  </si>
  <si>
    <t>28b95ffd-2fdb-4be1-94f8-c633d176e41c</t>
  </si>
  <si>
    <t>63ae1ec1-0e29-4237-826f-4f5f108644d6</t>
  </si>
  <si>
    <t>a857b25b-395d-414c-906e-8ddffed5efcd</t>
  </si>
  <si>
    <t>6559d26a-0f4d-4bbd-a0d5-3311714afdff</t>
  </si>
  <si>
    <t>4d690b5f-8fc4-41f5-ab32-8a9376bfe2d4</t>
  </si>
  <si>
    <t>2715a238-a0d4-48d4-aed0-4b815873c23f</t>
  </si>
  <si>
    <t>92662f3f-21bd-4daa-9fdd-09af8f25e8f4</t>
  </si>
  <si>
    <t>862f2fc4-3b64-4344-910a-69984ba41130</t>
  </si>
  <si>
    <t>9a4d0a11-050e-4436-a049-458c6cea9934</t>
  </si>
  <si>
    <t>7de993eb-96d0-4df2-bef1-c141b4e3e4f9</t>
  </si>
  <si>
    <t>1fe2614c-abbd-49fc-8352-24bf79313876</t>
  </si>
  <si>
    <t>f764940a-18c9-4bb7-80c4-c0c26c44a656</t>
  </si>
  <si>
    <t>5b797818-2bfa-45d6-a805-06982d22b9f9</t>
  </si>
  <si>
    <t>0ebbf63a-0dc2-4e9e-9931-ec284c2bf256</t>
  </si>
  <si>
    <t>0af3a99e-d8cc-4253-9bea-790865fd0694</t>
  </si>
  <si>
    <t>0d0e59dd-8e00-4551-b817-d6af359d601e</t>
  </si>
  <si>
    <t>24d5998c-5099-4ab4-aa3b-b580b53e7043</t>
  </si>
  <si>
    <t>80b342ac-fd00-48a8-9fac-de1df08dcb32</t>
  </si>
  <si>
    <t>49f9c742-6f4b-424b-8816-1c6877dd816b</t>
  </si>
  <si>
    <t>9ebadd12-951f-42bb-8ea3-7d3fea793d4f</t>
  </si>
  <si>
    <t>ad137a5c-6354-4781-8483-4ed4ec090e88</t>
  </si>
  <si>
    <t>88a095c5-5ade-4ee5-a45b-23fe2ea07bf6</t>
  </si>
  <si>
    <t>2ddd2a35-13c4-4a4a-b59a-3d352a9eec42</t>
  </si>
  <si>
    <t>61935205-39c8-49da-92b5-3e9a5fa8dfb8</t>
  </si>
  <si>
    <t>819e6bb0-0683-49fb-9d96-e68cf7c8b635</t>
  </si>
  <si>
    <t>c6a024ae-d28a-49ec-b65c-2306b86d4d09</t>
  </si>
  <si>
    <t>d1133e06-6bfd-422c-9bea-8f042ffdae9e</t>
  </si>
  <si>
    <t>232e884f-9f5a-44a0-9e22-30e5cdf2f7a0</t>
  </si>
  <si>
    <t>7e752971-9b3c-424d-add9-f259825485bf</t>
  </si>
  <si>
    <t>10852f5b-9bbe-4b1b-97e5-592c4d1d530a</t>
  </si>
  <si>
    <t>8e56e703-f1ab-4f9a-af57-94fc778ea5e3</t>
  </si>
  <si>
    <t>99e891fe-b27a-42fa-a583-f546b2127720</t>
  </si>
  <si>
    <t>245dc3c0-9537-43a4-9993-668bc9080782</t>
  </si>
  <si>
    <t>020eb41a-4058-421a-ab6c-e660cd9d55a0</t>
  </si>
  <si>
    <t>ae463b24-e475-4177-93bf-8c30eb1a68fd</t>
  </si>
  <si>
    <t>9dbdb3e7-1fe8-4a70-a1f7-aff0af06e0fc</t>
  </si>
  <si>
    <t>37375e5f-db37-4e0c-b439-3b41d1f95358</t>
  </si>
  <si>
    <t>052fb3d4-22bd-4053-9157-31c855baea75</t>
  </si>
  <si>
    <t>4c0cf410-a098-40b7-84f2-eeb4e18397ea</t>
  </si>
  <si>
    <t>f345487f-8e45-45ba-91df-8cf029819a0e</t>
  </si>
  <si>
    <t>29f9ad90-6d87-44fa-9c6c-b8bf6d0f7a50</t>
  </si>
  <si>
    <t>519edf39-777e-4c1f-8608-a4f17bf7d1c2</t>
  </si>
  <si>
    <t>acea3672-f3c3-4fea-bda1-e72cf603e7b2</t>
  </si>
  <si>
    <t>2f9f7cba-b00c-4894-b85d-c2dde1d7b371</t>
  </si>
  <si>
    <t>6cb60c03-5bc5-4189-a563-16942a9bdd9f</t>
  </si>
  <si>
    <t>bd8e8bab-3582-4f81-b87d-03f720098518</t>
  </si>
  <si>
    <t>dfe98a8d-ea29-4927-93d5-a7671ef96095</t>
  </si>
  <si>
    <t>8e09842b-271d-4848-835a-7e0349de1be8</t>
  </si>
  <si>
    <t>160e68bc-79a2-4551-982f-fb2e7b7640d7</t>
  </si>
  <si>
    <t>0b36748b-0b49-4b7e-919d-005ddcb49add</t>
  </si>
  <si>
    <t>1c24a1aa-8e4d-4b23-a3cf-f854669825ba</t>
  </si>
  <si>
    <t>b507b63b-3660-41b1-9afd-ea2649784991</t>
  </si>
  <si>
    <t>f936b32f-80c4-4ad2-a481-357b04442075</t>
  </si>
  <si>
    <t>3cff5a6f-a78b-40af-b232-9a607931312b</t>
  </si>
  <si>
    <t>98b97ab9-a06f-4a4c-a0f2-4bc142fa613a</t>
  </si>
  <si>
    <t>0bcb58fb-7595-4dc8-b908-261fa11dabb1</t>
  </si>
  <si>
    <t>9a1db198-1b97-466d-8daa-df0e53be800c</t>
  </si>
  <si>
    <t>6d0e39a4-35b6-4c97-938b-faca0c1cd746</t>
  </si>
  <si>
    <t>7fb1794c-88cb-4a62-bc6f-d472cd5a8549</t>
  </si>
  <si>
    <t>c00d51f2-81bd-4768-a346-7bdb08106e26</t>
  </si>
  <si>
    <t>193a81a0-6e6c-45d6-84e0-a841a5afa408</t>
  </si>
  <si>
    <t>7cc84dda-821a-4d79-95f3-e6846f6ad623</t>
  </si>
  <si>
    <t>c808f657-2057-43bf-a6bd-d9ea6b4b4773</t>
  </si>
  <si>
    <t>c607015b-e154-46e1-850b-b8dbf8529ab2</t>
  </si>
  <si>
    <t>7ebbcced-a4df-44ea-addf-7f804059dcfe</t>
  </si>
  <si>
    <t>e56fd41d-0430-4c87-b5cc-506cf386ec64</t>
  </si>
  <si>
    <t>a71228f8-717d-4506-9223-8d7009155e45</t>
  </si>
  <si>
    <t>871894dc-a505-4525-b2a3-4ccc036bc3f3</t>
  </si>
  <si>
    <t>f4b98c1b-82fe-4f07-a2cf-5483d4ee9639</t>
  </si>
  <si>
    <t>d5ef26d9-1202-4976-b5de-180b9891882e</t>
  </si>
  <si>
    <t>c0a9508a-b0c1-467b-a44b-3d9b1c6c489f</t>
  </si>
  <si>
    <t>d2af2886-a59e-4618-9c8b-90413b420e15</t>
  </si>
  <si>
    <t>990413f3-c70a-4d99-b1c3-4230575ddcfd</t>
  </si>
  <si>
    <t>dbfce625-ebe3-4f9a-b71f-2c87a0a021f7</t>
  </si>
  <si>
    <t>5c5f9ca8-d610-4acd-9166-2eb38ea40326</t>
  </si>
  <si>
    <t>d623b21b-6c2b-45f9-927c-cce6bb418013</t>
  </si>
  <si>
    <t>a5678f3d-0e12-44f2-8f03-0d664c3aaa4c</t>
  </si>
  <si>
    <t>231a02e2-a47a-4297-9f8a-465f375f182f</t>
  </si>
  <si>
    <t>0a7819a8-ebbf-4675-8236-3a6d7fae0c40</t>
  </si>
  <si>
    <t>4f0f7e85-fe99-46a4-8a3f-211044554a28</t>
  </si>
  <si>
    <t>3d227b17-6e00-44c0-b23b-146558be1de1</t>
  </si>
  <si>
    <t>a1bd5782-9fb5-4a6d-b445-b47af828c631</t>
  </si>
  <si>
    <t>52037b8a-13ea-4077-be8c-464a80cce10b</t>
  </si>
  <si>
    <t>a128011c-ff93-4fb0-a033-2f4b1173968a</t>
  </si>
  <si>
    <t>2aeff6bb-b1e8-424f-bd62-7dfb79677488</t>
  </si>
  <si>
    <t>95f4eae5-9a76-491e-9bdd-717d707af727</t>
  </si>
  <si>
    <t>c1630e0c-b1d5-44c4-9763-169685b41182</t>
  </si>
  <si>
    <t>2bb96e32-39b7-4612-827d-31c20043f409</t>
  </si>
  <si>
    <t>7e49532b-6180-4b13-ae23-b0cfabe9386c</t>
  </si>
  <si>
    <t>b420293f-5f09-48c5-be22-279dd5adc7b8</t>
  </si>
  <si>
    <t>2fdc74fb-9a90-46cd-ab00-96cc458c42d0</t>
  </si>
  <si>
    <t>555dd531-7dda-44f1-8a7f-80aae44b7329</t>
  </si>
  <si>
    <t>595e7a62-083e-4d4f-9ea6-1e15b0daea54</t>
  </si>
  <si>
    <t>e1f55557-8ff0-4bdb-a751-d7625e6db656</t>
  </si>
  <si>
    <t>d936639c-a03e-4233-81a5-3960027b8a97</t>
  </si>
  <si>
    <t>307e4261-b1c8-40ce-a74a-7fd25bcaa844</t>
  </si>
  <si>
    <t>601a7310-352d-43a2-a3b2-dc1fe2b2a9fd</t>
  </si>
  <si>
    <t>287c57fa-34cf-4d2e-bf95-d9c79c8093cd</t>
  </si>
  <si>
    <t>30b94cd7-da6c-4d6f-ad05-f6eb5d0a67b7</t>
  </si>
  <si>
    <t>a2088c90-70d6-458d-9139-56060da421b5</t>
  </si>
  <si>
    <t>408b057a-2aaa-4e32-84ce-e60fd938284c</t>
  </si>
  <si>
    <t>27f09d23-70e0-4cfc-a8a9-144d9b44c7d5</t>
  </si>
  <si>
    <t>25595c8f-792e-436a-b186-bbb14477a21e</t>
  </si>
  <si>
    <t>4fc7224b-627b-4ec6-bf1e-8953f4bfbeab</t>
  </si>
  <si>
    <t>ca1a38c3-fb63-4219-8f3e-34b85f22a622</t>
  </si>
  <si>
    <t>5a34e47e-49d8-404d-be82-9901438393d4</t>
  </si>
  <si>
    <t>fcc6db98-336b-4266-8d2e-5520ebf7e6b1</t>
  </si>
  <si>
    <t>87f23cf4-cd6b-42a7-8acd-3c31ab94413a</t>
  </si>
  <si>
    <t>a5713023-1109-4ccb-88ee-2cf6b78f0e43</t>
  </si>
  <si>
    <t>8e57da77-a782-42d9-a39c-465d4a36b363</t>
  </si>
  <si>
    <t>7677d5e3-9806-4548-b63b-f3bb1060c684</t>
  </si>
  <si>
    <t>a2c04968-58ec-4c32-9b0d-43467406c844</t>
  </si>
  <si>
    <t>9e98d76c-6f37-4764-8219-e87ad03276cd</t>
  </si>
  <si>
    <t>4723822c-5579-41a5-bc3c-79af695d98ad</t>
  </si>
  <si>
    <t>21448942-2be1-4855-953c-7de0f0ae3ce9</t>
  </si>
  <si>
    <t>e8af16f0-bbf4-428e-ac79-7da0618a3da9</t>
  </si>
  <si>
    <t>f453d34f-d7ae-466c-914a-19c251b1c95c</t>
  </si>
  <si>
    <t>b91edce0-7e78-4f9c-9d40-f15ec8de44b2</t>
  </si>
  <si>
    <t>b5b90419-44f6-41da-be86-9e660f31d95d</t>
  </si>
  <si>
    <t>7b297751-82bc-4c06-ac50-f67d5af495e0</t>
  </si>
  <si>
    <t>b1f12056-e791-44b2-97f6-39ebe505f870</t>
  </si>
  <si>
    <t>ea051e03-6872-42ca-9bb4-ad9a92440634</t>
  </si>
  <si>
    <t>25340e0b-f2d3-441d-b8cc-7ce7f392d2e3</t>
  </si>
  <si>
    <t>0dcb4814-6894-4423-8228-8e3cd19527b4</t>
  </si>
  <si>
    <t>227a3b53-679b-4ac9-8ddb-147889e96111</t>
  </si>
  <si>
    <t>413c9b5f-ca38-4b77-9319-cea1bed4dcc0</t>
  </si>
  <si>
    <t>896e104f-5d4d-4277-afe6-ffec62e79ad7</t>
  </si>
  <si>
    <t>fe49d1a8-bdab-48c2-a9cf-d8e16062063e</t>
  </si>
  <si>
    <t>d530f3db-9c4e-4109-a0a2-905ba4887a6d</t>
  </si>
  <si>
    <t>22251147-911b-493a-ad7f-ebe776eda367</t>
  </si>
  <si>
    <t>50a98229-1e51-4694-80d4-0a4f9b86fa79</t>
  </si>
  <si>
    <t>8deb652b-13a2-4e2b-b64d-1afc6729339e</t>
  </si>
  <si>
    <t>c09b003a-f3fe-409a-90fd-89992841b8cc</t>
  </si>
  <si>
    <t>f788e2bc-0b0a-4fe3-9e0b-86f0df5b1c54</t>
  </si>
  <si>
    <t>934b8526-e8c2-431a-b673-41bb5ec1663c</t>
  </si>
  <si>
    <t>31ede86c-98f4-4e5f-8b3f-f753e03206c9</t>
  </si>
  <si>
    <t>98dcb8a9-3b5d-4c0c-b720-ad82713ae00c</t>
  </si>
  <si>
    <t>f1031b0b-3fbd-4614-8f71-4d564cd3a4b7</t>
  </si>
  <si>
    <t>8a444937-cad5-43c9-a8e0-20c7edeb164e</t>
  </si>
  <si>
    <t>345f5910-0965-4b2d-bdb5-45ba0348cd28</t>
  </si>
  <si>
    <t>560e1a7e-95d0-4796-809f-7146ee7e64ee</t>
  </si>
  <si>
    <t>71a662c7-894b-4f52-b753-5f4a5e2ef92d</t>
  </si>
  <si>
    <t>232cd67b-8bcc-4b18-a001-ef40852e587a</t>
  </si>
  <si>
    <t>d7253f5c-5360-466d-beae-762de867d976</t>
  </si>
  <si>
    <t>e19baeeb-3441-46a0-9258-e92a7961d403</t>
  </si>
  <si>
    <t>281eac0b-2d95-44dc-bd3d-390a1b95fc5d</t>
  </si>
  <si>
    <t>cced4f58-f810-4794-847a-b46dd7ae16b5</t>
  </si>
  <si>
    <t>cb54b9a9-6b5f-4106-ae51-70e466be2bec</t>
  </si>
  <si>
    <t>d3e38112-d874-466d-bef7-e165af8f63c4</t>
  </si>
  <si>
    <t>6e82c4f5-f944-4ed1-9796-b872a1df95e8</t>
  </si>
  <si>
    <t>a644b3b9-1fcc-4669-a53f-eeb88acfb1f5</t>
  </si>
  <si>
    <t>531de99d-e50e-41a7-8e45-cd86080fa6c8</t>
  </si>
  <si>
    <t>3ac825b1-16f5-476b-8e16-5f2eb8090bba</t>
  </si>
  <si>
    <t>46983a54-d474-44cb-8b5b-296fbf7f8ecd</t>
  </si>
  <si>
    <t>686ca118-7550-49c2-bf9e-7dc3f7c6614d</t>
  </si>
  <si>
    <t>8657a370-43e5-4747-8a0d-9ee5c315fb2f</t>
  </si>
  <si>
    <t>6aeab59b-d567-4581-a88f-2362a00f33ea</t>
  </si>
  <si>
    <t>d144a737-6c6c-4fb9-84e3-c8998178b9ea</t>
  </si>
  <si>
    <t>bc2aec49-d71e-4ba5-8fce-2f05738eaba4</t>
  </si>
  <si>
    <t>d0a4e577-2ca4-43de-8a9d-fc9d66d2b8f0</t>
  </si>
  <si>
    <t>9eb71c87-9eb9-45a3-b518-fee3a19bad57</t>
  </si>
  <si>
    <t>a7b4cb28-5168-4bfa-a09d-22e52a7cde81</t>
  </si>
  <si>
    <t>79389570-6237-4bee-9a1d-129a5564cd61</t>
  </si>
  <si>
    <t>2f23740a-7051-47dd-bacc-53c679292853</t>
  </si>
  <si>
    <t>47c0a678-7779-4100-9d2d-25308efa774e</t>
  </si>
  <si>
    <t>8bb46e11-96b1-45e9-b662-15cd63e8ad80</t>
  </si>
  <si>
    <t>9a7472a5-66b2-49cb-81f8-871672c76124</t>
  </si>
  <si>
    <t>ca1718d5-28c5-4e13-99b7-940a2a4fc849</t>
  </si>
  <si>
    <t>3c5ffcff-3c99-48e8-a3a4-ca6c3f50fb02</t>
  </si>
  <si>
    <t>6a2a5e5c-dab3-4f83-9149-7b91b435d54a</t>
  </si>
  <si>
    <t>a5fa2292-b111-48c7-a204-84b0a5d85ead</t>
  </si>
  <si>
    <t>b3bcfc19-7fe7-416a-ab5d-42e876091913</t>
  </si>
  <si>
    <t>4bd91e72-338e-4d46-a8cd-c471c757d41e</t>
  </si>
  <si>
    <t>32538ab8-d7f8-4b84-8003-79d881e70d96</t>
  </si>
  <si>
    <t>a830eed7-6a29-41b1-a2c0-0e8405a42f4c</t>
  </si>
  <si>
    <t>0fa6f9d8-e4d6-494c-9baf-141ab13c9fb4</t>
  </si>
  <si>
    <t>e39f2811-ae0e-48d7-8b1c-eceda7510676</t>
  </si>
  <si>
    <t>3a025073-cee0-4a68-bd21-236a986b9c5c</t>
  </si>
  <si>
    <t>3c87c7f9-687e-41c0-9798-c4ec6c494b49</t>
  </si>
  <si>
    <t>33a1adaa-bc13-49ae-af73-27cb17949ea4</t>
  </si>
  <si>
    <t>9c9278b6-69e8-4961-b430-e464f1dad987</t>
  </si>
  <si>
    <t>be06922a-4746-4253-bc1c-917448e077ae</t>
  </si>
  <si>
    <t>36742677-da5d-4898-9305-25fad75b86f5</t>
  </si>
  <si>
    <t>5b13959d-e439-49d5-9f7e-110f80c4b080</t>
  </si>
  <si>
    <t>0269833d-3259-45dc-8613-7af557d40a73</t>
  </si>
  <si>
    <t>88ffe6e6-72e6-4f39-80a2-e4d8f149eba0</t>
  </si>
  <si>
    <t>0d23afb1-d4fd-455e-882a-10a5bd00f598</t>
  </si>
  <si>
    <t>34dbbe33-04db-4fcb-bb3e-497169c666b9</t>
  </si>
  <si>
    <t>a3641923-0ee8-4463-9f75-702903cd75bf</t>
  </si>
  <si>
    <t>7c008d88-7473-4385-a4bc-45d6d909819d</t>
  </si>
  <si>
    <t>e341e924-7f84-497a-9c67-c02e4415599e</t>
  </si>
  <si>
    <t>0a694f76-1e3b-4603-aab1-2d06cbb85baf</t>
  </si>
  <si>
    <t>f2f892c8-8c3a-4164-85c4-fb996f78c05f</t>
  </si>
  <si>
    <t>1eee701a-7746-4b15-917b-8022a18a313c</t>
  </si>
  <si>
    <t>2759e9f5-eeab-410d-a8ef-ac9a810c260c</t>
  </si>
  <si>
    <t>34f907db-4815-43c0-af01-86166179cf34</t>
  </si>
  <si>
    <t>d62ced42-dfc1-44cc-a7f5-b672253a9ba9</t>
  </si>
  <si>
    <t>794c476e-5b3e-4a37-8db5-a441f8c1b28c</t>
  </si>
  <si>
    <t>63e2642d-9639-4a47-abf0-b25800244d1c</t>
  </si>
  <si>
    <t>a57cacef-8363-41b5-b0f7-1e264b3b48e9</t>
  </si>
  <si>
    <t>04f582ec-e58c-4943-b1e3-c857f08b4b9a</t>
  </si>
  <si>
    <t>cedac993-23a4-402c-aa80-8e057f51da5b</t>
  </si>
  <si>
    <t>4e452f66-56fa-4004-9863-9f2a26e8c829</t>
  </si>
  <si>
    <t>f75a7140-698a-4704-8d5f-83b7f72036be</t>
  </si>
  <si>
    <t>59d867d7-1dea-4666-9493-8f8600240f07</t>
  </si>
  <si>
    <t>248bd7e6-cb26-44c8-a4d0-dad33c988287</t>
  </si>
  <si>
    <t>63013568-1abe-4503-b31d-aa725deac21b</t>
  </si>
  <si>
    <t>09e51f5f-6806-4336-9c04-ac83c3eb97ed</t>
  </si>
  <si>
    <t>2be7bf62-8e46-4f78-ad1f-415ce510d341</t>
  </si>
  <si>
    <t>12beecbb-eea6-42c8-9895-2601e741c906</t>
  </si>
  <si>
    <t>4ba278ae-6345-4c33-9f33-77f33e6d9674</t>
  </si>
  <si>
    <t>73b0bdc8-c560-4e59-a936-6762f3d6ab02</t>
  </si>
  <si>
    <t>06710ed3-7ce8-41a8-8319-f6488b3df187</t>
  </si>
  <si>
    <t>398a0b60-4140-47ef-8d12-ef61653affce</t>
  </si>
  <si>
    <t>90f449e9-454c-4aae-94f8-c6111e6ddb9f</t>
  </si>
  <si>
    <t>8691bc24-5fe6-4a4a-8597-36943e8a8ec1</t>
  </si>
  <si>
    <t>d73435f3-e581-404f-aec6-d27b6169c4ec</t>
  </si>
  <si>
    <t>7d4ec926-2fb0-4e7a-9c13-b2c96379c42e</t>
  </si>
  <si>
    <t>8e4180e8-459d-4fd6-b2f4-44e27626e262</t>
  </si>
  <si>
    <t>e280479d-743d-4eef-8f3e-d7c1d7106a0a</t>
  </si>
  <si>
    <t>f9f7499c-73c6-4b09-b90e-7f387fdc98e6</t>
  </si>
  <si>
    <t>dd2d95d7-cc36-418a-9b81-9327861d42ac</t>
  </si>
  <si>
    <t>3317ba3d-6a83-4134-9aca-df1763293b0e</t>
  </si>
  <si>
    <t>c2d2b0ae-6e2d-48ab-8ea1-e02b15b4e84c</t>
  </si>
  <si>
    <t>26cab86f-08b2-473c-a921-01e68f4b2d0e</t>
  </si>
  <si>
    <t>273bb9a9-ae7b-4fd5-8647-ef820cacc023</t>
  </si>
  <si>
    <t>c5942809-2360-4ca8-b82e-9c4370bfd5c5</t>
  </si>
  <si>
    <t>ab5ee702-df56-43a2-a075-59eb1d8dae2a</t>
  </si>
  <si>
    <t>7bc40a0f-4cf5-4391-91d3-2b80635e4192</t>
  </si>
  <si>
    <t>2492cb84-f8dc-4cb6-a069-68852a4f60d3</t>
  </si>
  <si>
    <t>e8445d3a-5bdd-46a0-acbc-fe60285c99a4</t>
  </si>
  <si>
    <t>8fe418d0-b89f-41d1-9fa3-d30b17e5568c</t>
  </si>
  <si>
    <t>2c7762ab-9553-48a4-9eef-a4d95279dfe3</t>
  </si>
  <si>
    <t>cf75ef19-b5c2-454f-88b0-c067106c806c</t>
  </si>
  <si>
    <t>fb98c602-0ddc-41fb-853d-9df0a7fd5850</t>
  </si>
  <si>
    <t>2746a42f-5f53-49bb-a62a-6d985e31a63a</t>
  </si>
  <si>
    <t>97daf202-6d2e-461d-a84f-e15239df7dd1</t>
  </si>
  <si>
    <t>aa011369-bacc-4d74-b05d-87fa48c065ea</t>
  </si>
  <si>
    <t>d4626ba0-0fcc-4858-af73-a5df6b90ccfa</t>
  </si>
  <si>
    <t>7e5418cc-3635-4da5-aae0-2db725928b77</t>
  </si>
  <si>
    <t>c0bae033-2fc7-40be-9734-908eda2c5d12</t>
  </si>
  <si>
    <t>5d064ff7-c482-4a4e-b4f3-5c4f424a92d6</t>
  </si>
  <si>
    <t>527bfd81-827a-4a1b-aa57-8ee047540c89</t>
  </si>
  <si>
    <t>b84ffe8d-aab5-4746-ad2f-caef60b2c2e9</t>
  </si>
  <si>
    <t>a5681051-eedc-4b49-a8c7-47159d1af5c1</t>
  </si>
  <si>
    <t>20dd878b-9b7a-40be-88c2-83f861fa4691</t>
  </si>
  <si>
    <t>67c827d2-5033-4430-b0ab-63f720781fcf</t>
  </si>
  <si>
    <t>52946c58-6249-499d-867b-40f1897cf96b</t>
  </si>
  <si>
    <t>f7b8eca8-7ce8-415b-8f2a-649060679743</t>
  </si>
  <si>
    <t>683deea2-f99a-41b0-9aad-d880e484ccb2</t>
  </si>
  <si>
    <t>6879dec6-b6d3-48f5-98c4-9dc329277648</t>
  </si>
  <si>
    <t>e602d651-43da-44b8-8fbc-c6edc1fb423d</t>
  </si>
  <si>
    <t>e4fd1253-8c4c-4cf3-891c-6dc593de6483</t>
  </si>
  <si>
    <t>70e999df-d6c1-4159-8f44-26a85858b05b</t>
  </si>
  <si>
    <t>9b5348d9-8e4b-4fff-ae06-f705a644df4b</t>
  </si>
  <si>
    <t>d00c2cd4-44a3-44db-a4e2-b4d61613446f</t>
  </si>
  <si>
    <t>8e32146e-4f62-4921-be7f-b8b145abd178</t>
  </si>
  <si>
    <t>309fbe39-e54d-4189-914c-fd80e078d8af</t>
  </si>
  <si>
    <t>f84e86ce-0436-4192-97bc-be102cea95e3</t>
  </si>
  <si>
    <t>5000c694-eb4f-4c22-853d-c7b147cf6b3a</t>
  </si>
  <si>
    <t>e120b79f-41cf-42d9-be37-4e100ed6c8a2</t>
  </si>
  <si>
    <t>6ebb2313-9d56-4fe5-930a-79d411cd5f14</t>
  </si>
  <si>
    <t>f40285cd-07c0-4346-b13c-2da9b5dfb237</t>
  </si>
  <si>
    <t>e431f506-d67b-4ab4-84a0-a689f218a9b6</t>
  </si>
  <si>
    <t>23e4955f-067f-4ba4-9801-81bffba9bed6</t>
  </si>
  <si>
    <t>16130313-4ee1-40ba-adef-ab5fc2463e49</t>
  </si>
  <si>
    <t>b226276d-37e6-4390-b985-e9c47d0e7fe6</t>
  </si>
  <si>
    <t>7d3330ae-57dd-418f-b0f6-0fabea515907</t>
  </si>
  <si>
    <t>1a274cba-df65-4885-9d6f-4dbf717ea74a</t>
  </si>
  <si>
    <t>357d0708-d0bc-4140-97c5-0111c16d078b</t>
  </si>
  <si>
    <t>dddc2267-ce72-4414-a58e-c0c571730660</t>
  </si>
  <si>
    <t>b9afa00b-741c-4c2f-b438-f30a7efb1a6a</t>
  </si>
  <si>
    <t>361ecea6-9176-4bf9-9a3b-f1c181bce94c</t>
  </si>
  <si>
    <t>fbbc3894-8f77-4b5b-b221-b87407ed79d1</t>
  </si>
  <si>
    <t>82ad251c-8558-4e6b-8749-52418cace475</t>
  </si>
  <si>
    <t>71bcda6b-1263-4485-bc54-85ae46c75e5f</t>
  </si>
  <si>
    <t>84ba05bd-5d00-466c-b1ea-02025bf82439</t>
  </si>
  <si>
    <t>a0e24632-39ad-4871-8d84-ed3d7d4d3d22</t>
  </si>
  <si>
    <t>45c01068-82e1-4b88-bea4-77e1181ff445</t>
  </si>
  <si>
    <t>f97ff606-e12a-4aaf-9343-c7e38d19edee</t>
  </si>
  <si>
    <t>84b4cdc2-2d11-484b-b1ee-88d368029843</t>
  </si>
  <si>
    <t>637047b9-b217-4bb9-8340-dccf06d984ce</t>
  </si>
  <si>
    <t>c6459804-3f7e-49bb-9c3f-93ec53e02010</t>
  </si>
  <si>
    <t>2f168c7d-0df5-4441-a4d5-ce576d618f5a</t>
  </si>
  <si>
    <t>2cdf915e-e0cc-4112-8d04-3a7d624b67c3</t>
  </si>
  <si>
    <t>edd0923c-3c35-4613-8a0d-b6a8028d7210</t>
  </si>
  <si>
    <t>194c94be-7c30-4df0-aae6-d8a1077ef085</t>
  </si>
  <si>
    <t>687f800f-7027-4398-a4d7-e309c5f9bc5f</t>
  </si>
  <si>
    <t>3bd132fb-27ba-43ae-b02b-f9480990ef3d</t>
  </si>
  <si>
    <t>711a60b8-9175-4a03-af72-999c42a40c50</t>
  </si>
  <si>
    <t>b9625bc0-9f04-4e4b-a03d-fdad12951752</t>
  </si>
  <si>
    <t>a58e1de1-13a4-41d1-9067-80e8156720fa</t>
  </si>
  <si>
    <t>93e8c0cc-9745-4aad-bb70-caa895d3c821</t>
  </si>
  <si>
    <t>fe2bb28d-be28-4f0b-a2a9-5130c25bf75d</t>
  </si>
  <si>
    <t>3407e5de-46fb-46b1-9c72-c946f65eba5a</t>
  </si>
  <si>
    <t>c111a39c-6530-4ca9-adae-f1a196beab61</t>
  </si>
  <si>
    <t>d0411454-1550-44f8-bdd4-3b014417118a</t>
  </si>
  <si>
    <t>fd6d4ffd-eb94-45f0-85ca-1d33d40ac8a7</t>
  </si>
  <si>
    <t>351c07c0-455c-46ab-a4c1-76b17c8d6002</t>
  </si>
  <si>
    <t>c264045a-9ea8-4157-9366-af4690b8fd07</t>
  </si>
  <si>
    <t>84c980a4-bc7a-43e0-9788-b27b38341a65</t>
  </si>
  <si>
    <t>840b976e-ed17-4bbc-a8e1-3a15c0426936</t>
  </si>
  <si>
    <t>cd77ccc0-fa05-4266-a65d-5dc91af7106e</t>
  </si>
  <si>
    <t>e04121a7-5a04-4b31-a554-6f4a9f9a57fb</t>
  </si>
  <si>
    <t>1f4fffb8-b175-401d-9382-3102fb2e1305</t>
  </si>
  <si>
    <t>50b73409-5f0b-4a89-8919-4e4968b7dbc9</t>
  </si>
  <si>
    <t>c0d7e8c4-1d1c-413c-a4a7-770ed6764de4</t>
  </si>
  <si>
    <t>02753a28-b163-40f7-a5f3-4cb1427c6216</t>
  </si>
  <si>
    <t>6965c44c-88fd-400e-a507-01c153ba9bfe</t>
  </si>
  <si>
    <t>83cce026-6ddd-4ec6-83ad-34da31c7c5ed</t>
  </si>
  <si>
    <t>3681e518-fb05-453c-bdea-0445d999c88e</t>
  </si>
  <si>
    <t>b342a062-131c-4c31-a2a0-3ad0440a6ce5</t>
  </si>
  <si>
    <t>3821760e-305f-4ebf-8160-d61204727edf</t>
  </si>
  <si>
    <t>4608553b-41ca-4636-8801-d9715ac32673</t>
  </si>
  <si>
    <t>87fa69b1-09fd-472d-8767-74583eedd924</t>
  </si>
  <si>
    <t>d5431f28-7223-402c-a8b8-7d3ff5315fe1</t>
  </si>
  <si>
    <t>61fc156a-1051-47e6-9ac7-e766f4489173</t>
  </si>
  <si>
    <t>0935cffb-9bfe-416c-88d5-106f52b892d0</t>
  </si>
  <si>
    <t>6e579e3a-ecea-4656-a53d-ce83b65fce8f</t>
  </si>
  <si>
    <t>9d945583-3225-45a4-8c70-b809c75b131d</t>
  </si>
  <si>
    <t>cffbee8b-e930-4e72-9350-c98decd9dc42</t>
  </si>
  <si>
    <t>f0d1e4ac-6e5a-4b12-b0a9-6f4c8a694da2</t>
  </si>
  <si>
    <t>e806c1d8-8987-41e5-8659-b4dffa353480</t>
  </si>
  <si>
    <t>d33bc79a-47be-4ec2-9c6d-d7346e27bfc7</t>
  </si>
  <si>
    <t>92ff491d-a353-4910-bf3e-1c738de02a39</t>
  </si>
  <si>
    <t>fa03cdff-ff47-42b0-abdb-fd149a19fd91</t>
  </si>
  <si>
    <t>47ce354e-369e-47c8-ac27-3b980eb3cabc</t>
  </si>
  <si>
    <t>293f6a15-8900-4990-a1c5-f0e2448383a0</t>
  </si>
  <si>
    <t>f6c7ed13-537c-4b48-8bc7-c92857ec5008</t>
  </si>
  <si>
    <t>058a3d95-0348-4c61-9763-147274c59f31</t>
  </si>
  <si>
    <t>3ae9b65b-cb8c-4b59-978d-a8defdcd1377</t>
  </si>
  <si>
    <t>37d13ca0-4967-4b36-9b08-71d3dc198075</t>
  </si>
  <si>
    <t>4b6e2f4c-6427-4729-b9d1-df5caf1f1daf</t>
  </si>
  <si>
    <t>3ecc2e23-e8b8-419a-8e06-ad79c3817685</t>
  </si>
  <si>
    <t>4c6d68eb-62a0-46df-96c6-c8c9e79125b3</t>
  </si>
  <si>
    <t>703138d1-fa71-46b7-b7d9-0536935f8d6b</t>
  </si>
  <si>
    <t>88ab0240-77a2-4fe7-9b5d-db2419abdb63</t>
  </si>
  <si>
    <t>f7bcaaaa-2d28-4382-9417-76d44732e5b0</t>
  </si>
  <si>
    <t>cb58fa0c-13fb-4743-9b8f-178f0953ecd9</t>
  </si>
  <si>
    <t>8635ab49-d02f-46cb-a9f1-4f978b06ef92</t>
  </si>
  <si>
    <t>a6160c51-07f6-4c00-b2c5-77d68499590d</t>
  </si>
  <si>
    <t>437ff473-0a4a-4c15-b39d-87e616dfcb24</t>
  </si>
  <si>
    <t>99fce970-f5d2-4e34-9fb5-c53ec9f72b8b</t>
  </si>
  <si>
    <t>b4ae00d5-31c0-4fda-93cb-b8fba0618def</t>
  </si>
  <si>
    <t>07e2316a-dda1-4dfe-a40b-cd5b4ccf721c</t>
  </si>
  <si>
    <t>ba155983-4c19-4cbc-8130-6af9a9e7f8a5</t>
  </si>
  <si>
    <t>b1f192b7-a45a-418f-ab2b-6a56be715826</t>
  </si>
  <si>
    <t>6321c170-a6d7-4736-b94f-a72cb39f146e</t>
  </si>
  <si>
    <t>4d810252-7e57-4d34-a06b-f09eecf19b4b</t>
  </si>
  <si>
    <t>eb2085df-5573-4bc8-b5db-4135d1b8996f</t>
  </si>
  <si>
    <t>374c4a81-2e42-41a2-b686-973910bda422</t>
  </si>
  <si>
    <t>0ec1f12b-e188-4293-a87d-25160190d0f1</t>
  </si>
  <si>
    <t>43e425ac-fc99-4859-908e-e26ac9b13a00</t>
  </si>
  <si>
    <t>c0eda6cd-027e-4aef-aaa0-92b1ed48ee57</t>
  </si>
  <si>
    <t>28be8a32-e492-4942-a741-d5df0a1a3398</t>
  </si>
  <si>
    <t>098c03d8-3d64-407c-b369-393a240b004e</t>
  </si>
  <si>
    <t>4389238b-5513-40b2-8b68-b773515767f0</t>
  </si>
  <si>
    <t>873b2bc1-520c-410c-b5e7-aede9f3f4013</t>
  </si>
  <si>
    <t>7e0f9f00-0290-43c2-a1f3-a453faf944bf</t>
  </si>
  <si>
    <t>ba92ad59-89e8-4621-92f5-45349281ae3b</t>
  </si>
  <si>
    <t>3fde6c59-a173-45a9-bc50-e1ecf67da3e6</t>
  </si>
  <si>
    <t>d9e95523-3ebe-4688-ab4d-ee0d0ecdac4a</t>
  </si>
  <si>
    <t>b7eb738e-0533-455c-ade4-7658728329a2</t>
  </si>
  <si>
    <t>846f0ca9-1f56-4285-b5a2-7bc0fbcfa8e0</t>
  </si>
  <si>
    <t>74900067-75bd-41a4-938c-88d5b38c7a54</t>
  </si>
  <si>
    <t>53ea198c-badc-4fd7-aa41-363d709133c6</t>
  </si>
  <si>
    <t>41ca0044-f336-44d8-ad0d-2cc81cd3d945</t>
  </si>
  <si>
    <t>a4c032d7-0b1b-49be-9725-6541232257fe</t>
  </si>
  <si>
    <t>a35eaacb-05c3-4212-bcad-11f4d5ac3c6a</t>
  </si>
  <si>
    <t>c2e28890-1a73-487c-974d-64ca27bbbc07</t>
  </si>
  <si>
    <t>df4d21cf-b3e6-4ec0-a939-808f72b75978</t>
  </si>
  <si>
    <t>f3606982-b79b-43eb-9043-e02022960126</t>
  </si>
  <si>
    <t>b4ca0753-c103-4612-bdc5-1fbec4c8cb10</t>
  </si>
  <si>
    <t>f97d1fbe-6af4-406c-b429-97555df6e6a0</t>
  </si>
  <si>
    <t>d77c4b90-0b9f-44dd-9c73-6e4fc5b9280d</t>
  </si>
  <si>
    <t>582c6b0c-dd36-47e4-8692-63412c8ab862</t>
  </si>
  <si>
    <t>d346bd40-fb2a-487b-8c48-2f913478ab61</t>
  </si>
  <si>
    <t>ef3660f7-c51d-44c7-ad3a-fa964816886e</t>
  </si>
  <si>
    <t>f4cd7877-8c6f-45c7-af95-32dade0f6a9d</t>
  </si>
  <si>
    <t>eca01ee1-fca3-45ee-94aa-46bd9b43a1f9</t>
  </si>
  <si>
    <t>82ecf162-24b6-4fa3-bf33-368aa4b6e364</t>
  </si>
  <si>
    <t>42160364-8a8b-4317-8b66-a833aaf4c585</t>
  </si>
  <si>
    <t>54823477-fe32-40fb-97ab-9a93c4dc336f</t>
  </si>
  <si>
    <t>deabbaa3-9ec5-443f-933b-ce017a713d3c</t>
  </si>
  <si>
    <t>f9c05834-532f-4d81-9a73-c7a4a6154486</t>
  </si>
  <si>
    <t>9d18b598-bc42-4765-8dbf-e5366c9d14d7</t>
  </si>
  <si>
    <t>49358cc1-867e-46aa-a5d0-440778ff0994</t>
  </si>
  <si>
    <t>24513a45-02b9-4bb0-aecd-f49f1c6a0cb7</t>
  </si>
  <si>
    <t>4c3e763b-47e5-411c-a9d7-98ed3a277d71</t>
  </si>
  <si>
    <t>17e69c12-aec6-4b9d-bceb-732317518258</t>
  </si>
  <si>
    <t>8f543d0a-4bfb-41e6-9e49-05a86a902987</t>
  </si>
  <si>
    <t>1d57c670-e0cf-4915-a135-c0b3782d3874</t>
  </si>
  <si>
    <t>e1b92880-0716-454b-ab18-86cf16e4f4cf</t>
  </si>
  <si>
    <t>e30e67ab-66a7-4532-8348-4f38c7badb08</t>
  </si>
  <si>
    <t>039aaf81-b5f3-4081-86e8-4860e89f6335</t>
  </si>
  <si>
    <t>59447593-d256-45d9-a690-bb2c3be3768b</t>
  </si>
  <si>
    <t>9b2f4811-037d-46d2-96c8-878ec3d6e2f7</t>
  </si>
  <si>
    <t>32b41230-4b92-4c67-80d4-3d00cac097db</t>
  </si>
  <si>
    <t>ebbee326-81f0-4062-9010-b72835cafdb8</t>
  </si>
  <si>
    <t>f750763e-889c-43c9-8868-2784dfea2a6a</t>
  </si>
  <si>
    <t>51a7b1fe-9b3d-4ec5-a953-216d6886f423</t>
  </si>
  <si>
    <t>e26e70d8-0813-4510-b214-fb8b6dc36c08</t>
  </si>
  <si>
    <t>54104b03-6542-4840-bfc1-7359412d3074</t>
  </si>
  <si>
    <t>608395aa-ed08-417f-a968-3af61dda1f8d</t>
  </si>
  <si>
    <t>978e980e-fa7e-4a70-a827-683a465ec967</t>
  </si>
  <si>
    <t>8d902d53-dadc-4543-ae51-22bad26a02ec</t>
  </si>
  <si>
    <t>d63d75fd-df83-465c-b3ca-cc1cd95fd216</t>
  </si>
  <si>
    <t>59559c84-148c-4434-8393-55bd342553d3</t>
  </si>
  <si>
    <t>069aed2b-300e-4281-a501-1aa9d7dbc0a1</t>
  </si>
  <si>
    <t>eec08ea3-3f16-407e-b6e0-0129cbbaba84</t>
  </si>
  <si>
    <t>59a77254-a7f4-4799-92c5-fee36d9a59fd</t>
  </si>
  <si>
    <t>6d73c03d-4908-4ba3-b8ae-0b00d439e7dc</t>
  </si>
  <si>
    <t>d32ce7aa-4593-463f-af03-1728f8a0abc5</t>
  </si>
  <si>
    <t>42452c7f-facd-48bf-ab81-c0b88ef3aa60</t>
  </si>
  <si>
    <t>e0e9c50b-c89c-48c8-ae89-9ac22cfa367c</t>
  </si>
  <si>
    <t>6866a23c-71aa-41c0-ba53-df89d4aa5c60</t>
  </si>
  <si>
    <t>79609330-8396-4f37-9c62-c24b6a74f624</t>
  </si>
  <si>
    <t>1678b058-bb66-4350-983a-b3fb874c3ab6</t>
  </si>
  <si>
    <t>008ca4c3-5a03-4cdd-a202-0d4f58dd1a53</t>
  </si>
  <si>
    <t>9d89b374-329d-4b00-9ce4-b1d033783381</t>
  </si>
  <si>
    <t>ff7a9b17-00ec-4bea-907a-5c8defbb75c9</t>
  </si>
  <si>
    <t>42e3efe3-47ce-40a8-8e0f-4905394fb458</t>
  </si>
  <si>
    <t>9ce77be9-3a03-4b29-bbe2-e11fd32a654b</t>
  </si>
  <si>
    <t>9900e274-2fa2-44a4-8af3-992df5472b7e</t>
  </si>
  <si>
    <t>b3c8d8ff-7608-4a20-8689-7956adf6d5be</t>
  </si>
  <si>
    <t>c55a608c-1836-4db8-9e7d-f28e2bda6c39</t>
  </si>
  <si>
    <t>4fb3005a-3cdd-4734-bdc9-4c5b7bf2851f</t>
  </si>
  <si>
    <t>decd49c5-2c20-41f6-a808-63efd2f69a4f</t>
  </si>
  <si>
    <t>a394e922-4ba5-440c-af09-0cbe579843e9</t>
  </si>
  <si>
    <t>44a78044-662c-496d-ad3f-e2fd5368004a</t>
  </si>
  <si>
    <t>c167ed02-da3b-4774-bbf8-c55c596a2bb9</t>
  </si>
  <si>
    <t>b3e0b498-6c0a-421d-8313-2966d85b3207</t>
  </si>
  <si>
    <t>46e59736-3af9-47cb-b47c-a9ba88074a13</t>
  </si>
  <si>
    <t>debc7415-2d47-4870-b8f7-feaf664a2354</t>
  </si>
  <si>
    <t>0d953f63-6805-474e-bb39-c76fae40aee7</t>
  </si>
  <si>
    <t>4946bbf0-79b8-4457-8fcc-3373cd78a9c3</t>
  </si>
  <si>
    <t>b6d148ba-1e57-4759-903b-28953a93d6c6</t>
  </si>
  <si>
    <t>38722df3-4a87-4590-98a2-0eb04ecf16c7</t>
  </si>
  <si>
    <t>aad12649-eaad-4995-bde0-88ea85a41246</t>
  </si>
  <si>
    <t>84329cd3-e0d7-443b-9580-76599b26cc48</t>
  </si>
  <si>
    <t>66840e0a-e145-45aa-bb1d-f8ce71d2d3e9</t>
  </si>
  <si>
    <t>a6bc0336-6703-4699-8f93-993ea2dbb930</t>
  </si>
  <si>
    <t>63d563d1-421b-4034-94bc-5cadd3a6bea0</t>
  </si>
  <si>
    <t>01d5e671-80e4-4d96-847e-4fa959f52396</t>
  </si>
  <si>
    <t>98ac0d62-293d-46db-a3ab-89858bec5f73</t>
  </si>
  <si>
    <t>ffda3174-c20c-4b8f-bb1d-4a6fb922ddb5</t>
  </si>
  <si>
    <t>c174c963-0ad9-48fb-9ede-8a1b8077ef5f</t>
  </si>
  <si>
    <t>ec834a7a-95b8-4a25-8086-661afba08df7</t>
  </si>
  <si>
    <t>5f72a0a9-aa9c-4314-8e03-3312637ff257</t>
  </si>
  <si>
    <t>72aed643-6586-419f-9150-328634b76eef</t>
  </si>
  <si>
    <t>37ff8044-702d-47ad-a00f-6a26f2974e35</t>
  </si>
  <si>
    <t>dcba025a-0cce-492f-b670-68125acdf884</t>
  </si>
  <si>
    <t>4c29a8b0-d98f-4416-8182-0145e9b9ceeb</t>
  </si>
  <si>
    <t>e9508fe5-eb7b-4057-aded-81ad1195c2a9</t>
  </si>
  <si>
    <t>1265dca0-f65a-4817-8aaf-d8f9aa4b6249</t>
  </si>
  <si>
    <t>85e2b5ce-88b1-4221-8f09-d6711353da13</t>
  </si>
  <si>
    <t>6353bc40-98bc-48b4-a4cc-069bd1080f67</t>
  </si>
  <si>
    <t>f5fce980-b1f2-4fa8-9e02-09b3b7d88a36</t>
  </si>
  <si>
    <t>976149d8-55fc-4adc-bf53-42965df9bcf2</t>
  </si>
  <si>
    <t>9439e1ef-92c8-4abe-acb5-aea809b2c694</t>
  </si>
  <si>
    <t>2b7243d4-f6ca-424f-84e1-71d74ef6638c</t>
  </si>
  <si>
    <t>fcfc3446-b2f2-4359-8420-1a675d433529</t>
  </si>
  <si>
    <t>7c0417aa-d77a-439b-990a-a19fba7c8395</t>
  </si>
  <si>
    <t>49936c7c-4370-4165-a768-d035a27fefca</t>
  </si>
  <si>
    <t>74f26135-0b60-4f1e-a064-e4a5b3fd30e0</t>
  </si>
  <si>
    <t>2a0115a0-9a9b-4ef3-885a-d1ef5d653efd</t>
  </si>
  <si>
    <t>ea351ce7-2be4-4628-90bf-bd3ad507d902</t>
  </si>
  <si>
    <t>b2bdb569-c95d-46d4-a8a2-8dc7a681da84</t>
  </si>
  <si>
    <t>2c797e82-3aa3-49d2-90e5-7e5bd1ad1794</t>
  </si>
  <si>
    <t>87fe41e7-b068-4ab2-b231-2b944ab088cd</t>
  </si>
  <si>
    <t>73b4244d-3449-4f10-aa47-3bf52baa371c</t>
  </si>
  <si>
    <t>f13c4d18-505b-4a36-a8d2-5381472ab523</t>
  </si>
  <si>
    <t>1e56aa55-0d0a-4fc6-8e5b-f7689946f84a</t>
  </si>
  <si>
    <t>a5479c04-b644-4cab-aa3e-9bcc6f57927c</t>
  </si>
  <si>
    <t>47f45e96-5fe4-4935-b5ac-f2954ee1da86</t>
  </si>
  <si>
    <t>3161d440-a211-40e3-9797-8046a0f9768f</t>
  </si>
  <si>
    <t>49bbdf54-3024-468d-89ac-4a87d3dc7afa</t>
  </si>
  <si>
    <t>4a72aad6-1af3-4d5f-83a5-dec3571d40d0</t>
  </si>
  <si>
    <t>3e015e26-ebac-4028-b3c5-b7b97f43e309</t>
  </si>
  <si>
    <t>e3e55eb6-fbd9-496f-803f-b2f437855a2a</t>
  </si>
  <si>
    <t>6e4a4268-ca37-4bd4-abfd-d03d9cef8457</t>
  </si>
  <si>
    <t>4a96fb52-457f-4e75-b182-3095e38a9fa1</t>
  </si>
  <si>
    <t>bba5bbc7-4554-4839-8cb3-938b03fd54ab</t>
  </si>
  <si>
    <t>bcdf9abf-3d36-4423-9bf7-fbaded32c8cc</t>
  </si>
  <si>
    <t>16c88ecc-a3f2-4650-8d37-f1ad1025e871</t>
  </si>
  <si>
    <t>152c44bd-9825-413f-a0d0-1cc3bc96ad2d</t>
  </si>
  <si>
    <t>1290bb6b-1607-46af-b9aa-31b20e9cf7c1</t>
  </si>
  <si>
    <t>4af4b441-ee54-4c97-955b-7fda4245c6b9</t>
  </si>
  <si>
    <t>f105f00d-39ff-40b3-a826-ea64a1f2929e</t>
  </si>
  <si>
    <t>ead24ec5-7ce2-4dd3-b181-b03a551a3759</t>
  </si>
  <si>
    <t>20fd5d5c-95dc-42d2-89b5-9a8033a3d88e</t>
  </si>
  <si>
    <t>6afc7f27-f940-46dd-8f28-e20b643fab41</t>
  </si>
  <si>
    <t>1369ea9f-a92a-4c86-a087-d7e7547e27f2</t>
  </si>
  <si>
    <t>59efda56-ee8f-4aa4-a4f3-745fb572ece2</t>
  </si>
  <si>
    <t>3049675f-9990-4493-8721-1f1bbc755ff6</t>
  </si>
  <si>
    <t>af92211d-ae11-4cd0-bd2e-677fb3a54cac</t>
  </si>
  <si>
    <t>48cdc4c1-8450-4b82-8bc8-804e9dcf26bb</t>
  </si>
  <si>
    <t>790a4907-8414-4e7d-af0f-fd04b0681bfe</t>
  </si>
  <si>
    <t>6cdfbde7-7a20-46e1-ba72-0eb18e4de08b</t>
  </si>
  <si>
    <t>a9bfdeb6-f29a-4056-a4d8-1b0a07b2f350</t>
  </si>
  <si>
    <t>3a162bec-d089-45e9-9998-2d0f3cc15a20</t>
  </si>
  <si>
    <t>00abca23-6ca6-40e8-9429-a4f8d4f15c60</t>
  </si>
  <si>
    <t>9efac631-2ddd-4056-94bd-5233aa9975ee</t>
  </si>
  <si>
    <t>c74c9fae-a053-4d58-a226-3fb95276b18e</t>
  </si>
  <si>
    <t>95c68f97-98ff-4ca3-96e4-57143d06e2be</t>
  </si>
  <si>
    <t>ddb5fd5c-6f93-4676-b046-7c5e8f94760a</t>
  </si>
  <si>
    <t>b111093d-f1a0-42ff-8434-0039fba9ca6b</t>
  </si>
  <si>
    <t>61505664-1014-4769-b04d-80640314ea85</t>
  </si>
  <si>
    <t>880a13c4-7917-4b9e-8bcd-f9504ed1ffd1</t>
  </si>
  <si>
    <t>0214a0ee-b2d1-401f-9a40-469a2d1a075f</t>
  </si>
  <si>
    <t>6b32d5d4-3bee-462d-b966-e0db0c44b517</t>
  </si>
  <si>
    <t>96511eb9-9ba9-46ee-b65c-25a2816846d1</t>
  </si>
  <si>
    <t>132dbaef-e6d1-45b2-98b8-745bd03248cf</t>
  </si>
  <si>
    <t>52f9d30e-edef-4988-b69c-c0917d819dbc</t>
  </si>
  <si>
    <t>07f75e91-c9cb-4ab8-9164-d19f6144ceb3</t>
  </si>
  <si>
    <t>7d7e612e-4850-4f62-b039-e03bb5841750</t>
  </si>
  <si>
    <t>c7379d47-79e1-4bd0-9059-b124f85b244e</t>
  </si>
  <si>
    <t>564a06e8-d034-40be-bdc0-6496caca9dd7</t>
  </si>
  <si>
    <t>91587082-b7d8-4e2f-b3e2-907a3fadee96</t>
  </si>
  <si>
    <t>11a81e9d-4212-4abf-accf-1b1a9dfab11a</t>
  </si>
  <si>
    <t>33c7ae75-43ee-4271-8da4-fd81b95ea718</t>
  </si>
  <si>
    <t>bff54d43-54f1-4182-8d6f-1ed9bea4616c</t>
  </si>
  <si>
    <t>2a2f6559-8a80-48b3-b170-5f0e9740630e</t>
  </si>
  <si>
    <t>0af682e9-ee6b-4d31-9beb-5799537d6430</t>
  </si>
  <si>
    <t>9e6019a2-13de-4cd8-b272-89754040d139</t>
  </si>
  <si>
    <t>987be6ca-0de8-4cd3-b60c-fdfb1c49fbc5</t>
  </si>
  <si>
    <t>69c6e39f-da1b-426f-8a30-162164b28a29</t>
  </si>
  <si>
    <t>7e76235b-bf7c-4750-9f62-00cc2a2a16ad</t>
  </si>
  <si>
    <t>758e11c2-b3b7-4b64-b073-88ada950059c</t>
  </si>
  <si>
    <t>302642d5-a64f-44f7-8923-c00b038b61e5</t>
  </si>
  <si>
    <t>5d41df40-b2a0-4863-9192-e94f81235168</t>
  </si>
  <si>
    <t>6cf9c9dd-cb8f-4dd8-bba0-33c2c873ce90</t>
  </si>
  <si>
    <t>2d9f69c0-c18e-44dd-b8a2-190adedec942</t>
  </si>
  <si>
    <t>26afb35a-36d0-45ce-adff-4812d12b740b</t>
  </si>
  <si>
    <t>23e49acf-c388-4df9-b10b-26793a5ee2fa</t>
  </si>
  <si>
    <t>3890aaa1-9b79-44cb-bad6-f1b6dda024c7</t>
  </si>
  <si>
    <t>6c670d6d-86e7-456c-9560-ce4caf5fd85b</t>
  </si>
  <si>
    <t>1ef4c166-6218-4f35-9c93-7bc0ee491fb5</t>
  </si>
  <si>
    <t>3dc4aa4d-eccc-4b5f-a8c3-e4a3172ac30a</t>
  </si>
  <si>
    <t>6bc0fa85-98d9-43a3-9972-717859037a75</t>
  </si>
  <si>
    <t>533f8098-c2e9-42a5-9f63-dc30b2b12bf7</t>
  </si>
  <si>
    <t>38dd931c-f9a1-4bb9-b4a0-94ae07874372</t>
  </si>
  <si>
    <t>d5af135c-fdaf-4326-88c4-a205fa43451a</t>
  </si>
  <si>
    <t>dcd02a8f-be57-4f13-b90f-16e9e5aed6e4</t>
  </si>
  <si>
    <t>4c842ec3-2432-4893-8598-3796cfe8f726</t>
  </si>
  <si>
    <t>7c7799d1-bbb4-4596-8d51-2f220a6daabe</t>
  </si>
  <si>
    <t>0d6cf0c0-5ea1-4cb4-b0b8-0607dd523a78</t>
  </si>
  <si>
    <t>bd9ef65a-6ef0-431d-b6ae-0362f415b65b</t>
  </si>
  <si>
    <t>33aa29af-a806-43e9-aed9-e7662b2738f1</t>
  </si>
  <si>
    <t>de9feb78-80a3-44aa-aebf-d188d1b3dc68</t>
  </si>
  <si>
    <t>14e4f139-eb1d-43a8-9443-f20ced88c6d2</t>
  </si>
  <si>
    <t>d28b9b9c-5c50-41b4-803c-77b58300c22c</t>
  </si>
  <si>
    <t>d7969d2e-eb11-4e1a-aced-cf1efa83cbfd</t>
  </si>
  <si>
    <t>43c86fca-462a-4359-ad50-cda45d93a149</t>
  </si>
  <si>
    <t>766cc111-2fc7-4f20-be56-e7667a3e6f20</t>
  </si>
  <si>
    <t>50ab8579-f654-49e7-a6c3-5424bea99b9b</t>
  </si>
  <si>
    <t>ee54b109-c2f8-4790-95e6-999039702a8f</t>
  </si>
  <si>
    <t>c32cf980-d1b7-4504-a4fd-2de278f1bab1</t>
  </si>
  <si>
    <t>a603386f-f0d3-46af-913a-1d4415d8479d</t>
  </si>
  <si>
    <t>618ddbc9-002f-4eb7-8bf4-67752ccd1d4f</t>
  </si>
  <si>
    <t>1d06ed1f-45a8-42b3-b801-6a667a86647e</t>
  </si>
  <si>
    <t>4e25166a-0011-4430-9965-f9b0b41fce3f</t>
  </si>
  <si>
    <t>bd47058f-f7e7-42a3-8183-edd97e0ff93e</t>
  </si>
  <si>
    <t>7f9f20cb-c783-4c68-9882-4e2c986759eb</t>
  </si>
  <si>
    <t>890c828d-d6b4-499a-b4f1-58d7b44d6b0b</t>
  </si>
  <si>
    <t>85c5ba46-deab-4e33-8863-cc4d26939b7e</t>
  </si>
  <si>
    <t>da398cc3-d305-4b1a-a054-6912f90c1aa1</t>
  </si>
  <si>
    <t>e259cd10-b4c9-4817-83d4-68988ceed48f</t>
  </si>
  <si>
    <t>abff6c9c-cf19-415a-8a2c-18c9ac43e187</t>
  </si>
  <si>
    <t>d78da5d5-894b-49d1-befb-d565648cb02b</t>
  </si>
  <si>
    <t>30610388-bdd9-4731-befa-818543f19958</t>
  </si>
  <si>
    <t>f3e8b87f-1a60-4f47-857c-9db4051bb9f7</t>
  </si>
  <si>
    <t>692f33be-dec8-4f9e-bc4b-d0305f4a3274</t>
  </si>
  <si>
    <t>fda812ea-eab8-488e-86f3-ad394f825bfd</t>
  </si>
  <si>
    <t>51708316-3b1e-427e-b295-b5de333c2104</t>
  </si>
  <si>
    <t>c9e9a897-544a-485e-82a6-15a266d52ccd</t>
  </si>
  <si>
    <t>2621b542-8726-4263-be8d-8968ef821aff</t>
  </si>
  <si>
    <t>f8e4f0c5-67ab-4058-8e8f-cdcd00c90d88</t>
  </si>
  <si>
    <t>e6603d52-5fe8-46b1-a2ff-64dfde3a916a</t>
  </si>
  <si>
    <t>e4c166d6-664f-48f1-b0ab-9aead2f4804b</t>
  </si>
  <si>
    <t>1a7fd517-8b75-4b64-9e02-2e033395eea6</t>
  </si>
  <si>
    <t>6ad0bf22-5d65-4c5d-849e-bbf1ccf0cf86</t>
  </si>
  <si>
    <t>7f3b8cc9-de5d-4d0a-b83a-f2070d1b0255</t>
  </si>
  <si>
    <t>64d90223-23d5-4458-a26c-527613adaf8c</t>
  </si>
  <si>
    <t>943615bf-656f-4415-8440-868c5da0c43c</t>
  </si>
  <si>
    <t>1040e2d0-9d98-4042-85b8-2fe7ae4cb31f</t>
  </si>
  <si>
    <t>82826440-6336-403d-a3c6-cee37e091db7</t>
  </si>
  <si>
    <t>1d29d763-570f-4a4e-a8b0-08aa3ce9d1ba</t>
  </si>
  <si>
    <t>2008c02b-cc36-4195-a668-599f21064a67</t>
  </si>
  <si>
    <t>2dd2351b-7ff8-464f-ae69-6e8d2a085e86</t>
  </si>
  <si>
    <t>fa2f51bd-1995-4f78-8b7d-35f628f2605f</t>
  </si>
  <si>
    <t>f010fd34-fd3d-4e35-af9b-df22f58c9112</t>
  </si>
  <si>
    <t>ae4fbde7-6def-47f8-b6ea-c4a2a41a6978</t>
  </si>
  <si>
    <t>f3a75f6e-a4eb-468d-ac6d-32138486bc0e</t>
  </si>
  <si>
    <t>496881f4-352c-486f-ad6c-b7ba4fc6c881</t>
  </si>
  <si>
    <t>fd935cd7-b949-4270-8309-995dc83ccae0</t>
  </si>
  <si>
    <t>5b642027-2098-4d76-915f-89cdb45fdd5b</t>
  </si>
  <si>
    <t>1fa5af4a-b488-48d6-a881-621e96342b82</t>
  </si>
  <si>
    <t>7a834bb4-1ec9-41e1-b31f-eec3fb5338d8</t>
  </si>
  <si>
    <t>6aa2ce04-b5a4-4da2-81f3-775c8422c555</t>
  </si>
  <si>
    <t>6c932474-f099-4bbb-87cc-edefbd1e50c9</t>
  </si>
  <si>
    <t>2e63d686-ac74-47f0-b736-3c1ddf372a34</t>
  </si>
  <si>
    <t>4c0c27f6-42ad-4fb1-ad62-9a58577bc6d7</t>
  </si>
  <si>
    <t>c9a9882f-1fc2-49db-ba24-d2928d04c4ef</t>
  </si>
  <si>
    <t>51bd9741-6b47-4486-8073-300996d0eba4</t>
  </si>
  <si>
    <t>4ecd396e-6679-4613-8362-3395b6ee6e13</t>
  </si>
  <si>
    <t>77e5669b-5eb8-4638-aa02-f428a130acb8</t>
  </si>
  <si>
    <t>790dcbf3-bdba-41a4-b771-f72eaa85f63c</t>
  </si>
  <si>
    <t>217d2aab-fe89-4bfb-a597-56e1eb7a4f13</t>
  </si>
  <si>
    <t>5254d73c-1171-4c66-9e58-26e82df38252</t>
  </si>
  <si>
    <t>b500d6c1-0131-4ae7-85a1-a4dd4fa8c59a</t>
  </si>
  <si>
    <t>4c432c58-63d0-4502-8d87-476cd7635bf1</t>
  </si>
  <si>
    <t>e6849c01-0261-4a05-a3a8-73307c5c40bc</t>
  </si>
  <si>
    <t>debdcf7f-eaef-4626-8f6c-0a2b2807c104</t>
  </si>
  <si>
    <t>be67a131-e81d-4ee9-83e5-24b379953824</t>
  </si>
  <si>
    <t>53e0e1e9-88e6-4b21-a8d5-17ae50579401</t>
  </si>
  <si>
    <t>6eaeeb67-d207-4847-86c3-e92fe7124504</t>
  </si>
  <si>
    <t>3ba313e6-4d2f-405d-9a42-e159bfbbe56b</t>
  </si>
  <si>
    <t>6b8af896-de85-459f-bedb-2b2d11ceee34</t>
  </si>
  <si>
    <t>20ede83c-da09-4d93-af37-5a946e1ee47c</t>
  </si>
  <si>
    <t>34213cfb-fe6d-4cae-bfc0-b3d4b70fa417</t>
  </si>
  <si>
    <t>4de5901a-b4d0-4d78-ad6c-b278a221e389</t>
  </si>
  <si>
    <t>e71840c8-00f4-414a-ae19-cdb366e7ebe3</t>
  </si>
  <si>
    <t>cb0d0308-cc8a-473c-89a1-2d6bed3ceac4</t>
  </si>
  <si>
    <t>535c81ae-3e5f-42a1-80d5-8ed791257fec</t>
  </si>
  <si>
    <t>fbf0d738-c4a3-4a70-a5d9-79d3dbe98881</t>
  </si>
  <si>
    <t>e5959349-a364-47b7-87a6-0818640f49e7</t>
  </si>
  <si>
    <t>889eae42-15ed-4744-9205-72d45cd0daa7</t>
  </si>
  <si>
    <t>08ab4268-5a67-4782-bdc5-d815f2854c5f</t>
  </si>
  <si>
    <t>be911715-51dc-4831-8e99-453892fda2d0</t>
  </si>
  <si>
    <t>378e0f89-3abe-4cac-9400-e4889de1995f</t>
  </si>
  <si>
    <t>d9927b33-2a02-439f-86c6-bba62e470147</t>
  </si>
  <si>
    <t>b3bff076-e553-4e95-b7d3-04360d4d921c</t>
  </si>
  <si>
    <t>7f19f18d-295f-403e-bb2e-5660bca7639b</t>
  </si>
  <si>
    <t>c8b588d0-eae3-41d0-9980-8ceafa8a1d59</t>
  </si>
  <si>
    <t>ea1c9f29-b4a4-4ef7-8c40-e4f2f2c51bf5</t>
  </si>
  <si>
    <t>4bce03b3-2372-41a6-b4b7-43a63442c3ef</t>
  </si>
  <si>
    <t>53e5434a-3ffe-420e-a7fa-62b4831b297e</t>
  </si>
  <si>
    <t>cc647c17-1e21-4fc9-b5bc-480f5b42576d</t>
  </si>
  <si>
    <t>2e9b36ca-c674-4916-9409-633e7170fcf8</t>
  </si>
  <si>
    <t>c8736f01-4efc-40c0-90f2-48f43905d87f</t>
  </si>
  <si>
    <t>f0d23f59-dd22-4814-a02b-fc7e3a3d6b30</t>
  </si>
  <si>
    <t>3a89b28c-5059-43a8-8871-ffd36f234791</t>
  </si>
  <si>
    <t>fbd45aff-2ac2-4f58-a0c9-f3a4ab5301d3</t>
  </si>
  <si>
    <t>c8932e12-ae1d-400c-aed9-483d31639fcb</t>
  </si>
  <si>
    <t>3d3431cd-ec2d-4bf5-922e-989ccf901284</t>
  </si>
  <si>
    <t>a835cecf-6632-4668-9b42-64080e68ca71</t>
  </si>
  <si>
    <t>bc511c69-11f3-42fb-84fd-18de8460f1f2</t>
  </si>
  <si>
    <t>f6ddbf35-438c-4fdf-a2aa-655e8ed3b94e</t>
  </si>
  <si>
    <t>623c8e16-8a76-4076-ad3f-d015d52c71d9</t>
  </si>
  <si>
    <t>694a4d12-a621-47ef-934a-a65880995842</t>
  </si>
  <si>
    <t>a2b04c2e-1398-44fd-a00a-fcc1cc967258</t>
  </si>
  <si>
    <t>20cd8200-da65-45c6-883a-cc92f6caa81f</t>
  </si>
  <si>
    <t>feee2e02-cdd7-4e03-b4e9-da582ea51502</t>
  </si>
  <si>
    <t>171600e4-c9f4-454b-82d6-d1ddbd346e15</t>
  </si>
  <si>
    <t>1e61b8f8-c285-47bd-82d2-eb8d4d048d63</t>
  </si>
  <si>
    <t>bbb77bc7-6196-43b3-b960-88cc40ac3d0a</t>
  </si>
  <si>
    <t>32c83878-f140-4920-8404-7c26ea13a79d</t>
  </si>
  <si>
    <t>3042904c-4fdc-41f3-bc1b-86cff67adb86</t>
  </si>
  <si>
    <t>56c3ab2b-6730-4c59-bb33-b79e9af09520</t>
  </si>
  <si>
    <t>5f9493b8-fa1b-4ca2-8e43-c7bcc32a2fdb</t>
  </si>
  <si>
    <t>474e5af9-fc9a-4f35-8ce5-be0d0c8a1961</t>
  </si>
  <si>
    <t>56e4e77f-099c-4d7a-a53b-ce27dfcdb8af</t>
  </si>
  <si>
    <t>dc29dfed-58e5-41bf-9d2d-fdeb9bc2a029</t>
  </si>
  <si>
    <t>548e179b-6d47-41b4-b005-6f7631cd32f7</t>
  </si>
  <si>
    <t>0c68cf82-1077-4faf-afbb-719567acdf71</t>
  </si>
  <si>
    <t>0e1a420e-fc88-481a-839d-8a25970b73d9</t>
  </si>
  <si>
    <t>abd138f4-3862-4dd9-9355-f70bc91e5b3e</t>
  </si>
  <si>
    <t>614ba9af-a462-49ba-95f9-7be5fbf15764</t>
  </si>
  <si>
    <t>51e54b34-a414-42b4-b2ce-e671f19a35c0</t>
  </si>
  <si>
    <t>f2bd1c41-aba8-4bd0-ace9-f0d2082cad34</t>
  </si>
  <si>
    <t>61c9ab50-06fd-498b-a10f-8aed7aae5e3b</t>
  </si>
  <si>
    <t>57f850bf-775d-4760-a9a6-3c89e7b53529</t>
  </si>
  <si>
    <t>af9de059-ec7b-4dfd-a80b-2b12f7da4175</t>
  </si>
  <si>
    <t>34df555c-9e5c-4ffc-a9bb-0c33ec337fda</t>
  </si>
  <si>
    <t>9359e89f-d438-4fc7-ae0d-c0533e8412e1</t>
  </si>
  <si>
    <t>f675d908-7054-41fa-a49d-53e109acc3f2</t>
  </si>
  <si>
    <t>1a5a6f3c-d1e0-42db-b8c9-136a7178f6ce</t>
  </si>
  <si>
    <t>cd759646-71c6-4241-9738-51ce398a8d61</t>
  </si>
  <si>
    <t>c3cf8bae-a762-49ca-a476-cfcfdf0202ab</t>
  </si>
  <si>
    <t>8602be3e-803f-4a08-8570-2499b90f9609</t>
  </si>
  <si>
    <t>08414c92-c245-4f22-8320-82fe81b7ffd6</t>
  </si>
  <si>
    <t>a55605a6-7581-4ca4-b8b6-a3fc231953fb</t>
  </si>
  <si>
    <t>974fb5e3-725d-4d53-bd8f-0355371c38b3</t>
  </si>
  <si>
    <t>0d49a30c-15ea-4cbe-b534-a737ab2b6896</t>
  </si>
  <si>
    <t>da638878-ec46-4f9e-a5a8-b1da95adb250</t>
  </si>
  <si>
    <t>4016314a-b068-4515-b53a-d9402fa3ef55</t>
  </si>
  <si>
    <t>bc6510a7-cbb4-477e-b961-1eee40489950</t>
  </si>
  <si>
    <t>78fbdcdf-76d2-47d6-80c1-6f93d677f42a</t>
  </si>
  <si>
    <t>f97eb0b8-8043-4c7d-b288-c05927f94eb6</t>
  </si>
  <si>
    <t>3df43236-f83d-4181-81ec-f24f26250510</t>
  </si>
  <si>
    <t>1cc818ff-106c-4152-a794-0c1fc6188be9</t>
  </si>
  <si>
    <t>22b53ee5-8007-4e2a-957a-bc2d7e1aa033</t>
  </si>
  <si>
    <t>a008e698-0684-481b-880b-6a24155eea48</t>
  </si>
  <si>
    <t>d5a87b10-6de7-45d6-89fe-da01673d4dba</t>
  </si>
  <si>
    <t>f9b17494-e8c5-4aaa-a139-7fc000fe7443</t>
  </si>
  <si>
    <t>bf15fd7e-ec7c-4bb9-9f87-bcc5cce97423</t>
  </si>
  <si>
    <t>52cd9015-232c-4546-9d9a-d6611fdb86f5</t>
  </si>
  <si>
    <t>febd2ef7-d0e5-41cc-8165-993ab2672a54</t>
  </si>
  <si>
    <t>2656cdfe-2d1d-4cc9-bbdd-9766bbc973d6</t>
  </si>
  <si>
    <t>9de0e2e9-38b5-47f6-a3e0-ef5e300ec8e2</t>
  </si>
  <si>
    <t>dc3fad39-b9fd-4074-9a25-3b8680db6021</t>
  </si>
  <si>
    <t>aebfdaf9-e520-42a5-89f2-c8422bd26648</t>
  </si>
  <si>
    <t>0047801d-379c-4ea8-b0ff-d39a89407fd8</t>
  </si>
  <si>
    <t>b2a33dea-9a32-4f1e-bc0e-cf2f54bb20b7</t>
  </si>
  <si>
    <t>4352d90f-878d-491c-8dab-d6fde9ef2acb</t>
  </si>
  <si>
    <t>03f740f2-dbb4-41f3-8562-09f8be24c40c</t>
  </si>
  <si>
    <t>af220ccb-ac1a-4c1e-948d-e2f282f1a549</t>
  </si>
  <si>
    <t>287d7f5a-b3d9-4952-9744-2b66097cd253</t>
  </si>
  <si>
    <t>58051aab-f768-42c4-91ac-8db078429d46</t>
  </si>
  <si>
    <t>c2173bc0-eb9f-4b16-93bc-c9f74893627d</t>
  </si>
  <si>
    <t>52b9c3cb-b80b-4995-9483-9716554b3e40</t>
  </si>
  <si>
    <t>5879ca37-4174-4bd3-9663-75bddd861bc4</t>
  </si>
  <si>
    <t>d466ca46-fe03-4592-8eff-ab33000e02c2</t>
  </si>
  <si>
    <t>9b2805ba-0fb2-4a9a-a3d1-136996bfe067</t>
  </si>
  <si>
    <t>d5936252-e89c-4a57-b80a-fe5c499ee1f0</t>
  </si>
  <si>
    <t>0ed142e8-c9e8-4f35-b1cf-0074a3bbf7d5</t>
  </si>
  <si>
    <t>c37b8cb2-c4c1-46e2-b9fa-99b73fec568a</t>
  </si>
  <si>
    <t>cf039531-a0ec-495f-bfb8-39a504138e48</t>
  </si>
  <si>
    <t>33a14f24-7c1b-4024-8aa1-d0683f0e01da</t>
  </si>
  <si>
    <t>45169453-0dfe-414d-9569-d81e678d8c63</t>
  </si>
  <si>
    <t>cfd6a076-11e7-4965-b4aa-d1ad19c9b855</t>
  </si>
  <si>
    <t>5afe4d5d-c87d-406a-95ee-0d7709d1af46</t>
  </si>
  <si>
    <t>ecdd0cd2-026c-4b56-8b97-c9966307389e</t>
  </si>
  <si>
    <t>006575cb-0f2a-4228-8939-3c5107a7b812</t>
  </si>
  <si>
    <t>2369fa21-4b29-4d78-91e0-5616658d006b</t>
  </si>
  <si>
    <t>f2757c3d-c4c4-46c9-86fd-877c825dc305</t>
  </si>
  <si>
    <t>25c62378-3744-4615-bb30-a2fb7575df29</t>
  </si>
  <si>
    <t>9c2c8d7e-3d82-4051-9f26-6488a4360fda</t>
  </si>
  <si>
    <t>42494c08-ff0c-4be2-859f-7a6e459546e3</t>
  </si>
  <si>
    <t>61c31935-db8a-4b1c-a4ea-5e8f4f3666da</t>
  </si>
  <si>
    <t>32388f8a-76a8-4338-81fd-88746754c005</t>
  </si>
  <si>
    <t>44a46f1b-dfca-4c09-bf3b-d12c34e331c3</t>
  </si>
  <si>
    <t>80add8c8-5d51-4105-9cb0-714b9d8648ab</t>
  </si>
  <si>
    <t>ebbdd4c1-5598-49e8-bf62-e21eca366f28</t>
  </si>
  <si>
    <t>876b52d4-6987-4ffb-a607-eaa5e8bbc79f</t>
  </si>
  <si>
    <t>f9f93f43-dc9d-4383-ac7d-a55958b6fd27</t>
  </si>
  <si>
    <t>7e7f22ee-cc87-49d3-b62d-c263197db271</t>
  </si>
  <si>
    <t>3af31cf8-669f-458d-8779-8277ed1e866a</t>
  </si>
  <si>
    <t>68991941-135e-4285-8072-4c88cc8bac1a</t>
  </si>
  <si>
    <t>e64c8ab9-638b-4650-a5e5-d54b6bf0b51a</t>
  </si>
  <si>
    <t>86a2ce07-81be-4b20-9e0c-032899db8f31</t>
  </si>
  <si>
    <t>bc3c5856-8771-47f8-98a5-caec084ae754</t>
  </si>
  <si>
    <t>6b05d337-67d5-4fc1-a758-86c1a111cbe5</t>
  </si>
  <si>
    <t>2f8a7757-efc5-405b-8bd9-d6180813baf0</t>
  </si>
  <si>
    <t>56319d99-50b8-4111-bca9-49822b1f1584</t>
  </si>
  <si>
    <t>ad331ac2-3064-472c-977f-7f15307f8e94</t>
  </si>
  <si>
    <t>0e3ac802-bb2b-475b-8ee8-e9059053fddb</t>
  </si>
  <si>
    <t>26193429-bad2-4221-98a4-df138092876f</t>
  </si>
  <si>
    <t>5914069c-1f4c-44ff-92c8-6d9fa8cfca92</t>
  </si>
  <si>
    <t>a790e5b3-c0ca-4d32-bc31-bb954a237211</t>
  </si>
  <si>
    <t>1a12c892-d0a6-44ee-ab0a-b7e68b9978d9</t>
  </si>
  <si>
    <t>d25b134d-4165-4713-8b0f-1ed39eb2f107</t>
  </si>
  <si>
    <t>93718004-698a-48bd-b8f1-7961becb2b40</t>
  </si>
  <si>
    <t>fcedce6c-18ac-44b0-8ec0-aa53f4c5a7b2</t>
  </si>
  <si>
    <t>77cc6111-f6da-4e54-bd62-900dfa7106d5</t>
  </si>
  <si>
    <t>8cf3548a-686e-4f02-aa65-485a32d58955</t>
  </si>
  <si>
    <t>bd84e1b0-31b8-4b02-84c5-98c0193b0222</t>
  </si>
  <si>
    <t>7cc376f2-fcda-442c-9888-e2ffacc98246</t>
  </si>
  <si>
    <t>1d13a853-c01c-440f-ae46-7082bc9bcba1</t>
  </si>
  <si>
    <t>0edc2d73-7a2a-4802-90dd-22a9900e3d17</t>
  </si>
  <si>
    <t>0ac29ab8-a451-4c44-945b-313464571ab7</t>
  </si>
  <si>
    <t>8e651e81-2e3f-4e2f-8c51-382fbe991e4b</t>
  </si>
  <si>
    <t>6b79003a-8e18-4795-94f9-ebe1f64cd57b</t>
  </si>
  <si>
    <t>1d45e179-aa0e-4f93-94c3-a4b9925ab6ee</t>
  </si>
  <si>
    <t>a3683e04-8d35-4110-9d43-c90f1e0e1cba</t>
  </si>
  <si>
    <t>b30b1784-120c-4763-bef7-efd108a5a063</t>
  </si>
  <si>
    <t>5a2ad6a1-f614-43ab-87e6-9ec9c922c15b</t>
  </si>
  <si>
    <t>1f40a59a-e67b-42df-b8ee-5dde2f41e725</t>
  </si>
  <si>
    <t>3597214b-bee0-44cc-813a-d34f16f1199d</t>
  </si>
  <si>
    <t>5c3fb711-b5df-4191-bf70-7a862ce306c2</t>
  </si>
  <si>
    <t>21988271-cbd6-471e-ab57-bd8c30fe9ba9</t>
  </si>
  <si>
    <t>bb660500-7d63-481b-90c3-a1bb82e3815d</t>
  </si>
  <si>
    <t>996955e8-ec05-415d-98f0-9d035d40c86c</t>
  </si>
  <si>
    <t>e084a05c-90da-4323-92df-36e40170e6c7</t>
  </si>
  <si>
    <t>96a2a133-fe8a-442e-b38a-c71fcab6019e</t>
  </si>
  <si>
    <t>5e00a3af-d3fd-4e5d-8729-25629b998acf</t>
  </si>
  <si>
    <t>bd60e5e7-9214-429c-abaa-67c978f15f3e</t>
  </si>
  <si>
    <t>bb3142f3-fc5f-46ff-abe6-4675040f6309</t>
  </si>
  <si>
    <t>b0ed078b-186d-46e9-8196-cd62131585c9</t>
  </si>
  <si>
    <t>70fc6778-45db-43b2-87ce-4210e9a1c1b1</t>
  </si>
  <si>
    <t>a98d1886-a790-483d-bbd5-be079cdd8dfc</t>
  </si>
  <si>
    <t>4de79710-a0ad-4aac-a31c-9a678fe0cc1d</t>
  </si>
  <si>
    <t>1063f562-8856-40fc-8427-ce3444b18eb4</t>
  </si>
  <si>
    <t>527dd726-72a8-471d-8371-1ba48751a2ed</t>
  </si>
  <si>
    <t>b0edcac7-95ea-48c3-b3c9-05cb310e79bb</t>
  </si>
  <si>
    <t>e12043a4-98ed-42c8-9887-18b3ee07c199</t>
  </si>
  <si>
    <t>2b399904-c932-4203-9b61-117f25670df5</t>
  </si>
  <si>
    <t>d1aa830a-d385-4d85-abdf-57a83bb3e59b</t>
  </si>
  <si>
    <t>5ef307cc-060e-4d8b-a4ae-60d1b984e813</t>
  </si>
  <si>
    <t>63b7e2c1-280d-440b-af5e-9b600c0f39bd</t>
  </si>
  <si>
    <t>8e3dd705-b4ca-4755-97ba-5f49ada40bb1</t>
  </si>
  <si>
    <t>ad398852-30a2-42e6-a934-d3a3a13b66c0</t>
  </si>
  <si>
    <t>3df13085-4073-431c-92a0-98ed0bb84939</t>
  </si>
  <si>
    <t>6aa4d548-e1ef-41d9-8b67-247a0bb06050</t>
  </si>
  <si>
    <t>1c380626-32b3-40ff-a282-98d918667e8e</t>
  </si>
  <si>
    <t>51b6b6c8-788d-4a3f-a25e-b174e9ee8cd5</t>
  </si>
  <si>
    <t>4c98fa5e-d696-474b-83ae-43b2ead4a6d1</t>
  </si>
  <si>
    <t>eb52f6eb-4eac-4519-a49d-e251b6d99247</t>
  </si>
  <si>
    <t>d4c856b3-ccf1-4f17-8d69-e55e37985836</t>
  </si>
  <si>
    <t>c00f3177-e9ee-4591-bc8d-c49918a8be7b</t>
  </si>
  <si>
    <t>86124e72-486c-44bd-9dab-f516780706d5</t>
  </si>
  <si>
    <t>ac625d2f-92b8-49fe-babe-e8f82f4c354d</t>
  </si>
  <si>
    <t>592c7897-472d-4dea-81c3-aee6fbc17c0c</t>
  </si>
  <si>
    <t>67a8dfe5-0202-4061-9536-243c5cf87aa5</t>
  </si>
  <si>
    <t>ec57e59c-1d5e-46ab-84e1-04eda9a883d0</t>
  </si>
  <si>
    <t>1af9c753-fc12-4c3f-9e0c-797c77847841</t>
  </si>
  <si>
    <t>83bfa10a-124f-43f7-9aef-29b488dd5866</t>
  </si>
  <si>
    <t>4854ccf3-a297-4b53-87bb-335e4485319d</t>
  </si>
  <si>
    <t>968f31e8-c8b9-46cc-a8cb-75ab4e3c101f</t>
  </si>
  <si>
    <t>7ced33cb-96a9-4833-ba13-c3302e3bfb1f</t>
  </si>
  <si>
    <t>3684d5a5-975f-4114-bf99-c1a76bed2fc2</t>
  </si>
  <si>
    <t>5b6da2e2-e5c6-4ef7-ad80-1cec5a332530</t>
  </si>
  <si>
    <t>55f1c464-f372-49cc-a53f-7f90a4aae75d</t>
  </si>
  <si>
    <t>ca42f15b-c487-44ae-8c8d-f96e5195dfb5</t>
  </si>
  <si>
    <t>d83a71b0-6859-4231-bfaf-336e0ec65f5e</t>
  </si>
  <si>
    <t>19fc34c7-7f3f-4654-b00a-1e375aea1fdd</t>
  </si>
  <si>
    <t>0ab4b22c-5697-46a9-8a2c-7712dd1fd595</t>
  </si>
  <si>
    <t>5bc6c408-a03a-40fc-912f-ffba6bf9f52c</t>
  </si>
  <si>
    <t>b70ba69e-5da0-47c4-8c53-238216d208a1</t>
  </si>
  <si>
    <t>4a0b7501-e09f-409f-97eb-ad68093d737f</t>
  </si>
  <si>
    <t>65b44a01-16a5-49bc-8068-f1ace27de026</t>
  </si>
  <si>
    <t>23437823-6104-44ae-8b5f-764d619c7103</t>
  </si>
  <si>
    <t>751ed569-f543-4620-94b3-e086f86b7e23</t>
  </si>
  <si>
    <t>022cfbdd-67ae-4c38-b167-5c7dd60deb4e</t>
  </si>
  <si>
    <t>4bee02a9-f5ef-4c2c-9b30-d34877ba6303</t>
  </si>
  <si>
    <t>c6f657f8-39b4-4c69-8cd7-30b01ec99254</t>
  </si>
  <si>
    <t>53f0fd41-6a07-4907-87fd-5f3eab202d89</t>
  </si>
  <si>
    <t>d421d386-8b0a-4f87-a519-f9ef0581ff61</t>
  </si>
  <si>
    <t>29e4c0c7-7757-45f4-b96c-cde595361e05</t>
  </si>
  <si>
    <t>dbb2f195-c4ee-4c3b-a413-afe04f983db3</t>
  </si>
  <si>
    <t>41540927-bbf2-43e8-9355-81fedd084164</t>
  </si>
  <si>
    <t>07076236-00db-4de7-8e73-84d455fa459c</t>
  </si>
  <si>
    <t>07c29aa2-771e-4667-b4be-0aa34eb20bae</t>
  </si>
  <si>
    <t>866cf0bc-26c4-4aaa-b0c8-a526e6a02b29</t>
  </si>
  <si>
    <t>eaeeb728-db60-429e-94f4-3bbf141fca47</t>
  </si>
  <si>
    <t>e6ebd8bf-011a-4aef-9c8f-046a1a651a28</t>
  </si>
  <si>
    <t>a585915c-c190-42d8-9c53-1189317d488e</t>
  </si>
  <si>
    <t>cfa9f045-1a67-41e6-8446-edc59b1dc29c</t>
  </si>
  <si>
    <t>86627bd7-9759-492b-b5ee-ca9fb6dca96a</t>
  </si>
  <si>
    <t>d588bfd2-6d0e-45a9-b970-e56f3f9a0147</t>
  </si>
  <si>
    <t>58b9cedc-80f8-42f9-a1ba-7f8113ed2cfe</t>
  </si>
  <si>
    <t>99e72460-45c9-44c7-b781-8a4924e9a199</t>
  </si>
  <si>
    <t>5f4b3dac-0763-49ec-85e7-2ecbf34fbbd0</t>
  </si>
  <si>
    <t>6b37e5d3-b152-4f78-affd-174f1830d7a7</t>
  </si>
  <si>
    <t>14eb57e6-a866-4004-901c-f0ee998f81b2</t>
  </si>
  <si>
    <t>f8257cd6-6d5c-47bc-827a-c4cc2eda14d5</t>
  </si>
  <si>
    <t>b32c2f41-c0c2-45fc-975b-3ba0f81df2e9</t>
  </si>
  <si>
    <t>6c11e529-c500-431e-879e-3c2694ab3c7b</t>
  </si>
  <si>
    <t>586a2e76-3e65-4298-a528-c9173efed41b</t>
  </si>
  <si>
    <t>604dcb81-5684-42a4-b490-6ff2cb92e9b8</t>
  </si>
  <si>
    <t>6e0fbf84-77fa-4f33-a6d7-54b4137c31c9</t>
  </si>
  <si>
    <t>1196cfe8-f6a4-42fa-b05c-8f882d85879a</t>
  </si>
  <si>
    <t>8ed98228-5bb1-4f5c-b945-464e9fd3ce9b</t>
  </si>
  <si>
    <t>7aa875cb-0c36-4bbe-b498-61acdfe85e09</t>
  </si>
  <si>
    <t>4bee3505-1c23-4200-8baa-9ac64521b342</t>
  </si>
  <si>
    <t>0a731bca-0c63-4c5f-9c1a-680f6fa89a89</t>
  </si>
  <si>
    <t>9eef45e1-de39-4156-93ed-0cbe4140cd96</t>
  </si>
  <si>
    <t>2b0d0b64-cad6-43d0-85dc-83dd71aa946d</t>
  </si>
  <si>
    <t>eb2ffbe5-6627-4edc-9dbd-782166715cc3</t>
  </si>
  <si>
    <t>5d5a83d3-05c7-41ea-8220-cc90cc566442</t>
  </si>
  <si>
    <t>361eb2a2-ef9d-4d6b-abb6-a437f5ccd27c</t>
  </si>
  <si>
    <t>f8dcad13-a880-4c09-adf2-730db1ca5358</t>
  </si>
  <si>
    <t>16d68000-338f-42e6-80a6-10084701e9c2</t>
  </si>
  <si>
    <t>425f7346-cef2-4f01-a4af-7973f9cbb438</t>
  </si>
  <si>
    <t>6d9c4dcf-424a-47ea-81e3-2ecae807a077</t>
  </si>
  <si>
    <t>21767261-9694-44e1-883c-62c5ac22729a</t>
  </si>
  <si>
    <t>c8d1f135-bafa-4ae2-8133-a6fe8a92ef5b</t>
  </si>
  <si>
    <t>334a780b-643a-4aa9-804f-47b3aeda8871</t>
  </si>
  <si>
    <t>25a67a4e-1442-46ce-87e7-e640761b0e3f</t>
  </si>
  <si>
    <t>ff3605af-70bd-4520-ab52-6fb56b8c5f0d</t>
  </si>
  <si>
    <t>63dcbdbc-efcd-45e7-adcc-270a8dd50e6a</t>
  </si>
  <si>
    <t>39dbd725-ccb3-4387-ac4a-b1fb9c74fbf2</t>
  </si>
  <si>
    <t>c5142656-8c36-4231-aa3a-08b70a43ebdc</t>
  </si>
  <si>
    <t>1c651a03-9b95-4561-9118-ab1d3a53996f</t>
  </si>
  <si>
    <t>767026d8-ade5-44e8-bd5b-b01a4a310560</t>
  </si>
  <si>
    <t>c831a6c6-cf42-4656-9244-1d27e99bcc1b</t>
  </si>
  <si>
    <t>735d57f3-dc7f-42af-9aa7-608b35833261</t>
  </si>
  <si>
    <t>197a3fec-fee4-4b06-a131-72ad20b2928b</t>
  </si>
  <si>
    <t>a6f6c261-844d-4da3-82bb-643633c9d537</t>
  </si>
  <si>
    <t>6d5b48f8-b7f5-4641-97b4-8caca78cf248</t>
  </si>
  <si>
    <t>a85eb94b-6be6-47d6-bc30-70fc0c0c22fd</t>
  </si>
  <si>
    <t>b294cf0d-a07f-4806-aa6c-72323beb20bf</t>
  </si>
  <si>
    <t>f4e683ac-371e-419a-bec7-4633672b3668</t>
  </si>
  <si>
    <t>4fa29d3c-82ad-4222-8cf8-b774117218a8</t>
  </si>
  <si>
    <t>101cfb10-ec3c-4d8c-aa2e-19cda8f196bc</t>
  </si>
  <si>
    <t>466ee580-5a32-434c-ab83-c5605c15cc2a</t>
  </si>
  <si>
    <t>c2beaccf-e729-44fc-88f4-47c703944d0a</t>
  </si>
  <si>
    <t>75f5f6e5-ce4d-47f2-a7aa-fe1f07f549cd</t>
  </si>
  <si>
    <t>7c607d88-e5c1-42d8-bf8f-4271716f2586</t>
  </si>
  <si>
    <t>d500c05b-30a1-4d5f-a328-6efd691b6454</t>
  </si>
  <si>
    <t>5717b0c8-8f28-47f5-9b9e-003c1f847c8c</t>
  </si>
  <si>
    <t>5d744426-d7d3-4256-b347-161bbec85a4e</t>
  </si>
  <si>
    <t>3e50c3dc-fc1e-47bf-a4cf-397aae38850c</t>
  </si>
  <si>
    <t>ac301969-54ca-4222-b9f7-11d5990e7215</t>
  </si>
  <si>
    <t>4f2ecc52-f08c-42a8-a858-301ddbe1df96</t>
  </si>
  <si>
    <t>1c634995-f8cc-49f1-9f3f-a6c85e408a25</t>
  </si>
  <si>
    <t>fe33ea09-e5fb-4dcb-89f9-2745c5e14598</t>
  </si>
  <si>
    <t>32ec776e-50c1-4f51-aa09-4fe467a86e17</t>
  </si>
  <si>
    <t>194aa686-4794-4f87-9125-c037c8986b73</t>
  </si>
  <si>
    <t>cdaae733-52c4-4b18-9141-92ba7d06851b</t>
  </si>
  <si>
    <t>71113c1f-eac9-4b77-acc6-0ad252f89dd8</t>
  </si>
  <si>
    <t>43432984-ad3a-4600-8623-483983ab051e</t>
  </si>
  <si>
    <t>ae28c4ea-7097-46a7-9696-5ddcf9857ab9</t>
  </si>
  <si>
    <t>0788bee0-6da8-422b-b106-c7d060f2ffdd</t>
  </si>
  <si>
    <t>e0079897-c3f3-47ca-9a60-7133c8f1f7d3</t>
  </si>
  <si>
    <t>cb4e66f2-372c-4a41-809b-92ad6db23bb8</t>
  </si>
  <si>
    <t>dd6d64ce-a221-4d3b-ad40-c66af51315fe</t>
  </si>
  <si>
    <t>d8540b83-ea71-4994-942c-789c805c99a6</t>
  </si>
  <si>
    <t>69734cb4-ba06-4c0b-8de6-815e163dd2da</t>
  </si>
  <si>
    <t>1c704242-6df6-49ef-a3ba-1a20cadaf71e</t>
  </si>
  <si>
    <t>7cd86b33-8174-4304-b26d-bcfd702507c2</t>
  </si>
  <si>
    <t>6192f58f-cd13-4b94-801c-0975b27e9ab7</t>
  </si>
  <si>
    <t>8bc0af58-af32-4aac-9507-1d9396713798</t>
  </si>
  <si>
    <t>c3f99073-09bf-4c89-95e7-714b2313f114</t>
  </si>
  <si>
    <t>f6544859-a090-4c30-81ce-6689300531eb</t>
  </si>
  <si>
    <t>a9e30e20-78b5-4b70-9015-10030a8ca6fa</t>
  </si>
  <si>
    <t>0b5bded1-3609-4e8b-b21d-ee239464e8be</t>
  </si>
  <si>
    <t>21a58f81-8595-42b7-b502-ca22a1f59c3c</t>
  </si>
  <si>
    <t>f9b039f9-e839-4a47-aeb4-7a393fc8804d</t>
  </si>
  <si>
    <t>f45add93-b1f4-421c-bdb7-13f93e2df485</t>
  </si>
  <si>
    <t>2161d78a-2779-44c1-be2d-bad3997e5990</t>
  </si>
  <si>
    <t>4fb6d03e-bc7c-4abf-a49a-5081dfe3f264</t>
  </si>
  <si>
    <t>285d9637-044f-460d-9082-e796dbd9a6a7</t>
  </si>
  <si>
    <t>5cd537b0-e3df-440e-94e1-1344c67d4ec4</t>
  </si>
  <si>
    <t>347b2b15-a9b5-4442-ac7a-31c37a8737b7</t>
  </si>
  <si>
    <t>f8c88bab-5332-4bad-9e95-3c060111f2ca</t>
  </si>
  <si>
    <t>3146d8e1-7540-49e1-9a31-c50e2b7c2e5f</t>
  </si>
  <si>
    <t>e33f27f5-b79a-416f-bdab-f79a84c40836</t>
  </si>
  <si>
    <t>e9b4d7db-a14b-45b4-ac52-afd4eadde0c2</t>
  </si>
  <si>
    <t>b41c8f29-530e-49bc-ba45-9ab283370e22</t>
  </si>
  <si>
    <t>c364bf2f-ae00-4a99-82c0-9510e5e25ef9</t>
  </si>
  <si>
    <t>5e0376bd-3a77-4bda-98b1-9287af1e96ce</t>
  </si>
  <si>
    <t>06d6c67e-9766-40c9-b133-64a7f57bba62</t>
  </si>
  <si>
    <t>9687e3b3-24eb-4851-96ab-d57b838be4d3</t>
  </si>
  <si>
    <t>19fb91a1-4cec-4585-aed6-abbce8e8e9f0</t>
  </si>
  <si>
    <t>f08bf435-7caf-4323-a518-58931a88630f</t>
  </si>
  <si>
    <t>3a21a5b0-a575-4076-8e5e-bad24f85a4e4</t>
  </si>
  <si>
    <t>f4d02163-3669-45e9-b587-77e5600a0d12</t>
  </si>
  <si>
    <t>1f9f3916-a941-4be9-8ce0-eac2cf32a717</t>
  </si>
  <si>
    <t>0f8d38e0-a45d-4700-913e-0e148d438ff8</t>
  </si>
  <si>
    <t>b20f0b33-f58a-4321-8311-007fbf9be73b</t>
  </si>
  <si>
    <t>f2d3a5d2-8980-4402-921e-29fa6c4d18d6</t>
  </si>
  <si>
    <t>a64c7e5f-960c-442b-9b8e-a53a6618b112</t>
  </si>
  <si>
    <t>710d13bb-d0cb-4ea9-90a6-26d7d87a2d2b</t>
  </si>
  <si>
    <t>b4495f40-a558-43ba-9108-91871a9ef7e6</t>
  </si>
  <si>
    <t>9c96294a-83a9-4e77-b953-85ba70722d40</t>
  </si>
  <si>
    <t>1c0e356d-2df9-4ac4-aa76-68022b2c1f8c</t>
  </si>
  <si>
    <t>308efdd8-57a2-4dab-9771-1c8c22b43bea</t>
  </si>
  <si>
    <t>2e8edfea-912b-494f-ac85-3344bc3dd48b</t>
  </si>
  <si>
    <t>0d819ec0-7744-48f3-b142-c42bae2700b8</t>
  </si>
  <si>
    <t>cf9463b4-e968-49f4-abcb-e8c5a7e21072</t>
  </si>
  <si>
    <t>fcf77fdc-d2fb-4cc9-b69e-c2d2c8354ddf</t>
  </si>
  <si>
    <t>4c1e7864-eb5d-49c6-a16c-c1328232aa2d</t>
  </si>
  <si>
    <t>c9314bed-0524-4ea0-aee8-c4d03923bb3e</t>
  </si>
  <si>
    <t>f61eace5-1431-4529-bc21-e47016a7ea7e</t>
  </si>
  <si>
    <t>0ad7fe18-a43b-43d5-bd8a-6f89ecc70927</t>
  </si>
  <si>
    <t>4e3acde5-dccc-42b1-9c60-23a98f556848</t>
  </si>
  <si>
    <t>aeb63fe1-48c0-495a-960b-9a43ca57d547</t>
  </si>
  <si>
    <t>b02ef372-b022-4cf5-8974-ab13cc5c2f40</t>
  </si>
  <si>
    <t>dceecb74-cfb0-4676-9f46-e187e0bb7cdd</t>
  </si>
  <si>
    <t>b50cfee0-7c0b-4a14-ada0-7be557ed282a</t>
  </si>
  <si>
    <t>3019c5f6-6b4f-4860-a647-d60784ac7817</t>
  </si>
  <si>
    <t>0eb21497-fb4d-425a-979f-6139c4e99d99</t>
  </si>
  <si>
    <t>c42864cc-e809-4524-ab20-15ddadd6428c</t>
  </si>
  <si>
    <t>5fde01df-21cd-4d25-b720-ce4a68e9fe88</t>
  </si>
  <si>
    <t>027e2aa1-cb58-4644-be02-ab0610bb1702</t>
  </si>
  <si>
    <t>3fd77071-f95b-4ea7-83ad-3ce0d8bce78d</t>
  </si>
  <si>
    <t>584e63db-bc68-4998-ab27-05a38a47645c</t>
  </si>
  <si>
    <t>9b644551-2576-4968-8c78-5bd51e4f229c</t>
  </si>
  <si>
    <t>1633e9a3-863e-4f33-ab59-90c88f38bc4a</t>
  </si>
  <si>
    <t>fb3bf510-1589-4686-885a-569dd1fed482</t>
  </si>
  <si>
    <t>9527c9f8-9447-4abf-8275-bd95af190a67</t>
  </si>
  <si>
    <t>1c54854e-7d29-48ed-842d-d06dc8a72d06</t>
  </si>
  <si>
    <t>490e5a46-ef0a-404a-9a3d-43eb58509a61</t>
  </si>
  <si>
    <t>a0ebf16f-ed65-40b9-b45e-5b111181ba84</t>
  </si>
  <si>
    <t>07d30dee-e4ef-498e-8740-2685925d4963</t>
  </si>
  <si>
    <t>c0b2fb09-ab1c-4eeb-850e-ccf23f20581c</t>
  </si>
  <si>
    <t>6912f587-46bf-474a-b2af-6cb2c6ba188f</t>
  </si>
  <si>
    <t>b5f8038a-00f4-49c5-acb0-b18eebcfc326</t>
  </si>
  <si>
    <t>b4a1ddae-71c6-45e8-b835-f22214c63fda</t>
  </si>
  <si>
    <t>8fccaad3-27d5-48f9-95a6-dda1e6a5e9ea</t>
  </si>
  <si>
    <t>9f0635d1-70c3-4430-b844-43f8de1a968c</t>
  </si>
  <si>
    <t>2ef13499-674d-4369-bb5c-9ef56e3c0368</t>
  </si>
  <si>
    <t>5e5c0e19-a920-4bd5-b89d-f9d2d300b78e</t>
  </si>
  <si>
    <t>3ec411e7-30fa-4ea1-925c-8458a060b274</t>
  </si>
  <si>
    <t>d0d0795b-c29f-465b-b075-b9854ca75b24</t>
  </si>
  <si>
    <t>a494aaa5-19e8-475e-a673-661846f41e30</t>
  </si>
  <si>
    <t>05d653f0-0fa2-4e7e-9e4a-8b4a2a887e9b</t>
  </si>
  <si>
    <t>86c65491-9f16-4ca4-b847-6f364a2a850d</t>
  </si>
  <si>
    <t>745884bd-3c9f-449d-9202-2a880c959934</t>
  </si>
  <si>
    <t>ee3b333a-8b65-4684-a823-3ed43b099af2</t>
  </si>
  <si>
    <t>fe88733a-1cc4-4432-8903-f3a8058059f4</t>
  </si>
  <si>
    <t>6d11e25b-eefa-449c-a4b7-e00063128679</t>
  </si>
  <si>
    <t>37af3c2a-fce3-44c4-b9eb-0c65bf93558f</t>
  </si>
  <si>
    <t>fd611733-343d-415b-92db-f01ad51d14a4</t>
  </si>
  <si>
    <t>f1e6b698-2d6a-4a77-a285-6d9e5758249b</t>
  </si>
  <si>
    <t>5eca190d-d5c0-4516-a77e-d5a08fbfc0cc</t>
  </si>
  <si>
    <t>0871e504-18b0-4bd1-840c-58d80767d799</t>
  </si>
  <si>
    <t>f2e11bdf-4b99-4a5c-bd94-c02a6433b4dd</t>
  </si>
  <si>
    <t>5f862c47-c319-4015-b05a-301244659f1c</t>
  </si>
  <si>
    <t>10f8cfb6-5a66-4c7d-94a3-c76722a754c2</t>
  </si>
  <si>
    <t>d729363f-884c-43e5-8522-bd43cda62f1e</t>
  </si>
  <si>
    <t>65299319-fe9c-43ee-80fb-9e42ba9fced6</t>
  </si>
  <si>
    <t>b03950f0-bf08-475d-bee5-00510e65b063</t>
  </si>
  <si>
    <t>687d3341-7f2a-416a-a685-ebb56218c02c</t>
  </si>
  <si>
    <t>18df975f-5d21-4178-b73d-5aecb017b8f4</t>
  </si>
  <si>
    <t>c68ae2d3-e684-441e-9679-cd743aaaef21</t>
  </si>
  <si>
    <t>77c260a2-1b1b-431e-ad1d-f2b78304530e</t>
  </si>
  <si>
    <t>6aecd0e6-81ab-4925-bbe5-e7d8831e0458</t>
  </si>
  <si>
    <t>ae85a295-03da-41ae-a0da-eea1f849cef0</t>
  </si>
  <si>
    <t>087b5246-fa74-4900-a6c6-b31743511b06</t>
  </si>
  <si>
    <t>44d1495d-625c-42bb-b9e1-061b865d3866</t>
  </si>
  <si>
    <t>d66bae33-f46b-4553-bbcc-198074e83be7</t>
  </si>
  <si>
    <t>e465114c-1bb9-4a5c-b31e-b002c90dccbf</t>
  </si>
  <si>
    <t>edea7363-0757-4039-8d0e-21c5d38efce5</t>
  </si>
  <si>
    <t>a4c96cb7-cfa9-4898-9808-67706e8606b8</t>
  </si>
  <si>
    <t>15ec78d8-1e75-43e4-b862-78b3cff5bc06</t>
  </si>
  <si>
    <t>f8207f7f-47a0-4ab7-ad4f-e6f5458915ae</t>
  </si>
  <si>
    <t>11c8c21b-81e6-45ed-a2de-0e60abbbe30b</t>
  </si>
  <si>
    <t>6c01cff0-5711-4a0c-9c3b-e8524d8289ad</t>
  </si>
  <si>
    <t>48a190c6-63b1-486c-bc21-fd91a606fca5</t>
  </si>
  <si>
    <t>425b1241-a600-4396-ba0d-568c2d1db0e8</t>
  </si>
  <si>
    <t>edf431fa-c543-4bd1-add3-312f419437a6</t>
  </si>
  <si>
    <t>4a384ca3-930b-4c0d-8e9d-762982bce58b</t>
  </si>
  <si>
    <t>52d6135d-cf04-4526-ac07-39c827bf554d</t>
  </si>
  <si>
    <t>4d98edbc-f87b-42a3-b8d7-dd641a698853</t>
  </si>
  <si>
    <t>4ba315ae-1955-43aa-94ce-901db7c77f9d</t>
  </si>
  <si>
    <t>ddc232fb-16cd-48bd-a1a0-108719a0554f</t>
  </si>
  <si>
    <t>24e5e95f-cadc-4d67-9d37-f158f0f09d5b</t>
  </si>
  <si>
    <t>5aa5eeaa-b48b-49f3-b9c2-96ece82774a7</t>
  </si>
  <si>
    <t>b522b4b3-c4db-4f9a-a0b5-e4f2935834fd</t>
  </si>
  <si>
    <t>6297214e-f228-47fe-bd5b-2f60e6411c13</t>
  </si>
  <si>
    <t>c274c358-1759-4056-9814-c18977b1d948</t>
  </si>
  <si>
    <t>ea1d7cfb-4ee3-4e5f-ab8b-9039996d063f</t>
  </si>
  <si>
    <t>63b95cb1-3e7c-4847-bbaf-070a9e725cbe</t>
  </si>
  <si>
    <t>15ada2e4-2dc7-4578-bd7a-6f57ee61f8ef</t>
  </si>
  <si>
    <t>2436143d-19a0-43e4-994a-fa3e218dd84e</t>
  </si>
  <si>
    <t>30f14d84-a4c3-4fc2-900d-6aad7604d05d</t>
  </si>
  <si>
    <t>b36d6671-062d-43ba-97d1-b326926bf0a6</t>
  </si>
  <si>
    <t>9d87efb5-fadd-4de9-a7fb-f28d066224d4</t>
  </si>
  <si>
    <t>315da595-d416-45b3-a202-217d7a02e2fa</t>
  </si>
  <si>
    <t>f1a315e9-b2e1-4077-8d7c-d860b066e94d</t>
  </si>
  <si>
    <t>a6512005-ae07-445b-af48-1b7edc806bd4</t>
  </si>
  <si>
    <t>16723917-538c-4808-86c1-b5e360be2230</t>
  </si>
  <si>
    <t>98e1f94f-df9f-4f02-b509-b7990f690a16</t>
  </si>
  <si>
    <t>094de5b9-2dfa-4d8a-a3a8-5228cf4f9118</t>
  </si>
  <si>
    <t>57c2f19c-5990-46ef-8cb8-f2d7c37e8048</t>
  </si>
  <si>
    <t>5d1144ac-c323-4d79-8335-e52a7fda74aa</t>
  </si>
  <si>
    <t>67e5023c-3fdd-485a-8cae-d77c5003974c</t>
  </si>
  <si>
    <t>4b888186-33d6-456b-a66f-dc90a2e16bc9</t>
  </si>
  <si>
    <t>ff3e64a9-7bc2-4e37-ac16-ec67fe8d8f03</t>
  </si>
  <si>
    <t>6ecf9dd0-06bd-4741-925a-b094cebd09ba</t>
  </si>
  <si>
    <t>3b953abd-d04a-4b08-ac6d-7fe2f671b289</t>
  </si>
  <si>
    <t>83c05b6c-83f6-453a-b2e0-1ba4070ee7d4</t>
  </si>
  <si>
    <t>e501b4bd-67eb-4588-af50-fc53ad2c45f4</t>
  </si>
  <si>
    <t>2a7dccbf-747d-4150-b699-00e095b311bb</t>
  </si>
  <si>
    <t>cb1cb031-53ff-4e42-a5a9-e904bac6dbe5</t>
  </si>
  <si>
    <t>7e025f0f-8ccc-4f1e-bf02-4878cae0ccd7</t>
  </si>
  <si>
    <t>2407a0a1-8be2-4b5e-89fa-6c52b930f959</t>
  </si>
  <si>
    <t>644b3847-9923-4f0d-a940-99d95ce64581</t>
  </si>
  <si>
    <t>c4cf97ac-b504-4857-84d0-2a65ea65f5d4</t>
  </si>
  <si>
    <t>8cb31f4a-c3f2-4804-8f7a-b91aaee8ee01</t>
  </si>
  <si>
    <t>c74b0c8b-aef8-49b2-b223-087572c6f282</t>
  </si>
  <si>
    <t>c8474c7c-a9bf-4ceb-bb3b-35753fe90563</t>
  </si>
  <si>
    <t>461b84ed-6c9d-4ee1-ba53-e35bc8b848d8</t>
  </si>
  <si>
    <t>6109d90e-f098-4df8-ae62-a286fce6a11b</t>
  </si>
  <si>
    <t>60808b8e-d659-410e-864d-d690587babde</t>
  </si>
  <si>
    <t>92200f44-ce06-4e6b-8e89-b0f5abddf3b8</t>
  </si>
  <si>
    <t>4dc163ed-20d0-49ea-87d7-a0fa2b111edd</t>
  </si>
  <si>
    <t>84334ed3-6fa3-4994-9ba2-3471abfe6dbd</t>
  </si>
  <si>
    <t>db02b328-eb73-49bc-bb6e-2f5a5e6bb178</t>
  </si>
  <si>
    <t>6e12557e-8b1b-471c-9396-7a7c3b075013</t>
  </si>
  <si>
    <t>ecfdc27a-6bc6-4ba5-882b-0bbce27fe42d</t>
  </si>
  <si>
    <t>360f2728-913e-4776-af2c-2859be2eab0b</t>
  </si>
  <si>
    <t>b94c4736-13f6-462b-881c-da994907f5d0</t>
  </si>
  <si>
    <t>83ad694b-7b8f-47bb-9db0-b9b6a9263f8a</t>
  </si>
  <si>
    <t>0f536648-61b4-4ee6-aa2c-3fb4a8dab808</t>
  </si>
  <si>
    <t>65a988ee-9803-4632-8693-8a593f413375</t>
  </si>
  <si>
    <t>af0b94ee-bfd7-4999-b52c-4248af00fbc5</t>
  </si>
  <si>
    <t>28d94c40-5d18-4947-ab31-f434c529d532</t>
  </si>
  <si>
    <t>3105cd5d-0cb1-4eb6-be0b-b6fbe8108abc</t>
  </si>
  <si>
    <t>db69b0b5-e5dd-4473-806a-8baeb02b4364</t>
  </si>
  <si>
    <t>d1425a88-7a17-4bc6-80a3-dbfdfb1d72b1</t>
  </si>
  <si>
    <t>8871b463-5ad9-40a9-925e-6599558de5fa</t>
  </si>
  <si>
    <t>48a33b02-6fb1-41f6-b5d4-10b52018d6ec</t>
  </si>
  <si>
    <t>ee88e1f6-58c3-4b36-b3a7-1a1fdfc0e3b0</t>
  </si>
  <si>
    <t>1e68efdd-2896-42ca-a6da-75a2a044c0d8</t>
  </si>
  <si>
    <t>cdec7bb2-2fca-430d-a103-4f2baaad6a0a</t>
  </si>
  <si>
    <t>d56d7aab-63ba-4d7c-94d8-1dbd2673ce70</t>
  </si>
  <si>
    <t>5ac79504-5831-4c2b-82e2-ff504b59a0bf</t>
  </si>
  <si>
    <t>dfb9c234-006d-4b5a-b3f2-48d3e4df4c3c</t>
  </si>
  <si>
    <t>868d640e-bcbe-41ff-87ed-47e70a6fea44</t>
  </si>
  <si>
    <t>117239d8-87c6-46a8-a269-7c6336e1a780</t>
  </si>
  <si>
    <t>85db048b-bd32-4fd9-b242-c88d6c78fec7</t>
  </si>
  <si>
    <t>9428a929-311f-42ef-87cd-237009a499bc</t>
  </si>
  <si>
    <t>502e06bb-b49d-4900-9111-c5f16a4ab545</t>
  </si>
  <si>
    <t>ecfd51d5-304c-4dc0-b3bc-1dfbd7a391a7</t>
  </si>
  <si>
    <t>d33f5383-cf4b-4b0b-ab62-66f33efbc9a9</t>
  </si>
  <si>
    <t>7136947b-1e4d-4261-9778-6c07e6ccafc4</t>
  </si>
  <si>
    <t>aa8d3b18-2d94-4f29-8921-c3fb9b704c22</t>
  </si>
  <si>
    <t>158943b7-7ff7-4e7b-ad73-fb750f182f1b</t>
  </si>
  <si>
    <t>999dec00-29cd-4461-849d-55b7249b5092</t>
  </si>
  <si>
    <t>4361c0c5-f5ef-4061-acc9-2e4e4d1f7f19</t>
  </si>
  <si>
    <t>3a09c0f2-7e2e-451e-92f6-ee91aa1d514a</t>
  </si>
  <si>
    <t>73bdfe45-a4d8-4bbc-bb39-eaeff4449784</t>
  </si>
  <si>
    <t>a69fbc23-ca27-4b14-ab73-e36f0b8c623b</t>
  </si>
  <si>
    <t>05ff0ccc-66c6-4f2d-a69b-854baa5f73fb</t>
  </si>
  <si>
    <t>2b4d68f5-a135-4b40-9537-23df4adf9331</t>
  </si>
  <si>
    <t>550c1209-b814-4e92-8d8c-ba7eae1f0a1b</t>
  </si>
  <si>
    <t>6654844f-0d8d-4110-8656-ad5b305fe6f9</t>
  </si>
  <si>
    <t>27e4f97d-3489-46d0-bc70-4d94ff17cafb</t>
  </si>
  <si>
    <t>949b0b63-6b3d-4083-8be4-793dddd4bbc2</t>
  </si>
  <si>
    <t>3d401317-de03-4c20-a39c-764d95d18b6a</t>
  </si>
  <si>
    <t>e83b9994-cf30-4db5-84eb-fdb40481e435</t>
  </si>
  <si>
    <t>a9b6f15b-f978-4fc7-acd5-d4a9677b0627</t>
  </si>
  <si>
    <t>efda259c-fdc3-4300-9055-ee9e16d08314</t>
  </si>
  <si>
    <t>6a238962-bd2b-470a-8415-618eaaa9d52e</t>
  </si>
  <si>
    <t>59fd5c50-c3b6-4c2c-bc23-b2a200d28010</t>
  </si>
  <si>
    <t>c849ed3c-12ef-49e7-a91c-06377abeb687</t>
  </si>
  <si>
    <t>9b7d6c3e-3b00-49e4-9296-5e32f4c604e4</t>
  </si>
  <si>
    <t>2972c22c-a07f-4469-9a08-d0ea742b300e</t>
  </si>
  <si>
    <t>a00d0b95-2c59-4679-a8be-fb35a6d3f437</t>
  </si>
  <si>
    <t>c181a6e4-9179-4baf-ad95-36910daadac6</t>
  </si>
  <si>
    <t>b6df54a0-992c-4581-8e08-f05b5b824eb7</t>
  </si>
  <si>
    <t>c9515a01-3ebc-4079-90f2-7fbba1cb1c68</t>
  </si>
  <si>
    <t>254d4f81-a48f-4ac7-8bb6-33d2a6b081c3</t>
  </si>
  <si>
    <t>3b9bc493-89b5-4eb7-918c-15454dd7d81c</t>
  </si>
  <si>
    <t>0a0e0144-bbd8-4fb4-9587-5e77d59889e3</t>
  </si>
  <si>
    <t>0448c259-e098-4eb4-9d49-ec63e1a401e0</t>
  </si>
  <si>
    <t>96714e70-4076-4e1c-8c32-f7e4414f43b2</t>
  </si>
  <si>
    <t>379ebc58-1b90-4ee8-b27d-4927abf825ad</t>
  </si>
  <si>
    <t>c7abe204-6f9c-4c56-b0fb-2b9c04f4d1d8</t>
  </si>
  <si>
    <t>6a015d05-d52a-4e51-a09a-d3aeed8bd0cc</t>
  </si>
  <si>
    <t>e98881c2-b337-4f8c-b080-aba813d47239</t>
  </si>
  <si>
    <t>47bd7b88-b658-4f54-8a25-1535cc4d0a59</t>
  </si>
  <si>
    <t>fa63dca9-6ff9-48e8-8d51-1c040d6eb35f</t>
  </si>
  <si>
    <t>6fe6f615-ca73-4d44-96ed-c0eb490630c4</t>
  </si>
  <si>
    <t>c852f940-e2d2-40a0-abf8-674eb6a4b58d</t>
  </si>
  <si>
    <t>fbe77a07-351e-4e4e-9df9-50a51978c624</t>
  </si>
  <si>
    <t>2f62f543-2fbd-4563-b8c3-0b92ed936c72</t>
  </si>
  <si>
    <t>6b34dc42-a846-4562-822f-39c6824dc506</t>
  </si>
  <si>
    <t>45ed18a3-e2e4-4587-bc19-ca7d89028563</t>
  </si>
  <si>
    <t>90ffcec5-0465-4d8e-a993-2828a6d4d4b4</t>
  </si>
  <si>
    <t>38b24819-61ab-4224-bafe-17e736ef12f9</t>
  </si>
  <si>
    <t>c263425b-8379-46e4-997f-23db45d6fe85</t>
  </si>
  <si>
    <t>46ff7771-07f0-488e-a5fc-4d9760815415</t>
  </si>
  <si>
    <t>f65cde65-632d-4ee4-8785-207b0a43d2ff</t>
  </si>
  <si>
    <t>16ac1f69-3fdc-458b-b6e6-e0d7d4d4634e</t>
  </si>
  <si>
    <t>c3b6a8a3-f3ac-4693-b464-8d55d8d29f72</t>
  </si>
  <si>
    <t>63e4759a-562a-409f-acf8-28877d1ac3c6</t>
  </si>
  <si>
    <t>f1ebffe0-523e-440d-a1c7-8f4c49a368cd</t>
  </si>
  <si>
    <t>10ffe08d-224b-40eb-afcc-383f2669a0c5</t>
  </si>
  <si>
    <t>b07e21c6-f54b-41ba-aef5-27083785fb32</t>
  </si>
  <si>
    <t>0a513818-3781-4aa2-a434-aea68b6f96dc</t>
  </si>
  <si>
    <t>32aa2417-5cbb-4291-be2c-6bdc993a300e</t>
  </si>
  <si>
    <t>fb591d6d-49a7-465e-a0c8-585be532ce32</t>
  </si>
  <si>
    <t>29b31511-519a-4bc7-b0d5-5e7969f97280</t>
  </si>
  <si>
    <t>4d22acc6-9dd0-4ff2-b41d-f2ea655956d4</t>
  </si>
  <si>
    <t>b8edaf70-ea10-40cd-9f28-aaf80777e358</t>
  </si>
  <si>
    <t>c15f5d71-9f7c-4b18-a45d-50ba1aedc097</t>
  </si>
  <si>
    <t>9a9a31b6-8596-4c24-b8d0-d133c94b1c66</t>
  </si>
  <si>
    <t>b25d4863-cede-4592-9689-cb48081346d2</t>
  </si>
  <si>
    <t>9bfd5c0a-6973-4e39-9bf8-02e1cd4ec732</t>
  </si>
  <si>
    <t>4ec96822-acec-4905-b660-29348e5b5278</t>
  </si>
  <si>
    <t>9bf0aa65-baf8-4467-8de0-705afa03c5f4</t>
  </si>
  <si>
    <t>0223f816-74a0-4b1f-a14a-f82e12fd28a5</t>
  </si>
  <si>
    <t>8869c293-ee82-475d-93e4-d908dfea068b</t>
  </si>
  <si>
    <t>c4966dbe-1442-424a-9aff-3f3b163ee6bd</t>
  </si>
  <si>
    <t>32db9e33-8b37-417e-8b24-5513296498ad</t>
  </si>
  <si>
    <t>46b5dd48-a964-496e-b1a5-acdd1f04daf3</t>
  </si>
  <si>
    <t>6bd086b0-f1ad-4ea8-848b-82d0c41ab055</t>
  </si>
  <si>
    <t>0c1379e3-1495-4370-b096-739b722609d6</t>
  </si>
  <si>
    <t>9ceabffa-b2d2-4466-ab3d-b2aa9024493a</t>
  </si>
  <si>
    <t>10164f27-e550-48a8-90e3-fddbe73cd532</t>
  </si>
  <si>
    <t>3e68bd7d-01ff-43b6-83e1-c42546a72dc0</t>
  </si>
  <si>
    <t>cc1479f6-0396-4b6d-bcae-1ef3395606c1</t>
  </si>
  <si>
    <t>c6a2d7c0-1d36-4f22-a62a-1a9938bdc6cc</t>
  </si>
  <si>
    <t>d041c7ec-6ad6-4a44-afcc-f9e0149322c4</t>
  </si>
  <si>
    <t>2b4e2d7a-d436-435b-ad2d-3c38a024ce7e</t>
  </si>
  <si>
    <t>3c2f2e63-5800-4aac-bc53-7a24b36d6477</t>
  </si>
  <si>
    <t>564a29ea-d145-45f1-9857-55e9190a12fa</t>
  </si>
  <si>
    <t>75eaf13f-9747-40e8-9607-105ca96803ca</t>
  </si>
  <si>
    <t>d6bdb324-a1af-468a-af22-1ae8e45f0bc7</t>
  </si>
  <si>
    <t>320363b2-eb4c-47cd-a398-e53a0b38046c</t>
  </si>
  <si>
    <t>06c61c4d-1ae4-4e82-a219-a5206bb1fab0</t>
  </si>
  <si>
    <t>c81ffc15-5a36-446a-b0ed-ae0e25a9db58</t>
  </si>
  <si>
    <t>16d1febc-32f7-4e0e-9441-ff9a1a2ffdc3</t>
  </si>
  <si>
    <t>99edaad8-13fe-433e-acf8-b3aa5b751f7c</t>
  </si>
  <si>
    <t>c9d40b3d-0812-4eee-98bb-70159fa77f8f</t>
  </si>
  <si>
    <t>f2d15bac-7163-400a-a687-45f50ddebdcd</t>
  </si>
  <si>
    <t>f77619d2-1b08-4316-a3ce-cf29b5f330d8</t>
  </si>
  <si>
    <t>b2263f0a-60e5-4b9f-a2fb-4e90747e9277</t>
  </si>
  <si>
    <t>5a0bc358-4930-4a5b-89a3-a084cfd39a15</t>
  </si>
  <si>
    <t>c8dcb89d-c311-4709-8570-5672cfbe581f</t>
  </si>
  <si>
    <t>9527f1c4-8053-4533-bf83-5991ecbffeb4</t>
  </si>
  <si>
    <t>9eb95487-c257-4e87-8329-cff7eedc667c</t>
  </si>
  <si>
    <t>915b5e3a-169d-4add-b635-0153b516f25e</t>
  </si>
  <si>
    <t>6168c8ad-507a-484f-802a-14c843468c2a</t>
  </si>
  <si>
    <t>28f5ab35-d0bf-4180-9813-61bad45d4801</t>
  </si>
  <si>
    <t>89779373-c93b-4733-9e31-a8c1e2cc3cb7</t>
  </si>
  <si>
    <t>6c7c0810-c6c0-4ced-8684-76ad893979f5</t>
  </si>
  <si>
    <t>1b5000be-556c-4773-a1d5-031c938309e8</t>
  </si>
  <si>
    <t>f115ba84-e9e2-455c-b01a-90c5bd1968fc</t>
  </si>
  <si>
    <t>cca301c8-0bdc-4180-9aeb-2e6cfea73c99</t>
  </si>
  <si>
    <t>2ff8f815-ee2d-40cb-93b6-1c75c6c03436</t>
  </si>
  <si>
    <t>25f7c6ea-c016-4055-b3fd-f7e5d6c5019b</t>
  </si>
  <si>
    <t>fa8fec91-f723-4b2d-afa0-1a5374b4de79</t>
  </si>
  <si>
    <t>0bbb37ee-df6d-4806-a507-c2e3fe41c9e8</t>
  </si>
  <si>
    <t>8497b9d4-ad08-4c4a-994f-242073e87944</t>
  </si>
  <si>
    <t>89908b89-b47a-462d-b931-082d1522a04a</t>
  </si>
  <si>
    <t>c798092c-710e-4dc2-8420-840210a0f902</t>
  </si>
  <si>
    <t>93dae398-6322-4179-838b-8b79e1f29132</t>
  </si>
  <si>
    <t>fc69206f-68b4-478b-8d45-8af85a7df4fc</t>
  </si>
  <si>
    <t>27483946-1fbe-4c91-a040-b859344faa22</t>
  </si>
  <si>
    <t>d9898e4d-48c6-496b-9c02-45506da5aea1</t>
  </si>
  <si>
    <t>470030b1-bd82-4121-8920-86f68de15c88</t>
  </si>
  <si>
    <t>18366df4-5b64-46d7-8319-2470882edd77</t>
  </si>
  <si>
    <t>f6510eeb-33d8-4a2c-9c09-5091483391ef</t>
  </si>
  <si>
    <t>4d9362de-2f54-44a8-bad3-c9d1e4569dba</t>
  </si>
  <si>
    <t>f3ab6b83-ea2a-4240-b3fe-73ea64eeee1d</t>
  </si>
  <si>
    <t>81ad5188-279f-47ff-b964-118c5bd9d02c</t>
  </si>
  <si>
    <t>0a3eed6d-6e9e-4795-8984-69a243460d3c</t>
  </si>
  <si>
    <t>842469ab-788b-4a42-9bc2-4ac8a9ff2097</t>
  </si>
  <si>
    <t>72b72588-8f19-49a8-9dd6-6bf722df3ee4</t>
  </si>
  <si>
    <t>09bcc89b-d1d4-45c3-8755-86525c007e83</t>
  </si>
  <si>
    <t>3e07ed0b-d13c-4f33-bc7f-48ee9abd0455</t>
  </si>
  <si>
    <t>4b1885c4-2818-402f-8e40-35fa4d5b11ca</t>
  </si>
  <si>
    <t>2ce2508f-ed55-46b8-9c13-6beb0dfd95af</t>
  </si>
  <si>
    <t>6cd034c7-8c20-42ac-b0cb-fb96829eceec</t>
  </si>
  <si>
    <t>46bb941f-9d92-44a5-ab65-5bd6f42b7b85</t>
  </si>
  <si>
    <t>090a0be4-d4a6-4cfb-b37f-2524ac80d6a4</t>
  </si>
  <si>
    <t>c73a1943-44ba-45e6-a830-f4d4d4027899</t>
  </si>
  <si>
    <t>1deb57d8-0325-4828-99e4-176e80fa07d2</t>
  </si>
  <si>
    <t>765e5320-5bed-4e7e-afb7-49cb974970f5</t>
  </si>
  <si>
    <t>405d1a8a-82fa-4094-89fa-09c6b1f3c41c</t>
  </si>
  <si>
    <t>885b9cfb-a1a2-422b-801a-d01fde7cb2e6</t>
  </si>
  <si>
    <t>1be47241-783c-4d8b-b107-b968e313b300</t>
  </si>
  <si>
    <t>11d959c1-0a23-4dd6-a039-5004830be842</t>
  </si>
  <si>
    <t>b84c136b-9524-4edd-ade4-55f28b915872</t>
  </si>
  <si>
    <t>9678449a-96f4-49ae-901d-514693dce1eb</t>
  </si>
  <si>
    <t>98b92b73-fb63-4d67-9c67-248e1f1ca5f1</t>
  </si>
  <si>
    <t>8a81329f-0afb-403a-8d3d-70862e1e5603</t>
  </si>
  <si>
    <t>e9e82daf-c7a7-4365-a900-b1e6a8656400</t>
  </si>
  <si>
    <t>7908a938-43ed-45a9-a914-976b899b27f3</t>
  </si>
  <si>
    <t>6d79fdbd-2f0b-4221-8de5-81347fc9d046</t>
  </si>
  <si>
    <t>74e15909-71f7-4e06-9ad9-2f9ffa54c441</t>
  </si>
  <si>
    <t>6dde0e64-eb44-4415-80a4-23f1d9a231a1</t>
  </si>
  <si>
    <t>a322deb2-9991-4dab-9c99-3761baa6e021</t>
  </si>
  <si>
    <t>1a5494e4-650b-4004-b213-c4b6015fe68a</t>
  </si>
  <si>
    <t>6f30a6b0-4536-4f90-98f4-6533bb0fe114</t>
  </si>
  <si>
    <t>beaa6501-5d5a-4361-99ba-13bece9eb66f</t>
  </si>
  <si>
    <t>e1df6278-f904-40ce-a632-b762edcf58bd</t>
  </si>
  <si>
    <t>397ef0cd-bbf4-4f92-9da4-0a7413952e63</t>
  </si>
  <si>
    <t>973332b8-63e8-45d7-bd93-999b31d5e322</t>
  </si>
  <si>
    <t>dcf54d84-b86c-4d79-807c-1619fd7b340f</t>
  </si>
  <si>
    <t>27a6cbc3-5505-457b-ad90-7a646016eddc</t>
  </si>
  <si>
    <t>0cd5a238-edb6-4d00-a776-d60bd7662c33</t>
  </si>
  <si>
    <t>f7887141-9937-4941-a421-5adb0516f631</t>
  </si>
  <si>
    <t>aa2f11a8-94d4-4730-b77e-7952e5b63d55</t>
  </si>
  <si>
    <t>2e8369b3-d83f-4546-81c1-a6d0c3842979</t>
  </si>
  <si>
    <t>0c0f2468-c120-4c4d-9bb7-5952038dfad6</t>
  </si>
  <si>
    <t>4e65ae38-a58d-4667-b4d2-a4d8a315affe</t>
  </si>
  <si>
    <t>f17d0fec-639d-4ee1-9829-183e4804f2ed</t>
  </si>
  <si>
    <t>6bf95c91-fb59-42bb-807e-6c10a9d075e3</t>
  </si>
  <si>
    <t>db71de5f-8502-4e96-af3a-973af6999582</t>
  </si>
  <si>
    <t>349bb373-9636-4626-8a81-3145cdc8ae5d</t>
  </si>
  <si>
    <t>5932827f-7594-4173-bd8f-3d5a18bd107a</t>
  </si>
  <si>
    <t>922c0339-dcaa-4b0d-a003-af60cb8904c0</t>
  </si>
  <si>
    <t>446f9cda-9e35-4472-8c6f-b4509adfdc08</t>
  </si>
  <si>
    <t>1df5db37-71bc-494b-8fb2-84b17c92c4d7</t>
  </si>
  <si>
    <t>266366ed-6fab-41f9-af32-28043c97c03c</t>
  </si>
  <si>
    <t>fac7c107-376b-42be-9bbf-6ccce66e18f6</t>
  </si>
  <si>
    <t>564ddbc5-e0e0-48d9-8040-42c4c0b54678</t>
  </si>
  <si>
    <t>d0d6707d-37c6-4fe1-bec0-85f3d051c6f9</t>
  </si>
  <si>
    <t>aebc94b7-defa-4c58-a900-91094cde8ba7</t>
  </si>
  <si>
    <t>810288a2-a85e-4b38-bb3c-e2d431c74948</t>
  </si>
  <si>
    <t>c81b6f21-be7e-4124-84be-4af7a343618c</t>
  </si>
  <si>
    <t>e29f6d36-5d1d-446c-bdcb-cd91a064a502</t>
  </si>
  <si>
    <t>5e30a7f9-0505-464a-90b2-7bfefd607fa4</t>
  </si>
  <si>
    <t>3baf8b53-bd2b-4f78-9d64-1efa8d183098</t>
  </si>
  <si>
    <t>519605aa-0670-4524-8ce3-3cdc5c70e6e1</t>
  </si>
  <si>
    <t>9ed2893d-6ab6-4f6a-b0ab-b84de5400c5e</t>
  </si>
  <si>
    <t>318f1e31-c1ac-41e8-8180-6f36ea45ae27</t>
  </si>
  <si>
    <t>c289dd55-9191-46c7-9fea-53374bc7cd87</t>
  </si>
  <si>
    <t>2745693f-f16b-4e33-9b53-16de4f78e73e</t>
  </si>
  <si>
    <t>553a952f-21d0-4c8c-85c4-88a1c945ea2a</t>
  </si>
  <si>
    <t>fe80fefb-5638-4ed4-9018-e763da6286b8</t>
  </si>
  <si>
    <t>ad4269d3-e199-4e8f-9917-8257d54f9570</t>
  </si>
  <si>
    <t>34df9fbd-2277-4018-ae16-4bd74cbe9b6c</t>
  </si>
  <si>
    <t>3a624039-b926-4ae5-b5f0-eb81a6f3aeda</t>
  </si>
  <si>
    <t>eb29d34f-f509-45f5-995c-d2e097b08736</t>
  </si>
  <si>
    <t>770b4eac-6c3d-4e02-8e6d-453c9d6c6222</t>
  </si>
  <si>
    <t>5094741b-5c94-44d2-868c-6dda93527086</t>
  </si>
  <si>
    <t>4b582dcf-ce2e-4c8c-bed3-fe2be6ba9af6</t>
  </si>
  <si>
    <t>40ded3fe-6f91-4e4f-b0c5-f6fef1445730</t>
  </si>
  <si>
    <t>10cd43ea-55b0-4c32-9a1c-3ea821d5306c</t>
  </si>
  <si>
    <t>db237887-38b0-4f01-a0c7-22c04854630d</t>
  </si>
  <si>
    <t>2c3179ea-9e5a-49f1-b0eb-b6f01fe389ab</t>
  </si>
  <si>
    <t>ab0ff021-0d8d-4b91-b9f3-afbb474bff24</t>
  </si>
  <si>
    <t>1ea9a8a1-d4eb-4a2b-a3b7-6248bd7e933c</t>
  </si>
  <si>
    <t>40abcec5-d17e-4b25-a299-ba4ead4dc584</t>
  </si>
  <si>
    <t>128175fb-0767-4936-bd1a-404d1c19b964</t>
  </si>
  <si>
    <t>1bcfcb05-1cc4-436e-94a8-945b941b196c</t>
  </si>
  <si>
    <t>6bd76832-d1af-4ef0-a7b6-8d365aedfe1a</t>
  </si>
  <si>
    <t>619b8361-c369-4161-a504-c0592ea02e8e</t>
  </si>
  <si>
    <t>b7e3246f-31f0-4968-9167-8755f963f1e4</t>
  </si>
  <si>
    <t>5efda5de-3923-4068-bba9-635747d89235</t>
  </si>
  <si>
    <t>02343d35-6da7-45c4-8c17-168ef2e27eef</t>
  </si>
  <si>
    <t>20073bdf-04c3-4a6e-b5f9-0676f25aa962</t>
  </si>
  <si>
    <t>92ba6883-7c74-49bf-953e-6bdef6e3254c</t>
  </si>
  <si>
    <t>1bdf5574-2f88-406b-9a48-61bbf019cee7</t>
  </si>
  <si>
    <t>f09f7f7c-5347-450d-b917-821d3f0b18ab</t>
  </si>
  <si>
    <t>9b2a0569-8957-4af7-8f3f-ae1c47e514e3</t>
  </si>
  <si>
    <t>83881724-b19d-4a25-8801-adbbd235e71c</t>
  </si>
  <si>
    <t>bb498bc7-3651-45d1-8766-28009828ef34</t>
  </si>
  <si>
    <t>2e4ad12c-6874-48d7-9749-0bf3c0e169d4</t>
  </si>
  <si>
    <t>92b588f6-b441-40ac-acc6-5bb73cb661d9</t>
  </si>
  <si>
    <t>6f5e675d-c2a1-4129-bd51-a4b850368c6b</t>
  </si>
  <si>
    <t>70f8933f-a3cb-46a7-9e40-46a268ad40dd</t>
  </si>
  <si>
    <t>751c3f18-b5a2-499c-bf5c-34c316a05caf</t>
  </si>
  <si>
    <t>6f0c887d-6b77-4a36-9ebc-58384b8eb405</t>
  </si>
  <si>
    <t>6fc434a0-8705-4c59-a986-91a007c2345e</t>
  </si>
  <si>
    <t>935f1852-4027-4eb3-9fd9-6cc1539a0870</t>
  </si>
  <si>
    <t>90170e22-0d97-43ae-8bfd-045dace80994</t>
  </si>
  <si>
    <t>1373eb66-2330-484c-8695-abfdc14f8f22</t>
  </si>
  <si>
    <t>4ea74016-4f23-4bb1-abb1-5990842d74ef</t>
  </si>
  <si>
    <t>140678f9-6e23-45d9-a5e0-d28fbab57db8</t>
  </si>
  <si>
    <t>ae185e52-2f6c-4d62-b319-1d9a90deaf01</t>
  </si>
  <si>
    <t>24d88910-1823-4c46-8543-bbeaffd0d595</t>
  </si>
  <si>
    <t>72b4aaa6-274a-4996-9d81-ad738e1c8683</t>
  </si>
  <si>
    <t>dca7725d-f6a9-4394-bd6d-67ae01b442b3</t>
  </si>
  <si>
    <t>b28f9d93-cc0b-4025-8b1a-285021422e94</t>
  </si>
  <si>
    <t>3909b4c8-ddb9-496e-ae8a-51f457516c38</t>
  </si>
  <si>
    <t>e8d383f1-a835-41d5-857c-e095f21df24d</t>
  </si>
  <si>
    <t>1e3ded3a-8d06-4fd4-a743-3b4f69518fd9</t>
  </si>
  <si>
    <t>a75c81da-8a02-4f27-9780-f8f1b143f66f</t>
  </si>
  <si>
    <t>96654764-483e-4e9e-adc1-dceaca9b9b16</t>
  </si>
  <si>
    <t>33f35a6d-dc23-474e-a186-7b191d779b20</t>
  </si>
  <si>
    <t>3359805f-247f-4182-9810-e0bb5b103836</t>
  </si>
  <si>
    <t>47bda287-ed88-4f75-900a-375ef4ccdcb7</t>
  </si>
  <si>
    <t>a2e56f81-1605-40be-ad7c-3dcfd627726e</t>
  </si>
  <si>
    <t>d9ffeac2-64d5-4f72-9835-6bd607f358fe</t>
  </si>
  <si>
    <t>6bde24d1-7600-47a2-ac39-cf1d9ee30cff</t>
  </si>
  <si>
    <t>3e8c2cc4-93bc-497c-9c84-85d726ba960e</t>
  </si>
  <si>
    <t>8df6e40b-7db7-4718-9a64-aa4fe64ebab3</t>
  </si>
  <si>
    <t>43910140-f5c9-459d-8808-2c1dd0bba903</t>
  </si>
  <si>
    <t>f3121b1d-2990-45df-85ed-2c7bc1464997</t>
  </si>
  <si>
    <t>b6e4e76c-df8f-4545-94ca-cdacc5dddf7a</t>
  </si>
  <si>
    <t>3c30823c-14fb-4b54-864e-861a7935a582</t>
  </si>
  <si>
    <t>7075536e-ffd4-4b4e-ba61-2596984fe431</t>
  </si>
  <si>
    <t>7fd4105c-0c56-4714-9ec5-deb206ad1e96</t>
  </si>
  <si>
    <t>586d9bd5-79ea-410e-bb17-74bd27098461</t>
  </si>
  <si>
    <t>748eac0f-c5ca-4fe6-969a-6d765a112e6a</t>
  </si>
  <si>
    <t>95ae7cdc-288a-47e6-a5e3-cc74794b4325</t>
  </si>
  <si>
    <t>26325f2a-b146-4570-8935-eec118a9b393</t>
  </si>
  <si>
    <t>a4d5ad2c-2474-47fe-bad8-d7440b98ae00</t>
  </si>
  <si>
    <t>f2fe3a2b-551b-43fa-a4a9-25a4763820bd</t>
  </si>
  <si>
    <t>2004bc55-5d53-4e31-8e45-e6327a58d81d</t>
  </si>
  <si>
    <t>d5e8b593-c13e-4ff9-bb59-2bb89068a084</t>
  </si>
  <si>
    <t>eb9aa9b2-b448-4117-97a3-2d1b8a2baff6</t>
  </si>
  <si>
    <t>1c3927eb-0850-4cd5-b01b-e84ca5aecd5a</t>
  </si>
  <si>
    <t>f6948fb0-4717-4381-a258-86fa47519943</t>
  </si>
  <si>
    <t>08d74412-5e44-4123-8e92-b986e5c628c8</t>
  </si>
  <si>
    <t>224755ca-7986-4ade-8c8a-7a71bf6c6217</t>
  </si>
  <si>
    <t>e4a7b711-8f4e-4b06-9119-3a584ab4a673</t>
  </si>
  <si>
    <t>c7a234c7-feac-4b44-b089-762a564d6c51</t>
  </si>
  <si>
    <t>6f39747b-0c24-4631-9c7e-c7c1622f492d</t>
  </si>
  <si>
    <t>96e4227f-097f-4548-831d-d5bcdeebc29b</t>
  </si>
  <si>
    <t>77c5b820-cadd-4873-a1df-e56bd7d78e32</t>
  </si>
  <si>
    <t>35b14ace-73be-477b-a60b-164da2d002cd</t>
  </si>
  <si>
    <t>91c47693-3d91-4979-92cb-78e46e450fd6</t>
  </si>
  <si>
    <t>f021bdd4-87f8-4b83-bb45-d5a6b0912450</t>
  </si>
  <si>
    <t>cbd0784c-64b0-4673-997a-20973b483c56</t>
  </si>
  <si>
    <t>cbc37084-e3aa-43e0-98a7-eaca0df99969</t>
  </si>
  <si>
    <t>313c1b5c-97bf-4caf-a19e-c558dc6411dc</t>
  </si>
  <si>
    <t>d50563e4-26b6-4ee4-95c3-e852d7ccb597</t>
  </si>
  <si>
    <t>15303f46-04c5-4616-bb95-78a0c2cdc1ee</t>
  </si>
  <si>
    <t>4a22ff20-a538-4db6-b704-814360f776a5</t>
  </si>
  <si>
    <t>2923a467-4594-4a1e-8867-edf417b6e152</t>
  </si>
  <si>
    <t>5d10b865-520e-465f-a5de-d8ef6ed2fafd</t>
  </si>
  <si>
    <t>639e5bad-9ae4-4706-bfa2-7a3ad2c19243</t>
  </si>
  <si>
    <t>65deb23a-24bd-4699-8a6c-28a84f438b7a</t>
  </si>
  <si>
    <t>b2c37a23-57a3-483b-af80-56d9a50d2165</t>
  </si>
  <si>
    <t>532f8441-12ca-4e9d-b7e4-0a910b01474c</t>
  </si>
  <si>
    <t>a4a89cc8-e217-4ef3-a0fc-1893be8a2e57</t>
  </si>
  <si>
    <t>f1785ca8-e355-42ef-b992-e8744e8d0a3d</t>
  </si>
  <si>
    <t>4219ed09-3433-41f5-91bc-ccfecbfb7d1e</t>
  </si>
  <si>
    <t>98622eca-e248-471d-a076-2517fc7a5c30</t>
  </si>
  <si>
    <t>4c919172-076e-43c3-b781-41f89ad5552a</t>
  </si>
  <si>
    <t>74dcfa43-a66c-4bf4-aaa0-b094a354aa45</t>
  </si>
  <si>
    <t>01e8cfa7-c1c8-4170-a247-d86a7c9108da</t>
  </si>
  <si>
    <t>c684e25e-1ed5-49ea-a15e-286426b1fb51</t>
  </si>
  <si>
    <t>19987386-567f-4242-b918-a8a4523fa34e</t>
  </si>
  <si>
    <t>5193d46b-deb4-4c41-9905-b2eb8e34a2b7</t>
  </si>
  <si>
    <t>cfff5b43-cdf1-4e58-a590-9c84116bc8d7</t>
  </si>
  <si>
    <t>8f28fef6-becd-4693-962d-41e709fd32eb</t>
  </si>
  <si>
    <t>ae356825-6c1a-40e5-b6bc-1de0db79b6ce</t>
  </si>
  <si>
    <t>8c87b282-1309-49ad-9b79-a775705143c5</t>
  </si>
  <si>
    <t>1444eba0-ecf1-4420-9dbc-afde0e867373</t>
  </si>
  <si>
    <t>41ffa521-46d6-477a-82c8-5225c15c7dcd</t>
  </si>
  <si>
    <t>13f94fdc-e8e5-4257-a5c9-6001c2d32feb</t>
  </si>
  <si>
    <t>74a48cac-397d-4b0d-914a-f675025033c1</t>
  </si>
  <si>
    <t>d91460ad-aff9-4ac8-85b7-c168718e9c00</t>
  </si>
  <si>
    <t>bd44c2a8-cb4d-4bf6-99ff-4a5be1441902</t>
  </si>
  <si>
    <t>772a5a99-9250-4206-a028-e7315679d0fa</t>
  </si>
  <si>
    <t>8b3e9dab-3a2a-44ca-8c4a-b228524a64a6</t>
  </si>
  <si>
    <t>dd81aa20-1836-42b3-a2e8-3c81893ac324</t>
  </si>
  <si>
    <t>003c396a-3c76-4a1a-8350-8910e13642cc</t>
  </si>
  <si>
    <t>1d99ecf5-8029-406d-938c-f3711257d8db</t>
  </si>
  <si>
    <t>346ea3d8-96b0-4756-af2d-211c1112f7a1</t>
  </si>
  <si>
    <t>7a01ad81-575b-4692-9f20-5cbc6281c466</t>
  </si>
  <si>
    <t>e23d87c9-ce2e-445a-98cf-ae7f6b8ee05b</t>
  </si>
  <si>
    <t>cb55ace1-3c74-4241-ba7b-f752ceedf940</t>
  </si>
  <si>
    <t>e3ee8640-72f5-4082-a9f5-46b043740821</t>
  </si>
  <si>
    <t>643d4a89-6a9a-45e8-bc88-ff1ed41f69c9</t>
  </si>
  <si>
    <t>ba978aad-8ba7-47ff-8a32-2689a736b9bf</t>
  </si>
  <si>
    <t>a1c076ed-8809-4dbe-954f-499854a84183</t>
  </si>
  <si>
    <t>5323728e-4c61-423b-befc-b0602fb21af8</t>
  </si>
  <si>
    <t>588241bd-ac8b-44e3-abeb-ff323d9d0d21</t>
  </si>
  <si>
    <t>2ae0d324-77b4-4bf3-8da7-27f57bc0bf52</t>
  </si>
  <si>
    <t>64b0832c-7601-467a-bfdb-e0d70223f8ca</t>
  </si>
  <si>
    <t>052faf66-1db3-4259-b578-f929ecdb6d5b</t>
  </si>
  <si>
    <t>39797c40-3af6-4dae-9774-d7ee9b24054f</t>
  </si>
  <si>
    <t>fa6470e1-c9b0-4b38-b3c7-daebfdb5b532</t>
  </si>
  <si>
    <t>9066a2dd-452e-4447-a1a6-5753013ac3b2</t>
  </si>
  <si>
    <t>dadf2434-bf56-491f-99de-e5d328b5a61a</t>
  </si>
  <si>
    <t>5a33d28c-f9f3-475d-8650-689452a1f7a9</t>
  </si>
  <si>
    <t>25109728-a241-4146-b88d-361f4df46321</t>
  </si>
  <si>
    <t>3bc12b2f-1d18-4532-98b5-15330e767aa7</t>
  </si>
  <si>
    <t>76d720da-de09-41b9-b92c-841839f5f808</t>
  </si>
  <si>
    <t>7a4602c6-b7af-48a5-b06d-ee696459d773</t>
  </si>
  <si>
    <t>f9b1a99f-1038-4969-ba76-b0d7a1fbc345</t>
  </si>
  <si>
    <t>2c85df09-8f08-4909-b4d2-dd8e20f4dcca</t>
  </si>
  <si>
    <t>7acecda7-ad7d-48b2-bac4-37db640a5fb6</t>
  </si>
  <si>
    <t>1d992348-7711-41ff-8612-5dc6f9d0a0b2</t>
  </si>
  <si>
    <t>9e1596b9-1be7-4c61-8d0b-1dd7602ee7b7</t>
  </si>
  <si>
    <t>cfa00b2b-6de7-4959-aec3-9c90945b6432</t>
  </si>
  <si>
    <t>89a2d5e8-922f-452a-b153-2f1aaa783e62</t>
  </si>
  <si>
    <t>b89002a1-1833-4353-be05-0e9ecf558526</t>
  </si>
  <si>
    <t>72ea7408-afed-417b-a4ca-9b9b58dd7858</t>
  </si>
  <si>
    <t>cdf2089b-64c3-4178-bd66-bc580de1ebfa</t>
  </si>
  <si>
    <t>da0249d8-69b8-4b62-9235-d56bedf275cb</t>
  </si>
  <si>
    <t>5d126bdf-82c6-4a2e-8fac-a016fdc66958</t>
  </si>
  <si>
    <t>15b9d4d0-bdb2-4e99-b88a-7522de53fdcf</t>
  </si>
  <si>
    <t>c470282d-f3f9-489a-a769-18c93370f98d</t>
  </si>
  <si>
    <t>d3fb8d8a-ef7a-4aa9-8ed0-5c6cc46516c4</t>
  </si>
  <si>
    <t>4690942a-d2d6-4c70-8d39-ba064228de34</t>
  </si>
  <si>
    <t>fbbf8652-7c86-44e8-9722-a78a3cc828c0</t>
  </si>
  <si>
    <t>7b0ec9f3-1af2-45ef-bc84-e60c7a457cd4</t>
  </si>
  <si>
    <t>5542de7e-950f-472f-8eb8-83749f33e9ea</t>
  </si>
  <si>
    <t>4314b1fd-8a5b-489f-9ce0-a8f9f0d663b3</t>
  </si>
  <si>
    <t>3e2b10cb-001b-4c7d-925d-3262765a442a</t>
  </si>
  <si>
    <t>90caa18a-1a2a-487d-b461-44465960daeb</t>
  </si>
  <si>
    <t>e7420fd6-b046-42e9-b818-d1c0f696341f</t>
  </si>
  <si>
    <t>90723f62-bad6-4011-8ec7-ef70fe9cd305</t>
  </si>
  <si>
    <t>9473e363-0be2-40ce-8f2a-92d95e93bb11</t>
  </si>
  <si>
    <t>7dafab33-0e59-42e1-a7d3-4001db0e2779</t>
  </si>
  <si>
    <t>7379d687-2459-49c8-a540-f5ef5bbeebdf</t>
  </si>
  <si>
    <t>de380740-cf1c-455a-bcf7-af621d978168</t>
  </si>
  <si>
    <t>e9aa8057-bf81-482a-a6ec-7c3dd1047ff9</t>
  </si>
  <si>
    <t>68af198a-5081-44db-9219-6612ff2038ab</t>
  </si>
  <si>
    <t>11d16d2b-fde2-413b-beb8-345e141d74d4</t>
  </si>
  <si>
    <t>e741b7c6-e681-4352-a2f4-a7dd51d1b2db</t>
  </si>
  <si>
    <t>8d59345b-20e2-4361-88aa-3c72e5b3881a</t>
  </si>
  <si>
    <t>783f7561-18e5-4fd1-ac5a-0e77f10ab101</t>
  </si>
  <si>
    <t>793fba07-bf16-4034-ab0e-830acba508e6</t>
  </si>
  <si>
    <t>cc36f916-f652-4459-a05f-45a3ae47d92d</t>
  </si>
  <si>
    <t>ffa9803c-5b6a-4383-b09f-16fb5a2127c0</t>
  </si>
  <si>
    <t>d6cb1357-30ab-4bd3-989a-0959ce4c1b56</t>
  </si>
  <si>
    <t>81a0d51e-fcef-4bbe-927d-2f7f2ec84482</t>
  </si>
  <si>
    <t>2e5593bc-a05d-4898-871d-7a051d942ba2</t>
  </si>
  <si>
    <t>e78cb291-b958-414a-a18d-07c0cd859c7c</t>
  </si>
  <si>
    <t>82c1cb09-9e07-448b-ae97-845b04cebbd3</t>
  </si>
  <si>
    <t>72bae9bd-60ba-4eb9-a4fb-50b5cf9dd7eb</t>
  </si>
  <si>
    <t>d897fe0c-7fa6-494c-8667-ca04bc98498d</t>
  </si>
  <si>
    <t>dcd74635-ac07-467f-8af4-62d0bd4e1b73</t>
  </si>
  <si>
    <t>db7f4664-530b-47ed-ab7c-60b65c2f223d</t>
  </si>
  <si>
    <t>853ad142-a4d2-4bb3-a82b-23a6dd2aecbe</t>
  </si>
  <si>
    <t>66be4457-f7c8-4e1b-af66-34a8f44adb87</t>
  </si>
  <si>
    <t>9de041cf-a149-4d02-97b3-60abe7326b60</t>
  </si>
  <si>
    <t>04539bc0-6869-4189-a541-8f881a06b670</t>
  </si>
  <si>
    <t>92515f41-6cc9-4cd8-868f-75f1fc6aa509</t>
  </si>
  <si>
    <t>90f25b09-47a2-493c-81e1-49b2a5b9a51b</t>
  </si>
  <si>
    <t>112ccb0d-0ddc-4d4d-a45f-c65804186eac</t>
  </si>
  <si>
    <t>309a7f0d-c85c-4d07-aab9-2c1f56e2b9f5</t>
  </si>
  <si>
    <t>580af121-b27f-4f8e-828e-0be3d202c6b4</t>
  </si>
  <si>
    <t>48073c1a-69c8-481d-96ff-5f9568e6877c</t>
  </si>
  <si>
    <t>14679208-c548-44f4-950a-2dfd21dc90e7</t>
  </si>
  <si>
    <t>9573d9d2-0d43-4de4-96d2-cf4bda28865f</t>
  </si>
  <si>
    <t>69990d8b-fe28-4df2-84a9-2e72cd394a35</t>
  </si>
  <si>
    <t>b449b453-7ab6-4786-ae89-d7d27f49639f</t>
  </si>
  <si>
    <t>eadc9aae-ddfd-4d95-99d4-1bec920153e9</t>
  </si>
  <si>
    <t>45c22a64-6360-44a9-9ff3-a38e43c38403</t>
  </si>
  <si>
    <t>ffc16d85-644f-4cf8-90ff-e21da4f92217</t>
  </si>
  <si>
    <t>e1f71596-6fea-4e11-92d9-8d3c6d6df6b2</t>
  </si>
  <si>
    <t>832bc825-654c-4089-bf08-f237dd2e3f70</t>
  </si>
  <si>
    <t>4dc077da-2faa-4d59-9642-0c58c2d7afbe</t>
  </si>
  <si>
    <t>d58939db-65a1-460b-af42-2bc6f28abd81</t>
  </si>
  <si>
    <t>b12f9a05-61b8-4aa6-bd7c-fd5044657f09</t>
  </si>
  <si>
    <t>adc1bd69-3c19-447a-ab34-8861bf4e9afe</t>
  </si>
  <si>
    <t>83c9264e-d386-4f2d-b6e3-8cba8b612ad6</t>
  </si>
  <si>
    <t>16ae2d5f-0536-4166-80ba-31e1ec3f96ca</t>
  </si>
  <si>
    <t>6e5842b1-14a6-4dba-b0b8-7a1edcc7fe3a</t>
  </si>
  <si>
    <t>875ead7e-e023-461c-9642-1a7b19ded129</t>
  </si>
  <si>
    <t>74ed0a10-caaf-4cec-9863-f60a02f4616a</t>
  </si>
  <si>
    <t>d3878b7e-42a9-4da2-be18-75e65b7bb09d</t>
  </si>
  <si>
    <t>fdabea08-2674-4440-98d1-67c417cecbc8</t>
  </si>
  <si>
    <t>42f8236c-0f97-4698-9ee3-a9a18d10ed83</t>
  </si>
  <si>
    <t>8ad2cd9e-7988-4a6b-a813-15704cb51ee9</t>
  </si>
  <si>
    <t>e3a08e5f-367d-48f4-a973-9ce47477b216</t>
  </si>
  <si>
    <t>4c862f89-5bec-4009-ae50-96bf2e6856e3</t>
  </si>
  <si>
    <t>2c3030e6-cb42-4c18-b429-b98c22fffc2d</t>
  </si>
  <si>
    <t>0dc649dd-aa8e-4dc2-82a0-a8f59bc5740f</t>
  </si>
  <si>
    <t>69bba3ec-7823-4352-8fe4-c519dac699da</t>
  </si>
  <si>
    <t>8d26c0bf-82d9-4601-8a53-f47f1a9f7b1d</t>
  </si>
  <si>
    <t>2f4e037f-f816-4204-82f4-7828e9f6302c</t>
  </si>
  <si>
    <t>4ea1cfb6-2c96-4e60-ba04-2ed048d5fef7</t>
  </si>
  <si>
    <t>7ccb0496-416d-4348-a8d4-4fe4a1cc7f49</t>
  </si>
  <si>
    <t>bc959223-fcf6-4e6e-8b96-e09ecb84faab</t>
  </si>
  <si>
    <t>21b67cf3-4cab-4892-832e-44a3a3e093af</t>
  </si>
  <si>
    <t>f88a29f5-e74b-483b-a8cb-772c0ba8de92</t>
  </si>
  <si>
    <t>dc3062a7-daea-40dd-877b-a682d9019f1c</t>
  </si>
  <si>
    <t>38c61f09-5bc8-4680-a566-5054cfe221d7</t>
  </si>
  <si>
    <t>a1ff8e69-f9a3-4052-81f3-2e9006000094</t>
  </si>
  <si>
    <t>d33cfd26-e036-4fab-95c7-968c27c6bad3</t>
  </si>
  <si>
    <t>86590d57-8af0-446a-a36d-ddc2712724ee</t>
  </si>
  <si>
    <t>e52c3ac4-63b0-403b-afba-8db0c3461b1a</t>
  </si>
  <si>
    <t>d4c1241a-e7f9-4383-a396-c53736a34b59</t>
  </si>
  <si>
    <t>f9e54f5f-5887-41c5-9eb4-49b7d04f5c73</t>
  </si>
  <si>
    <t>c8468a77-000d-4f78-8dbd-c478bc13fee4</t>
  </si>
  <si>
    <t>aaf17987-f155-4a3b-8aea-c5a69c8b0ee3</t>
  </si>
  <si>
    <t>5f853082-1e6f-406f-aa01-3d3d489de25e</t>
  </si>
  <si>
    <t>5f5b7210-6205-4e6c-aa9d-ff835a6ed000</t>
  </si>
  <si>
    <t>8b30f806-ffc5-40ea-a80c-6aa22836be55</t>
  </si>
  <si>
    <t>7a810a71-2792-432a-b851-cded30a9932f</t>
  </si>
  <si>
    <t>039e4da9-357e-4df2-9343-58cb5040967f</t>
  </si>
  <si>
    <t>1d6eefc8-0d91-4db8-badb-703a1a7cfcc1</t>
  </si>
  <si>
    <t>d60af10e-11b6-478b-8a25-de1506f5c1cb</t>
  </si>
  <si>
    <t>ae8c569f-a5e9-4784-8fd7-e2247ba551d9</t>
  </si>
  <si>
    <t>63bf32e5-58df-4b45-9e12-f96a7840a7f6</t>
  </si>
  <si>
    <t>070bfe86-95f5-4c13-b619-cb56d37361cc</t>
  </si>
  <si>
    <t>dff8e847-5c7e-4412-b516-d1228e56fd55</t>
  </si>
  <si>
    <t>e65e1a01-dff2-446f-a798-127c3fb232a2</t>
  </si>
  <si>
    <t>2105e718-b1bb-441e-a2c3-08c0c284c9bc</t>
  </si>
  <si>
    <t>7b1ee269-5256-43de-8a2c-9e5b9c3c6665</t>
  </si>
  <si>
    <t>5178e1eb-585d-453c-8987-2d2a90268bdf</t>
  </si>
  <si>
    <t>d5219d09-915f-4e4b-973b-03e7513321ed</t>
  </si>
  <si>
    <t>e54872d6-2e52-4f39-9792-9c0c383cfbd5</t>
  </si>
  <si>
    <t>784d45df-9f1b-45a5-b721-6053181d1b3b</t>
  </si>
  <si>
    <t>64b377e0-aa9d-472b-bb75-d08eb39697a7</t>
  </si>
  <si>
    <t>68d1caf6-b862-4b18-9478-5aa5f72f7917</t>
  </si>
  <si>
    <t>e352150b-21bd-47b1-87ef-ae05fc21cd47</t>
  </si>
  <si>
    <t>f7d281ea-8849-48ff-8846-aa5e3089fb1e</t>
  </si>
  <si>
    <t>97753693-846e-471a-a7f1-8dbd034ab685</t>
  </si>
  <si>
    <t>d61c19b2-619e-4e9e-8ca3-715f2aa3cc3a</t>
  </si>
  <si>
    <t>404abafb-6072-49df-80c2-688d71dd2314</t>
  </si>
  <si>
    <t>b3fb097c-676f-45e6-98ec-ae083d52a0c0</t>
  </si>
  <si>
    <t>bddf210c-37a8-4d50-ad52-15c914a7ede0</t>
  </si>
  <si>
    <t>780fe040-a481-44a4-a2f2-8ca6cf608f14</t>
  </si>
  <si>
    <t>daada062-0df2-42ca-8b87-75c42775496a</t>
  </si>
  <si>
    <t>34faff2e-8d34-4163-aba5-3716937e786e</t>
  </si>
  <si>
    <t>be023516-ef97-42dc-ac2f-51b4894aa3e2</t>
  </si>
  <si>
    <t>d1b2a314-05e3-4993-8b1f-3dc03b72939b</t>
  </si>
  <si>
    <t>9e7e4f38-b049-451b-88ad-12b691a22497</t>
  </si>
  <si>
    <t>7cd1f2f5-ad50-46b5-828e-6014922748bd</t>
  </si>
  <si>
    <t>df136d31-8293-4875-951f-2cc65cf8069e</t>
  </si>
  <si>
    <t>a6c575f6-f0d5-42d0-916c-e6fd817eaeef</t>
  </si>
  <si>
    <t>1bfbc84a-d580-4f00-a448-6fc658a6ae79</t>
  </si>
  <si>
    <t>f3848aba-9200-4cbf-b9c6-d1aea4aae9ac</t>
  </si>
  <si>
    <t>e4635aa0-a96f-4ef5-876b-d4d7b9d61e65</t>
  </si>
  <si>
    <t>48ed3da4-278e-49bc-bf14-09e2a0055a28</t>
  </si>
  <si>
    <t>9d6f4e52-a41a-4f19-bb75-7dc5bb8d1da6</t>
  </si>
  <si>
    <t>8b857e8d-ab5f-40fa-a837-544d1cd8d706</t>
  </si>
  <si>
    <t>06fa2d6e-1190-46c4-936a-e6229da40ef4</t>
  </si>
  <si>
    <t>67cc4b68-29a4-4ff4-92d5-048bb440c444</t>
  </si>
  <si>
    <t>3b6648e9-0a45-4ee4-835e-f5053e09518b</t>
  </si>
  <si>
    <t>136308f4-d5df-4185-96fa-f6e062f0495f</t>
  </si>
  <si>
    <t>0637f33e-c7fc-4bcf-85fb-e6c226db0cb1</t>
  </si>
  <si>
    <t>1308939a-a4c4-4062-80f8-8e9d21dfe609</t>
  </si>
  <si>
    <t>16435811-af4a-4f36-a2d4-d7221547ed90</t>
  </si>
  <si>
    <t>cdc10c26-0b2d-4bf9-88c6-d5a9e6d7f6d2</t>
  </si>
  <si>
    <t>8c444e0f-6814-4619-9398-c77ab792efef</t>
  </si>
  <si>
    <t>3766b367-7bef-4b5b-abfa-b8bc1e2ae751</t>
  </si>
  <si>
    <t>b7c64495-fefe-4518-8dc5-684f1fbdfff4</t>
  </si>
  <si>
    <t>8d1c97bd-8867-4975-943b-8e01ae262104</t>
  </si>
  <si>
    <t>a16c7e76-abcd-4422-8fdc-e89575c4cd08</t>
  </si>
  <si>
    <t>56be4e42-ec43-49c6-b4b7-d7d71875a77a</t>
  </si>
  <si>
    <t>24f207ce-7a7c-4a9b-baa1-717b6b3fe26e</t>
  </si>
  <si>
    <t>c675fb99-9b05-4374-91c7-78661b9a8880</t>
  </si>
  <si>
    <t>8e923a6f-6587-4aed-9bf1-7d0af0e43dbf</t>
  </si>
  <si>
    <t>25bb9fd2-c011-48cf-be47-b07ec770ae69</t>
  </si>
  <si>
    <t>431390f2-51b8-4a0f-b9db-d11787c6af5c</t>
  </si>
  <si>
    <t>d8c549b1-4d5e-4eb4-97e0-ed4de5f24d23</t>
  </si>
  <si>
    <t>22b12177-0237-4332-a0c7-5a45ccc7f524</t>
  </si>
  <si>
    <t>1a52e684-370f-41cd-aa9d-90c32809a753</t>
  </si>
  <si>
    <t>65b77d29-9b2d-4a9f-86ce-ebb06ff01c4e</t>
  </si>
  <si>
    <t>34fb7e59-d8e3-4279-b1e1-8efa7e871e24</t>
  </si>
  <si>
    <t>7ccb155e-d220-4b65-ab62-ce2993708c44</t>
  </si>
  <si>
    <t>038dedef-06a0-4b4a-aa73-98c627e473a6</t>
  </si>
  <si>
    <t>c9d28cc5-1435-4a54-8cf6-1584509bb254</t>
  </si>
  <si>
    <t>562e0211-326d-49f6-a979-f316b8f4683b</t>
  </si>
  <si>
    <t>1acd5141-7af3-468b-bf41-50cda4a02270</t>
  </si>
  <si>
    <t>717798ff-884c-4b59-9c08-1e1bc3138fb4</t>
  </si>
  <si>
    <t>00d01139-02d9-4339-b1e1-f793f56f4792</t>
  </si>
  <si>
    <t>8ed43911-1c57-4a2f-bd83-063819a7551e</t>
  </si>
  <si>
    <t>5207e30d-1414-4318-81c7-8d0519ebfc1e</t>
  </si>
  <si>
    <t>cf592f10-63d2-4838-bf04-2c2a118299f0</t>
  </si>
  <si>
    <t>c26a1850-31e8-473c-a907-afcaa22c8f30</t>
  </si>
  <si>
    <t>1b8511b6-173b-43a4-bd02-57b605b10f50</t>
  </si>
  <si>
    <t>2ee5c67e-634b-4f8a-8ff1-2b7f3905675b</t>
  </si>
  <si>
    <t>025a6149-a5ba-4832-b1a8-c65a92b033f5</t>
  </si>
  <si>
    <t>af1a2e4f-86cd-4272-aa6d-6b5419e87ce2</t>
  </si>
  <si>
    <t>8f60b464-138b-4ec9-ae2c-a4688cc0e83f</t>
  </si>
  <si>
    <t>be8e9876-ffbb-4834-903f-e7d55ae88d59</t>
  </si>
  <si>
    <t>1df85b31-5093-40a0-bdae-5b9cf959e147</t>
  </si>
  <si>
    <t>72d69050-de4b-40df-8354-581c8ee1b81f</t>
  </si>
  <si>
    <t>6c26744e-69c6-4afc-9ff9-4660349c6822</t>
  </si>
  <si>
    <t>5ad9897f-675b-43a2-bf06-361210c158df</t>
  </si>
  <si>
    <t>12e65f85-96ca-46ee-a60e-28cab6607dd7</t>
  </si>
  <si>
    <t>93fa0d0d-56e2-4efe-af99-2f70f4e84e6c</t>
  </si>
  <si>
    <t>03b2a279-4044-4de2-91f8-7d35438e73f1</t>
  </si>
  <si>
    <t>4403d2ff-0c5d-4885-b891-246723fb443a</t>
  </si>
  <si>
    <t>a13a5d3e-499e-4ade-a237-f2eee3b2569e</t>
  </si>
  <si>
    <t>9999f4be-1bb9-4fa4-be14-8739248ce5be</t>
  </si>
  <si>
    <t>4cc63092-c704-4822-b8ef-e56707235e2c</t>
  </si>
  <si>
    <t>4a9ec4bf-3e51-46c8-aba2-1c60c03ea564</t>
  </si>
  <si>
    <t>0aa858b7-555e-4259-ae47-f8e059968e2e</t>
  </si>
  <si>
    <t>4cbbf41d-2915-4c82-b6ff-f8cb6b6e40ac</t>
  </si>
  <si>
    <t>71eb124e-ac33-4e76-885a-f4fbeeaffa1f</t>
  </si>
  <si>
    <t>625727c2-c8ba-445e-8fb4-831be90c82e1</t>
  </si>
  <si>
    <t>8398738b-6658-478b-b171-8d283f39b5e0</t>
  </si>
  <si>
    <t>bbfa8835-3a41-4a9e-af59-2eaafd71f596</t>
  </si>
  <si>
    <t>a21af7eb-c351-4733-bc2e-c92581ddc2a3</t>
  </si>
  <si>
    <t>536e3954-08a3-4edc-80bd-6cda27922845</t>
  </si>
  <si>
    <t>e305e1d9-af02-4e49-b863-d552a455a004</t>
  </si>
  <si>
    <t>f54a6c95-d848-4922-8360-1bb26f3c3fb6</t>
  </si>
  <si>
    <t>ad57690f-3fa9-4318-8d14-e523cbd904d7</t>
  </si>
  <si>
    <t>237987cb-103e-4a96-9d08-d35cfdaee2f5</t>
  </si>
  <si>
    <t>a6e55585-6482-46e0-a5fc-238f5c9c9d52</t>
  </si>
  <si>
    <t>450bf50d-4c31-4a9a-9b27-0a6584916cde</t>
  </si>
  <si>
    <t>27096f2b-b23e-4f19-a19d-ca2f175e9474</t>
  </si>
  <si>
    <t>ebcda959-8264-430a-ba9f-05310155bd18</t>
  </si>
  <si>
    <t>a1f7efee-617d-4e52-8219-bfea1c3bba99</t>
  </si>
  <si>
    <t>de9c3e89-8a11-4d48-a99d-c36ab150e4c0</t>
  </si>
  <si>
    <t>e0326c46-9420-498c-ae5f-4c7bca9c848f</t>
  </si>
  <si>
    <t>9c5bef9b-9c70-43e9-b873-ed8d63818ff8</t>
  </si>
  <si>
    <t>b12bb9b8-80d8-4960-bd90-34d9741a49b0</t>
  </si>
  <si>
    <t>0a66be93-a4b9-41b0-a2b6-90417671be29</t>
  </si>
  <si>
    <t>0a19ff4f-fe11-4e18-8f27-a640cf9185a2</t>
  </si>
  <si>
    <t>88a3c26a-5ba8-450f-b3d3-8ec5b61d6d9d</t>
  </si>
  <si>
    <t>72da2009-0c36-4929-8cba-d57f3997e4ed</t>
  </si>
  <si>
    <t>89f0637e-216c-4c39-8819-5ea07970f463</t>
  </si>
  <si>
    <t>c89a0e26-f72b-475e-8c1c-f130358777a0</t>
  </si>
  <si>
    <t>2ace0519-18fc-4586-bf89-3fa810e2ee15</t>
  </si>
  <si>
    <t>3acaa505-76d9-4109-9f10-7dff6b0811e6</t>
  </si>
  <si>
    <t>d16c347c-4baa-4041-afb7-a52dd80ddf6b</t>
  </si>
  <si>
    <t>dfce007f-973c-441c-84b1-18fdf9df4ba0</t>
  </si>
  <si>
    <t>d9d499df-989e-4771-a6d0-f25c59605c4e</t>
  </si>
  <si>
    <t>ba2b434e-d79e-45bc-a0ef-68f7d669449a</t>
  </si>
  <si>
    <t>cd086319-5038-4e53-918b-95e4505b7c31</t>
  </si>
  <si>
    <t>9b752c78-4dd3-4857-b768-c38ef6f80ccf</t>
  </si>
  <si>
    <t>96f052e6-0610-4fe6-9633-da845772f638</t>
  </si>
  <si>
    <t>e63f6381-196f-4c9f-8c21-47d4a0c38a0d</t>
  </si>
  <si>
    <t>7b9470d1-cf19-403d-8d71-0d20e3637b29</t>
  </si>
  <si>
    <t>67e28b2a-fcef-4ac9-858e-a18251d91c78</t>
  </si>
  <si>
    <t>4c142319-4c2f-4da9-8806-fb099c25499c</t>
  </si>
  <si>
    <t>84cb0500-c268-40da-bc18-a47e30ff6b68</t>
  </si>
  <si>
    <t>badd9fa3-f4e0-4abf-a352-2b61e5570abe</t>
  </si>
  <si>
    <t>cfd18927-99cc-44fe-b444-fac3a4068aa4</t>
  </si>
  <si>
    <t>593e9e1c-f809-4118-9c2d-f1fd60cfb2dc</t>
  </si>
  <si>
    <t>c4603ab5-b0aa-4a2a-9557-01674ce2397c</t>
  </si>
  <si>
    <t>aad7a936-dca2-4cfb-ade9-8936eb652e1c</t>
  </si>
  <si>
    <t>c2da80f9-b4c3-4250-a11f-ad24000fcba2</t>
  </si>
  <si>
    <t>381a3e76-c94a-4f7c-9d2c-731923c6fa80</t>
  </si>
  <si>
    <t>fff2b8df-e224-49be-82e4-3c0b017fe240</t>
  </si>
  <si>
    <t>b7c4c5af-7429-4b25-8401-9fbd56ee24c1</t>
  </si>
  <si>
    <t>7ec3b405-65b3-4d8e-a49c-77c4f2c3d097</t>
  </si>
  <si>
    <t>6c259fed-8f88-467f-9e7b-4a45f6194cd4</t>
  </si>
  <si>
    <t>768e7c16-8bfb-4e9c-ba43-df3fb7caf8fc</t>
  </si>
  <si>
    <t>aedb246f-360b-4385-a961-7a5341625bea</t>
  </si>
  <si>
    <t>92b224bd-7e9f-474a-a8fb-369dfd799328</t>
  </si>
  <si>
    <t>8f9af5da-50a1-4e16-8e21-b7b36e6c31e1</t>
  </si>
  <si>
    <t>2eec10a6-b37f-434b-9580-4743affadb01</t>
  </si>
  <si>
    <t>d280b15f-a8fb-41ae-86c6-8d7c4ac2914b</t>
  </si>
  <si>
    <t>137a70de-710c-46cf-af12-a787329af55b</t>
  </si>
  <si>
    <t>9cee55e1-46a7-4a6a-b38a-1883b197b261</t>
  </si>
  <si>
    <t>0c7c2a86-3fa9-49d6-baa9-d91404de3efd</t>
  </si>
  <si>
    <t>85f71a37-21ee-43c4-807f-b044d8e06ce9</t>
  </si>
  <si>
    <t>384b1a86-3494-4ce8-94b8-8c211ce87950</t>
  </si>
  <si>
    <t>18a406be-90b1-4c86-b666-6ee9c2ce40c6</t>
  </si>
  <si>
    <t>49ab1ef6-ae3f-406f-b2f1-96fd42932b59</t>
  </si>
  <si>
    <t>a56150d6-b6dc-42c8-804a-6f9844ceaa9d</t>
  </si>
  <si>
    <t>c68555d0-9670-48fe-9696-e1ec9e2942cd</t>
  </si>
  <si>
    <t>343b1b7b-5457-4a79-8ade-a39c6e0f565d</t>
  </si>
  <si>
    <t>372058a1-7c65-4600-849f-d5700aab108c</t>
  </si>
  <si>
    <t>92e57d8e-43b2-4528-869b-963ae540a293</t>
  </si>
  <si>
    <t>93ed655b-0806-4f7d-a021-df366e8efe7e</t>
  </si>
  <si>
    <t>b3d55e94-a6ab-4ed7-8d05-1255ad60b8b1</t>
  </si>
  <si>
    <t>693faa95-d17b-47c4-b3d0-4463425c414c</t>
  </si>
  <si>
    <t>efaaea14-3f36-41cc-8f6a-ee0992c88c36</t>
  </si>
  <si>
    <t>baeb6b5e-19c6-454a-afce-129eee87196a</t>
  </si>
  <si>
    <t>5dfb47ab-88b1-4ffb-b227-0b97b25c64e2</t>
  </si>
  <si>
    <t>a86952f7-3ffe-4bae-8f4e-425ee145cde5</t>
  </si>
  <si>
    <t>8e0e3d5c-efd6-4df0-ab79-7d0275c3fe2c</t>
  </si>
  <si>
    <t>aa4d2fd9-d2c0-47fa-a8b6-1b243e47e140</t>
  </si>
  <si>
    <t>948c40a5-1d77-4751-8c1c-9a7ba2ed30bb</t>
  </si>
  <si>
    <t>7a182a00-2d32-4f13-8237-84487ccde07f</t>
  </si>
  <si>
    <t>2cfeb003-8f3c-40ca-a6b9-3e85c292fd4c</t>
  </si>
  <si>
    <t>6cf0d55b-0496-4c10-9ff0-c5373f915ba9</t>
  </si>
  <si>
    <t>b9aa3ed7-cb5b-48bf-95f3-268b3e3b271b</t>
  </si>
  <si>
    <t>f9edfbd5-5f80-405b-82e7-d302dfc8e201</t>
  </si>
  <si>
    <t>55dd306b-18d3-4711-ab1c-bc9ed9d279f2</t>
  </si>
  <si>
    <t>fa7ddf8f-9ec8-475f-b256-2c092ffea75f</t>
  </si>
  <si>
    <t>17ccc17a-0c09-4440-bfd3-e15c6d82c1f4</t>
  </si>
  <si>
    <t>2d259088-e588-45f5-a2ea-8293d9822201</t>
  </si>
  <si>
    <t>2d6774ba-53b1-41e6-bf22-f1713110879c</t>
  </si>
  <si>
    <t>30b4d218-b443-4f07-aeff-07cc8a289e6b</t>
  </si>
  <si>
    <t>add7b5f9-b4f9-4993-9796-5a9213ac33f4</t>
  </si>
  <si>
    <t>07719c00-dae8-4737-b277-b428aa802682</t>
  </si>
  <si>
    <t>3a282ca7-4f73-4ba6-9222-046a1a12ec50</t>
  </si>
  <si>
    <t>6411c28f-5a4b-4fe3-b9c8-fc260f3aefe6</t>
  </si>
  <si>
    <t>fa16d4c0-a8f9-47f2-9427-f6622812c80d</t>
  </si>
  <si>
    <t>7d55465e-adea-4ba7-b020-fefcfc2ae020</t>
  </si>
  <si>
    <t>9246de7d-dfdb-4927-bfc2-b354a267e667</t>
  </si>
  <si>
    <t>597ff795-4823-40e3-9210-68fdd73cff5b</t>
  </si>
  <si>
    <t>68a268a7-6787-4984-8630-d8eec020bfda</t>
  </si>
  <si>
    <t>92bdff2a-9ea3-4845-a9ba-eef7af51e278</t>
  </si>
  <si>
    <t>5dca40e8-1458-44e1-9322-4957d30374df</t>
  </si>
  <si>
    <t>8fbb4b49-8e4d-48da-b2e1-31bbbc0ec834</t>
  </si>
  <si>
    <t>92e4fc44-8216-4aff-8b21-fafa07f7ff11</t>
  </si>
  <si>
    <t>88e55afb-2b44-4afe-ac0a-291670ffaf69</t>
  </si>
  <si>
    <t>756d2370-cd55-4d0a-aec8-8c67a25aa6ef</t>
  </si>
  <si>
    <t>79f5a66c-65ab-4fe2-8e9b-5deb55914083</t>
  </si>
  <si>
    <t>cd1b4b95-4b75-4f49-99c5-812df047e49f</t>
  </si>
  <si>
    <t>0805d64f-5104-4ad5-ae18-9886e36b0ae9</t>
  </si>
  <si>
    <t>cd7b9784-ec09-4a39-94b2-cf8ac28014c4</t>
  </si>
  <si>
    <t>e43c91b4-f0f5-4047-b0e0-6ea0ad63cda5</t>
  </si>
  <si>
    <t>95d60645-8c03-4fed-9941-561db5d5e7b7</t>
  </si>
  <si>
    <t>4b0a6df6-447c-4a84-8381-03a1cb03477b</t>
  </si>
  <si>
    <t>e9cdb2bb-dc4b-4c81-adc3-6808bca46c68</t>
  </si>
  <si>
    <t>e547e3d5-2106-4074-830b-fdfc319adfe6</t>
  </si>
  <si>
    <t>783803c0-b863-4dfa-b828-e031d325c2e3</t>
  </si>
  <si>
    <t>2ca69a8c-1254-4a25-b26b-b60d026a9c06</t>
  </si>
  <si>
    <t>af1506b0-b84e-47a5-b7a1-edac1388c18b</t>
  </si>
  <si>
    <t>b812efe2-ca4a-4a24-ba43-78984aeaf421</t>
  </si>
  <si>
    <t>01d5e055-2314-4841-ac26-dd4743b827a7</t>
  </si>
  <si>
    <t>b874f128-d539-4027-b9c1-ea296f210295</t>
  </si>
  <si>
    <t>bbd3288d-f8d5-47c7-9fbf-69dc3e39a8f4</t>
  </si>
  <si>
    <t>40e59326-a99e-489b-87ee-e1b1cf257680</t>
  </si>
  <si>
    <t>2aa7aa40-3ec4-4114-a819-f2ffbd00f4ae</t>
  </si>
  <si>
    <t>4c7a26a6-c08e-4d2b-acb7-4aaec4b873f9</t>
  </si>
  <si>
    <t>03eda954-e024-4501-b256-6e4b32e0d89f</t>
  </si>
  <si>
    <t>655e2dab-5c9e-4932-9477-122b62f8a087</t>
  </si>
  <si>
    <t>d53984f4-ed5a-439a-8ac8-536062bff580</t>
  </si>
  <si>
    <t>9303be42-abd4-4ccb-b1a0-742be06fab4b</t>
  </si>
  <si>
    <t>842c3303-69bf-4fca-b4a9-6e9c6691f233</t>
  </si>
  <si>
    <t>1f21d033-897e-4496-9ee9-43b11bfacb30</t>
  </si>
  <si>
    <t>934c33c0-9438-4e6a-871d-f6d906d0fd1c</t>
  </si>
  <si>
    <t>bf9e6b02-9849-4f2c-9560-d91598a7945f</t>
  </si>
  <si>
    <t>61bdbb02-14c0-40f1-b9e2-34b0a821594c</t>
  </si>
  <si>
    <t>1a280924-ddb1-41de-8811-a1fc6aa53649</t>
  </si>
  <si>
    <t>45478646-f840-406f-87d7-f258aecf02b2</t>
  </si>
  <si>
    <t>bc65ec0d-a20f-41c2-9364-dff1c0a843d5</t>
  </si>
  <si>
    <t>d5c0d9d4-efd3-456e-aea0-60717ec82a34</t>
  </si>
  <si>
    <t>86991f38-4177-4209-8dcb-c1abad2c1e93</t>
  </si>
  <si>
    <t>b3b975d5-c761-4d88-b43c-afdddb0a6ff7</t>
  </si>
  <si>
    <t>852d21e4-937d-424d-9348-921dd946e381</t>
  </si>
  <si>
    <t>1309d6d8-52f2-431f-b1a5-e77818bf4cde</t>
  </si>
  <si>
    <t>a80ff7f8-b996-4db8-a85c-2fd288f72132</t>
  </si>
  <si>
    <t>99a35dd0-b22a-4f66-86fe-6bffaf80d541</t>
  </si>
  <si>
    <t>2d3beee7-f5d1-46a4-848a-a08ad6857cef</t>
  </si>
  <si>
    <t>a91b9ab1-948d-4982-b3d8-33cd63619ac3</t>
  </si>
  <si>
    <t>e60e8b13-6642-410c-a0fa-841d2e49f4ff</t>
  </si>
  <si>
    <t>2270a7d5-6171-4643-90b8-f49851d4e37f</t>
  </si>
  <si>
    <t>31d90c50-d9ea-45b5-821f-f6c2c623482e</t>
  </si>
  <si>
    <t>4002b82e-9eb4-45ba-b2a5-c3ad385c293d</t>
  </si>
  <si>
    <t>36f27b8f-912d-4f5b-9c2a-33bd4d3570c0</t>
  </si>
  <si>
    <t>b55477f3-6d0e-48a7-8925-b588343346aa</t>
  </si>
  <si>
    <t>d44fd20c-600b-4399-abc2-722547bef527</t>
  </si>
  <si>
    <t>956aa87a-6203-4691-9de9-13f7bf8026b8</t>
  </si>
  <si>
    <t>a84e9887-2cb2-4e52-a90b-d5927eb88cb7</t>
  </si>
  <si>
    <t>96ba6589-8ff4-4251-9d76-03277ffd9257</t>
  </si>
  <si>
    <t>bbdf0985-ab2c-4b06-9ffc-4748e0c72519</t>
  </si>
  <si>
    <t>7e877020-4a06-4cea-95b6-ceec3488244a</t>
  </si>
  <si>
    <t>94dec94e-92af-4b23-ba8b-c121a29de18a</t>
  </si>
  <si>
    <t>0d137ccb-4139-42a2-9776-b5ce2609dd26</t>
  </si>
  <si>
    <t>19b5d9ae-9197-4f7b-8fd8-b241535c3f58</t>
  </si>
  <si>
    <t>d8aa155b-09e5-4089-aed6-c841be91e4bb</t>
  </si>
  <si>
    <t>0ca9ae73-9731-4889-879d-3f796819b396</t>
  </si>
  <si>
    <t>fdfc90cc-5dfa-4837-b2a3-95255552a497</t>
  </si>
  <si>
    <t>3abf57b2-54bf-4a8c-ab91-9151c3ba9ed5</t>
  </si>
  <si>
    <t>973dbdc7-2872-49de-a1a3-52e8874632d9</t>
  </si>
  <si>
    <t>979ea68f-e38c-4209-843a-200a2b3e3864</t>
  </si>
  <si>
    <t>ef15a0cb-e28d-45c3-9d8d-c2a9c4220127</t>
  </si>
  <si>
    <t>dd3fad2e-9f9f-4ec5-8b7d-206132bbeb3d</t>
  </si>
  <si>
    <t>533c4a6e-1ceb-42f8-9c41-0c7c86f28d02</t>
  </si>
  <si>
    <t>98cb130f-634a-4caa-9531-ba65b3545fdb</t>
  </si>
  <si>
    <t>47067b48-f2eb-4cec-b02f-ad074ba4da17</t>
  </si>
  <si>
    <t>39a2468b-9ff9-4377-8287-b67fcb87685a</t>
  </si>
  <si>
    <t>5e73ba76-9953-432e-90cb-44a99a143a6b</t>
  </si>
  <si>
    <t>c30c4716-6399-457b-875b-0e6fe3f6eda3</t>
  </si>
  <si>
    <t>b1a0f487-f92d-4b02-9795-d637737183a4</t>
  </si>
  <si>
    <t>3a245c23-e692-4eb9-96da-2d395f188b66</t>
  </si>
  <si>
    <t>51bad1b9-e060-4523-9fb1-4b223dc33a0d</t>
  </si>
  <si>
    <t>b9115929-9948-4c37-8094-8265e7dc9aff</t>
  </si>
  <si>
    <t>d5133f22-babf-41ae-95a8-7d19e44614e8</t>
  </si>
  <si>
    <t>5d15c733-2154-4bd7-9700-f1b2dec331cd</t>
  </si>
  <si>
    <t>585f9f26-d608-4693-80ee-f72039de6478</t>
  </si>
  <si>
    <t>40a5252c-d106-47b6-9dd8-e0eb633ac07b</t>
  </si>
  <si>
    <t>4e09dffd-7fe8-4c6d-94a1-f011aee4ad90</t>
  </si>
  <si>
    <t>394a3a92-16ea-4be0-b07b-bc022ddc9104</t>
  </si>
  <si>
    <t>5b712cfa-cebb-4f61-b70f-e76bcaf432bd</t>
  </si>
  <si>
    <t>73dcbc76-c361-44a6-9cc8-b7a975afd7c8</t>
  </si>
  <si>
    <t>9574055f-eb55-4145-b256-fbc85f99a59d</t>
  </si>
  <si>
    <t>11703697-b7e4-4450-bc8b-90f91e562626</t>
  </si>
  <si>
    <t>f0d30229-7fe3-4e0a-86f8-1c1eb123588e</t>
  </si>
  <si>
    <t>95c8eafc-5d36-47a0-9087-cf4a0335d00b</t>
  </si>
  <si>
    <t>815b1c6f-5a4e-4796-89e3-f30e4433e23b</t>
  </si>
  <si>
    <t>d9323bf4-c0e5-41f7-8da0-a0a033758784</t>
  </si>
  <si>
    <t>f9a99736-ee81-4e75-95e3-e4f98b38ce30</t>
  </si>
  <si>
    <t>88b3a64d-2964-4b00-a82d-a12a4980bade</t>
  </si>
  <si>
    <t>aac116f7-60b4-4fcf-a2a6-899e4cd16c34</t>
  </si>
  <si>
    <t>047021aa-eeb1-4c27-a196-84a7d10bbeb7</t>
  </si>
  <si>
    <t>76a2e884-9e97-4818-b894-aedce5886153</t>
  </si>
  <si>
    <t>e3f3533c-ebee-48e1-bd39-9b36aebdb7fa</t>
  </si>
  <si>
    <t>b08c84ef-2be3-40b0-a137-df515153a072</t>
  </si>
  <si>
    <t>aed88a42-b14b-4d99-83f4-18d1cdc41613</t>
  </si>
  <si>
    <t>d29ca951-8bbf-4fe3-87ff-b7331ca48035</t>
  </si>
  <si>
    <t>336ecbb3-ce3e-4622-ad56-2a59f687309c</t>
  </si>
  <si>
    <t>9857a2e1-a5cf-4118-ad05-00edaf8de3e7</t>
  </si>
  <si>
    <t>57b83822-2a9a-49e6-ab59-52881c975194</t>
  </si>
  <si>
    <t>f3b4b420-bcd2-4a60-a09a-35d02922e31a</t>
  </si>
  <si>
    <t>13ef4b6b-2166-4f7a-9921-472c69de8234</t>
  </si>
  <si>
    <t>f42a61de-f779-4b78-ae5c-7d28bd6ca889</t>
  </si>
  <si>
    <t>b096c370-a965-44cb-bcef-22d15b8ae316</t>
  </si>
  <si>
    <t>fa709af8-11db-45f9-979f-7c12404a05f9</t>
  </si>
  <si>
    <t>dcc6809c-ce63-4382-8653-99dabab445c3</t>
  </si>
  <si>
    <t>27325fca-6568-4390-a4f1-6be677673749</t>
  </si>
  <si>
    <t>bf8eef99-8587-49ce-93be-e4e9d9fbd5ee</t>
  </si>
  <si>
    <t>540562d8-0632-48ba-9baa-b0611d5313a6</t>
  </si>
  <si>
    <t>6e2451eb-52ae-4d82-abfc-0625cff6f00c</t>
  </si>
  <si>
    <t>a98c6adb-e2c3-4d85-b42a-e405fb9b2406</t>
  </si>
  <si>
    <t>a64ba023-34c9-45b1-aa6e-2a44c3317679</t>
  </si>
  <si>
    <t>117534e9-f0de-425a-a02f-fcf2cf50b9dc</t>
  </si>
  <si>
    <t>997a61c4-4cec-4e2e-ad5e-24028adae2e4</t>
  </si>
  <si>
    <t>58d64867-c391-4764-a54f-11abb3be2b38</t>
  </si>
  <si>
    <t>437d873c-4a02-4944-a750-8c891f91e1d2</t>
  </si>
  <si>
    <t>b12c1e6a-9ce0-43a8-9d1a-e0271258303e</t>
  </si>
  <si>
    <t>a1d4cd60-e0a9-4caa-af3e-8fde169d4e50</t>
  </si>
  <si>
    <t>1954d010-0cc2-47f4-8202-d6625f6f1a03</t>
  </si>
  <si>
    <t>11f1b891-c19d-4b67-a4c6-09aa9024b76f</t>
  </si>
  <si>
    <t>f2e0f05d-1366-4d74-bca6-aab1fd4a008d</t>
  </si>
  <si>
    <t>9aaa02ad-9eb3-4aec-9f10-2921368f4335</t>
  </si>
  <si>
    <t>e4a3af78-42e7-445a-ba7b-91de7ae363cc</t>
  </si>
  <si>
    <t>e439148d-5ec9-49e7-8d78-2117622086f5</t>
  </si>
  <si>
    <t>9e6b17f5-dd56-4927-a1c3-fa1ee26feef8</t>
  </si>
  <si>
    <t>863daf54-d430-42d1-a458-1e6d160461c3</t>
  </si>
  <si>
    <t>22f0e302-9891-4429-84bb-cc64f326d06d</t>
  </si>
  <si>
    <t>61458d83-e370-4dd3-8351-08a35bbafc25</t>
  </si>
  <si>
    <t>3d284451-b13b-4a62-b08e-90e23cc097c7</t>
  </si>
  <si>
    <t>4197778c-1f82-49ea-9d02-1c8ca8c2ae83</t>
  </si>
  <si>
    <t>37a56848-f47f-46b8-898d-c62546cae241</t>
  </si>
  <si>
    <t>cf128dff-fe84-4157-9b45-1a2440046b72</t>
  </si>
  <si>
    <t>dda3f79b-76c3-4cf4-bf08-711a5070eaf8</t>
  </si>
  <si>
    <t>ff72328c-3562-4d05-be29-0bb395f84a73</t>
  </si>
  <si>
    <t>53bf60ef-7c8e-4d2c-8724-b9be6838d1c1</t>
  </si>
  <si>
    <t>4b6cf73f-6355-4e2d-b7fd-af56d0a054b5</t>
  </si>
  <si>
    <t>71d70044-511a-458e-9efc-d59fd38d1bd6</t>
  </si>
  <si>
    <t>e35f2b45-b73d-4f62-af4b-6a4fa195e446</t>
  </si>
  <si>
    <t>accacc4e-9204-4334-85bc-f9bbc723f631</t>
  </si>
  <si>
    <t>32b74f85-b5df-454f-963b-97c2261276e0</t>
  </si>
  <si>
    <t>9fa582f6-9553-4b86-ac37-99f0ba501102</t>
  </si>
  <si>
    <t>e7c137f5-d1d6-4df4-9ec1-82c6af188ee5</t>
  </si>
  <si>
    <t>e974c522-9bba-4769-9c42-6b9406ce32ce</t>
  </si>
  <si>
    <t>74076862-bbcd-4dc8-8b92-8871b4ea0647</t>
  </si>
  <si>
    <t>140e7f68-d4b2-4e1c-93e6-88568e5d0347</t>
  </si>
  <si>
    <t>798fd56d-ae0f-4d03-9fe1-a6b21f7da50e</t>
  </si>
  <si>
    <t>59042c9c-e217-4214-834c-60bda2ab6450</t>
  </si>
  <si>
    <t>4c5ff829-57c5-4005-98f2-ad8daf3bb9f5</t>
  </si>
  <si>
    <t>a2ade70d-5830-44a8-bb27-5a99e7301caa</t>
  </si>
  <si>
    <t>a47c19a3-63fd-489d-bce6-71cfc2295349</t>
  </si>
  <si>
    <t>93df277b-6cb8-4bfb-a9c9-feb79846d0ec</t>
  </si>
  <si>
    <t>eec81f8d-617c-4503-bf1e-417c75d5337a</t>
  </si>
  <si>
    <t>343ab7b1-ae26-4f19-9d60-3323d0d2510d</t>
  </si>
  <si>
    <t>f53dc660-d9d0-4656-b334-985263155f56</t>
  </si>
  <si>
    <t>a6a3992c-703b-47d6-b298-c6ab7b6d733f</t>
  </si>
  <si>
    <t>523580bf-6d33-475b-91d7-060062006ebe</t>
  </si>
  <si>
    <t>a0c638d5-9bde-403d-a664-9d2465a44330</t>
  </si>
  <si>
    <t>4aadec70-addb-43c2-9044-273f39226d07</t>
  </si>
  <si>
    <t>7d68459b-a4ee-431d-8e3e-42da6b39eb57</t>
  </si>
  <si>
    <t>853fb1f1-dc7f-4e0b-92c6-faba0dadaa1c</t>
  </si>
  <si>
    <t>d294b45a-02d6-4dd9-900f-449b1ec072bc</t>
  </si>
  <si>
    <t>ba4bcc6e-11bb-4f4d-a920-3a3ffa98a52b</t>
  </si>
  <si>
    <t>15a2f42a-50b5-469f-bf62-af2c83f8f776</t>
  </si>
  <si>
    <t>dcda6939-c3a7-48d8-b2b4-15f32a34bfe7</t>
  </si>
  <si>
    <t>500df660-3852-4d20-8cb3-d3df7a932349</t>
  </si>
  <si>
    <t>cb8238ad-919e-4cec-aa19-910ad15b5b50</t>
  </si>
  <si>
    <t>23fcf4d5-33c1-472c-9389-c233c2a94852</t>
  </si>
  <si>
    <t>ba27b578-dec8-4583-b697-943a3faecd02</t>
  </si>
  <si>
    <t>125b1478-b33c-483e-a74a-59c7804d1668</t>
  </si>
  <si>
    <t>0d20bfcd-73f8-4d8a-a08d-4362c504df48</t>
  </si>
  <si>
    <t>aace9f0e-d210-43e6-9c28-1e5947d85831</t>
  </si>
  <si>
    <t>8aab816e-9d9b-4da5-9fe8-6ec91835b75a</t>
  </si>
  <si>
    <t>c28dc9dc-37e8-4a8c-8928-4f915f3b654b</t>
  </si>
  <si>
    <t>d86beea6-5dff-456b-b72a-b0bad7e48327</t>
  </si>
  <si>
    <t>1496e0e0-fb56-451d-8207-1d7a2af42a2e</t>
  </si>
  <si>
    <t>5f84ed18-14d7-4c5d-845c-630170650ac3</t>
  </si>
  <si>
    <t>529b3fca-f842-47d9-b7a9-0b0f8bccad82</t>
  </si>
  <si>
    <t>5db91954-e745-456e-869b-47318dd89eb1</t>
  </si>
  <si>
    <t>a359a376-626d-427d-8268-cb15c6d28109</t>
  </si>
  <si>
    <t>3ed0b95c-3985-439c-a40f-8968b93ef8e8</t>
  </si>
  <si>
    <t>c425c917-da89-41ab-b23a-8e0c827c6137</t>
  </si>
  <si>
    <t>b76ec393-3a3a-402f-995d-f257a70b6246</t>
  </si>
  <si>
    <t>ac5ece51-676b-48f4-9ce5-baa190812bf8</t>
  </si>
  <si>
    <t>55ebc9e8-ef1c-46bc-8b80-61473617b865</t>
  </si>
  <si>
    <t>af0b77ff-629a-4c19-85be-ccf5fc764312</t>
  </si>
  <si>
    <t>b04dd2dc-5547-4a25-a602-76b2f571ba97</t>
  </si>
  <si>
    <t>a1519c63-1153-4415-9350-50ddd85d4258</t>
  </si>
  <si>
    <t>03c4abee-0a4c-4c04-8d17-6629165f1ce0</t>
  </si>
  <si>
    <t>14e6f736-de48-44ba-b7c6-f319745df334</t>
  </si>
  <si>
    <t>14bcbb3c-936d-4c16-bb39-5c0b7022276d</t>
  </si>
  <si>
    <t>92089497-d5a5-4283-8e1f-18330050740b</t>
  </si>
  <si>
    <t>7ce7af59-41b8-4c34-8f5e-29f0c8de5641</t>
  </si>
  <si>
    <t>e6dfa0da-f81f-4084-a18f-7d49494f7e19</t>
  </si>
  <si>
    <t>e43c840b-8c9c-411f-9ea6-8105adc0d4dc</t>
  </si>
  <si>
    <t>8bf2790d-4621-4d04-b0ea-652356e822d6</t>
  </si>
  <si>
    <t>389e74ac-8484-4ec2-8081-8cb16d9c65b1</t>
  </si>
  <si>
    <t>7b6ff67c-6b93-497b-b4af-52187317a748</t>
  </si>
  <si>
    <t>17c4fb57-be2a-4b60-ad3f-2aff23b17904</t>
  </si>
  <si>
    <t>ade1230b-aee6-4e9c-b0ce-ba1bd8022d98</t>
  </si>
  <si>
    <t>dabd7fe3-ce2d-45da-8f52-f5cc69a4fa58</t>
  </si>
  <si>
    <t>4178b6ad-96be-4601-a2ea-df1da52ff9e0</t>
  </si>
  <si>
    <t>0f90a3b0-5437-4292-ba18-68db6f6e9b80</t>
  </si>
  <si>
    <t>4b94149f-6689-4f18-b840-8b207aa77ce2</t>
  </si>
  <si>
    <t>4d6002f4-59b3-4d13-a76e-f157034b7608</t>
  </si>
  <si>
    <t>f1466856-01e8-483c-8765-f892ae7222cd</t>
  </si>
  <si>
    <t>b07df717-c70a-4f85-afd9-a480f822cd65</t>
  </si>
  <si>
    <t>cebd0ab4-6cb0-49c5-9992-1c8afee1dfb3</t>
  </si>
  <si>
    <t>108479d8-cf78-4239-9141-faf3821ec7a1</t>
  </si>
  <si>
    <t>abf56d2a-b6be-444b-870a-94540a1ba9a2</t>
  </si>
  <si>
    <t>caf58c65-c9fc-4111-8ba9-b6220784ee0e</t>
  </si>
  <si>
    <t>7f66a45f-fd3c-4eed-b935-538e114cc66f</t>
  </si>
  <si>
    <t>aab2637f-6b9f-44c4-bd8f-f07d31bb4580</t>
  </si>
  <si>
    <t>db7055e0-1f71-4da9-9af9-6b3f1d0ddb5f</t>
  </si>
  <si>
    <t>39cd3306-a135-46ad-ae02-fdf10754fe81</t>
  </si>
  <si>
    <t>abd071a1-5fad-41e5-ae7a-7c8bbb1d11bb</t>
  </si>
  <si>
    <t>673ff938-80b1-4343-8da7-477e44054a9a</t>
  </si>
  <si>
    <t>ae17a196-ab22-425a-b135-3e6575c2ebe7</t>
  </si>
  <si>
    <t>167ef512-84c8-40b5-850c-f4e1d4d895ca</t>
  </si>
  <si>
    <t>71218041-3402-4cf6-8a90-6fe954f952e9</t>
  </si>
  <si>
    <t>5150a79d-5f5d-4123-af7e-37eb54ea7b06</t>
  </si>
  <si>
    <t>69cadb5a-d6ef-4acd-b244-b881d2bc19f3</t>
  </si>
  <si>
    <t>f1c6b252-b7d8-4558-9f00-bf8e75c08a2b</t>
  </si>
  <si>
    <t>fe2fe6d0-513e-4ced-bfd0-aa7d73648d35</t>
  </si>
  <si>
    <t>85e079df-7ced-4eaf-a2fa-1fa69b2d945d</t>
  </si>
  <si>
    <t>9a783c4f-92d3-4df8-9bda-cf86fea8da05</t>
  </si>
  <si>
    <t>a42dfa92-26c9-4e2a-be55-795f93569d79</t>
  </si>
  <si>
    <t>6ca5a67b-db7e-48ab-bd0a-6dd5f0e178e6</t>
  </si>
  <si>
    <t>276c0836-d449-47fc-b121-5a5f5b897524</t>
  </si>
  <si>
    <t>7002e6ee-2e89-4140-90db-4c0435f0d936</t>
  </si>
  <si>
    <t>5f684559-caf6-441e-8bf2-56e5a97a8fd4</t>
  </si>
  <si>
    <t>97b503a9-2af3-42eb-94e9-a661ac430193</t>
  </si>
  <si>
    <t>ef22045e-15ed-4ef6-bc05-fc5f16371871</t>
  </si>
  <si>
    <t>f935da40-8457-40ac-9d63-3d99a7129222</t>
  </si>
  <si>
    <t>8351fa23-02ea-4f45-853b-1234b348f55b</t>
  </si>
  <si>
    <t>8faaf457-32b4-4c91-b4a5-80fa35ca435b</t>
  </si>
  <si>
    <t>97800c15-86fe-41cc-9683-02353a5c6f4e</t>
  </si>
  <si>
    <t>2206873e-c776-4654-b23d-b0f6c6edfbd9</t>
  </si>
  <si>
    <t>9ab504eb-561e-4418-9587-dd3932c0e3bd</t>
  </si>
  <si>
    <t>d4306700-01a1-4a9b-a19d-811fb87398a0</t>
  </si>
  <si>
    <t>e40e3669-5d3e-4a51-b92b-df98d3967939</t>
  </si>
  <si>
    <t>45476952-6546-4398-806d-4a9c839b8d7f</t>
  </si>
  <si>
    <t>1f019236-195c-40ab-a14e-e0bb739a54e2</t>
  </si>
  <si>
    <t>a4bb42e4-fc62-4bae-ac75-c42211569219</t>
  </si>
  <si>
    <t>a35a3eed-4de5-4f77-a69c-d04825427b72</t>
  </si>
  <si>
    <t>7e9128f8-bc47-4fc7-b1b2-68af2a7820fd</t>
  </si>
  <si>
    <t>4ec3a170-2c0a-44f4-a629-aa6d2eded19e</t>
  </si>
  <si>
    <t>a8c9084e-7a42-449f-a722-30daa9e549e6</t>
  </si>
  <si>
    <t>5a7d3af8-6b3c-4dc7-9d9b-538adc23ea80</t>
  </si>
  <si>
    <t>addb0720-3fee-41f4-9e1c-69d16b5a4176</t>
  </si>
  <si>
    <t>29ed8a76-ae1a-4004-b779-68f1f9edaedf</t>
  </si>
  <si>
    <t>5592ed1e-bc1c-4bf4-b0c5-a406f3f19e66</t>
  </si>
  <si>
    <t>3aea71a8-c363-4aca-b2ff-fba793078b95</t>
  </si>
  <si>
    <t>afdfcd17-b1a6-439e-99e3-78b443e93cf8</t>
  </si>
  <si>
    <t>a5ee48a5-81c4-402a-a16e-aca0a8bf0b9c</t>
  </si>
  <si>
    <t>675c4686-d865-48cc-aab0-221a3ddd42ee</t>
  </si>
  <si>
    <t>4b2fb455-ad88-43a4-bfa5-9d946d697d15</t>
  </si>
  <si>
    <t>0b9942ec-b875-46bb-ba7c-3dad3f106847</t>
  </si>
  <si>
    <t>a5272174-4789-4bf9-86d2-7142eb662fde</t>
  </si>
  <si>
    <t>03559e6c-620a-44ac-ad7a-a89c0eb07018</t>
  </si>
  <si>
    <t>20ed2ebb-fb7b-4094-a328-23a776ad26b1</t>
  </si>
  <si>
    <t>f39c6316-53ec-41b0-b927-5c8d0196cada</t>
  </si>
  <si>
    <t>1c48799a-2576-4233-abc4-885eef503545</t>
  </si>
  <si>
    <t>f3528ac8-6f7f-4d9c-92dd-6727f4ce314e</t>
  </si>
  <si>
    <t>8bacfb86-793f-4818-b2d0-e62473218a6f</t>
  </si>
  <si>
    <t>27d4de5e-6afb-4bb6-a7f6-5164f0dbebd0</t>
  </si>
  <si>
    <t>02b8c02a-013f-47fc-ab42-a49d1033b5df</t>
  </si>
  <si>
    <t>ec6778b4-ec6b-4a63-b841-cdc9590ae66d</t>
  </si>
  <si>
    <t>cab71680-87c4-4495-87c2-4e3acd610836</t>
  </si>
  <si>
    <t>c0bdd703-f75f-4c43-be7e-4fc8076fe94e</t>
  </si>
  <si>
    <t>2d58d903-e4ff-4c7f-b916-0be9fa1c82df</t>
  </si>
  <si>
    <t>f4efe3ce-b8ba-45c5-9c5c-f65c5bc6c13e</t>
  </si>
  <si>
    <t>369849b2-b100-427c-9284-7fcd388b772f</t>
  </si>
  <si>
    <t>2dc98e21-6d9a-47b4-83c0-840b1ff35eb9</t>
  </si>
  <si>
    <t>6bf78ac5-9f48-461d-84ee-aaa09bc67354</t>
  </si>
  <si>
    <t>14c0be8c-d9eb-49e8-a9b7-a5abd0f14340</t>
  </si>
  <si>
    <t>008100c0-101a-45b3-98a5-748cef5f3c1c</t>
  </si>
  <si>
    <t>fbb6d5ef-358e-4977-ae91-2546780bcd38</t>
  </si>
  <si>
    <t>05773398-eb0d-4129-af54-2894d5c86781</t>
  </si>
  <si>
    <t>5b6f2d3e-c2d2-4007-8d6d-6bcabe25875f</t>
  </si>
  <si>
    <t>136f2b93-452e-479b-b2bc-635037bb0c66</t>
  </si>
  <si>
    <t>845526fe-cf0a-4a77-8327-cd6bf9c89e60</t>
  </si>
  <si>
    <t>29880ead-5b84-41f1-8fb1-4710cfd684da</t>
  </si>
  <si>
    <t>f1e950e1-100d-47df-9c7d-e9fbcf6b83bc</t>
  </si>
  <si>
    <t>da4c05d6-820e-4ebe-a462-831421796202</t>
  </si>
  <si>
    <t>94c1caac-ab97-46a0-bcac-ce7bdc99e051</t>
  </si>
  <si>
    <t>02bce37c-ef0b-4c33-b01d-de5a6a1ab16b</t>
  </si>
  <si>
    <t>28f945a2-8dd8-4212-a94e-6ed1dfab8ae8</t>
  </si>
  <si>
    <t>cf82ba49-be53-47bf-9527-6e9a979bdc2c</t>
  </si>
  <si>
    <t>ad614021-5a31-4a40-8f24-059f4b3345b1</t>
  </si>
  <si>
    <t>6b52b893-796c-41f6-befb-639465ce1cb7</t>
  </si>
  <si>
    <t>b3e3b64a-623f-4439-ac97-8ae8685dac8e</t>
  </si>
  <si>
    <t>48c52a34-97b6-4ad2-b45c-17f217b86507</t>
  </si>
  <si>
    <t>61339524-411c-46c0-9222-3d0240fb66d5</t>
  </si>
  <si>
    <t>a8ad6118-7d05-4765-8cad-4e36f41aaa56</t>
  </si>
  <si>
    <t>67220dc3-a059-4f7e-b9cb-d6d2ae08b9cb</t>
  </si>
  <si>
    <t>338be17d-f825-43ae-8806-e0885bbcc6b2</t>
  </si>
  <si>
    <t>a8de2287-3489-44dc-b539-71f2ae5e7667</t>
  </si>
  <si>
    <t>3892385d-9476-4c76-8f0d-f7d39ed223cb</t>
  </si>
  <si>
    <t>ccb3dd97-a90b-43ea-a600-af490c52c188</t>
  </si>
  <si>
    <t>f063ecd0-1039-4e9a-b259-eff8b26c0e28</t>
  </si>
  <si>
    <t>8f2c23cf-d164-415f-9f36-25e7f022fdcd</t>
  </si>
  <si>
    <t>c3138a03-6a7f-41ee-b0f9-e3846af89863</t>
  </si>
  <si>
    <t>231ee759-ba9b-42a8-961e-ae837348d5f1</t>
  </si>
  <si>
    <t>b78d7353-5fe0-4fcd-9cd8-c4a3e303da8f</t>
  </si>
  <si>
    <t>c5349d47-0a30-4cc9-bd2e-d0be0802877f</t>
  </si>
  <si>
    <t>9efeac6d-9f59-4376-8625-6080724eba52</t>
  </si>
  <si>
    <t>30d119f9-e6f8-4feb-bce7-070108563af9</t>
  </si>
  <si>
    <t>690aad4d-a042-4d3c-b4a3-dbaae83a6218</t>
  </si>
  <si>
    <t>ce16d02a-6549-44f3-828c-fc73978183ed</t>
  </si>
  <si>
    <t>a8f33436-d98d-4559-8a3e-c1577e02f7db</t>
  </si>
  <si>
    <t>5bdd691e-2d52-4803-b4b2-d6eb23f909fc</t>
  </si>
  <si>
    <t>b8951c81-d124-4fc6-a9da-b1084bff0f87</t>
  </si>
  <si>
    <t>1dd7ff7e-e1d9-4d9f-936f-e93f53b4d6a2</t>
  </si>
  <si>
    <t>0ccb37c0-9faa-4d6f-809e-d2b562841000</t>
  </si>
  <si>
    <t>f11c2b0e-9870-429c-8db7-b5b8a74aa743</t>
  </si>
  <si>
    <t>6b1aebfc-5631-46cf-8d62-e1eb645c1a11</t>
  </si>
  <si>
    <t>f7d1d45a-d5fe-4c50-812a-506fd6ad83c9</t>
  </si>
  <si>
    <t>760bb85f-79b4-4ea5-b651-48d01a40dbad</t>
  </si>
  <si>
    <t>b70b3fb5-57ea-47d2-a065-fc4968bb1b57</t>
  </si>
  <si>
    <t>c0e97539-4213-4997-a53e-686f0fa71de4</t>
  </si>
  <si>
    <t>9aed2a45-96fe-4887-a112-da7a0ab4758f</t>
  </si>
  <si>
    <t>97a225db-e99c-4edc-8260-969c2b012446</t>
  </si>
  <si>
    <t>0c89bfc8-d37e-4e25-95e7-cb07a187e009</t>
  </si>
  <si>
    <t>e81e7324-4e0d-4377-9b70-b2437b141eb3</t>
  </si>
  <si>
    <t>a99300e6-24b2-4f80-9a2a-e6542116014f</t>
  </si>
  <si>
    <t>53d94c90-3958-4faa-876f-ed72c3800579</t>
  </si>
  <si>
    <t>1f260f85-1f89-4cf5-ac09-1ff972b344ff</t>
  </si>
  <si>
    <t>7852cf5e-0ea7-435c-9939-5856c8d87127</t>
  </si>
  <si>
    <t>88925061-1451-49fd-bcfd-393ccc1c46cd</t>
  </si>
  <si>
    <t>a81cd05d-c4b6-4850-ac80-b402e8581375</t>
  </si>
  <si>
    <t>c2e51c1d-314f-4a2c-8b7b-4ba45ed73738</t>
  </si>
  <si>
    <t>4b77f498-8c9d-4f35-b803-2d2efb4d86cb</t>
  </si>
  <si>
    <t>9a9f6ff1-9900-4eb9-a6dc-4f6b39cd2c7f</t>
  </si>
  <si>
    <t>4b5fbe93-bd56-4f78-97ce-e772e1a24058</t>
  </si>
  <si>
    <t>1381dedd-1acf-4706-a76d-4cb7f8f37b4c</t>
  </si>
  <si>
    <t>69e8672c-e12a-45d6-8230-287c568cf1be</t>
  </si>
  <si>
    <t>0cbdb36a-c282-4f6f-a050-9ed9f14a5dde</t>
  </si>
  <si>
    <t>a33c22d0-633c-4b67-8acc-86d8bf5f9d71</t>
  </si>
  <si>
    <t>a530b865-3dcf-415d-812a-fdffe7422ba8</t>
  </si>
  <si>
    <t>095a9b90-b61e-4034-ae14-1dc9f013ca8b</t>
  </si>
  <si>
    <t>b4cd182e-0f28-4ccb-ac72-3588b203a4fe</t>
  </si>
  <si>
    <t>d9b33bb7-ad0b-4223-9439-85d1f88d53b2</t>
  </si>
  <si>
    <t>e7a465bf-9fd4-4420-9f89-396c353103d3</t>
  </si>
  <si>
    <t>2033853d-7c47-4e18-9e3e-8bca2ce52aaa</t>
  </si>
  <si>
    <t>48293cee-f573-4a87-8cbd-f4b665cfc38f</t>
  </si>
  <si>
    <t>56abbbd8-e745-4680-b1cc-2775b29952de</t>
  </si>
  <si>
    <t>c552b851-d2da-4e12-bef0-d5e268f11784</t>
  </si>
  <si>
    <t>a9e07b36-155a-40b7-aef1-2ea6e7eb63ff</t>
  </si>
  <si>
    <t>00518433-a2ea-4182-bc55-cd810ee27660</t>
  </si>
  <si>
    <t>d44a583b-0c8e-4a1a-9d72-a93ec3073c31</t>
  </si>
  <si>
    <t>ab4b6bf6-ccbf-42f3-9b8a-027c126f433b</t>
  </si>
  <si>
    <t>1f250eb5-aa5d-40cf-8d9d-0a5c3b2b3229</t>
  </si>
  <si>
    <t>3f3f6597-e710-4569-9bc9-bdfd41d5aa7f</t>
  </si>
  <si>
    <t>c874bdaa-1ef4-42e9-8daf-b9530e9f6de1</t>
  </si>
  <si>
    <t>ebc01c1d-60d9-4c1b-abd9-3f8e15919c52</t>
  </si>
  <si>
    <t>3a595083-c194-40e0-bc42-a07bf71641af</t>
  </si>
  <si>
    <t>caa23340-31df-4890-b8ba-f6e1c00915e8</t>
  </si>
  <si>
    <t>636fd86a-628c-47f9-b4a9-df3d0110396d</t>
  </si>
  <si>
    <t>408789ff-a748-468e-8125-5feaaa79fce8</t>
  </si>
  <si>
    <t>d01d2b46-cc2f-47d5-b5ba-2220c18de9c1</t>
  </si>
  <si>
    <t>9da277a3-0c63-469b-8014-0934f584b068</t>
  </si>
  <si>
    <t>88a686c1-5c61-4cfe-9587-d7cbb885ed69</t>
  </si>
  <si>
    <t>8119b649-c4f2-4935-8332-3a225427180a</t>
  </si>
  <si>
    <t>f161e324-20b4-486e-a4a6-0deb269b90a4</t>
  </si>
  <si>
    <t>3ee5d536-96a5-44ed-a0ee-c2d309d83aaf</t>
  </si>
  <si>
    <t>37fdc957-06b3-4f18-9d36-3bf42d6c6977</t>
  </si>
  <si>
    <t>0d7558f3-2f9a-4b05-a00c-bc4a99b3fd84</t>
  </si>
  <si>
    <t>3d450851-0b1c-4807-b071-c672ccec499b</t>
  </si>
  <si>
    <t>2d035094-f828-45a0-9db5-0a0e9643df5f</t>
  </si>
  <si>
    <t>420947b0-d757-4eb0-bf29-0983605368f4</t>
  </si>
  <si>
    <t>e31d4ed0-7892-4c7b-854f-222350dbe3f6</t>
  </si>
  <si>
    <t>a224f58d-3304-4e80-a10d-98d5ee9066a9</t>
  </si>
  <si>
    <t>efc0f06f-8aa7-4165-ac03-0df0be3d3fc0</t>
  </si>
  <si>
    <t>d41a6eed-e135-4e2f-804b-331f81570961</t>
  </si>
  <si>
    <t>11aa10c4-74c2-4ad6-911a-018257455ce0</t>
  </si>
  <si>
    <t>b0164f94-e440-4461-8cc2-0a48cf34a30a</t>
  </si>
  <si>
    <t>d2b48ec2-0bcf-4083-8ccc-e091d8fa5ee8</t>
  </si>
  <si>
    <t>6169c8c0-cb5e-49dd-918c-e99f0b177c84</t>
  </si>
  <si>
    <t>8084b58c-a440-45df-9389-a051bf0f89c6</t>
  </si>
  <si>
    <t>8f2816fa-2f80-4398-9fb1-d8163f5d37ad</t>
  </si>
  <si>
    <t>3c9bd456-54e2-4b6b-bb0e-e08306f53238</t>
  </si>
  <si>
    <t>855cdaea-1129-4112-a624-513cea735e77</t>
  </si>
  <si>
    <t>db3dfb70-9d5f-4da0-8a87-6cf373d6fca4</t>
  </si>
  <si>
    <t>b1ac1d33-a11c-4a77-9e18-2fa867e06f8a</t>
  </si>
  <si>
    <t>a2826bf9-da02-4dde-8cef-fccdd2370bea</t>
  </si>
  <si>
    <t>8166d662-568f-43f5-a458-242b404652e6</t>
  </si>
  <si>
    <t>319ab4af-d97a-4bee-96f0-2b69ec97a7ea</t>
  </si>
  <si>
    <t>b694cdd2-b95d-46a3-b488-3f4c46a66a27</t>
  </si>
  <si>
    <t>c8f8ca25-9131-470a-9c07-9474f7b76718</t>
  </si>
  <si>
    <t>b1ccc2b6-0c5d-4925-a51e-191471350146</t>
  </si>
  <si>
    <t>bd3e8caf-95e2-45f5-a0be-33dba1c3ec63</t>
  </si>
  <si>
    <t>8bb1e4cf-f5c2-4215-852c-c3efc1b3b4d9</t>
  </si>
  <si>
    <t>bf07f874-5aa1-463d-8741-5785b358f660</t>
  </si>
  <si>
    <t>9bd42d8b-30f2-41be-a419-38342b71102a</t>
  </si>
  <si>
    <t>a2989fc9-c810-47b5-892c-fdc6db3a879b</t>
  </si>
  <si>
    <t>59c492e1-b96b-435b-a0b3-a8356b0e3a74</t>
  </si>
  <si>
    <t>319e8701-d330-4f45-a2dd-2ca40175ea0a</t>
  </si>
  <si>
    <t>f0702d3c-9223-4511-965a-a35dbe53b548</t>
  </si>
  <si>
    <t>8efc85f2-aa14-41d2-a98d-5280c5ca40a6</t>
  </si>
  <si>
    <t>02caa9bc-ecd5-4a31-9ec9-3bb2243e3ddb</t>
  </si>
  <si>
    <t>b169cd62-4ad7-4239-882e-2b9471ce4bb0</t>
  </si>
  <si>
    <t>fe6f372e-6f33-4565-9d44-bae63cc96657</t>
  </si>
  <si>
    <t>557c6b0e-5707-48b7-ac3c-21663e525a03</t>
  </si>
  <si>
    <t>1d9e9bcc-aee6-4feb-b3ae-0abea8858b17</t>
  </si>
  <si>
    <t>0baa0303-e164-4c5e-91e0-4b10e3664a0d</t>
  </si>
  <si>
    <t>cd23404d-8498-4c1a-9cfb-51eb91ad5ad6</t>
  </si>
  <si>
    <t>b20c519b-2c5f-4f31-a4b6-2d2becbd6d34</t>
  </si>
  <si>
    <t>b5c68066-bbcb-4e64-bfec-155170acb102</t>
  </si>
  <si>
    <t>7a7a044f-a17c-4519-aecb-1827261e1b17</t>
  </si>
  <si>
    <t>5b1f0a94-f959-40bb-8990-32795c7cb5cd</t>
  </si>
  <si>
    <t>1e2f3191-665a-497d-8827-6ea35be1591e</t>
  </si>
  <si>
    <t>ee965530-6a73-4454-af69-21de597be9b8</t>
  </si>
  <si>
    <t>b274d796-3a53-40c9-aad6-69cc95d2bb58</t>
  </si>
  <si>
    <t>0d3f4a18-d1a4-4477-a308-efc1dac92740</t>
  </si>
  <si>
    <t>a61ed66b-12d3-47ee-bd69-040b7df75a6d</t>
  </si>
  <si>
    <t>e627e356-fa06-432f-9e66-388c1ecaaa68</t>
  </si>
  <si>
    <t>1655f32b-0975-461f-af79-6914112be71d</t>
  </si>
  <si>
    <t>505842c4-a812-44af-9134-c86cad5dbc22</t>
  </si>
  <si>
    <t>6527bdad-4449-46a4-a693-e341326783b9</t>
  </si>
  <si>
    <t>896c7cc0-01bf-49df-a647-58fc812c9686</t>
  </si>
  <si>
    <t>33e35818-671a-4ee8-9b44-2a7aa4a24f77</t>
  </si>
  <si>
    <t>fd79d099-ba32-4d48-b99d-daebd881a174</t>
  </si>
  <si>
    <t>a0c5d09c-0e40-42ea-97b4-6018be60b897</t>
  </si>
  <si>
    <t>d7045002-481b-40f5-9467-219baffdeb7c</t>
  </si>
  <si>
    <t>1799498b-0907-49fc-8029-7772cf1d0f09</t>
  </si>
  <si>
    <t>dd9972d0-d6a3-4c66-bae4-e328b78f3949</t>
  </si>
  <si>
    <t>040d1ac4-71d9-4533-90ca-0e3df22e9ce7</t>
  </si>
  <si>
    <t>368eaf94-07ea-456a-b954-53e5d00406c4</t>
  </si>
  <si>
    <t>e2cd2678-34f6-4fbf-89a8-8ae12b937f9b</t>
  </si>
  <si>
    <t>483a9bfa-1f8e-40e6-bd28-b0b5e3dcada1</t>
  </si>
  <si>
    <t>eb75b319-82cc-44c4-83b6-0ee76fbbd5a1</t>
  </si>
  <si>
    <t>48aacaf5-98c2-43c1-b09f-1cfb97d0e05b</t>
  </si>
  <si>
    <t>4ebd16b6-3560-44ba-90d2-bbce0c0b08b8</t>
  </si>
  <si>
    <t>dba2ad5f-a62f-4edf-ac0d-b81290ada10c</t>
  </si>
  <si>
    <t>ad438b4b-63e3-4936-a5fe-b168e8f85fa7</t>
  </si>
  <si>
    <t>3769085a-5e2b-412b-a87c-4cbb34ca5bca</t>
  </si>
  <si>
    <t>4fbb80d6-3b61-43ae-aa2a-27ccd725fa44</t>
  </si>
  <si>
    <t>1eebf950-d82f-476c-86c6-cb6f4a682d84</t>
  </si>
  <si>
    <t>e64a6aa2-5707-4435-810e-020cc0e4232f</t>
  </si>
  <si>
    <t>3ea44da3-e862-40fa-be72-241db8e54ac8</t>
  </si>
  <si>
    <t>274913b7-1e72-4931-8757-34e3396519b1</t>
  </si>
  <si>
    <t>23194be4-9c75-4502-9a5d-c129c33ae954</t>
  </si>
  <si>
    <t>bd2d37e2-63aa-4c41-92c4-61f83e85416a</t>
  </si>
  <si>
    <t>8c6d4d43-04b3-40bf-b29d-4a422659171f</t>
  </si>
  <si>
    <t>ab1f15e2-04b2-4085-a872-e1bb473ff744</t>
  </si>
  <si>
    <t>d49451b7-2946-4e76-a974-f40e1ab98939</t>
  </si>
  <si>
    <t>bcd452aa-8276-4f18-ad34-c496f9decced</t>
  </si>
  <si>
    <t>cdb64556-1d44-4b6b-beba-61578348dfee</t>
  </si>
  <si>
    <t>64ee1ad8-752a-4556-8ace-3c76a9f89ce9</t>
  </si>
  <si>
    <t>c306dee5-292f-4766-8b5e-1f1f6affbf13</t>
  </si>
  <si>
    <t>7ad4b104-dd2d-4499-8eba-e9eb80c4390d</t>
  </si>
  <si>
    <t>ea112033-9282-4134-bd93-90c7cf1b8c33</t>
  </si>
  <si>
    <t>73871884-6cb4-4810-a45b-7eb055b20148</t>
  </si>
  <si>
    <t>11dedabf-dce1-4749-92c6-9514a1e02600</t>
  </si>
  <si>
    <t>5e0ea884-fa35-42c9-901a-8c01d1a47b51</t>
  </si>
  <si>
    <t>4ce5811d-d9f8-4db1-842a-cecb93dc4166</t>
  </si>
  <si>
    <t>b31424de-ee34-48ef-b84a-14cc8cb7e6c2</t>
  </si>
  <si>
    <t>31708ccc-a1d2-43a3-a471-d58821ae9d83</t>
  </si>
  <si>
    <t>c2c5efd3-ad1c-49a0-aa36-4f464f17c85a</t>
  </si>
  <si>
    <t>a91a41dd-d0e7-47ee-abaf-4d6e265a6516</t>
  </si>
  <si>
    <t>6b55d064-b336-4858-a6ae-39ee4dc9a663</t>
  </si>
  <si>
    <t>d131190f-e84c-442f-bfa3-d51b06cbaf93</t>
  </si>
  <si>
    <t>c619422f-f119-420a-9d33-ee2667c8c7ac</t>
  </si>
  <si>
    <t>8eeaedac-eb49-40d7-accd-3ac9e010ba48</t>
  </si>
  <si>
    <t>845c0f61-62a5-4601-8d54-d6f461788878</t>
  </si>
  <si>
    <t>3b97a1e0-59b9-4b67-a5ba-1b26983525dc</t>
  </si>
  <si>
    <t>5721d912-7bdf-46cd-8fec-394e7bd6a345</t>
  </si>
  <si>
    <t>7f83e515-7005-4778-9137-6bef1203ec4a</t>
  </si>
  <si>
    <t>ded871d4-f380-48ee-8f9d-b7e809dc67be</t>
  </si>
  <si>
    <t>fb015b0d-4a84-48b4-aae1-8106f245a808</t>
  </si>
  <si>
    <t>89ae0d41-60b3-45e1-93f9-1191d0a013ae</t>
  </si>
  <si>
    <t>044c8a8b-cc42-4e3b-8196-ccb3e9f37516</t>
  </si>
  <si>
    <t>86675d7d-6de9-4694-9d74-03d053c553d8</t>
  </si>
  <si>
    <t>bcc13d19-b58a-44c2-b563-7652d51d15c7</t>
  </si>
  <si>
    <t>14999670-00a5-4002-a13b-bd1d52492b08</t>
  </si>
  <si>
    <t>ad15cd71-ced0-4aaa-9e01-76efe6aa7402</t>
  </si>
  <si>
    <t>d3fb8d8b-3eed-4d1d-860a-b1b72b26e330</t>
  </si>
  <si>
    <t>13aade7a-fa43-42d7-ac5c-78bc776c2887</t>
  </si>
  <si>
    <t>c9e3c944-7471-4c74-bbe7-351bde7f38d7</t>
  </si>
  <si>
    <t>238e361d-5920-47b9-b1b0-733388c24e0f</t>
  </si>
  <si>
    <t>6c476630-ea01-4ff9-987e-263fd02999aa</t>
  </si>
  <si>
    <t>00157a5e-6f06-4750-a196-47d81243fa33</t>
  </si>
  <si>
    <t>edc5f4a7-8cd8-419f-851f-bd28eb02a136</t>
  </si>
  <si>
    <t>d50dce7d-0bb5-4856-820d-92bb5613fd6a</t>
  </si>
  <si>
    <t>6c8c5790-6c8a-4ddf-ad91-d1b342a75610</t>
  </si>
  <si>
    <t>12b509ab-84a4-40da-8340-f12dea5c6e45</t>
  </si>
  <si>
    <t>2593598b-a7a1-45b0-9ead-3097982756d2</t>
  </si>
  <si>
    <t>93886800-3f08-487e-a617-105c58e78a21</t>
  </si>
  <si>
    <t>2019881e-8a97-4e1a-b7d2-62dea9c32b41</t>
  </si>
  <si>
    <t>0fc4c470-5c25-4c25-be6f-63cc65f796e1</t>
  </si>
  <si>
    <t>03dd3e89-c18a-443d-96b0-8afe68f4580b</t>
  </si>
  <si>
    <t>1c73ce96-dc69-4787-a9e5-c5b408f5fbce</t>
  </si>
  <si>
    <t>3cf9b81f-f845-4662-bd20-37e8b67094b4</t>
  </si>
  <si>
    <t>83535700-cc5b-4c97-bef9-12f890040215</t>
  </si>
  <si>
    <t>601426fa-1cb5-4a9f-901b-966dae4031ca</t>
  </si>
  <si>
    <t>471366d6-3105-482e-85cb-df6539f9084a</t>
  </si>
  <si>
    <t>aaed96fb-4c3a-4f2e-844d-efa1e1b7c6ef</t>
  </si>
  <si>
    <t>0269f3da-7e55-4991-877e-67548c8d0ef4</t>
  </si>
  <si>
    <t>08dcc2d0-0f59-4fb6-8d64-4fb44bf8f729</t>
  </si>
  <si>
    <t>15fc8681-cba8-4ac2-b18d-0523666aa622</t>
  </si>
  <si>
    <t>5a9ddad0-4d14-4c96-b824-b22c188710c9</t>
  </si>
  <si>
    <t>b3c5bae3-722e-4e3c-b6d9-4ea7e7d91f5b</t>
  </si>
  <si>
    <t>03e892b8-f857-422a-a7c1-d111406d1fc2</t>
  </si>
  <si>
    <t>6a0c7482-6757-426c-a7c5-fe83bd5eb21a</t>
  </si>
  <si>
    <t>96e4078f-6f42-4300-af30-7f47f79507d2</t>
  </si>
  <si>
    <t>a9bc268a-8cb2-48e1-92ef-b6c953dfbd7c</t>
  </si>
  <si>
    <t>4037ff38-e537-4904-b14a-d95ada60e39b</t>
  </si>
  <si>
    <t>1b75f8d9-7a19-45c9-8e12-78c245921f2f</t>
  </si>
  <si>
    <t>6534ae13-2af4-4954-9eff-688cc68096c2</t>
  </si>
  <si>
    <t>b5097553-10ac-4e39-add0-7fb2a9a4ce86</t>
  </si>
  <si>
    <t>f55cb7b3-5d15-47e2-9220-97e8a0bfa27b</t>
  </si>
  <si>
    <t>5ad15cd1-c715-4a6a-a2a0-e24837a623cf</t>
  </si>
  <si>
    <t>b8146671-acc4-46e3-ac2b-33ff62260e66</t>
  </si>
  <si>
    <t>cde74e86-d331-4698-b174-3793630f679d</t>
  </si>
  <si>
    <t>4e4b4210-859a-4688-9999-6aa8428a3007</t>
  </si>
  <si>
    <t>ed321a00-6f2c-4937-9d47-68198f5e11d5</t>
  </si>
  <si>
    <t>638479b6-5781-4e1f-b293-ddd23e8fcc7c</t>
  </si>
  <si>
    <t>cf8004c4-0892-49fe-a46a-a63140dbf479</t>
  </si>
  <si>
    <t>6629ab30-866b-4e7b-9f6a-5375852efe52</t>
  </si>
  <si>
    <t>eb602865-d68c-48bc-8daf-5a0762210d7d</t>
  </si>
  <si>
    <t>995c0177-e6fe-429a-8ed7-68830dfc019d</t>
  </si>
  <si>
    <t>09a715c0-1cae-46a4-86bb-46c4e58e1f28</t>
  </si>
  <si>
    <t>e282e3b5-6a5e-4d9c-9404-ef96e09110ef</t>
  </si>
  <si>
    <t>bf0e0fd9-e517-4f9a-8fe7-9c6baa19710b</t>
  </si>
  <si>
    <t>960d45a5-5cbd-4240-b406-b700d07f97ad</t>
  </si>
  <si>
    <t>90c371bc-7340-40a9-974f-e77eb4dcf787</t>
  </si>
  <si>
    <t>1e82246e-489c-4e29-afb6-e95eeede1b9c</t>
  </si>
  <si>
    <t>c3de3e43-8c9d-4108-973d-87832187b530</t>
  </si>
  <si>
    <t>a9427024-8f7f-4b85-a629-4ef73eeeb73f</t>
  </si>
  <si>
    <t>bc8cef99-f461-4840-8830-c19785c1b5b6</t>
  </si>
  <si>
    <t>01667f7b-8df6-49c5-ade1-a52292e48ca9</t>
  </si>
  <si>
    <t>4971123b-5c4a-4813-9650-73d6beae54f0</t>
  </si>
  <si>
    <t>dcf5f7ef-aa79-4123-9402-93991704b036</t>
  </si>
  <si>
    <t>58ab4f54-dd91-413e-b0a0-fb5190555fa2</t>
  </si>
  <si>
    <t>dc1bda17-cf71-429b-88ca-78f06827b04c</t>
  </si>
  <si>
    <t>2c783672-4c22-4980-83ec-d98dc438fd93</t>
  </si>
  <si>
    <t>71b5a9f5-8b30-4138-8172-18a5a086a0db</t>
  </si>
  <si>
    <t>114cbe43-ed45-40d2-8390-422ff97e275d</t>
  </si>
  <si>
    <t>79ebd632-6c5c-405a-b501-867a4d8a2822</t>
  </si>
  <si>
    <t>b58a636b-138e-457c-8d61-42429b575e21</t>
  </si>
  <si>
    <t>8039bee9-4c44-49cb-9f4b-18216ef4e209</t>
  </si>
  <si>
    <t>9960d02e-ddd3-49d6-8eb4-794ce28e76bf</t>
  </si>
  <si>
    <t>c6878f88-d35c-4154-bae6-bb0daabc1b4d</t>
  </si>
  <si>
    <t>5c12f014-6ad8-4f50-8634-a22f24d9457a</t>
  </si>
  <si>
    <t>1a2ce97d-9ce5-45df-b505-76e85c0d2b81</t>
  </si>
  <si>
    <t>07291908-5071-419d-811a-677fac0d9b4e</t>
  </si>
  <si>
    <t>e15bcb0a-69b6-4a0c-ae14-027d20e7cbd1</t>
  </si>
  <si>
    <t>8d706ca5-b351-40e2-8d5f-ff52a34adea5</t>
  </si>
  <si>
    <t>5f085013-a62a-42b5-aada-46cda0ef482e</t>
  </si>
  <si>
    <t>13964219-9a65-42b1-92d4-11de41cc031e</t>
  </si>
  <si>
    <t>9f4fc3dd-478b-41d0-bc0e-1228972153f6</t>
  </si>
  <si>
    <t>1e08868a-0d7e-4eec-b228-a0b381642150</t>
  </si>
  <si>
    <t>46c76dff-0a19-47ce-bdad-0eb8b3a9a7b7</t>
  </si>
  <si>
    <t>03cdc706-ccb3-4739-93f5-34ec2ac476f8</t>
  </si>
  <si>
    <t>50f2f839-cf64-4975-872a-7f178192dc2d</t>
  </si>
  <si>
    <t>5e9ad573-8c80-4fc3-a57a-b93c92ad0385</t>
  </si>
  <si>
    <t>03b0e977-d367-488c-a34b-c5ec8f653725</t>
  </si>
  <si>
    <t>eda38351-78c2-4056-acd4-890310e992fe</t>
  </si>
  <si>
    <t>27b1660c-23de-47f3-af6f-a4aca2008fd2</t>
  </si>
  <si>
    <t>557520d0-4734-4851-9591-e4c6a8e75147</t>
  </si>
  <si>
    <t>26f15576-645e-43de-aaa1-547688b8614c</t>
  </si>
  <si>
    <t>a89fb73b-039b-4c99-aeb6-9f08cff13b34</t>
  </si>
  <si>
    <t>c3ab5e56-015f-4aa1-b362-65a53c975010</t>
  </si>
  <si>
    <t>f4bc9751-75f0-41c2-b746-a2f064088a4a</t>
  </si>
  <si>
    <t>10d8c0de-9aaf-4f9a-8490-ffe9931d8f81</t>
  </si>
  <si>
    <t>0e545385-3e54-465a-b0b3-836faf276a30</t>
  </si>
  <si>
    <t>c401b4ce-6f00-4cbd-a388-3040961e5ab2</t>
  </si>
  <si>
    <t>be2d4f09-a701-4f9b-8856-dfb1db5a8511</t>
  </si>
  <si>
    <t>55801810-3878-4df9-90b8-1c117943afca</t>
  </si>
  <si>
    <t>394d06ec-f965-4822-af1a-8560b700b8e1</t>
  </si>
  <si>
    <t>07158b7a-b9ca-43d4-9ddc-60027ac54cae</t>
  </si>
  <si>
    <t>e7f529e9-20f8-462d-8ee9-4f473d8f22ee</t>
  </si>
  <si>
    <t>761e9595-df43-4082-99cf-8b450c05365e</t>
  </si>
  <si>
    <t>5543010c-eece-4057-bce1-c9ee87468b81</t>
  </si>
  <si>
    <t>6e7a3b44-be8b-4cab-8960-6307de025381</t>
  </si>
  <si>
    <t>087d129e-ef2e-4842-9ae1-3033dab4b795</t>
  </si>
  <si>
    <t>8d173606-fc82-4dec-a899-849f42e5ec11</t>
  </si>
  <si>
    <t>61134479-774e-470d-9ced-2c364c0e461f</t>
  </si>
  <si>
    <t>ef50d70b-6dbc-4d42-bde0-6ebbb250212f</t>
  </si>
  <si>
    <t>c5b040e4-ab38-4936-9455-1622aad09aff</t>
  </si>
  <si>
    <t>4f99fa59-7bc0-4d65-881f-36938cb70a98</t>
  </si>
  <si>
    <t>b5aedf72-35f0-4f7f-8c6f-97a8a40f531f</t>
  </si>
  <si>
    <t>6c1e1534-c655-4652-801d-cac439c03a61</t>
  </si>
  <si>
    <t>c4332b9c-65dd-4d98-9df7-33fc2a00bb59</t>
  </si>
  <si>
    <t>4b245d45-b2f6-424e-bd50-6ca58207e8f2</t>
  </si>
  <si>
    <t>0dac0bc6-5615-4961-a7f1-51a9c77d69d7</t>
  </si>
  <si>
    <t>dbb9f46d-a4cf-424c-aa47-54375395b1dd</t>
  </si>
  <si>
    <t>ac7db4f0-b9e4-4a0e-8c8a-ab0484b7871c</t>
  </si>
  <si>
    <t>5649db0f-5297-4521-8472-ddfef7c62d6d</t>
  </si>
  <si>
    <t>56be53cf-b1ab-4305-8aef-dbf05572523a</t>
  </si>
  <si>
    <t>0e0d1aed-b981-4fc7-8325-1f29ae9f2bdf</t>
  </si>
  <si>
    <t>dc267b52-5766-4959-8d07-7ce1c85b67b2</t>
  </si>
  <si>
    <t>149ee1ee-b6ad-4711-8fbb-ac4a9838bc2e</t>
  </si>
  <si>
    <t>fec47539-6053-4599-a4e6-baec8a752e54</t>
  </si>
  <si>
    <t>24e1192c-b1e2-4ccb-918c-40de8eada8cb</t>
  </si>
  <si>
    <t>0c9a30a6-0324-4ae4-90b1-93cb6fd1ed58</t>
  </si>
  <si>
    <t>b927af2d-5a56-47fb-9a0d-c3b449eb1fd0</t>
  </si>
  <si>
    <t>c234c37c-a7b2-4069-bbc9-96d4dc257a9e</t>
  </si>
  <si>
    <t>9baf5065-c533-40c4-bb20-29e6f768b1a3</t>
  </si>
  <si>
    <t>1dd896f9-db81-4ba6-90fe-34301c16eae3</t>
  </si>
  <si>
    <t>3d004579-658a-4bcd-9ed6-35f51fd1f309</t>
  </si>
  <si>
    <t>700ab7c0-545c-48e0-b12a-57b0685d4913</t>
  </si>
  <si>
    <t>777a55a3-eb38-44be-a3ee-5807026815ed</t>
  </si>
  <si>
    <t>0ff93cfd-d9fd-48fa-82cb-694fa0f75cd3</t>
  </si>
  <si>
    <t>186d729f-8595-467b-88bf-fe0638244d57</t>
  </si>
  <si>
    <t>ff28317f-d347-47c4-b35f-4ac44dc35e4c</t>
  </si>
  <si>
    <t>818d2b14-19e2-43b3-9d4f-031411401d40</t>
  </si>
  <si>
    <t>007ca391-f641-40d4-827c-e0a8770c2ea8</t>
  </si>
  <si>
    <t>65ce318f-833c-4f97-9a75-60bcf62fa354</t>
  </si>
  <si>
    <t>8c9012a3-e3c2-4ad5-83d6-a1dd88a35312</t>
  </si>
  <si>
    <t>cbd8c597-8a95-412a-822d-b54c03b0e1e5</t>
  </si>
  <si>
    <t>3fee733a-7865-48dd-949c-a6509accc285</t>
  </si>
  <si>
    <t>a37c0705-1db6-40f1-8191-2c2290d06850</t>
  </si>
  <si>
    <t>10ff4b5a-8e0c-4040-b111-7978e1df1ede</t>
  </si>
  <si>
    <t>7c1d3732-5e3c-4826-9424-ff8534c735a6</t>
  </si>
  <si>
    <t>d13fe795-85b0-4e7c-ab50-1b46b4889554</t>
  </si>
  <si>
    <t>d1cfeb9e-e597-4eb4-909d-389d678b042d</t>
  </si>
  <si>
    <t>e824e316-f660-49b6-a7fb-d6f9ead83ad7</t>
  </si>
  <si>
    <t>b66ddbc2-cd32-482b-b467-52b7d83592a5</t>
  </si>
  <si>
    <t>bcf3aa25-4b10-4583-b7a3-639cda5fdccf</t>
  </si>
  <si>
    <t>5545cbba-8cf9-4115-892f-379bcfea4b31</t>
  </si>
  <si>
    <t>f4f5691c-5bc0-4945-9320-ef3a2100d15e</t>
  </si>
  <si>
    <t>d5f9f70e-031e-49fc-bf34-c44844600506</t>
  </si>
  <si>
    <t>5e5ed317-8b1a-40f3-93f7-b911997df956</t>
  </si>
  <si>
    <t>6967c73b-689c-4173-9d66-4aae8250d4fd</t>
  </si>
  <si>
    <t>ac41e876-4ff3-4328-8e31-0172d02a573a</t>
  </si>
  <si>
    <t>0ebcdee8-43fc-43aa-aa05-77cc003ef19e</t>
  </si>
  <si>
    <t>b328d412-f420-4226-b78e-8271ad2efb52</t>
  </si>
  <si>
    <t>91d6bd6c-cfd0-48b6-8b49-9f18500005cb</t>
  </si>
  <si>
    <t>ece36e34-dfbe-48a7-b464-515350aecda9</t>
  </si>
  <si>
    <t>caff75fa-2546-402c-823f-703df8381031</t>
  </si>
  <si>
    <t>fa974362-c7f8-461a-a44a-418c62149730</t>
  </si>
  <si>
    <t>bceaabf6-b96b-432e-a6a0-4d103031bf0a</t>
  </si>
  <si>
    <t>6a24b6f1-bf3b-4b26-8d9f-571a4ad9fa13</t>
  </si>
  <si>
    <t>aae5497f-940a-492b-95fc-238b8cdffaf2</t>
  </si>
  <si>
    <t>b6457df7-bb52-4a53-896a-b79dbdaa3191</t>
  </si>
  <si>
    <t>b9a0b061-81ca-48c6-8462-52cb7584bbc4</t>
  </si>
  <si>
    <t>47f816b1-5bca-42dc-8a63-39a4387ce15e</t>
  </si>
  <si>
    <t>0e306356-d40e-4746-87e2-bb58df20cf34</t>
  </si>
  <si>
    <t>044829d6-5bb2-4b29-b901-a5237c773657</t>
  </si>
  <si>
    <t>9ceb79c4-668f-47e2-bc56-f0a354461b6d</t>
  </si>
  <si>
    <t>b9f93f46-dfb9-4b05-8805-908dd59bdbe2</t>
  </si>
  <si>
    <t>ec92e754-649a-42a8-966e-7584b25ec3f2</t>
  </si>
  <si>
    <t>3a69e7cd-e4d2-4bfb-b333-de2857085d88</t>
  </si>
  <si>
    <t>20f0f301-1f4f-48aa-b9e4-75eedebee12f</t>
  </si>
  <si>
    <t>87b679b3-f6ce-425b-a02c-0a53b55626b8</t>
  </si>
  <si>
    <t>ec5c1764-494e-48ea-b1b1-1a5bfd8da88e</t>
  </si>
  <si>
    <t>429b5147-519b-4e40-a777-b191bad7ebbc</t>
  </si>
  <si>
    <t>d578fe88-22fa-402e-9d4a-7e8d5fe751d0</t>
  </si>
  <si>
    <t>a31a74e7-39af-4c72-9671-471ea98e084b</t>
  </si>
  <si>
    <t>16f78838-620e-477a-8a7b-f1d4e8cd6043</t>
  </si>
  <si>
    <t>42bc9edf-ac3e-4ff2-a9f4-328f751d2556</t>
  </si>
  <si>
    <t>c091fbbf-13c6-4654-b2ac-a99fe51b49de</t>
  </si>
  <si>
    <t>d7b2bb02-01e4-45ef-9c33-2df564c58662</t>
  </si>
  <si>
    <t>d7d69c73-6b84-4c17-80ca-eeda9f00cae0</t>
  </si>
  <si>
    <t>1f88b9d0-c842-4488-85a0-6f74757ab305</t>
  </si>
  <si>
    <t>5a680e8e-0123-4a40-a6e0-3b6e911d45fb</t>
  </si>
  <si>
    <t>e447a6d0-6947-4495-a46d-34dc18890177</t>
  </si>
  <si>
    <t>685aa78e-3e8a-431f-b0bf-588612d60489</t>
  </si>
  <si>
    <t>975af641-516d-415f-8755-7c289247d46b</t>
  </si>
  <si>
    <t>2e71da0a-b7b1-4518-8e85-efbdc288a61c</t>
  </si>
  <si>
    <t>b5d3d022-6ec8-4fcc-9e7a-5ee53b76f7e3</t>
  </si>
  <si>
    <t>e7197d43-2ef7-4944-9618-47a8dd82ee14</t>
  </si>
  <si>
    <t>fe9c4269-b84a-4f30-ba4c-8078e61cd961</t>
  </si>
  <si>
    <t>66f144f2-db63-4f06-8d12-f8c73112e730</t>
  </si>
  <si>
    <t>83a31ecb-3dcb-428a-a5d0-d12452bfb589</t>
  </si>
  <si>
    <t>759cd7f8-725b-4fa7-bb7c-9161cd84d290</t>
  </si>
  <si>
    <t>3051e5b3-c72a-45d2-ac8b-b6114ec0614b</t>
  </si>
  <si>
    <t>06415355-953b-4422-bd29-757849bcd605</t>
  </si>
  <si>
    <t>7c7e9d0c-6c11-4984-9d8b-b8c9ca722d9d</t>
  </si>
  <si>
    <t>b7fccbb9-3fa6-4f41-9b61-9fc4337ce169</t>
  </si>
  <si>
    <t>ff95b17f-eab0-423e-8262-b323e8e4ded1</t>
  </si>
  <si>
    <t>911a68de-70a4-4e20-8e85-58adf7ebbcd7</t>
  </si>
  <si>
    <t>4238ded8-c777-4d0b-8932-1a825684e375</t>
  </si>
  <si>
    <t>88cae06b-1bc6-4294-beb6-a5bdf1f715da</t>
  </si>
  <si>
    <t>6b85d14e-b51f-4ff4-9668-1afd0dcf0452</t>
  </si>
  <si>
    <t>1494f985-36ae-4585-a25a-c16ede601166</t>
  </si>
  <si>
    <t>b2e8468a-d144-4d1d-a8bc-6eba1b3dafc4</t>
  </si>
  <si>
    <t>910466ec-befe-44a1-97b5-d86a9bdd3be0</t>
  </si>
  <si>
    <t>f911d2d5-7c16-4746-ad70-1648bc33aecb</t>
  </si>
  <si>
    <t>0ff5cce1-dc35-4ce1-9453-43c15e08b3a6</t>
  </si>
  <si>
    <t>960c7632-c6cb-4df6-ac6f-2af1cc9df8e0</t>
  </si>
  <si>
    <t>fad9f384-8975-42ca-b778-2f66b6481b6a</t>
  </si>
  <si>
    <t>79acb126-6113-4584-9f1a-16d6541a59d3</t>
  </si>
  <si>
    <t>49514558-be9a-4422-9d0f-c748f43329a7</t>
  </si>
  <si>
    <t>2a4a0d83-4923-411f-8c20-e2c7712af9fc</t>
  </si>
  <si>
    <t>bb99c4a3-9b71-4ec2-b533-bf3fae49fe04</t>
  </si>
  <si>
    <t>2f12568b-b980-4e68-8c7d-1a82abbe4db9</t>
  </si>
  <si>
    <t>c16e64cb-43b3-4194-b2ca-c9de17dc291e</t>
  </si>
  <si>
    <t>bbed7cf7-c24f-4459-a811-c25421494ce0</t>
  </si>
  <si>
    <t>bc0bb564-a73c-499f-bee2-37a1082fe46b</t>
  </si>
  <si>
    <t>4c734fdb-d2ec-4ef3-9552-eb11a5de9464</t>
  </si>
  <si>
    <t>7e01c953-4211-4727-9a9d-25454bf73171</t>
  </si>
  <si>
    <t>bd908554-c657-4148-b894-e1681a360cec</t>
  </si>
  <si>
    <t>6caa61f4-9b81-4c18-ba4d-5e3652cbfa30</t>
  </si>
  <si>
    <t>7f1b089e-b9e9-49e8-89c0-ff25fc6bdef8</t>
  </si>
  <si>
    <t>be088da9-af32-4267-bb06-2cba150283aa</t>
  </si>
  <si>
    <t>89de4a77-7b44-46c8-890c-05497d2e2217</t>
  </si>
  <si>
    <t>36a4e8db-193e-40e3-a326-4eaf6c66d315</t>
  </si>
  <si>
    <t>fe3e6d5a-4a44-4a1c-864e-596da0a8f7cb</t>
  </si>
  <si>
    <t>870889c4-14eb-4602-8c96-7d5326d70d7d</t>
  </si>
  <si>
    <t>ae2c1712-2fed-4170-91b8-47c3902be505</t>
  </si>
  <si>
    <t>9809cbf5-6236-45fe-af2e-03cb8336d7c6</t>
  </si>
  <si>
    <t>a0a90a5e-05f0-49b8-97a3-668474378846</t>
  </si>
  <si>
    <t>2c216d06-abfc-43c7-8d14-116cd7b94f2d</t>
  </si>
  <si>
    <t>965103f4-07d3-47c2-9c6e-9ad7e3e15cbb</t>
  </si>
  <si>
    <t>9d33dbc0-820f-45fa-afce-4378b34892ac</t>
  </si>
  <si>
    <t>6448115c-7a26-4572-a323-8494e10d0126</t>
  </si>
  <si>
    <t>588dbb2c-2cb4-45e3-a7d0-8b12f4960af4</t>
  </si>
  <si>
    <t>1efeb14a-5dee-47da-ad3a-e720f20e0134</t>
  </si>
  <si>
    <t>b6f7d045-15bf-4944-af4e-c9243907cd08</t>
  </si>
  <si>
    <t>99200a71-7c53-46ac-a8e2-d56427bab76e</t>
  </si>
  <si>
    <t>3d2dad4c-da0f-4107-999a-69323eb0e11c</t>
  </si>
  <si>
    <t>c2657a11-d7eb-4942-8916-2f206dae54d3</t>
  </si>
  <si>
    <t>30d7539d-7e6b-40a4-8218-ff90de8c81b4</t>
  </si>
  <si>
    <t>32633750-5a9f-4862-98a4-eb5bbcee4d58</t>
  </si>
  <si>
    <t>d73f6f56-007b-467b-b7db-c6eaad05f935</t>
  </si>
  <si>
    <t>5570c666-a1e5-42d8-a2ce-42f520adf033</t>
  </si>
  <si>
    <t>4445a1df-c13b-4119-8b65-4cc39fc58aa4</t>
  </si>
  <si>
    <t>e8b1cd0a-777a-494e-bc80-a77d369d6210</t>
  </si>
  <si>
    <t>753fe4a7-3efd-47ad-8703-8a8c7aa6312b</t>
  </si>
  <si>
    <t>5d3e1b36-cd28-47df-beea-0760ce256892</t>
  </si>
  <si>
    <t>d78d87cb-32c1-4123-a8be-f919b7f92c85</t>
  </si>
  <si>
    <t>d30ec6b7-a1a8-4d76-a603-57e35af8899b</t>
  </si>
  <si>
    <t>4a411409-8951-4feb-adbd-9621c253f293</t>
  </si>
  <si>
    <t>e96b23ad-5461-4ae8-a22c-0c2b7c66b5d7</t>
  </si>
  <si>
    <t>f5618c4b-2d6f-41e7-8803-d96b31c05dd4</t>
  </si>
  <si>
    <t>3fbe7abc-901d-4e14-b889-77b9f693af0a</t>
  </si>
  <si>
    <t>c84a7777-a0b9-476a-b990-ff62e8253374</t>
  </si>
  <si>
    <t>8b4a5b80-c73d-44c0-8bbb-8bceda45a7db</t>
  </si>
  <si>
    <t>c17bef04-4aa7-4887-8a2f-847bb4407c5f</t>
  </si>
  <si>
    <t>71548738-3718-4b74-8c2d-cd4e2f5ce71f</t>
  </si>
  <si>
    <t>15f62ac7-efc9-4e27-8296-59ac889401be</t>
  </si>
  <si>
    <t>c2458c07-22a3-4db6-8140-bf8415c93fcb</t>
  </si>
  <si>
    <t>c018d4bb-a5c1-4397-971f-c9fc4a26b58b</t>
  </si>
  <si>
    <t>aa8a9cb1-73ae-4ee4-a9cd-4171354fc872</t>
  </si>
  <si>
    <t>c46a0c58-b836-48b9-b0dd-7a3b6b5b8457</t>
  </si>
  <si>
    <t>7b0c33c3-60e1-496e-9729-24a2d17db740</t>
  </si>
  <si>
    <t>fdd80469-81cf-48fe-b3f4-607b9154eae1</t>
  </si>
  <si>
    <t>08c13b26-8e26-4afc-a365-5226647e3ce5</t>
  </si>
  <si>
    <t>bebc4879-c7e8-441e-9b5a-3bef291ce082</t>
  </si>
  <si>
    <t>5e8b5352-91e0-42a5-afba-7e5eec66fa0e</t>
  </si>
  <si>
    <t>a7a7ca4f-8fad-4749-a4e5-1fe81503e767</t>
  </si>
  <si>
    <t>c3210d42-7d3a-40df-8d49-d447b00b6e70</t>
  </si>
  <si>
    <t>9b6e2d05-bc74-48b9-9c01-b5034a3ff61c</t>
  </si>
  <si>
    <t>da48d406-c143-4049-8087-349229e39328</t>
  </si>
  <si>
    <t>191e45f9-d102-41dd-8130-fd9277603ca0</t>
  </si>
  <si>
    <t>ac9c4b86-e051-46ca-aa58-37d273ff6f0b</t>
  </si>
  <si>
    <t>bbca88c4-0a19-4cb5-92a7-c740eafe802d</t>
  </si>
  <si>
    <t>00a2f017-954c-454f-886b-fcfd9aadf3d5</t>
  </si>
  <si>
    <t>56998dd6-ab06-4398-86e0-1530c4ccbe34</t>
  </si>
  <si>
    <t>e6f7229c-9d1e-4934-b986-6b307c16aa03</t>
  </si>
  <si>
    <t>e4c80ede-8303-4459-b091-c59242bcef6d</t>
  </si>
  <si>
    <t>a51bc646-1a4e-4ded-977f-f8f4471586bd</t>
  </si>
  <si>
    <t>a1304e86-c34e-4210-947f-0288ae7aa70e</t>
  </si>
  <si>
    <t>1a308f00-9801-4823-92cd-41be42f2a2ab</t>
  </si>
  <si>
    <t>166dcd3b-e757-4025-9ac1-1021cd271638</t>
  </si>
  <si>
    <t>4254fb0b-3a8e-472e-92eb-2e1d4c27d01d</t>
  </si>
  <si>
    <t>4a557b03-777a-4703-8a97-3e013834e202</t>
  </si>
  <si>
    <t>c4229b79-d9f6-4e2c-9ff1-7ff6c505b529</t>
  </si>
  <si>
    <t>01fef9b0-a9cd-4538-9f29-bb7e6da0acae</t>
  </si>
  <si>
    <t>0f529405-cda2-41f6-a3d2-0bcce3c217e9</t>
  </si>
  <si>
    <t>5b52f5ac-f94a-4d00-8170-ba959e937b8e</t>
  </si>
  <si>
    <t>5ad95f28-321c-4fae-8d0f-3074bcf62db4</t>
  </si>
  <si>
    <t>b44fd5d6-1e4d-4a98-b079-5e7864f7f7f2</t>
  </si>
  <si>
    <t>9e2c0193-cb11-4235-adee-7ec9501ee30d</t>
  </si>
  <si>
    <t>e596c1c1-4d77-4086-894f-68379c5e4471</t>
  </si>
  <si>
    <t>6ff865c6-b08a-41e8-b126-8ef4b7dc8136</t>
  </si>
  <si>
    <t>480ede54-cb54-45ac-ac07-dc25c451f23b</t>
  </si>
  <si>
    <t>960a9de8-7d3d-4074-800b-9a6aa3fe10fc</t>
  </si>
  <si>
    <t>0390bb07-10f4-4c5b-af61-661c19c76408</t>
  </si>
  <si>
    <t>13a1cb72-a798-4305-bd60-edff26e739e3</t>
  </si>
  <si>
    <t>a8ed01af-61ed-4287-8345-4e653c243085</t>
  </si>
  <si>
    <t>6dac9d8e-f7b3-43ea-805e-099978546cfb</t>
  </si>
  <si>
    <t>89df2096-d79b-4161-93f8-d20e5a44808f</t>
  </si>
  <si>
    <t>bf2229d5-ccd1-4769-b754-1b706761bd63</t>
  </si>
  <si>
    <t>042fad4c-9f36-4709-a84e-7f4e505c5851</t>
  </si>
  <si>
    <t>94ac3510-79b5-47b2-876d-a79ca164ded9</t>
  </si>
  <si>
    <t>eff80af6-e85a-4938-bdfa-2a79dd3d6081</t>
  </si>
  <si>
    <t>80c733a7-f767-48d9-ac13-9fe2f8d07ab0</t>
  </si>
  <si>
    <t>9adcd624-3961-41a1-9d5d-296fdbf3fcd6</t>
  </si>
  <si>
    <t>012f8611-6a9c-4d83-a020-ddd355fc09d9</t>
  </si>
  <si>
    <t>f9487af9-3a01-4860-8148-2a1e40ac28b2</t>
  </si>
  <si>
    <t>335a59f3-624f-4d83-9899-495da5ced978</t>
  </si>
  <si>
    <t>24f2d546-ca0b-4ffe-bdf6-2986f74642da</t>
  </si>
  <si>
    <t>28a8af81-8a00-47be-8a13-744511bef991</t>
  </si>
  <si>
    <t>c643e9d1-1eac-4aa1-976a-0442ef22f443</t>
  </si>
  <si>
    <t>6d3df523-f547-4351-a6a4-81366cc96d89</t>
  </si>
  <si>
    <t>77471de9-0f03-419a-a6f0-ba024174cd5c</t>
  </si>
  <si>
    <t>faab998f-164d-44a4-9fba-90222a1b1ba7</t>
  </si>
  <si>
    <t>60309425-bf4d-4588-ab94-477cad80453c</t>
  </si>
  <si>
    <t>583e940c-084b-49f6-8a3e-a042e979fe6f</t>
  </si>
  <si>
    <t>a0dca80f-4454-42b7-8305-96461828149f</t>
  </si>
  <si>
    <t>e601e4af-6d08-42e7-848b-558b591abb06</t>
  </si>
  <si>
    <t>dd787ed2-a329-4bb9-a2f5-90a37bf2bcdd</t>
  </si>
  <si>
    <t>c4f7b1c6-6f0b-494f-95cb-e696e4917d78</t>
  </si>
  <si>
    <t>51e1c755-e061-4bae-94aa-34ed1579d5b3</t>
  </si>
  <si>
    <t>c5ec20c2-3f8d-4293-877b-27af14a239ca</t>
  </si>
  <si>
    <t>a31851c0-eec9-479b-b3e6-6434ee6bd1fe</t>
  </si>
  <si>
    <t>acf22cfc-576f-4c11-9181-226f3e15b598</t>
  </si>
  <si>
    <t>c7faea45-736b-46b5-82f4-6ef1119d7731</t>
  </si>
  <si>
    <t>02d89dea-06ac-4f42-bb27-9dbd8495e68f</t>
  </si>
  <si>
    <t>e101538c-69b4-46bf-9c47-025f744cc4eb</t>
  </si>
  <si>
    <t>87dac9d9-c62d-4313-98dc-bfe7c1eede66</t>
  </si>
  <si>
    <t>ee9ea1dc-7617-4101-bc8b-b36dfe92bd05</t>
  </si>
  <si>
    <t>54d1a64a-0700-4c74-9206-f6d635fbfa2a</t>
  </si>
  <si>
    <t>8a56f08d-f331-450d-bd4e-3cda434383bc</t>
  </si>
  <si>
    <t>1e516b1b-115d-4c24-aa78-da956b7289c3</t>
  </si>
  <si>
    <t>da506006-91e5-42d9-bcb9-542cd85be27e</t>
  </si>
  <si>
    <t>4984b3f1-241d-4ba3-ba84-cd59f98df65e</t>
  </si>
  <si>
    <t>f6d2461e-ec11-4999-8dc4-30db1916e790</t>
  </si>
  <si>
    <t>7db53bb0-8b04-4613-ac45-a214b2193176</t>
  </si>
  <si>
    <t>7ab1c086-bd2c-487c-9fe7-c9876c4e4262</t>
  </si>
  <si>
    <t>d6944524-2d7a-41d2-a0cc-8afdf4430720</t>
  </si>
  <si>
    <t>668e2478-f51c-4d91-a535-80c77add5fff</t>
  </si>
  <si>
    <t>affe795a-1a26-4355-bf6d-944e6a5965cc</t>
  </si>
  <si>
    <t>c5e248a9-dd33-4bcb-a9d0-b7e3e7aa7346</t>
  </si>
  <si>
    <t>4a1eeddd-d49d-45da-af5a-ea33b842618c</t>
  </si>
  <si>
    <t>c85f1e8f-2a68-401b-a03e-640961d96169</t>
  </si>
  <si>
    <t>c1945679-6176-4527-a98e-ebddc8d39dda</t>
  </si>
  <si>
    <t>43be14c1-9364-4f22-980f-89d75362ce7f</t>
  </si>
  <si>
    <t>4d21963a-7c2e-4303-8221-4e4ca677e96b</t>
  </si>
  <si>
    <t>86f49b6d-ad50-465b-b078-21ac17514675</t>
  </si>
  <si>
    <t>2f9c30c9-2be7-4566-91d6-8eb28150ebf3</t>
  </si>
  <si>
    <t>ffe7f9e5-1311-4a39-b1b2-4202babc4d8a</t>
  </si>
  <si>
    <t>e56c83c9-8f52-4b5d-b9e7-e70a504624dd</t>
  </si>
  <si>
    <t>d9dc25df-5761-4a05-b3a0-de38955b6b94</t>
  </si>
  <si>
    <t>6e36d4b4-240c-4c03-8992-6081bd83d5b1</t>
  </si>
  <si>
    <t>e8036b9a-3d74-4839-bf06-740bc5bff078</t>
  </si>
  <si>
    <t>bd030df4-7d16-460e-8605-51771ac6c141</t>
  </si>
  <si>
    <t>4ebb4492-d829-4be3-8aeb-c9d007ca7d9c</t>
  </si>
  <si>
    <t>ca439ff2-18a8-40fa-a0d9-bd44b5bcdc45</t>
  </si>
  <si>
    <t>0abc87ec-a145-4f42-9ad9-26294500eec6</t>
  </si>
  <si>
    <t>6e7370f5-6cad-4342-b1dd-f83ecbdfeb10</t>
  </si>
  <si>
    <t>2cd9acf6-36c0-41ab-a4f2-508aa121b474</t>
  </si>
  <si>
    <t>e740c60e-c3af-469f-a6b5-1a4d58e682e2</t>
  </si>
  <si>
    <t>752cf6b7-efc7-4fd8-a23f-0e184b3a65d9</t>
  </si>
  <si>
    <t>0ba77e5e-a56a-4996-bc52-adf2250e90bc</t>
  </si>
  <si>
    <t>3baa91de-738d-41bc-8ee0-002bce12168a</t>
  </si>
  <si>
    <t>8d08cf86-559b-49fd-a29b-e2a75df79b44</t>
  </si>
  <si>
    <t>c651b01c-4d1c-4e29-bc6f-c615658ba1e2</t>
  </si>
  <si>
    <t>41cb1a8a-7665-444d-9ce5-0e74561c6ef3</t>
  </si>
  <si>
    <t>7417b1b6-0019-4333-beee-0cbd92928f65</t>
  </si>
  <si>
    <t>b1f0fe1d-c1e5-4c4f-89d8-83329a41bdc5</t>
  </si>
  <si>
    <t>ca51ac34-c261-496e-a6b5-9a30ee147485</t>
  </si>
  <si>
    <t>1cb3e328-2e45-4497-8650-104946098ad4</t>
  </si>
  <si>
    <t>6833327f-17e3-4128-b607-d1473229037b</t>
  </si>
  <si>
    <t>5c7379de-acaf-4fc8-a8b4-2d63478dc603</t>
  </si>
  <si>
    <t>f9592d9b-651c-410f-977f-405da0663ada</t>
  </si>
  <si>
    <t>2bc746c6-f7b3-48ab-be70-79ae0478af7a</t>
  </si>
  <si>
    <t>864a7598-016c-4493-81e8-81e0e7f24c4d</t>
  </si>
  <si>
    <t>5b53a7ff-fa16-4713-9597-1f5b511095c7</t>
  </si>
  <si>
    <t>6902b63d-6685-4df0-8348-a50612ad58cb</t>
  </si>
  <si>
    <t>71993b64-53f4-440d-a53d-a45902ed6683</t>
  </si>
  <si>
    <t>37936739-a0e3-4144-baf5-472843b93b4f</t>
  </si>
  <si>
    <t>231b10cb-21b8-448a-9a2f-4e2e8b92e3c8</t>
  </si>
  <si>
    <t>7fe35410-0bad-45ce-ae15-566d1f4d8461</t>
  </si>
  <si>
    <t>da367983-0c7a-4a80-81b1-f5dfd976f53a</t>
  </si>
  <si>
    <t>73832eab-cdf6-43c2-897a-68bafd54c24a</t>
  </si>
  <si>
    <t>79b416b0-2ea8-4b00-b960-1a0e47f347b9</t>
  </si>
  <si>
    <t>625ec158-6be2-40ed-bfe9-baad0b11e482</t>
  </si>
  <si>
    <t>0b3a271d-ac97-454f-8abd-948924091167</t>
  </si>
  <si>
    <t>dc503697-725a-4b54-9956-b2081160f733</t>
  </si>
  <si>
    <t>4b5f96b6-281a-4102-b5b0-bdd87a66b2eb</t>
  </si>
  <si>
    <t>9237aeee-6d1d-454d-bab9-26b5e82c738e</t>
  </si>
  <si>
    <t>78e236df-ac33-4766-aa23-93df67fc2ff1</t>
  </si>
  <si>
    <t>32789c6d-60cf-4d7c-a6d7-21a4752e3579</t>
  </si>
  <si>
    <t>caf16b21-2bee-437f-b6df-368fa56d85ee</t>
  </si>
  <si>
    <t>f72aaa04-7762-422e-a0dc-d97090c8c152</t>
  </si>
  <si>
    <t>2e2ccb05-15c7-4518-a5fe-195e6fc9042c</t>
  </si>
  <si>
    <t>aa6c0473-2ade-4a67-ab71-b569d4f1992a</t>
  </si>
  <si>
    <t>589b8e0c-27dd-4759-920e-5ec6a7b14498</t>
  </si>
  <si>
    <t>3ea7f833-b87a-4aaf-9adf-a73c9f548c9a</t>
  </si>
  <si>
    <t>a020fef2-1005-4e2b-91d3-b054bac8b36e</t>
  </si>
  <si>
    <t>d21881df-31ec-4990-bb92-5df4cf9579fd</t>
  </si>
  <si>
    <t>ce35a76b-64aa-4043-a3f7-586eeac2e561</t>
  </si>
  <si>
    <t>7e7db2f0-52a0-4c48-9c9c-0d7e97a0b241</t>
  </si>
  <si>
    <t>63136727-477a-4dfe-bb0a-82c75d3fb089</t>
  </si>
  <si>
    <t>25ea3ecc-3c42-40eb-a691-59bb49423de7</t>
  </si>
  <si>
    <t>2d04e920-9b25-4068-a4ae-fd8e9c9b739e</t>
  </si>
  <si>
    <t>a04dca07-8c81-47d1-a6ff-69c7b1f49a44</t>
  </si>
  <si>
    <t>aeafc363-89d2-440d-95fd-ffdb79570982</t>
  </si>
  <si>
    <t>482408c1-8661-4f6d-864f-a57f0f1f3e29</t>
  </si>
  <si>
    <t>a5d30d68-d084-427e-95be-8de9e9f786f2</t>
  </si>
  <si>
    <t>098749d9-eae5-4fa7-a134-d328b76a21b1</t>
  </si>
  <si>
    <t>b9a0b7f8-2bdd-440b-96a1-2c98350c3303</t>
  </si>
  <si>
    <t>f3fe2443-3a54-4ffd-97a2-989697f7f3a7</t>
  </si>
  <si>
    <t>cb766cf6-15e0-4cf4-98d0-6717cc62b911</t>
  </si>
  <si>
    <t>2bc77094-850c-43cc-8ec8-3ae2c6ed3dec</t>
  </si>
  <si>
    <t>64105f3f-ddc7-4f85-b42b-96d8746ef241</t>
  </si>
  <si>
    <t>9ca63b3b-008e-4df8-8db1-3153eccd6952</t>
  </si>
  <si>
    <t>5c45b88b-ac15-4221-a9bd-5e2d6f1ae3ba</t>
  </si>
  <si>
    <t>cd988bc7-9ec3-4f1c-b7f8-a3999b334b19</t>
  </si>
  <si>
    <t>961195b9-33f9-4cb8-a442-30b24f8838c8</t>
  </si>
  <si>
    <t>70feeb6b-3d7a-48b0-9bdc-2be890f525a5</t>
  </si>
  <si>
    <t>6496457b-f57f-423e-9f76-bc4dd065f517</t>
  </si>
  <si>
    <t>d48dc69d-9c20-4f78-9692-99c78300c5a4</t>
  </si>
  <si>
    <t>ff4d9359-e844-4d55-a8f6-b7e727647154</t>
  </si>
  <si>
    <t>2298f81e-121c-4a43-8f64-c9c7f3b01d1b</t>
  </si>
  <si>
    <t>51fe3e94-a9d2-4a1f-b92a-1323adb3b44c</t>
  </si>
  <si>
    <t>ba106d22-85da-423f-bc5a-47cdd60f7b14</t>
  </si>
  <si>
    <t>3cdb5af0-b8f9-4a78-ba01-e35b3873c00a</t>
  </si>
  <si>
    <t>cb0e8dad-f7e1-4384-8cd9-c6158c9b7c2e</t>
  </si>
  <si>
    <t>2235bf51-0765-46ef-b5e3-6d7bde3ffbf6</t>
  </si>
  <si>
    <t>3c49d419-bd97-4d04-8525-10c91456dbc9</t>
  </si>
  <si>
    <t>eb4a5587-b361-4594-8485-5dcab63003e7</t>
  </si>
  <si>
    <t>00c52005-22d6-4f8d-a717-f72cc2902edc</t>
  </si>
  <si>
    <t>9840e5dd-d988-4543-a23a-3a7641d8dc9d</t>
  </si>
  <si>
    <t>7da01bbc-6004-4e37-b964-e8eb65cff87e</t>
  </si>
  <si>
    <t>02007007-d0fc-46ed-8eb7-8dfc99cbf664</t>
  </si>
  <si>
    <t>a3e5bb31-884d-47f2-9ca5-cf73fe5169e6</t>
  </si>
  <si>
    <t>13fc6b4b-3eb7-474e-81f0-210e12009422</t>
  </si>
  <si>
    <t>7f818969-79a2-4fec-8175-442c6c851e6c</t>
  </si>
  <si>
    <t>6b50ea08-2eda-4780-b692-ddf3f2ae046f</t>
  </si>
  <si>
    <t>f2088647-2df1-420a-91f9-b98631001f9b</t>
  </si>
  <si>
    <t>064e1e97-84e4-4b44-b6eb-8a02f5ab6fb1</t>
  </si>
  <si>
    <t>065afaaf-1ae7-4619-a756-fdcf14970067</t>
  </si>
  <si>
    <t>2f26a8b2-3dbb-44ac-b217-519b990a6f57</t>
  </si>
  <si>
    <t>2d17946b-0b21-4d2d-9624-d7657408c4fd</t>
  </si>
  <si>
    <t>ddebfdcd-37d1-4ff5-81db-581fd6711584</t>
  </si>
  <si>
    <t>ce92967b-3507-468e-a3a4-fa31c51caffd</t>
  </si>
  <si>
    <t>9f9469bf-fce6-4529-bf2c-385192fad097</t>
  </si>
  <si>
    <t>ff7ed113-0c23-4060-b0a5-df614c03e41a</t>
  </si>
  <si>
    <t>9aa50500-2d45-401d-af52-865f7c0daad8</t>
  </si>
  <si>
    <t>21dddcdb-3d3e-46b4-8fc7-ed621806e9e0</t>
  </si>
  <si>
    <t>2b9f3ed9-5ff3-421c-8968-e16eaa3340b9</t>
  </si>
  <si>
    <t>cf439c36-297d-4810-a123-040ac7b370f8</t>
  </si>
  <si>
    <t>1a0a6b85-aaa7-4279-af06-c5cde0602a18</t>
  </si>
  <si>
    <t>7da73064-fb74-4ff3-8e30-f57858c74fcf</t>
  </si>
  <si>
    <t>21fb6f22-31bb-4d06-a95a-de10b2ef9bad</t>
  </si>
  <si>
    <t>1e42e169-c904-4361-b2ef-753c8e7a1112</t>
  </si>
  <si>
    <t>44688b26-3e77-4fb7-b1c8-6b99d3a86c36</t>
  </si>
  <si>
    <t>96d389d2-1eb6-4233-a286-8f57fd2f1cfd</t>
  </si>
  <si>
    <t>ca20ab21-618b-4c5d-ada5-265ac0c9f60c</t>
  </si>
  <si>
    <t>fd2bb698-253f-49ef-9d89-b6d8756a8c66</t>
  </si>
  <si>
    <t>9bdc9482-bbb2-4616-a10b-a918ea567d32</t>
  </si>
  <si>
    <t>21b5a5fb-536f-45e4-ab3d-c83561cabf6d</t>
  </si>
  <si>
    <t>6b904979-a764-43bf-b079-3a57cd0988fb</t>
  </si>
  <si>
    <t>5ab7fedf-67f1-4fa9-881a-6104c4247df8</t>
  </si>
  <si>
    <t>6b615470-ddc5-4c01-bb9a-810d33bc079c</t>
  </si>
  <si>
    <t>0febe6d8-a879-4d51-9599-c4fce59571e4</t>
  </si>
  <si>
    <t>cd454233-5085-4e42-a26f-5d6b1469d121</t>
  </si>
  <si>
    <t>98031c85-9fe7-4998-bce8-2973fc4e3d76</t>
  </si>
  <si>
    <t>f04420a4-436a-41f4-b2ac-44766205c5de</t>
  </si>
  <si>
    <t>d5503cbd-7255-47aa-b95b-21fb288f7b0f</t>
  </si>
  <si>
    <t>085ae8e0-b0f4-43ef-bf6a-b665d3d4f460</t>
  </si>
  <si>
    <t>a076bdf2-6fb1-4081-a06b-932e46e55f24</t>
  </si>
  <si>
    <t>6d69c785-cb9f-480e-8e1e-409cc75d1783</t>
  </si>
  <si>
    <t>f5a117f1-fb4f-4791-8077-a40690cb3737</t>
  </si>
  <si>
    <t>8c1db4c3-3c56-4780-9d15-7ff8513ca176</t>
  </si>
  <si>
    <t>35f8d228-d3f9-44ae-bdc7-1ac505c2ae82</t>
  </si>
  <si>
    <t>d2acd264-369b-4cb6-90fb-a6ecffe63c67</t>
  </si>
  <si>
    <t>95899fcc-d930-4e00-b06b-409c4f25fd41</t>
  </si>
  <si>
    <t>af7ef458-25e9-421a-a70c-6113df984a77</t>
  </si>
  <si>
    <t>74c3d3a3-3959-4904-ab2a-fd52c4c7da6c</t>
  </si>
  <si>
    <t>da726f5d-3bfb-4d76-93bd-b32d4cfa2ee1</t>
  </si>
  <si>
    <t>ba6c1a2e-3d19-4ab6-81ac-d5089a79dd67</t>
  </si>
  <si>
    <t>ff3f7d69-b82e-42f9-8256-c128b6f39ee9</t>
  </si>
  <si>
    <t>0f7e0804-8f50-4f15-9319-14a45120f390</t>
  </si>
  <si>
    <t>cc3388b2-09b3-42a5-803a-8884a65c784e</t>
  </si>
  <si>
    <t>138a1c40-a715-45e0-a88a-77a9e3376ebf</t>
  </si>
  <si>
    <t>e096650c-6514-46a2-8904-f92fbd812fcc</t>
  </si>
  <si>
    <t>d58706cb-bac6-49f6-9136-c8cbb7fc7a0a</t>
  </si>
  <si>
    <t>84ab9ea6-ae25-43f2-a847-4cf07519aaa1</t>
  </si>
  <si>
    <t>a729f6b7-fa6b-4a05-87ae-2ad22b2521d8</t>
  </si>
  <si>
    <t>37909217-5c14-4190-8833-937aa85dec58</t>
  </si>
  <si>
    <t>1947fb0b-8516-461e-a104-20840558dee2</t>
  </si>
  <si>
    <t>42537d6b-f481-49de-bbc1-880ba1d5f3c7</t>
  </si>
  <si>
    <t>3d65b108-5d62-4219-a8f2-10e7f387e633</t>
  </si>
  <si>
    <t>5c867005-6963-4144-96c4-28a298a9e05b</t>
  </si>
  <si>
    <t>d69bb01b-1f6a-4335-8182-b8e0e2b32678</t>
  </si>
  <si>
    <t>04cc648a-a624-4f0a-916d-48c656bb186d</t>
  </si>
  <si>
    <t>027a58bb-0b81-4572-a350-7d2afdd61e38</t>
  </si>
  <si>
    <t>c547dc21-cb2e-445f-b29d-43783f79cd2d</t>
  </si>
  <si>
    <t>aa145dee-566c-4c88-aea3-badda0ae6485</t>
  </si>
  <si>
    <t>4cb20b48-edc3-476a-9b90-983690f6d3ce</t>
  </si>
  <si>
    <t>338fa972-7da4-46c1-bd77-27208d039a7f</t>
  </si>
  <si>
    <t>f49b5b62-d98e-403b-864c-36a2baaa86cd</t>
  </si>
  <si>
    <t>bcf631ec-6e6c-4079-9e72-3c3dbb2c2eef</t>
  </si>
  <si>
    <t>74ad690e-e15e-405e-9901-7dcb938a9494</t>
  </si>
  <si>
    <t>2cbf388d-c163-4c69-9190-990e4be71dac</t>
  </si>
  <si>
    <t>a83d6e47-968f-4b58-8bea-f183b75bbd14</t>
  </si>
  <si>
    <t>5e06f635-990f-4971-8c71-66df71b816d8</t>
  </si>
  <si>
    <t>c12775aa-2700-4528-a475-4b35b2ddd454</t>
  </si>
  <si>
    <t>fae3d5e8-eb01-4646-b440-a92b66556110</t>
  </si>
  <si>
    <t>4c6f11af-7f17-4b75-954e-dc6d142f1394</t>
  </si>
  <si>
    <t>c350a519-b24c-4f80-96dc-3b0e5fd20649</t>
  </si>
  <si>
    <t>9d41c41f-2460-4343-9ae5-6a7dac65a1b0</t>
  </si>
  <si>
    <t>d6dc589e-5a8f-4e0f-9dbe-ec2e5d7b8acb</t>
  </si>
  <si>
    <t>9eedf243-9376-438f-a2eb-180ff3b52c93</t>
  </si>
  <si>
    <t>97a81ddc-a588-4106-a9e5-f5acaed1b8a7</t>
  </si>
  <si>
    <t>4472828c-368b-4d2c-a5a8-141d21c67f0a</t>
  </si>
  <si>
    <t>2ee74ea8-ddc5-4715-aaac-5bef82a24558</t>
  </si>
  <si>
    <t>865f760a-c563-4a93-949d-b285b46241cc</t>
  </si>
  <si>
    <t>0f87edf8-ad0a-4967-a4d6-807e8fa8d5cd</t>
  </si>
  <si>
    <t>53132cac-5a51-4962-bb70-dd9f840599b9</t>
  </si>
  <si>
    <t>d617e3c8-73ec-4845-b80e-0cea9dc725f6</t>
  </si>
  <si>
    <t>06b12f67-5838-423f-bbfd-84b9e9ee0ea2</t>
  </si>
  <si>
    <t>08d6efb1-a061-499f-a4c5-1b93e6434e29</t>
  </si>
  <si>
    <t>0048b023-1ccb-4f93-988e-03939f79f28a</t>
  </si>
  <si>
    <t>bb859e06-499a-4365-8253-31e2ccc6ef86</t>
  </si>
  <si>
    <t>db09d00e-05e9-4ba1-8617-cabf26ff624d</t>
  </si>
  <si>
    <t>3008db2d-fd0d-40ea-ba0d-eed7fc80bfc5</t>
  </si>
  <si>
    <t>68fa8457-897e-4446-be5a-d0352806f086</t>
  </si>
  <si>
    <t>dda7fc40-f715-4327-a32b-659e549a73a5</t>
  </si>
  <si>
    <t>b42e9d20-9b19-4bff-aac4-9c2cc4e2b9ff</t>
  </si>
  <si>
    <t>bc37ce3c-79bf-4eac-b551-017fc1b9ccac</t>
  </si>
  <si>
    <t>aed72c40-4667-4888-89a2-a25cff331071</t>
  </si>
  <si>
    <t>df086334-33d2-49a9-af54-0c51c2baf921</t>
  </si>
  <si>
    <t>2666496a-1aac-409f-94cb-10b4cd0e9e18</t>
  </si>
  <si>
    <t>de73e741-0ef7-449d-ac80-7fea1a3ec7df</t>
  </si>
  <si>
    <t>a34b336f-fb8d-42ea-bef5-0cd725bb0c6d</t>
  </si>
  <si>
    <t>ea3d598f-0dbf-4675-9209-56942a28beb6</t>
  </si>
  <si>
    <t>4af847ac-5c91-4ce1-80c0-386ad8950f3d</t>
  </si>
  <si>
    <t>713ad2f1-6170-4fed-ad75-e8731e9ffc05</t>
  </si>
  <si>
    <t>1008ea38-60c4-476a-a1cf-ca0f1a6aa538</t>
  </si>
  <si>
    <t>ec4fa25c-7064-4997-8d64-3e503887efd4</t>
  </si>
  <si>
    <t>80839948-3841-471a-86cc-a199fdddfb81</t>
  </si>
  <si>
    <t>3a73cc48-2e3f-43b2-8afe-08ce2eed38cb</t>
  </si>
  <si>
    <t>efc8286e-89d8-40b4-90ab-f11bd768dff8</t>
  </si>
  <si>
    <t>60b9a93a-e588-4d8b-9804-250291596397</t>
  </si>
  <si>
    <t>df5b60af-3438-4e9a-b0ee-c3ecd8735059</t>
  </si>
  <si>
    <t>fc2bd2f6-807b-424b-964d-e23dfec98568</t>
  </si>
  <si>
    <t>46e9db17-5f63-4c64-b9eb-af95a46256f2</t>
  </si>
  <si>
    <t>0320d1ae-6be2-4f87-a9f7-945c946b50fb</t>
  </si>
  <si>
    <t>49336498-43cf-4e8b-959f-06b5112bed84</t>
  </si>
  <si>
    <t>ae8c3914-b954-48c6-8f27-b1c0e80dd7e4</t>
  </si>
  <si>
    <t>e0d23fdf-7e5d-4b16-bf25-5fd0e317604e</t>
  </si>
  <si>
    <t>71d0aa41-f2ee-4545-9a21-308890ca4d18</t>
  </si>
  <si>
    <t>74f638fe-9eb9-4297-b572-593fb144b051</t>
  </si>
  <si>
    <t>e254269a-0fc8-4ac3-ab50-8042371b8c44</t>
  </si>
  <si>
    <t>b7ced3cf-bfbf-4ef2-a3c3-ee09971ea72e</t>
  </si>
  <si>
    <t>1207a931-7dbf-4541-ab76-c474bbb43b0c</t>
  </si>
  <si>
    <t>9ff30c95-a905-4553-9dd3-2221de7dfde3</t>
  </si>
  <si>
    <t>de8c05c3-03e1-4006-a3e4-b71e3942bbfd</t>
  </si>
  <si>
    <t>c563c248-7d32-4f10-8b19-bc1582eb64d6</t>
  </si>
  <si>
    <t>5b53d5e2-8469-4fc1-adf7-e89e5e2651b2</t>
  </si>
  <si>
    <t>341cf6d2-aadc-4ec4-a638-3adfa42ce568</t>
  </si>
  <si>
    <t>323eb981-9060-4a4c-87f0-aa33a9b364b5</t>
  </si>
  <si>
    <t>0a3c6231-843f-4c9a-b1a4-6eb5c6e4a036</t>
  </si>
  <si>
    <t>6e1e6879-e81d-402d-b2d4-28ec172297a0</t>
  </si>
  <si>
    <t>a0f7fd30-7008-422b-8b6e-7919f9e4abec</t>
  </si>
  <si>
    <t>d098e9c2-303f-477e-a60e-c58b792cb62e</t>
  </si>
  <si>
    <t>422f1630-90a2-4bed-a63e-139e851dd933</t>
  </si>
  <si>
    <t>d9005742-7fc2-476f-9144-f4bcd199cd8a</t>
  </si>
  <si>
    <t>aedd13f1-ae3f-4a89-a159-05b7ef234242</t>
  </si>
  <si>
    <t>c49a7a15-f366-4f11-94d6-995207d7d009</t>
  </si>
  <si>
    <t>942d4dfa-b775-4b64-8131-bd7a331bcd22</t>
  </si>
  <si>
    <t>4d59fe5a-865e-430e-ac2a-b77c969cbe89</t>
  </si>
  <si>
    <t>31e8c2db-7152-4e70-be88-6d3d423ef3fa</t>
  </si>
  <si>
    <t>ebc8398e-5dc7-4709-901a-c8eef44b95a0</t>
  </si>
  <si>
    <t>86343937-6469-44d7-9e15-4d0801f41de4</t>
  </si>
  <si>
    <t>1c4777fc-f115-43e1-8388-b3f72a9f0868</t>
  </si>
  <si>
    <t>68886965-73f7-457e-bdaa-6defafe48767</t>
  </si>
  <si>
    <t>bc093c2c-a662-4da2-bba5-10f9f44673a4</t>
  </si>
  <si>
    <t>edfa5f66-27ff-41d3-8a1a-bcdf7c04980c</t>
  </si>
  <si>
    <t>128ca957-e7b7-41a3-8d88-89f15f5d76b0</t>
  </si>
  <si>
    <t>e18fcf9d-83c6-4a67-b2cb-61aebebb4a20</t>
  </si>
  <si>
    <t>4244154e-28e8-43c0-b4fc-6c816c291918</t>
  </si>
  <si>
    <t>9a0f8564-9bcb-4079-bab2-2acf4dea3089</t>
  </si>
  <si>
    <t>e2f946ce-fdc3-4de5-be73-d535b0819ebc</t>
  </si>
  <si>
    <t>737481c6-5e97-4280-8aa7-c6cb6a9ac052</t>
  </si>
  <si>
    <t>b2cddbe2-d1ab-41a3-8f4e-0a788982c73f</t>
  </si>
  <si>
    <t>ec106eb0-6367-44aa-b6be-ae9fd427852a</t>
  </si>
  <si>
    <t>1b2f3059-ea98-412a-9eef-5a9297b8b398</t>
  </si>
  <si>
    <t>7dc1bd73-445a-4a0d-9da4-b70ace5b80e3</t>
  </si>
  <si>
    <t>de43b3d3-df1e-4760-9010-e1382372c6ff</t>
  </si>
  <si>
    <t>f0fb0137-5cac-4b06-a4cd-b9c8cf557ddf</t>
  </si>
  <si>
    <t>f2275567-d2d5-42eb-bacc-924d5b4e1b15</t>
  </si>
  <si>
    <t>361378ef-c6af-4a56-b98f-a8339676b7a7</t>
  </si>
  <si>
    <t>4c5a5ce7-1f6a-43d3-8233-37de259461c8</t>
  </si>
  <si>
    <t>61a7a543-07aa-4acf-87de-f6f74d1805a7</t>
  </si>
  <si>
    <t>93f7e9d7-5fe2-4ef7-a2a3-10aac5c11af7</t>
  </si>
  <si>
    <t>54260662-a095-471e-af08-0beb283a22bb</t>
  </si>
  <si>
    <t>ca96aae5-c64e-46d5-8f4b-7bd92b5c9ac7</t>
  </si>
  <si>
    <t>1759bf14-ddb6-4b52-b9aa-ff27a746f86d</t>
  </si>
  <si>
    <t>1a5dd397-c1fe-4772-aa54-0084065c03c5</t>
  </si>
  <si>
    <t>218dc80a-a1f2-4cb0-83f7-332f21f9345b</t>
  </si>
  <si>
    <t>7df18366-d890-44c6-a85d-25f8c84667ef</t>
  </si>
  <si>
    <t>db7f80b0-d356-4a8a-9717-8f280eecf56f</t>
  </si>
  <si>
    <t>fa8ad8bc-0d2d-4c6f-b186-d5ced2c6a4fe</t>
  </si>
  <si>
    <t>06bcadb0-3f8a-4f4b-bd38-62e466564e78</t>
  </si>
  <si>
    <t>3c13d0e8-7b54-4591-af1b-a36934a93ecb</t>
  </si>
  <si>
    <t>b93abb7f-9405-47a4-a672-0186dadf7089</t>
  </si>
  <si>
    <t>44c20b2b-f16b-415a-843a-1f15b0ea3abf</t>
  </si>
  <si>
    <t>64c1e23d-70cc-4d87-a9d5-fae433fb0f50</t>
  </si>
  <si>
    <t>b8334e31-8921-4f16-a0e2-bfd3516246fa</t>
  </si>
  <si>
    <t>d6edfd81-ad6b-43bb-93ae-95b11e9de734</t>
  </si>
  <si>
    <t>27cf3420-03f8-41fd-9cbf-cc13e8f5d60c</t>
  </si>
  <si>
    <t>8e04f2f2-3993-41cc-bffd-52c168c84cb2</t>
  </si>
  <si>
    <t>16171d91-cc83-4859-8d87-ce84a33a16ec</t>
  </si>
  <si>
    <t>1cd5a2cb-30b2-4ebb-97ac-24b5193b6309</t>
  </si>
  <si>
    <t>7c8feea7-939b-4d61-9ee7-7febb91a2525</t>
  </si>
  <si>
    <t>08c281b3-6eaa-42dd-90db-349fa47fb9ec</t>
  </si>
  <si>
    <t>fce6db8e-420d-473b-bfc0-00d6b908277d</t>
  </si>
  <si>
    <t>fc060ad1-5d9e-4753-a25d-6ae6bce0dbee</t>
  </si>
  <si>
    <t>a8f24868-0ac9-46db-855d-099789979d97</t>
  </si>
  <si>
    <t>fde016f8-d8e7-4360-8ba8-827b259c8511</t>
  </si>
  <si>
    <t>2a334ccc-441c-4937-a8b2-f3e1e44d80cb</t>
  </si>
  <si>
    <t>8ad80eea-fe34-413e-9940-46631e72d80b</t>
  </si>
  <si>
    <t>e72b77c8-8f3b-43fe-88ee-a7ed4617a02d</t>
  </si>
  <si>
    <t>4e72f4d5-807b-4c54-8e03-16e72042677c</t>
  </si>
  <si>
    <t>09388934-e9b3-462c-b4d4-42acf131c2e6</t>
  </si>
  <si>
    <t>832c0d20-02a5-46fc-8c93-3ab9c4f3e573</t>
  </si>
  <si>
    <t>d00987bb-e682-45a8-949b-377a1d8d32c0</t>
  </si>
  <si>
    <t>05a71fb2-a8dc-4c67-8b86-c990c2c8f8bf</t>
  </si>
  <si>
    <t>5bff88d8-bf01-4ece-a1cd-fa4df63dbeba</t>
  </si>
  <si>
    <t>5bb3f02c-a2c2-4efe-a22f-4a766282b5d0</t>
  </si>
  <si>
    <t>0ae2b3bd-2976-4507-a471-8b583f48c5bc</t>
  </si>
  <si>
    <t>cf987d5f-786b-4aa6-ac0a-8161e6f831e7</t>
  </si>
  <si>
    <t>f71c0ac9-11ca-461f-903a-3c5be906d432</t>
  </si>
  <si>
    <t>bf47143a-016d-4443-9485-fce2dd5dcb82</t>
  </si>
  <si>
    <t>5d5d0ebb-e731-4a29-963d-ce71b0282240</t>
  </si>
  <si>
    <t>d2050b87-8dc7-4fd2-b214-21e999a05cdd</t>
  </si>
  <si>
    <t>3c6f85ae-3c53-40ed-9f3b-475186e0ef8b</t>
  </si>
  <si>
    <t>d9dd9f53-0a8f-4b13-bf65-aca63ca3ba2f</t>
  </si>
  <si>
    <t>505a7cf3-313e-4fe4-bc24-aea74503cff5</t>
  </si>
  <si>
    <t>f82507da-1b75-4422-aa03-99cae83f9253</t>
  </si>
  <si>
    <t>8d6c0a5e-3286-42b9-99aa-1272f19f9ccc</t>
  </si>
  <si>
    <t>b50e2508-94d2-4313-85f8-83c53d29742a</t>
  </si>
  <si>
    <t>7a77343d-243c-4a0c-b6c1-e9eedd8fc610</t>
  </si>
  <si>
    <t>386e0297-b3ac-4bd2-9a0d-99cce9811db7</t>
  </si>
  <si>
    <t>68c1e4ea-8154-4ec0-9c00-eea9dde93a71</t>
  </si>
  <si>
    <t>13c75f37-5306-43d6-b407-50990d8e2936</t>
  </si>
  <si>
    <t>ac4187ac-f163-4723-be14-d4b80f011cdc</t>
  </si>
  <si>
    <t>1ebbdc23-a70d-419b-9aea-7743306ead6c</t>
  </si>
  <si>
    <t>40e42c96-e8b1-43d6-aaad-479291c1f490</t>
  </si>
  <si>
    <t>7cfb0996-4e10-496d-b614-ae32e2062afa</t>
  </si>
  <si>
    <t>bcfdf5f3-c1bc-46bf-9ee4-74cad408471e</t>
  </si>
  <si>
    <t>f3282a9a-154c-4939-b392-361535c9f30d</t>
  </si>
  <si>
    <t>e2aa44c9-465e-4c8b-80ac-dede7cc88bed</t>
  </si>
  <si>
    <t>1fcc2220-05a4-462e-9e1d-24a4d306a799</t>
  </si>
  <si>
    <t>f6509b24-385b-4b9f-a4bd-0c388c24277c</t>
  </si>
  <si>
    <t>0f9c4d64-f6d0-47fe-a11d-f22e4d9d534c</t>
  </si>
  <si>
    <t>793b7bbd-be8a-48d3-8226-12d73deef693</t>
  </si>
  <si>
    <t>2a1d0788-43c3-4f2c-819a-87581fbd5bc2</t>
  </si>
  <si>
    <t>70587d4a-7e73-4512-84bb-c1a7974812df</t>
  </si>
  <si>
    <t>c7a2f141-eef0-48e3-a32b-3e67623dae90</t>
  </si>
  <si>
    <t>a2722cd6-e104-401f-986c-e5684c28ee41</t>
  </si>
  <si>
    <t>2fb2450f-de86-4109-9682-eaa55a82f3cd</t>
  </si>
  <si>
    <t>c795d7bd-751a-489c-b781-2e08ec90c2a3</t>
  </si>
  <si>
    <t>cffd1d1a-9cb8-4971-be67-d787578b6464</t>
  </si>
  <si>
    <t>a11d80a4-b86a-4023-8115-507ab57ea98f</t>
  </si>
  <si>
    <t>e3e14fbc-acf9-439e-9bbb-d85e46f9b94f</t>
  </si>
  <si>
    <t>2fa3d843-2c25-4d81-bf72-9d2444a30667</t>
  </si>
  <si>
    <t>667231ef-7609-4ec4-ace0-b707a06c090f</t>
  </si>
  <si>
    <t>e447cec5-12e4-4346-b120-4621ada16082</t>
  </si>
  <si>
    <t>de1ec0d5-22d4-44d6-8cac-ea87638bb719</t>
  </si>
  <si>
    <t>b4bc6987-f363-4e0d-901c-11c84147f97f</t>
  </si>
  <si>
    <t>f5ee417a-3881-4f43-a055-b4e3954b26db</t>
  </si>
  <si>
    <t>fa15ad4d-72bd-4ecc-9c4b-dbe8fcb29b0d</t>
  </si>
  <si>
    <t>45123bde-b296-4e89-af71-e618fda4fde6</t>
  </si>
  <si>
    <t>79a18689-84df-489f-b525-494f93701f29</t>
  </si>
  <si>
    <t>952cd559-e138-4c28-8bd9-48cd877aa616</t>
  </si>
  <si>
    <t>6ff635ee-44a5-410c-9cc7-c8415e078f6f</t>
  </si>
  <si>
    <t>c9df7b00-aeb2-4453-b92f-06c52575bfc3</t>
  </si>
  <si>
    <t>76087dde-3968-481b-9c1c-a369983e7247</t>
  </si>
  <si>
    <t>0739de9f-91ae-4a21-80c9-7f60e1c6e5e0</t>
  </si>
  <si>
    <t>f79e0367-ca9f-4d58-a35d-533a3ea00092</t>
  </si>
  <si>
    <t>f6dd9a4a-e294-408c-a6d7-855363b07bb1</t>
  </si>
  <si>
    <t>262f4416-7d9b-4c92-968e-45f4f89f69e1</t>
  </si>
  <si>
    <t>b9aa6bb9-d5ae-4071-aa41-2d23a7cc330c</t>
  </si>
  <si>
    <t>02f2dd04-687b-44ed-8da3-d607addcc7d4</t>
  </si>
  <si>
    <t>1c0b6fb8-8956-4c46-8955-66b06fbaacda</t>
  </si>
  <si>
    <t>aa732b26-b92e-45c1-ac3d-8705f57f4858</t>
  </si>
  <si>
    <t>d5dc3c60-f11c-48da-85c7-14e8a32eaaed</t>
  </si>
  <si>
    <t>558ec0a4-c227-4f85-86d6-e5e9908a4c05</t>
  </si>
  <si>
    <t>5a30f9ec-52e9-472a-8abd-6450cc913c4f</t>
  </si>
  <si>
    <t>cc918041-5aee-46ae-8605-5cbeb1e7bdb0</t>
  </si>
  <si>
    <t>252fcbec-46a0-481f-ac47-ac70fdc76839</t>
  </si>
  <si>
    <t>427096e3-dcc8-465a-b0de-7f3659aef2a5</t>
  </si>
  <si>
    <t>740adbd1-08b3-4128-8a6c-9808d761b122</t>
  </si>
  <si>
    <t>2cceea8b-e0cc-42b7-a4e4-a5cdc369bde7</t>
  </si>
  <si>
    <t>88611b9e-170d-4a96-9b61-57a641037324</t>
  </si>
  <si>
    <t>6b81ade9-e4e3-4257-a783-201929c2bf0c</t>
  </si>
  <si>
    <t>59d4ffcd-4248-43bd-90fb-1eacaa63ef7e</t>
  </si>
  <si>
    <t>a3ea4a29-a81f-4fdf-bb55-061849f2d337</t>
  </si>
  <si>
    <t>4655b30d-2c23-45e0-be7d-6b4b7e8e9050</t>
  </si>
  <si>
    <t>67f72201-9e57-40a2-8306-31a97aefa2fa</t>
  </si>
  <si>
    <t>a8c56ff3-62b2-438d-85a5-e578e3a1d54e</t>
  </si>
  <si>
    <t>aae39c6c-3489-47d1-99e5-49e000b9933d</t>
  </si>
  <si>
    <t>27dd026d-c314-437f-ac7e-0bd775555b12</t>
  </si>
  <si>
    <t>7c61d539-1ea4-4cf7-ad18-1d1168070305</t>
  </si>
  <si>
    <t>e48da80f-c7ec-4257-8619-7b21ce7403bd</t>
  </si>
  <si>
    <t>8be18c24-2ce6-4c22-802a-47550a4eb552</t>
  </si>
  <si>
    <t>4a78f15e-97f4-4e1a-8ac1-c30fb01fedb1</t>
  </si>
  <si>
    <t>e4e84236-f40f-4fcb-ab38-3af4094160d2</t>
  </si>
  <si>
    <t>369b0034-65b5-428c-bb6f-9c2fff83ec48</t>
  </si>
  <si>
    <t>fe483456-9cff-4140-bb72-9b33cb174eff</t>
  </si>
  <si>
    <t>e7af3f13-52db-41b9-8e4d-128a040147e9</t>
  </si>
  <si>
    <t>681180d1-c43e-4fcb-abac-0e93c151ffe8</t>
  </si>
  <si>
    <t>c507b48d-e0ca-4f44-a9b3-61bfafaf7e6c</t>
  </si>
  <si>
    <t>f1004695-286d-4603-a564-abb24a5c0c2e</t>
  </si>
  <si>
    <t>98ee33f5-f154-4e3f-9826-ac35a38f19a4</t>
  </si>
  <si>
    <t>d4d6a280-9ee5-47fd-a68c-83bf5b0b4c72</t>
  </si>
  <si>
    <t>4c8a3b40-8786-4fb6-95b9-509048f14e2a</t>
  </si>
  <si>
    <t>f0c96490-8098-4314-8d53-d448fdd94bb8</t>
  </si>
  <si>
    <t>5f9756f0-9477-44de-b652-1e33550726a4</t>
  </si>
  <si>
    <t>0661d24c-c794-4a4b-9190-27177a05258d</t>
  </si>
  <si>
    <t>878b0e13-7a04-480d-9126-0aae43d97478</t>
  </si>
  <si>
    <t>ff7f70f4-bb83-404f-8e9f-3db144f1fe73</t>
  </si>
  <si>
    <t>1c266d7e-550f-49ee-861b-b2765b0474d7</t>
  </si>
  <si>
    <t>0dec007c-8453-4572-88f5-995be9e8139a</t>
  </si>
  <si>
    <t>4453f7b7-4fdb-48b1-b040-c66d492cb4f1</t>
  </si>
  <si>
    <t>e370e02e-229b-4c9a-a60b-b79ec18ce5ac</t>
  </si>
  <si>
    <t>2a33a98f-5c14-492b-b05d-6bac06f4ba42</t>
  </si>
  <si>
    <t>d98b8a2d-187f-46e5-a8c7-0c1cf2c2601d</t>
  </si>
  <si>
    <t>e9ab546d-d7f3-48b1-8612-dd5a1451e82d</t>
  </si>
  <si>
    <t>73b3df01-cc9c-43e7-8375-e19d1e87682b</t>
  </si>
  <si>
    <t>37dbace7-6492-4967-abf6-d4d8372b1cb5</t>
  </si>
  <si>
    <t>6a4d1b1e-48e7-4a90-9ecb-a6f0a345c6f6</t>
  </si>
  <si>
    <t>bcc0d49e-7878-4643-89c0-6f2cb0c626f2</t>
  </si>
  <si>
    <t>9cdfcbc8-abbc-4257-8532-99d7487e4d43</t>
  </si>
  <si>
    <t>fc84acdc-f34e-4191-ac26-887faf5c8004</t>
  </si>
  <si>
    <t>2d0eb7c8-960e-44f0-88aa-ec8ae35c4653</t>
  </si>
  <si>
    <t>ecadfc5a-8d2e-4cf3-bb16-4b8537497126</t>
  </si>
  <si>
    <t>934e3bb1-3de8-4800-9b02-628b35661ddf</t>
  </si>
  <si>
    <t>511f2613-8e56-4cfc-8595-93e96da049eb</t>
  </si>
  <si>
    <t>ed6599bd-f204-4952-bcf6-ce6430aaf5d6</t>
  </si>
  <si>
    <t>141c0432-6bf5-4cab-985c-b2e686cf5bb7</t>
  </si>
  <si>
    <t>8a8cb5d3-9603-40be-a871-f1e7340e5b88</t>
  </si>
  <si>
    <t>f10b77b0-d5aa-404a-b4b3-66613710a8c0</t>
  </si>
  <si>
    <t>31f6ab52-a4ad-4abb-af4f-bc725fc7e2b6</t>
  </si>
  <si>
    <t>dc4227ff-d244-4f8e-ad27-c70fb5cafb5b</t>
  </si>
  <si>
    <t>3964aa53-fc55-4137-bfa6-a23e62b5266f</t>
  </si>
  <si>
    <t>e364c0ba-0bce-4bd7-b61d-f3a9e20f85ac</t>
  </si>
  <si>
    <t>aa670e83-b69d-4972-bd05-083d69abdd73</t>
  </si>
  <si>
    <t>a10836f1-2760-4353-81ba-ef96e655e293</t>
  </si>
  <si>
    <t>6c351fbd-aa1c-42cd-9eaa-ac288a575175</t>
  </si>
  <si>
    <t>dc10f222-ce25-465c-b2f8-c64fbea2a69c</t>
  </si>
  <si>
    <t>3c66b0a9-ec43-4bcc-939c-056a1c0906a3</t>
  </si>
  <si>
    <t>1c22e1ee-9a1f-42e5-b6a8-7849168dd534</t>
  </si>
  <si>
    <t>f579e6a9-cce9-478e-b3dd-9a1fbe26cf9e</t>
  </si>
  <si>
    <t>86f1457b-6fcd-4176-952b-a74532856b59</t>
  </si>
  <si>
    <t>a46ffe0b-465c-4a22-815a-6c677ce067d1</t>
  </si>
  <si>
    <t>bb56fadc-7d9b-4adf-b48c-2fc070d056a6</t>
  </si>
  <si>
    <t>283b6b31-ab52-486c-88b9-02819d2d2081</t>
  </si>
  <si>
    <t>f60636e4-6ec2-45db-8a2c-d2e96e77f4e1</t>
  </si>
  <si>
    <t>d9e68db2-7add-476a-8c01-80c2a30562c9</t>
  </si>
  <si>
    <t>a806c23b-faca-4ade-b2ea-d5dec68e7e12</t>
  </si>
  <si>
    <t>d359529c-4b7a-4115-bb32-199ba3bf40a7</t>
  </si>
  <si>
    <t>66f7b40e-08cd-4030-84dc-fbc39b7d4c2a</t>
  </si>
  <si>
    <t>277e2449-55e9-4baa-91e7-7f9e2cc7fb9b</t>
  </si>
  <si>
    <t>f76266bc-749f-4f53-a5ff-a91085be6710</t>
  </si>
  <si>
    <t>177c2ace-dccc-4514-b1d7-bf792198b1a4</t>
  </si>
  <si>
    <t>13023bf9-63c9-46b9-9e0b-462010ece651</t>
  </si>
  <si>
    <t>e98c4baf-7ede-4901-8880-8e9c4b76291d</t>
  </si>
  <si>
    <t>f53d1bfb-2789-419c-a412-513c3908aa08</t>
  </si>
  <si>
    <t>65357cb2-1b12-48de-9500-a7815d1a4e8a</t>
  </si>
  <si>
    <t>74bff228-b4e8-43f9-9748-438b2cbee1da</t>
  </si>
  <si>
    <t>41e3f892-1e27-44af-af69-1215816dafdc</t>
  </si>
  <si>
    <t>53f60b39-b6b6-450c-9798-ae69574334c2</t>
  </si>
  <si>
    <t>81e302b1-e1fe-4ebc-8c0c-29993c2737c4</t>
  </si>
  <si>
    <t>f90dfd73-1e40-4fb9-a9ca-5cf8a7c9119e</t>
  </si>
  <si>
    <t>97ab4aa5-a2ea-4ce0-95bc-efc804a146a3</t>
  </si>
  <si>
    <t>77c2bad9-a661-4af2-b133-c4c24b36aaae</t>
  </si>
  <si>
    <t>f1bd143c-a854-43a7-93c2-f79da6d286a9</t>
  </si>
  <si>
    <t>8c709682-64d1-4a14-977b-a2b66a541778</t>
  </si>
  <si>
    <t>b1738613-1b8e-43a1-8dd0-ef43ad8a35c2</t>
  </si>
  <si>
    <t>1bf5e55c-823c-4f7b-ba2d-7f4951ed60a0</t>
  </si>
  <si>
    <t>95871ff0-0c45-49a3-9359-c2ba847db1ef</t>
  </si>
  <si>
    <t>f9f8c1d7-fecd-4258-be9d-cc31957d0959</t>
  </si>
  <si>
    <t>87a0b63b-fb1d-46ae-a4ad-29785a8d37b4</t>
  </si>
  <si>
    <t>76f54228-2cf9-446c-8e78-832600d74125</t>
  </si>
  <si>
    <t>eced06bf-9a40-450e-a20e-e64ff77feb40</t>
  </si>
  <si>
    <t>8815d4cf-e950-45c0-9225-9081468c36ea</t>
  </si>
  <si>
    <t>435d17ce-06af-4fbe-8f69-3b63223958d5</t>
  </si>
  <si>
    <t>e329e40a-3e75-40e6-9ed8-773ae2bc6f28</t>
  </si>
  <si>
    <t>717b65fd-260b-4675-8f83-61e8d4758ed4</t>
  </si>
  <si>
    <t>c8df11d5-9fc7-47a1-8a55-63767caf250f</t>
  </si>
  <si>
    <t>c617f33e-9515-4c6c-971f-71f4ce519733</t>
  </si>
  <si>
    <t>c7d45ba3-c101-4a57-a940-3fb10dd6d462</t>
  </si>
  <si>
    <t>1525ea8b-69c7-48c7-9b47-2f062916ef35</t>
  </si>
  <si>
    <t>42920ca1-0fad-4e85-83c4-5f77bcf61096</t>
  </si>
  <si>
    <t>4a4bcf16-b03b-47e2-a762-dd61196e5168</t>
  </si>
  <si>
    <t>1cbb37ac-7791-4e39-9c5b-e944e706e478</t>
  </si>
  <si>
    <t>a8f9d400-de34-49a7-a12b-09637b4599af</t>
  </si>
  <si>
    <t>14bd9184-784d-4d2e-915c-0ef3f0c914c0</t>
  </si>
  <si>
    <t>4a0c191e-7492-4a43-bdc9-454bd2f667df</t>
  </si>
  <si>
    <t>7350b0c6-3620-435c-a158-c5df6b3dcf8c</t>
  </si>
  <si>
    <t>92ceb015-3535-4ae7-a35e-3f94eb1c9854</t>
  </si>
  <si>
    <t>783d7609-e4aa-47f1-88dd-3712b23d360e</t>
  </si>
  <si>
    <t>a44940fd-f0f7-4f4b-99b4-f3872f18244f</t>
  </si>
  <si>
    <t>fa869cae-f7f0-499d-884e-07fdb7ddb217</t>
  </si>
  <si>
    <t>feafce93-b4ac-4781-908e-6a3dd0486971</t>
  </si>
  <si>
    <t>f2864737-cb2b-425d-a432-fdcc040ac7a4</t>
  </si>
  <si>
    <t>9fa25b7f-57db-4739-b2b5-225ebfe97b52</t>
  </si>
  <si>
    <t>1b9eaffd-4268-4183-9038-b56b7816082c</t>
  </si>
  <si>
    <t>4da8c8ee-d6d8-4c15-a14c-3e9b3491f10d</t>
  </si>
  <si>
    <t>3f62961c-9a70-45b0-ba64-9e8dc8e9e15a</t>
  </si>
  <si>
    <t>c35c838e-8fa3-4c18-a2b5-fe83feb60dc3</t>
  </si>
  <si>
    <t>c7a69055-eb57-4c44-9265-c954b970fa46</t>
  </si>
  <si>
    <t>92c0cd4e-9a8e-4032-9f3b-a326bc3e6065</t>
  </si>
  <si>
    <t>631048be-1fd3-4239-85e6-ce1260320f4d</t>
  </si>
  <si>
    <t>d99b08cc-a22c-4e24-956c-91f686611b93</t>
  </si>
  <si>
    <t>addbbea5-b61b-4b93-a10f-69ec66755407</t>
  </si>
  <si>
    <t>6cd104d2-6f23-44d3-8714-f139e4570a7d</t>
  </si>
  <si>
    <t>0e689672-8c8a-4a70-9fdc-1cc212eb6023</t>
  </si>
  <si>
    <t>6daff5e3-45e4-441b-ac5d-732ef752fe80</t>
  </si>
  <si>
    <t>36bb1cab-08a7-45f2-bb6b-dc7d9c47e632</t>
  </si>
  <si>
    <t>9639b089-9c98-4994-88e1-53a4dfd4c0a1</t>
  </si>
  <si>
    <t>b83809e1-1235-409e-9f4e-65f8db84d547</t>
  </si>
  <si>
    <t>b9064464-bfcb-46fa-a9a0-a50cac2069cd</t>
  </si>
  <si>
    <t>a59d4b7f-9bde-4e64-a63d-8d1af17b5d89</t>
  </si>
  <si>
    <t>f9e59e49-9785-4bb5-899a-e61a652e4e43</t>
  </si>
  <si>
    <t>40978157-1585-4984-9708-4ec73993c2bd</t>
  </si>
  <si>
    <t>f49b6bd5-c06b-4288-846a-370dec7d3633</t>
  </si>
  <si>
    <t>9cb91f40-3557-485a-95f4-566067aa96bc</t>
  </si>
  <si>
    <t>74114841-3d1a-4871-a287-b787b5d869a9</t>
  </si>
  <si>
    <t>f5bad34a-2dd3-4a44-9ed1-7956dfa93803</t>
  </si>
  <si>
    <t>450ce3aa-7eb9-4037-a9d8-a0d9cccef0e1</t>
  </si>
  <si>
    <t>5b32c7a3-93b5-42a6-b9f5-47f2fd5fb3ee</t>
  </si>
  <si>
    <t>99aed99e-b9ea-4b68-919c-5414053807ec</t>
  </si>
  <si>
    <t>e1552329-0064-4ec6-bda6-4642dcb330a9</t>
  </si>
  <si>
    <t>4b6a351d-0062-4dab-8a4b-ab427852bc1b</t>
  </si>
  <si>
    <t>a7697015-6be5-4ff3-a14f-06996e9cd185</t>
  </si>
  <si>
    <t>0869fa2e-631d-4915-940f-edf79138ac08</t>
  </si>
  <si>
    <t>21a53c43-47c6-4da1-a25e-ee54d7d1002e</t>
  </si>
  <si>
    <t>4bea5955-d891-42d2-8dcc-366bb06193c6</t>
  </si>
  <si>
    <t>b1fbd3d1-6cc0-486d-a049-1a50c2f9b418</t>
  </si>
  <si>
    <t>1df962c6-a20e-4180-bf86-7b798335d29f</t>
  </si>
  <si>
    <t>7651b4f9-9d9f-431e-8ec2-952cb4f7dcf0</t>
  </si>
  <si>
    <t>a55342be-1bf3-4476-868e-909a6dc383f8</t>
  </si>
  <si>
    <t>fc039dda-f52b-4264-94c6-812f87d035a7</t>
  </si>
  <si>
    <t>6d3571bc-7ec3-4d6e-ac51-3f2d9df11d7d</t>
  </si>
  <si>
    <t>02d72e23-fb8d-4c39-8a6f-b2a9db517b43</t>
  </si>
  <si>
    <t>f710e320-a9c9-48ed-8eca-0ec5e9db15e7</t>
  </si>
  <si>
    <t>3d74a295-c2c9-4bf3-877c-96d2ed3a5985</t>
  </si>
  <si>
    <t>fc254694-1e91-40bc-9d43-718566d88d09</t>
  </si>
  <si>
    <t>7bb0b9bd-ed23-4d1b-a382-234ea5a8af02</t>
  </si>
  <si>
    <t>0a09d30d-0715-4360-87e9-f5beab4ec7f2</t>
  </si>
  <si>
    <t>f70e7c01-8542-45b5-93ef-462b308cf8b1</t>
  </si>
  <si>
    <t>61a1b6a8-208b-476c-8d86-4e982798b488</t>
  </si>
  <si>
    <t>2485fe42-594d-4762-b884-879c22ddd336</t>
  </si>
  <si>
    <t>561bd83b-d436-474e-a789-4db4fd5730e4</t>
  </si>
  <si>
    <t>0291f5d5-174d-4cca-8d57-7a1b1a599b4b</t>
  </si>
  <si>
    <t>fc867920-5d56-4215-ac72-a135a3ed3227</t>
  </si>
  <si>
    <t>1055bb54-0a11-44c7-b96a-d8959553cfc0</t>
  </si>
  <si>
    <t>Jacqueline Cervantes</t>
  </si>
  <si>
    <t>Rodriguez, Mckee and Henry</t>
  </si>
  <si>
    <t>pattersonapril@example.org</t>
  </si>
  <si>
    <t>Affiliate</t>
  </si>
  <si>
    <t>Roberto Houston</t>
  </si>
  <si>
    <t>Hall, Reese and Powell</t>
  </si>
  <si>
    <t>hullrobin@example.org</t>
  </si>
  <si>
    <t>Mary Wood</t>
  </si>
  <si>
    <t>Hamilton, Wheeler and Ramirez</t>
  </si>
  <si>
    <t>michael63@example.net</t>
  </si>
  <si>
    <t>Taylor Wilson</t>
  </si>
  <si>
    <t>Jimenez Ltd</t>
  </si>
  <si>
    <t>ihall@example.net</t>
  </si>
  <si>
    <t>Social Media</t>
  </si>
  <si>
    <t>Kelly Reed</t>
  </si>
  <si>
    <t>Chandler, Wilson and Miller</t>
  </si>
  <si>
    <t>crystal91@example.org</t>
  </si>
  <si>
    <t>Rachel Navarro</t>
  </si>
  <si>
    <t>Gates-Holt</t>
  </si>
  <si>
    <t>dawn06@example.com</t>
  </si>
  <si>
    <t>Jaime Walker</t>
  </si>
  <si>
    <t>Moore-Hudson</t>
  </si>
  <si>
    <t>zholt@example.net</t>
  </si>
  <si>
    <t>Lisa Garcia</t>
  </si>
  <si>
    <t>Townsend-Brooks</t>
  </si>
  <si>
    <t>afreeman@example.net</t>
  </si>
  <si>
    <t>4d86773a-d627-4821-a670-f3a6b3f185ed</t>
  </si>
  <si>
    <t>Yesenia Spencer</t>
  </si>
  <si>
    <t>Flores LLC</t>
  </si>
  <si>
    <t>nicole28@example.net</t>
  </si>
  <si>
    <t>Content</t>
  </si>
  <si>
    <t>Angel Lewis</t>
  </si>
  <si>
    <t>Harmon-Caldwell</t>
  </si>
  <si>
    <t>chelsea13@example.net</t>
  </si>
  <si>
    <t>Ashlee Ramirez</t>
  </si>
  <si>
    <t>Lucas LLC</t>
  </si>
  <si>
    <t>ruth92@example.com</t>
  </si>
  <si>
    <t>Carl Hopkins</t>
  </si>
  <si>
    <t>Castro-Lopez</t>
  </si>
  <si>
    <t>victoriaalexander@example.net</t>
  </si>
  <si>
    <t>Mary Villegas</t>
  </si>
  <si>
    <t>Jimenez, Watson and Martinez</t>
  </si>
  <si>
    <t>fwest@example.com</t>
  </si>
  <si>
    <t>Bruce Webb</t>
  </si>
  <si>
    <t>Rogers, Lynn and Mcmahon</t>
  </si>
  <si>
    <t>whiterebecca@example.com</t>
  </si>
  <si>
    <t>Lisa Greene</t>
  </si>
  <si>
    <t>Lawrence, Lopez and Harrell</t>
  </si>
  <si>
    <t>johnsonjonathan@example.com</t>
  </si>
  <si>
    <t>Timothy Baker</t>
  </si>
  <si>
    <t>Williams, Salas and Hicks</t>
  </si>
  <si>
    <t>amorales@example.org</t>
  </si>
  <si>
    <t>Trevor Williams</t>
  </si>
  <si>
    <t>Lopez Ltd</t>
  </si>
  <si>
    <t>iguzman@example.net</t>
  </si>
  <si>
    <t>Kelly Santiago</t>
  </si>
  <si>
    <t>Hale-Conley</t>
  </si>
  <si>
    <t>julie13@example.org</t>
  </si>
  <si>
    <t>Lori Davis</t>
  </si>
  <si>
    <t>Turner-Ruiz</t>
  </si>
  <si>
    <t>danielharris@example.net</t>
  </si>
  <si>
    <t>Troy Brewer</t>
  </si>
  <si>
    <t>Harris, Gilbert and Lee</t>
  </si>
  <si>
    <t>johnsonkenneth@example.org</t>
  </si>
  <si>
    <t>Mr. Lawrence Robbins</t>
  </si>
  <si>
    <t>Williams-Perry</t>
  </si>
  <si>
    <t>gregory85@example.com</t>
  </si>
  <si>
    <t>Brittany Vincent</t>
  </si>
  <si>
    <t>megan37@example.org</t>
  </si>
  <si>
    <t>Tyrone Morton</t>
  </si>
  <si>
    <t>Johnson, Dalton and Prince</t>
  </si>
  <si>
    <t>walshzachary@example.net</t>
  </si>
  <si>
    <t>Oscar Benitez</t>
  </si>
  <si>
    <t>Cruz Group</t>
  </si>
  <si>
    <t>ubecker@example.org</t>
  </si>
  <si>
    <t>Benjamin Rogers</t>
  </si>
  <si>
    <t>Adams, Garcia and Hernandez</t>
  </si>
  <si>
    <t>andrewssarah@example.com</t>
  </si>
  <si>
    <t>Michael Gallegos</t>
  </si>
  <si>
    <t>Montgomery, Williams and Murphy</t>
  </si>
  <si>
    <t>cruzmorgan@example.net</t>
  </si>
  <si>
    <t>James Faulkner</t>
  </si>
  <si>
    <t>Love LLC</t>
  </si>
  <si>
    <t>grivera@example.com</t>
  </si>
  <si>
    <t>Kellie Ferrell</t>
  </si>
  <si>
    <t>Gonzales PLC</t>
  </si>
  <si>
    <t>ymueller@example.org</t>
  </si>
  <si>
    <t>Raymond Mullins</t>
  </si>
  <si>
    <t>Logan, Boyer and Wise</t>
  </si>
  <si>
    <t>vjones@example.com</t>
  </si>
  <si>
    <t>Kaitlin Dickerson</t>
  </si>
  <si>
    <t>Rowe and Sons</t>
  </si>
  <si>
    <t>colemanrobert@example.org</t>
  </si>
  <si>
    <t>Michael Robertson</t>
  </si>
  <si>
    <t>Burke Inc</t>
  </si>
  <si>
    <t>jake14@example.net</t>
  </si>
  <si>
    <t>Alexander Todd</t>
  </si>
  <si>
    <t>Bowers, Mcconnell and Chavez</t>
  </si>
  <si>
    <t>thompsonjamie@example.org</t>
  </si>
  <si>
    <t>Sarah Miller</t>
  </si>
  <si>
    <t>Baird, Ortiz and Richardson</t>
  </si>
  <si>
    <t>mary47@example.net</t>
  </si>
  <si>
    <t>Timothy Larsen</t>
  </si>
  <si>
    <t>Stephens and Sons</t>
  </si>
  <si>
    <t>dsnyder@example.com</t>
  </si>
  <si>
    <t>Rachel Thompson</t>
  </si>
  <si>
    <t>Garcia-Johnson</t>
  </si>
  <si>
    <t>hoffmansamuel@example.com</t>
  </si>
  <si>
    <t>Mariah Richmond</t>
  </si>
  <si>
    <t>Brown-Baker</t>
  </si>
  <si>
    <t>stevedixon@example.net</t>
  </si>
  <si>
    <t>Barbara Castillo</t>
  </si>
  <si>
    <t>Carter Ltd</t>
  </si>
  <si>
    <t>mshannon@example.net</t>
  </si>
  <si>
    <t>Michael Castro</t>
  </si>
  <si>
    <t>Reid Inc</t>
  </si>
  <si>
    <t>ppreston@example.org</t>
  </si>
  <si>
    <t>Andrew Green</t>
  </si>
  <si>
    <t>Vaughn-Ruiz</t>
  </si>
  <si>
    <t>michael12@example.net</t>
  </si>
  <si>
    <t>Anthony Reed</t>
  </si>
  <si>
    <t>Rodgers-Chapman</t>
  </si>
  <si>
    <t>ricardocoleman@example.net</t>
  </si>
  <si>
    <t>Shane Perez</t>
  </si>
  <si>
    <t>Vasquez, Nichols and Melendez</t>
  </si>
  <si>
    <t>ustone@example.org</t>
  </si>
  <si>
    <t>Kevin Flores</t>
  </si>
  <si>
    <t>Scott, Burke and Santos</t>
  </si>
  <si>
    <t>brittany72@example.org</t>
  </si>
  <si>
    <t>Jacqueline Shepherd</t>
  </si>
  <si>
    <t>Grant-Wood</t>
  </si>
  <si>
    <t>heather13@example.com</t>
  </si>
  <si>
    <t>Christina Rojas</t>
  </si>
  <si>
    <t>Duncan-Smith</t>
  </si>
  <si>
    <t>smithlindsay@example.com</t>
  </si>
  <si>
    <t>Benjamin Guerra</t>
  </si>
  <si>
    <t>Davis, House and Peterson</t>
  </si>
  <si>
    <t>rebeccamonroe@example.org</t>
  </si>
  <si>
    <t>Elizabeth Brown</t>
  </si>
  <si>
    <t>Butler-Clark</t>
  </si>
  <si>
    <t>steven81@example.net</t>
  </si>
  <si>
    <t>Nicholas Adams</t>
  </si>
  <si>
    <t>Odonnell Group</t>
  </si>
  <si>
    <t>laura30@example.org</t>
  </si>
  <si>
    <t>Melanie Gonzalez</t>
  </si>
  <si>
    <t>Monroe Group</t>
  </si>
  <si>
    <t>ivan44@example.com</t>
  </si>
  <si>
    <t>April Parker</t>
  </si>
  <si>
    <t>Leon-Wilson</t>
  </si>
  <si>
    <t>qbutler@example.com</t>
  </si>
  <si>
    <t>Dr. Paula Ford DVM</t>
  </si>
  <si>
    <t>Hayes-Espinoza</t>
  </si>
  <si>
    <t>brianconner@example.net</t>
  </si>
  <si>
    <t>Alex Santos</t>
  </si>
  <si>
    <t>Hernandez and Sons</t>
  </si>
  <si>
    <t>billy92@example.com</t>
  </si>
  <si>
    <t>Susan Mcdonald</t>
  </si>
  <si>
    <t>Santana Group</t>
  </si>
  <si>
    <t>gerald88@example.org</t>
  </si>
  <si>
    <t>Brittany Morris</t>
  </si>
  <si>
    <t>Watson Inc</t>
  </si>
  <si>
    <t>bcarson@example.org</t>
  </si>
  <si>
    <t>Steven Hurst</t>
  </si>
  <si>
    <t>Peters, Todd and Gibbs</t>
  </si>
  <si>
    <t>ramoschristopher@example.org</t>
  </si>
  <si>
    <t>Patrick Thompson</t>
  </si>
  <si>
    <t>Anderson-Stout</t>
  </si>
  <si>
    <t>daltontorres@example.org</t>
  </si>
  <si>
    <t>Nicholas Jones</t>
  </si>
  <si>
    <t>Davis PLC</t>
  </si>
  <si>
    <t>sherri80@example.net</t>
  </si>
  <si>
    <t>Timothy Campbell</t>
  </si>
  <si>
    <t>Sanchez-Ryan</t>
  </si>
  <si>
    <t>hsanchez@example.com</t>
  </si>
  <si>
    <t>Jonathan Phillips</t>
  </si>
  <si>
    <t>Evans, Hansen and Perez</t>
  </si>
  <si>
    <t>carlalittle@example.com</t>
  </si>
  <si>
    <t>Maria Cochran</t>
  </si>
  <si>
    <t>Brooks-Choi</t>
  </si>
  <si>
    <t>portertheresa@example.com</t>
  </si>
  <si>
    <t>Francis Austin</t>
  </si>
  <si>
    <t>Murillo LLC</t>
  </si>
  <si>
    <t>vincentwatson@example.net</t>
  </si>
  <si>
    <t>James Huber</t>
  </si>
  <si>
    <t>Olson, Andersen and Phillips</t>
  </si>
  <si>
    <t>medinanicole@example.org</t>
  </si>
  <si>
    <t>Anna Miller</t>
  </si>
  <si>
    <t>Flynn Group</t>
  </si>
  <si>
    <t>jamiethomas@example.org</t>
  </si>
  <si>
    <t>Jessica Wilson</t>
  </si>
  <si>
    <t>Wilkins, Barker and Moore</t>
  </si>
  <si>
    <t>davidparker@example.net</t>
  </si>
  <si>
    <t>Hannah Hernandez</t>
  </si>
  <si>
    <t>Robinson LLC</t>
  </si>
  <si>
    <t>jonescolton@example.com</t>
  </si>
  <si>
    <t>Michael Cooper</t>
  </si>
  <si>
    <t>Wood Group</t>
  </si>
  <si>
    <t>brenda05@example.org</t>
  </si>
  <si>
    <t>Matthew Smith</t>
  </si>
  <si>
    <t>Montes Ltd</t>
  </si>
  <si>
    <t>nicholascarter@example.org</t>
  </si>
  <si>
    <t>Lisa Flynn</t>
  </si>
  <si>
    <t>Cooper Ltd</t>
  </si>
  <si>
    <t>esmith@example.org</t>
  </si>
  <si>
    <t>Benjamin Smith</t>
  </si>
  <si>
    <t>Bautista, Gould and Green</t>
  </si>
  <si>
    <t>medinatonya@example.net</t>
  </si>
  <si>
    <t>Robert Willis</t>
  </si>
  <si>
    <t>Fischer, Holloway and Chavez</t>
  </si>
  <si>
    <t>caseyrobert@example.org</t>
  </si>
  <si>
    <t>Amanda Barron</t>
  </si>
  <si>
    <t>Lee, Garcia and Hanson</t>
  </si>
  <si>
    <t>bcalderon@example.org</t>
  </si>
  <si>
    <t>Alyssa Lopez</t>
  </si>
  <si>
    <t>Mcclain, Edwards and Hampton</t>
  </si>
  <si>
    <t>waltonolivia@example.com</t>
  </si>
  <si>
    <t>Brooke Jackson</t>
  </si>
  <si>
    <t>York-Morgan</t>
  </si>
  <si>
    <t>matthewharrington@example.net</t>
  </si>
  <si>
    <t>Dakota Johnson</t>
  </si>
  <si>
    <t>Lewis, Knight and Doyle</t>
  </si>
  <si>
    <t>angela31@example.com</t>
  </si>
  <si>
    <t>Kristen Page</t>
  </si>
  <si>
    <t>Johnson and Sons</t>
  </si>
  <si>
    <t>brian60@example.com</t>
  </si>
  <si>
    <t>Tiffany Villa MD</t>
  </si>
  <si>
    <t>Lewis, Wilkins and Scott</t>
  </si>
  <si>
    <t>christopher23@example.net</t>
  </si>
  <si>
    <t>Kathleen Arnold</t>
  </si>
  <si>
    <t>Jones, Reeves and Rogers</t>
  </si>
  <si>
    <t>juan77@example.com</t>
  </si>
  <si>
    <t>Katrina Clarke</t>
  </si>
  <si>
    <t>Jenkins-Horton</t>
  </si>
  <si>
    <t>doneal@example.com</t>
  </si>
  <si>
    <t>Jordan Fisher</t>
  </si>
  <si>
    <t>Jackson Inc</t>
  </si>
  <si>
    <t>luisclarke@example.com</t>
  </si>
  <si>
    <t>Matthew Sawyer</t>
  </si>
  <si>
    <t>Hayes, Barker and Griffin</t>
  </si>
  <si>
    <t>pnorris@example.org</t>
  </si>
  <si>
    <t>Courtney Johnson</t>
  </si>
  <si>
    <t>Sanchez LLC</t>
  </si>
  <si>
    <t>davidsonjohn@example.net</t>
  </si>
  <si>
    <t>Christopher Cruz</t>
  </si>
  <si>
    <t>Smith-Thompson</t>
  </si>
  <si>
    <t>cassandra08@example.org</t>
  </si>
  <si>
    <t>Amber Williams</t>
  </si>
  <si>
    <t>Peters Group</t>
  </si>
  <si>
    <t>stricklanddylan@example.org</t>
  </si>
  <si>
    <t>Manuel Floyd</t>
  </si>
  <si>
    <t>Moran-Woods</t>
  </si>
  <si>
    <t>hector33@example.com</t>
  </si>
  <si>
    <t>Michele Rodriguez</t>
  </si>
  <si>
    <t>Sweeney, Berry and Dixon</t>
  </si>
  <si>
    <t>wilsonanna@example.org</t>
  </si>
  <si>
    <t>Jacqueline Roberts</t>
  </si>
  <si>
    <t>Cooper-Buck</t>
  </si>
  <si>
    <t>molinaalexis@example.org</t>
  </si>
  <si>
    <t>Robert Morris</t>
  </si>
  <si>
    <t>Simmons, Duncan and Boyd</t>
  </si>
  <si>
    <t>patricia34@example.com</t>
  </si>
  <si>
    <t>Mark Henderson</t>
  </si>
  <si>
    <t>Ball Inc</t>
  </si>
  <si>
    <t>jason75@example.com</t>
  </si>
  <si>
    <t>Brittany Saunders</t>
  </si>
  <si>
    <t>Bauer, Lane and Pierce</t>
  </si>
  <si>
    <t>derekryan@example.net</t>
  </si>
  <si>
    <t>Kaylee Campos</t>
  </si>
  <si>
    <t>lawrencewilliam@example.org</t>
  </si>
  <si>
    <t>Angela Golden</t>
  </si>
  <si>
    <t>Mcpherson Ltd</t>
  </si>
  <si>
    <t>lgutierrez@example.net</t>
  </si>
  <si>
    <t>Gavin Gray</t>
  </si>
  <si>
    <t>Drake-Jones</t>
  </si>
  <si>
    <t>mwright@example.net</t>
  </si>
  <si>
    <t>Nicholas Hart</t>
  </si>
  <si>
    <t>Nguyen LLC</t>
  </si>
  <si>
    <t>zchapman@example.net</t>
  </si>
  <si>
    <t>Dawn Harris</t>
  </si>
  <si>
    <t>Burton Group</t>
  </si>
  <si>
    <t>heather16@example.com</t>
  </si>
  <si>
    <t>Martin Johns</t>
  </si>
  <si>
    <t>Riggs-Adkins</t>
  </si>
  <si>
    <t>vortiz@example.net</t>
  </si>
  <si>
    <t>David Everett</t>
  </si>
  <si>
    <t>Perry-Evans</t>
  </si>
  <si>
    <t>franklinheather@example.com</t>
  </si>
  <si>
    <t>Sarah Wright</t>
  </si>
  <si>
    <t>Perry, Phillips and Pratt</t>
  </si>
  <si>
    <t>jenniferchristensen@example.net</t>
  </si>
  <si>
    <t>Walter Moore MD</t>
  </si>
  <si>
    <t>Powers, Cline and Romero</t>
  </si>
  <si>
    <t>edgar48@example.net</t>
  </si>
  <si>
    <t>Ralph Osborne</t>
  </si>
  <si>
    <t>Bennett Group</t>
  </si>
  <si>
    <t>michaelsherman@example.net</t>
  </si>
  <si>
    <t>Samantha Burke</t>
  </si>
  <si>
    <t>Mckay-Ortiz</t>
  </si>
  <si>
    <t>jeffreyhowell@example.net</t>
  </si>
  <si>
    <t>Kenneth Barnes</t>
  </si>
  <si>
    <t>Johns Group</t>
  </si>
  <si>
    <t>hwong@example.org</t>
  </si>
  <si>
    <t>Justin Norris</t>
  </si>
  <si>
    <t>Cross Inc</t>
  </si>
  <si>
    <t>vcannon@example.com</t>
  </si>
  <si>
    <t>Nathaniel Cooper</t>
  </si>
  <si>
    <t>Buchanan, Smith and Evans</t>
  </si>
  <si>
    <t>ericlevy@example.org</t>
  </si>
  <si>
    <t>Bryan Neal</t>
  </si>
  <si>
    <t>Carter, Ford and Villanueva</t>
  </si>
  <si>
    <t>wwilson@example.org</t>
  </si>
  <si>
    <t>Charles Miller</t>
  </si>
  <si>
    <t>Zamora-Foster</t>
  </si>
  <si>
    <t>cody82@example.org</t>
  </si>
  <si>
    <t>Sherry Nash</t>
  </si>
  <si>
    <t>Wilson Inc</t>
  </si>
  <si>
    <t>abigail18@example.net</t>
  </si>
  <si>
    <t>Kayla Baker MD</t>
  </si>
  <si>
    <t>Hutchinson and Sons</t>
  </si>
  <si>
    <t>michael27@example.com</t>
  </si>
  <si>
    <t>Laura Garcia</t>
  </si>
  <si>
    <t>Ford-Ellis</t>
  </si>
  <si>
    <t>jwilkerson@example.com</t>
  </si>
  <si>
    <t>Stacy Bailey</t>
  </si>
  <si>
    <t>Odom LLC</t>
  </si>
  <si>
    <t>melissaturner@example.net</t>
  </si>
  <si>
    <t>Karen Houston</t>
  </si>
  <si>
    <t>Buchanan-Grant</t>
  </si>
  <si>
    <t>normanallison@example.com</t>
  </si>
  <si>
    <t>Lori Carter</t>
  </si>
  <si>
    <t>Burgess-Lowe</t>
  </si>
  <si>
    <t>owilliams@example.net</t>
  </si>
  <si>
    <t>Kristina Young</t>
  </si>
  <si>
    <t>Ryan-Morales</t>
  </si>
  <si>
    <t>jeffreybrown@example.net</t>
  </si>
  <si>
    <t>Amber Terry</t>
  </si>
  <si>
    <t>Johnson-Russell</t>
  </si>
  <si>
    <t>gford@example.net</t>
  </si>
  <si>
    <t>Christy George</t>
  </si>
  <si>
    <t>Jackson, Duncan and Bishop</t>
  </si>
  <si>
    <t>josephwright@example.org</t>
  </si>
  <si>
    <t>Lindsey Conley</t>
  </si>
  <si>
    <t>Miranda, Rangel and Warren</t>
  </si>
  <si>
    <t>vwalters@example.org</t>
  </si>
  <si>
    <t>Angela Barrett</t>
  </si>
  <si>
    <t>Acevedo-Stafford</t>
  </si>
  <si>
    <t>randy29@example.net</t>
  </si>
  <si>
    <t>Hannah Macias</t>
  </si>
  <si>
    <t>Frey and Sons</t>
  </si>
  <si>
    <t>bradleyponce@example.org</t>
  </si>
  <si>
    <t>William Cline</t>
  </si>
  <si>
    <t>Friedman PLC</t>
  </si>
  <si>
    <t>danielwright@example.org</t>
  </si>
  <si>
    <t>Kathleen Parker</t>
  </si>
  <si>
    <t>Perez and Sons</t>
  </si>
  <si>
    <t>wilsonwanda@example.net</t>
  </si>
  <si>
    <t>Ann Burnett</t>
  </si>
  <si>
    <t>Brown PLC</t>
  </si>
  <si>
    <t>traci16@example.org</t>
  </si>
  <si>
    <t>Leon Smith</t>
  </si>
  <si>
    <t>Leonard-Bennett</t>
  </si>
  <si>
    <t>williamsadam@example.net</t>
  </si>
  <si>
    <t>Maria Haas</t>
  </si>
  <si>
    <t>Lee, Morrison and French</t>
  </si>
  <si>
    <t>blakechristina@example.net</t>
  </si>
  <si>
    <t>Christina Gordon</t>
  </si>
  <si>
    <t>Acosta-Holmes</t>
  </si>
  <si>
    <t>leslie37@example.com</t>
  </si>
  <si>
    <t>Natasha Williams</t>
  </si>
  <si>
    <t>Jones, Garrett and Hammond</t>
  </si>
  <si>
    <t>arnolddavid@example.com</t>
  </si>
  <si>
    <t>Danielle Phillips</t>
  </si>
  <si>
    <t>Adams, Wagner and Horne</t>
  </si>
  <si>
    <t>derek21@example.net</t>
  </si>
  <si>
    <t>Jennifer Walter</t>
  </si>
  <si>
    <t>Hampton Ltd</t>
  </si>
  <si>
    <t>bsullivan@example.org</t>
  </si>
  <si>
    <t>Ashley Nelson</t>
  </si>
  <si>
    <t>Hernandez, Fuller and Wilson</t>
  </si>
  <si>
    <t>feliciasmith@example.com</t>
  </si>
  <si>
    <t>James Brooks</t>
  </si>
  <si>
    <t>Peterson PLC</t>
  </si>
  <si>
    <t>zmccullough@example.com</t>
  </si>
  <si>
    <t>Autumn Miller</t>
  </si>
  <si>
    <t>King Ltd</t>
  </si>
  <si>
    <t>jasonlane@example.com</t>
  </si>
  <si>
    <t>Kyle Parker</t>
  </si>
  <si>
    <t>Nguyen-Mitchell</t>
  </si>
  <si>
    <t>cooksavannah@example.net</t>
  </si>
  <si>
    <t>Steven Murphy</t>
  </si>
  <si>
    <t>Rodriguez LLC</t>
  </si>
  <si>
    <t>ashley77@example.net</t>
  </si>
  <si>
    <t>Jason Cox</t>
  </si>
  <si>
    <t>Hunter-Moran</t>
  </si>
  <si>
    <t>fsolis@example.org</t>
  </si>
  <si>
    <t>Katelyn Harris</t>
  </si>
  <si>
    <t>Schwartz Inc</t>
  </si>
  <si>
    <t>nicolejackson@example.org</t>
  </si>
  <si>
    <t>Nicole Avery</t>
  </si>
  <si>
    <t>Wright and Sons</t>
  </si>
  <si>
    <t>holmesrichard@example.com</t>
  </si>
  <si>
    <t>Kathryn Freeman</t>
  </si>
  <si>
    <t>Warner Ltd</t>
  </si>
  <si>
    <t>barbara43@example.org</t>
  </si>
  <si>
    <t>Troy Clark</t>
  </si>
  <si>
    <t>Baxter, Waters and Livingston</t>
  </si>
  <si>
    <t>iscott@example.com</t>
  </si>
  <si>
    <t>Anthony Martin</t>
  </si>
  <si>
    <t>Christian-Bass</t>
  </si>
  <si>
    <t>smithkatherine@example.org</t>
  </si>
  <si>
    <t>Lisa Perez</t>
  </si>
  <si>
    <t>Figueroa, Rice and Jones</t>
  </si>
  <si>
    <t>rachel20@example.net</t>
  </si>
  <si>
    <t>Matthew Garcia</t>
  </si>
  <si>
    <t>Good-Perkins</t>
  </si>
  <si>
    <t>kristinmiller@example.com</t>
  </si>
  <si>
    <t>Emily Lewis</t>
  </si>
  <si>
    <t>Singleton, Valenzuela and Klein</t>
  </si>
  <si>
    <t>bradley07@example.org</t>
  </si>
  <si>
    <t>Jennifer Fowler</t>
  </si>
  <si>
    <t>Crosby Group</t>
  </si>
  <si>
    <t>michael97@example.org</t>
  </si>
  <si>
    <t>Marissa Trujillo</t>
  </si>
  <si>
    <t>Banks Group</t>
  </si>
  <si>
    <t>danielpoole@example.net</t>
  </si>
  <si>
    <t>Jessica Rivera</t>
  </si>
  <si>
    <t>Estrada Inc</t>
  </si>
  <si>
    <t>saraweiss@example.com</t>
  </si>
  <si>
    <t>Nicole Hernandez</t>
  </si>
  <si>
    <t>Farmer-Goodman</t>
  </si>
  <si>
    <t>vfisher@example.org</t>
  </si>
  <si>
    <t>Stephen Graves</t>
  </si>
  <si>
    <t>Ford-White</t>
  </si>
  <si>
    <t>valerie73@example.net</t>
  </si>
  <si>
    <t>Maria Buchanan</t>
  </si>
  <si>
    <t>Byrd, Johnson and Jackson</t>
  </si>
  <si>
    <t>ijackson@example.net</t>
  </si>
  <si>
    <t>Kevin Montgomery</t>
  </si>
  <si>
    <t>Norman-Parker</t>
  </si>
  <si>
    <t>ygonzalez@example.org</t>
  </si>
  <si>
    <t>David Lawson</t>
  </si>
  <si>
    <t>Cobb-Martin</t>
  </si>
  <si>
    <t>daniel97@example.com</t>
  </si>
  <si>
    <t>Eric Reeves</t>
  </si>
  <si>
    <t>Mercer-Knight</t>
  </si>
  <si>
    <t>laura17@example.net</t>
  </si>
  <si>
    <t>Robert Moore</t>
  </si>
  <si>
    <t>Taylor Ltd</t>
  </si>
  <si>
    <t>kirk92@example.org</t>
  </si>
  <si>
    <t>Jeremy Mitchell</t>
  </si>
  <si>
    <t>Johnson LLC</t>
  </si>
  <si>
    <t>ccrane@example.net</t>
  </si>
  <si>
    <t>Aaron Blanchard</t>
  </si>
  <si>
    <t>Suarez, Reilly and Douglas</t>
  </si>
  <si>
    <t>stevengallagher@example.net</t>
  </si>
  <si>
    <t>David Chapman</t>
  </si>
  <si>
    <t>Sweeney, Wise and Thomas</t>
  </si>
  <si>
    <t>dcisneros@example.com</t>
  </si>
  <si>
    <t>Christopher James</t>
  </si>
  <si>
    <t>Price-Hughes</t>
  </si>
  <si>
    <t>eric12@example.com</t>
  </si>
  <si>
    <t>Jason Hickman</t>
  </si>
  <si>
    <t>Garcia, Reynolds and Brown</t>
  </si>
  <si>
    <t>odaniels@example.net</t>
  </si>
  <si>
    <t>Debra Jackson</t>
  </si>
  <si>
    <t>Hall and Sons</t>
  </si>
  <si>
    <t>nroach@example.org</t>
  </si>
  <si>
    <t>Megan Garcia</t>
  </si>
  <si>
    <t>Duran Inc</t>
  </si>
  <si>
    <t>uyork@example.com</t>
  </si>
  <si>
    <t>Frank Shaffer</t>
  </si>
  <si>
    <t>Bell, Noble and Pierce</t>
  </si>
  <si>
    <t>proberts@example.org</t>
  </si>
  <si>
    <t>Crystal Smith</t>
  </si>
  <si>
    <t>Nguyen-Moore</t>
  </si>
  <si>
    <t>heather90@example.com</t>
  </si>
  <si>
    <t>Maurice Smith II</t>
  </si>
  <si>
    <t>Anderson PLC</t>
  </si>
  <si>
    <t>prattdavid@example.com</t>
  </si>
  <si>
    <t>Tracey Holder</t>
  </si>
  <si>
    <t>Grant-Calderon</t>
  </si>
  <si>
    <t>lgraves@example.net</t>
  </si>
  <si>
    <t>Laura Anderson</t>
  </si>
  <si>
    <t>Callahan, Williams and Robertson</t>
  </si>
  <si>
    <t>sgonzalez@example.org</t>
  </si>
  <si>
    <t>Tammie Chen</t>
  </si>
  <si>
    <t>Smith, Robinson and Mitchell</t>
  </si>
  <si>
    <t>james72@example.net</t>
  </si>
  <si>
    <t>Jesse Price</t>
  </si>
  <si>
    <t>Gaines, Frazier and Holmes</t>
  </si>
  <si>
    <t>mcontreras@example.net</t>
  </si>
  <si>
    <t>Cheryl Kane</t>
  </si>
  <si>
    <t>Haas-Lowery</t>
  </si>
  <si>
    <t>kennethharris@example.org</t>
  </si>
  <si>
    <t>Matthew Fischer</t>
  </si>
  <si>
    <t>Owens Group</t>
  </si>
  <si>
    <t>williamsmatthew@example.com</t>
  </si>
  <si>
    <t>Harmon, Coleman and Cunningham</t>
  </si>
  <si>
    <t>denise37@example.com</t>
  </si>
  <si>
    <t>Patrick Delacruz</t>
  </si>
  <si>
    <t>Drake-Cook</t>
  </si>
  <si>
    <t>jasonmendoza@example.com</t>
  </si>
  <si>
    <t>Angel Delacruz</t>
  </si>
  <si>
    <t>Houston, Turner and Harris</t>
  </si>
  <si>
    <t>thomasmitchell@example.net</t>
  </si>
  <si>
    <t>Austin Oneal</t>
  </si>
  <si>
    <t>Mckinney PLC</t>
  </si>
  <si>
    <t>lori28@example.net</t>
  </si>
  <si>
    <t>Susan Livingston</t>
  </si>
  <si>
    <t>Barker-Taylor</t>
  </si>
  <si>
    <t>ginacurry@example.com</t>
  </si>
  <si>
    <t>Joseph Jackson</t>
  </si>
  <si>
    <t>Webb-Vance</t>
  </si>
  <si>
    <t>christinedominguez@example.net</t>
  </si>
  <si>
    <t>Brian Fox</t>
  </si>
  <si>
    <t>Burns, Dunn and Campbell</t>
  </si>
  <si>
    <t>candice67@example.org</t>
  </si>
  <si>
    <t>Ashley Taylor</t>
  </si>
  <si>
    <t>Roman-Jones</t>
  </si>
  <si>
    <t>faithwoods@example.org</t>
  </si>
  <si>
    <t>Randy Harmon</t>
  </si>
  <si>
    <t>Davis Group</t>
  </si>
  <si>
    <t>diazjonathan@example.org</t>
  </si>
  <si>
    <t>Ryan Vazquez</t>
  </si>
  <si>
    <t>Blankenship, Dodson and Watkins</t>
  </si>
  <si>
    <t>jessicasweeney@example.org</t>
  </si>
  <si>
    <t>Nichole Harris DVM</t>
  </si>
  <si>
    <t>Miller, Wallace and Roberts</t>
  </si>
  <si>
    <t>orobinson@example.com</t>
  </si>
  <si>
    <t>James Franklin</t>
  </si>
  <si>
    <t>Powell, Perkins and Mason</t>
  </si>
  <si>
    <t>anthonymcintyre@example.org</t>
  </si>
  <si>
    <t>Ann Underwood</t>
  </si>
  <si>
    <t>Frazier LLC</t>
  </si>
  <si>
    <t>david78@example.net</t>
  </si>
  <si>
    <t>Jordan Ross</t>
  </si>
  <si>
    <t>Rose Ltd</t>
  </si>
  <si>
    <t>zlynn@example.net</t>
  </si>
  <si>
    <t>Jon Mitchell</t>
  </si>
  <si>
    <t>Hardin, Pacheco and Rivera</t>
  </si>
  <si>
    <t>browngregory@example.net</t>
  </si>
  <si>
    <t>78881b76-0aec-4f9e-928f-ad7b50da0104</t>
  </si>
  <si>
    <t>David Bruce</t>
  </si>
  <si>
    <t>White Inc</t>
  </si>
  <si>
    <t>hoodlaura@example.net</t>
  </si>
  <si>
    <t>Tracey Walker</t>
  </si>
  <si>
    <t>Mayer, Clark and Brady</t>
  </si>
  <si>
    <t>batesjennifer@example.net</t>
  </si>
  <si>
    <t>Jeffrey Hill</t>
  </si>
  <si>
    <t>Woods, Diaz and Perry</t>
  </si>
  <si>
    <t>katrina05@example.org</t>
  </si>
  <si>
    <t>Richard Ellis</t>
  </si>
  <si>
    <t>Castro, Vaughan and Miller</t>
  </si>
  <si>
    <t>duane89@example.org</t>
  </si>
  <si>
    <t>Vickie Montgomery</t>
  </si>
  <si>
    <t>Shelton, Chase and Ray</t>
  </si>
  <si>
    <t>jonathan05@example.org</t>
  </si>
  <si>
    <t>Michael Foster</t>
  </si>
  <si>
    <t>Johnson PLC</t>
  </si>
  <si>
    <t>jaredwalker@example.org</t>
  </si>
  <si>
    <t>Daniel Shaw</t>
  </si>
  <si>
    <t>ggarcia@example.com</t>
  </si>
  <si>
    <t>Lauren Gilbert</t>
  </si>
  <si>
    <t>Lopez, Johnson and Soto</t>
  </si>
  <si>
    <t>ghughes@example.com</t>
  </si>
  <si>
    <t>Mrs. Kimberly Williams</t>
  </si>
  <si>
    <t>Baxter, Sexton and Stokes</t>
  </si>
  <si>
    <t>ljackson@example.net</t>
  </si>
  <si>
    <t>Peter Hobbs</t>
  </si>
  <si>
    <t>Vargas LLC</t>
  </si>
  <si>
    <t>parkergabriel@example.net</t>
  </si>
  <si>
    <t>Kelly Holden</t>
  </si>
  <si>
    <t>Harris, Cook and Harmon</t>
  </si>
  <si>
    <t>markrubio@example.net</t>
  </si>
  <si>
    <t>Charles Harper</t>
  </si>
  <si>
    <t>Reyes Group</t>
  </si>
  <si>
    <t>csims@example.net</t>
  </si>
  <si>
    <t>Aaron Swanson</t>
  </si>
  <si>
    <t>Pittman Group</t>
  </si>
  <si>
    <t>figueroabernard@example.net</t>
  </si>
  <si>
    <t>Ronald Reese</t>
  </si>
  <si>
    <t>Garcia-Hawkins</t>
  </si>
  <si>
    <t>hwebb@example.org</t>
  </si>
  <si>
    <t>Dr. Christopher Martinez</t>
  </si>
  <si>
    <t>Rivera, Greer and Cole</t>
  </si>
  <si>
    <t>poolejames@example.net</t>
  </si>
  <si>
    <t>Stephen Blake</t>
  </si>
  <si>
    <t>Johnson, Wilkerson and Pacheco</t>
  </si>
  <si>
    <t>earl48@example.net</t>
  </si>
  <si>
    <t>Paul Evans</t>
  </si>
  <si>
    <t>Maxwell-Jones</t>
  </si>
  <si>
    <t>destiny91@example.com</t>
  </si>
  <si>
    <t>Patricia Simmons</t>
  </si>
  <si>
    <t>Preston-Cole</t>
  </si>
  <si>
    <t>meredith92@example.net</t>
  </si>
  <si>
    <t>Anthony Kelley</t>
  </si>
  <si>
    <t>Moreno-Ashley</t>
  </si>
  <si>
    <t>scott81@example.net</t>
  </si>
  <si>
    <t>Desiree Porter</t>
  </si>
  <si>
    <t>Garcia LLC</t>
  </si>
  <si>
    <t>stephanie38@example.com</t>
  </si>
  <si>
    <t>Assumptions</t>
  </si>
  <si>
    <t># Years Retention if no churn</t>
  </si>
  <si>
    <t>CAC to LTV by Subscription &amp; Channel</t>
  </si>
  <si>
    <t>Customer LTV by Subscription &amp; Channel</t>
  </si>
  <si>
    <t>CAC by Channel</t>
  </si>
  <si>
    <t>Calculate customer LTV for customer from Jan 2023 to Dec 2023 by subscription types (monthly, annual and total combined), 
subscription &amp; plan types (basic, pro and enterprise), 
subscription &amp; customer industry and 
subscription and acquisition channel. 
Create four separate tabs for each type. Total Customer LTV in one, Customer LTV by plan in another tab, customer LTV by Industry in another tab and Customer LTV by Channel in a separate tab.
Use initial subscription and plan type to calculate LTV, not current subscription or plan type, so keep them in the subscription and plan they started in regardless of if they changed to another subscription or plan type. 
To calculate LTV use the formula (LTV = (Average Revenue per User / Churn Rate) × Profit Margin). 
To calculate churn rate, use the formula (# of customers at the beginning of the period / # of churned customers during time period), if a customer has 0% churn assume that they will be a customer for 5 years until they churn in order to calculate LTV and keep that as a  assumption in the model that can be toggled as a driver.Create a separate tab with a CAC to LTV analysis by each acquisition channel. If there is no CAC by subscription type &amp; channel then compare LTV by total CACs by channel.
Profit per User should only include profit generated from Jan 2023 to Dec 2023 from users who ordered during those dates.
Customers at the start of the period should only be customers who have active subscriptions in Jan 2023. 
Churned customers should be customers who were active subscribers between Jan 2023 and Dec 2023 and churned during that period and should not include customers who joined after Jan 2023 since we want the churn rate for customers who were active on Jan 2023 and not new customers who joined after Jan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</si>
</sst>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002060"/>
      <name val="Aptos Narrow"/>
      <family val="2"/>
      <scheme val="minor"/>
    </font>
    <font>
      <sz val="11"/>
      <color rgb="FF00B050"/>
      <name val="Aptos Narrow"/>
      <family val="2"/>
      <scheme val="minor"/>
    </font>
    <font>
      <b/>
      <sz val="11"/>
      <color rgb="FF00B050"/>
      <name val="Aptos Narrow"/>
      <family val="2"/>
      <scheme val="minor"/>
    </font>
  </fonts>
  <fills count="4">
    <fill>
      <patternFill patternType="none"/>
    </fill>
    <fill>
      <patternFill patternType="gray125"/>
    </fill>
    <fill>
      <patternFill patternType="solid">
        <fgColor theme="2"/>
        <bgColor indexed="64"/>
      </patternFill>
    </fill>
    <fill>
      <patternFill patternType="solid">
        <fgColor rgb="FFFFF2CC"/>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0" borderId="4" xfId="0" applyBorder="1"/>
    <xf numFmtId="0" fontId="0" fillId="0" borderId="7" xfId="0" applyBorder="1"/>
    <xf numFmtId="164" fontId="4" fillId="0" borderId="0" xfId="0" applyNumberFormat="1" applyFont="1"/>
    <xf numFmtId="164" fontId="4" fillId="0" borderId="8" xfId="0" applyNumberFormat="1" applyFont="1" applyBorder="1"/>
    <xf numFmtId="0" fontId="4" fillId="0" borderId="0" xfId="0" applyFont="1"/>
    <xf numFmtId="0" fontId="4" fillId="0" borderId="8" xfId="0" applyFont="1" applyBorder="1"/>
    <xf numFmtId="0" fontId="2" fillId="0" borderId="4" xfId="0" applyFont="1" applyBorder="1"/>
    <xf numFmtId="164" fontId="2" fillId="0" borderId="5" xfId="2" applyNumberFormat="1" applyFont="1" applyBorder="1"/>
    <xf numFmtId="164" fontId="2" fillId="0" borderId="6" xfId="2" applyNumberFormat="1" applyFont="1" applyBorder="1"/>
    <xf numFmtId="9" fontId="2" fillId="0" borderId="5" xfId="2" applyFont="1" applyBorder="1"/>
    <xf numFmtId="9" fontId="2" fillId="0" borderId="6" xfId="2" applyFont="1" applyBorder="1"/>
    <xf numFmtId="9" fontId="0" fillId="0" borderId="0" xfId="0" applyNumberFormat="1"/>
    <xf numFmtId="164" fontId="0" fillId="0" borderId="0" xfId="0" applyNumberFormat="1"/>
    <xf numFmtId="164" fontId="0" fillId="0" borderId="8" xfId="0" applyNumberFormat="1" applyBorder="1"/>
    <xf numFmtId="164" fontId="2" fillId="0" borderId="5" xfId="0" applyNumberFormat="1" applyFont="1" applyBorder="1"/>
    <xf numFmtId="164" fontId="2" fillId="0" borderId="6" xfId="0" applyNumberFormat="1" applyFont="1" applyBorder="1"/>
    <xf numFmtId="164" fontId="5" fillId="0" borderId="5" xfId="0" applyNumberFormat="1" applyFont="1" applyBorder="1"/>
    <xf numFmtId="164" fontId="5" fillId="0" borderId="6" xfId="0" applyNumberFormat="1" applyFont="1" applyBorder="1"/>
    <xf numFmtId="9" fontId="4" fillId="0" borderId="0" xfId="2" applyFont="1" applyBorder="1"/>
    <xf numFmtId="9" fontId="4" fillId="0" borderId="8" xfId="2" applyFont="1" applyBorder="1"/>
    <xf numFmtId="9" fontId="4" fillId="0" borderId="5" xfId="2" applyFont="1" applyBorder="1"/>
    <xf numFmtId="9" fontId="4" fillId="0" borderId="6" xfId="2" applyFont="1" applyBorder="1"/>
    <xf numFmtId="14" fontId="0" fillId="0" borderId="0" xfId="0" applyNumberFormat="1"/>
    <xf numFmtId="165" fontId="0" fillId="0" borderId="0" xfId="1" applyNumberFormat="1" applyFont="1"/>
    <xf numFmtId="14" fontId="3" fillId="3" borderId="0" xfId="0" applyNumberFormat="1" applyFont="1" applyFill="1"/>
    <xf numFmtId="166" fontId="0" fillId="0" borderId="0" xfId="0" applyNumberFormat="1"/>
    <xf numFmtId="0" fontId="0" fillId="2" borderId="0" xfId="0" applyFill="1"/>
    <xf numFmtId="3" fontId="3" fillId="3" borderId="0" xfId="0" applyNumberFormat="1" applyFont="1" applyFill="1"/>
    <xf numFmtId="4" fontId="0" fillId="0" borderId="0" xfId="0" applyNumberFormat="1" applyAlignment="1">
      <alignment horizontal="center"/>
    </xf>
    <xf numFmtId="4" fontId="0" fillId="0" borderId="8" xfId="0" applyNumberFormat="1" applyBorder="1" applyAlignment="1">
      <alignment horizontal="center"/>
    </xf>
    <xf numFmtId="4" fontId="2" fillId="0" borderId="5" xfId="0" applyNumberFormat="1" applyFont="1" applyBorder="1" applyAlignment="1">
      <alignment horizontal="center"/>
    </xf>
    <xf numFmtId="4" fontId="2" fillId="0" borderId="6" xfId="0" applyNumberFormat="1" applyFont="1" applyBorder="1" applyAlignment="1">
      <alignment horizontal="center"/>
    </xf>
    <xf numFmtId="14" fontId="4" fillId="0" borderId="0" xfId="0" applyNumberFormat="1" applyFont="1"/>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889A0-3EA4-4293-B4B0-6515C6D6ADBD}">
  <dimension ref="B2:C2"/>
  <sheetViews>
    <sheetView tabSelected="1" workbookViewId="0"/>
  </sheetViews>
  <sheetFormatPr defaultRowHeight="15" x14ac:dyDescent="0.25"/>
  <cols>
    <col min="3" max="3" width="115.42578125" customWidth="1"/>
  </cols>
  <sheetData>
    <row r="2" spans="2:3" ht="273" customHeight="1" x14ac:dyDescent="0.25">
      <c r="B2" t="s">
        <v>0</v>
      </c>
      <c r="C2" s="37" t="s">
        <v>4681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C635-0E33-472E-8612-179B05EBD404}">
  <dimension ref="A1:C181"/>
  <sheetViews>
    <sheetView workbookViewId="0"/>
  </sheetViews>
  <sheetFormatPr defaultRowHeight="15" x14ac:dyDescent="0.25"/>
  <sheetData>
    <row r="1" spans="1:3" x14ac:dyDescent="0.25">
      <c r="A1" t="s">
        <v>31</v>
      </c>
      <c r="B1" t="s">
        <v>32</v>
      </c>
      <c r="C1" t="s">
        <v>33</v>
      </c>
    </row>
    <row r="2" spans="1:3" x14ac:dyDescent="0.25">
      <c r="A2" s="26">
        <v>44562</v>
      </c>
      <c r="B2" t="s">
        <v>34</v>
      </c>
      <c r="C2" s="27">
        <v>5118.29</v>
      </c>
    </row>
    <row r="3" spans="1:3" x14ac:dyDescent="0.25">
      <c r="A3" s="26">
        <v>44562</v>
      </c>
      <c r="B3" t="s">
        <v>4088</v>
      </c>
      <c r="C3" s="27">
        <v>3365.17</v>
      </c>
    </row>
    <row r="4" spans="1:3" x14ac:dyDescent="0.25">
      <c r="A4" s="26">
        <v>44562</v>
      </c>
      <c r="B4" t="s">
        <v>59</v>
      </c>
      <c r="C4" s="27">
        <v>520.73</v>
      </c>
    </row>
    <row r="5" spans="1:3" x14ac:dyDescent="0.25">
      <c r="A5" s="26">
        <v>44562</v>
      </c>
      <c r="B5" t="s">
        <v>4078</v>
      </c>
      <c r="C5" s="27">
        <v>1150.46</v>
      </c>
    </row>
    <row r="6" spans="1:3" x14ac:dyDescent="0.25">
      <c r="A6" s="26">
        <v>44562</v>
      </c>
      <c r="B6" t="s">
        <v>4105</v>
      </c>
      <c r="C6" s="27">
        <v>1399.23</v>
      </c>
    </row>
    <row r="7" spans="1:3" x14ac:dyDescent="0.25">
      <c r="A7" s="26">
        <v>44593</v>
      </c>
      <c r="B7" t="s">
        <v>34</v>
      </c>
      <c r="C7" s="27">
        <v>5956.57</v>
      </c>
    </row>
    <row r="8" spans="1:3" x14ac:dyDescent="0.25">
      <c r="A8" s="26">
        <v>44593</v>
      </c>
      <c r="B8" t="s">
        <v>4088</v>
      </c>
      <c r="C8" s="27">
        <v>3038.96</v>
      </c>
    </row>
    <row r="9" spans="1:3" x14ac:dyDescent="0.25">
      <c r="A9" s="26">
        <v>44593</v>
      </c>
      <c r="B9" t="s">
        <v>59</v>
      </c>
      <c r="C9" s="27">
        <v>535.58000000000004</v>
      </c>
    </row>
    <row r="10" spans="1:3" x14ac:dyDescent="0.25">
      <c r="A10" s="26">
        <v>44593</v>
      </c>
      <c r="B10" t="s">
        <v>4078</v>
      </c>
      <c r="C10" s="27">
        <v>1072.92</v>
      </c>
    </row>
    <row r="11" spans="1:3" x14ac:dyDescent="0.25">
      <c r="A11" s="26">
        <v>44593</v>
      </c>
      <c r="B11" t="s">
        <v>4105</v>
      </c>
      <c r="C11" s="27">
        <v>1557.53</v>
      </c>
    </row>
    <row r="12" spans="1:3" x14ac:dyDescent="0.25">
      <c r="A12" s="26">
        <v>44621</v>
      </c>
      <c r="B12" t="s">
        <v>34</v>
      </c>
      <c r="C12" s="27">
        <v>6072.3</v>
      </c>
    </row>
    <row r="13" spans="1:3" x14ac:dyDescent="0.25">
      <c r="A13" s="26">
        <v>44621</v>
      </c>
      <c r="B13" t="s">
        <v>4088</v>
      </c>
      <c r="C13" s="27">
        <v>3146.21</v>
      </c>
    </row>
    <row r="14" spans="1:3" x14ac:dyDescent="0.25">
      <c r="A14" s="26">
        <v>44621</v>
      </c>
      <c r="B14" t="s">
        <v>59</v>
      </c>
      <c r="C14" s="27">
        <v>545.69000000000005</v>
      </c>
    </row>
    <row r="15" spans="1:3" x14ac:dyDescent="0.25">
      <c r="A15" s="26">
        <v>44621</v>
      </c>
      <c r="B15" t="s">
        <v>4078</v>
      </c>
      <c r="C15" s="27">
        <v>887.72</v>
      </c>
    </row>
    <row r="16" spans="1:3" x14ac:dyDescent="0.25">
      <c r="A16" s="26">
        <v>44621</v>
      </c>
      <c r="B16" t="s">
        <v>4105</v>
      </c>
      <c r="C16" s="27">
        <v>1387.96</v>
      </c>
    </row>
    <row r="17" spans="1:3" x14ac:dyDescent="0.25">
      <c r="A17" s="26">
        <v>44652</v>
      </c>
      <c r="B17" t="s">
        <v>34</v>
      </c>
      <c r="C17" s="27">
        <v>4442.59</v>
      </c>
    </row>
    <row r="18" spans="1:3" x14ac:dyDescent="0.25">
      <c r="A18" s="26">
        <v>44652</v>
      </c>
      <c r="B18" t="s">
        <v>4088</v>
      </c>
      <c r="C18" s="27">
        <v>3838.27</v>
      </c>
    </row>
    <row r="19" spans="1:3" x14ac:dyDescent="0.25">
      <c r="A19" s="26">
        <v>44652</v>
      </c>
      <c r="B19" t="s">
        <v>59</v>
      </c>
      <c r="C19" s="27">
        <v>506.45</v>
      </c>
    </row>
    <row r="20" spans="1:3" x14ac:dyDescent="0.25">
      <c r="A20" s="26">
        <v>44652</v>
      </c>
      <c r="B20" t="s">
        <v>4078</v>
      </c>
      <c r="C20" s="27">
        <v>1012.91</v>
      </c>
    </row>
    <row r="21" spans="1:3" x14ac:dyDescent="0.25">
      <c r="A21" s="26">
        <v>44652</v>
      </c>
      <c r="B21" t="s">
        <v>4105</v>
      </c>
      <c r="C21" s="27">
        <v>1656.3</v>
      </c>
    </row>
    <row r="22" spans="1:3" x14ac:dyDescent="0.25">
      <c r="A22" s="26">
        <v>44682</v>
      </c>
      <c r="B22" t="s">
        <v>34</v>
      </c>
      <c r="C22" s="27">
        <v>4579.1000000000004</v>
      </c>
    </row>
    <row r="23" spans="1:3" x14ac:dyDescent="0.25">
      <c r="A23" s="26">
        <v>44682</v>
      </c>
      <c r="B23" t="s">
        <v>4088</v>
      </c>
      <c r="C23" s="27">
        <v>3045.35</v>
      </c>
    </row>
    <row r="24" spans="1:3" x14ac:dyDescent="0.25">
      <c r="A24" s="26">
        <v>44682</v>
      </c>
      <c r="B24" t="s">
        <v>59</v>
      </c>
      <c r="C24" s="27">
        <v>483.81</v>
      </c>
    </row>
    <row r="25" spans="1:3" x14ac:dyDescent="0.25">
      <c r="A25" s="26">
        <v>44682</v>
      </c>
      <c r="B25" t="s">
        <v>4078</v>
      </c>
      <c r="C25" s="27">
        <v>1214.29</v>
      </c>
    </row>
    <row r="26" spans="1:3" x14ac:dyDescent="0.25">
      <c r="A26" s="26">
        <v>44682</v>
      </c>
      <c r="B26" t="s">
        <v>4105</v>
      </c>
      <c r="C26" s="27">
        <v>1538.62</v>
      </c>
    </row>
    <row r="27" spans="1:3" x14ac:dyDescent="0.25">
      <c r="A27" s="26">
        <v>44713</v>
      </c>
      <c r="B27" t="s">
        <v>34</v>
      </c>
      <c r="C27" s="27">
        <v>6067.67</v>
      </c>
    </row>
    <row r="28" spans="1:3" x14ac:dyDescent="0.25">
      <c r="A28" s="26">
        <v>44713</v>
      </c>
      <c r="B28" t="s">
        <v>4088</v>
      </c>
      <c r="C28" s="27">
        <v>2429.7600000000002</v>
      </c>
    </row>
    <row r="29" spans="1:3" x14ac:dyDescent="0.25">
      <c r="A29" s="26">
        <v>44713</v>
      </c>
      <c r="B29" t="s">
        <v>59</v>
      </c>
      <c r="C29" s="27">
        <v>549.26</v>
      </c>
    </row>
    <row r="30" spans="1:3" x14ac:dyDescent="0.25">
      <c r="A30" s="26">
        <v>44713</v>
      </c>
      <c r="B30" t="s">
        <v>4078</v>
      </c>
      <c r="C30" s="27">
        <v>1270.6400000000001</v>
      </c>
    </row>
    <row r="31" spans="1:3" x14ac:dyDescent="0.25">
      <c r="A31" s="26">
        <v>44713</v>
      </c>
      <c r="B31" t="s">
        <v>4105</v>
      </c>
      <c r="C31" s="27">
        <v>1523.74</v>
      </c>
    </row>
    <row r="32" spans="1:3" x14ac:dyDescent="0.25">
      <c r="A32" s="26">
        <v>44743</v>
      </c>
      <c r="B32" t="s">
        <v>34</v>
      </c>
      <c r="C32" s="27">
        <v>4993.88</v>
      </c>
    </row>
    <row r="33" spans="1:3" x14ac:dyDescent="0.25">
      <c r="A33" s="26">
        <v>44743</v>
      </c>
      <c r="B33" t="s">
        <v>4088</v>
      </c>
      <c r="C33" s="27">
        <v>2922</v>
      </c>
    </row>
    <row r="34" spans="1:3" x14ac:dyDescent="0.25">
      <c r="A34" s="26">
        <v>44743</v>
      </c>
      <c r="B34" t="s">
        <v>59</v>
      </c>
      <c r="C34" s="27">
        <v>486.84</v>
      </c>
    </row>
    <row r="35" spans="1:3" x14ac:dyDescent="0.25">
      <c r="A35" s="26">
        <v>44743</v>
      </c>
      <c r="B35" t="s">
        <v>4078</v>
      </c>
      <c r="C35" s="27">
        <v>1220.47</v>
      </c>
    </row>
    <row r="36" spans="1:3" x14ac:dyDescent="0.25">
      <c r="A36" s="26">
        <v>44743</v>
      </c>
      <c r="B36" t="s">
        <v>4105</v>
      </c>
      <c r="C36" s="27">
        <v>1562.46</v>
      </c>
    </row>
    <row r="37" spans="1:3" x14ac:dyDescent="0.25">
      <c r="A37" s="26">
        <v>44774</v>
      </c>
      <c r="B37" t="s">
        <v>34</v>
      </c>
      <c r="C37" s="27">
        <v>5606.33</v>
      </c>
    </row>
    <row r="38" spans="1:3" x14ac:dyDescent="0.25">
      <c r="A38" s="26">
        <v>44774</v>
      </c>
      <c r="B38" t="s">
        <v>4088</v>
      </c>
      <c r="C38" s="27">
        <v>2685.26</v>
      </c>
    </row>
    <row r="39" spans="1:3" x14ac:dyDescent="0.25">
      <c r="A39" s="26">
        <v>44774</v>
      </c>
      <c r="B39" t="s">
        <v>59</v>
      </c>
      <c r="C39" s="27">
        <v>517.01</v>
      </c>
    </row>
    <row r="40" spans="1:3" x14ac:dyDescent="0.25">
      <c r="A40" s="26">
        <v>44774</v>
      </c>
      <c r="B40" t="s">
        <v>4078</v>
      </c>
      <c r="C40" s="27">
        <v>902.63</v>
      </c>
    </row>
    <row r="41" spans="1:3" x14ac:dyDescent="0.25">
      <c r="A41" s="26">
        <v>44774</v>
      </c>
      <c r="B41" t="s">
        <v>4105</v>
      </c>
      <c r="C41" s="27">
        <v>1408.21</v>
      </c>
    </row>
    <row r="42" spans="1:3" x14ac:dyDescent="0.25">
      <c r="A42" s="26">
        <v>44805</v>
      </c>
      <c r="B42" t="s">
        <v>34</v>
      </c>
      <c r="C42" s="27">
        <v>5901.19</v>
      </c>
    </row>
    <row r="43" spans="1:3" x14ac:dyDescent="0.25">
      <c r="A43" s="26">
        <v>44805</v>
      </c>
      <c r="B43" t="s">
        <v>4088</v>
      </c>
      <c r="C43" s="27">
        <v>3973.72</v>
      </c>
    </row>
    <row r="44" spans="1:3" x14ac:dyDescent="0.25">
      <c r="A44" s="26">
        <v>44805</v>
      </c>
      <c r="B44" t="s">
        <v>59</v>
      </c>
      <c r="C44" s="27">
        <v>506.52</v>
      </c>
    </row>
    <row r="45" spans="1:3" x14ac:dyDescent="0.25">
      <c r="A45" s="26">
        <v>44805</v>
      </c>
      <c r="B45" t="s">
        <v>4078</v>
      </c>
      <c r="C45" s="27">
        <v>832.86</v>
      </c>
    </row>
    <row r="46" spans="1:3" x14ac:dyDescent="0.25">
      <c r="A46" s="26">
        <v>44805</v>
      </c>
      <c r="B46" t="s">
        <v>4105</v>
      </c>
      <c r="C46" s="27">
        <v>1677.19</v>
      </c>
    </row>
    <row r="47" spans="1:3" x14ac:dyDescent="0.25">
      <c r="A47" s="26">
        <v>44835</v>
      </c>
      <c r="B47" t="s">
        <v>34</v>
      </c>
      <c r="C47" s="27">
        <v>4583.8599999999997</v>
      </c>
    </row>
    <row r="48" spans="1:3" x14ac:dyDescent="0.25">
      <c r="A48" s="26">
        <v>44835</v>
      </c>
      <c r="B48" t="s">
        <v>4088</v>
      </c>
      <c r="C48" s="27">
        <v>3280.97</v>
      </c>
    </row>
    <row r="49" spans="1:3" x14ac:dyDescent="0.25">
      <c r="A49" s="26">
        <v>44835</v>
      </c>
      <c r="B49" t="s">
        <v>59</v>
      </c>
      <c r="C49" s="27">
        <v>581.26</v>
      </c>
    </row>
    <row r="50" spans="1:3" x14ac:dyDescent="0.25">
      <c r="A50" s="26">
        <v>44835</v>
      </c>
      <c r="B50" t="s">
        <v>4078</v>
      </c>
      <c r="C50" s="27">
        <v>1054.94</v>
      </c>
    </row>
    <row r="51" spans="1:3" x14ac:dyDescent="0.25">
      <c r="A51" s="26">
        <v>44835</v>
      </c>
      <c r="B51" t="s">
        <v>4105</v>
      </c>
      <c r="C51" s="27">
        <v>1749.39</v>
      </c>
    </row>
    <row r="52" spans="1:3" x14ac:dyDescent="0.25">
      <c r="A52" s="26">
        <v>44866</v>
      </c>
      <c r="B52" t="s">
        <v>34</v>
      </c>
      <c r="C52" s="27">
        <v>4767</v>
      </c>
    </row>
    <row r="53" spans="1:3" x14ac:dyDescent="0.25">
      <c r="A53" s="26">
        <v>44866</v>
      </c>
      <c r="B53" t="s">
        <v>4088</v>
      </c>
      <c r="C53" s="27">
        <v>3114.14</v>
      </c>
    </row>
    <row r="54" spans="1:3" x14ac:dyDescent="0.25">
      <c r="A54" s="26">
        <v>44866</v>
      </c>
      <c r="B54" t="s">
        <v>59</v>
      </c>
      <c r="C54" s="27">
        <v>535.58000000000004</v>
      </c>
    </row>
    <row r="55" spans="1:3" x14ac:dyDescent="0.25">
      <c r="A55" s="26">
        <v>44866</v>
      </c>
      <c r="B55" t="s">
        <v>4078</v>
      </c>
      <c r="C55" s="27">
        <v>1166.3399999999999</v>
      </c>
    </row>
    <row r="56" spans="1:3" x14ac:dyDescent="0.25">
      <c r="A56" s="26">
        <v>44866</v>
      </c>
      <c r="B56" t="s">
        <v>4105</v>
      </c>
      <c r="C56" s="27">
        <v>1444.79</v>
      </c>
    </row>
    <row r="57" spans="1:3" x14ac:dyDescent="0.25">
      <c r="A57" s="26">
        <v>44896</v>
      </c>
      <c r="B57" t="s">
        <v>34</v>
      </c>
      <c r="C57" s="27">
        <v>6100.08</v>
      </c>
    </row>
    <row r="58" spans="1:3" x14ac:dyDescent="0.25">
      <c r="A58" s="26">
        <v>44896</v>
      </c>
      <c r="B58" t="s">
        <v>4088</v>
      </c>
      <c r="C58" s="27">
        <v>3071.7</v>
      </c>
    </row>
    <row r="59" spans="1:3" x14ac:dyDescent="0.25">
      <c r="A59" s="26">
        <v>44896</v>
      </c>
      <c r="B59" t="s">
        <v>59</v>
      </c>
      <c r="C59" s="27">
        <v>599.67999999999995</v>
      </c>
    </row>
    <row r="60" spans="1:3" x14ac:dyDescent="0.25">
      <c r="A60" s="26">
        <v>44896</v>
      </c>
      <c r="B60" t="s">
        <v>4078</v>
      </c>
      <c r="C60" s="27">
        <v>837.51</v>
      </c>
    </row>
    <row r="61" spans="1:3" x14ac:dyDescent="0.25">
      <c r="A61" s="26">
        <v>44896</v>
      </c>
      <c r="B61" t="s">
        <v>4105</v>
      </c>
      <c r="C61" s="27">
        <v>1836.21</v>
      </c>
    </row>
    <row r="62" spans="1:3" x14ac:dyDescent="0.25">
      <c r="A62" s="26">
        <v>44927</v>
      </c>
      <c r="B62" t="s">
        <v>34</v>
      </c>
      <c r="C62" s="27">
        <v>6220.51</v>
      </c>
    </row>
    <row r="63" spans="1:3" x14ac:dyDescent="0.25">
      <c r="A63" s="26">
        <v>44927</v>
      </c>
      <c r="B63" t="s">
        <v>4088</v>
      </c>
      <c r="C63" s="27">
        <v>3810.04</v>
      </c>
    </row>
    <row r="64" spans="1:3" x14ac:dyDescent="0.25">
      <c r="A64" s="26">
        <v>44927</v>
      </c>
      <c r="B64" t="s">
        <v>59</v>
      </c>
      <c r="C64" s="27">
        <v>603.08000000000004</v>
      </c>
    </row>
    <row r="65" spans="1:3" x14ac:dyDescent="0.25">
      <c r="A65" s="26">
        <v>44927</v>
      </c>
      <c r="B65" t="s">
        <v>4078</v>
      </c>
      <c r="C65" s="27">
        <v>1412.18</v>
      </c>
    </row>
    <row r="66" spans="1:3" x14ac:dyDescent="0.25">
      <c r="A66" s="26">
        <v>44927</v>
      </c>
      <c r="B66" t="s">
        <v>4105</v>
      </c>
      <c r="C66" s="27">
        <v>1674.25</v>
      </c>
    </row>
    <row r="67" spans="1:3" x14ac:dyDescent="0.25">
      <c r="A67" s="26">
        <v>44958</v>
      </c>
      <c r="B67" t="s">
        <v>34</v>
      </c>
      <c r="C67" s="27">
        <v>5812.94</v>
      </c>
    </row>
    <row r="68" spans="1:3" x14ac:dyDescent="0.25">
      <c r="A68" s="26">
        <v>44958</v>
      </c>
      <c r="B68" t="s">
        <v>4088</v>
      </c>
      <c r="C68" s="27">
        <v>2561.86</v>
      </c>
    </row>
    <row r="69" spans="1:3" x14ac:dyDescent="0.25">
      <c r="A69" s="26">
        <v>44958</v>
      </c>
      <c r="B69" t="s">
        <v>59</v>
      </c>
      <c r="C69" s="27">
        <v>546.49</v>
      </c>
    </row>
    <row r="70" spans="1:3" x14ac:dyDescent="0.25">
      <c r="A70" s="26">
        <v>44958</v>
      </c>
      <c r="B70" t="s">
        <v>4078</v>
      </c>
      <c r="C70" s="27">
        <v>1333.35</v>
      </c>
    </row>
    <row r="71" spans="1:3" x14ac:dyDescent="0.25">
      <c r="A71" s="26">
        <v>44958</v>
      </c>
      <c r="B71" t="s">
        <v>4105</v>
      </c>
      <c r="C71" s="27">
        <v>1619.31</v>
      </c>
    </row>
    <row r="72" spans="1:3" x14ac:dyDescent="0.25">
      <c r="A72" s="26">
        <v>44986</v>
      </c>
      <c r="B72" t="s">
        <v>34</v>
      </c>
      <c r="C72" s="27">
        <v>4809.6499999999996</v>
      </c>
    </row>
    <row r="73" spans="1:3" x14ac:dyDescent="0.25">
      <c r="A73" s="26">
        <v>44986</v>
      </c>
      <c r="B73" t="s">
        <v>4088</v>
      </c>
      <c r="C73" s="27">
        <v>4009.37</v>
      </c>
    </row>
    <row r="74" spans="1:3" x14ac:dyDescent="0.25">
      <c r="A74" s="26">
        <v>44986</v>
      </c>
      <c r="B74" t="s">
        <v>59</v>
      </c>
      <c r="C74" s="27">
        <v>518.72</v>
      </c>
    </row>
    <row r="75" spans="1:3" x14ac:dyDescent="0.25">
      <c r="A75" s="26">
        <v>44986</v>
      </c>
      <c r="B75" t="s">
        <v>4078</v>
      </c>
      <c r="C75" s="27">
        <v>866.12</v>
      </c>
    </row>
    <row r="76" spans="1:3" x14ac:dyDescent="0.25">
      <c r="A76" s="26">
        <v>44986</v>
      </c>
      <c r="B76" t="s">
        <v>4105</v>
      </c>
      <c r="C76" s="27">
        <v>1616.96</v>
      </c>
    </row>
    <row r="77" spans="1:3" x14ac:dyDescent="0.25">
      <c r="A77" s="26">
        <v>45017</v>
      </c>
      <c r="B77" t="s">
        <v>34</v>
      </c>
      <c r="C77" s="27">
        <v>6718.37</v>
      </c>
    </row>
    <row r="78" spans="1:3" x14ac:dyDescent="0.25">
      <c r="A78" s="26">
        <v>45017</v>
      </c>
      <c r="B78" t="s">
        <v>4088</v>
      </c>
      <c r="C78" s="27">
        <v>2661.32</v>
      </c>
    </row>
    <row r="79" spans="1:3" x14ac:dyDescent="0.25">
      <c r="A79" s="26">
        <v>45017</v>
      </c>
      <c r="B79" t="s">
        <v>59</v>
      </c>
      <c r="C79" s="27">
        <v>570.96</v>
      </c>
    </row>
    <row r="80" spans="1:3" x14ac:dyDescent="0.25">
      <c r="A80" s="26">
        <v>45017</v>
      </c>
      <c r="B80" t="s">
        <v>4078</v>
      </c>
      <c r="C80" s="27">
        <v>982.15</v>
      </c>
    </row>
    <row r="81" spans="1:3" x14ac:dyDescent="0.25">
      <c r="A81" s="26">
        <v>45017</v>
      </c>
      <c r="B81" t="s">
        <v>4105</v>
      </c>
      <c r="C81" s="27">
        <v>1708.35</v>
      </c>
    </row>
    <row r="82" spans="1:3" x14ac:dyDescent="0.25">
      <c r="A82" s="26">
        <v>45047</v>
      </c>
      <c r="B82" t="s">
        <v>34</v>
      </c>
      <c r="C82" s="27">
        <v>5057.22</v>
      </c>
    </row>
    <row r="83" spans="1:3" x14ac:dyDescent="0.25">
      <c r="A83" s="26">
        <v>45047</v>
      </c>
      <c r="B83" t="s">
        <v>4088</v>
      </c>
      <c r="C83" s="27">
        <v>2936.49</v>
      </c>
    </row>
    <row r="84" spans="1:3" x14ac:dyDescent="0.25">
      <c r="A84" s="26">
        <v>45047</v>
      </c>
      <c r="B84" t="s">
        <v>59</v>
      </c>
      <c r="C84" s="27">
        <v>616.24</v>
      </c>
    </row>
    <row r="85" spans="1:3" x14ac:dyDescent="0.25">
      <c r="A85" s="26">
        <v>45047</v>
      </c>
      <c r="B85" t="s">
        <v>4078</v>
      </c>
      <c r="C85" s="27">
        <v>1253.8699999999999</v>
      </c>
    </row>
    <row r="86" spans="1:3" x14ac:dyDescent="0.25">
      <c r="A86" s="26">
        <v>45047</v>
      </c>
      <c r="B86" t="s">
        <v>4105</v>
      </c>
      <c r="C86" s="27">
        <v>1944.58</v>
      </c>
    </row>
    <row r="87" spans="1:3" x14ac:dyDescent="0.25">
      <c r="A87" s="26">
        <v>45078</v>
      </c>
      <c r="B87" t="s">
        <v>34</v>
      </c>
      <c r="C87" s="27">
        <v>5688.77</v>
      </c>
    </row>
    <row r="88" spans="1:3" x14ac:dyDescent="0.25">
      <c r="A88" s="26">
        <v>45078</v>
      </c>
      <c r="B88" t="s">
        <v>4088</v>
      </c>
      <c r="C88" s="27">
        <v>3726.67</v>
      </c>
    </row>
    <row r="89" spans="1:3" x14ac:dyDescent="0.25">
      <c r="A89" s="26">
        <v>45078</v>
      </c>
      <c r="B89" t="s">
        <v>59</v>
      </c>
      <c r="C89" s="27">
        <v>605.34</v>
      </c>
    </row>
    <row r="90" spans="1:3" x14ac:dyDescent="0.25">
      <c r="A90" s="26">
        <v>45078</v>
      </c>
      <c r="B90" t="s">
        <v>4078</v>
      </c>
      <c r="C90" s="27">
        <v>1365.85</v>
      </c>
    </row>
    <row r="91" spans="1:3" x14ac:dyDescent="0.25">
      <c r="A91" s="26">
        <v>45078</v>
      </c>
      <c r="B91" t="s">
        <v>4105</v>
      </c>
      <c r="C91" s="27">
        <v>1816.55</v>
      </c>
    </row>
    <row r="92" spans="1:3" x14ac:dyDescent="0.25">
      <c r="A92" s="26">
        <v>45108</v>
      </c>
      <c r="B92" t="s">
        <v>34</v>
      </c>
      <c r="C92" s="27">
        <v>5271.71</v>
      </c>
    </row>
    <row r="93" spans="1:3" x14ac:dyDescent="0.25">
      <c r="A93" s="26">
        <v>45108</v>
      </c>
      <c r="B93" t="s">
        <v>4088</v>
      </c>
      <c r="C93" s="27">
        <v>4020.75</v>
      </c>
    </row>
    <row r="94" spans="1:3" x14ac:dyDescent="0.25">
      <c r="A94" s="26">
        <v>45108</v>
      </c>
      <c r="B94" t="s">
        <v>59</v>
      </c>
      <c r="C94" s="27">
        <v>533.09</v>
      </c>
    </row>
    <row r="95" spans="1:3" x14ac:dyDescent="0.25">
      <c r="A95" s="26">
        <v>45108</v>
      </c>
      <c r="B95" t="s">
        <v>4078</v>
      </c>
      <c r="C95" s="27">
        <v>1165.6300000000001</v>
      </c>
    </row>
    <row r="96" spans="1:3" x14ac:dyDescent="0.25">
      <c r="A96" s="26">
        <v>45108</v>
      </c>
      <c r="B96" t="s">
        <v>4105</v>
      </c>
      <c r="C96" s="27">
        <v>1741.72</v>
      </c>
    </row>
    <row r="97" spans="1:3" x14ac:dyDescent="0.25">
      <c r="A97" s="26">
        <v>45139</v>
      </c>
      <c r="B97" t="s">
        <v>34</v>
      </c>
      <c r="C97" s="27">
        <v>5252.88</v>
      </c>
    </row>
    <row r="98" spans="1:3" x14ac:dyDescent="0.25">
      <c r="A98" s="26">
        <v>45139</v>
      </c>
      <c r="B98" t="s">
        <v>4088</v>
      </c>
      <c r="C98" s="27">
        <v>4069.92</v>
      </c>
    </row>
    <row r="99" spans="1:3" x14ac:dyDescent="0.25">
      <c r="A99" s="26">
        <v>45139</v>
      </c>
      <c r="B99" t="s">
        <v>59</v>
      </c>
      <c r="C99" s="27">
        <v>618.79</v>
      </c>
    </row>
    <row r="100" spans="1:3" x14ac:dyDescent="0.25">
      <c r="A100" s="26">
        <v>45139</v>
      </c>
      <c r="B100" t="s">
        <v>4078</v>
      </c>
      <c r="C100" s="27">
        <v>1316.36</v>
      </c>
    </row>
    <row r="101" spans="1:3" x14ac:dyDescent="0.25">
      <c r="A101" s="26">
        <v>45139</v>
      </c>
      <c r="B101" t="s">
        <v>4105</v>
      </c>
      <c r="C101" s="27">
        <v>1638.87</v>
      </c>
    </row>
    <row r="102" spans="1:3" x14ac:dyDescent="0.25">
      <c r="A102" s="26">
        <v>45170</v>
      </c>
      <c r="B102" t="s">
        <v>34</v>
      </c>
      <c r="C102" s="27">
        <v>6488.43</v>
      </c>
    </row>
    <row r="103" spans="1:3" x14ac:dyDescent="0.25">
      <c r="A103" s="26">
        <v>45170</v>
      </c>
      <c r="B103" t="s">
        <v>4088</v>
      </c>
      <c r="C103" s="27">
        <v>3536.62</v>
      </c>
    </row>
    <row r="104" spans="1:3" x14ac:dyDescent="0.25">
      <c r="A104" s="26">
        <v>45170</v>
      </c>
      <c r="B104" t="s">
        <v>59</v>
      </c>
      <c r="C104" s="27">
        <v>617.88</v>
      </c>
    </row>
    <row r="105" spans="1:3" x14ac:dyDescent="0.25">
      <c r="A105" s="26">
        <v>45170</v>
      </c>
      <c r="B105" t="s">
        <v>4078</v>
      </c>
      <c r="C105" s="27">
        <v>1006.39</v>
      </c>
    </row>
    <row r="106" spans="1:3" x14ac:dyDescent="0.25">
      <c r="A106" s="26">
        <v>45170</v>
      </c>
      <c r="B106" t="s">
        <v>4105</v>
      </c>
      <c r="C106" s="27">
        <v>2004.36</v>
      </c>
    </row>
    <row r="107" spans="1:3" x14ac:dyDescent="0.25">
      <c r="A107" s="26">
        <v>45200</v>
      </c>
      <c r="B107" t="s">
        <v>34</v>
      </c>
      <c r="C107" s="27">
        <v>6796.49</v>
      </c>
    </row>
    <row r="108" spans="1:3" x14ac:dyDescent="0.25">
      <c r="A108" s="26">
        <v>45200</v>
      </c>
      <c r="B108" t="s">
        <v>4088</v>
      </c>
      <c r="C108" s="27">
        <v>3286.73</v>
      </c>
    </row>
    <row r="109" spans="1:3" x14ac:dyDescent="0.25">
      <c r="A109" s="26">
        <v>45200</v>
      </c>
      <c r="B109" t="s">
        <v>59</v>
      </c>
      <c r="C109" s="27">
        <v>617.01</v>
      </c>
    </row>
    <row r="110" spans="1:3" x14ac:dyDescent="0.25">
      <c r="A110" s="26">
        <v>45200</v>
      </c>
      <c r="B110" t="s">
        <v>4078</v>
      </c>
      <c r="C110">
        <v>1053.95</v>
      </c>
    </row>
    <row r="111" spans="1:3" x14ac:dyDescent="0.25">
      <c r="A111" s="26">
        <v>45200</v>
      </c>
      <c r="B111" t="s">
        <v>4105</v>
      </c>
      <c r="C111">
        <v>2008.16</v>
      </c>
    </row>
    <row r="112" spans="1:3" x14ac:dyDescent="0.25">
      <c r="A112" s="26">
        <v>45231</v>
      </c>
      <c r="B112" t="s">
        <v>34</v>
      </c>
      <c r="C112">
        <v>6881.73</v>
      </c>
    </row>
    <row r="113" spans="1:3" x14ac:dyDescent="0.25">
      <c r="A113" s="26">
        <v>45231</v>
      </c>
      <c r="B113" t="s">
        <v>4088</v>
      </c>
      <c r="C113">
        <v>2839.62</v>
      </c>
    </row>
    <row r="114" spans="1:3" x14ac:dyDescent="0.25">
      <c r="A114" s="26">
        <v>45231</v>
      </c>
      <c r="B114" t="s">
        <v>59</v>
      </c>
      <c r="C114">
        <v>586.57000000000005</v>
      </c>
    </row>
    <row r="115" spans="1:3" x14ac:dyDescent="0.25">
      <c r="A115" s="26">
        <v>45231</v>
      </c>
      <c r="B115" t="s">
        <v>4078</v>
      </c>
      <c r="C115">
        <v>1149.27</v>
      </c>
    </row>
    <row r="116" spans="1:3" x14ac:dyDescent="0.25">
      <c r="A116" s="26">
        <v>45231</v>
      </c>
      <c r="B116" t="s">
        <v>4105</v>
      </c>
      <c r="C116">
        <v>2049.94</v>
      </c>
    </row>
    <row r="117" spans="1:3" x14ac:dyDescent="0.25">
      <c r="A117" s="26">
        <v>45261</v>
      </c>
      <c r="B117" t="s">
        <v>34</v>
      </c>
      <c r="C117">
        <v>7148.19</v>
      </c>
    </row>
    <row r="118" spans="1:3" x14ac:dyDescent="0.25">
      <c r="A118" s="26">
        <v>45261</v>
      </c>
      <c r="B118" t="s">
        <v>4088</v>
      </c>
      <c r="C118">
        <v>3810.55</v>
      </c>
    </row>
    <row r="119" spans="1:3" x14ac:dyDescent="0.25">
      <c r="A119" s="26">
        <v>45261</v>
      </c>
      <c r="B119" t="s">
        <v>59</v>
      </c>
      <c r="C119">
        <v>606.73</v>
      </c>
    </row>
    <row r="120" spans="1:3" x14ac:dyDescent="0.25">
      <c r="A120" s="26">
        <v>45261</v>
      </c>
      <c r="B120" t="s">
        <v>4078</v>
      </c>
      <c r="C120">
        <v>929.25</v>
      </c>
    </row>
    <row r="121" spans="1:3" x14ac:dyDescent="0.25">
      <c r="A121" s="26">
        <v>45261</v>
      </c>
      <c r="B121" t="s">
        <v>4105</v>
      </c>
      <c r="C121">
        <v>1645.11</v>
      </c>
    </row>
    <row r="122" spans="1:3" x14ac:dyDescent="0.25">
      <c r="A122" s="26">
        <v>45292</v>
      </c>
      <c r="B122" t="s">
        <v>34</v>
      </c>
      <c r="C122">
        <v>6946.42</v>
      </c>
    </row>
    <row r="123" spans="1:3" x14ac:dyDescent="0.25">
      <c r="A123" s="26">
        <v>45292</v>
      </c>
      <c r="B123" t="s">
        <v>4088</v>
      </c>
      <c r="C123">
        <v>2767.87</v>
      </c>
    </row>
    <row r="124" spans="1:3" x14ac:dyDescent="0.25">
      <c r="A124" s="26">
        <v>45292</v>
      </c>
      <c r="B124" t="s">
        <v>59</v>
      </c>
      <c r="C124">
        <v>592.51</v>
      </c>
    </row>
    <row r="125" spans="1:3" x14ac:dyDescent="0.25">
      <c r="A125" s="26">
        <v>45292</v>
      </c>
      <c r="B125" t="s">
        <v>4078</v>
      </c>
      <c r="C125">
        <v>1121.22</v>
      </c>
    </row>
    <row r="126" spans="1:3" x14ac:dyDescent="0.25">
      <c r="A126" s="26">
        <v>45292</v>
      </c>
      <c r="B126" t="s">
        <v>4105</v>
      </c>
      <c r="C126">
        <v>2004.8</v>
      </c>
    </row>
    <row r="127" spans="1:3" x14ac:dyDescent="0.25">
      <c r="A127" s="26">
        <v>45323</v>
      </c>
      <c r="B127" t="s">
        <v>34</v>
      </c>
      <c r="C127">
        <v>5806.45</v>
      </c>
    </row>
    <row r="128" spans="1:3" x14ac:dyDescent="0.25">
      <c r="A128" s="26">
        <v>45323</v>
      </c>
      <c r="B128" t="s">
        <v>4088</v>
      </c>
      <c r="C128">
        <v>3264.5</v>
      </c>
    </row>
    <row r="129" spans="1:3" x14ac:dyDescent="0.25">
      <c r="A129" s="26">
        <v>45323</v>
      </c>
      <c r="B129" t="s">
        <v>59</v>
      </c>
      <c r="C129">
        <v>571.36</v>
      </c>
    </row>
    <row r="130" spans="1:3" x14ac:dyDescent="0.25">
      <c r="A130" s="26">
        <v>45323</v>
      </c>
      <c r="B130" t="s">
        <v>4078</v>
      </c>
      <c r="C130">
        <v>1561.69</v>
      </c>
    </row>
    <row r="131" spans="1:3" x14ac:dyDescent="0.25">
      <c r="A131" s="26">
        <v>45323</v>
      </c>
      <c r="B131" t="s">
        <v>4105</v>
      </c>
      <c r="C131">
        <v>1966.28</v>
      </c>
    </row>
    <row r="132" spans="1:3" x14ac:dyDescent="0.25">
      <c r="A132" s="26">
        <v>45352</v>
      </c>
      <c r="B132" t="s">
        <v>34</v>
      </c>
      <c r="C132">
        <v>7262.36</v>
      </c>
    </row>
    <row r="133" spans="1:3" x14ac:dyDescent="0.25">
      <c r="A133" s="26">
        <v>45352</v>
      </c>
      <c r="B133" t="s">
        <v>4088</v>
      </c>
      <c r="C133">
        <v>3585.86</v>
      </c>
    </row>
    <row r="134" spans="1:3" x14ac:dyDescent="0.25">
      <c r="A134" s="26">
        <v>45352</v>
      </c>
      <c r="B134" t="s">
        <v>59</v>
      </c>
      <c r="C134">
        <v>554.95000000000005</v>
      </c>
    </row>
    <row r="135" spans="1:3" x14ac:dyDescent="0.25">
      <c r="A135" s="26">
        <v>45352</v>
      </c>
      <c r="B135" t="s">
        <v>4078</v>
      </c>
      <c r="C135">
        <v>921.55</v>
      </c>
    </row>
    <row r="136" spans="1:3" x14ac:dyDescent="0.25">
      <c r="A136" s="26">
        <v>45352</v>
      </c>
      <c r="B136" t="s">
        <v>4105</v>
      </c>
      <c r="C136">
        <v>1644.43</v>
      </c>
    </row>
    <row r="137" spans="1:3" x14ac:dyDescent="0.25">
      <c r="A137" s="26">
        <v>45383</v>
      </c>
      <c r="B137" t="s">
        <v>34</v>
      </c>
      <c r="C137">
        <v>5043.03</v>
      </c>
    </row>
    <row r="138" spans="1:3" x14ac:dyDescent="0.25">
      <c r="A138" s="26">
        <v>45383</v>
      </c>
      <c r="B138" t="s">
        <v>4088</v>
      </c>
      <c r="C138">
        <v>4595.32</v>
      </c>
    </row>
    <row r="139" spans="1:3" x14ac:dyDescent="0.25">
      <c r="A139" s="26">
        <v>45383</v>
      </c>
      <c r="B139" t="s">
        <v>59</v>
      </c>
      <c r="C139">
        <v>562.86</v>
      </c>
    </row>
    <row r="140" spans="1:3" x14ac:dyDescent="0.25">
      <c r="A140" s="26">
        <v>45383</v>
      </c>
      <c r="B140" t="s">
        <v>4078</v>
      </c>
      <c r="C140">
        <v>1022.32</v>
      </c>
    </row>
    <row r="141" spans="1:3" x14ac:dyDescent="0.25">
      <c r="A141" s="26">
        <v>45383</v>
      </c>
      <c r="B141" t="s">
        <v>4105</v>
      </c>
      <c r="C141">
        <v>1887.99</v>
      </c>
    </row>
    <row r="142" spans="1:3" x14ac:dyDescent="0.25">
      <c r="A142" s="26">
        <v>45413</v>
      </c>
      <c r="B142" t="s">
        <v>34</v>
      </c>
      <c r="C142">
        <v>6191.19</v>
      </c>
    </row>
    <row r="143" spans="1:3" x14ac:dyDescent="0.25">
      <c r="A143" s="26">
        <v>45413</v>
      </c>
      <c r="B143" t="s">
        <v>4088</v>
      </c>
      <c r="C143">
        <v>3920.75</v>
      </c>
    </row>
    <row r="144" spans="1:3" x14ac:dyDescent="0.25">
      <c r="A144" s="26">
        <v>45413</v>
      </c>
      <c r="B144" t="s">
        <v>59</v>
      </c>
      <c r="C144">
        <v>594.02</v>
      </c>
    </row>
    <row r="145" spans="1:3" x14ac:dyDescent="0.25">
      <c r="A145" s="26">
        <v>45413</v>
      </c>
      <c r="B145" t="s">
        <v>4078</v>
      </c>
      <c r="C145">
        <v>1332.82</v>
      </c>
    </row>
    <row r="146" spans="1:3" x14ac:dyDescent="0.25">
      <c r="A146" s="26">
        <v>45413</v>
      </c>
      <c r="B146" t="s">
        <v>4105</v>
      </c>
      <c r="C146">
        <v>1918.75</v>
      </c>
    </row>
    <row r="147" spans="1:3" x14ac:dyDescent="0.25">
      <c r="A147" s="26">
        <v>45444</v>
      </c>
      <c r="B147" t="s">
        <v>34</v>
      </c>
      <c r="C147">
        <v>6531.1</v>
      </c>
    </row>
    <row r="148" spans="1:3" x14ac:dyDescent="0.25">
      <c r="A148" s="26">
        <v>45444</v>
      </c>
      <c r="B148" t="s">
        <v>4088</v>
      </c>
      <c r="C148">
        <v>4287.7299999999996</v>
      </c>
    </row>
    <row r="149" spans="1:3" x14ac:dyDescent="0.25">
      <c r="A149" s="26">
        <v>45444</v>
      </c>
      <c r="B149" t="s">
        <v>59</v>
      </c>
      <c r="C149">
        <v>656.5</v>
      </c>
    </row>
    <row r="150" spans="1:3" x14ac:dyDescent="0.25">
      <c r="A150" s="26">
        <v>45444</v>
      </c>
      <c r="B150" t="s">
        <v>4078</v>
      </c>
      <c r="C150">
        <v>1471.74</v>
      </c>
    </row>
    <row r="151" spans="1:3" x14ac:dyDescent="0.25">
      <c r="A151" s="26">
        <v>45444</v>
      </c>
      <c r="B151" t="s">
        <v>4105</v>
      </c>
      <c r="C151">
        <v>1855.17</v>
      </c>
    </row>
    <row r="152" spans="1:3" x14ac:dyDescent="0.25">
      <c r="A152" s="26">
        <v>45474</v>
      </c>
      <c r="B152" t="s">
        <v>34</v>
      </c>
      <c r="C152">
        <v>6664.32</v>
      </c>
    </row>
    <row r="153" spans="1:3" x14ac:dyDescent="0.25">
      <c r="A153" s="26">
        <v>45474</v>
      </c>
      <c r="B153" t="s">
        <v>4088</v>
      </c>
      <c r="C153">
        <v>3418.55</v>
      </c>
    </row>
    <row r="154" spans="1:3" x14ac:dyDescent="0.25">
      <c r="A154" s="26">
        <v>45474</v>
      </c>
      <c r="B154" t="s">
        <v>59</v>
      </c>
      <c r="C154">
        <v>592.1</v>
      </c>
    </row>
    <row r="155" spans="1:3" x14ac:dyDescent="0.25">
      <c r="A155" s="26">
        <v>45474</v>
      </c>
      <c r="B155" t="s">
        <v>4078</v>
      </c>
      <c r="C155">
        <v>1352.1</v>
      </c>
    </row>
    <row r="156" spans="1:3" x14ac:dyDescent="0.25">
      <c r="A156" s="26">
        <v>45474</v>
      </c>
      <c r="B156" t="s">
        <v>4105</v>
      </c>
      <c r="C156">
        <v>2157.44</v>
      </c>
    </row>
    <row r="157" spans="1:3" x14ac:dyDescent="0.25">
      <c r="A157" s="26">
        <v>45505</v>
      </c>
      <c r="B157" t="s">
        <v>34</v>
      </c>
      <c r="C157">
        <v>7191.65</v>
      </c>
    </row>
    <row r="158" spans="1:3" x14ac:dyDescent="0.25">
      <c r="A158" s="26">
        <v>45505</v>
      </c>
      <c r="B158" t="s">
        <v>4088</v>
      </c>
      <c r="C158">
        <v>3612.05</v>
      </c>
    </row>
    <row r="159" spans="1:3" x14ac:dyDescent="0.25">
      <c r="A159" s="26">
        <v>45505</v>
      </c>
      <c r="B159" t="s">
        <v>59</v>
      </c>
      <c r="C159">
        <v>590.09</v>
      </c>
    </row>
    <row r="160" spans="1:3" x14ac:dyDescent="0.25">
      <c r="A160" s="26">
        <v>45505</v>
      </c>
      <c r="B160" t="s">
        <v>4078</v>
      </c>
      <c r="C160">
        <v>1202.07</v>
      </c>
    </row>
    <row r="161" spans="1:3" x14ac:dyDescent="0.25">
      <c r="A161" s="26">
        <v>45505</v>
      </c>
      <c r="B161" t="s">
        <v>4105</v>
      </c>
      <c r="C161">
        <v>2127.62</v>
      </c>
    </row>
    <row r="162" spans="1:3" x14ac:dyDescent="0.25">
      <c r="A162" s="26">
        <v>45536</v>
      </c>
      <c r="B162" t="s">
        <v>34</v>
      </c>
      <c r="C162">
        <v>5401.64</v>
      </c>
    </row>
    <row r="163" spans="1:3" x14ac:dyDescent="0.25">
      <c r="A163" s="26">
        <v>45536</v>
      </c>
      <c r="B163" t="s">
        <v>4088</v>
      </c>
      <c r="C163">
        <v>4188.54</v>
      </c>
    </row>
    <row r="164" spans="1:3" x14ac:dyDescent="0.25">
      <c r="A164" s="26">
        <v>45536</v>
      </c>
      <c r="B164" t="s">
        <v>59</v>
      </c>
      <c r="C164">
        <v>675.93</v>
      </c>
    </row>
    <row r="165" spans="1:3" x14ac:dyDescent="0.25">
      <c r="A165" s="26">
        <v>45536</v>
      </c>
      <c r="B165" t="s">
        <v>4078</v>
      </c>
      <c r="C165">
        <v>1239.92</v>
      </c>
    </row>
    <row r="166" spans="1:3" x14ac:dyDescent="0.25">
      <c r="A166" s="26">
        <v>45536</v>
      </c>
      <c r="B166" t="s">
        <v>4105</v>
      </c>
      <c r="C166">
        <v>1772.68</v>
      </c>
    </row>
    <row r="167" spans="1:3" x14ac:dyDescent="0.25">
      <c r="A167" s="26">
        <v>45566</v>
      </c>
      <c r="B167" t="s">
        <v>34</v>
      </c>
      <c r="C167">
        <v>7710.6</v>
      </c>
    </row>
    <row r="168" spans="1:3" x14ac:dyDescent="0.25">
      <c r="A168" s="26">
        <v>45566</v>
      </c>
      <c r="B168" t="s">
        <v>4088</v>
      </c>
      <c r="C168">
        <v>3459.29</v>
      </c>
    </row>
    <row r="169" spans="1:3" x14ac:dyDescent="0.25">
      <c r="A169" s="26">
        <v>45566</v>
      </c>
      <c r="B169" t="s">
        <v>59</v>
      </c>
      <c r="C169">
        <v>645.34</v>
      </c>
    </row>
    <row r="170" spans="1:3" x14ac:dyDescent="0.25">
      <c r="A170" s="26">
        <v>45566</v>
      </c>
      <c r="B170" t="s">
        <v>4078</v>
      </c>
      <c r="C170">
        <v>1299.06</v>
      </c>
    </row>
    <row r="171" spans="1:3" x14ac:dyDescent="0.25">
      <c r="A171" s="26">
        <v>45566</v>
      </c>
      <c r="B171" t="s">
        <v>4105</v>
      </c>
      <c r="C171">
        <v>1670.92</v>
      </c>
    </row>
    <row r="172" spans="1:3" x14ac:dyDescent="0.25">
      <c r="A172" s="26">
        <v>45597</v>
      </c>
      <c r="B172" t="s">
        <v>34</v>
      </c>
      <c r="C172">
        <v>5927.06</v>
      </c>
    </row>
    <row r="173" spans="1:3" x14ac:dyDescent="0.25">
      <c r="A173" s="26">
        <v>45597</v>
      </c>
      <c r="B173" t="s">
        <v>4088</v>
      </c>
      <c r="C173">
        <v>4186.67</v>
      </c>
    </row>
    <row r="174" spans="1:3" x14ac:dyDescent="0.25">
      <c r="A174" s="26">
        <v>45597</v>
      </c>
      <c r="B174" t="s">
        <v>59</v>
      </c>
      <c r="C174">
        <v>668.74</v>
      </c>
    </row>
    <row r="175" spans="1:3" x14ac:dyDescent="0.25">
      <c r="A175" s="26">
        <v>45597</v>
      </c>
      <c r="B175" t="s">
        <v>4078</v>
      </c>
      <c r="C175">
        <v>938.44</v>
      </c>
    </row>
    <row r="176" spans="1:3" x14ac:dyDescent="0.25">
      <c r="A176" s="26">
        <v>45597</v>
      </c>
      <c r="B176" t="s">
        <v>4105</v>
      </c>
      <c r="C176">
        <v>2062.5100000000002</v>
      </c>
    </row>
    <row r="177" spans="1:3" x14ac:dyDescent="0.25">
      <c r="A177" s="26">
        <v>45627</v>
      </c>
      <c r="B177" t="s">
        <v>34</v>
      </c>
      <c r="C177">
        <v>5979.08</v>
      </c>
    </row>
    <row r="178" spans="1:3" x14ac:dyDescent="0.25">
      <c r="A178" s="26">
        <v>45627</v>
      </c>
      <c r="B178" t="s">
        <v>4088</v>
      </c>
      <c r="C178">
        <v>3120.03</v>
      </c>
    </row>
    <row r="179" spans="1:3" x14ac:dyDescent="0.25">
      <c r="A179" s="26">
        <v>45627</v>
      </c>
      <c r="B179" t="s">
        <v>59</v>
      </c>
      <c r="C179">
        <v>631.91999999999996</v>
      </c>
    </row>
    <row r="180" spans="1:3" x14ac:dyDescent="0.25">
      <c r="A180" s="26">
        <v>45627</v>
      </c>
      <c r="B180" t="s">
        <v>4078</v>
      </c>
      <c r="C180">
        <v>1698.29</v>
      </c>
    </row>
    <row r="181" spans="1:3" x14ac:dyDescent="0.25">
      <c r="A181" s="26">
        <v>45627</v>
      </c>
      <c r="B181" t="s">
        <v>4105</v>
      </c>
      <c r="C181">
        <v>1892.3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0019-0978-4A9F-9191-0AF9F1515591}">
  <dimension ref="C4:X26"/>
  <sheetViews>
    <sheetView showGridLines="0" workbookViewId="0">
      <selection activeCell="D13" sqref="D13"/>
    </sheetView>
  </sheetViews>
  <sheetFormatPr defaultRowHeight="15" x14ac:dyDescent="0.25"/>
  <cols>
    <col min="2" max="2" width="6.85546875" customWidth="1"/>
    <col min="3" max="3" width="34.140625" bestFit="1" customWidth="1"/>
    <col min="4" max="5" width="9.42578125" bestFit="1" customWidth="1"/>
  </cols>
  <sheetData>
    <row r="4" spans="3:6" x14ac:dyDescent="0.25">
      <c r="C4" s="30" t="s">
        <v>4676</v>
      </c>
      <c r="D4" s="30"/>
    </row>
    <row r="5" spans="3:6" x14ac:dyDescent="0.25">
      <c r="C5" t="s">
        <v>1</v>
      </c>
      <c r="D5" s="28">
        <v>44927</v>
      </c>
    </row>
    <row r="6" spans="3:6" x14ac:dyDescent="0.25">
      <c r="C6" t="s">
        <v>2</v>
      </c>
      <c r="D6" s="28">
        <v>45261</v>
      </c>
    </row>
    <row r="7" spans="3:6" x14ac:dyDescent="0.25">
      <c r="C7" t="s">
        <v>4677</v>
      </c>
      <c r="D7" s="31">
        <v>5</v>
      </c>
    </row>
    <row r="9" spans="3:6" x14ac:dyDescent="0.25">
      <c r="C9" s="1" t="s">
        <v>3</v>
      </c>
      <c r="D9" s="2" t="s">
        <v>4</v>
      </c>
      <c r="E9" s="2" t="s">
        <v>5</v>
      </c>
      <c r="F9" s="3" t="s">
        <v>6</v>
      </c>
    </row>
    <row r="10" spans="3:6" x14ac:dyDescent="0.25">
      <c r="C10" s="4" t="s">
        <v>7</v>
      </c>
      <c r="D10" s="18">
        <f>IFERROR(IF(D20=0,$D$7*D15,D15/D20),0)</f>
        <v>2008.8068181818082</v>
      </c>
      <c r="E10" s="18">
        <f>IFERROR(IF(E20=0,$D$7*E15,E15/E20),0)</f>
        <v>14056.421052631578</v>
      </c>
      <c r="F10" s="19">
        <f>IFERROR(IF(F20=0,$D$7*F15,F15/F20),0)</f>
        <v>3072.2187499999895</v>
      </c>
    </row>
    <row r="12" spans="3:6" x14ac:dyDescent="0.25">
      <c r="C12" s="1" t="s">
        <v>8</v>
      </c>
      <c r="D12" s="2" t="s">
        <v>4</v>
      </c>
      <c r="E12" s="2" t="s">
        <v>5</v>
      </c>
      <c r="F12" s="3" t="s">
        <v>6</v>
      </c>
    </row>
    <row r="13" spans="3:6" x14ac:dyDescent="0.25">
      <c r="C13" s="5" t="s">
        <v>9</v>
      </c>
      <c r="D13" s="6">
        <f>SUMIFS(orders!$H:$H,orders!$R:$R,'Customer LTV'!D$12,orders!$I:$I,"&gt;="&amp;'Customer LTV'!$D$5,orders!$I:$I,"&lt;="&amp;'Customer LTV'!$D$6)</f>
        <v>70709.999999999651</v>
      </c>
      <c r="E13" s="6">
        <f>SUMIFS(orders!$H:$H,orders!$R:$R,'Customer LTV'!E$12,orders!$I:$I,"&gt;="&amp;'Customer LTV'!$D$5,orders!$I:$I,"&lt;="&amp;'Customer LTV'!$D$6)</f>
        <v>33384</v>
      </c>
      <c r="F13" s="7">
        <f>SUM(D13:E13)</f>
        <v>104093.99999999965</v>
      </c>
    </row>
    <row r="14" spans="3:6" x14ac:dyDescent="0.25">
      <c r="C14" s="5" t="s">
        <v>10</v>
      </c>
      <c r="D14" s="8">
        <f>COUNTIFS(customers!$O:$O,"y",customers!$K:$K,'Customer LTV'!D$12)</f>
        <v>77</v>
      </c>
      <c r="E14" s="8">
        <f>COUNTIFS(customers!$O:$O,"y",customers!$K:$K,'Customer LTV'!E$12)</f>
        <v>19</v>
      </c>
      <c r="F14" s="9">
        <f>SUM(D14:E14)</f>
        <v>96</v>
      </c>
    </row>
    <row r="15" spans="3:6" x14ac:dyDescent="0.25">
      <c r="C15" s="10" t="s">
        <v>11</v>
      </c>
      <c r="D15" s="11">
        <f>IFERROR(D13/D14,0)</f>
        <v>918.31168831168372</v>
      </c>
      <c r="E15" s="11">
        <f>IFERROR(E13/E14,0)</f>
        <v>1757.0526315789473</v>
      </c>
      <c r="F15" s="12">
        <f>IFERROR(F13/F14,0)</f>
        <v>1084.3124999999964</v>
      </c>
    </row>
    <row r="17" spans="3:24" x14ac:dyDescent="0.25">
      <c r="C17" s="1" t="s">
        <v>12</v>
      </c>
      <c r="D17" s="2" t="s">
        <v>4</v>
      </c>
      <c r="E17" s="2" t="s">
        <v>5</v>
      </c>
      <c r="F17" s="3" t="s">
        <v>6</v>
      </c>
    </row>
    <row r="18" spans="3:24" x14ac:dyDescent="0.25">
      <c r="C18" s="5" t="s">
        <v>13</v>
      </c>
      <c r="D18" s="8">
        <f>COUNTIFS(subscriptions!$P:$P,"Y",subscriptions!$L:$L,'Customer LTV'!D$17)</f>
        <v>35</v>
      </c>
      <c r="E18" s="8">
        <f>COUNTIFS(subscriptions!$P:$P,"Y",subscriptions!$L:$L,'Customer LTV'!E$17)</f>
        <v>16</v>
      </c>
      <c r="F18" s="9">
        <f>SUM(D18:E18)</f>
        <v>51</v>
      </c>
    </row>
    <row r="19" spans="3:24" x14ac:dyDescent="0.25">
      <c r="C19" s="5" t="s">
        <v>14</v>
      </c>
      <c r="D19" s="8">
        <f>COUNTIFS(subscriptions!$G:$G,"churned",subscriptions!$L:$L,'Customer LTV'!D$17,subscriptions!$M:$M,"&lt;="&amp;$D$5,subscriptions!$N:$N,"&gt;="&amp;'Customer LTV'!$D$5,subscriptions!$N:$N,"&lt;="&amp;'Customer LTV'!$D$6,subscriptions!$O:$O,"&gt;="&amp;'Customer LTV'!$D$5,subscriptions!$O:$O,"&lt;="&amp;'Customer LTV'!$D$6)</f>
        <v>16</v>
      </c>
      <c r="E19" s="8">
        <f>COUNTIFS(subscriptions!$G:$G,"churned",subscriptions!$L:$L,'Customer LTV'!E$17,subscriptions!$M:$M,"&lt;="&amp;$D$5,subscriptions!$N:$N,"&gt;="&amp;'Customer LTV'!$D$5,subscriptions!$N:$N,"&lt;="&amp;'Customer LTV'!$D$6,subscriptions!$O:$O,"&gt;="&amp;'Customer LTV'!$D$5,subscriptions!$O:$O,"&lt;="&amp;'Customer LTV'!$D$6)</f>
        <v>2</v>
      </c>
      <c r="F19" s="9">
        <f>SUM(D19:E19)</f>
        <v>18</v>
      </c>
    </row>
    <row r="20" spans="3:24" x14ac:dyDescent="0.25">
      <c r="C20" s="10" t="s">
        <v>15</v>
      </c>
      <c r="D20" s="13">
        <f>IFERROR(D19/D18,0)</f>
        <v>0.45714285714285713</v>
      </c>
      <c r="E20" s="13">
        <f t="shared" ref="E20:F20" si="0">IFERROR(E19/E18,0)</f>
        <v>0.125</v>
      </c>
      <c r="F20" s="14">
        <f t="shared" si="0"/>
        <v>0.35294117647058826</v>
      </c>
    </row>
    <row r="22" spans="3:24" x14ac:dyDescent="0.25">
      <c r="D22" s="15"/>
      <c r="E22" s="15"/>
      <c r="F22" s="15"/>
    </row>
    <row r="25" spans="3:24" x14ac:dyDescent="0.25">
      <c r="D25" s="16"/>
      <c r="E25" s="16"/>
      <c r="F25" s="16"/>
      <c r="G25" s="16"/>
      <c r="H25" s="16"/>
      <c r="I25" s="16"/>
      <c r="J25" s="16"/>
      <c r="K25" s="16"/>
      <c r="L25" s="16"/>
      <c r="M25" s="16"/>
      <c r="N25" s="16"/>
      <c r="O25" s="16"/>
      <c r="P25" s="16"/>
      <c r="Q25" s="16"/>
      <c r="R25" s="16"/>
      <c r="S25" s="16"/>
      <c r="T25" s="16"/>
      <c r="U25" s="16"/>
      <c r="V25" s="16"/>
      <c r="W25" s="16"/>
      <c r="X25" s="16"/>
    </row>
    <row r="26" spans="3:24" x14ac:dyDescent="0.25">
      <c r="D26" s="29"/>
      <c r="E26" s="29"/>
      <c r="F26" s="29"/>
      <c r="G26" s="29"/>
      <c r="H26" s="29"/>
      <c r="I26" s="29"/>
      <c r="J26" s="29"/>
      <c r="K26" s="29"/>
      <c r="L26" s="29"/>
      <c r="M26" s="29"/>
      <c r="N26" s="29"/>
      <c r="O26" s="29"/>
      <c r="P26" s="29"/>
      <c r="Q26" s="29"/>
      <c r="R26" s="29"/>
      <c r="S26" s="29"/>
      <c r="T26" s="29"/>
      <c r="U26" s="29"/>
      <c r="V26" s="29"/>
      <c r="W26" s="29"/>
      <c r="X26"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1652-38A2-4B77-96E2-31CEDE8DB3C8}">
  <dimension ref="A4:F25"/>
  <sheetViews>
    <sheetView showGridLines="0" topLeftCell="B1" workbookViewId="0">
      <selection activeCell="B1" sqref="B1"/>
    </sheetView>
  </sheetViews>
  <sheetFormatPr defaultRowHeight="15" outlineLevelCol="1" x14ac:dyDescent="0.25"/>
  <cols>
    <col min="1" max="1" width="9.140625" hidden="1" customWidth="1" outlineLevel="1"/>
    <col min="2" max="2" width="9.140625" collapsed="1"/>
    <col min="3" max="3" width="36.140625" bestFit="1" customWidth="1"/>
    <col min="4" max="4" width="10.5703125" bestFit="1" customWidth="1"/>
    <col min="5" max="5" width="9.42578125" bestFit="1" customWidth="1"/>
  </cols>
  <sheetData>
    <row r="4" spans="1:6" x14ac:dyDescent="0.25">
      <c r="C4" s="30" t="s">
        <v>4676</v>
      </c>
      <c r="D4" s="30"/>
    </row>
    <row r="5" spans="1:6" x14ac:dyDescent="0.25">
      <c r="C5" t="s">
        <v>1</v>
      </c>
      <c r="D5" s="36">
        <f>'Customer LTV'!D5</f>
        <v>44927</v>
      </c>
    </row>
    <row r="6" spans="1:6" x14ac:dyDescent="0.25">
      <c r="C6" t="s">
        <v>2</v>
      </c>
      <c r="D6" s="36">
        <f>'Customer LTV'!D6</f>
        <v>45261</v>
      </c>
    </row>
    <row r="7" spans="1:6" x14ac:dyDescent="0.25">
      <c r="C7" t="s">
        <v>4677</v>
      </c>
      <c r="D7" s="8">
        <f>'Customer LTV'!D7</f>
        <v>5</v>
      </c>
    </row>
    <row r="9" spans="1:6" x14ac:dyDescent="0.25">
      <c r="C9" s="1" t="s">
        <v>16</v>
      </c>
      <c r="D9" s="2" t="s">
        <v>4</v>
      </c>
      <c r="E9" s="2" t="s">
        <v>5</v>
      </c>
      <c r="F9" s="3" t="s">
        <v>6</v>
      </c>
    </row>
    <row r="10" spans="1:6" x14ac:dyDescent="0.25">
      <c r="A10" t="s">
        <v>17</v>
      </c>
      <c r="C10" s="5" t="str">
        <f>A10&amp;" LTV"</f>
        <v>Basic LTV</v>
      </c>
      <c r="D10" s="16">
        <f>IFERROR(IF(D22=0,$D$7*D16,D16/D22),0)</f>
        <v>1917.8248663101556</v>
      </c>
      <c r="E10" s="16">
        <f t="shared" ref="E10:F10" si="0">IFERROR(IF(E22=0,$D$7*E16,E16/E22),0)</f>
        <v>7616.4923076923087</v>
      </c>
      <c r="F10" s="17">
        <f t="shared" si="0"/>
        <v>2407.4937499999928</v>
      </c>
    </row>
    <row r="11" spans="1:6" x14ac:dyDescent="0.25">
      <c r="A11" t="s">
        <v>18</v>
      </c>
      <c r="C11" s="5" t="str">
        <f t="shared" ref="C11:C13" si="1">A11&amp;" LTV"</f>
        <v>Pro LTV</v>
      </c>
      <c r="D11" s="16">
        <f>IFERROR(IF(D23=0,$D$7*D17,D17/D23),0)</f>
        <v>2362.9546875000042</v>
      </c>
      <c r="E11" s="16">
        <f t="shared" ref="E11:F11" si="2">IFERROR(IF(E23=0,$D$7*E17,E17/E23),0)</f>
        <v>5363.2</v>
      </c>
      <c r="F11" s="17">
        <f t="shared" si="2"/>
        <v>2738.2833333333374</v>
      </c>
    </row>
    <row r="12" spans="1:6" x14ac:dyDescent="0.25">
      <c r="A12" t="s">
        <v>19</v>
      </c>
      <c r="C12" s="5" t="str">
        <f t="shared" si="1"/>
        <v>Enterprise LTV</v>
      </c>
      <c r="D12" s="16">
        <f>IFERROR(IF(D24=0,$D$7*D18,D18/D24),0)</f>
        <v>1654.7999999999997</v>
      </c>
      <c r="E12" s="16">
        <f t="shared" ref="E12:F12" si="3">IFERROR(IF(E24=0,$D$7*E18,E18/E24),0)</f>
        <v>30600</v>
      </c>
      <c r="F12" s="17">
        <f t="shared" si="3"/>
        <v>17335.68</v>
      </c>
    </row>
    <row r="13" spans="1:6" x14ac:dyDescent="0.25">
      <c r="A13" t="s">
        <v>6</v>
      </c>
      <c r="C13" s="10" t="str">
        <f t="shared" si="1"/>
        <v>Total LTV</v>
      </c>
      <c r="D13" s="18">
        <f>IFERROR(IF(D25=0,$D$7*D19,D19/D25),0)</f>
        <v>2008.8068181818082</v>
      </c>
      <c r="E13" s="18">
        <f t="shared" ref="E13:F13" si="4">IFERROR(IF(E25=0,$D$7*E19,E19/E25),0)</f>
        <v>14056.421052631578</v>
      </c>
      <c r="F13" s="19">
        <f t="shared" si="4"/>
        <v>3072.2187499999886</v>
      </c>
    </row>
    <row r="14" spans="1:6" x14ac:dyDescent="0.25">
      <c r="D14" s="16"/>
      <c r="E14" s="16"/>
      <c r="F14" s="17"/>
    </row>
    <row r="15" spans="1:6" x14ac:dyDescent="0.25">
      <c r="C15" s="1" t="s">
        <v>20</v>
      </c>
      <c r="D15" s="2" t="s">
        <v>4</v>
      </c>
      <c r="E15" s="2" t="s">
        <v>5</v>
      </c>
      <c r="F15" s="3" t="s">
        <v>6</v>
      </c>
    </row>
    <row r="16" spans="1:6" x14ac:dyDescent="0.25">
      <c r="A16" t="s">
        <v>17</v>
      </c>
      <c r="C16" s="5" t="str">
        <f>A16&amp;" Profit/User"</f>
        <v>Basic Profit/User</v>
      </c>
      <c r="D16" s="6">
        <f>IFERROR(SUMIFS(orders!$H:$H,orders!$R:$R,D$15,orders!$I:$I,"&gt;="&amp;$D$5,orders!$I:$I,"&lt;="&amp;$D$6,orders!$Q:$Q,'Customer LTV by Plan'!$A16)/COUNTIFS(customers!$O:$O,"y",customers!$K:$K,D$15,customers!$J:$J,'Customer LTV by Plan'!$A16),0)</f>
        <v>917.22058823529187</v>
      </c>
      <c r="E16" s="6">
        <f>IFERROR(SUMIFS(orders!$H:$H,orders!$R:$R,E$15,orders!$I:$I,"&gt;="&amp;$D$5,orders!$I:$I,"&lt;="&amp;$D$6,orders!$Q:$Q,'Customer LTV by Plan'!$A16)/COUNTIFS(customers!$O:$O,"y",customers!$K:$K,E$15,customers!$J:$J,'Customer LTV by Plan'!$A16),0)</f>
        <v>846.27692307692314</v>
      </c>
      <c r="F16" s="7">
        <f>IFERROR(SUMIFS(orders!$H:$H,orders!$I:$I,"&gt;="&amp;$D$5,orders!$I:$I,"&lt;="&amp;$D$6,orders!$Q:$Q,'Customer LTV by Plan'!$A16)/COUNTIFS(customers!$O:$O,"y",customers!$J:$J,'Customer LTV by Plan'!$A16),0)</f>
        <v>902.81015624999725</v>
      </c>
    </row>
    <row r="17" spans="1:6" x14ac:dyDescent="0.25">
      <c r="A17" t="s">
        <v>18</v>
      </c>
      <c r="C17" s="5" t="str">
        <f>A17&amp;" Profit/User"</f>
        <v>Pro Profit/User</v>
      </c>
      <c r="D17" s="6">
        <f>IFERROR(SUMIFS(orders!$H:$H,orders!$R:$R,D$15,orders!$I:$I,"&gt;="&amp;$D$5,orders!$I:$I,"&lt;="&amp;$D$6,orders!$Q:$Q,'Customer LTV by Plan'!$A17)/COUNTIFS(customers!$O:$O,"y",customers!$K:$K,D$15,customers!$J:$J,'Customer LTV by Plan'!$A17),0)</f>
        <v>859.25625000000161</v>
      </c>
      <c r="E17" s="6">
        <f>IFERROR(SUMIFS(orders!$H:$H,orders!$R:$R,E$15,orders!$I:$I,"&gt;="&amp;$D$5,orders!$I:$I,"&lt;="&amp;$D$6,orders!$Q:$Q,'Customer LTV by Plan'!$A17)/COUNTIFS(customers!$O:$O,"y",customers!$K:$K,E$15,customers!$J:$J,'Customer LTV by Plan'!$A17),0)</f>
        <v>1340.8</v>
      </c>
      <c r="F17" s="7">
        <f>IFERROR(SUMIFS(orders!$H:$H,orders!$I:$I,"&gt;="&amp;$D$5,orders!$I:$I,"&lt;="&amp;$D$6,orders!$Q:$Q,'Customer LTV by Plan'!$A17)/COUNTIFS(customers!$O:$O,"y",customers!$J:$J,'Customer LTV by Plan'!$A17),0)</f>
        <v>912.76111111111243</v>
      </c>
    </row>
    <row r="18" spans="1:6" x14ac:dyDescent="0.25">
      <c r="A18" t="s">
        <v>19</v>
      </c>
      <c r="C18" s="5" t="str">
        <f>A18&amp;" Profit/User"</f>
        <v>Enterprise Profit/User</v>
      </c>
      <c r="D18" s="6">
        <f>IFERROR(SUMIFS(orders!$H:$H,orders!$R:$R,D$15,orders!$I:$I,"&gt;="&amp;$D$5,orders!$I:$I,"&lt;="&amp;$D$6,orders!$Q:$Q,'Customer LTV by Plan'!$A18)/COUNTIFS(customers!$O:$O,"y",customers!$K:$K,D$15,customers!$J:$J,'Customer LTV by Plan'!$A18),0)</f>
        <v>1654.7999999999997</v>
      </c>
      <c r="E18" s="6">
        <f>IFERROR(SUMIFS(orders!$H:$H,orders!$R:$R,E$15,orders!$I:$I,"&gt;="&amp;$D$5,orders!$I:$I,"&lt;="&amp;$D$6,orders!$Q:$Q,'Customer LTV by Plan'!$A18)/COUNTIFS(customers!$O:$O,"y",customers!$K:$K,E$15,customers!$J:$J,'Customer LTV by Plan'!$A18),0)</f>
        <v>6120</v>
      </c>
      <c r="F18" s="7">
        <f>IFERROR(SUMIFS(orders!$H:$H,orders!$I:$I,"&gt;="&amp;$D$5,orders!$I:$I,"&lt;="&amp;$D$6,orders!$Q:$Q,'Customer LTV by Plan'!$A18)/COUNTIFS(customers!$O:$O,"y",customers!$J:$J,'Customer LTV by Plan'!$A18),0)</f>
        <v>4333.92</v>
      </c>
    </row>
    <row r="19" spans="1:6" x14ac:dyDescent="0.25">
      <c r="A19" t="s">
        <v>6</v>
      </c>
      <c r="C19" s="10" t="str">
        <f>A19&amp;" Profit/User"</f>
        <v>Total Profit/User</v>
      </c>
      <c r="D19" s="20">
        <f>IFERROR(SUMIFS(orders!$H:$H,orders!$R:$R,D$15,orders!$I:$I,"&gt;="&amp;$D$5,orders!$I:$I,"&lt;="&amp;$D$6)/COUNTIFS(customers!$O:$O,"y",customers!$K:$K,D$15),0)</f>
        <v>918.31168831168372</v>
      </c>
      <c r="E19" s="20">
        <f>IFERROR(SUMIFS(orders!$H:$H,orders!$R:$R,E$15,orders!$I:$I,"&gt;="&amp;$D$5,orders!$I:$I,"&lt;="&amp;$D$6)/COUNTIFS(customers!$O:$O,"y",customers!$K:$K,E$15),0)</f>
        <v>1757.0526315789473</v>
      </c>
      <c r="F19" s="21">
        <f>IFERROR(SUMIFS(orders!$H:$H,orders!$I:$I,"&gt;="&amp;$D$5,orders!$I:$I,"&lt;="&amp;$D$6)/COUNTIFS(customers!$O:$O,"y"),0)</f>
        <v>1084.3124999999961</v>
      </c>
    </row>
    <row r="21" spans="1:6" x14ac:dyDescent="0.25">
      <c r="C21" s="1" t="s">
        <v>21</v>
      </c>
      <c r="D21" s="2" t="s">
        <v>4</v>
      </c>
      <c r="E21" s="2" t="s">
        <v>5</v>
      </c>
      <c r="F21" s="3" t="s">
        <v>6</v>
      </c>
    </row>
    <row r="22" spans="1:6" x14ac:dyDescent="0.25">
      <c r="A22" t="s">
        <v>17</v>
      </c>
      <c r="C22" s="5" t="str">
        <f>A22&amp;" Churn Rate"</f>
        <v>Basic Churn Rate</v>
      </c>
      <c r="D22" s="22">
        <f>IFERROR(COUNTIFS(subscriptions!$G:$G,"churned",subscriptions!$L:$L,D$21,subscriptions!$M:$M,"&lt;="&amp;$D$5,subscriptions!$N:$N,"&gt;="&amp;$D$5,subscriptions!$N:$N,"&lt;="&amp;$D$6,subscriptions!$O:$O,"&gt;="&amp;$D$5,subscriptions!$O:$O,"&lt;="&amp;$D$6,subscriptions!$K:$K,'Customer LTV by Plan'!$A22)/COUNTIFS(subscriptions!$P:$P,"Y",subscriptions!$L:$L,D$21,subscriptions!$K:$K,'Customer LTV by Plan'!$A22),0)</f>
        <v>0.47826086956521741</v>
      </c>
      <c r="E22" s="22">
        <f>IFERROR(COUNTIFS(subscriptions!$G:$G,"churned",subscriptions!$L:$L,E$21,subscriptions!$M:$M,"&lt;="&amp;$D$5,subscriptions!$N:$N,"&gt;="&amp;$D$5,subscriptions!$N:$N,"&lt;="&amp;$D$6,subscriptions!$O:$O,"&gt;="&amp;$D$5,subscriptions!$O:$O,"&lt;="&amp;$D$6,subscriptions!$K:$K,'Customer LTV by Plan'!$A22)/COUNTIFS(subscriptions!$P:$P,"Y",subscriptions!$L:$L,E$21,subscriptions!$K:$K,'Customer LTV by Plan'!$A22),0)</f>
        <v>0.1111111111111111</v>
      </c>
      <c r="F22" s="23">
        <f>IFERROR(COUNTIFS(subscriptions!$G:$G,"churned",subscriptions!$M:$M,"&lt;="&amp;$D$5,subscriptions!$N:$N,"&gt;="&amp;$D$5,subscriptions!$N:$N,"&lt;="&amp;$D$6,subscriptions!$O:$O,"&gt;="&amp;$D$5,subscriptions!$O:$O,"&lt;="&amp;$D$6,subscriptions!$K:$K,'Customer LTV by Plan'!$A22)/COUNTIFS(subscriptions!$P:$P,"Y",subscriptions!$K:$K,'Customer LTV by Plan'!$A22),0)</f>
        <v>0.375</v>
      </c>
    </row>
    <row r="23" spans="1:6" x14ac:dyDescent="0.25">
      <c r="A23" t="s">
        <v>18</v>
      </c>
      <c r="C23" s="5" t="str">
        <f>A23&amp;" Churn Rate"</f>
        <v>Pro Churn Rate</v>
      </c>
      <c r="D23" s="22">
        <f>IFERROR(COUNTIFS(subscriptions!$G:$G,"churned",subscriptions!$L:$L,D$21,subscriptions!$M:$M,"&lt;="&amp;$D$5,subscriptions!$N:$N,"&gt;="&amp;$D$5,subscriptions!$N:$N,"&lt;="&amp;$D$6,subscriptions!$O:$O,"&gt;="&amp;$D$5,subscriptions!$O:$O,"&lt;="&amp;$D$6,subscriptions!$K:$K,'Customer LTV by Plan'!$A23)/COUNTIFS(subscriptions!$P:$P,"Y",subscriptions!$L:$L,D$21,subscriptions!$K:$K,'Customer LTV by Plan'!$A23),0)</f>
        <v>0.36363636363636365</v>
      </c>
      <c r="E23" s="22">
        <f>IFERROR(COUNTIFS(subscriptions!$G:$G,"churned",subscriptions!$L:$L,E$21,subscriptions!$M:$M,"&lt;="&amp;$D$5,subscriptions!$N:$N,"&gt;="&amp;$D$5,subscriptions!$N:$N,"&lt;="&amp;$D$6,subscriptions!$O:$O,"&gt;="&amp;$D$5,subscriptions!$O:$O,"&lt;="&amp;$D$6,subscriptions!$K:$K,'Customer LTV by Plan'!$A23)/COUNTIFS(subscriptions!$P:$P,"Y",subscriptions!$L:$L,E$21,subscriptions!$K:$K,'Customer LTV by Plan'!$A23),0)</f>
        <v>0.25</v>
      </c>
      <c r="F23" s="23">
        <f>IFERROR(COUNTIFS(subscriptions!$G:$G,"churned",subscriptions!$M:$M,"&lt;="&amp;$D$5,subscriptions!$N:$N,"&gt;="&amp;$D$5,subscriptions!$N:$N,"&lt;="&amp;$D$6,subscriptions!$O:$O,"&gt;="&amp;$D$5,subscriptions!$O:$O,"&lt;="&amp;$D$6,subscriptions!$K:$K,'Customer LTV by Plan'!$A23)/COUNTIFS(subscriptions!$P:$P,"Y",subscriptions!$K:$K,'Customer LTV by Plan'!$A23),0)</f>
        <v>0.33333333333333331</v>
      </c>
    </row>
    <row r="24" spans="1:6" x14ac:dyDescent="0.25">
      <c r="A24" t="s">
        <v>19</v>
      </c>
      <c r="C24" s="5" t="str">
        <f>A24&amp;" Churn Rate"</f>
        <v>Enterprise Churn Rate</v>
      </c>
      <c r="D24" s="22">
        <f>IFERROR(COUNTIFS(subscriptions!$G:$G,"churned",subscriptions!$L:$L,D$21,subscriptions!$M:$M,"&lt;="&amp;$D$5,subscriptions!$N:$N,"&gt;="&amp;$D$5,subscriptions!$N:$N,"&lt;="&amp;$D$6,subscriptions!$O:$O,"&gt;="&amp;$D$5,subscriptions!$O:$O,"&lt;="&amp;$D$6,subscriptions!$K:$K,'Customer LTV by Plan'!$A24)/COUNTIFS(subscriptions!$P:$P,"Y",subscriptions!$L:$L,D$21,subscriptions!$K:$K,'Customer LTV by Plan'!$A24),0)</f>
        <v>1</v>
      </c>
      <c r="E24" s="22">
        <f>IFERROR(COUNTIFS(subscriptions!$G:$G,"churned",subscriptions!$L:$L,E$21,subscriptions!$M:$M,"&lt;="&amp;$D$5,subscriptions!$N:$N,"&gt;="&amp;$D$5,subscriptions!$N:$N,"&lt;="&amp;$D$6,subscriptions!$O:$O,"&gt;="&amp;$D$5,subscriptions!$O:$O,"&lt;="&amp;$D$6,subscriptions!$K:$K,'Customer LTV by Plan'!$A24)/COUNTIFS(subscriptions!$P:$P,"Y",subscriptions!$L:$L,E$21,subscriptions!$K:$K,'Customer LTV by Plan'!$A24),0)</f>
        <v>0</v>
      </c>
      <c r="F24" s="23">
        <f>IFERROR(COUNTIFS(subscriptions!$G:$G,"churned",subscriptions!$M:$M,"&lt;="&amp;$D$5,subscriptions!$N:$N,"&gt;="&amp;$D$5,subscriptions!$N:$N,"&lt;="&amp;$D$6,subscriptions!$O:$O,"&gt;="&amp;$D$5,subscriptions!$O:$O,"&lt;="&amp;$D$6,subscriptions!$K:$K,'Customer LTV by Plan'!$A24)/COUNTIFS(subscriptions!$P:$P,"Y",subscriptions!$K:$K,'Customer LTV by Plan'!$A24),0)</f>
        <v>0.25</v>
      </c>
    </row>
    <row r="25" spans="1:6" x14ac:dyDescent="0.25">
      <c r="A25" t="s">
        <v>6</v>
      </c>
      <c r="C25" s="10" t="str">
        <f>A25&amp;" Churn Rate"</f>
        <v>Total Churn Rate</v>
      </c>
      <c r="D25" s="24">
        <f>IFERROR(COUNTIFS(subscriptions!$G:$G,"churned",subscriptions!$L:$L,D$21,subscriptions!$M:$M,"&lt;="&amp;$D$5,subscriptions!$N:$N,"&gt;="&amp;$D$5,subscriptions!$N:$N,"&lt;="&amp;$D$6,subscriptions!$O:$O,"&gt;="&amp;$D$5,subscriptions!$O:$O,"&lt;="&amp;$D$6)/COUNTIFS(subscriptions!$P:$P,"Y",subscriptions!$L:$L,D$21),0)</f>
        <v>0.45714285714285713</v>
      </c>
      <c r="E25" s="24">
        <f>IFERROR(COUNTIFS(subscriptions!$G:$G,"churned",subscriptions!$L:$L,E$21,subscriptions!$M:$M,"&lt;="&amp;$D$5,subscriptions!$N:$N,"&gt;="&amp;$D$5,subscriptions!$N:$N,"&lt;="&amp;$D$6,subscriptions!$O:$O,"&gt;="&amp;$D$5,subscriptions!$O:$O,"&lt;="&amp;$D$6)/COUNTIFS(subscriptions!$P:$P,"Y",subscriptions!$L:$L,E$21),0)</f>
        <v>0.125</v>
      </c>
      <c r="F25" s="25">
        <f>IFERROR(COUNTIFS(subscriptions!$G:$G,"churned",subscriptions!$M:$M,"&lt;="&amp;$D$5,subscriptions!$N:$N,"&gt;="&amp;$D$5,subscriptions!$N:$N,"&lt;="&amp;$D$6,subscriptions!$O:$O,"&gt;="&amp;$D$5,subscriptions!$O:$O,"&lt;="&amp;$D$6)/COUNTIFS(subscriptions!$P:$P,"Y"),0)</f>
        <v>0.35294117647058826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6732-9358-4CC9-8E3D-711081CB0630}">
  <dimension ref="A1:F31"/>
  <sheetViews>
    <sheetView showGridLines="0" topLeftCell="B1" workbookViewId="0">
      <selection activeCell="B1" sqref="B1"/>
    </sheetView>
  </sheetViews>
  <sheetFormatPr defaultRowHeight="15" outlineLevelCol="1" x14ac:dyDescent="0.25"/>
  <cols>
    <col min="1" max="1" width="9.140625" hidden="1" customWidth="1" outlineLevel="1"/>
    <col min="2" max="2" width="9.140625" collapsed="1"/>
    <col min="3" max="3" width="36.140625" bestFit="1" customWidth="1"/>
    <col min="4" max="4" width="10.5703125" bestFit="1" customWidth="1"/>
    <col min="5" max="5" width="9.42578125" bestFit="1" customWidth="1"/>
  </cols>
  <sheetData>
    <row r="1" spans="1:6" x14ac:dyDescent="0.25">
      <c r="B1" t="s">
        <v>22</v>
      </c>
    </row>
    <row r="4" spans="1:6" x14ac:dyDescent="0.25">
      <c r="C4" s="30" t="s">
        <v>4676</v>
      </c>
      <c r="D4" s="30"/>
    </row>
    <row r="5" spans="1:6" x14ac:dyDescent="0.25">
      <c r="C5" t="s">
        <v>1</v>
      </c>
      <c r="D5" s="36">
        <f>'Customer LTV'!D5</f>
        <v>44927</v>
      </c>
    </row>
    <row r="6" spans="1:6" x14ac:dyDescent="0.25">
      <c r="C6" t="s">
        <v>2</v>
      </c>
      <c r="D6" s="36">
        <f>'Customer LTV'!D6</f>
        <v>45261</v>
      </c>
    </row>
    <row r="7" spans="1:6" x14ac:dyDescent="0.25">
      <c r="C7" t="s">
        <v>4677</v>
      </c>
      <c r="D7" s="8">
        <f>'Customer LTV'!D7</f>
        <v>5</v>
      </c>
    </row>
    <row r="8" spans="1:6" x14ac:dyDescent="0.25">
      <c r="D8" s="8"/>
    </row>
    <row r="9" spans="1:6" x14ac:dyDescent="0.25">
      <c r="C9" s="1" t="s">
        <v>23</v>
      </c>
      <c r="D9" s="2" t="s">
        <v>4</v>
      </c>
      <c r="E9" s="2" t="s">
        <v>5</v>
      </c>
      <c r="F9" s="3" t="s">
        <v>6</v>
      </c>
    </row>
    <row r="10" spans="1:6" x14ac:dyDescent="0.25">
      <c r="A10" t="s">
        <v>24</v>
      </c>
      <c r="C10" s="5" t="str">
        <f>A10&amp;" LTV"</f>
        <v>Healthcare LTV</v>
      </c>
      <c r="D10" s="16">
        <f>IFERROR(IF(D26=0,$D$7*D18,D18/D26),0)</f>
        <v>1732.5000000000025</v>
      </c>
      <c r="E10" s="16">
        <f t="shared" ref="E10:F10" si="0">IFERROR(IF(E26=0,$D$7*E18,E18/E26),0)</f>
        <v>11800</v>
      </c>
      <c r="F10" s="17">
        <f t="shared" si="0"/>
        <v>2698.8888888888919</v>
      </c>
    </row>
    <row r="11" spans="1:6" x14ac:dyDescent="0.25">
      <c r="A11" t="s">
        <v>25</v>
      </c>
      <c r="C11" s="5" t="str">
        <f t="shared" ref="C11:C15" si="1">A11&amp;" LTV"</f>
        <v>Tech LTV</v>
      </c>
      <c r="D11" s="16">
        <f t="shared" ref="D11:F11" si="2">IFERROR(IF(D27=0,$D$7*D19,D19/D27),0)</f>
        <v>2112.5250000000046</v>
      </c>
      <c r="E11" s="16">
        <f t="shared" si="2"/>
        <v>16136.4</v>
      </c>
      <c r="F11" s="17">
        <f t="shared" si="2"/>
        <v>3956.6849999999968</v>
      </c>
    </row>
    <row r="12" spans="1:6" x14ac:dyDescent="0.25">
      <c r="A12" t="s">
        <v>26</v>
      </c>
      <c r="C12" s="5" t="str">
        <f t="shared" si="1"/>
        <v>Retail LTV</v>
      </c>
      <c r="D12" s="16">
        <f t="shared" ref="D12:F12" si="3">IFERROR(IF(D28=0,$D$7*D20,D20/D28),0)</f>
        <v>3373.0977272727296</v>
      </c>
      <c r="E12" s="16">
        <f t="shared" si="3"/>
        <v>6422.4</v>
      </c>
      <c r="F12" s="17">
        <f t="shared" si="3"/>
        <v>4173.0066964285734</v>
      </c>
    </row>
    <row r="13" spans="1:6" x14ac:dyDescent="0.25">
      <c r="A13" t="s">
        <v>27</v>
      </c>
      <c r="C13" s="5" t="str">
        <f t="shared" si="1"/>
        <v>Education LTV</v>
      </c>
      <c r="D13" s="16">
        <f t="shared" ref="D13:F13" si="4">IFERROR(IF(D29=0,$D$7*D21,D21/D29),0)</f>
        <v>1019.3333333333331</v>
      </c>
      <c r="E13" s="16">
        <f t="shared" si="4"/>
        <v>3600</v>
      </c>
      <c r="F13" s="17">
        <f t="shared" si="4"/>
        <v>1369.772727272727</v>
      </c>
    </row>
    <row r="14" spans="1:6" x14ac:dyDescent="0.25">
      <c r="A14" t="s">
        <v>28</v>
      </c>
      <c r="C14" s="5" t="str">
        <f t="shared" si="1"/>
        <v>Other LTV</v>
      </c>
      <c r="D14" s="16">
        <f t="shared" ref="D14:F14" si="5">IFERROR(IF(D30=0,$D$7*D22,D22/D30),0)</f>
        <v>1351.7333333333333</v>
      </c>
      <c r="E14" s="16">
        <f t="shared" si="5"/>
        <v>0</v>
      </c>
      <c r="F14" s="17">
        <f t="shared" si="5"/>
        <v>1689.6666666666667</v>
      </c>
    </row>
    <row r="15" spans="1:6" x14ac:dyDescent="0.25">
      <c r="A15" t="s">
        <v>6</v>
      </c>
      <c r="C15" s="10" t="str">
        <f t="shared" si="1"/>
        <v>Total LTV</v>
      </c>
      <c r="D15" s="18">
        <f t="shared" ref="D15:F15" si="6">IFERROR(IF(D31=0,$D$7*D23,D23/D31),0)</f>
        <v>2008.8068181818082</v>
      </c>
      <c r="E15" s="18">
        <f t="shared" si="6"/>
        <v>14056.421052631578</v>
      </c>
      <c r="F15" s="19">
        <f t="shared" si="6"/>
        <v>3072.2187499999886</v>
      </c>
    </row>
    <row r="16" spans="1:6" x14ac:dyDescent="0.25">
      <c r="D16" s="16"/>
      <c r="E16" s="16"/>
      <c r="F16" s="17"/>
    </row>
    <row r="17" spans="1:6" x14ac:dyDescent="0.25">
      <c r="C17" s="1" t="s">
        <v>29</v>
      </c>
      <c r="D17" s="2" t="s">
        <v>4</v>
      </c>
      <c r="E17" s="2" t="s">
        <v>5</v>
      </c>
      <c r="F17" s="3" t="s">
        <v>6</v>
      </c>
    </row>
    <row r="18" spans="1:6" x14ac:dyDescent="0.25">
      <c r="A18" t="s">
        <v>24</v>
      </c>
      <c r="C18" s="5" t="str">
        <f>A18&amp;" Profit/User"</f>
        <v>Healthcare Profit/User</v>
      </c>
      <c r="D18" s="6">
        <f>IFERROR(SUMIFS(orders!$H:$H,orders!$R:$R,D$17,orders!$I:$I,"&gt;="&amp;$D$5,orders!$I:$I,"&lt;="&amp;$D$6,orders!$O:$O,'Customer LTV by Industry'!$A18)/COUNTIFS(customers!$O:$O,"y",customers!$K:$K,D$17,customers!$F:$F,'Customer LTV by Industry'!$A18),0)</f>
        <v>742.50000000000102</v>
      </c>
      <c r="E18" s="6">
        <f>IFERROR(SUMIFS(orders!$H:$H,orders!$R:$R,E$17,orders!$I:$I,"&gt;="&amp;$D$5,orders!$I:$I,"&lt;="&amp;$D$6,orders!$O:$O,'Customer LTV by Industry'!$A18)/COUNTIFS(customers!$O:$O,"y",customers!$K:$K,E$17,customers!$F:$F,'Customer LTV by Industry'!$A18),0)</f>
        <v>2360</v>
      </c>
      <c r="F18" s="7">
        <f>IFERROR(SUMIFS(orders!$H:$H,orders!$I:$I,"&gt;="&amp;$D$5,orders!$I:$I,"&lt;="&amp;$D$6,orders!$O:$O,'Customer LTV by Industry'!$A18)/COUNTIFS(customers!$O:$O,"y",customers!$F:$F,'Customer LTV by Industry'!$A18),0)</f>
        <v>1012.0833333333345</v>
      </c>
    </row>
    <row r="19" spans="1:6" x14ac:dyDescent="0.25">
      <c r="A19" t="s">
        <v>25</v>
      </c>
      <c r="C19" s="5" t="str">
        <f>A19&amp;" Profit/User"</f>
        <v>Tech Profit/User</v>
      </c>
      <c r="D19" s="6">
        <f>IFERROR(SUMIFS(orders!$H:$H,orders!$R:$R,D$17,orders!$I:$I,"&gt;="&amp;$D$5,orders!$I:$I,"&lt;="&amp;$D$6,orders!$O:$O,'Customer LTV by Industry'!$A19)/COUNTIFS(customers!$O:$O,"y",customers!$K:$K,D$17,customers!$F:$F,'Customer LTV by Industry'!$A19),0)</f>
        <v>960.23863636363853</v>
      </c>
      <c r="E19" s="6">
        <f>IFERROR(SUMIFS(orders!$H:$H,orders!$R:$R,E$17,orders!$I:$I,"&gt;="&amp;$D$5,orders!$I:$I,"&lt;="&amp;$D$6,orders!$O:$O,'Customer LTV by Industry'!$A19)/COUNTIFS(customers!$O:$O,"y",customers!$K:$K,E$17,customers!$F:$F,'Customer LTV by Industry'!$A19),0)</f>
        <v>2305.1999999999998</v>
      </c>
      <c r="F19" s="7">
        <f>IFERROR(SUMIFS(orders!$H:$H,orders!$I:$I,"&gt;="&amp;$D$5,orders!$I:$I,"&lt;="&amp;$D$6,orders!$O:$O,'Customer LTV by Industry'!$A19)/COUNTIFS(customers!$O:$O,"y",customers!$F:$F,'Customer LTV by Industry'!$A19),0)</f>
        <v>1318.8949999999988</v>
      </c>
    </row>
    <row r="20" spans="1:6" x14ac:dyDescent="0.25">
      <c r="A20" t="s">
        <v>26</v>
      </c>
      <c r="C20" s="5" t="str">
        <f>A20&amp;" Profit/User"</f>
        <v>Retail Profit/User</v>
      </c>
      <c r="D20" s="6">
        <f>IFERROR(SUMIFS(orders!$H:$H,orders!$R:$R,D$17,orders!$I:$I,"&gt;="&amp;$D$5,orders!$I:$I,"&lt;="&amp;$D$6,orders!$O:$O,'Customer LTV by Industry'!$A20)/COUNTIFS(customers!$O:$O,"y",customers!$K:$K,D$17,customers!$F:$F,'Customer LTV by Industry'!$A20),0)</f>
        <v>1124.3659090909098</v>
      </c>
      <c r="E20" s="6">
        <f>IFERROR(SUMIFS(orders!$H:$H,orders!$R:$R,E$17,orders!$I:$I,"&gt;="&amp;$D$5,orders!$I:$I,"&lt;="&amp;$D$6,orders!$O:$O,'Customer LTV by Industry'!$A20)/COUNTIFS(customers!$O:$O,"y",customers!$K:$K,E$17,customers!$F:$F,'Customer LTV by Industry'!$A20),0)</f>
        <v>1070.3999999999999</v>
      </c>
      <c r="F20" s="7">
        <f>IFERROR(SUMIFS(orders!$H:$H,orders!$I:$I,"&gt;="&amp;$D$5,orders!$I:$I,"&lt;="&amp;$D$6,orders!$O:$O,'Customer LTV by Industry'!$A20)/COUNTIFS(customers!$O:$O,"y",customers!$F:$F,'Customer LTV by Industry'!$A20),0)</f>
        <v>1112.8017857142861</v>
      </c>
    </row>
    <row r="21" spans="1:6" x14ac:dyDescent="0.25">
      <c r="A21" t="s">
        <v>27</v>
      </c>
      <c r="C21" s="5" t="str">
        <f t="shared" ref="C21:C22" si="7">A21&amp;" Profit/User"</f>
        <v>Education Profit/User</v>
      </c>
      <c r="D21" s="6">
        <f>IFERROR(SUMIFS(orders!$H:$H,orders!$R:$R,D$17,orders!$I:$I,"&gt;="&amp;$D$5,orders!$I:$I,"&lt;="&amp;$D$6,orders!$O:$O,'Customer LTV by Industry'!$A21)/COUNTIFS(customers!$O:$O,"y",customers!$K:$K,D$17,customers!$F:$F,'Customer LTV by Industry'!$A21),0)</f>
        <v>509.66666666666657</v>
      </c>
      <c r="E21" s="6">
        <f>IFERROR(SUMIFS(orders!$H:$H,orders!$R:$R,E$17,orders!$I:$I,"&gt;="&amp;$D$5,orders!$I:$I,"&lt;="&amp;$D$6,orders!$O:$O,'Customer LTV by Industry'!$A21)/COUNTIFS(customers!$O:$O,"y",customers!$K:$K,E$17,customers!$F:$F,'Customer LTV by Industry'!$A21),0)</f>
        <v>720</v>
      </c>
      <c r="F21" s="7">
        <f>IFERROR(SUMIFS(orders!$H:$H,orders!$I:$I,"&gt;="&amp;$D$5,orders!$I:$I,"&lt;="&amp;$D$6,orders!$O:$O,'Customer LTV by Industry'!$A21)/COUNTIFS(customers!$O:$O,"y",customers!$F:$F,'Customer LTV by Industry'!$A21),0)</f>
        <v>547.90909090909088</v>
      </c>
    </row>
    <row r="22" spans="1:6" x14ac:dyDescent="0.25">
      <c r="A22" t="s">
        <v>28</v>
      </c>
      <c r="C22" s="5" t="str">
        <f t="shared" si="7"/>
        <v>Other Profit/User</v>
      </c>
      <c r="D22" s="6">
        <f>IFERROR(SUMIFS(orders!$H:$H,orders!$R:$R,D$17,orders!$I:$I,"&gt;="&amp;$D$5,orders!$I:$I,"&lt;="&amp;$D$6,orders!$O:$O,'Customer LTV by Industry'!$A22)/COUNTIFS(customers!$O:$O,"y",customers!$K:$K,D$17,customers!$F:$F,'Customer LTV by Industry'!$A22),0)</f>
        <v>1013.8000000000001</v>
      </c>
      <c r="E22" s="6">
        <f>IFERROR(SUMIFS(orders!$H:$H,orders!$R:$R,E$17,orders!$I:$I,"&gt;="&amp;$D$5,orders!$I:$I,"&lt;="&amp;$D$6,orders!$O:$O,'Customer LTV by Industry'!$A22)/COUNTIFS(customers!$O:$O,"y",customers!$K:$K,E$17,customers!$F:$F,'Customer LTV by Industry'!$A22),0)</f>
        <v>0</v>
      </c>
      <c r="F22" s="7">
        <f>IFERROR(SUMIFS(orders!$H:$H,orders!$I:$I,"&gt;="&amp;$D$5,orders!$I:$I,"&lt;="&amp;$D$6,orders!$O:$O,'Customer LTV by Industry'!$A22)/COUNTIFS(customers!$O:$O,"y",customers!$F:$F,'Customer LTV by Industry'!$A22),0)</f>
        <v>1013.8000000000001</v>
      </c>
    </row>
    <row r="23" spans="1:6" x14ac:dyDescent="0.25">
      <c r="A23" t="s">
        <v>6</v>
      </c>
      <c r="C23" s="10" t="str">
        <f>A23&amp;" Profit/User"</f>
        <v>Total Profit/User</v>
      </c>
      <c r="D23" s="20">
        <f>IFERROR(SUMIFS(orders!$H:$H,orders!$R:$R,D$17,orders!$I:$I,"&gt;="&amp;$D$5,orders!$I:$I,"&lt;="&amp;$D$6)/COUNTIFS(customers!$O:$O,"y",customers!$K:$K,D$17),0)</f>
        <v>918.31168831168372</v>
      </c>
      <c r="E23" s="20">
        <f>IFERROR(SUMIFS(orders!$H:$H,orders!$R:$R,E$17,orders!$I:$I,"&gt;="&amp;$D$5,orders!$I:$I,"&lt;="&amp;$D$6)/COUNTIFS(customers!$O:$O,"y",customers!$K:$K,E$17),0)</f>
        <v>1757.0526315789473</v>
      </c>
      <c r="F23" s="21">
        <f>IFERROR(SUMIFS(orders!$H:$H,orders!$I:$I,"&gt;="&amp;$D$5,orders!$I:$I,"&lt;="&amp;$D$6)/COUNTIFS(customers!$O:$O,"y"),0)</f>
        <v>1084.3124999999961</v>
      </c>
    </row>
    <row r="25" spans="1:6" x14ac:dyDescent="0.25">
      <c r="C25" s="1" t="s">
        <v>30</v>
      </c>
      <c r="D25" s="2" t="s">
        <v>4</v>
      </c>
      <c r="E25" s="2" t="s">
        <v>5</v>
      </c>
      <c r="F25" s="3" t="s">
        <v>6</v>
      </c>
    </row>
    <row r="26" spans="1:6" x14ac:dyDescent="0.25">
      <c r="A26" t="s">
        <v>24</v>
      </c>
      <c r="C26" s="5" t="str">
        <f>A26&amp;" Churn Rate"</f>
        <v>Healthcare Churn Rate</v>
      </c>
      <c r="D26" s="22">
        <f>IFERROR(COUNTIFS(subscriptions!$G:$G,"churned",subscriptions!$L:$L,D$25,subscriptions!$M:$M,"&lt;="&amp;$D$5,subscriptions!$N:$N,"&gt;="&amp;$D$5,subscriptions!$N:$N,"&lt;="&amp;$D$6,subscriptions!$O:$O,"&gt;="&amp;$D$5,subscriptions!$O:$O,"&lt;="&amp;$D$6,subscriptions!$R:$R,'Customer LTV by Industry'!$A26)/COUNTIFS(subscriptions!$P:$P,"Y",subscriptions!$L:$L,D$25,subscriptions!$R:$R,'Customer LTV by Industry'!$A26),0)</f>
        <v>0.42857142857142855</v>
      </c>
      <c r="E26" s="22">
        <f>IFERROR(COUNTIFS(subscriptions!$G:$G,"churned",subscriptions!$L:$L,E$25,subscriptions!$M:$M,"&lt;="&amp;$D$5,subscriptions!$N:$N,"&gt;="&amp;$D$5,subscriptions!$N:$N,"&lt;="&amp;$D$6,subscriptions!$O:$O,"&gt;="&amp;$D$5,subscriptions!$O:$O,"&lt;="&amp;$D$6,subscriptions!$R:$R,'Customer LTV by Industry'!$A26)/COUNTIFS(subscriptions!$P:$P,"Y",subscriptions!$L:$L,E$25,subscriptions!$R:$R,'Customer LTV by Industry'!$A26),0)</f>
        <v>0</v>
      </c>
      <c r="F26" s="23">
        <f>IFERROR(COUNTIFS(subscriptions!$G:$G,"churned",subscriptions!$M:$M,"&lt;="&amp;$D$5,subscriptions!$N:$N,"&gt;="&amp;$D$5,subscriptions!$N:$N,"&lt;="&amp;$D$6,subscriptions!$O:$O,"&gt;="&amp;$D$5,subscriptions!$O:$O,"&lt;="&amp;$D$6,subscriptions!$R:$R,'Customer LTV by Industry'!$A26)/COUNTIFS(subscriptions!$P:$P,"Y",subscriptions!$R:$R,'Customer LTV by Industry'!$A26),0)</f>
        <v>0.375</v>
      </c>
    </row>
    <row r="27" spans="1:6" x14ac:dyDescent="0.25">
      <c r="A27" t="s">
        <v>25</v>
      </c>
      <c r="C27" s="5" t="str">
        <f>A27&amp;" Churn Rate"</f>
        <v>Tech Churn Rate</v>
      </c>
      <c r="D27" s="22">
        <f>IFERROR(COUNTIFS(subscriptions!$G:$G,"churned",subscriptions!$L:$L,D$25,subscriptions!$M:$M,"&lt;="&amp;$D$5,subscriptions!$N:$N,"&gt;="&amp;$D$5,subscriptions!$N:$N,"&lt;="&amp;$D$6,subscriptions!$O:$O,"&gt;="&amp;$D$5,subscriptions!$O:$O,"&lt;="&amp;$D$6,subscriptions!$R:$R,'Customer LTV by Industry'!$A27)/COUNTIFS(subscriptions!$P:$P,"Y",subscriptions!$L:$L,D$25,subscriptions!$R:$R,'Customer LTV by Industry'!$A27),0)</f>
        <v>0.45454545454545453</v>
      </c>
      <c r="E27" s="22">
        <f>IFERROR(COUNTIFS(subscriptions!$G:$G,"churned",subscriptions!$L:$L,E$25,subscriptions!$M:$M,"&lt;="&amp;$D$5,subscriptions!$N:$N,"&gt;="&amp;$D$5,subscriptions!$N:$N,"&lt;="&amp;$D$6,subscriptions!$O:$O,"&gt;="&amp;$D$5,subscriptions!$O:$O,"&lt;="&amp;$D$6,subscriptions!$R:$R,'Customer LTV by Industry'!$A27)/COUNTIFS(subscriptions!$P:$P,"Y",subscriptions!$L:$L,E$25,subscriptions!$R:$R,'Customer LTV by Industry'!$A27),0)</f>
        <v>0.14285714285714285</v>
      </c>
      <c r="F27" s="23">
        <f>IFERROR(COUNTIFS(subscriptions!$G:$G,"churned",subscriptions!$M:$M,"&lt;="&amp;$D$5,subscriptions!$N:$N,"&gt;="&amp;$D$5,subscriptions!$N:$N,"&lt;="&amp;$D$6,subscriptions!$O:$O,"&gt;="&amp;$D$5,subscriptions!$O:$O,"&lt;="&amp;$D$6,subscriptions!$R:$R,'Customer LTV by Industry'!$A27)/COUNTIFS(subscriptions!$P:$P,"Y",subscriptions!$R:$R,'Customer LTV by Industry'!$A27),0)</f>
        <v>0.33333333333333331</v>
      </c>
    </row>
    <row r="28" spans="1:6" x14ac:dyDescent="0.25">
      <c r="A28" t="s">
        <v>26</v>
      </c>
      <c r="C28" s="5" t="str">
        <f>A28&amp;" Churn Rate"</f>
        <v>Retail Churn Rate</v>
      </c>
      <c r="D28" s="22">
        <f>IFERROR(COUNTIFS(subscriptions!$G:$G,"churned",subscriptions!$L:$L,D$25,subscriptions!$M:$M,"&lt;="&amp;$D$5,subscriptions!$N:$N,"&gt;="&amp;$D$5,subscriptions!$N:$N,"&lt;="&amp;$D$6,subscriptions!$O:$O,"&gt;="&amp;$D$5,subscriptions!$O:$O,"&lt;="&amp;$D$6,subscriptions!$R:$R,'Customer LTV by Industry'!$A28)/COUNTIFS(subscriptions!$P:$P,"Y",subscriptions!$L:$L,D$25,subscriptions!$R:$R,'Customer LTV by Industry'!$A28),0)</f>
        <v>0.33333333333333331</v>
      </c>
      <c r="E28" s="22">
        <f>IFERROR(COUNTIFS(subscriptions!$G:$G,"churned",subscriptions!$L:$L,E$25,subscriptions!$M:$M,"&lt;="&amp;$D$5,subscriptions!$N:$N,"&gt;="&amp;$D$5,subscriptions!$N:$N,"&lt;="&amp;$D$6,subscriptions!$O:$O,"&gt;="&amp;$D$5,subscriptions!$O:$O,"&lt;="&amp;$D$6,subscriptions!$R:$R,'Customer LTV by Industry'!$A28)/COUNTIFS(subscriptions!$P:$P,"Y",subscriptions!$L:$L,E$25,subscriptions!$R:$R,'Customer LTV by Industry'!$A28),0)</f>
        <v>0.16666666666666666</v>
      </c>
      <c r="F28" s="23">
        <f>IFERROR(COUNTIFS(subscriptions!$G:$G,"churned",subscriptions!$M:$M,"&lt;="&amp;$D$5,subscriptions!$N:$N,"&gt;="&amp;$D$5,subscriptions!$N:$N,"&lt;="&amp;$D$6,subscriptions!$O:$O,"&gt;="&amp;$D$5,subscriptions!$O:$O,"&lt;="&amp;$D$6,subscriptions!$R:$R,'Customer LTV by Industry'!$A28)/COUNTIFS(subscriptions!$P:$P,"Y",subscriptions!$R:$R,'Customer LTV by Industry'!$A28),0)</f>
        <v>0.26666666666666666</v>
      </c>
    </row>
    <row r="29" spans="1:6" x14ac:dyDescent="0.25">
      <c r="A29" t="s">
        <v>27</v>
      </c>
      <c r="C29" s="5" t="str">
        <f t="shared" ref="C29:C30" si="8">A29&amp;" Churn Rate"</f>
        <v>Education Churn Rate</v>
      </c>
      <c r="D29" s="22">
        <f>IFERROR(COUNTIFS(subscriptions!$G:$G,"churned",subscriptions!$L:$L,D$25,subscriptions!$M:$M,"&lt;="&amp;$D$5,subscriptions!$N:$N,"&gt;="&amp;$D$5,subscriptions!$N:$N,"&lt;="&amp;$D$6,subscriptions!$O:$O,"&gt;="&amp;$D$5,subscriptions!$O:$O,"&lt;="&amp;$D$6,subscriptions!$R:$R,'Customer LTV by Industry'!$A29)/COUNTIFS(subscriptions!$P:$P,"Y",subscriptions!$L:$L,D$25,subscriptions!$R:$R,'Customer LTV by Industry'!$A29),0)</f>
        <v>0.5</v>
      </c>
      <c r="E29" s="22">
        <f>IFERROR(COUNTIFS(subscriptions!$G:$G,"churned",subscriptions!$L:$L,E$25,subscriptions!$M:$M,"&lt;="&amp;$D$5,subscriptions!$N:$N,"&gt;="&amp;$D$5,subscriptions!$N:$N,"&lt;="&amp;$D$6,subscriptions!$O:$O,"&gt;="&amp;$D$5,subscriptions!$O:$O,"&lt;="&amp;$D$6,subscriptions!$R:$R,'Customer LTV by Industry'!$A29)/COUNTIFS(subscriptions!$P:$P,"Y",subscriptions!$L:$L,E$25,subscriptions!$R:$R,'Customer LTV by Industry'!$A29),0)</f>
        <v>0</v>
      </c>
      <c r="F29" s="23">
        <f>IFERROR(COUNTIFS(subscriptions!$G:$G,"churned",subscriptions!$M:$M,"&lt;="&amp;$D$5,subscriptions!$N:$N,"&gt;="&amp;$D$5,subscriptions!$N:$N,"&lt;="&amp;$D$6,subscriptions!$O:$O,"&gt;="&amp;$D$5,subscriptions!$O:$O,"&lt;="&amp;$D$6,subscriptions!$R:$R,'Customer LTV by Industry'!$A29)/COUNTIFS(subscriptions!$P:$P,"Y",subscriptions!$R:$R,'Customer LTV by Industry'!$A29),0)</f>
        <v>0.4</v>
      </c>
    </row>
    <row r="30" spans="1:6" x14ac:dyDescent="0.25">
      <c r="A30" t="s">
        <v>28</v>
      </c>
      <c r="C30" s="5" t="str">
        <f t="shared" si="8"/>
        <v>Other Churn Rate</v>
      </c>
      <c r="D30" s="22">
        <f>IFERROR(COUNTIFS(subscriptions!$G:$G,"churned",subscriptions!$L:$L,D$25,subscriptions!$M:$M,"&lt;="&amp;$D$5,subscriptions!$N:$N,"&gt;="&amp;$D$5,subscriptions!$N:$N,"&lt;="&amp;$D$6,subscriptions!$O:$O,"&gt;="&amp;$D$5,subscriptions!$O:$O,"&lt;="&amp;$D$6,subscriptions!$R:$R,'Customer LTV by Industry'!$A30)/COUNTIFS(subscriptions!$P:$P,"Y",subscriptions!$L:$L,D$25,subscriptions!$R:$R,'Customer LTV by Industry'!$A30),0)</f>
        <v>0.75</v>
      </c>
      <c r="E30" s="22">
        <f>IFERROR(COUNTIFS(subscriptions!$G:$G,"churned",subscriptions!$L:$L,E$25,subscriptions!$M:$M,"&lt;="&amp;$D$5,subscriptions!$N:$N,"&gt;="&amp;$D$5,subscriptions!$N:$N,"&lt;="&amp;$D$6,subscriptions!$O:$O,"&gt;="&amp;$D$5,subscriptions!$O:$O,"&lt;="&amp;$D$6,subscriptions!$R:$R,'Customer LTV by Industry'!$A30)/COUNTIFS(subscriptions!$P:$P,"Y",subscriptions!$L:$L,E$25,subscriptions!$R:$R,'Customer LTV by Industry'!$A30),0)</f>
        <v>0</v>
      </c>
      <c r="F30" s="23">
        <f>IFERROR(COUNTIFS(subscriptions!$G:$G,"churned",subscriptions!$M:$M,"&lt;="&amp;$D$5,subscriptions!$N:$N,"&gt;="&amp;$D$5,subscriptions!$N:$N,"&lt;="&amp;$D$6,subscriptions!$O:$O,"&gt;="&amp;$D$5,subscriptions!$O:$O,"&lt;="&amp;$D$6,subscriptions!$R:$R,'Customer LTV by Industry'!$A30)/COUNTIFS(subscriptions!$P:$P,"Y",subscriptions!$R:$R,'Customer LTV by Industry'!$A30),0)</f>
        <v>0.6</v>
      </c>
    </row>
    <row r="31" spans="1:6" x14ac:dyDescent="0.25">
      <c r="A31" t="s">
        <v>6</v>
      </c>
      <c r="C31" s="10" t="str">
        <f>A31&amp;" Churn Rate"</f>
        <v>Total Churn Rate</v>
      </c>
      <c r="D31" s="24">
        <f>IFERROR(COUNTIFS(subscriptions!$G:$G,"churned",subscriptions!$L:$L,D$25,subscriptions!$M:$M,"&lt;="&amp;$D$5,subscriptions!$N:$N,"&gt;="&amp;$D$5,subscriptions!$N:$N,"&lt;="&amp;$D$6,subscriptions!$O:$O,"&gt;="&amp;$D$5,subscriptions!$O:$O,"&lt;="&amp;$D$6)/COUNTIFS(subscriptions!$P:$P,"Y",subscriptions!$L:$L,D$25),0)</f>
        <v>0.45714285714285713</v>
      </c>
      <c r="E31" s="24">
        <f>IFERROR(COUNTIFS(subscriptions!$G:$G,"churned",subscriptions!$L:$L,E$25,subscriptions!$M:$M,"&lt;="&amp;$D$5,subscriptions!$N:$N,"&gt;="&amp;$D$5,subscriptions!$N:$N,"&lt;="&amp;$D$6,subscriptions!$O:$O,"&gt;="&amp;$D$5,subscriptions!$O:$O,"&lt;="&amp;$D$6)/COUNTIFS(subscriptions!$P:$P,"Y",subscriptions!$L:$L,E$25),0)</f>
        <v>0.125</v>
      </c>
      <c r="F31" s="25">
        <f>IFERROR(COUNTIFS(subscriptions!$G:$G,"churned",subscriptions!$M:$M,"&lt;="&amp;$D$5,subscriptions!$N:$N,"&gt;="&amp;$D$5,subscriptions!$N:$N,"&lt;="&amp;$D$6,subscriptions!$O:$O,"&gt;="&amp;$D$5,subscriptions!$O:$O,"&lt;="&amp;$D$6)/COUNTIFS(subscriptions!$P:$P,"Y"),0)</f>
        <v>0.35294117647058826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4E0A-D633-4D6C-8B2B-0CB2D7247073}">
  <dimension ref="A4:F31"/>
  <sheetViews>
    <sheetView showGridLines="0" topLeftCell="B1" workbookViewId="0">
      <selection activeCell="B1" sqref="B1"/>
    </sheetView>
  </sheetViews>
  <sheetFormatPr defaultRowHeight="15" outlineLevelCol="1" x14ac:dyDescent="0.25"/>
  <cols>
    <col min="1" max="1" width="9.140625" hidden="1" customWidth="1" outlineLevel="1"/>
    <col min="2" max="2" width="9.140625" collapsed="1"/>
    <col min="3" max="3" width="36.140625" bestFit="1" customWidth="1"/>
    <col min="4" max="4" width="10.5703125" bestFit="1" customWidth="1"/>
    <col min="5" max="5" width="9.42578125" bestFit="1" customWidth="1"/>
  </cols>
  <sheetData>
    <row r="4" spans="1:6" x14ac:dyDescent="0.25">
      <c r="C4" s="30" t="s">
        <v>4676</v>
      </c>
      <c r="D4" s="30"/>
    </row>
    <row r="5" spans="1:6" x14ac:dyDescent="0.25">
      <c r="C5" t="s">
        <v>1</v>
      </c>
      <c r="D5" s="36">
        <f>'Customer LTV'!D5</f>
        <v>44927</v>
      </c>
    </row>
    <row r="6" spans="1:6" x14ac:dyDescent="0.25">
      <c r="C6" t="s">
        <v>2</v>
      </c>
      <c r="D6" s="36">
        <f>'Customer LTV'!D6</f>
        <v>45261</v>
      </c>
    </row>
    <row r="7" spans="1:6" x14ac:dyDescent="0.25">
      <c r="C7" t="s">
        <v>4677</v>
      </c>
      <c r="D7" s="8">
        <f>'Customer LTV'!D7</f>
        <v>5</v>
      </c>
    </row>
    <row r="8" spans="1:6" x14ac:dyDescent="0.25">
      <c r="D8" s="8"/>
    </row>
    <row r="9" spans="1:6" x14ac:dyDescent="0.25">
      <c r="C9" s="1" t="s">
        <v>23</v>
      </c>
      <c r="D9" s="2" t="s">
        <v>4</v>
      </c>
      <c r="E9" s="2" t="s">
        <v>5</v>
      </c>
      <c r="F9" s="3" t="s">
        <v>6</v>
      </c>
    </row>
    <row r="10" spans="1:6" x14ac:dyDescent="0.25">
      <c r="A10" t="s">
        <v>59</v>
      </c>
      <c r="C10" s="5" t="str">
        <f>A10&amp;" LTV"</f>
        <v>Email LTV</v>
      </c>
      <c r="D10" s="16">
        <f>IFERROR(IF(D26=0,$D$7*D18,D18/D26),0)</f>
        <v>2875.8625000000034</v>
      </c>
      <c r="E10" s="16">
        <f t="shared" ref="E10:F10" si="0">IFERROR(IF(E26=0,$D$7*E18,E18/E26),0)</f>
        <v>9000</v>
      </c>
      <c r="F10" s="17">
        <f t="shared" si="0"/>
        <v>4558.7619047619082</v>
      </c>
    </row>
    <row r="11" spans="1:6" x14ac:dyDescent="0.25">
      <c r="A11" t="s">
        <v>4078</v>
      </c>
      <c r="C11" s="5" t="str">
        <f t="shared" ref="C11:C15" si="1">A11&amp;" LTV"</f>
        <v>Affiliate LTV</v>
      </c>
      <c r="D11" s="16">
        <f t="shared" ref="D11:F11" si="2">IFERROR(IF(D27=0,$D$7*D19,D19/D27),0)</f>
        <v>1760.1333333333355</v>
      </c>
      <c r="E11" s="16">
        <f t="shared" si="2"/>
        <v>13400</v>
      </c>
      <c r="F11" s="17">
        <f t="shared" si="2"/>
        <v>3411.6000000000035</v>
      </c>
    </row>
    <row r="12" spans="1:6" x14ac:dyDescent="0.25">
      <c r="A12" t="s">
        <v>34</v>
      </c>
      <c r="C12" s="5" t="str">
        <f t="shared" si="1"/>
        <v>Paid Search LTV</v>
      </c>
      <c r="D12" s="16">
        <f t="shared" ref="D12:F12" si="3">IFERROR(IF(D28=0,$D$7*D20,D20/D28),0)</f>
        <v>1711.9500000000023</v>
      </c>
      <c r="E12" s="16">
        <f t="shared" si="3"/>
        <v>8740.7999999999993</v>
      </c>
      <c r="F12" s="17">
        <f t="shared" si="3"/>
        <v>2731.3878260869583</v>
      </c>
    </row>
    <row r="13" spans="1:6" x14ac:dyDescent="0.25">
      <c r="A13" t="s">
        <v>4088</v>
      </c>
      <c r="C13" s="5" t="str">
        <f t="shared" si="1"/>
        <v>Social Media LTV</v>
      </c>
      <c r="D13" s="16">
        <f t="shared" ref="D13:F13" si="4">IFERROR(IF(D29=0,$D$7*D21,D21/D29),0)</f>
        <v>3331.0000000000045</v>
      </c>
      <c r="E13" s="16">
        <f t="shared" si="4"/>
        <v>6643.1999999999989</v>
      </c>
      <c r="F13" s="17">
        <f t="shared" si="4"/>
        <v>4997.5130434782668</v>
      </c>
    </row>
    <row r="14" spans="1:6" x14ac:dyDescent="0.25">
      <c r="A14" t="s">
        <v>4105</v>
      </c>
      <c r="C14" s="5" t="str">
        <f t="shared" si="1"/>
        <v>Content LTV</v>
      </c>
      <c r="D14" s="16">
        <f t="shared" ref="D14:F14" si="5">IFERROR(IF(D30=0,$D$7*D22,D22/D30),0)</f>
        <v>495.08571428571423</v>
      </c>
      <c r="E14" s="16">
        <f t="shared" si="5"/>
        <v>960</v>
      </c>
      <c r="F14" s="17">
        <f t="shared" si="5"/>
        <v>553.19999999999993</v>
      </c>
    </row>
    <row r="15" spans="1:6" x14ac:dyDescent="0.25">
      <c r="A15" t="s">
        <v>6</v>
      </c>
      <c r="C15" s="10" t="str">
        <f t="shared" si="1"/>
        <v>Total LTV</v>
      </c>
      <c r="D15" s="18">
        <f t="shared" ref="D15:F15" si="6">IFERROR(IF(D31=0,$D$7*D23,D23/D31),0)</f>
        <v>2008.8068181818082</v>
      </c>
      <c r="E15" s="18">
        <f t="shared" si="6"/>
        <v>14056.421052631578</v>
      </c>
      <c r="F15" s="19">
        <f t="shared" si="6"/>
        <v>3072.2187499999886</v>
      </c>
    </row>
    <row r="16" spans="1:6" x14ac:dyDescent="0.25">
      <c r="D16" s="16"/>
      <c r="E16" s="16"/>
      <c r="F16" s="17"/>
    </row>
    <row r="17" spans="1:6" x14ac:dyDescent="0.25">
      <c r="C17" s="1" t="s">
        <v>29</v>
      </c>
      <c r="D17" s="2" t="s">
        <v>4</v>
      </c>
      <c r="E17" s="2" t="s">
        <v>5</v>
      </c>
      <c r="F17" s="3" t="s">
        <v>6</v>
      </c>
    </row>
    <row r="18" spans="1:6" x14ac:dyDescent="0.25">
      <c r="A18" t="s">
        <v>59</v>
      </c>
      <c r="C18" s="5" t="str">
        <f>A18&amp;" Profit/User"</f>
        <v>Email Profit/User</v>
      </c>
      <c r="D18" s="6">
        <f>IFERROR(SUMIFS(orders!$H:$H,orders!$R:$R,D$17,orders!$I:$I,"&gt;="&amp;$D$5,orders!$I:$I,"&lt;="&amp;$D$6,orders!$M:$M,'Customer LTV by Channel'!$A18)/COUNTIFS(customers!$O:$O,"y",customers!$K:$K,D$17,customers!$I:$I,'Customer LTV by Channel'!$A18),0)</f>
        <v>1232.5125000000014</v>
      </c>
      <c r="E18" s="6">
        <f>IFERROR(SUMIFS(orders!$H:$H,orders!$R:$R,E$17,orders!$I:$I,"&gt;="&amp;$D$5,orders!$I:$I,"&lt;="&amp;$D$6,orders!$M:$M,'Customer LTV by Channel'!$A18)/COUNTIFS(customers!$O:$O,"y",customers!$K:$K,E$17,customers!$I:$I,'Customer LTV by Channel'!$A18),0)</f>
        <v>1800</v>
      </c>
      <c r="F18" s="7">
        <f>IFERROR(SUMIFS(orders!$H:$H,orders!$I:$I,"&gt;="&amp;$D$5,orders!$I:$I,"&lt;="&amp;$D$6,orders!$M:$M,'Customer LTV by Channel'!$A18)/COUNTIFS(customers!$O:$O,"y",customers!$I:$I,'Customer LTV by Channel'!$A18),0)</f>
        <v>1367.6285714285725</v>
      </c>
    </row>
    <row r="19" spans="1:6" x14ac:dyDescent="0.25">
      <c r="A19" t="s">
        <v>4078</v>
      </c>
      <c r="C19" s="5" t="str">
        <f>A19&amp;" Profit/User"</f>
        <v>Affiliate Profit/User</v>
      </c>
      <c r="D19" s="6">
        <f>IFERROR(SUMIFS(orders!$H:$H,orders!$R:$R,D$17,orders!$I:$I,"&gt;="&amp;$D$5,orders!$I:$I,"&lt;="&amp;$D$6,orders!$M:$M,'Customer LTV by Channel'!$A19)/COUNTIFS(customers!$O:$O,"y",customers!$K:$K,D$17,customers!$I:$I,'Customer LTV by Channel'!$A19),0)</f>
        <v>880.06666666666774</v>
      </c>
      <c r="E19" s="6">
        <f>IFERROR(SUMIFS(orders!$H:$H,orders!$R:$R,E$17,orders!$I:$I,"&gt;="&amp;$D$5,orders!$I:$I,"&lt;="&amp;$D$6,orders!$M:$M,'Customer LTV by Channel'!$A19)/COUNTIFS(customers!$O:$O,"y",customers!$K:$K,E$17,customers!$I:$I,'Customer LTV by Channel'!$A19),0)</f>
        <v>2680</v>
      </c>
      <c r="F19" s="7">
        <f>IFERROR(SUMIFS(orders!$H:$H,orders!$I:$I,"&gt;="&amp;$D$5,orders!$I:$I,"&lt;="&amp;$D$6,orders!$M:$M,'Customer LTV by Channel'!$A19)/COUNTIFS(customers!$O:$O,"y",customers!$I:$I,'Customer LTV by Channel'!$A19),0)</f>
        <v>1137.2000000000012</v>
      </c>
    </row>
    <row r="20" spans="1:6" x14ac:dyDescent="0.25">
      <c r="A20" t="s">
        <v>34</v>
      </c>
      <c r="C20" s="5" t="str">
        <f>A20&amp;" Profit/User"</f>
        <v>Paid Search Profit/User</v>
      </c>
      <c r="D20" s="6">
        <f>IFERROR(SUMIFS(orders!$H:$H,orders!$R:$R,D$17,orders!$I:$I,"&gt;="&amp;$D$5,orders!$I:$I,"&lt;="&amp;$D$6,orders!$M:$M,'Customer LTV by Channel'!$A20)/COUNTIFS(customers!$O:$O,"y",customers!$K:$K,D$17,customers!$I:$I,'Customer LTV by Channel'!$A20),0)</f>
        <v>760.8666666666677</v>
      </c>
      <c r="E20" s="6">
        <f>IFERROR(SUMIFS(orders!$H:$H,orders!$R:$R,E$17,orders!$I:$I,"&gt;="&amp;$D$5,orders!$I:$I,"&lt;="&amp;$D$6,orders!$M:$M,'Customer LTV by Channel'!$A20)/COUNTIFS(customers!$O:$O,"y",customers!$K:$K,E$17,customers!$I:$I,'Customer LTV by Channel'!$A20),0)</f>
        <v>1748.1599999999999</v>
      </c>
      <c r="F20" s="7">
        <f>IFERROR(SUMIFS(orders!$H:$H,orders!$I:$I,"&gt;="&amp;$D$5,orders!$I:$I,"&lt;="&amp;$D$6,orders!$M:$M,'Customer LTV by Channel'!$A20)/COUNTIFS(customers!$O:$O,"y",customers!$I:$I,'Customer LTV by Channel'!$A20),0)</f>
        <v>975.49565217391375</v>
      </c>
    </row>
    <row r="21" spans="1:6" x14ac:dyDescent="0.25">
      <c r="A21" t="s">
        <v>4088</v>
      </c>
      <c r="C21" s="5" t="str">
        <f t="shared" ref="C21:C22" si="7">A21&amp;" Profit/User"</f>
        <v>Social Media Profit/User</v>
      </c>
      <c r="D21" s="6">
        <f>IFERROR(SUMIFS(orders!$H:$H,orders!$R:$R,D$17,orders!$I:$I,"&gt;="&amp;$D$5,orders!$I:$I,"&lt;="&amp;$D$6,orders!$M:$M,'Customer LTV by Channel'!$A21)/COUNTIFS(customers!$O:$O,"y",customers!$K:$K,D$17,customers!$I:$I,'Customer LTV by Channel'!$A21),0)</f>
        <v>999.30000000000132</v>
      </c>
      <c r="E21" s="6">
        <f>IFERROR(SUMIFS(orders!$H:$H,orders!$R:$R,E$17,orders!$I:$I,"&gt;="&amp;$D$5,orders!$I:$I,"&lt;="&amp;$D$6,orders!$M:$M,'Customer LTV by Channel'!$A21)/COUNTIFS(customers!$O:$O,"y",customers!$K:$K,E$17,customers!$I:$I,'Customer LTV by Channel'!$A21),0)</f>
        <v>1328.6399999999999</v>
      </c>
      <c r="F21" s="7">
        <f>IFERROR(SUMIFS(orders!$H:$H,orders!$I:$I,"&gt;="&amp;$D$5,orders!$I:$I,"&lt;="&amp;$D$6,orders!$M:$M,'Customer LTV by Channel'!$A21)/COUNTIFS(customers!$O:$O,"y",customers!$I:$I,'Customer LTV by Channel'!$A21),0)</f>
        <v>1070.8956521739142</v>
      </c>
    </row>
    <row r="22" spans="1:6" x14ac:dyDescent="0.25">
      <c r="A22" t="s">
        <v>4105</v>
      </c>
      <c r="C22" s="5" t="str">
        <f t="shared" si="7"/>
        <v>Content Profit/User</v>
      </c>
      <c r="D22" s="6">
        <f>IFERROR(SUMIFS(orders!$H:$H,orders!$R:$R,D$17,orders!$I:$I,"&gt;="&amp;$D$5,orders!$I:$I,"&lt;="&amp;$D$6,orders!$M:$M,'Customer LTV by Channel'!$A22)/COUNTIFS(customers!$O:$O,"y",customers!$K:$K,D$17,customers!$I:$I,'Customer LTV by Channel'!$A22),0)</f>
        <v>495.08571428571423</v>
      </c>
      <c r="E22" s="6">
        <f>IFERROR(SUMIFS(orders!$H:$H,orders!$R:$R,E$17,orders!$I:$I,"&gt;="&amp;$D$5,orders!$I:$I,"&lt;="&amp;$D$6,orders!$M:$M,'Customer LTV by Channel'!$A22)/COUNTIFS(customers!$O:$O,"y",customers!$K:$K,E$17,customers!$I:$I,'Customer LTV by Channel'!$A22),0)</f>
        <v>960</v>
      </c>
      <c r="F22" s="7">
        <f>IFERROR(SUMIFS(orders!$H:$H,orders!$I:$I,"&gt;="&amp;$D$5,orders!$I:$I,"&lt;="&amp;$D$6,orders!$M:$M,'Customer LTV by Channel'!$A22)/COUNTIFS(customers!$O:$O,"y",customers!$I:$I,'Customer LTV by Channel'!$A22),0)</f>
        <v>553.19999999999993</v>
      </c>
    </row>
    <row r="23" spans="1:6" x14ac:dyDescent="0.25">
      <c r="A23" t="s">
        <v>6</v>
      </c>
      <c r="C23" s="10" t="str">
        <f>A23&amp;" Profit/User"</f>
        <v>Total Profit/User</v>
      </c>
      <c r="D23" s="20">
        <f>IFERROR(SUMIFS(orders!$H:$H,orders!$R:$R,D$17,orders!$I:$I,"&gt;="&amp;$D$5,orders!$I:$I,"&lt;="&amp;$D$6)/COUNTIFS(customers!$O:$O,"y",customers!$K:$K,D$17),0)</f>
        <v>918.31168831168372</v>
      </c>
      <c r="E23" s="20">
        <f>IFERROR(SUMIFS(orders!$H:$H,orders!$R:$R,E$17,orders!$I:$I,"&gt;="&amp;$D$5,orders!$I:$I,"&lt;="&amp;$D$6)/COUNTIFS(customers!$O:$O,"y",customers!$K:$K,E$17),0)</f>
        <v>1757.0526315789473</v>
      </c>
      <c r="F23" s="21">
        <f>IFERROR(SUMIFS(orders!$H:$H,orders!$I:$I,"&gt;="&amp;$D$5,orders!$I:$I,"&lt;="&amp;$D$6)/COUNTIFS(customers!$O:$O,"y"),0)</f>
        <v>1084.3124999999961</v>
      </c>
    </row>
    <row r="25" spans="1:6" x14ac:dyDescent="0.25">
      <c r="C25" s="1" t="s">
        <v>30</v>
      </c>
      <c r="D25" s="2" t="s">
        <v>4</v>
      </c>
      <c r="E25" s="2" t="s">
        <v>5</v>
      </c>
      <c r="F25" s="3" t="s">
        <v>6</v>
      </c>
    </row>
    <row r="26" spans="1:6" x14ac:dyDescent="0.25">
      <c r="A26" t="s">
        <v>59</v>
      </c>
      <c r="C26" s="5" t="str">
        <f>A26&amp;" Churn Rate"</f>
        <v>Email Churn Rate</v>
      </c>
      <c r="D26" s="22">
        <f>IFERROR(COUNTIFS(subscriptions!$G:$G,"churned",subscriptions!$L:$L,D$25,subscriptions!$M:$M,"&lt;="&amp;$D$5,subscriptions!$N:$N,"&gt;="&amp;$D$5,subscriptions!$N:$N,"&lt;="&amp;$D$6,subscriptions!$O:$O,"&gt;="&amp;$D$5,subscriptions!$O:$O,"&lt;="&amp;$D$6,subscriptions!$S:$S,'Customer LTV by Channel'!$A26)/COUNTIFS(subscriptions!$P:$P,"Y",subscriptions!$L:$L,D$25,subscriptions!$S:$S,'Customer LTV by Channel'!$A26),0)</f>
        <v>0.42857142857142855</v>
      </c>
      <c r="E26" s="22">
        <f>IFERROR(COUNTIFS(subscriptions!$G:$G,"churned",subscriptions!$L:$L,E$25,subscriptions!$M:$M,"&lt;="&amp;$D$5,subscriptions!$N:$N,"&gt;="&amp;$D$5,subscriptions!$N:$N,"&lt;="&amp;$D$6,subscriptions!$O:$O,"&gt;="&amp;$D$5,subscriptions!$O:$O,"&lt;="&amp;$D$6,subscriptions!$S:$S,'Customer LTV by Channel'!$A26)/COUNTIFS(subscriptions!$P:$P,"Y",subscriptions!$L:$L,E$25,subscriptions!$S:$S,'Customer LTV by Channel'!$A26),0)</f>
        <v>0</v>
      </c>
      <c r="F26" s="23">
        <f>IFERROR(COUNTIFS(subscriptions!$G:$G,"churned",subscriptions!$M:$M,"&lt;="&amp;$D$5,subscriptions!$N:$N,"&gt;="&amp;$D$5,subscriptions!$N:$N,"&lt;="&amp;$D$6,subscriptions!$O:$O,"&gt;="&amp;$D$5,subscriptions!$O:$O,"&lt;="&amp;$D$6,subscriptions!$S:$S,'Customer LTV by Channel'!$A26)/COUNTIFS(subscriptions!$P:$P,"Y",subscriptions!$S:$S,'Customer LTV by Channel'!$A26),0)</f>
        <v>0.3</v>
      </c>
    </row>
    <row r="27" spans="1:6" x14ac:dyDescent="0.25">
      <c r="A27" t="s">
        <v>4078</v>
      </c>
      <c r="C27" s="5" t="str">
        <f>A27&amp;" Churn Rate"</f>
        <v>Affiliate Churn Rate</v>
      </c>
      <c r="D27" s="22">
        <f>IFERROR(COUNTIFS(subscriptions!$G:$G,"churned",subscriptions!$L:$L,D$25,subscriptions!$M:$M,"&lt;="&amp;$D$5,subscriptions!$N:$N,"&gt;="&amp;$D$5,subscriptions!$N:$N,"&lt;="&amp;$D$6,subscriptions!$O:$O,"&gt;="&amp;$D$5,subscriptions!$O:$O,"&lt;="&amp;$D$6,subscriptions!$S:$S,'Customer LTV by Channel'!$A27)/COUNTIFS(subscriptions!$P:$P,"Y",subscriptions!$L:$L,D$25,subscriptions!$S:$S,'Customer LTV by Channel'!$A27),0)</f>
        <v>0.5</v>
      </c>
      <c r="E27" s="22">
        <f>IFERROR(COUNTIFS(subscriptions!$G:$G,"churned",subscriptions!$L:$L,E$25,subscriptions!$M:$M,"&lt;="&amp;$D$5,subscriptions!$N:$N,"&gt;="&amp;$D$5,subscriptions!$N:$N,"&lt;="&amp;$D$6,subscriptions!$O:$O,"&gt;="&amp;$D$5,subscriptions!$O:$O,"&lt;="&amp;$D$6,subscriptions!$S:$S,'Customer LTV by Channel'!$A27)/COUNTIFS(subscriptions!$P:$P,"Y",subscriptions!$L:$L,E$25,subscriptions!$S:$S,'Customer LTV by Channel'!$A27),0)</f>
        <v>0</v>
      </c>
      <c r="F27" s="23">
        <f>IFERROR(COUNTIFS(subscriptions!$G:$G,"churned",subscriptions!$M:$M,"&lt;="&amp;$D$5,subscriptions!$N:$N,"&gt;="&amp;$D$5,subscriptions!$N:$N,"&lt;="&amp;$D$6,subscriptions!$O:$O,"&gt;="&amp;$D$5,subscriptions!$O:$O,"&lt;="&amp;$D$6,subscriptions!$S:$S,'Customer LTV by Channel'!$A27)/COUNTIFS(subscriptions!$P:$P,"Y",subscriptions!$S:$S,'Customer LTV by Channel'!$A27),0)</f>
        <v>0.33333333333333331</v>
      </c>
    </row>
    <row r="28" spans="1:6" x14ac:dyDescent="0.25">
      <c r="A28" t="s">
        <v>34</v>
      </c>
      <c r="C28" s="5" t="str">
        <f>A28&amp;" Churn Rate"</f>
        <v>Paid Search Churn Rate</v>
      </c>
      <c r="D28" s="22">
        <f>IFERROR(COUNTIFS(subscriptions!$G:$G,"churned",subscriptions!$L:$L,D$25,subscriptions!$M:$M,"&lt;="&amp;$D$5,subscriptions!$N:$N,"&gt;="&amp;$D$5,subscriptions!$N:$N,"&lt;="&amp;$D$6,subscriptions!$O:$O,"&gt;="&amp;$D$5,subscriptions!$O:$O,"&lt;="&amp;$D$6,subscriptions!$S:$S,'Customer LTV by Channel'!$A28)/COUNTIFS(subscriptions!$P:$P,"Y",subscriptions!$L:$L,D$25,subscriptions!$S:$S,'Customer LTV by Channel'!$A28),0)</f>
        <v>0.44444444444444442</v>
      </c>
      <c r="E28" s="22">
        <f>IFERROR(COUNTIFS(subscriptions!$G:$G,"churned",subscriptions!$L:$L,E$25,subscriptions!$M:$M,"&lt;="&amp;$D$5,subscriptions!$N:$N,"&gt;="&amp;$D$5,subscriptions!$N:$N,"&lt;="&amp;$D$6,subscriptions!$O:$O,"&gt;="&amp;$D$5,subscriptions!$O:$O,"&lt;="&amp;$D$6,subscriptions!$S:$S,'Customer LTV by Channel'!$A28)/COUNTIFS(subscriptions!$P:$P,"Y",subscriptions!$L:$L,E$25,subscriptions!$S:$S,'Customer LTV by Channel'!$A28),0)</f>
        <v>0.2</v>
      </c>
      <c r="F28" s="23">
        <f>IFERROR(COUNTIFS(subscriptions!$G:$G,"churned",subscriptions!$M:$M,"&lt;="&amp;$D$5,subscriptions!$N:$N,"&gt;="&amp;$D$5,subscriptions!$N:$N,"&lt;="&amp;$D$6,subscriptions!$O:$O,"&gt;="&amp;$D$5,subscriptions!$O:$O,"&lt;="&amp;$D$6,subscriptions!$S:$S,'Customer LTV by Channel'!$A28)/COUNTIFS(subscriptions!$P:$P,"Y",subscriptions!$S:$S,'Customer LTV by Channel'!$A28),0)</f>
        <v>0.35714285714285715</v>
      </c>
    </row>
    <row r="29" spans="1:6" x14ac:dyDescent="0.25">
      <c r="A29" t="s">
        <v>4088</v>
      </c>
      <c r="C29" s="5" t="str">
        <f t="shared" ref="C29:C30" si="8">A29&amp;" Churn Rate"</f>
        <v>Social Media Churn Rate</v>
      </c>
      <c r="D29" s="22">
        <f>IFERROR(COUNTIFS(subscriptions!$G:$G,"churned",subscriptions!$L:$L,D$25,subscriptions!$M:$M,"&lt;="&amp;$D$5,subscriptions!$N:$N,"&gt;="&amp;$D$5,subscriptions!$N:$N,"&lt;="&amp;$D$6,subscriptions!$O:$O,"&gt;="&amp;$D$5,subscriptions!$O:$O,"&lt;="&amp;$D$6,subscriptions!$S:$S,'Customer LTV by Channel'!$A29)/COUNTIFS(subscriptions!$P:$P,"Y",subscriptions!$L:$L,D$25,subscriptions!$S:$S,'Customer LTV by Channel'!$A29),0)</f>
        <v>0.3</v>
      </c>
      <c r="E29" s="22">
        <f>IFERROR(COUNTIFS(subscriptions!$G:$G,"churned",subscriptions!$L:$L,E$25,subscriptions!$M:$M,"&lt;="&amp;$D$5,subscriptions!$N:$N,"&gt;="&amp;$D$5,subscriptions!$N:$N,"&lt;="&amp;$D$6,subscriptions!$O:$O,"&gt;="&amp;$D$5,subscriptions!$O:$O,"&lt;="&amp;$D$6,subscriptions!$S:$S,'Customer LTV by Channel'!$A29)/COUNTIFS(subscriptions!$P:$P,"Y",subscriptions!$L:$L,E$25,subscriptions!$S:$S,'Customer LTV by Channel'!$A29),0)</f>
        <v>0</v>
      </c>
      <c r="F29" s="23">
        <f>IFERROR(COUNTIFS(subscriptions!$G:$G,"churned",subscriptions!$M:$M,"&lt;="&amp;$D$5,subscriptions!$N:$N,"&gt;="&amp;$D$5,subscriptions!$N:$N,"&lt;="&amp;$D$6,subscriptions!$O:$O,"&gt;="&amp;$D$5,subscriptions!$O:$O,"&lt;="&amp;$D$6,subscriptions!$S:$S,'Customer LTV by Channel'!$A29)/COUNTIFS(subscriptions!$P:$P,"Y",subscriptions!$S:$S,'Customer LTV by Channel'!$A29),0)</f>
        <v>0.21428571428571427</v>
      </c>
    </row>
    <row r="30" spans="1:6" x14ac:dyDescent="0.25">
      <c r="A30" t="s">
        <v>4105</v>
      </c>
      <c r="C30" s="5" t="str">
        <f t="shared" si="8"/>
        <v>Content Churn Rate</v>
      </c>
      <c r="D30" s="22">
        <f>IFERROR(COUNTIFS(subscriptions!$G:$G,"churned",subscriptions!$L:$L,D$25,subscriptions!$M:$M,"&lt;="&amp;$D$5,subscriptions!$N:$N,"&gt;="&amp;$D$5,subscriptions!$N:$N,"&lt;="&amp;$D$6,subscriptions!$O:$O,"&gt;="&amp;$D$5,subscriptions!$O:$O,"&lt;="&amp;$D$6,subscriptions!$S:$S,'Customer LTV by Channel'!$A30)/COUNTIFS(subscriptions!$P:$P,"Y",subscriptions!$L:$L,D$25,subscriptions!$S:$S,'Customer LTV by Channel'!$A30),0)</f>
        <v>1</v>
      </c>
      <c r="E30" s="22">
        <f>IFERROR(COUNTIFS(subscriptions!$G:$G,"churned",subscriptions!$L:$L,E$25,subscriptions!$M:$M,"&lt;="&amp;$D$5,subscriptions!$N:$N,"&gt;="&amp;$D$5,subscriptions!$N:$N,"&lt;="&amp;$D$6,subscriptions!$O:$O,"&gt;="&amp;$D$5,subscriptions!$O:$O,"&lt;="&amp;$D$6,subscriptions!$S:$S,'Customer LTV by Channel'!$A30)/COUNTIFS(subscriptions!$P:$P,"Y",subscriptions!$L:$L,E$25,subscriptions!$S:$S,'Customer LTV by Channel'!$A30),0)</f>
        <v>1</v>
      </c>
      <c r="F30" s="23">
        <f>IFERROR(COUNTIFS(subscriptions!$G:$G,"churned",subscriptions!$M:$M,"&lt;="&amp;$D$5,subscriptions!$N:$N,"&gt;="&amp;$D$5,subscriptions!$N:$N,"&lt;="&amp;$D$6,subscriptions!$O:$O,"&gt;="&amp;$D$5,subscriptions!$O:$O,"&lt;="&amp;$D$6,subscriptions!$S:$S,'Customer LTV by Channel'!$A30)/COUNTIFS(subscriptions!$P:$P,"Y",subscriptions!$S:$S,'Customer LTV by Channel'!$A30),0)</f>
        <v>1</v>
      </c>
    </row>
    <row r="31" spans="1:6" x14ac:dyDescent="0.25">
      <c r="A31" t="s">
        <v>6</v>
      </c>
      <c r="C31" s="10" t="str">
        <f>A31&amp;" Churn Rate"</f>
        <v>Total Churn Rate</v>
      </c>
      <c r="D31" s="24">
        <f>IFERROR(COUNTIFS(subscriptions!$G:$G,"churned",subscriptions!$L:$L,D$25,subscriptions!$M:$M,"&lt;="&amp;$D$5,subscriptions!$N:$N,"&gt;="&amp;$D$5,subscriptions!$N:$N,"&lt;="&amp;$D$6,subscriptions!$O:$O,"&gt;="&amp;$D$5,subscriptions!$O:$O,"&lt;="&amp;$D$6)/COUNTIFS(subscriptions!$P:$P,"Y",subscriptions!$L:$L,D$25),0)</f>
        <v>0.45714285714285713</v>
      </c>
      <c r="E31" s="24">
        <f>IFERROR(COUNTIFS(subscriptions!$G:$G,"churned",subscriptions!$L:$L,E$25,subscriptions!$M:$M,"&lt;="&amp;$D$5,subscriptions!$N:$N,"&gt;="&amp;$D$5,subscriptions!$N:$N,"&lt;="&amp;$D$6,subscriptions!$O:$O,"&gt;="&amp;$D$5,subscriptions!$O:$O,"&lt;="&amp;$D$6)/COUNTIFS(subscriptions!$P:$P,"Y",subscriptions!$L:$L,E$25),0)</f>
        <v>0.125</v>
      </c>
      <c r="F31" s="25">
        <f>IFERROR(COUNTIFS(subscriptions!$G:$G,"churned",subscriptions!$M:$M,"&lt;="&amp;$D$5,subscriptions!$N:$N,"&gt;="&amp;$D$5,subscriptions!$N:$N,"&lt;="&amp;$D$6,subscriptions!$O:$O,"&gt;="&amp;$D$5,subscriptions!$O:$O,"&lt;="&amp;$D$6)/COUNTIFS(subscriptions!$P:$P,"Y"),0)</f>
        <v>0.35294117647058826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8E94-9194-4D4A-87BB-8E8C836C28AE}">
  <dimension ref="A4:I25"/>
  <sheetViews>
    <sheetView showGridLines="0" topLeftCell="B1" workbookViewId="0">
      <selection activeCell="B1" sqref="B1"/>
    </sheetView>
  </sheetViews>
  <sheetFormatPr defaultRowHeight="15" outlineLevelCol="1" x14ac:dyDescent="0.25"/>
  <cols>
    <col min="1" max="1" width="9.140625" hidden="1" customWidth="1" outlineLevel="1"/>
    <col min="2" max="2" width="9.140625" collapsed="1"/>
    <col min="3" max="3" width="36.140625" bestFit="1" customWidth="1"/>
    <col min="4" max="4" width="10.5703125" bestFit="1" customWidth="1"/>
    <col min="5" max="5" width="9.42578125" bestFit="1" customWidth="1"/>
    <col min="8" max="8" width="39.42578125" bestFit="1" customWidth="1"/>
    <col min="10" max="10" width="10.140625" bestFit="1" customWidth="1"/>
    <col min="11" max="11" width="11.140625" bestFit="1" customWidth="1"/>
    <col min="13" max="13" width="16.28515625" bestFit="1" customWidth="1"/>
  </cols>
  <sheetData>
    <row r="4" spans="1:6" x14ac:dyDescent="0.25">
      <c r="C4" s="30" t="s">
        <v>4676</v>
      </c>
      <c r="D4" s="30"/>
    </row>
    <row r="5" spans="1:6" x14ac:dyDescent="0.25">
      <c r="C5" t="s">
        <v>1</v>
      </c>
      <c r="D5" s="36">
        <f>'Customer LTV'!D5</f>
        <v>44927</v>
      </c>
    </row>
    <row r="6" spans="1:6" x14ac:dyDescent="0.25">
      <c r="C6" t="s">
        <v>2</v>
      </c>
      <c r="D6" s="36">
        <f>'Customer LTV'!D6</f>
        <v>45261</v>
      </c>
    </row>
    <row r="7" spans="1:6" x14ac:dyDescent="0.25">
      <c r="C7" t="s">
        <v>4677</v>
      </c>
      <c r="D7" s="8">
        <f>'Customer LTV'!D7</f>
        <v>5</v>
      </c>
    </row>
    <row r="10" spans="1:6" x14ac:dyDescent="0.25">
      <c r="C10" s="1" t="s">
        <v>4678</v>
      </c>
      <c r="D10" s="2" t="s">
        <v>4</v>
      </c>
      <c r="E10" s="2" t="s">
        <v>5</v>
      </c>
      <c r="F10" s="3" t="s">
        <v>6</v>
      </c>
    </row>
    <row r="11" spans="1:6" x14ac:dyDescent="0.25">
      <c r="A11" t="s">
        <v>59</v>
      </c>
      <c r="C11" s="5" t="str">
        <f>A11&amp;" CAC to LTV"</f>
        <v>Email CAC to LTV</v>
      </c>
      <c r="D11" s="32">
        <f>IFERROR(D19/$I19,"n/a")</f>
        <v>4.9014117513386131</v>
      </c>
      <c r="E11" s="32">
        <f t="shared" ref="E11:F11" si="0">IFERROR(E19/$I19,"n/a")</f>
        <v>15.33894814583363</v>
      </c>
      <c r="F11" s="33">
        <f t="shared" si="0"/>
        <v>7.7696236073716287</v>
      </c>
    </row>
    <row r="12" spans="1:6" x14ac:dyDescent="0.25">
      <c r="A12" t="s">
        <v>4078</v>
      </c>
      <c r="C12" s="5" t="str">
        <f t="shared" ref="C12:C16" si="1">A12&amp;" CAC to LTV"</f>
        <v>Affiliate CAC to LTV</v>
      </c>
      <c r="D12" s="32">
        <f t="shared" ref="D12:F16" si="2">IFERROR(D20/$I20,"n/a")</f>
        <v>1.7812062758670397</v>
      </c>
      <c r="E12" s="32">
        <f t="shared" si="2"/>
        <v>13.560429567808294</v>
      </c>
      <c r="F12" s="33">
        <f t="shared" si="2"/>
        <v>3.452444889069763</v>
      </c>
    </row>
    <row r="13" spans="1:6" x14ac:dyDescent="0.25">
      <c r="A13" t="s">
        <v>34</v>
      </c>
      <c r="C13" s="5" t="str">
        <f t="shared" si="1"/>
        <v>Paid Search CAC to LTV</v>
      </c>
      <c r="D13" s="32">
        <f t="shared" si="2"/>
        <v>0.33220142961117288</v>
      </c>
      <c r="E13" s="32">
        <f t="shared" si="2"/>
        <v>1.696139639560347</v>
      </c>
      <c r="F13" s="33">
        <f t="shared" si="2"/>
        <v>0.53002187017648883</v>
      </c>
    </row>
    <row r="14" spans="1:6" x14ac:dyDescent="0.25">
      <c r="A14" t="s">
        <v>4088</v>
      </c>
      <c r="C14" s="5" t="str">
        <f t="shared" si="1"/>
        <v>Social Media CAC to LTV</v>
      </c>
      <c r="D14" s="32">
        <f t="shared" si="2"/>
        <v>0.88783749140415635</v>
      </c>
      <c r="E14" s="32">
        <f t="shared" si="2"/>
        <v>1.7706640717190281</v>
      </c>
      <c r="F14" s="33">
        <f t="shared" si="2"/>
        <v>1.332026251510444</v>
      </c>
    </row>
    <row r="15" spans="1:6" x14ac:dyDescent="0.25">
      <c r="A15" t="s">
        <v>4105</v>
      </c>
      <c r="C15" s="5" t="str">
        <f t="shared" si="1"/>
        <v>Content CAC to LTV</v>
      </c>
      <c r="D15" s="32">
        <f t="shared" si="2"/>
        <v>9.2245579366972155E-2</v>
      </c>
      <c r="E15" s="32">
        <f t="shared" si="2"/>
        <v>0.17886954447889339</v>
      </c>
      <c r="F15" s="33">
        <f t="shared" si="2"/>
        <v>0.1030735750059623</v>
      </c>
    </row>
    <row r="16" spans="1:6" x14ac:dyDescent="0.25">
      <c r="A16" t="s">
        <v>6</v>
      </c>
      <c r="C16" s="10" t="str">
        <f t="shared" si="1"/>
        <v>Total CAC to LTV</v>
      </c>
      <c r="D16" s="34">
        <f t="shared" si="2"/>
        <v>0.70932325742136948</v>
      </c>
      <c r="E16" s="34">
        <f t="shared" si="2"/>
        <v>4.9634172278265121</v>
      </c>
      <c r="F16" s="35">
        <f t="shared" si="2"/>
        <v>1.0848211941222965</v>
      </c>
    </row>
    <row r="18" spans="1:9" x14ac:dyDescent="0.25">
      <c r="C18" s="1" t="s">
        <v>4679</v>
      </c>
      <c r="D18" s="2" t="s">
        <v>4</v>
      </c>
      <c r="E18" s="2" t="s">
        <v>5</v>
      </c>
      <c r="F18" s="3" t="s">
        <v>6</v>
      </c>
      <c r="H18" s="1" t="s">
        <v>4680</v>
      </c>
      <c r="I18" s="3"/>
    </row>
    <row r="19" spans="1:9" x14ac:dyDescent="0.25">
      <c r="A19" t="s">
        <v>59</v>
      </c>
      <c r="C19" s="5" t="str">
        <f>A19&amp;" LTV"</f>
        <v>Email LTV</v>
      </c>
      <c r="D19" s="16">
        <f>INDEX('Customer LTV by Channel'!$D$10:$F$15,MATCH('CAC to LTV by Channel'!$C19,'Customer LTV by Channel'!$C$10:$C$15,0),MATCH('CAC to LTV by Channel'!D$18,'Customer LTV by Channel'!$D$9:$F$9,0))</f>
        <v>2875.8625000000034</v>
      </c>
      <c r="E19" s="16">
        <f>INDEX('Customer LTV by Channel'!$D$10:$F$15,MATCH('CAC to LTV by Channel'!$C19,'Customer LTV by Channel'!$C$10:$C$15,0),MATCH('CAC to LTV by Channel'!E$18,'Customer LTV by Channel'!$D$9:$F$9,0))</f>
        <v>9000</v>
      </c>
      <c r="F19" s="17">
        <f>INDEX('Customer LTV by Channel'!$D$10:$F$15,MATCH('CAC to LTV by Channel'!$C19,'Customer LTV by Channel'!$C$10:$C$15,0),MATCH('CAC to LTV by Channel'!F$18,'Customer LTV by Channel'!$D$9:$F$9,0))</f>
        <v>4558.7619047619082</v>
      </c>
      <c r="H19" s="5" t="str">
        <f>A19&amp;" CAC"</f>
        <v>Email CAC</v>
      </c>
      <c r="I19" s="17">
        <f>SUMIFS(marketing!$C:$C,marketing!$B:$B,'CAC to LTV by Channel'!$A11,marketing!$A:$A,"&gt;="&amp;'CAC to LTV by Channel'!$D$5,marketing!$A:$A,"&lt;="&amp;'CAC to LTV by Channel'!$D$6)/COUNTIFS(customers!$L:$L,"&gt;="&amp;'CAC to LTV by Channel'!$D$5,customers!$L:$L,"&lt;="&amp;'CAC to LTV by Channel'!$D$6,customers!$I:$I,'CAC to LTV by Channel'!$A11)</f>
        <v>586.74166666666667</v>
      </c>
    </row>
    <row r="20" spans="1:9" x14ac:dyDescent="0.25">
      <c r="A20" t="s">
        <v>4078</v>
      </c>
      <c r="C20" s="5" t="str">
        <f t="shared" ref="C20:C24" si="3">A20&amp;" LTV"</f>
        <v>Affiliate LTV</v>
      </c>
      <c r="D20" s="16">
        <f>INDEX('Customer LTV by Channel'!$D$10:$F$15,MATCH('CAC to LTV by Channel'!$C20,'Customer LTV by Channel'!$C$10:$C$15,0),MATCH('CAC to LTV by Channel'!D$18,'Customer LTV by Channel'!$D$9:$F$9,0))</f>
        <v>1760.1333333333355</v>
      </c>
      <c r="E20" s="16">
        <f>INDEX('Customer LTV by Channel'!$D$10:$F$15,MATCH('CAC to LTV by Channel'!$C20,'Customer LTV by Channel'!$C$10:$C$15,0),MATCH('CAC to LTV by Channel'!E$18,'Customer LTV by Channel'!$D$9:$F$9,0))</f>
        <v>13400</v>
      </c>
      <c r="F20" s="17">
        <f>INDEX('Customer LTV by Channel'!$D$10:$F$15,MATCH('CAC to LTV by Channel'!$C20,'Customer LTV by Channel'!$C$10:$C$15,0),MATCH('CAC to LTV by Channel'!F$18,'Customer LTV by Channel'!$D$9:$F$9,0))</f>
        <v>3411.6000000000035</v>
      </c>
      <c r="H20" s="5" t="str">
        <f t="shared" ref="H20:H24" si="4">A20&amp;" CAC"</f>
        <v>Affiliate CAC</v>
      </c>
      <c r="I20" s="17">
        <f>SUMIFS(marketing!$C:$C,marketing!$B:$B,'CAC to LTV by Channel'!$A12,marketing!$A:$A,"&gt;="&amp;'CAC to LTV by Channel'!$D$5,marketing!$A:$A,"&lt;="&amp;'CAC to LTV by Channel'!$D$6)/COUNTIFS(customers!$L:$L,"&gt;="&amp;'CAC to LTV by Channel'!$D$5,customers!$L:$L,"&lt;="&amp;'CAC to LTV by Channel'!$D$6,customers!$I:$I,'CAC to LTV by Channel'!$A12)</f>
        <v>988.16928571428559</v>
      </c>
    </row>
    <row r="21" spans="1:9" x14ac:dyDescent="0.25">
      <c r="A21" t="s">
        <v>34</v>
      </c>
      <c r="C21" s="5" t="str">
        <f t="shared" si="3"/>
        <v>Paid Search LTV</v>
      </c>
      <c r="D21" s="16">
        <f>INDEX('Customer LTV by Channel'!$D$10:$F$15,MATCH('CAC to LTV by Channel'!$C21,'Customer LTV by Channel'!$C$10:$C$15,0),MATCH('CAC to LTV by Channel'!D$18,'Customer LTV by Channel'!$D$9:$F$9,0))</f>
        <v>1711.9500000000023</v>
      </c>
      <c r="E21" s="16">
        <f>INDEX('Customer LTV by Channel'!$D$10:$F$15,MATCH('CAC to LTV by Channel'!$C21,'Customer LTV by Channel'!$C$10:$C$15,0),MATCH('CAC to LTV by Channel'!E$18,'Customer LTV by Channel'!$D$9:$F$9,0))</f>
        <v>8740.7999999999993</v>
      </c>
      <c r="F21" s="17">
        <f>INDEX('Customer LTV by Channel'!$D$10:$F$15,MATCH('CAC to LTV by Channel'!$C21,'Customer LTV by Channel'!$C$10:$C$15,0),MATCH('CAC to LTV by Channel'!F$18,'Customer LTV by Channel'!$D$9:$F$9,0))</f>
        <v>2731.3878260869583</v>
      </c>
      <c r="H21" s="5" t="str">
        <f t="shared" si="4"/>
        <v>Paid Search CAC</v>
      </c>
      <c r="I21" s="17">
        <f>SUMIFS(marketing!$C:$C,marketing!$B:$B,'CAC to LTV by Channel'!$A13,marketing!$A:$A,"&gt;="&amp;'CAC to LTV by Channel'!$D$5,marketing!$A:$A,"&lt;="&amp;'CAC to LTV by Channel'!$D$6)/COUNTIFS(customers!$L:$L,"&gt;="&amp;'CAC to LTV by Channel'!$D$5,customers!$L:$L,"&lt;="&amp;'CAC to LTV by Channel'!$D$6,customers!$I:$I,'CAC to LTV by Channel'!$A13)</f>
        <v>5153.3492857142855</v>
      </c>
    </row>
    <row r="22" spans="1:9" x14ac:dyDescent="0.25">
      <c r="A22" t="s">
        <v>4088</v>
      </c>
      <c r="C22" s="5" t="str">
        <f t="shared" si="3"/>
        <v>Social Media LTV</v>
      </c>
      <c r="D22" s="16">
        <f>INDEX('Customer LTV by Channel'!$D$10:$F$15,MATCH('CAC to LTV by Channel'!$C22,'Customer LTV by Channel'!$C$10:$C$15,0),MATCH('CAC to LTV by Channel'!D$18,'Customer LTV by Channel'!$D$9:$F$9,0))</f>
        <v>3331.0000000000045</v>
      </c>
      <c r="E22" s="16">
        <f>INDEX('Customer LTV by Channel'!$D$10:$F$15,MATCH('CAC to LTV by Channel'!$C22,'Customer LTV by Channel'!$C$10:$C$15,0),MATCH('CAC to LTV by Channel'!E$18,'Customer LTV by Channel'!$D$9:$F$9,0))</f>
        <v>6643.1999999999989</v>
      </c>
      <c r="F22" s="17">
        <f>INDEX('Customer LTV by Channel'!$D$10:$F$15,MATCH('CAC to LTV by Channel'!$C22,'Customer LTV by Channel'!$C$10:$C$15,0),MATCH('CAC to LTV by Channel'!F$18,'Customer LTV by Channel'!$D$9:$F$9,0))</f>
        <v>4997.5130434782668</v>
      </c>
      <c r="H22" s="5" t="str">
        <f t="shared" si="4"/>
        <v>Social Media CAC</v>
      </c>
      <c r="I22" s="17">
        <f>SUMIFS(marketing!$C:$C,marketing!$B:$B,'CAC to LTV by Channel'!$A14,marketing!$A:$A,"&gt;="&amp;'CAC to LTV by Channel'!$D$5,marketing!$A:$A,"&lt;="&amp;'CAC to LTV by Channel'!$D$6)/COUNTIFS(customers!$L:$L,"&gt;="&amp;'CAC to LTV by Channel'!$D$5,customers!$L:$L,"&lt;="&amp;'CAC to LTV by Channel'!$D$6,customers!$I:$I,'CAC to LTV by Channel'!$A14)</f>
        <v>3751.8127272727274</v>
      </c>
    </row>
    <row r="23" spans="1:9" x14ac:dyDescent="0.25">
      <c r="A23" t="s">
        <v>4105</v>
      </c>
      <c r="C23" s="5" t="str">
        <f t="shared" si="3"/>
        <v>Content LTV</v>
      </c>
      <c r="D23" s="16">
        <f>INDEX('Customer LTV by Channel'!$D$10:$F$15,MATCH('CAC to LTV by Channel'!$C23,'Customer LTV by Channel'!$C$10:$C$15,0),MATCH('CAC to LTV by Channel'!D$18,'Customer LTV by Channel'!$D$9:$F$9,0))</f>
        <v>495.08571428571423</v>
      </c>
      <c r="E23" s="16">
        <f>INDEX('Customer LTV by Channel'!$D$10:$F$15,MATCH('CAC to LTV by Channel'!$C23,'Customer LTV by Channel'!$C$10:$C$15,0),MATCH('CAC to LTV by Channel'!E$18,'Customer LTV by Channel'!$D$9:$F$9,0))</f>
        <v>960</v>
      </c>
      <c r="F23" s="17">
        <f>INDEX('Customer LTV by Channel'!$D$10:$F$15,MATCH('CAC to LTV by Channel'!$C23,'Customer LTV by Channel'!$C$10:$C$15,0),MATCH('CAC to LTV by Channel'!F$18,'Customer LTV by Channel'!$D$9:$F$9,0))</f>
        <v>553.19999999999993</v>
      </c>
      <c r="H23" s="5" t="str">
        <f t="shared" si="4"/>
        <v>Content CAC</v>
      </c>
      <c r="I23" s="17">
        <f>SUMIFS(marketing!$C:$C,marketing!$B:$B,'CAC to LTV by Channel'!$A15,marketing!$A:$A,"&gt;="&amp;'CAC to LTV by Channel'!$D$5,marketing!$A:$A,"&lt;="&amp;'CAC to LTV by Channel'!$D$6)/COUNTIFS(customers!$L:$L,"&gt;="&amp;'CAC to LTV by Channel'!$D$5,customers!$L:$L,"&lt;="&amp;'CAC to LTV by Channel'!$D$6,customers!$I:$I,'CAC to LTV by Channel'!$A15)</f>
        <v>5367.04</v>
      </c>
    </row>
    <row r="24" spans="1:9" x14ac:dyDescent="0.25">
      <c r="A24" t="s">
        <v>6</v>
      </c>
      <c r="C24" s="10" t="str">
        <f t="shared" si="3"/>
        <v>Total LTV</v>
      </c>
      <c r="D24" s="18">
        <f>INDEX('Customer LTV by Channel'!$D$10:$F$15,MATCH('CAC to LTV by Channel'!$C24,'Customer LTV by Channel'!$C$10:$C$15,0),MATCH('CAC to LTV by Channel'!D$18,'Customer LTV by Channel'!$D$9:$F$9,0))</f>
        <v>2008.8068181818082</v>
      </c>
      <c r="E24" s="18">
        <f>INDEX('Customer LTV by Channel'!$D$10:$F$15,MATCH('CAC to LTV by Channel'!$C24,'Customer LTV by Channel'!$C$10:$C$15,0),MATCH('CAC to LTV by Channel'!E$18,'Customer LTV by Channel'!$D$9:$F$9,0))</f>
        <v>14056.421052631578</v>
      </c>
      <c r="F24" s="19">
        <f>INDEX('Customer LTV by Channel'!$D$10:$F$15,MATCH('CAC to LTV by Channel'!$C24,'Customer LTV by Channel'!$C$10:$C$15,0),MATCH('CAC to LTV by Channel'!F$18,'Customer LTV by Channel'!$D$9:$F$9,0))</f>
        <v>3072.2187499999886</v>
      </c>
      <c r="H24" s="10" t="str">
        <f t="shared" si="4"/>
        <v>Total CAC</v>
      </c>
      <c r="I24" s="19">
        <f>SUMIFS(marketing!$C:$C,marketing!$A:$A,"&gt;="&amp;'CAC to LTV by Channel'!$D$5,marketing!$A:$A,"&lt;="&amp;'CAC to LTV by Channel'!$D$6)/COUNTIFS(customers!$L:$L,"&gt;="&amp;'CAC to LTV by Channel'!$D$5,customers!$L:$L,"&lt;="&amp;'CAC to LTV by Channel'!$D$6)</f>
        <v>2832.0047272727275</v>
      </c>
    </row>
    <row r="25" spans="1:9" x14ac:dyDescent="0.25">
      <c r="D25" s="16"/>
      <c r="E25" s="16"/>
      <c r="F25"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0ACA9-6697-43EA-932B-E95A820CC721}">
  <dimension ref="A1:T2386"/>
  <sheetViews>
    <sheetView workbookViewId="0"/>
  </sheetViews>
  <sheetFormatPr defaultRowHeight="15" x14ac:dyDescent="0.25"/>
  <cols>
    <col min="1" max="1" width="9.7109375" bestFit="1" customWidth="1"/>
    <col min="2" max="2" width="11.85546875" bestFit="1" customWidth="1"/>
    <col min="3" max="3" width="11.85546875" customWidth="1"/>
    <col min="4" max="4" width="10.42578125" bestFit="1" customWidth="1"/>
    <col min="5" max="5" width="9.85546875" bestFit="1" customWidth="1"/>
    <col min="6" max="6" width="16.7109375" bestFit="1" customWidth="1"/>
    <col min="7" max="7" width="7.85546875" bestFit="1" customWidth="1"/>
    <col min="8" max="8" width="7" bestFit="1" customWidth="1"/>
    <col min="9" max="9" width="12" bestFit="1" customWidth="1"/>
    <col min="10" max="10" width="17.42578125" bestFit="1" customWidth="1"/>
    <col min="13" max="13" width="19.28515625" bestFit="1" customWidth="1"/>
    <col min="14" max="14" width="10.140625" bestFit="1" customWidth="1"/>
    <col min="15" max="15" width="8.140625" bestFit="1" customWidth="1"/>
    <col min="16" max="16" width="13.85546875" bestFit="1" customWidth="1"/>
    <col min="17" max="17" width="15.140625" bestFit="1" customWidth="1"/>
    <col min="18" max="18" width="22.5703125" bestFit="1" customWidth="1"/>
  </cols>
  <sheetData>
    <row r="1" spans="1:20" x14ac:dyDescent="0.25">
      <c r="A1" t="s">
        <v>76</v>
      </c>
      <c r="B1" t="s">
        <v>36</v>
      </c>
      <c r="C1" t="s">
        <v>35</v>
      </c>
      <c r="D1" t="s">
        <v>77</v>
      </c>
      <c r="E1" t="s">
        <v>37</v>
      </c>
      <c r="F1" t="s">
        <v>38</v>
      </c>
      <c r="G1" t="s">
        <v>78</v>
      </c>
      <c r="H1" t="s">
        <v>9</v>
      </c>
      <c r="I1" t="s">
        <v>79</v>
      </c>
      <c r="J1" t="s">
        <v>66</v>
      </c>
      <c r="K1" t="s">
        <v>80</v>
      </c>
      <c r="L1" t="s">
        <v>81</v>
      </c>
      <c r="M1" t="s">
        <v>82</v>
      </c>
      <c r="N1" t="s">
        <v>83</v>
      </c>
      <c r="O1" t="s">
        <v>84</v>
      </c>
      <c r="P1" t="s">
        <v>85</v>
      </c>
      <c r="Q1" t="s">
        <v>45</v>
      </c>
      <c r="R1" t="s">
        <v>46</v>
      </c>
    </row>
    <row r="2" spans="1:20" x14ac:dyDescent="0.25">
      <c r="A2" t="s">
        <v>86</v>
      </c>
      <c r="B2" t="s">
        <v>87</v>
      </c>
      <c r="C2" t="s">
        <v>88</v>
      </c>
      <c r="D2" s="26">
        <v>45503</v>
      </c>
      <c r="E2" t="s">
        <v>18</v>
      </c>
      <c r="F2" t="s">
        <v>4</v>
      </c>
      <c r="G2">
        <v>135</v>
      </c>
      <c r="H2">
        <v>110.7</v>
      </c>
      <c r="I2" s="26">
        <f t="shared" ref="I2:I65" si="0">EOMONTH(D2,-1)+1</f>
        <v>45474</v>
      </c>
      <c r="J2" s="26">
        <f>INDEX(customers!$L:$L,MATCH(orders!$B2,customers!$A:$A,0))</f>
        <v>45474</v>
      </c>
      <c r="K2">
        <v>1</v>
      </c>
      <c r="L2">
        <f>DATEDIF(J2,I2,"M")</f>
        <v>0</v>
      </c>
      <c r="M2" s="26" t="str">
        <f>INDEX(customers!$I:$I,MATCH(orders!$B2,customers!$A:$A,0))</f>
        <v>Email</v>
      </c>
      <c r="N2" s="26" t="str">
        <f>INDEX(customers!$E:$E,MATCH(orders!$B2,customers!$A:$A,0))</f>
        <v>North America</v>
      </c>
      <c r="O2" s="26" t="str">
        <f>INDEX(customers!$F:$F,MATCH(orders!$B2,customers!$A:$A,0))</f>
        <v>Retail</v>
      </c>
      <c r="P2" s="26" t="str">
        <f>INDEX(customers!$G:$G,MATCH(orders!$B2,customers!$A:$A,0))</f>
        <v>Mid-Market</v>
      </c>
      <c r="Q2" t="str">
        <f>INDEX(customers!$J:$J,MATCH(orders!$B2,customers!$A:$A,0))</f>
        <v>Basic</v>
      </c>
      <c r="R2" t="str">
        <f>INDEX(customers!$K:$K,MATCH(orders!$B2,customers!$A:$A,0))</f>
        <v>Monthly</v>
      </c>
      <c r="T2" s="26"/>
    </row>
    <row r="3" spans="1:20" x14ac:dyDescent="0.25">
      <c r="A3" t="s">
        <v>89</v>
      </c>
      <c r="B3" t="s">
        <v>87</v>
      </c>
      <c r="C3" t="s">
        <v>90</v>
      </c>
      <c r="D3" s="26">
        <v>45534</v>
      </c>
      <c r="E3" t="s">
        <v>18</v>
      </c>
      <c r="F3" t="s">
        <v>4</v>
      </c>
      <c r="G3">
        <v>135</v>
      </c>
      <c r="H3">
        <v>110.7</v>
      </c>
      <c r="I3" s="26">
        <f t="shared" si="0"/>
        <v>45505</v>
      </c>
      <c r="J3" s="26">
        <f>INDEX(customers!$L:$L,MATCH(orders!$B3,customers!$A:$A,0))</f>
        <v>45474</v>
      </c>
      <c r="K3">
        <v>1</v>
      </c>
      <c r="L3">
        <f t="shared" ref="L3:L66" si="1">DATEDIF(J3,I3,"M")</f>
        <v>1</v>
      </c>
      <c r="M3" s="26" t="str">
        <f>INDEX(customers!$I:$I,MATCH(orders!$B3,customers!$A:$A,0))</f>
        <v>Email</v>
      </c>
      <c r="N3" s="26" t="str">
        <f>INDEX(customers!$E:$E,MATCH(orders!$B3,customers!$A:$A,0))</f>
        <v>North America</v>
      </c>
      <c r="O3" s="26" t="str">
        <f>INDEX(customers!$F:$F,MATCH(orders!$B3,customers!$A:$A,0))</f>
        <v>Retail</v>
      </c>
      <c r="P3" s="26" t="str">
        <f>INDEX(customers!$G:$G,MATCH(orders!$B3,customers!$A:$A,0))</f>
        <v>Mid-Market</v>
      </c>
      <c r="Q3" t="str">
        <f>INDEX(customers!$J:$J,MATCH(orders!$B3,customers!$A:$A,0))</f>
        <v>Basic</v>
      </c>
      <c r="R3" t="str">
        <f>INDEX(customers!$K:$K,MATCH(orders!$B3,customers!$A:$A,0))</f>
        <v>Monthly</v>
      </c>
      <c r="T3" s="26"/>
    </row>
    <row r="4" spans="1:20" x14ac:dyDescent="0.25">
      <c r="A4" t="s">
        <v>91</v>
      </c>
      <c r="B4" t="s">
        <v>87</v>
      </c>
      <c r="C4" t="s">
        <v>92</v>
      </c>
      <c r="D4" s="26">
        <v>45565</v>
      </c>
      <c r="E4" t="s">
        <v>18</v>
      </c>
      <c r="F4" t="s">
        <v>4</v>
      </c>
      <c r="G4">
        <v>135</v>
      </c>
      <c r="H4">
        <v>110.7</v>
      </c>
      <c r="I4" s="26">
        <f t="shared" si="0"/>
        <v>45536</v>
      </c>
      <c r="J4" s="26">
        <f>INDEX(customers!$L:$L,MATCH(orders!$B4,customers!$A:$A,0))</f>
        <v>45474</v>
      </c>
      <c r="K4">
        <v>1</v>
      </c>
      <c r="L4">
        <f t="shared" si="1"/>
        <v>2</v>
      </c>
      <c r="M4" s="26" t="str">
        <f>INDEX(customers!$I:$I,MATCH(orders!$B4,customers!$A:$A,0))</f>
        <v>Email</v>
      </c>
      <c r="N4" s="26" t="str">
        <f>INDEX(customers!$E:$E,MATCH(orders!$B4,customers!$A:$A,0))</f>
        <v>North America</v>
      </c>
      <c r="O4" s="26" t="str">
        <f>INDEX(customers!$F:$F,MATCH(orders!$B4,customers!$A:$A,0))</f>
        <v>Retail</v>
      </c>
      <c r="P4" s="26" t="str">
        <f>INDEX(customers!$G:$G,MATCH(orders!$B4,customers!$A:$A,0))</f>
        <v>Mid-Market</v>
      </c>
      <c r="Q4" t="str">
        <f>INDEX(customers!$J:$J,MATCH(orders!$B4,customers!$A:$A,0))</f>
        <v>Basic</v>
      </c>
      <c r="R4" t="str">
        <f>INDEX(customers!$K:$K,MATCH(orders!$B4,customers!$A:$A,0))</f>
        <v>Monthly</v>
      </c>
      <c r="T4" s="26"/>
    </row>
    <row r="5" spans="1:20" x14ac:dyDescent="0.25">
      <c r="A5" t="s">
        <v>93</v>
      </c>
      <c r="B5" t="s">
        <v>87</v>
      </c>
      <c r="C5" t="s">
        <v>92</v>
      </c>
      <c r="D5" s="26">
        <v>45595</v>
      </c>
      <c r="E5" t="s">
        <v>18</v>
      </c>
      <c r="F5" t="s">
        <v>4</v>
      </c>
      <c r="G5">
        <v>135</v>
      </c>
      <c r="H5">
        <v>110.7</v>
      </c>
      <c r="I5" s="26">
        <f t="shared" si="0"/>
        <v>45566</v>
      </c>
      <c r="J5" s="26">
        <f>INDEX(customers!$L:$L,MATCH(orders!$B5,customers!$A:$A,0))</f>
        <v>45474</v>
      </c>
      <c r="K5">
        <v>1</v>
      </c>
      <c r="L5">
        <f t="shared" si="1"/>
        <v>3</v>
      </c>
      <c r="M5" s="26" t="str">
        <f>INDEX(customers!$I:$I,MATCH(orders!$B5,customers!$A:$A,0))</f>
        <v>Email</v>
      </c>
      <c r="N5" s="26" t="str">
        <f>INDEX(customers!$E:$E,MATCH(orders!$B5,customers!$A:$A,0))</f>
        <v>North America</v>
      </c>
      <c r="O5" s="26" t="str">
        <f>INDEX(customers!$F:$F,MATCH(orders!$B5,customers!$A:$A,0))</f>
        <v>Retail</v>
      </c>
      <c r="P5" s="26" t="str">
        <f>INDEX(customers!$G:$G,MATCH(orders!$B5,customers!$A:$A,0))</f>
        <v>Mid-Market</v>
      </c>
      <c r="Q5" t="str">
        <f>INDEX(customers!$J:$J,MATCH(orders!$B5,customers!$A:$A,0))</f>
        <v>Basic</v>
      </c>
      <c r="R5" t="str">
        <f>INDEX(customers!$K:$K,MATCH(orders!$B5,customers!$A:$A,0))</f>
        <v>Monthly</v>
      </c>
      <c r="T5" s="26"/>
    </row>
    <row r="6" spans="1:20" x14ac:dyDescent="0.25">
      <c r="A6" t="s">
        <v>94</v>
      </c>
      <c r="B6" t="s">
        <v>87</v>
      </c>
      <c r="C6" t="s">
        <v>95</v>
      </c>
      <c r="D6" s="26">
        <v>45596</v>
      </c>
      <c r="E6" t="s">
        <v>18</v>
      </c>
      <c r="F6" t="s">
        <v>4</v>
      </c>
      <c r="G6">
        <v>135</v>
      </c>
      <c r="H6">
        <v>110.7</v>
      </c>
      <c r="I6" s="26">
        <f t="shared" si="0"/>
        <v>45566</v>
      </c>
      <c r="J6" s="26">
        <f>INDEX(customers!$L:$L,MATCH(orders!$B6,customers!$A:$A,0))</f>
        <v>45474</v>
      </c>
      <c r="K6">
        <v>1</v>
      </c>
      <c r="L6">
        <f t="shared" si="1"/>
        <v>3</v>
      </c>
      <c r="M6" s="26" t="str">
        <f>INDEX(customers!$I:$I,MATCH(orders!$B6,customers!$A:$A,0))</f>
        <v>Email</v>
      </c>
      <c r="N6" s="26" t="str">
        <f>INDEX(customers!$E:$E,MATCH(orders!$B6,customers!$A:$A,0))</f>
        <v>North America</v>
      </c>
      <c r="O6" s="26" t="str">
        <f>INDEX(customers!$F:$F,MATCH(orders!$B6,customers!$A:$A,0))</f>
        <v>Retail</v>
      </c>
      <c r="P6" s="26" t="str">
        <f>INDEX(customers!$G:$G,MATCH(orders!$B6,customers!$A:$A,0))</f>
        <v>Mid-Market</v>
      </c>
      <c r="Q6" t="str">
        <f>INDEX(customers!$J:$J,MATCH(orders!$B6,customers!$A:$A,0))</f>
        <v>Basic</v>
      </c>
      <c r="R6" t="str">
        <f>INDEX(customers!$K:$K,MATCH(orders!$B6,customers!$A:$A,0))</f>
        <v>Monthly</v>
      </c>
      <c r="T6" s="26"/>
    </row>
    <row r="7" spans="1:20" x14ac:dyDescent="0.25">
      <c r="A7" t="s">
        <v>96</v>
      </c>
      <c r="B7" t="s">
        <v>87</v>
      </c>
      <c r="C7" t="s">
        <v>95</v>
      </c>
      <c r="D7" s="26">
        <v>45626</v>
      </c>
      <c r="E7" t="s">
        <v>18</v>
      </c>
      <c r="F7" t="s">
        <v>4</v>
      </c>
      <c r="G7">
        <v>135</v>
      </c>
      <c r="H7">
        <v>110.7</v>
      </c>
      <c r="I7" s="26">
        <f t="shared" si="0"/>
        <v>45597</v>
      </c>
      <c r="J7" s="26">
        <f>INDEX(customers!$L:$L,MATCH(orders!$B7,customers!$A:$A,0))</f>
        <v>45474</v>
      </c>
      <c r="K7">
        <v>1</v>
      </c>
      <c r="L7">
        <f t="shared" si="1"/>
        <v>4</v>
      </c>
      <c r="M7" s="26" t="str">
        <f>INDEX(customers!$I:$I,MATCH(orders!$B7,customers!$A:$A,0))</f>
        <v>Email</v>
      </c>
      <c r="N7" s="26" t="str">
        <f>INDEX(customers!$E:$E,MATCH(orders!$B7,customers!$A:$A,0))</f>
        <v>North America</v>
      </c>
      <c r="O7" s="26" t="str">
        <f>INDEX(customers!$F:$F,MATCH(orders!$B7,customers!$A:$A,0))</f>
        <v>Retail</v>
      </c>
      <c r="P7" s="26" t="str">
        <f>INDEX(customers!$G:$G,MATCH(orders!$B7,customers!$A:$A,0))</f>
        <v>Mid-Market</v>
      </c>
      <c r="Q7" t="str">
        <f>INDEX(customers!$J:$J,MATCH(orders!$B7,customers!$A:$A,0))</f>
        <v>Basic</v>
      </c>
      <c r="R7" t="str">
        <f>INDEX(customers!$K:$K,MATCH(orders!$B7,customers!$A:$A,0))</f>
        <v>Monthly</v>
      </c>
    </row>
    <row r="8" spans="1:20" x14ac:dyDescent="0.25">
      <c r="A8" t="s">
        <v>97</v>
      </c>
      <c r="B8" t="s">
        <v>87</v>
      </c>
      <c r="C8" t="s">
        <v>98</v>
      </c>
      <c r="D8" s="26">
        <v>45627</v>
      </c>
      <c r="E8" t="s">
        <v>18</v>
      </c>
      <c r="F8" t="s">
        <v>4</v>
      </c>
      <c r="G8">
        <v>135</v>
      </c>
      <c r="H8">
        <v>110.7</v>
      </c>
      <c r="I8" s="26">
        <f t="shared" si="0"/>
        <v>45627</v>
      </c>
      <c r="J8" s="26">
        <f>INDEX(customers!$L:$L,MATCH(orders!$B8,customers!$A:$A,0))</f>
        <v>45474</v>
      </c>
      <c r="K8">
        <v>1</v>
      </c>
      <c r="L8">
        <f t="shared" si="1"/>
        <v>5</v>
      </c>
      <c r="M8" s="26" t="str">
        <f>INDEX(customers!$I:$I,MATCH(orders!$B8,customers!$A:$A,0))</f>
        <v>Email</v>
      </c>
      <c r="N8" s="26" t="str">
        <f>INDEX(customers!$E:$E,MATCH(orders!$B8,customers!$A:$A,0))</f>
        <v>North America</v>
      </c>
      <c r="O8" s="26" t="str">
        <f>INDEX(customers!$F:$F,MATCH(orders!$B8,customers!$A:$A,0))</f>
        <v>Retail</v>
      </c>
      <c r="P8" s="26" t="str">
        <f>INDEX(customers!$G:$G,MATCH(orders!$B8,customers!$A:$A,0))</f>
        <v>Mid-Market</v>
      </c>
      <c r="Q8" t="str">
        <f>INDEX(customers!$J:$J,MATCH(orders!$B8,customers!$A:$A,0))</f>
        <v>Basic</v>
      </c>
      <c r="R8" t="str">
        <f>INDEX(customers!$K:$K,MATCH(orders!$B8,customers!$A:$A,0))</f>
        <v>Monthly</v>
      </c>
    </row>
    <row r="9" spans="1:20" x14ac:dyDescent="0.25">
      <c r="A9" t="s">
        <v>99</v>
      </c>
      <c r="B9" t="s">
        <v>100</v>
      </c>
      <c r="C9" t="s">
        <v>101</v>
      </c>
      <c r="D9" s="26">
        <v>45046</v>
      </c>
      <c r="E9" t="s">
        <v>17</v>
      </c>
      <c r="F9" t="s">
        <v>4</v>
      </c>
      <c r="G9">
        <v>75</v>
      </c>
      <c r="H9">
        <v>60</v>
      </c>
      <c r="I9" s="26">
        <f t="shared" si="0"/>
        <v>45017</v>
      </c>
      <c r="J9" s="26">
        <f>INDEX(customers!$L:$L,MATCH(orders!$B9,customers!$A:$A,0))</f>
        <v>45017</v>
      </c>
      <c r="K9">
        <v>1</v>
      </c>
      <c r="L9">
        <f t="shared" si="1"/>
        <v>0</v>
      </c>
      <c r="M9" s="26" t="str">
        <f>INDEX(customers!$I:$I,MATCH(orders!$B9,customers!$A:$A,0))</f>
        <v>Affiliate</v>
      </c>
      <c r="N9" s="26" t="str">
        <f>INDEX(customers!$E:$E,MATCH(orders!$B9,customers!$A:$A,0))</f>
        <v>North America</v>
      </c>
      <c r="O9" s="26" t="str">
        <f>INDEX(customers!$F:$F,MATCH(orders!$B9,customers!$A:$A,0))</f>
        <v>Retail</v>
      </c>
      <c r="P9" s="26" t="str">
        <f>INDEX(customers!$G:$G,MATCH(orders!$B9,customers!$A:$A,0))</f>
        <v>Mid-Market</v>
      </c>
      <c r="Q9" t="str">
        <f>INDEX(customers!$J:$J,MATCH(orders!$B9,customers!$A:$A,0))</f>
        <v>Basic</v>
      </c>
      <c r="R9" t="str">
        <f>INDEX(customers!$K:$K,MATCH(orders!$B9,customers!$A:$A,0))</f>
        <v>Monthly</v>
      </c>
    </row>
    <row r="10" spans="1:20" x14ac:dyDescent="0.25">
      <c r="A10" t="s">
        <v>102</v>
      </c>
      <c r="B10" t="s">
        <v>100</v>
      </c>
      <c r="C10" t="s">
        <v>101</v>
      </c>
      <c r="D10" s="26">
        <v>45076</v>
      </c>
      <c r="E10" t="s">
        <v>17</v>
      </c>
      <c r="F10" t="s">
        <v>4</v>
      </c>
      <c r="G10">
        <v>75</v>
      </c>
      <c r="H10">
        <v>60</v>
      </c>
      <c r="I10" s="26">
        <f t="shared" si="0"/>
        <v>45047</v>
      </c>
      <c r="J10" s="26">
        <f>INDEX(customers!$L:$L,MATCH(orders!$B10,customers!$A:$A,0))</f>
        <v>45017</v>
      </c>
      <c r="K10">
        <v>1</v>
      </c>
      <c r="L10">
        <f t="shared" si="1"/>
        <v>1</v>
      </c>
      <c r="M10" s="26" t="str">
        <f>INDEX(customers!$I:$I,MATCH(orders!$B10,customers!$A:$A,0))</f>
        <v>Affiliate</v>
      </c>
      <c r="N10" s="26" t="str">
        <f>INDEX(customers!$E:$E,MATCH(orders!$B10,customers!$A:$A,0))</f>
        <v>North America</v>
      </c>
      <c r="O10" s="26" t="str">
        <f>INDEX(customers!$F:$F,MATCH(orders!$B10,customers!$A:$A,0))</f>
        <v>Retail</v>
      </c>
      <c r="P10" s="26" t="str">
        <f>INDEX(customers!$G:$G,MATCH(orders!$B10,customers!$A:$A,0))</f>
        <v>Mid-Market</v>
      </c>
      <c r="Q10" t="str">
        <f>INDEX(customers!$J:$J,MATCH(orders!$B10,customers!$A:$A,0))</f>
        <v>Basic</v>
      </c>
      <c r="R10" t="str">
        <f>INDEX(customers!$K:$K,MATCH(orders!$B10,customers!$A:$A,0))</f>
        <v>Monthly</v>
      </c>
    </row>
    <row r="11" spans="1:20" x14ac:dyDescent="0.25">
      <c r="A11" t="s">
        <v>103</v>
      </c>
      <c r="B11" t="s">
        <v>100</v>
      </c>
      <c r="C11" t="s">
        <v>104</v>
      </c>
      <c r="D11" s="26">
        <v>45077</v>
      </c>
      <c r="E11" t="s">
        <v>17</v>
      </c>
      <c r="F11" t="s">
        <v>4</v>
      </c>
      <c r="G11">
        <v>75</v>
      </c>
      <c r="H11">
        <v>60</v>
      </c>
      <c r="I11" s="26">
        <f t="shared" si="0"/>
        <v>45047</v>
      </c>
      <c r="J11" s="26">
        <f>INDEX(customers!$L:$L,MATCH(orders!$B11,customers!$A:$A,0))</f>
        <v>45017</v>
      </c>
      <c r="K11">
        <v>1</v>
      </c>
      <c r="L11">
        <f t="shared" si="1"/>
        <v>1</v>
      </c>
      <c r="M11" s="26" t="str">
        <f>INDEX(customers!$I:$I,MATCH(orders!$B11,customers!$A:$A,0))</f>
        <v>Affiliate</v>
      </c>
      <c r="N11" s="26" t="str">
        <f>INDEX(customers!$E:$E,MATCH(orders!$B11,customers!$A:$A,0))</f>
        <v>North America</v>
      </c>
      <c r="O11" s="26" t="str">
        <f>INDEX(customers!$F:$F,MATCH(orders!$B11,customers!$A:$A,0))</f>
        <v>Retail</v>
      </c>
      <c r="P11" s="26" t="str">
        <f>INDEX(customers!$G:$G,MATCH(orders!$B11,customers!$A:$A,0))</f>
        <v>Mid-Market</v>
      </c>
      <c r="Q11" t="str">
        <f>INDEX(customers!$J:$J,MATCH(orders!$B11,customers!$A:$A,0))</f>
        <v>Basic</v>
      </c>
      <c r="R11" t="str">
        <f>INDEX(customers!$K:$K,MATCH(orders!$B11,customers!$A:$A,0))</f>
        <v>Monthly</v>
      </c>
    </row>
    <row r="12" spans="1:20" x14ac:dyDescent="0.25">
      <c r="A12" t="s">
        <v>105</v>
      </c>
      <c r="B12" t="s">
        <v>100</v>
      </c>
      <c r="C12" t="s">
        <v>104</v>
      </c>
      <c r="D12" s="26">
        <v>45107</v>
      </c>
      <c r="E12" t="s">
        <v>17</v>
      </c>
      <c r="F12" t="s">
        <v>4</v>
      </c>
      <c r="G12">
        <v>75</v>
      </c>
      <c r="H12">
        <v>60</v>
      </c>
      <c r="I12" s="26">
        <f t="shared" si="0"/>
        <v>45078</v>
      </c>
      <c r="J12" s="26">
        <f>INDEX(customers!$L:$L,MATCH(orders!$B12,customers!$A:$A,0))</f>
        <v>45017</v>
      </c>
      <c r="K12">
        <v>1</v>
      </c>
      <c r="L12">
        <f t="shared" si="1"/>
        <v>2</v>
      </c>
      <c r="M12" s="26" t="str">
        <f>INDEX(customers!$I:$I,MATCH(orders!$B12,customers!$A:$A,0))</f>
        <v>Affiliate</v>
      </c>
      <c r="N12" s="26" t="str">
        <f>INDEX(customers!$E:$E,MATCH(orders!$B12,customers!$A:$A,0))</f>
        <v>North America</v>
      </c>
      <c r="O12" s="26" t="str">
        <f>INDEX(customers!$F:$F,MATCH(orders!$B12,customers!$A:$A,0))</f>
        <v>Retail</v>
      </c>
      <c r="P12" s="26" t="str">
        <f>INDEX(customers!$G:$G,MATCH(orders!$B12,customers!$A:$A,0))</f>
        <v>Mid-Market</v>
      </c>
      <c r="Q12" t="str">
        <f>INDEX(customers!$J:$J,MATCH(orders!$B12,customers!$A:$A,0))</f>
        <v>Basic</v>
      </c>
      <c r="R12" t="str">
        <f>INDEX(customers!$K:$K,MATCH(orders!$B12,customers!$A:$A,0))</f>
        <v>Monthly</v>
      </c>
    </row>
    <row r="13" spans="1:20" x14ac:dyDescent="0.25">
      <c r="A13" t="s">
        <v>106</v>
      </c>
      <c r="B13" t="s">
        <v>100</v>
      </c>
      <c r="C13" t="s">
        <v>107</v>
      </c>
      <c r="D13" s="26">
        <v>45108</v>
      </c>
      <c r="E13" t="s">
        <v>17</v>
      </c>
      <c r="F13" t="s">
        <v>4</v>
      </c>
      <c r="G13">
        <v>75</v>
      </c>
      <c r="H13">
        <v>60</v>
      </c>
      <c r="I13" s="26">
        <f t="shared" si="0"/>
        <v>45108</v>
      </c>
      <c r="J13" s="26">
        <f>INDEX(customers!$L:$L,MATCH(orders!$B13,customers!$A:$A,0))</f>
        <v>45017</v>
      </c>
      <c r="K13">
        <v>1</v>
      </c>
      <c r="L13">
        <f t="shared" si="1"/>
        <v>3</v>
      </c>
      <c r="M13" s="26" t="str">
        <f>INDEX(customers!$I:$I,MATCH(orders!$B13,customers!$A:$A,0))</f>
        <v>Affiliate</v>
      </c>
      <c r="N13" s="26" t="str">
        <f>INDEX(customers!$E:$E,MATCH(orders!$B13,customers!$A:$A,0))</f>
        <v>North America</v>
      </c>
      <c r="O13" s="26" t="str">
        <f>INDEX(customers!$F:$F,MATCH(orders!$B13,customers!$A:$A,0))</f>
        <v>Retail</v>
      </c>
      <c r="P13" s="26" t="str">
        <f>INDEX(customers!$G:$G,MATCH(orders!$B13,customers!$A:$A,0))</f>
        <v>Mid-Market</v>
      </c>
      <c r="Q13" t="str">
        <f>INDEX(customers!$J:$J,MATCH(orders!$B13,customers!$A:$A,0))</f>
        <v>Basic</v>
      </c>
      <c r="R13" t="str">
        <f>INDEX(customers!$K:$K,MATCH(orders!$B13,customers!$A:$A,0))</f>
        <v>Monthly</v>
      </c>
    </row>
    <row r="14" spans="1:20" x14ac:dyDescent="0.25">
      <c r="A14" t="s">
        <v>108</v>
      </c>
      <c r="B14" t="s">
        <v>100</v>
      </c>
      <c r="C14" t="s">
        <v>109</v>
      </c>
      <c r="D14" s="26">
        <v>45139</v>
      </c>
      <c r="E14" t="s">
        <v>17</v>
      </c>
      <c r="F14" t="s">
        <v>4</v>
      </c>
      <c r="G14">
        <v>75</v>
      </c>
      <c r="H14">
        <v>60</v>
      </c>
      <c r="I14" s="26">
        <f t="shared" si="0"/>
        <v>45139</v>
      </c>
      <c r="J14" s="26">
        <f>INDEX(customers!$L:$L,MATCH(orders!$B14,customers!$A:$A,0))</f>
        <v>45017</v>
      </c>
      <c r="K14">
        <v>1</v>
      </c>
      <c r="L14">
        <f t="shared" si="1"/>
        <v>4</v>
      </c>
      <c r="M14" s="26" t="str">
        <f>INDEX(customers!$I:$I,MATCH(orders!$B14,customers!$A:$A,0))</f>
        <v>Affiliate</v>
      </c>
      <c r="N14" s="26" t="str">
        <f>INDEX(customers!$E:$E,MATCH(orders!$B14,customers!$A:$A,0))</f>
        <v>North America</v>
      </c>
      <c r="O14" s="26" t="str">
        <f>INDEX(customers!$F:$F,MATCH(orders!$B14,customers!$A:$A,0))</f>
        <v>Retail</v>
      </c>
      <c r="P14" s="26" t="str">
        <f>INDEX(customers!$G:$G,MATCH(orders!$B14,customers!$A:$A,0))</f>
        <v>Mid-Market</v>
      </c>
      <c r="Q14" t="str">
        <f>INDEX(customers!$J:$J,MATCH(orders!$B14,customers!$A:$A,0))</f>
        <v>Basic</v>
      </c>
      <c r="R14" t="str">
        <f>INDEX(customers!$K:$K,MATCH(orders!$B14,customers!$A:$A,0))</f>
        <v>Monthly</v>
      </c>
    </row>
    <row r="15" spans="1:20" x14ac:dyDescent="0.25">
      <c r="A15" t="s">
        <v>110</v>
      </c>
      <c r="B15" t="s">
        <v>100</v>
      </c>
      <c r="C15" t="s">
        <v>111</v>
      </c>
      <c r="D15" s="26">
        <v>45170</v>
      </c>
      <c r="E15" t="s">
        <v>17</v>
      </c>
      <c r="F15" t="s">
        <v>4</v>
      </c>
      <c r="G15">
        <v>75</v>
      </c>
      <c r="H15">
        <v>60</v>
      </c>
      <c r="I15" s="26">
        <f t="shared" si="0"/>
        <v>45170</v>
      </c>
      <c r="J15" s="26">
        <f>INDEX(customers!$L:$L,MATCH(orders!$B15,customers!$A:$A,0))</f>
        <v>45017</v>
      </c>
      <c r="K15">
        <v>1</v>
      </c>
      <c r="L15">
        <f t="shared" si="1"/>
        <v>5</v>
      </c>
      <c r="M15" s="26" t="str">
        <f>INDEX(customers!$I:$I,MATCH(orders!$B15,customers!$A:$A,0))</f>
        <v>Affiliate</v>
      </c>
      <c r="N15" s="26" t="str">
        <f>INDEX(customers!$E:$E,MATCH(orders!$B15,customers!$A:$A,0))</f>
        <v>North America</v>
      </c>
      <c r="O15" s="26" t="str">
        <f>INDEX(customers!$F:$F,MATCH(orders!$B15,customers!$A:$A,0))</f>
        <v>Retail</v>
      </c>
      <c r="P15" s="26" t="str">
        <f>INDEX(customers!$G:$G,MATCH(orders!$B15,customers!$A:$A,0))</f>
        <v>Mid-Market</v>
      </c>
      <c r="Q15" t="str">
        <f>INDEX(customers!$J:$J,MATCH(orders!$B15,customers!$A:$A,0))</f>
        <v>Basic</v>
      </c>
      <c r="R15" t="str">
        <f>INDEX(customers!$K:$K,MATCH(orders!$B15,customers!$A:$A,0))</f>
        <v>Monthly</v>
      </c>
    </row>
    <row r="16" spans="1:20" x14ac:dyDescent="0.25">
      <c r="A16" t="s">
        <v>112</v>
      </c>
      <c r="B16" t="s">
        <v>100</v>
      </c>
      <c r="C16" t="s">
        <v>111</v>
      </c>
      <c r="D16" s="26">
        <v>45200</v>
      </c>
      <c r="E16" t="s">
        <v>17</v>
      </c>
      <c r="F16" t="s">
        <v>4</v>
      </c>
      <c r="G16">
        <v>75</v>
      </c>
      <c r="H16">
        <v>60</v>
      </c>
      <c r="I16" s="26">
        <f t="shared" si="0"/>
        <v>45200</v>
      </c>
      <c r="J16" s="26">
        <f>INDEX(customers!$L:$L,MATCH(orders!$B16,customers!$A:$A,0))</f>
        <v>45017</v>
      </c>
      <c r="K16">
        <v>1</v>
      </c>
      <c r="L16">
        <f t="shared" si="1"/>
        <v>6</v>
      </c>
      <c r="M16" s="26" t="str">
        <f>INDEX(customers!$I:$I,MATCH(orders!$B16,customers!$A:$A,0))</f>
        <v>Affiliate</v>
      </c>
      <c r="N16" s="26" t="str">
        <f>INDEX(customers!$E:$E,MATCH(orders!$B16,customers!$A:$A,0))</f>
        <v>North America</v>
      </c>
      <c r="O16" s="26" t="str">
        <f>INDEX(customers!$F:$F,MATCH(orders!$B16,customers!$A:$A,0))</f>
        <v>Retail</v>
      </c>
      <c r="P16" s="26" t="str">
        <f>INDEX(customers!$G:$G,MATCH(orders!$B16,customers!$A:$A,0))</f>
        <v>Mid-Market</v>
      </c>
      <c r="Q16" t="str">
        <f>INDEX(customers!$J:$J,MATCH(orders!$B16,customers!$A:$A,0))</f>
        <v>Basic</v>
      </c>
      <c r="R16" t="str">
        <f>INDEX(customers!$K:$K,MATCH(orders!$B16,customers!$A:$A,0))</f>
        <v>Monthly</v>
      </c>
    </row>
    <row r="17" spans="1:18" x14ac:dyDescent="0.25">
      <c r="A17" t="s">
        <v>113</v>
      </c>
      <c r="B17" t="s">
        <v>100</v>
      </c>
      <c r="C17" t="s">
        <v>114</v>
      </c>
      <c r="D17" s="26">
        <v>45201</v>
      </c>
      <c r="E17" t="s">
        <v>17</v>
      </c>
      <c r="F17" t="s">
        <v>4</v>
      </c>
      <c r="G17">
        <v>75</v>
      </c>
      <c r="H17">
        <v>60</v>
      </c>
      <c r="I17" s="26">
        <f t="shared" si="0"/>
        <v>45200</v>
      </c>
      <c r="J17" s="26">
        <f>INDEX(customers!$L:$L,MATCH(orders!$B17,customers!$A:$A,0))</f>
        <v>45017</v>
      </c>
      <c r="K17">
        <v>1</v>
      </c>
      <c r="L17">
        <f t="shared" si="1"/>
        <v>6</v>
      </c>
      <c r="M17" s="26" t="str">
        <f>INDEX(customers!$I:$I,MATCH(orders!$B17,customers!$A:$A,0))</f>
        <v>Affiliate</v>
      </c>
      <c r="N17" s="26" t="str">
        <f>INDEX(customers!$E:$E,MATCH(orders!$B17,customers!$A:$A,0))</f>
        <v>North America</v>
      </c>
      <c r="O17" s="26" t="str">
        <f>INDEX(customers!$F:$F,MATCH(orders!$B17,customers!$A:$A,0))</f>
        <v>Retail</v>
      </c>
      <c r="P17" s="26" t="str">
        <f>INDEX(customers!$G:$G,MATCH(orders!$B17,customers!$A:$A,0))</f>
        <v>Mid-Market</v>
      </c>
      <c r="Q17" t="str">
        <f>INDEX(customers!$J:$J,MATCH(orders!$B17,customers!$A:$A,0))</f>
        <v>Basic</v>
      </c>
      <c r="R17" t="str">
        <f>INDEX(customers!$K:$K,MATCH(orders!$B17,customers!$A:$A,0))</f>
        <v>Monthly</v>
      </c>
    </row>
    <row r="18" spans="1:18" x14ac:dyDescent="0.25">
      <c r="A18" t="s">
        <v>115</v>
      </c>
      <c r="B18" t="s">
        <v>100</v>
      </c>
      <c r="C18" t="s">
        <v>116</v>
      </c>
      <c r="D18" s="26">
        <v>45232</v>
      </c>
      <c r="E18" t="s">
        <v>18</v>
      </c>
      <c r="F18" t="s">
        <v>4</v>
      </c>
      <c r="G18">
        <v>135</v>
      </c>
      <c r="H18">
        <v>110.7</v>
      </c>
      <c r="I18" s="26">
        <f t="shared" si="0"/>
        <v>45231</v>
      </c>
      <c r="J18" s="26">
        <f>INDEX(customers!$L:$L,MATCH(orders!$B18,customers!$A:$A,0))</f>
        <v>45017</v>
      </c>
      <c r="K18">
        <v>1</v>
      </c>
      <c r="L18">
        <f t="shared" si="1"/>
        <v>7</v>
      </c>
      <c r="M18" s="26" t="str">
        <f>INDEX(customers!$I:$I,MATCH(orders!$B18,customers!$A:$A,0))</f>
        <v>Affiliate</v>
      </c>
      <c r="N18" s="26" t="str">
        <f>INDEX(customers!$E:$E,MATCH(orders!$B18,customers!$A:$A,0))</f>
        <v>North America</v>
      </c>
      <c r="O18" s="26" t="str">
        <f>INDEX(customers!$F:$F,MATCH(orders!$B18,customers!$A:$A,0))</f>
        <v>Retail</v>
      </c>
      <c r="P18" s="26" t="str">
        <f>INDEX(customers!$G:$G,MATCH(orders!$B18,customers!$A:$A,0))</f>
        <v>Mid-Market</v>
      </c>
      <c r="Q18" t="str">
        <f>INDEX(customers!$J:$J,MATCH(orders!$B18,customers!$A:$A,0))</f>
        <v>Basic</v>
      </c>
      <c r="R18" t="str">
        <f>INDEX(customers!$K:$K,MATCH(orders!$B18,customers!$A:$A,0))</f>
        <v>Monthly</v>
      </c>
    </row>
    <row r="19" spans="1:18" x14ac:dyDescent="0.25">
      <c r="A19" t="s">
        <v>117</v>
      </c>
      <c r="B19" t="s">
        <v>100</v>
      </c>
      <c r="C19" t="s">
        <v>116</v>
      </c>
      <c r="D19" s="26">
        <v>45262</v>
      </c>
      <c r="E19" t="s">
        <v>18</v>
      </c>
      <c r="F19" t="s">
        <v>4</v>
      </c>
      <c r="G19">
        <v>135</v>
      </c>
      <c r="H19">
        <v>110.7</v>
      </c>
      <c r="I19" s="26">
        <f t="shared" si="0"/>
        <v>45261</v>
      </c>
      <c r="J19" s="26">
        <f>INDEX(customers!$L:$L,MATCH(orders!$B19,customers!$A:$A,0))</f>
        <v>45017</v>
      </c>
      <c r="K19">
        <v>1</v>
      </c>
      <c r="L19">
        <f t="shared" si="1"/>
        <v>8</v>
      </c>
      <c r="M19" s="26" t="str">
        <f>INDEX(customers!$I:$I,MATCH(orders!$B19,customers!$A:$A,0))</f>
        <v>Affiliate</v>
      </c>
      <c r="N19" s="26" t="str">
        <f>INDEX(customers!$E:$E,MATCH(orders!$B19,customers!$A:$A,0))</f>
        <v>North America</v>
      </c>
      <c r="O19" s="26" t="str">
        <f>INDEX(customers!$F:$F,MATCH(orders!$B19,customers!$A:$A,0))</f>
        <v>Retail</v>
      </c>
      <c r="P19" s="26" t="str">
        <f>INDEX(customers!$G:$G,MATCH(orders!$B19,customers!$A:$A,0))</f>
        <v>Mid-Market</v>
      </c>
      <c r="Q19" t="str">
        <f>INDEX(customers!$J:$J,MATCH(orders!$B19,customers!$A:$A,0))</f>
        <v>Basic</v>
      </c>
      <c r="R19" t="str">
        <f>INDEX(customers!$K:$K,MATCH(orders!$B19,customers!$A:$A,0))</f>
        <v>Monthly</v>
      </c>
    </row>
    <row r="20" spans="1:18" x14ac:dyDescent="0.25">
      <c r="A20" t="s">
        <v>118</v>
      </c>
      <c r="B20" t="s">
        <v>100</v>
      </c>
      <c r="C20" t="s">
        <v>119</v>
      </c>
      <c r="D20" s="26">
        <v>45263</v>
      </c>
      <c r="E20" t="s">
        <v>18</v>
      </c>
      <c r="F20" t="s">
        <v>4</v>
      </c>
      <c r="G20">
        <v>135</v>
      </c>
      <c r="H20">
        <v>110.7</v>
      </c>
      <c r="I20" s="26">
        <f t="shared" si="0"/>
        <v>45261</v>
      </c>
      <c r="J20" s="26">
        <f>INDEX(customers!$L:$L,MATCH(orders!$B20,customers!$A:$A,0))</f>
        <v>45017</v>
      </c>
      <c r="K20">
        <v>1</v>
      </c>
      <c r="L20">
        <f t="shared" si="1"/>
        <v>8</v>
      </c>
      <c r="M20" s="26" t="str">
        <f>INDEX(customers!$I:$I,MATCH(orders!$B20,customers!$A:$A,0))</f>
        <v>Affiliate</v>
      </c>
      <c r="N20" s="26" t="str">
        <f>INDEX(customers!$E:$E,MATCH(orders!$B20,customers!$A:$A,0))</f>
        <v>North America</v>
      </c>
      <c r="O20" s="26" t="str">
        <f>INDEX(customers!$F:$F,MATCH(orders!$B20,customers!$A:$A,0))</f>
        <v>Retail</v>
      </c>
      <c r="P20" s="26" t="str">
        <f>INDEX(customers!$G:$G,MATCH(orders!$B20,customers!$A:$A,0))</f>
        <v>Mid-Market</v>
      </c>
      <c r="Q20" t="str">
        <f>INDEX(customers!$J:$J,MATCH(orders!$B20,customers!$A:$A,0))</f>
        <v>Basic</v>
      </c>
      <c r="R20" t="str">
        <f>INDEX(customers!$K:$K,MATCH(orders!$B20,customers!$A:$A,0))</f>
        <v>Monthly</v>
      </c>
    </row>
    <row r="21" spans="1:18" x14ac:dyDescent="0.25">
      <c r="A21" t="s">
        <v>120</v>
      </c>
      <c r="B21" t="s">
        <v>100</v>
      </c>
      <c r="C21" t="s">
        <v>121</v>
      </c>
      <c r="D21" s="26">
        <v>45294</v>
      </c>
      <c r="E21" t="s">
        <v>18</v>
      </c>
      <c r="F21" t="s">
        <v>4</v>
      </c>
      <c r="G21">
        <v>135</v>
      </c>
      <c r="H21">
        <v>110.7</v>
      </c>
      <c r="I21" s="26">
        <f t="shared" si="0"/>
        <v>45292</v>
      </c>
      <c r="J21" s="26">
        <f>INDEX(customers!$L:$L,MATCH(orders!$B21,customers!$A:$A,0))</f>
        <v>45017</v>
      </c>
      <c r="K21">
        <v>1</v>
      </c>
      <c r="L21">
        <f t="shared" si="1"/>
        <v>9</v>
      </c>
      <c r="M21" s="26" t="str">
        <f>INDEX(customers!$I:$I,MATCH(orders!$B21,customers!$A:$A,0))</f>
        <v>Affiliate</v>
      </c>
      <c r="N21" s="26" t="str">
        <f>INDEX(customers!$E:$E,MATCH(orders!$B21,customers!$A:$A,0))</f>
        <v>North America</v>
      </c>
      <c r="O21" s="26" t="str">
        <f>INDEX(customers!$F:$F,MATCH(orders!$B21,customers!$A:$A,0))</f>
        <v>Retail</v>
      </c>
      <c r="P21" s="26" t="str">
        <f>INDEX(customers!$G:$G,MATCH(orders!$B21,customers!$A:$A,0))</f>
        <v>Mid-Market</v>
      </c>
      <c r="Q21" t="str">
        <f>INDEX(customers!$J:$J,MATCH(orders!$B21,customers!$A:$A,0))</f>
        <v>Basic</v>
      </c>
      <c r="R21" t="str">
        <f>INDEX(customers!$K:$K,MATCH(orders!$B21,customers!$A:$A,0))</f>
        <v>Monthly</v>
      </c>
    </row>
    <row r="22" spans="1:18" x14ac:dyDescent="0.25">
      <c r="A22" t="s">
        <v>122</v>
      </c>
      <c r="B22" t="s">
        <v>100</v>
      </c>
      <c r="C22" t="s">
        <v>123</v>
      </c>
      <c r="D22" s="26">
        <v>45325</v>
      </c>
      <c r="E22" t="s">
        <v>18</v>
      </c>
      <c r="F22" t="s">
        <v>4</v>
      </c>
      <c r="G22">
        <v>135</v>
      </c>
      <c r="H22">
        <v>110.7</v>
      </c>
      <c r="I22" s="26">
        <f t="shared" si="0"/>
        <v>45323</v>
      </c>
      <c r="J22" s="26">
        <f>INDEX(customers!$L:$L,MATCH(orders!$B22,customers!$A:$A,0))</f>
        <v>45017</v>
      </c>
      <c r="K22">
        <v>1</v>
      </c>
      <c r="L22">
        <f t="shared" si="1"/>
        <v>10</v>
      </c>
      <c r="M22" s="26" t="str">
        <f>INDEX(customers!$I:$I,MATCH(orders!$B22,customers!$A:$A,0))</f>
        <v>Affiliate</v>
      </c>
      <c r="N22" s="26" t="str">
        <f>INDEX(customers!$E:$E,MATCH(orders!$B22,customers!$A:$A,0))</f>
        <v>North America</v>
      </c>
      <c r="O22" s="26" t="str">
        <f>INDEX(customers!$F:$F,MATCH(orders!$B22,customers!$A:$A,0))</f>
        <v>Retail</v>
      </c>
      <c r="P22" s="26" t="str">
        <f>INDEX(customers!$G:$G,MATCH(orders!$B22,customers!$A:$A,0))</f>
        <v>Mid-Market</v>
      </c>
      <c r="Q22" t="str">
        <f>INDEX(customers!$J:$J,MATCH(orders!$B22,customers!$A:$A,0))</f>
        <v>Basic</v>
      </c>
      <c r="R22" t="str">
        <f>INDEX(customers!$K:$K,MATCH(orders!$B22,customers!$A:$A,0))</f>
        <v>Monthly</v>
      </c>
    </row>
    <row r="23" spans="1:18" x14ac:dyDescent="0.25">
      <c r="A23" t="s">
        <v>124</v>
      </c>
      <c r="B23" t="s">
        <v>100</v>
      </c>
      <c r="C23" t="s">
        <v>123</v>
      </c>
      <c r="D23" s="26">
        <v>45354</v>
      </c>
      <c r="E23" t="s">
        <v>18</v>
      </c>
      <c r="F23" t="s">
        <v>4</v>
      </c>
      <c r="G23">
        <v>135</v>
      </c>
      <c r="H23">
        <v>110.7</v>
      </c>
      <c r="I23" s="26">
        <f t="shared" si="0"/>
        <v>45352</v>
      </c>
      <c r="J23" s="26">
        <f>INDEX(customers!$L:$L,MATCH(orders!$B23,customers!$A:$A,0))</f>
        <v>45017</v>
      </c>
      <c r="K23">
        <v>1</v>
      </c>
      <c r="L23">
        <f t="shared" si="1"/>
        <v>11</v>
      </c>
      <c r="M23" s="26" t="str">
        <f>INDEX(customers!$I:$I,MATCH(orders!$B23,customers!$A:$A,0))</f>
        <v>Affiliate</v>
      </c>
      <c r="N23" s="26" t="str">
        <f>INDEX(customers!$E:$E,MATCH(orders!$B23,customers!$A:$A,0))</f>
        <v>North America</v>
      </c>
      <c r="O23" s="26" t="str">
        <f>INDEX(customers!$F:$F,MATCH(orders!$B23,customers!$A:$A,0))</f>
        <v>Retail</v>
      </c>
      <c r="P23" s="26" t="str">
        <f>INDEX(customers!$G:$G,MATCH(orders!$B23,customers!$A:$A,0))</f>
        <v>Mid-Market</v>
      </c>
      <c r="Q23" t="str">
        <f>INDEX(customers!$J:$J,MATCH(orders!$B23,customers!$A:$A,0))</f>
        <v>Basic</v>
      </c>
      <c r="R23" t="str">
        <f>INDEX(customers!$K:$K,MATCH(orders!$B23,customers!$A:$A,0))</f>
        <v>Monthly</v>
      </c>
    </row>
    <row r="24" spans="1:18" x14ac:dyDescent="0.25">
      <c r="A24" t="s">
        <v>125</v>
      </c>
      <c r="B24" t="s">
        <v>100</v>
      </c>
      <c r="C24" t="s">
        <v>126</v>
      </c>
      <c r="D24" s="26">
        <v>45356</v>
      </c>
      <c r="E24" t="s">
        <v>18</v>
      </c>
      <c r="F24" t="s">
        <v>4</v>
      </c>
      <c r="G24">
        <v>135</v>
      </c>
      <c r="H24">
        <v>110.7</v>
      </c>
      <c r="I24" s="26">
        <f t="shared" si="0"/>
        <v>45352</v>
      </c>
      <c r="J24" s="26">
        <f>INDEX(customers!$L:$L,MATCH(orders!$B24,customers!$A:$A,0))</f>
        <v>45017</v>
      </c>
      <c r="K24">
        <v>1</v>
      </c>
      <c r="L24">
        <f t="shared" si="1"/>
        <v>11</v>
      </c>
      <c r="M24" s="26" t="str">
        <f>INDEX(customers!$I:$I,MATCH(orders!$B24,customers!$A:$A,0))</f>
        <v>Affiliate</v>
      </c>
      <c r="N24" s="26" t="str">
        <f>INDEX(customers!$E:$E,MATCH(orders!$B24,customers!$A:$A,0))</f>
        <v>North America</v>
      </c>
      <c r="O24" s="26" t="str">
        <f>INDEX(customers!$F:$F,MATCH(orders!$B24,customers!$A:$A,0))</f>
        <v>Retail</v>
      </c>
      <c r="P24" s="26" t="str">
        <f>INDEX(customers!$G:$G,MATCH(orders!$B24,customers!$A:$A,0))</f>
        <v>Mid-Market</v>
      </c>
      <c r="Q24" t="str">
        <f>INDEX(customers!$J:$J,MATCH(orders!$B24,customers!$A:$A,0))</f>
        <v>Basic</v>
      </c>
      <c r="R24" t="str">
        <f>INDEX(customers!$K:$K,MATCH(orders!$B24,customers!$A:$A,0))</f>
        <v>Monthly</v>
      </c>
    </row>
    <row r="25" spans="1:18" x14ac:dyDescent="0.25">
      <c r="A25" t="s">
        <v>127</v>
      </c>
      <c r="B25" t="s">
        <v>100</v>
      </c>
      <c r="C25" t="s">
        <v>128</v>
      </c>
      <c r="D25" s="26">
        <v>45387</v>
      </c>
      <c r="E25" t="s">
        <v>18</v>
      </c>
      <c r="F25" t="s">
        <v>4</v>
      </c>
      <c r="G25">
        <v>135</v>
      </c>
      <c r="H25">
        <v>110.7</v>
      </c>
      <c r="I25" s="26">
        <f t="shared" si="0"/>
        <v>45383</v>
      </c>
      <c r="J25" s="26">
        <f>INDEX(customers!$L:$L,MATCH(orders!$B25,customers!$A:$A,0))</f>
        <v>45017</v>
      </c>
      <c r="K25">
        <v>1</v>
      </c>
      <c r="L25">
        <f t="shared" si="1"/>
        <v>12</v>
      </c>
      <c r="M25" s="26" t="str">
        <f>INDEX(customers!$I:$I,MATCH(orders!$B25,customers!$A:$A,0))</f>
        <v>Affiliate</v>
      </c>
      <c r="N25" s="26" t="str">
        <f>INDEX(customers!$E:$E,MATCH(orders!$B25,customers!$A:$A,0))</f>
        <v>North America</v>
      </c>
      <c r="O25" s="26" t="str">
        <f>INDEX(customers!$F:$F,MATCH(orders!$B25,customers!$A:$A,0))</f>
        <v>Retail</v>
      </c>
      <c r="P25" s="26" t="str">
        <f>INDEX(customers!$G:$G,MATCH(orders!$B25,customers!$A:$A,0))</f>
        <v>Mid-Market</v>
      </c>
      <c r="Q25" t="str">
        <f>INDEX(customers!$J:$J,MATCH(orders!$B25,customers!$A:$A,0))</f>
        <v>Basic</v>
      </c>
      <c r="R25" t="str">
        <f>INDEX(customers!$K:$K,MATCH(orders!$B25,customers!$A:$A,0))</f>
        <v>Monthly</v>
      </c>
    </row>
    <row r="26" spans="1:18" x14ac:dyDescent="0.25">
      <c r="A26" t="s">
        <v>129</v>
      </c>
      <c r="B26" t="s">
        <v>100</v>
      </c>
      <c r="C26" t="s">
        <v>128</v>
      </c>
      <c r="D26" s="26">
        <v>45417</v>
      </c>
      <c r="E26" t="s">
        <v>18</v>
      </c>
      <c r="F26" t="s">
        <v>4</v>
      </c>
      <c r="G26">
        <v>135</v>
      </c>
      <c r="H26">
        <v>110.7</v>
      </c>
      <c r="I26" s="26">
        <f t="shared" si="0"/>
        <v>45413</v>
      </c>
      <c r="J26" s="26">
        <f>INDEX(customers!$L:$L,MATCH(orders!$B26,customers!$A:$A,0))</f>
        <v>45017</v>
      </c>
      <c r="K26">
        <v>1</v>
      </c>
      <c r="L26">
        <f t="shared" si="1"/>
        <v>13</v>
      </c>
      <c r="M26" s="26" t="str">
        <f>INDEX(customers!$I:$I,MATCH(orders!$B26,customers!$A:$A,0))</f>
        <v>Affiliate</v>
      </c>
      <c r="N26" s="26" t="str">
        <f>INDEX(customers!$E:$E,MATCH(orders!$B26,customers!$A:$A,0))</f>
        <v>North America</v>
      </c>
      <c r="O26" s="26" t="str">
        <f>INDEX(customers!$F:$F,MATCH(orders!$B26,customers!$A:$A,0))</f>
        <v>Retail</v>
      </c>
      <c r="P26" s="26" t="str">
        <f>INDEX(customers!$G:$G,MATCH(orders!$B26,customers!$A:$A,0))</f>
        <v>Mid-Market</v>
      </c>
      <c r="Q26" t="str">
        <f>INDEX(customers!$J:$J,MATCH(orders!$B26,customers!$A:$A,0))</f>
        <v>Basic</v>
      </c>
      <c r="R26" t="str">
        <f>INDEX(customers!$K:$K,MATCH(orders!$B26,customers!$A:$A,0))</f>
        <v>Monthly</v>
      </c>
    </row>
    <row r="27" spans="1:18" x14ac:dyDescent="0.25">
      <c r="A27" t="s">
        <v>130</v>
      </c>
      <c r="B27" t="s">
        <v>100</v>
      </c>
      <c r="C27" t="s">
        <v>131</v>
      </c>
      <c r="D27" s="26">
        <v>45418</v>
      </c>
      <c r="E27" t="s">
        <v>18</v>
      </c>
      <c r="F27" t="s">
        <v>4</v>
      </c>
      <c r="G27">
        <v>135</v>
      </c>
      <c r="H27">
        <v>110.7</v>
      </c>
      <c r="I27" s="26">
        <f t="shared" si="0"/>
        <v>45413</v>
      </c>
      <c r="J27" s="26">
        <f>INDEX(customers!$L:$L,MATCH(orders!$B27,customers!$A:$A,0))</f>
        <v>45017</v>
      </c>
      <c r="K27">
        <v>1</v>
      </c>
      <c r="L27">
        <f t="shared" si="1"/>
        <v>13</v>
      </c>
      <c r="M27" s="26" t="str">
        <f>INDEX(customers!$I:$I,MATCH(orders!$B27,customers!$A:$A,0))</f>
        <v>Affiliate</v>
      </c>
      <c r="N27" s="26" t="str">
        <f>INDEX(customers!$E:$E,MATCH(orders!$B27,customers!$A:$A,0))</f>
        <v>North America</v>
      </c>
      <c r="O27" s="26" t="str">
        <f>INDEX(customers!$F:$F,MATCH(orders!$B27,customers!$A:$A,0))</f>
        <v>Retail</v>
      </c>
      <c r="P27" s="26" t="str">
        <f>INDEX(customers!$G:$G,MATCH(orders!$B27,customers!$A:$A,0))</f>
        <v>Mid-Market</v>
      </c>
      <c r="Q27" t="str">
        <f>INDEX(customers!$J:$J,MATCH(orders!$B27,customers!$A:$A,0))</f>
        <v>Basic</v>
      </c>
      <c r="R27" t="str">
        <f>INDEX(customers!$K:$K,MATCH(orders!$B27,customers!$A:$A,0))</f>
        <v>Monthly</v>
      </c>
    </row>
    <row r="28" spans="1:18" x14ac:dyDescent="0.25">
      <c r="A28" t="s">
        <v>132</v>
      </c>
      <c r="B28" t="s">
        <v>100</v>
      </c>
      <c r="C28" t="s">
        <v>133</v>
      </c>
      <c r="D28" s="26">
        <v>45449</v>
      </c>
      <c r="E28" t="s">
        <v>18</v>
      </c>
      <c r="F28" t="s">
        <v>4</v>
      </c>
      <c r="G28">
        <v>135</v>
      </c>
      <c r="H28">
        <v>110.7</v>
      </c>
      <c r="I28" s="26">
        <f t="shared" si="0"/>
        <v>45444</v>
      </c>
      <c r="J28" s="26">
        <f>INDEX(customers!$L:$L,MATCH(orders!$B28,customers!$A:$A,0))</f>
        <v>45017</v>
      </c>
      <c r="K28">
        <v>1</v>
      </c>
      <c r="L28">
        <f t="shared" si="1"/>
        <v>14</v>
      </c>
      <c r="M28" s="26" t="str">
        <f>INDEX(customers!$I:$I,MATCH(orders!$B28,customers!$A:$A,0))</f>
        <v>Affiliate</v>
      </c>
      <c r="N28" s="26" t="str">
        <f>INDEX(customers!$E:$E,MATCH(orders!$B28,customers!$A:$A,0))</f>
        <v>North America</v>
      </c>
      <c r="O28" s="26" t="str">
        <f>INDEX(customers!$F:$F,MATCH(orders!$B28,customers!$A:$A,0))</f>
        <v>Retail</v>
      </c>
      <c r="P28" s="26" t="str">
        <f>INDEX(customers!$G:$G,MATCH(orders!$B28,customers!$A:$A,0))</f>
        <v>Mid-Market</v>
      </c>
      <c r="Q28" t="str">
        <f>INDEX(customers!$J:$J,MATCH(orders!$B28,customers!$A:$A,0))</f>
        <v>Basic</v>
      </c>
      <c r="R28" t="str">
        <f>INDEX(customers!$K:$K,MATCH(orders!$B28,customers!$A:$A,0))</f>
        <v>Monthly</v>
      </c>
    </row>
    <row r="29" spans="1:18" x14ac:dyDescent="0.25">
      <c r="A29" t="s">
        <v>134</v>
      </c>
      <c r="B29" t="s">
        <v>100</v>
      </c>
      <c r="C29" t="s">
        <v>133</v>
      </c>
      <c r="D29" s="26">
        <v>45479</v>
      </c>
      <c r="E29" t="s">
        <v>18</v>
      </c>
      <c r="F29" t="s">
        <v>4</v>
      </c>
      <c r="G29">
        <v>135</v>
      </c>
      <c r="H29">
        <v>110.7</v>
      </c>
      <c r="I29" s="26">
        <f t="shared" si="0"/>
        <v>45474</v>
      </c>
      <c r="J29" s="26">
        <f>INDEX(customers!$L:$L,MATCH(orders!$B29,customers!$A:$A,0))</f>
        <v>45017</v>
      </c>
      <c r="K29">
        <v>1</v>
      </c>
      <c r="L29">
        <f t="shared" si="1"/>
        <v>15</v>
      </c>
      <c r="M29" s="26" t="str">
        <f>INDEX(customers!$I:$I,MATCH(orders!$B29,customers!$A:$A,0))</f>
        <v>Affiliate</v>
      </c>
      <c r="N29" s="26" t="str">
        <f>INDEX(customers!$E:$E,MATCH(orders!$B29,customers!$A:$A,0))</f>
        <v>North America</v>
      </c>
      <c r="O29" s="26" t="str">
        <f>INDEX(customers!$F:$F,MATCH(orders!$B29,customers!$A:$A,0))</f>
        <v>Retail</v>
      </c>
      <c r="P29" s="26" t="str">
        <f>INDEX(customers!$G:$G,MATCH(orders!$B29,customers!$A:$A,0))</f>
        <v>Mid-Market</v>
      </c>
      <c r="Q29" t="str">
        <f>INDEX(customers!$J:$J,MATCH(orders!$B29,customers!$A:$A,0))</f>
        <v>Basic</v>
      </c>
      <c r="R29" t="str">
        <f>INDEX(customers!$K:$K,MATCH(orders!$B29,customers!$A:$A,0))</f>
        <v>Monthly</v>
      </c>
    </row>
    <row r="30" spans="1:18" x14ac:dyDescent="0.25">
      <c r="A30" t="s">
        <v>135</v>
      </c>
      <c r="B30" t="s">
        <v>100</v>
      </c>
      <c r="C30" t="s">
        <v>136</v>
      </c>
      <c r="D30" s="26">
        <v>45480</v>
      </c>
      <c r="E30" t="s">
        <v>18</v>
      </c>
      <c r="F30" t="s">
        <v>4</v>
      </c>
      <c r="G30">
        <v>135</v>
      </c>
      <c r="H30">
        <v>110.7</v>
      </c>
      <c r="I30" s="26">
        <f t="shared" si="0"/>
        <v>45474</v>
      </c>
      <c r="J30" s="26">
        <f>INDEX(customers!$L:$L,MATCH(orders!$B30,customers!$A:$A,0))</f>
        <v>45017</v>
      </c>
      <c r="K30">
        <v>1</v>
      </c>
      <c r="L30">
        <f t="shared" si="1"/>
        <v>15</v>
      </c>
      <c r="M30" s="26" t="str">
        <f>INDEX(customers!$I:$I,MATCH(orders!$B30,customers!$A:$A,0))</f>
        <v>Affiliate</v>
      </c>
      <c r="N30" s="26" t="str">
        <f>INDEX(customers!$E:$E,MATCH(orders!$B30,customers!$A:$A,0))</f>
        <v>North America</v>
      </c>
      <c r="O30" s="26" t="str">
        <f>INDEX(customers!$F:$F,MATCH(orders!$B30,customers!$A:$A,0))</f>
        <v>Retail</v>
      </c>
      <c r="P30" s="26" t="str">
        <f>INDEX(customers!$G:$G,MATCH(orders!$B30,customers!$A:$A,0))</f>
        <v>Mid-Market</v>
      </c>
      <c r="Q30" t="str">
        <f>INDEX(customers!$J:$J,MATCH(orders!$B30,customers!$A:$A,0))</f>
        <v>Basic</v>
      </c>
      <c r="R30" t="str">
        <f>INDEX(customers!$K:$K,MATCH(orders!$B30,customers!$A:$A,0))</f>
        <v>Monthly</v>
      </c>
    </row>
    <row r="31" spans="1:18" x14ac:dyDescent="0.25">
      <c r="A31" t="s">
        <v>137</v>
      </c>
      <c r="B31" t="s">
        <v>100</v>
      </c>
      <c r="C31" t="s">
        <v>138</v>
      </c>
      <c r="D31" s="26">
        <v>45511</v>
      </c>
      <c r="E31" t="s">
        <v>18</v>
      </c>
      <c r="F31" t="s">
        <v>4</v>
      </c>
      <c r="G31">
        <v>135</v>
      </c>
      <c r="H31">
        <v>110.7</v>
      </c>
      <c r="I31" s="26">
        <f t="shared" si="0"/>
        <v>45505</v>
      </c>
      <c r="J31" s="26">
        <f>INDEX(customers!$L:$L,MATCH(orders!$B31,customers!$A:$A,0))</f>
        <v>45017</v>
      </c>
      <c r="K31">
        <v>1</v>
      </c>
      <c r="L31">
        <f t="shared" si="1"/>
        <v>16</v>
      </c>
      <c r="M31" s="26" t="str">
        <f>INDEX(customers!$I:$I,MATCH(orders!$B31,customers!$A:$A,0))</f>
        <v>Affiliate</v>
      </c>
      <c r="N31" s="26" t="str">
        <f>INDEX(customers!$E:$E,MATCH(orders!$B31,customers!$A:$A,0))</f>
        <v>North America</v>
      </c>
      <c r="O31" s="26" t="str">
        <f>INDEX(customers!$F:$F,MATCH(orders!$B31,customers!$A:$A,0))</f>
        <v>Retail</v>
      </c>
      <c r="P31" s="26" t="str">
        <f>INDEX(customers!$G:$G,MATCH(orders!$B31,customers!$A:$A,0))</f>
        <v>Mid-Market</v>
      </c>
      <c r="Q31" t="str">
        <f>INDEX(customers!$J:$J,MATCH(orders!$B31,customers!$A:$A,0))</f>
        <v>Basic</v>
      </c>
      <c r="R31" t="str">
        <f>INDEX(customers!$K:$K,MATCH(orders!$B31,customers!$A:$A,0))</f>
        <v>Monthly</v>
      </c>
    </row>
    <row r="32" spans="1:18" x14ac:dyDescent="0.25">
      <c r="A32" t="s">
        <v>139</v>
      </c>
      <c r="B32" t="s">
        <v>100</v>
      </c>
      <c r="C32" t="s">
        <v>140</v>
      </c>
      <c r="D32" s="26">
        <v>45542</v>
      </c>
      <c r="E32" t="s">
        <v>19</v>
      </c>
      <c r="F32" t="s">
        <v>4</v>
      </c>
      <c r="G32">
        <v>315</v>
      </c>
      <c r="H32">
        <v>267.75</v>
      </c>
      <c r="I32" s="26">
        <f t="shared" si="0"/>
        <v>45536</v>
      </c>
      <c r="J32" s="26">
        <f>INDEX(customers!$L:$L,MATCH(orders!$B32,customers!$A:$A,0))</f>
        <v>45017</v>
      </c>
      <c r="K32">
        <v>1</v>
      </c>
      <c r="L32">
        <f t="shared" si="1"/>
        <v>17</v>
      </c>
      <c r="M32" s="26" t="str">
        <f>INDEX(customers!$I:$I,MATCH(orders!$B32,customers!$A:$A,0))</f>
        <v>Affiliate</v>
      </c>
      <c r="N32" s="26" t="str">
        <f>INDEX(customers!$E:$E,MATCH(orders!$B32,customers!$A:$A,0))</f>
        <v>North America</v>
      </c>
      <c r="O32" s="26" t="str">
        <f>INDEX(customers!$F:$F,MATCH(orders!$B32,customers!$A:$A,0))</f>
        <v>Retail</v>
      </c>
      <c r="P32" s="26" t="str">
        <f>INDEX(customers!$G:$G,MATCH(orders!$B32,customers!$A:$A,0))</f>
        <v>Mid-Market</v>
      </c>
      <c r="Q32" t="str">
        <f>INDEX(customers!$J:$J,MATCH(orders!$B32,customers!$A:$A,0))</f>
        <v>Basic</v>
      </c>
      <c r="R32" t="str">
        <f>INDEX(customers!$K:$K,MATCH(orders!$B32,customers!$A:$A,0))</f>
        <v>Monthly</v>
      </c>
    </row>
    <row r="33" spans="1:18" x14ac:dyDescent="0.25">
      <c r="A33" t="s">
        <v>141</v>
      </c>
      <c r="B33" t="s">
        <v>100</v>
      </c>
      <c r="C33" t="s">
        <v>140</v>
      </c>
      <c r="D33" s="26">
        <v>45572</v>
      </c>
      <c r="E33" t="s">
        <v>19</v>
      </c>
      <c r="F33" t="s">
        <v>4</v>
      </c>
      <c r="G33">
        <v>315</v>
      </c>
      <c r="H33">
        <v>267.75</v>
      </c>
      <c r="I33" s="26">
        <f t="shared" si="0"/>
        <v>45566</v>
      </c>
      <c r="J33" s="26">
        <f>INDEX(customers!$L:$L,MATCH(orders!$B33,customers!$A:$A,0))</f>
        <v>45017</v>
      </c>
      <c r="K33">
        <v>1</v>
      </c>
      <c r="L33">
        <f t="shared" si="1"/>
        <v>18</v>
      </c>
      <c r="M33" s="26" t="str">
        <f>INDEX(customers!$I:$I,MATCH(orders!$B33,customers!$A:$A,0))</f>
        <v>Affiliate</v>
      </c>
      <c r="N33" s="26" t="str">
        <f>INDEX(customers!$E:$E,MATCH(orders!$B33,customers!$A:$A,0))</f>
        <v>North America</v>
      </c>
      <c r="O33" s="26" t="str">
        <f>INDEX(customers!$F:$F,MATCH(orders!$B33,customers!$A:$A,0))</f>
        <v>Retail</v>
      </c>
      <c r="P33" s="26" t="str">
        <f>INDEX(customers!$G:$G,MATCH(orders!$B33,customers!$A:$A,0))</f>
        <v>Mid-Market</v>
      </c>
      <c r="Q33" t="str">
        <f>INDEX(customers!$J:$J,MATCH(orders!$B33,customers!$A:$A,0))</f>
        <v>Basic</v>
      </c>
      <c r="R33" t="str">
        <f>INDEX(customers!$K:$K,MATCH(orders!$B33,customers!$A:$A,0))</f>
        <v>Monthly</v>
      </c>
    </row>
    <row r="34" spans="1:18" x14ac:dyDescent="0.25">
      <c r="A34" t="s">
        <v>142</v>
      </c>
      <c r="B34" t="s">
        <v>100</v>
      </c>
      <c r="C34" t="s">
        <v>143</v>
      </c>
      <c r="D34" s="26">
        <v>45573</v>
      </c>
      <c r="E34" t="s">
        <v>19</v>
      </c>
      <c r="F34" t="s">
        <v>4</v>
      </c>
      <c r="G34">
        <v>315</v>
      </c>
      <c r="H34">
        <v>267.75</v>
      </c>
      <c r="I34" s="26">
        <f t="shared" si="0"/>
        <v>45566</v>
      </c>
      <c r="J34" s="26">
        <f>INDEX(customers!$L:$L,MATCH(orders!$B34,customers!$A:$A,0))</f>
        <v>45017</v>
      </c>
      <c r="K34">
        <v>1</v>
      </c>
      <c r="L34">
        <f t="shared" si="1"/>
        <v>18</v>
      </c>
      <c r="M34" s="26" t="str">
        <f>INDEX(customers!$I:$I,MATCH(orders!$B34,customers!$A:$A,0))</f>
        <v>Affiliate</v>
      </c>
      <c r="N34" s="26" t="str">
        <f>INDEX(customers!$E:$E,MATCH(orders!$B34,customers!$A:$A,0))</f>
        <v>North America</v>
      </c>
      <c r="O34" s="26" t="str">
        <f>INDEX(customers!$F:$F,MATCH(orders!$B34,customers!$A:$A,0))</f>
        <v>Retail</v>
      </c>
      <c r="P34" s="26" t="str">
        <f>INDEX(customers!$G:$G,MATCH(orders!$B34,customers!$A:$A,0))</f>
        <v>Mid-Market</v>
      </c>
      <c r="Q34" t="str">
        <f>INDEX(customers!$J:$J,MATCH(orders!$B34,customers!$A:$A,0))</f>
        <v>Basic</v>
      </c>
      <c r="R34" t="str">
        <f>INDEX(customers!$K:$K,MATCH(orders!$B34,customers!$A:$A,0))</f>
        <v>Monthly</v>
      </c>
    </row>
    <row r="35" spans="1:18" x14ac:dyDescent="0.25">
      <c r="A35" t="s">
        <v>144</v>
      </c>
      <c r="B35" t="s">
        <v>100</v>
      </c>
      <c r="C35" t="s">
        <v>145</v>
      </c>
      <c r="D35" s="26">
        <v>45604</v>
      </c>
      <c r="E35" t="s">
        <v>19</v>
      </c>
      <c r="F35" t="s">
        <v>4</v>
      </c>
      <c r="G35">
        <v>315</v>
      </c>
      <c r="H35">
        <v>267.75</v>
      </c>
      <c r="I35" s="26">
        <f t="shared" si="0"/>
        <v>45597</v>
      </c>
      <c r="J35" s="26">
        <f>INDEX(customers!$L:$L,MATCH(orders!$B35,customers!$A:$A,0))</f>
        <v>45017</v>
      </c>
      <c r="K35">
        <v>1</v>
      </c>
      <c r="L35">
        <f t="shared" si="1"/>
        <v>19</v>
      </c>
      <c r="M35" s="26" t="str">
        <f>INDEX(customers!$I:$I,MATCH(orders!$B35,customers!$A:$A,0))</f>
        <v>Affiliate</v>
      </c>
      <c r="N35" s="26" t="str">
        <f>INDEX(customers!$E:$E,MATCH(orders!$B35,customers!$A:$A,0))</f>
        <v>North America</v>
      </c>
      <c r="O35" s="26" t="str">
        <f>INDEX(customers!$F:$F,MATCH(orders!$B35,customers!$A:$A,0))</f>
        <v>Retail</v>
      </c>
      <c r="P35" s="26" t="str">
        <f>INDEX(customers!$G:$G,MATCH(orders!$B35,customers!$A:$A,0))</f>
        <v>Mid-Market</v>
      </c>
      <c r="Q35" t="str">
        <f>INDEX(customers!$J:$J,MATCH(orders!$B35,customers!$A:$A,0))</f>
        <v>Basic</v>
      </c>
      <c r="R35" t="str">
        <f>INDEX(customers!$K:$K,MATCH(orders!$B35,customers!$A:$A,0))</f>
        <v>Monthly</v>
      </c>
    </row>
    <row r="36" spans="1:18" x14ac:dyDescent="0.25">
      <c r="A36" t="s">
        <v>146</v>
      </c>
      <c r="B36" t="s">
        <v>100</v>
      </c>
      <c r="C36" t="s">
        <v>145</v>
      </c>
      <c r="D36" s="26">
        <v>45634</v>
      </c>
      <c r="E36" t="s">
        <v>19</v>
      </c>
      <c r="F36" t="s">
        <v>4</v>
      </c>
      <c r="G36">
        <v>315</v>
      </c>
      <c r="H36">
        <v>267.75</v>
      </c>
      <c r="I36" s="26">
        <f t="shared" si="0"/>
        <v>45627</v>
      </c>
      <c r="J36" s="26">
        <f>INDEX(customers!$L:$L,MATCH(orders!$B36,customers!$A:$A,0))</f>
        <v>45017</v>
      </c>
      <c r="K36">
        <v>1</v>
      </c>
      <c r="L36">
        <f t="shared" si="1"/>
        <v>20</v>
      </c>
      <c r="M36" s="26" t="str">
        <f>INDEX(customers!$I:$I,MATCH(orders!$B36,customers!$A:$A,0))</f>
        <v>Affiliate</v>
      </c>
      <c r="N36" s="26" t="str">
        <f>INDEX(customers!$E:$E,MATCH(orders!$B36,customers!$A:$A,0))</f>
        <v>North America</v>
      </c>
      <c r="O36" s="26" t="str">
        <f>INDEX(customers!$F:$F,MATCH(orders!$B36,customers!$A:$A,0))</f>
        <v>Retail</v>
      </c>
      <c r="P36" s="26" t="str">
        <f>INDEX(customers!$G:$G,MATCH(orders!$B36,customers!$A:$A,0))</f>
        <v>Mid-Market</v>
      </c>
      <c r="Q36" t="str">
        <f>INDEX(customers!$J:$J,MATCH(orders!$B36,customers!$A:$A,0))</f>
        <v>Basic</v>
      </c>
      <c r="R36" t="str">
        <f>INDEX(customers!$K:$K,MATCH(orders!$B36,customers!$A:$A,0))</f>
        <v>Monthly</v>
      </c>
    </row>
    <row r="37" spans="1:18" x14ac:dyDescent="0.25">
      <c r="A37" t="s">
        <v>147</v>
      </c>
      <c r="B37" t="s">
        <v>100</v>
      </c>
      <c r="C37" t="s">
        <v>148</v>
      </c>
      <c r="D37" s="26">
        <v>45635</v>
      </c>
      <c r="E37" t="s">
        <v>19</v>
      </c>
      <c r="F37" t="s">
        <v>4</v>
      </c>
      <c r="G37">
        <v>315</v>
      </c>
      <c r="H37">
        <v>267.75</v>
      </c>
      <c r="I37" s="26">
        <f t="shared" si="0"/>
        <v>45627</v>
      </c>
      <c r="J37" s="26">
        <f>INDEX(customers!$L:$L,MATCH(orders!$B37,customers!$A:$A,0))</f>
        <v>45017</v>
      </c>
      <c r="K37">
        <v>1</v>
      </c>
      <c r="L37">
        <f t="shared" si="1"/>
        <v>20</v>
      </c>
      <c r="M37" s="26" t="str">
        <f>INDEX(customers!$I:$I,MATCH(orders!$B37,customers!$A:$A,0))</f>
        <v>Affiliate</v>
      </c>
      <c r="N37" s="26" t="str">
        <f>INDEX(customers!$E:$E,MATCH(orders!$B37,customers!$A:$A,0))</f>
        <v>North America</v>
      </c>
      <c r="O37" s="26" t="str">
        <f>INDEX(customers!$F:$F,MATCH(orders!$B37,customers!$A:$A,0))</f>
        <v>Retail</v>
      </c>
      <c r="P37" s="26" t="str">
        <f>INDEX(customers!$G:$G,MATCH(orders!$B37,customers!$A:$A,0))</f>
        <v>Mid-Market</v>
      </c>
      <c r="Q37" t="str">
        <f>INDEX(customers!$J:$J,MATCH(orders!$B37,customers!$A:$A,0))</f>
        <v>Basic</v>
      </c>
      <c r="R37" t="str">
        <f>INDEX(customers!$K:$K,MATCH(orders!$B37,customers!$A:$A,0))</f>
        <v>Monthly</v>
      </c>
    </row>
    <row r="38" spans="1:18" x14ac:dyDescent="0.25">
      <c r="A38" t="s">
        <v>149</v>
      </c>
      <c r="B38" t="s">
        <v>150</v>
      </c>
      <c r="C38" t="s">
        <v>151</v>
      </c>
      <c r="D38" s="26">
        <v>44685</v>
      </c>
      <c r="E38" t="s">
        <v>18</v>
      </c>
      <c r="F38" t="s">
        <v>4</v>
      </c>
      <c r="G38">
        <v>135</v>
      </c>
      <c r="H38">
        <v>110.7</v>
      </c>
      <c r="I38" s="26">
        <f t="shared" si="0"/>
        <v>44682</v>
      </c>
      <c r="J38" s="26">
        <f>INDEX(customers!$L:$L,MATCH(orders!$B38,customers!$A:$A,0))</f>
        <v>44682</v>
      </c>
      <c r="K38">
        <v>1</v>
      </c>
      <c r="L38">
        <f t="shared" si="1"/>
        <v>0</v>
      </c>
      <c r="M38" s="26" t="str">
        <f>INDEX(customers!$I:$I,MATCH(orders!$B38,customers!$A:$A,0))</f>
        <v>Paid Search</v>
      </c>
      <c r="N38" s="26" t="str">
        <f>INDEX(customers!$E:$E,MATCH(orders!$B38,customers!$A:$A,0))</f>
        <v>Asia-Pacific</v>
      </c>
      <c r="O38" s="26" t="str">
        <f>INDEX(customers!$F:$F,MATCH(orders!$B38,customers!$A:$A,0))</f>
        <v>Retail</v>
      </c>
      <c r="P38" s="26" t="str">
        <f>INDEX(customers!$G:$G,MATCH(orders!$B38,customers!$A:$A,0))</f>
        <v>SMBs</v>
      </c>
      <c r="Q38" t="str">
        <f>INDEX(customers!$J:$J,MATCH(orders!$B38,customers!$A:$A,0))</f>
        <v>Basic</v>
      </c>
      <c r="R38" t="str">
        <f>INDEX(customers!$K:$K,MATCH(orders!$B38,customers!$A:$A,0))</f>
        <v>Monthly</v>
      </c>
    </row>
    <row r="39" spans="1:18" x14ac:dyDescent="0.25">
      <c r="A39" t="s">
        <v>152</v>
      </c>
      <c r="B39" t="s">
        <v>150</v>
      </c>
      <c r="C39" t="s">
        <v>153</v>
      </c>
      <c r="D39" s="26">
        <v>44716</v>
      </c>
      <c r="E39" t="s">
        <v>18</v>
      </c>
      <c r="F39" t="s">
        <v>4</v>
      </c>
      <c r="G39">
        <v>135</v>
      </c>
      <c r="H39">
        <v>110.7</v>
      </c>
      <c r="I39" s="26">
        <f t="shared" si="0"/>
        <v>44713</v>
      </c>
      <c r="J39" s="26">
        <f>INDEX(customers!$L:$L,MATCH(orders!$B39,customers!$A:$A,0))</f>
        <v>44682</v>
      </c>
      <c r="K39">
        <v>1</v>
      </c>
      <c r="L39">
        <f t="shared" si="1"/>
        <v>1</v>
      </c>
      <c r="M39" s="26" t="str">
        <f>INDEX(customers!$I:$I,MATCH(orders!$B39,customers!$A:$A,0))</f>
        <v>Paid Search</v>
      </c>
      <c r="N39" s="26" t="str">
        <f>INDEX(customers!$E:$E,MATCH(orders!$B39,customers!$A:$A,0))</f>
        <v>Asia-Pacific</v>
      </c>
      <c r="O39" s="26" t="str">
        <f>INDEX(customers!$F:$F,MATCH(orders!$B39,customers!$A:$A,0))</f>
        <v>Retail</v>
      </c>
      <c r="P39" s="26" t="str">
        <f>INDEX(customers!$G:$G,MATCH(orders!$B39,customers!$A:$A,0))</f>
        <v>SMBs</v>
      </c>
      <c r="Q39" t="str">
        <f>INDEX(customers!$J:$J,MATCH(orders!$B39,customers!$A:$A,0))</f>
        <v>Basic</v>
      </c>
      <c r="R39" t="str">
        <f>INDEX(customers!$K:$K,MATCH(orders!$B39,customers!$A:$A,0))</f>
        <v>Monthly</v>
      </c>
    </row>
    <row r="40" spans="1:18" x14ac:dyDescent="0.25">
      <c r="A40" t="s">
        <v>154</v>
      </c>
      <c r="B40" t="s">
        <v>150</v>
      </c>
      <c r="C40" t="s">
        <v>153</v>
      </c>
      <c r="D40" s="26">
        <v>44746</v>
      </c>
      <c r="E40" t="s">
        <v>18</v>
      </c>
      <c r="F40" t="s">
        <v>4</v>
      </c>
      <c r="G40">
        <v>135</v>
      </c>
      <c r="H40">
        <v>110.7</v>
      </c>
      <c r="I40" s="26">
        <f t="shared" si="0"/>
        <v>44743</v>
      </c>
      <c r="J40" s="26">
        <f>INDEX(customers!$L:$L,MATCH(orders!$B40,customers!$A:$A,0))</f>
        <v>44682</v>
      </c>
      <c r="K40">
        <v>1</v>
      </c>
      <c r="L40">
        <f t="shared" si="1"/>
        <v>2</v>
      </c>
      <c r="M40" s="26" t="str">
        <f>INDEX(customers!$I:$I,MATCH(orders!$B40,customers!$A:$A,0))</f>
        <v>Paid Search</v>
      </c>
      <c r="N40" s="26" t="str">
        <f>INDEX(customers!$E:$E,MATCH(orders!$B40,customers!$A:$A,0))</f>
        <v>Asia-Pacific</v>
      </c>
      <c r="O40" s="26" t="str">
        <f>INDEX(customers!$F:$F,MATCH(orders!$B40,customers!$A:$A,0))</f>
        <v>Retail</v>
      </c>
      <c r="P40" s="26" t="str">
        <f>INDEX(customers!$G:$G,MATCH(orders!$B40,customers!$A:$A,0))</f>
        <v>SMBs</v>
      </c>
      <c r="Q40" t="str">
        <f>INDEX(customers!$J:$J,MATCH(orders!$B40,customers!$A:$A,0))</f>
        <v>Basic</v>
      </c>
      <c r="R40" t="str">
        <f>INDEX(customers!$K:$K,MATCH(orders!$B40,customers!$A:$A,0))</f>
        <v>Monthly</v>
      </c>
    </row>
    <row r="41" spans="1:18" x14ac:dyDescent="0.25">
      <c r="A41" t="s">
        <v>155</v>
      </c>
      <c r="B41" t="s">
        <v>150</v>
      </c>
      <c r="C41" t="s">
        <v>156</v>
      </c>
      <c r="D41" s="26">
        <v>44747</v>
      </c>
      <c r="E41" t="s">
        <v>18</v>
      </c>
      <c r="F41" t="s">
        <v>4</v>
      </c>
      <c r="G41">
        <v>135</v>
      </c>
      <c r="H41">
        <v>110.7</v>
      </c>
      <c r="I41" s="26">
        <f t="shared" si="0"/>
        <v>44743</v>
      </c>
      <c r="J41" s="26">
        <f>INDEX(customers!$L:$L,MATCH(orders!$B41,customers!$A:$A,0))</f>
        <v>44682</v>
      </c>
      <c r="K41">
        <v>1</v>
      </c>
      <c r="L41">
        <f t="shared" si="1"/>
        <v>2</v>
      </c>
      <c r="M41" s="26" t="str">
        <f>INDEX(customers!$I:$I,MATCH(orders!$B41,customers!$A:$A,0))</f>
        <v>Paid Search</v>
      </c>
      <c r="N41" s="26" t="str">
        <f>INDEX(customers!$E:$E,MATCH(orders!$B41,customers!$A:$A,0))</f>
        <v>Asia-Pacific</v>
      </c>
      <c r="O41" s="26" t="str">
        <f>INDEX(customers!$F:$F,MATCH(orders!$B41,customers!$A:$A,0))</f>
        <v>Retail</v>
      </c>
      <c r="P41" s="26" t="str">
        <f>INDEX(customers!$G:$G,MATCH(orders!$B41,customers!$A:$A,0))</f>
        <v>SMBs</v>
      </c>
      <c r="Q41" t="str">
        <f>INDEX(customers!$J:$J,MATCH(orders!$B41,customers!$A:$A,0))</f>
        <v>Basic</v>
      </c>
      <c r="R41" t="str">
        <f>INDEX(customers!$K:$K,MATCH(orders!$B41,customers!$A:$A,0))</f>
        <v>Monthly</v>
      </c>
    </row>
    <row r="42" spans="1:18" x14ac:dyDescent="0.25">
      <c r="A42" t="s">
        <v>157</v>
      </c>
      <c r="B42" t="s">
        <v>150</v>
      </c>
      <c r="C42" t="s">
        <v>158</v>
      </c>
      <c r="D42" s="26">
        <v>44778</v>
      </c>
      <c r="E42" t="s">
        <v>17</v>
      </c>
      <c r="F42" t="s">
        <v>4</v>
      </c>
      <c r="G42">
        <v>75</v>
      </c>
      <c r="H42">
        <v>60</v>
      </c>
      <c r="I42" s="26">
        <f t="shared" si="0"/>
        <v>44774</v>
      </c>
      <c r="J42" s="26">
        <f>INDEX(customers!$L:$L,MATCH(orders!$B42,customers!$A:$A,0))</f>
        <v>44682</v>
      </c>
      <c r="K42">
        <v>1</v>
      </c>
      <c r="L42">
        <f t="shared" si="1"/>
        <v>3</v>
      </c>
      <c r="M42" s="26" t="str">
        <f>INDEX(customers!$I:$I,MATCH(orders!$B42,customers!$A:$A,0))</f>
        <v>Paid Search</v>
      </c>
      <c r="N42" s="26" t="str">
        <f>INDEX(customers!$E:$E,MATCH(orders!$B42,customers!$A:$A,0))</f>
        <v>Asia-Pacific</v>
      </c>
      <c r="O42" s="26" t="str">
        <f>INDEX(customers!$F:$F,MATCH(orders!$B42,customers!$A:$A,0))</f>
        <v>Retail</v>
      </c>
      <c r="P42" s="26" t="str">
        <f>INDEX(customers!$G:$G,MATCH(orders!$B42,customers!$A:$A,0))</f>
        <v>SMBs</v>
      </c>
      <c r="Q42" t="str">
        <f>INDEX(customers!$J:$J,MATCH(orders!$B42,customers!$A:$A,0))</f>
        <v>Basic</v>
      </c>
      <c r="R42" t="str">
        <f>INDEX(customers!$K:$K,MATCH(orders!$B42,customers!$A:$A,0))</f>
        <v>Monthly</v>
      </c>
    </row>
    <row r="43" spans="1:18" x14ac:dyDescent="0.25">
      <c r="A43" t="s">
        <v>159</v>
      </c>
      <c r="B43" t="s">
        <v>150</v>
      </c>
      <c r="C43" t="s">
        <v>160</v>
      </c>
      <c r="D43" s="26">
        <v>44809</v>
      </c>
      <c r="E43" t="s">
        <v>18</v>
      </c>
      <c r="F43" t="s">
        <v>4</v>
      </c>
      <c r="G43">
        <v>135</v>
      </c>
      <c r="H43">
        <v>110.7</v>
      </c>
      <c r="I43" s="26">
        <f t="shared" si="0"/>
        <v>44805</v>
      </c>
      <c r="J43" s="26">
        <f>INDEX(customers!$L:$L,MATCH(orders!$B43,customers!$A:$A,0))</f>
        <v>44682</v>
      </c>
      <c r="K43">
        <v>1</v>
      </c>
      <c r="L43">
        <f t="shared" si="1"/>
        <v>4</v>
      </c>
      <c r="M43" s="26" t="str">
        <f>INDEX(customers!$I:$I,MATCH(orders!$B43,customers!$A:$A,0))</f>
        <v>Paid Search</v>
      </c>
      <c r="N43" s="26" t="str">
        <f>INDEX(customers!$E:$E,MATCH(orders!$B43,customers!$A:$A,0))</f>
        <v>Asia-Pacific</v>
      </c>
      <c r="O43" s="26" t="str">
        <f>INDEX(customers!$F:$F,MATCH(orders!$B43,customers!$A:$A,0))</f>
        <v>Retail</v>
      </c>
      <c r="P43" s="26" t="str">
        <f>INDEX(customers!$G:$G,MATCH(orders!$B43,customers!$A:$A,0))</f>
        <v>SMBs</v>
      </c>
      <c r="Q43" t="str">
        <f>INDEX(customers!$J:$J,MATCH(orders!$B43,customers!$A:$A,0))</f>
        <v>Basic</v>
      </c>
      <c r="R43" t="str">
        <f>INDEX(customers!$K:$K,MATCH(orders!$B43,customers!$A:$A,0))</f>
        <v>Monthly</v>
      </c>
    </row>
    <row r="44" spans="1:18" x14ac:dyDescent="0.25">
      <c r="A44" t="s">
        <v>161</v>
      </c>
      <c r="B44" t="s">
        <v>150</v>
      </c>
      <c r="C44" t="s">
        <v>160</v>
      </c>
      <c r="D44" s="26">
        <v>44839</v>
      </c>
      <c r="E44" t="s">
        <v>18</v>
      </c>
      <c r="F44" t="s">
        <v>4</v>
      </c>
      <c r="G44">
        <v>135</v>
      </c>
      <c r="H44">
        <v>110.7</v>
      </c>
      <c r="I44" s="26">
        <f t="shared" si="0"/>
        <v>44835</v>
      </c>
      <c r="J44" s="26">
        <f>INDEX(customers!$L:$L,MATCH(orders!$B44,customers!$A:$A,0))</f>
        <v>44682</v>
      </c>
      <c r="K44">
        <v>1</v>
      </c>
      <c r="L44">
        <f t="shared" si="1"/>
        <v>5</v>
      </c>
      <c r="M44" s="26" t="str">
        <f>INDEX(customers!$I:$I,MATCH(orders!$B44,customers!$A:$A,0))</f>
        <v>Paid Search</v>
      </c>
      <c r="N44" s="26" t="str">
        <f>INDEX(customers!$E:$E,MATCH(orders!$B44,customers!$A:$A,0))</f>
        <v>Asia-Pacific</v>
      </c>
      <c r="O44" s="26" t="str">
        <f>INDEX(customers!$F:$F,MATCH(orders!$B44,customers!$A:$A,0))</f>
        <v>Retail</v>
      </c>
      <c r="P44" s="26" t="str">
        <f>INDEX(customers!$G:$G,MATCH(orders!$B44,customers!$A:$A,0))</f>
        <v>SMBs</v>
      </c>
      <c r="Q44" t="str">
        <f>INDEX(customers!$J:$J,MATCH(orders!$B44,customers!$A:$A,0))</f>
        <v>Basic</v>
      </c>
      <c r="R44" t="str">
        <f>INDEX(customers!$K:$K,MATCH(orders!$B44,customers!$A:$A,0))</f>
        <v>Monthly</v>
      </c>
    </row>
    <row r="45" spans="1:18" x14ac:dyDescent="0.25">
      <c r="A45" t="s">
        <v>162</v>
      </c>
      <c r="B45" t="s">
        <v>150</v>
      </c>
      <c r="C45" t="s">
        <v>163</v>
      </c>
      <c r="D45" s="26">
        <v>44840</v>
      </c>
      <c r="E45" t="s">
        <v>18</v>
      </c>
      <c r="F45" t="s">
        <v>4</v>
      </c>
      <c r="G45">
        <v>135</v>
      </c>
      <c r="H45">
        <v>110.7</v>
      </c>
      <c r="I45" s="26">
        <f t="shared" si="0"/>
        <v>44835</v>
      </c>
      <c r="J45" s="26">
        <f>INDEX(customers!$L:$L,MATCH(orders!$B45,customers!$A:$A,0))</f>
        <v>44682</v>
      </c>
      <c r="K45">
        <v>1</v>
      </c>
      <c r="L45">
        <f t="shared" si="1"/>
        <v>5</v>
      </c>
      <c r="M45" s="26" t="str">
        <f>INDEX(customers!$I:$I,MATCH(orders!$B45,customers!$A:$A,0))</f>
        <v>Paid Search</v>
      </c>
      <c r="N45" s="26" t="str">
        <f>INDEX(customers!$E:$E,MATCH(orders!$B45,customers!$A:$A,0))</f>
        <v>Asia-Pacific</v>
      </c>
      <c r="O45" s="26" t="str">
        <f>INDEX(customers!$F:$F,MATCH(orders!$B45,customers!$A:$A,0))</f>
        <v>Retail</v>
      </c>
      <c r="P45" s="26" t="str">
        <f>INDEX(customers!$G:$G,MATCH(orders!$B45,customers!$A:$A,0))</f>
        <v>SMBs</v>
      </c>
      <c r="Q45" t="str">
        <f>INDEX(customers!$J:$J,MATCH(orders!$B45,customers!$A:$A,0))</f>
        <v>Basic</v>
      </c>
      <c r="R45" t="str">
        <f>INDEX(customers!$K:$K,MATCH(orders!$B45,customers!$A:$A,0))</f>
        <v>Monthly</v>
      </c>
    </row>
    <row r="46" spans="1:18" x14ac:dyDescent="0.25">
      <c r="A46" t="s">
        <v>164</v>
      </c>
      <c r="B46" t="s">
        <v>165</v>
      </c>
      <c r="C46" t="s">
        <v>166</v>
      </c>
      <c r="D46" s="26">
        <v>45475</v>
      </c>
      <c r="E46" t="s">
        <v>17</v>
      </c>
      <c r="F46" t="s">
        <v>4</v>
      </c>
      <c r="G46">
        <v>75</v>
      </c>
      <c r="H46">
        <v>60</v>
      </c>
      <c r="I46" s="26">
        <f t="shared" si="0"/>
        <v>45474</v>
      </c>
      <c r="J46" s="26">
        <f>INDEX(customers!$L:$L,MATCH(orders!$B46,customers!$A:$A,0))</f>
        <v>45444</v>
      </c>
      <c r="K46">
        <v>1</v>
      </c>
      <c r="L46">
        <f t="shared" si="1"/>
        <v>1</v>
      </c>
      <c r="M46" s="26" t="str">
        <f>INDEX(customers!$I:$I,MATCH(orders!$B46,customers!$A:$A,0))</f>
        <v>Email</v>
      </c>
      <c r="N46" s="26" t="str">
        <f>INDEX(customers!$E:$E,MATCH(orders!$B46,customers!$A:$A,0))</f>
        <v>Europe</v>
      </c>
      <c r="O46" s="26" t="str">
        <f>INDEX(customers!$F:$F,MATCH(orders!$B46,customers!$A:$A,0))</f>
        <v>Tech</v>
      </c>
      <c r="P46" s="26" t="str">
        <f>INDEX(customers!$G:$G,MATCH(orders!$B46,customers!$A:$A,0))</f>
        <v>Mid-Market</v>
      </c>
      <c r="Q46" t="str">
        <f>INDEX(customers!$J:$J,MATCH(orders!$B46,customers!$A:$A,0))</f>
        <v>Basic</v>
      </c>
      <c r="R46" t="str">
        <f>INDEX(customers!$K:$K,MATCH(orders!$B46,customers!$A:$A,0))</f>
        <v>Monthly</v>
      </c>
    </row>
    <row r="47" spans="1:18" x14ac:dyDescent="0.25">
      <c r="A47" t="s">
        <v>167</v>
      </c>
      <c r="B47" t="s">
        <v>165</v>
      </c>
      <c r="C47" t="s">
        <v>168</v>
      </c>
      <c r="D47" s="26">
        <v>45506</v>
      </c>
      <c r="E47" t="s">
        <v>17</v>
      </c>
      <c r="F47" t="s">
        <v>4</v>
      </c>
      <c r="G47">
        <v>75</v>
      </c>
      <c r="H47">
        <v>60</v>
      </c>
      <c r="I47" s="26">
        <f t="shared" si="0"/>
        <v>45505</v>
      </c>
      <c r="J47" s="26">
        <f>INDEX(customers!$L:$L,MATCH(orders!$B47,customers!$A:$A,0))</f>
        <v>45444</v>
      </c>
      <c r="K47">
        <v>1</v>
      </c>
      <c r="L47">
        <f t="shared" si="1"/>
        <v>2</v>
      </c>
      <c r="M47" s="26" t="str">
        <f>INDEX(customers!$I:$I,MATCH(orders!$B47,customers!$A:$A,0))</f>
        <v>Email</v>
      </c>
      <c r="N47" s="26" t="str">
        <f>INDEX(customers!$E:$E,MATCH(orders!$B47,customers!$A:$A,0))</f>
        <v>Europe</v>
      </c>
      <c r="O47" s="26" t="str">
        <f>INDEX(customers!$F:$F,MATCH(orders!$B47,customers!$A:$A,0))</f>
        <v>Tech</v>
      </c>
      <c r="P47" s="26" t="str">
        <f>INDEX(customers!$G:$G,MATCH(orders!$B47,customers!$A:$A,0))</f>
        <v>Mid-Market</v>
      </c>
      <c r="Q47" t="str">
        <f>INDEX(customers!$J:$J,MATCH(orders!$B47,customers!$A:$A,0))</f>
        <v>Basic</v>
      </c>
      <c r="R47" t="str">
        <f>INDEX(customers!$K:$K,MATCH(orders!$B47,customers!$A:$A,0))</f>
        <v>Monthly</v>
      </c>
    </row>
    <row r="48" spans="1:18" x14ac:dyDescent="0.25">
      <c r="A48" t="s">
        <v>169</v>
      </c>
      <c r="B48" t="s">
        <v>165</v>
      </c>
      <c r="C48" t="s">
        <v>170</v>
      </c>
      <c r="D48" s="26">
        <v>45537</v>
      </c>
      <c r="E48" t="s">
        <v>17</v>
      </c>
      <c r="F48" t="s">
        <v>4</v>
      </c>
      <c r="G48">
        <v>75</v>
      </c>
      <c r="H48">
        <v>60</v>
      </c>
      <c r="I48" s="26">
        <f t="shared" si="0"/>
        <v>45536</v>
      </c>
      <c r="J48" s="26">
        <f>INDEX(customers!$L:$L,MATCH(orders!$B48,customers!$A:$A,0))</f>
        <v>45444</v>
      </c>
      <c r="K48">
        <v>1</v>
      </c>
      <c r="L48">
        <f t="shared" si="1"/>
        <v>3</v>
      </c>
      <c r="M48" s="26" t="str">
        <f>INDEX(customers!$I:$I,MATCH(orders!$B48,customers!$A:$A,0))</f>
        <v>Email</v>
      </c>
      <c r="N48" s="26" t="str">
        <f>INDEX(customers!$E:$E,MATCH(orders!$B48,customers!$A:$A,0))</f>
        <v>Europe</v>
      </c>
      <c r="O48" s="26" t="str">
        <f>INDEX(customers!$F:$F,MATCH(orders!$B48,customers!$A:$A,0))</f>
        <v>Tech</v>
      </c>
      <c r="P48" s="26" t="str">
        <f>INDEX(customers!$G:$G,MATCH(orders!$B48,customers!$A:$A,0))</f>
        <v>Mid-Market</v>
      </c>
      <c r="Q48" t="str">
        <f>INDEX(customers!$J:$J,MATCH(orders!$B48,customers!$A:$A,0))</f>
        <v>Basic</v>
      </c>
      <c r="R48" t="str">
        <f>INDEX(customers!$K:$K,MATCH(orders!$B48,customers!$A:$A,0))</f>
        <v>Monthly</v>
      </c>
    </row>
    <row r="49" spans="1:18" x14ac:dyDescent="0.25">
      <c r="A49" t="s">
        <v>171</v>
      </c>
      <c r="B49" t="s">
        <v>165</v>
      </c>
      <c r="C49" t="s">
        <v>170</v>
      </c>
      <c r="D49" s="26">
        <v>45567</v>
      </c>
      <c r="E49" t="s">
        <v>17</v>
      </c>
      <c r="F49" t="s">
        <v>4</v>
      </c>
      <c r="G49">
        <v>75</v>
      </c>
      <c r="H49">
        <v>60</v>
      </c>
      <c r="I49" s="26">
        <f t="shared" si="0"/>
        <v>45566</v>
      </c>
      <c r="J49" s="26">
        <f>INDEX(customers!$L:$L,MATCH(orders!$B49,customers!$A:$A,0))</f>
        <v>45444</v>
      </c>
      <c r="K49">
        <v>1</v>
      </c>
      <c r="L49">
        <f t="shared" si="1"/>
        <v>4</v>
      </c>
      <c r="M49" s="26" t="str">
        <f>INDEX(customers!$I:$I,MATCH(orders!$B49,customers!$A:$A,0))</f>
        <v>Email</v>
      </c>
      <c r="N49" s="26" t="str">
        <f>INDEX(customers!$E:$E,MATCH(orders!$B49,customers!$A:$A,0))</f>
        <v>Europe</v>
      </c>
      <c r="O49" s="26" t="str">
        <f>INDEX(customers!$F:$F,MATCH(orders!$B49,customers!$A:$A,0))</f>
        <v>Tech</v>
      </c>
      <c r="P49" s="26" t="str">
        <f>INDEX(customers!$G:$G,MATCH(orders!$B49,customers!$A:$A,0))</f>
        <v>Mid-Market</v>
      </c>
      <c r="Q49" t="str">
        <f>INDEX(customers!$J:$J,MATCH(orders!$B49,customers!$A:$A,0))</f>
        <v>Basic</v>
      </c>
      <c r="R49" t="str">
        <f>INDEX(customers!$K:$K,MATCH(orders!$B49,customers!$A:$A,0))</f>
        <v>Monthly</v>
      </c>
    </row>
    <row r="50" spans="1:18" x14ac:dyDescent="0.25">
      <c r="A50" t="s">
        <v>172</v>
      </c>
      <c r="B50" t="s">
        <v>165</v>
      </c>
      <c r="C50" t="s">
        <v>173</v>
      </c>
      <c r="D50" s="26">
        <v>45568</v>
      </c>
      <c r="E50" t="s">
        <v>17</v>
      </c>
      <c r="F50" t="s">
        <v>4</v>
      </c>
      <c r="G50">
        <v>75</v>
      </c>
      <c r="H50">
        <v>60</v>
      </c>
      <c r="I50" s="26">
        <f t="shared" si="0"/>
        <v>45566</v>
      </c>
      <c r="J50" s="26">
        <f>INDEX(customers!$L:$L,MATCH(orders!$B50,customers!$A:$A,0))</f>
        <v>45444</v>
      </c>
      <c r="K50">
        <v>1</v>
      </c>
      <c r="L50">
        <f t="shared" si="1"/>
        <v>4</v>
      </c>
      <c r="M50" s="26" t="str">
        <f>INDEX(customers!$I:$I,MATCH(orders!$B50,customers!$A:$A,0))</f>
        <v>Email</v>
      </c>
      <c r="N50" s="26" t="str">
        <f>INDEX(customers!$E:$E,MATCH(orders!$B50,customers!$A:$A,0))</f>
        <v>Europe</v>
      </c>
      <c r="O50" s="26" t="str">
        <f>INDEX(customers!$F:$F,MATCH(orders!$B50,customers!$A:$A,0))</f>
        <v>Tech</v>
      </c>
      <c r="P50" s="26" t="str">
        <f>INDEX(customers!$G:$G,MATCH(orders!$B50,customers!$A:$A,0))</f>
        <v>Mid-Market</v>
      </c>
      <c r="Q50" t="str">
        <f>INDEX(customers!$J:$J,MATCH(orders!$B50,customers!$A:$A,0))</f>
        <v>Basic</v>
      </c>
      <c r="R50" t="str">
        <f>INDEX(customers!$K:$K,MATCH(orders!$B50,customers!$A:$A,0))</f>
        <v>Monthly</v>
      </c>
    </row>
    <row r="51" spans="1:18" x14ac:dyDescent="0.25">
      <c r="A51" t="s">
        <v>174</v>
      </c>
      <c r="B51" t="s">
        <v>165</v>
      </c>
      <c r="C51" t="s">
        <v>175</v>
      </c>
      <c r="D51" s="26">
        <v>45599</v>
      </c>
      <c r="E51" t="s">
        <v>17</v>
      </c>
      <c r="F51" t="s">
        <v>4</v>
      </c>
      <c r="G51">
        <v>75</v>
      </c>
      <c r="H51">
        <v>60</v>
      </c>
      <c r="I51" s="26">
        <f t="shared" si="0"/>
        <v>45597</v>
      </c>
      <c r="J51" s="26">
        <f>INDEX(customers!$L:$L,MATCH(orders!$B51,customers!$A:$A,0))</f>
        <v>45444</v>
      </c>
      <c r="K51">
        <v>1</v>
      </c>
      <c r="L51">
        <f t="shared" si="1"/>
        <v>5</v>
      </c>
      <c r="M51" s="26" t="str">
        <f>INDEX(customers!$I:$I,MATCH(orders!$B51,customers!$A:$A,0))</f>
        <v>Email</v>
      </c>
      <c r="N51" s="26" t="str">
        <f>INDEX(customers!$E:$E,MATCH(orders!$B51,customers!$A:$A,0))</f>
        <v>Europe</v>
      </c>
      <c r="O51" s="26" t="str">
        <f>INDEX(customers!$F:$F,MATCH(orders!$B51,customers!$A:$A,0))</f>
        <v>Tech</v>
      </c>
      <c r="P51" s="26" t="str">
        <f>INDEX(customers!$G:$G,MATCH(orders!$B51,customers!$A:$A,0))</f>
        <v>Mid-Market</v>
      </c>
      <c r="Q51" t="str">
        <f>INDEX(customers!$J:$J,MATCH(orders!$B51,customers!$A:$A,0))</f>
        <v>Basic</v>
      </c>
      <c r="R51" t="str">
        <f>INDEX(customers!$K:$K,MATCH(orders!$B51,customers!$A:$A,0))</f>
        <v>Monthly</v>
      </c>
    </row>
    <row r="52" spans="1:18" x14ac:dyDescent="0.25">
      <c r="A52" t="s">
        <v>176</v>
      </c>
      <c r="B52" t="s">
        <v>165</v>
      </c>
      <c r="C52" t="s">
        <v>175</v>
      </c>
      <c r="D52" s="26">
        <v>45629</v>
      </c>
      <c r="E52" t="s">
        <v>17</v>
      </c>
      <c r="F52" t="s">
        <v>4</v>
      </c>
      <c r="G52">
        <v>75</v>
      </c>
      <c r="H52">
        <v>60</v>
      </c>
      <c r="I52" s="26">
        <f t="shared" si="0"/>
        <v>45627</v>
      </c>
      <c r="J52" s="26">
        <f>INDEX(customers!$L:$L,MATCH(orders!$B52,customers!$A:$A,0))</f>
        <v>45444</v>
      </c>
      <c r="K52">
        <v>1</v>
      </c>
      <c r="L52">
        <f t="shared" si="1"/>
        <v>6</v>
      </c>
      <c r="M52" s="26" t="str">
        <f>INDEX(customers!$I:$I,MATCH(orders!$B52,customers!$A:$A,0))</f>
        <v>Email</v>
      </c>
      <c r="N52" s="26" t="str">
        <f>INDEX(customers!$E:$E,MATCH(orders!$B52,customers!$A:$A,0))</f>
        <v>Europe</v>
      </c>
      <c r="O52" s="26" t="str">
        <f>INDEX(customers!$F:$F,MATCH(orders!$B52,customers!$A:$A,0))</f>
        <v>Tech</v>
      </c>
      <c r="P52" s="26" t="str">
        <f>INDEX(customers!$G:$G,MATCH(orders!$B52,customers!$A:$A,0))</f>
        <v>Mid-Market</v>
      </c>
      <c r="Q52" t="str">
        <f>INDEX(customers!$J:$J,MATCH(orders!$B52,customers!$A:$A,0))</f>
        <v>Basic</v>
      </c>
      <c r="R52" t="str">
        <f>INDEX(customers!$K:$K,MATCH(orders!$B52,customers!$A:$A,0))</f>
        <v>Monthly</v>
      </c>
    </row>
    <row r="53" spans="1:18" x14ac:dyDescent="0.25">
      <c r="A53" t="s">
        <v>177</v>
      </c>
      <c r="B53" t="s">
        <v>165</v>
      </c>
      <c r="C53" t="s">
        <v>178</v>
      </c>
      <c r="D53" s="26">
        <v>45630</v>
      </c>
      <c r="E53" t="s">
        <v>17</v>
      </c>
      <c r="F53" t="s">
        <v>4</v>
      </c>
      <c r="G53">
        <v>75</v>
      </c>
      <c r="H53">
        <v>60</v>
      </c>
      <c r="I53" s="26">
        <f t="shared" si="0"/>
        <v>45627</v>
      </c>
      <c r="J53" s="26">
        <f>INDEX(customers!$L:$L,MATCH(orders!$B53,customers!$A:$A,0))</f>
        <v>45444</v>
      </c>
      <c r="K53">
        <v>1</v>
      </c>
      <c r="L53">
        <f t="shared" si="1"/>
        <v>6</v>
      </c>
      <c r="M53" s="26" t="str">
        <f>INDEX(customers!$I:$I,MATCH(orders!$B53,customers!$A:$A,0))</f>
        <v>Email</v>
      </c>
      <c r="N53" s="26" t="str">
        <f>INDEX(customers!$E:$E,MATCH(orders!$B53,customers!$A:$A,0))</f>
        <v>Europe</v>
      </c>
      <c r="O53" s="26" t="str">
        <f>INDEX(customers!$F:$F,MATCH(orders!$B53,customers!$A:$A,0))</f>
        <v>Tech</v>
      </c>
      <c r="P53" s="26" t="str">
        <f>INDEX(customers!$G:$G,MATCH(orders!$B53,customers!$A:$A,0))</f>
        <v>Mid-Market</v>
      </c>
      <c r="Q53" t="str">
        <f>INDEX(customers!$J:$J,MATCH(orders!$B53,customers!$A:$A,0))</f>
        <v>Basic</v>
      </c>
      <c r="R53" t="str">
        <f>INDEX(customers!$K:$K,MATCH(orders!$B53,customers!$A:$A,0))</f>
        <v>Monthly</v>
      </c>
    </row>
    <row r="54" spans="1:18" x14ac:dyDescent="0.25">
      <c r="A54" t="s">
        <v>179</v>
      </c>
      <c r="B54" t="s">
        <v>180</v>
      </c>
      <c r="C54" t="s">
        <v>181</v>
      </c>
      <c r="D54" s="26">
        <v>45180</v>
      </c>
      <c r="E54" t="s">
        <v>19</v>
      </c>
      <c r="F54" t="s">
        <v>4</v>
      </c>
      <c r="G54">
        <v>315</v>
      </c>
      <c r="H54">
        <v>267.75</v>
      </c>
      <c r="I54" s="26">
        <f t="shared" si="0"/>
        <v>45170</v>
      </c>
      <c r="J54" s="26">
        <f>INDEX(customers!$L:$L,MATCH(orders!$B54,customers!$A:$A,0))</f>
        <v>45170</v>
      </c>
      <c r="K54">
        <v>1</v>
      </c>
      <c r="L54">
        <f t="shared" si="1"/>
        <v>0</v>
      </c>
      <c r="M54" s="26" t="str">
        <f>INDEX(customers!$I:$I,MATCH(orders!$B54,customers!$A:$A,0))</f>
        <v>Social Media</v>
      </c>
      <c r="N54" s="26" t="str">
        <f>INDEX(customers!$E:$E,MATCH(orders!$B54,customers!$A:$A,0))</f>
        <v>Asia-Pacific</v>
      </c>
      <c r="O54" s="26" t="str">
        <f>INDEX(customers!$F:$F,MATCH(orders!$B54,customers!$A:$A,0))</f>
        <v>Tech</v>
      </c>
      <c r="P54" s="26" t="str">
        <f>INDEX(customers!$G:$G,MATCH(orders!$B54,customers!$A:$A,0))</f>
        <v>SMBs</v>
      </c>
      <c r="Q54" t="str">
        <f>INDEX(customers!$J:$J,MATCH(orders!$B54,customers!$A:$A,0))</f>
        <v>Basic</v>
      </c>
      <c r="R54" t="str">
        <f>INDEX(customers!$K:$K,MATCH(orders!$B54,customers!$A:$A,0))</f>
        <v>Monthly</v>
      </c>
    </row>
    <row r="55" spans="1:18" x14ac:dyDescent="0.25">
      <c r="A55" t="s">
        <v>182</v>
      </c>
      <c r="B55" t="s">
        <v>180</v>
      </c>
      <c r="C55" t="s">
        <v>181</v>
      </c>
      <c r="D55" s="26">
        <v>45210</v>
      </c>
      <c r="E55" t="s">
        <v>19</v>
      </c>
      <c r="F55" t="s">
        <v>4</v>
      </c>
      <c r="G55">
        <v>315</v>
      </c>
      <c r="H55">
        <v>267.75</v>
      </c>
      <c r="I55" s="26">
        <f t="shared" si="0"/>
        <v>45200</v>
      </c>
      <c r="J55" s="26">
        <f>INDEX(customers!$L:$L,MATCH(orders!$B55,customers!$A:$A,0))</f>
        <v>45170</v>
      </c>
      <c r="K55">
        <v>1</v>
      </c>
      <c r="L55">
        <f t="shared" si="1"/>
        <v>1</v>
      </c>
      <c r="M55" s="26" t="str">
        <f>INDEX(customers!$I:$I,MATCH(orders!$B55,customers!$A:$A,0))</f>
        <v>Social Media</v>
      </c>
      <c r="N55" s="26" t="str">
        <f>INDEX(customers!$E:$E,MATCH(orders!$B55,customers!$A:$A,0))</f>
        <v>Asia-Pacific</v>
      </c>
      <c r="O55" s="26" t="str">
        <f>INDEX(customers!$F:$F,MATCH(orders!$B55,customers!$A:$A,0))</f>
        <v>Tech</v>
      </c>
      <c r="P55" s="26" t="str">
        <f>INDEX(customers!$G:$G,MATCH(orders!$B55,customers!$A:$A,0))</f>
        <v>SMBs</v>
      </c>
      <c r="Q55" t="str">
        <f>INDEX(customers!$J:$J,MATCH(orders!$B55,customers!$A:$A,0))</f>
        <v>Basic</v>
      </c>
      <c r="R55" t="str">
        <f>INDEX(customers!$K:$K,MATCH(orders!$B55,customers!$A:$A,0))</f>
        <v>Monthly</v>
      </c>
    </row>
    <row r="56" spans="1:18" x14ac:dyDescent="0.25">
      <c r="A56" t="s">
        <v>183</v>
      </c>
      <c r="B56" t="s">
        <v>180</v>
      </c>
      <c r="C56" t="s">
        <v>184</v>
      </c>
      <c r="D56" s="26">
        <v>45211</v>
      </c>
      <c r="E56" t="s">
        <v>18</v>
      </c>
      <c r="F56" t="s">
        <v>4</v>
      </c>
      <c r="G56">
        <v>135</v>
      </c>
      <c r="H56">
        <v>110.7</v>
      </c>
      <c r="I56" s="26">
        <f t="shared" si="0"/>
        <v>45200</v>
      </c>
      <c r="J56" s="26">
        <f>INDEX(customers!$L:$L,MATCH(orders!$B56,customers!$A:$A,0))</f>
        <v>45170</v>
      </c>
      <c r="K56">
        <v>1</v>
      </c>
      <c r="L56">
        <f t="shared" si="1"/>
        <v>1</v>
      </c>
      <c r="M56" s="26" t="str">
        <f>INDEX(customers!$I:$I,MATCH(orders!$B56,customers!$A:$A,0))</f>
        <v>Social Media</v>
      </c>
      <c r="N56" s="26" t="str">
        <f>INDEX(customers!$E:$E,MATCH(orders!$B56,customers!$A:$A,0))</f>
        <v>Asia-Pacific</v>
      </c>
      <c r="O56" s="26" t="str">
        <f>INDEX(customers!$F:$F,MATCH(orders!$B56,customers!$A:$A,0))</f>
        <v>Tech</v>
      </c>
      <c r="P56" s="26" t="str">
        <f>INDEX(customers!$G:$G,MATCH(orders!$B56,customers!$A:$A,0))</f>
        <v>SMBs</v>
      </c>
      <c r="Q56" t="str">
        <f>INDEX(customers!$J:$J,MATCH(orders!$B56,customers!$A:$A,0))</f>
        <v>Basic</v>
      </c>
      <c r="R56" t="str">
        <f>INDEX(customers!$K:$K,MATCH(orders!$B56,customers!$A:$A,0))</f>
        <v>Monthly</v>
      </c>
    </row>
    <row r="57" spans="1:18" x14ac:dyDescent="0.25">
      <c r="A57" t="s">
        <v>185</v>
      </c>
      <c r="B57" t="s">
        <v>180</v>
      </c>
      <c r="C57" t="s">
        <v>186</v>
      </c>
      <c r="D57" s="26">
        <v>45242</v>
      </c>
      <c r="E57" t="s">
        <v>18</v>
      </c>
      <c r="F57" t="s">
        <v>4</v>
      </c>
      <c r="G57">
        <v>135</v>
      </c>
      <c r="H57">
        <v>110.7</v>
      </c>
      <c r="I57" s="26">
        <f t="shared" si="0"/>
        <v>45231</v>
      </c>
      <c r="J57" s="26">
        <f>INDEX(customers!$L:$L,MATCH(orders!$B57,customers!$A:$A,0))</f>
        <v>45170</v>
      </c>
      <c r="K57">
        <v>1</v>
      </c>
      <c r="L57">
        <f t="shared" si="1"/>
        <v>2</v>
      </c>
      <c r="M57" s="26" t="str">
        <f>INDEX(customers!$I:$I,MATCH(orders!$B57,customers!$A:$A,0))</f>
        <v>Social Media</v>
      </c>
      <c r="N57" s="26" t="str">
        <f>INDEX(customers!$E:$E,MATCH(orders!$B57,customers!$A:$A,0))</f>
        <v>Asia-Pacific</v>
      </c>
      <c r="O57" s="26" t="str">
        <f>INDEX(customers!$F:$F,MATCH(orders!$B57,customers!$A:$A,0))</f>
        <v>Tech</v>
      </c>
      <c r="P57" s="26" t="str">
        <f>INDEX(customers!$G:$G,MATCH(orders!$B57,customers!$A:$A,0))</f>
        <v>SMBs</v>
      </c>
      <c r="Q57" t="str">
        <f>INDEX(customers!$J:$J,MATCH(orders!$B57,customers!$A:$A,0))</f>
        <v>Basic</v>
      </c>
      <c r="R57" t="str">
        <f>INDEX(customers!$K:$K,MATCH(orders!$B57,customers!$A:$A,0))</f>
        <v>Monthly</v>
      </c>
    </row>
    <row r="58" spans="1:18" x14ac:dyDescent="0.25">
      <c r="A58" t="s">
        <v>187</v>
      </c>
      <c r="B58" t="s">
        <v>180</v>
      </c>
      <c r="C58" t="s">
        <v>186</v>
      </c>
      <c r="D58" s="26">
        <v>45272</v>
      </c>
      <c r="E58" t="s">
        <v>18</v>
      </c>
      <c r="F58" t="s">
        <v>4</v>
      </c>
      <c r="G58">
        <v>135</v>
      </c>
      <c r="H58">
        <v>110.7</v>
      </c>
      <c r="I58" s="26">
        <f t="shared" si="0"/>
        <v>45261</v>
      </c>
      <c r="J58" s="26">
        <f>INDEX(customers!$L:$L,MATCH(orders!$B58,customers!$A:$A,0))</f>
        <v>45170</v>
      </c>
      <c r="K58">
        <v>1</v>
      </c>
      <c r="L58">
        <f t="shared" si="1"/>
        <v>3</v>
      </c>
      <c r="M58" s="26" t="str">
        <f>INDEX(customers!$I:$I,MATCH(orders!$B58,customers!$A:$A,0))</f>
        <v>Social Media</v>
      </c>
      <c r="N58" s="26" t="str">
        <f>INDEX(customers!$E:$E,MATCH(orders!$B58,customers!$A:$A,0))</f>
        <v>Asia-Pacific</v>
      </c>
      <c r="O58" s="26" t="str">
        <f>INDEX(customers!$F:$F,MATCH(orders!$B58,customers!$A:$A,0))</f>
        <v>Tech</v>
      </c>
      <c r="P58" s="26" t="str">
        <f>INDEX(customers!$G:$G,MATCH(orders!$B58,customers!$A:$A,0))</f>
        <v>SMBs</v>
      </c>
      <c r="Q58" t="str">
        <f>INDEX(customers!$J:$J,MATCH(orders!$B58,customers!$A:$A,0))</f>
        <v>Basic</v>
      </c>
      <c r="R58" t="str">
        <f>INDEX(customers!$K:$K,MATCH(orders!$B58,customers!$A:$A,0))</f>
        <v>Monthly</v>
      </c>
    </row>
    <row r="59" spans="1:18" x14ac:dyDescent="0.25">
      <c r="A59" t="s">
        <v>188</v>
      </c>
      <c r="B59" t="s">
        <v>180</v>
      </c>
      <c r="C59" t="s">
        <v>189</v>
      </c>
      <c r="D59" s="26">
        <v>45273</v>
      </c>
      <c r="E59" t="s">
        <v>18</v>
      </c>
      <c r="F59" t="s">
        <v>4</v>
      </c>
      <c r="G59">
        <v>135</v>
      </c>
      <c r="H59">
        <v>110.7</v>
      </c>
      <c r="I59" s="26">
        <f t="shared" si="0"/>
        <v>45261</v>
      </c>
      <c r="J59" s="26">
        <f>INDEX(customers!$L:$L,MATCH(orders!$B59,customers!$A:$A,0))</f>
        <v>45170</v>
      </c>
      <c r="K59">
        <v>1</v>
      </c>
      <c r="L59">
        <f t="shared" si="1"/>
        <v>3</v>
      </c>
      <c r="M59" s="26" t="str">
        <f>INDEX(customers!$I:$I,MATCH(orders!$B59,customers!$A:$A,0))</f>
        <v>Social Media</v>
      </c>
      <c r="N59" s="26" t="str">
        <f>INDEX(customers!$E:$E,MATCH(orders!$B59,customers!$A:$A,0))</f>
        <v>Asia-Pacific</v>
      </c>
      <c r="O59" s="26" t="str">
        <f>INDEX(customers!$F:$F,MATCH(orders!$B59,customers!$A:$A,0))</f>
        <v>Tech</v>
      </c>
      <c r="P59" s="26" t="str">
        <f>INDEX(customers!$G:$G,MATCH(orders!$B59,customers!$A:$A,0))</f>
        <v>SMBs</v>
      </c>
      <c r="Q59" t="str">
        <f>INDEX(customers!$J:$J,MATCH(orders!$B59,customers!$A:$A,0))</f>
        <v>Basic</v>
      </c>
      <c r="R59" t="str">
        <f>INDEX(customers!$K:$K,MATCH(orders!$B59,customers!$A:$A,0))</f>
        <v>Monthly</v>
      </c>
    </row>
    <row r="60" spans="1:18" x14ac:dyDescent="0.25">
      <c r="A60" t="s">
        <v>190</v>
      </c>
      <c r="B60" t="s">
        <v>180</v>
      </c>
      <c r="C60" t="s">
        <v>191</v>
      </c>
      <c r="D60" s="26">
        <v>45304</v>
      </c>
      <c r="E60" t="s">
        <v>18</v>
      </c>
      <c r="F60" t="s">
        <v>4</v>
      </c>
      <c r="G60">
        <v>135</v>
      </c>
      <c r="H60">
        <v>110.7</v>
      </c>
      <c r="I60" s="26">
        <f t="shared" si="0"/>
        <v>45292</v>
      </c>
      <c r="J60" s="26">
        <f>INDEX(customers!$L:$L,MATCH(orders!$B60,customers!$A:$A,0))</f>
        <v>45170</v>
      </c>
      <c r="K60">
        <v>1</v>
      </c>
      <c r="L60">
        <f t="shared" si="1"/>
        <v>4</v>
      </c>
      <c r="M60" s="26" t="str">
        <f>INDEX(customers!$I:$I,MATCH(orders!$B60,customers!$A:$A,0))</f>
        <v>Social Media</v>
      </c>
      <c r="N60" s="26" t="str">
        <f>INDEX(customers!$E:$E,MATCH(orders!$B60,customers!$A:$A,0))</f>
        <v>Asia-Pacific</v>
      </c>
      <c r="O60" s="26" t="str">
        <f>INDEX(customers!$F:$F,MATCH(orders!$B60,customers!$A:$A,0))</f>
        <v>Tech</v>
      </c>
      <c r="P60" s="26" t="str">
        <f>INDEX(customers!$G:$G,MATCH(orders!$B60,customers!$A:$A,0))</f>
        <v>SMBs</v>
      </c>
      <c r="Q60" t="str">
        <f>INDEX(customers!$J:$J,MATCH(orders!$B60,customers!$A:$A,0))</f>
        <v>Basic</v>
      </c>
      <c r="R60" t="str">
        <f>INDEX(customers!$K:$K,MATCH(orders!$B60,customers!$A:$A,0))</f>
        <v>Monthly</v>
      </c>
    </row>
    <row r="61" spans="1:18" x14ac:dyDescent="0.25">
      <c r="A61" t="s">
        <v>192</v>
      </c>
      <c r="B61" t="s">
        <v>180</v>
      </c>
      <c r="C61" t="s">
        <v>193</v>
      </c>
      <c r="D61" s="26">
        <v>45335</v>
      </c>
      <c r="E61" t="s">
        <v>19</v>
      </c>
      <c r="F61" t="s">
        <v>4</v>
      </c>
      <c r="G61">
        <v>315</v>
      </c>
      <c r="H61">
        <v>267.75</v>
      </c>
      <c r="I61" s="26">
        <f t="shared" si="0"/>
        <v>45323</v>
      </c>
      <c r="J61" s="26">
        <f>INDEX(customers!$L:$L,MATCH(orders!$B61,customers!$A:$A,0))</f>
        <v>45170</v>
      </c>
      <c r="K61">
        <v>1</v>
      </c>
      <c r="L61">
        <f t="shared" si="1"/>
        <v>5</v>
      </c>
      <c r="M61" s="26" t="str">
        <f>INDEX(customers!$I:$I,MATCH(orders!$B61,customers!$A:$A,0))</f>
        <v>Social Media</v>
      </c>
      <c r="N61" s="26" t="str">
        <f>INDEX(customers!$E:$E,MATCH(orders!$B61,customers!$A:$A,0))</f>
        <v>Asia-Pacific</v>
      </c>
      <c r="O61" s="26" t="str">
        <f>INDEX(customers!$F:$F,MATCH(orders!$B61,customers!$A:$A,0))</f>
        <v>Tech</v>
      </c>
      <c r="P61" s="26" t="str">
        <f>INDEX(customers!$G:$G,MATCH(orders!$B61,customers!$A:$A,0))</f>
        <v>SMBs</v>
      </c>
      <c r="Q61" t="str">
        <f>INDEX(customers!$J:$J,MATCH(orders!$B61,customers!$A:$A,0))</f>
        <v>Basic</v>
      </c>
      <c r="R61" t="str">
        <f>INDEX(customers!$K:$K,MATCH(orders!$B61,customers!$A:$A,0))</f>
        <v>Monthly</v>
      </c>
    </row>
    <row r="62" spans="1:18" x14ac:dyDescent="0.25">
      <c r="A62" t="s">
        <v>194</v>
      </c>
      <c r="B62" t="s">
        <v>180</v>
      </c>
      <c r="C62" t="s">
        <v>193</v>
      </c>
      <c r="D62" s="26">
        <v>45364</v>
      </c>
      <c r="E62" t="s">
        <v>19</v>
      </c>
      <c r="F62" t="s">
        <v>4</v>
      </c>
      <c r="G62">
        <v>315</v>
      </c>
      <c r="H62">
        <v>267.75</v>
      </c>
      <c r="I62" s="26">
        <f t="shared" si="0"/>
        <v>45352</v>
      </c>
      <c r="J62" s="26">
        <f>INDEX(customers!$L:$L,MATCH(orders!$B62,customers!$A:$A,0))</f>
        <v>45170</v>
      </c>
      <c r="K62">
        <v>1</v>
      </c>
      <c r="L62">
        <f t="shared" si="1"/>
        <v>6</v>
      </c>
      <c r="M62" s="26" t="str">
        <f>INDEX(customers!$I:$I,MATCH(orders!$B62,customers!$A:$A,0))</f>
        <v>Social Media</v>
      </c>
      <c r="N62" s="26" t="str">
        <f>INDEX(customers!$E:$E,MATCH(orders!$B62,customers!$A:$A,0))</f>
        <v>Asia-Pacific</v>
      </c>
      <c r="O62" s="26" t="str">
        <f>INDEX(customers!$F:$F,MATCH(orders!$B62,customers!$A:$A,0))</f>
        <v>Tech</v>
      </c>
      <c r="P62" s="26" t="str">
        <f>INDEX(customers!$G:$G,MATCH(orders!$B62,customers!$A:$A,0))</f>
        <v>SMBs</v>
      </c>
      <c r="Q62" t="str">
        <f>INDEX(customers!$J:$J,MATCH(orders!$B62,customers!$A:$A,0))</f>
        <v>Basic</v>
      </c>
      <c r="R62" t="str">
        <f>INDEX(customers!$K:$K,MATCH(orders!$B62,customers!$A:$A,0))</f>
        <v>Monthly</v>
      </c>
    </row>
    <row r="63" spans="1:18" x14ac:dyDescent="0.25">
      <c r="A63" t="s">
        <v>195</v>
      </c>
      <c r="B63" t="s">
        <v>180</v>
      </c>
      <c r="C63" t="s">
        <v>196</v>
      </c>
      <c r="D63" s="26">
        <v>45366</v>
      </c>
      <c r="E63" t="s">
        <v>19</v>
      </c>
      <c r="F63" t="s">
        <v>4</v>
      </c>
      <c r="G63">
        <v>315</v>
      </c>
      <c r="H63">
        <v>267.75</v>
      </c>
      <c r="I63" s="26">
        <f t="shared" si="0"/>
        <v>45352</v>
      </c>
      <c r="J63" s="26">
        <f>INDEX(customers!$L:$L,MATCH(orders!$B63,customers!$A:$A,0))</f>
        <v>45170</v>
      </c>
      <c r="K63">
        <v>1</v>
      </c>
      <c r="L63">
        <f t="shared" si="1"/>
        <v>6</v>
      </c>
      <c r="M63" s="26" t="str">
        <f>INDEX(customers!$I:$I,MATCH(orders!$B63,customers!$A:$A,0))</f>
        <v>Social Media</v>
      </c>
      <c r="N63" s="26" t="str">
        <f>INDEX(customers!$E:$E,MATCH(orders!$B63,customers!$A:$A,0))</f>
        <v>Asia-Pacific</v>
      </c>
      <c r="O63" s="26" t="str">
        <f>INDEX(customers!$F:$F,MATCH(orders!$B63,customers!$A:$A,0))</f>
        <v>Tech</v>
      </c>
      <c r="P63" s="26" t="str">
        <f>INDEX(customers!$G:$G,MATCH(orders!$B63,customers!$A:$A,0))</f>
        <v>SMBs</v>
      </c>
      <c r="Q63" t="str">
        <f>INDEX(customers!$J:$J,MATCH(orders!$B63,customers!$A:$A,0))</f>
        <v>Basic</v>
      </c>
      <c r="R63" t="str">
        <f>INDEX(customers!$K:$K,MATCH(orders!$B63,customers!$A:$A,0))</f>
        <v>Monthly</v>
      </c>
    </row>
    <row r="64" spans="1:18" x14ac:dyDescent="0.25">
      <c r="A64" t="s">
        <v>197</v>
      </c>
      <c r="B64" t="s">
        <v>180</v>
      </c>
      <c r="C64" t="s">
        <v>198</v>
      </c>
      <c r="D64" s="26">
        <v>45397</v>
      </c>
      <c r="E64" t="s">
        <v>19</v>
      </c>
      <c r="F64" t="s">
        <v>4</v>
      </c>
      <c r="G64">
        <v>315</v>
      </c>
      <c r="H64">
        <v>267.75</v>
      </c>
      <c r="I64" s="26">
        <f t="shared" si="0"/>
        <v>45383</v>
      </c>
      <c r="J64" s="26">
        <f>INDEX(customers!$L:$L,MATCH(orders!$B64,customers!$A:$A,0))</f>
        <v>45170</v>
      </c>
      <c r="K64">
        <v>1</v>
      </c>
      <c r="L64">
        <f t="shared" si="1"/>
        <v>7</v>
      </c>
      <c r="M64" s="26" t="str">
        <f>INDEX(customers!$I:$I,MATCH(orders!$B64,customers!$A:$A,0))</f>
        <v>Social Media</v>
      </c>
      <c r="N64" s="26" t="str">
        <f>INDEX(customers!$E:$E,MATCH(orders!$B64,customers!$A:$A,0))</f>
        <v>Asia-Pacific</v>
      </c>
      <c r="O64" s="26" t="str">
        <f>INDEX(customers!$F:$F,MATCH(orders!$B64,customers!$A:$A,0))</f>
        <v>Tech</v>
      </c>
      <c r="P64" s="26" t="str">
        <f>INDEX(customers!$G:$G,MATCH(orders!$B64,customers!$A:$A,0))</f>
        <v>SMBs</v>
      </c>
      <c r="Q64" t="str">
        <f>INDEX(customers!$J:$J,MATCH(orders!$B64,customers!$A:$A,0))</f>
        <v>Basic</v>
      </c>
      <c r="R64" t="str">
        <f>INDEX(customers!$K:$K,MATCH(orders!$B64,customers!$A:$A,0))</f>
        <v>Monthly</v>
      </c>
    </row>
    <row r="65" spans="1:18" x14ac:dyDescent="0.25">
      <c r="A65" t="s">
        <v>199</v>
      </c>
      <c r="B65" t="s">
        <v>180</v>
      </c>
      <c r="C65" t="s">
        <v>198</v>
      </c>
      <c r="D65" s="26">
        <v>45427</v>
      </c>
      <c r="E65" t="s">
        <v>19</v>
      </c>
      <c r="F65" t="s">
        <v>4</v>
      </c>
      <c r="G65">
        <v>315</v>
      </c>
      <c r="H65">
        <v>267.75</v>
      </c>
      <c r="I65" s="26">
        <f t="shared" si="0"/>
        <v>45413</v>
      </c>
      <c r="J65" s="26">
        <f>INDEX(customers!$L:$L,MATCH(orders!$B65,customers!$A:$A,0))</f>
        <v>45170</v>
      </c>
      <c r="K65">
        <v>1</v>
      </c>
      <c r="L65">
        <f t="shared" si="1"/>
        <v>8</v>
      </c>
      <c r="M65" s="26" t="str">
        <f>INDEX(customers!$I:$I,MATCH(orders!$B65,customers!$A:$A,0))</f>
        <v>Social Media</v>
      </c>
      <c r="N65" s="26" t="str">
        <f>INDEX(customers!$E:$E,MATCH(orders!$B65,customers!$A:$A,0))</f>
        <v>Asia-Pacific</v>
      </c>
      <c r="O65" s="26" t="str">
        <f>INDEX(customers!$F:$F,MATCH(orders!$B65,customers!$A:$A,0))</f>
        <v>Tech</v>
      </c>
      <c r="P65" s="26" t="str">
        <f>INDEX(customers!$G:$G,MATCH(orders!$B65,customers!$A:$A,0))</f>
        <v>SMBs</v>
      </c>
      <c r="Q65" t="str">
        <f>INDEX(customers!$J:$J,MATCH(orders!$B65,customers!$A:$A,0))</f>
        <v>Basic</v>
      </c>
      <c r="R65" t="str">
        <f>INDEX(customers!$K:$K,MATCH(orders!$B65,customers!$A:$A,0))</f>
        <v>Monthly</v>
      </c>
    </row>
    <row r="66" spans="1:18" x14ac:dyDescent="0.25">
      <c r="A66" t="s">
        <v>200</v>
      </c>
      <c r="B66" t="s">
        <v>180</v>
      </c>
      <c r="C66" t="s">
        <v>201</v>
      </c>
      <c r="D66" s="26">
        <v>45428</v>
      </c>
      <c r="E66" t="s">
        <v>19</v>
      </c>
      <c r="F66" t="s">
        <v>4</v>
      </c>
      <c r="G66">
        <v>315</v>
      </c>
      <c r="H66">
        <v>267.75</v>
      </c>
      <c r="I66" s="26">
        <f t="shared" ref="I66:I129" si="2">EOMONTH(D66,-1)+1</f>
        <v>45413</v>
      </c>
      <c r="J66" s="26">
        <f>INDEX(customers!$L:$L,MATCH(orders!$B66,customers!$A:$A,0))</f>
        <v>45170</v>
      </c>
      <c r="K66">
        <v>1</v>
      </c>
      <c r="L66">
        <f t="shared" si="1"/>
        <v>8</v>
      </c>
      <c r="M66" s="26" t="str">
        <f>INDEX(customers!$I:$I,MATCH(orders!$B66,customers!$A:$A,0))</f>
        <v>Social Media</v>
      </c>
      <c r="N66" s="26" t="str">
        <f>INDEX(customers!$E:$E,MATCH(orders!$B66,customers!$A:$A,0))</f>
        <v>Asia-Pacific</v>
      </c>
      <c r="O66" s="26" t="str">
        <f>INDEX(customers!$F:$F,MATCH(orders!$B66,customers!$A:$A,0))</f>
        <v>Tech</v>
      </c>
      <c r="P66" s="26" t="str">
        <f>INDEX(customers!$G:$G,MATCH(orders!$B66,customers!$A:$A,0))</f>
        <v>SMBs</v>
      </c>
      <c r="Q66" t="str">
        <f>INDEX(customers!$J:$J,MATCH(orders!$B66,customers!$A:$A,0))</f>
        <v>Basic</v>
      </c>
      <c r="R66" t="str">
        <f>INDEX(customers!$K:$K,MATCH(orders!$B66,customers!$A:$A,0))</f>
        <v>Monthly</v>
      </c>
    </row>
    <row r="67" spans="1:18" x14ac:dyDescent="0.25">
      <c r="A67" t="s">
        <v>202</v>
      </c>
      <c r="B67" t="s">
        <v>180</v>
      </c>
      <c r="C67" t="s">
        <v>203</v>
      </c>
      <c r="D67" s="26">
        <v>45459</v>
      </c>
      <c r="E67" t="s">
        <v>19</v>
      </c>
      <c r="F67" t="s">
        <v>4</v>
      </c>
      <c r="G67">
        <v>315</v>
      </c>
      <c r="H67">
        <v>267.75</v>
      </c>
      <c r="I67" s="26">
        <f t="shared" si="2"/>
        <v>45444</v>
      </c>
      <c r="J67" s="26">
        <f>INDEX(customers!$L:$L,MATCH(orders!$B67,customers!$A:$A,0))</f>
        <v>45170</v>
      </c>
      <c r="K67">
        <v>1</v>
      </c>
      <c r="L67">
        <f t="shared" ref="L67:L130" si="3">DATEDIF(J67,I67,"M")</f>
        <v>9</v>
      </c>
      <c r="M67" s="26" t="str">
        <f>INDEX(customers!$I:$I,MATCH(orders!$B67,customers!$A:$A,0))</f>
        <v>Social Media</v>
      </c>
      <c r="N67" s="26" t="str">
        <f>INDEX(customers!$E:$E,MATCH(orders!$B67,customers!$A:$A,0))</f>
        <v>Asia-Pacific</v>
      </c>
      <c r="O67" s="26" t="str">
        <f>INDEX(customers!$F:$F,MATCH(orders!$B67,customers!$A:$A,0))</f>
        <v>Tech</v>
      </c>
      <c r="P67" s="26" t="str">
        <f>INDEX(customers!$G:$G,MATCH(orders!$B67,customers!$A:$A,0))</f>
        <v>SMBs</v>
      </c>
      <c r="Q67" t="str">
        <f>INDEX(customers!$J:$J,MATCH(orders!$B67,customers!$A:$A,0))</f>
        <v>Basic</v>
      </c>
      <c r="R67" t="str">
        <f>INDEX(customers!$K:$K,MATCH(orders!$B67,customers!$A:$A,0))</f>
        <v>Monthly</v>
      </c>
    </row>
    <row r="68" spans="1:18" x14ac:dyDescent="0.25">
      <c r="A68" t="s">
        <v>204</v>
      </c>
      <c r="B68" t="s">
        <v>180</v>
      </c>
      <c r="C68" t="s">
        <v>203</v>
      </c>
      <c r="D68" s="26">
        <v>45489</v>
      </c>
      <c r="E68" t="s">
        <v>19</v>
      </c>
      <c r="F68" t="s">
        <v>4</v>
      </c>
      <c r="G68">
        <v>315</v>
      </c>
      <c r="H68">
        <v>267.75</v>
      </c>
      <c r="I68" s="26">
        <f t="shared" si="2"/>
        <v>45474</v>
      </c>
      <c r="J68" s="26">
        <f>INDEX(customers!$L:$L,MATCH(orders!$B68,customers!$A:$A,0))</f>
        <v>45170</v>
      </c>
      <c r="K68">
        <v>1</v>
      </c>
      <c r="L68">
        <f t="shared" si="3"/>
        <v>10</v>
      </c>
      <c r="M68" s="26" t="str">
        <f>INDEX(customers!$I:$I,MATCH(orders!$B68,customers!$A:$A,0))</f>
        <v>Social Media</v>
      </c>
      <c r="N68" s="26" t="str">
        <f>INDEX(customers!$E:$E,MATCH(orders!$B68,customers!$A:$A,0))</f>
        <v>Asia-Pacific</v>
      </c>
      <c r="O68" s="26" t="str">
        <f>INDEX(customers!$F:$F,MATCH(orders!$B68,customers!$A:$A,0))</f>
        <v>Tech</v>
      </c>
      <c r="P68" s="26" t="str">
        <f>INDEX(customers!$G:$G,MATCH(orders!$B68,customers!$A:$A,0))</f>
        <v>SMBs</v>
      </c>
      <c r="Q68" t="str">
        <f>INDEX(customers!$J:$J,MATCH(orders!$B68,customers!$A:$A,0))</f>
        <v>Basic</v>
      </c>
      <c r="R68" t="str">
        <f>INDEX(customers!$K:$K,MATCH(orders!$B68,customers!$A:$A,0))</f>
        <v>Monthly</v>
      </c>
    </row>
    <row r="69" spans="1:18" x14ac:dyDescent="0.25">
      <c r="A69" t="s">
        <v>205</v>
      </c>
      <c r="B69" t="s">
        <v>180</v>
      </c>
      <c r="C69" t="s">
        <v>206</v>
      </c>
      <c r="D69" s="26">
        <v>45490</v>
      </c>
      <c r="E69" t="s">
        <v>19</v>
      </c>
      <c r="F69" t="s">
        <v>4</v>
      </c>
      <c r="G69">
        <v>315</v>
      </c>
      <c r="H69">
        <v>267.75</v>
      </c>
      <c r="I69" s="26">
        <f t="shared" si="2"/>
        <v>45474</v>
      </c>
      <c r="J69" s="26">
        <f>INDEX(customers!$L:$L,MATCH(orders!$B69,customers!$A:$A,0))</f>
        <v>45170</v>
      </c>
      <c r="K69">
        <v>1</v>
      </c>
      <c r="L69">
        <f t="shared" si="3"/>
        <v>10</v>
      </c>
      <c r="M69" s="26" t="str">
        <f>INDEX(customers!$I:$I,MATCH(orders!$B69,customers!$A:$A,0))</f>
        <v>Social Media</v>
      </c>
      <c r="N69" s="26" t="str">
        <f>INDEX(customers!$E:$E,MATCH(orders!$B69,customers!$A:$A,0))</f>
        <v>Asia-Pacific</v>
      </c>
      <c r="O69" s="26" t="str">
        <f>INDEX(customers!$F:$F,MATCH(orders!$B69,customers!$A:$A,0))</f>
        <v>Tech</v>
      </c>
      <c r="P69" s="26" t="str">
        <f>INDEX(customers!$G:$G,MATCH(orders!$B69,customers!$A:$A,0))</f>
        <v>SMBs</v>
      </c>
      <c r="Q69" t="str">
        <f>INDEX(customers!$J:$J,MATCH(orders!$B69,customers!$A:$A,0))</f>
        <v>Basic</v>
      </c>
      <c r="R69" t="str">
        <f>INDEX(customers!$K:$K,MATCH(orders!$B69,customers!$A:$A,0))</f>
        <v>Monthly</v>
      </c>
    </row>
    <row r="70" spans="1:18" x14ac:dyDescent="0.25">
      <c r="A70" t="s">
        <v>207</v>
      </c>
      <c r="B70" t="s">
        <v>180</v>
      </c>
      <c r="C70" t="s">
        <v>208</v>
      </c>
      <c r="D70" s="26">
        <v>45521</v>
      </c>
      <c r="E70" t="s">
        <v>19</v>
      </c>
      <c r="F70" t="s">
        <v>4</v>
      </c>
      <c r="G70">
        <v>315</v>
      </c>
      <c r="H70">
        <v>267.75</v>
      </c>
      <c r="I70" s="26">
        <f t="shared" si="2"/>
        <v>45505</v>
      </c>
      <c r="J70" s="26">
        <f>INDEX(customers!$L:$L,MATCH(orders!$B70,customers!$A:$A,0))</f>
        <v>45170</v>
      </c>
      <c r="K70">
        <v>1</v>
      </c>
      <c r="L70">
        <f t="shared" si="3"/>
        <v>11</v>
      </c>
      <c r="M70" s="26" t="str">
        <f>INDEX(customers!$I:$I,MATCH(orders!$B70,customers!$A:$A,0))</f>
        <v>Social Media</v>
      </c>
      <c r="N70" s="26" t="str">
        <f>INDEX(customers!$E:$E,MATCH(orders!$B70,customers!$A:$A,0))</f>
        <v>Asia-Pacific</v>
      </c>
      <c r="O70" s="26" t="str">
        <f>INDEX(customers!$F:$F,MATCH(orders!$B70,customers!$A:$A,0))</f>
        <v>Tech</v>
      </c>
      <c r="P70" s="26" t="str">
        <f>INDEX(customers!$G:$G,MATCH(orders!$B70,customers!$A:$A,0))</f>
        <v>SMBs</v>
      </c>
      <c r="Q70" t="str">
        <f>INDEX(customers!$J:$J,MATCH(orders!$B70,customers!$A:$A,0))</f>
        <v>Basic</v>
      </c>
      <c r="R70" t="str">
        <f>INDEX(customers!$K:$K,MATCH(orders!$B70,customers!$A:$A,0))</f>
        <v>Monthly</v>
      </c>
    </row>
    <row r="71" spans="1:18" x14ac:dyDescent="0.25">
      <c r="A71" t="s">
        <v>209</v>
      </c>
      <c r="B71" t="s">
        <v>180</v>
      </c>
      <c r="C71" t="s">
        <v>210</v>
      </c>
      <c r="D71" s="26">
        <v>45552</v>
      </c>
      <c r="E71" t="s">
        <v>19</v>
      </c>
      <c r="F71" t="s">
        <v>4</v>
      </c>
      <c r="G71">
        <v>315</v>
      </c>
      <c r="H71">
        <v>267.75</v>
      </c>
      <c r="I71" s="26">
        <f t="shared" si="2"/>
        <v>45536</v>
      </c>
      <c r="J71" s="26">
        <f>INDEX(customers!$L:$L,MATCH(orders!$B71,customers!$A:$A,0))</f>
        <v>45170</v>
      </c>
      <c r="K71">
        <v>1</v>
      </c>
      <c r="L71">
        <f t="shared" si="3"/>
        <v>12</v>
      </c>
      <c r="M71" s="26" t="str">
        <f>INDEX(customers!$I:$I,MATCH(orders!$B71,customers!$A:$A,0))</f>
        <v>Social Media</v>
      </c>
      <c r="N71" s="26" t="str">
        <f>INDEX(customers!$E:$E,MATCH(orders!$B71,customers!$A:$A,0))</f>
        <v>Asia-Pacific</v>
      </c>
      <c r="O71" s="26" t="str">
        <f>INDEX(customers!$F:$F,MATCH(orders!$B71,customers!$A:$A,0))</f>
        <v>Tech</v>
      </c>
      <c r="P71" s="26" t="str">
        <f>INDEX(customers!$G:$G,MATCH(orders!$B71,customers!$A:$A,0))</f>
        <v>SMBs</v>
      </c>
      <c r="Q71" t="str">
        <f>INDEX(customers!$J:$J,MATCH(orders!$B71,customers!$A:$A,0))</f>
        <v>Basic</v>
      </c>
      <c r="R71" t="str">
        <f>INDEX(customers!$K:$K,MATCH(orders!$B71,customers!$A:$A,0))</f>
        <v>Monthly</v>
      </c>
    </row>
    <row r="72" spans="1:18" x14ac:dyDescent="0.25">
      <c r="A72" t="s">
        <v>211</v>
      </c>
      <c r="B72" t="s">
        <v>180</v>
      </c>
      <c r="C72" t="s">
        <v>210</v>
      </c>
      <c r="D72" s="26">
        <v>45582</v>
      </c>
      <c r="E72" t="s">
        <v>19</v>
      </c>
      <c r="F72" t="s">
        <v>4</v>
      </c>
      <c r="G72">
        <v>315</v>
      </c>
      <c r="H72">
        <v>267.75</v>
      </c>
      <c r="I72" s="26">
        <f t="shared" si="2"/>
        <v>45566</v>
      </c>
      <c r="J72" s="26">
        <f>INDEX(customers!$L:$L,MATCH(orders!$B72,customers!$A:$A,0))</f>
        <v>45170</v>
      </c>
      <c r="K72">
        <v>1</v>
      </c>
      <c r="L72">
        <f t="shared" si="3"/>
        <v>13</v>
      </c>
      <c r="M72" s="26" t="str">
        <f>INDEX(customers!$I:$I,MATCH(orders!$B72,customers!$A:$A,0))</f>
        <v>Social Media</v>
      </c>
      <c r="N72" s="26" t="str">
        <f>INDEX(customers!$E:$E,MATCH(orders!$B72,customers!$A:$A,0))</f>
        <v>Asia-Pacific</v>
      </c>
      <c r="O72" s="26" t="str">
        <f>INDEX(customers!$F:$F,MATCH(orders!$B72,customers!$A:$A,0))</f>
        <v>Tech</v>
      </c>
      <c r="P72" s="26" t="str">
        <f>INDEX(customers!$G:$G,MATCH(orders!$B72,customers!$A:$A,0))</f>
        <v>SMBs</v>
      </c>
      <c r="Q72" t="str">
        <f>INDEX(customers!$J:$J,MATCH(orders!$B72,customers!$A:$A,0))</f>
        <v>Basic</v>
      </c>
      <c r="R72" t="str">
        <f>INDEX(customers!$K:$K,MATCH(orders!$B72,customers!$A:$A,0))</f>
        <v>Monthly</v>
      </c>
    </row>
    <row r="73" spans="1:18" x14ac:dyDescent="0.25">
      <c r="A73" t="s">
        <v>212</v>
      </c>
      <c r="B73" t="s">
        <v>180</v>
      </c>
      <c r="C73" t="s">
        <v>213</v>
      </c>
      <c r="D73" s="26">
        <v>45583</v>
      </c>
      <c r="E73" t="s">
        <v>18</v>
      </c>
      <c r="F73" t="s">
        <v>4</v>
      </c>
      <c r="G73">
        <v>135</v>
      </c>
      <c r="H73">
        <v>110.7</v>
      </c>
      <c r="I73" s="26">
        <f t="shared" si="2"/>
        <v>45566</v>
      </c>
      <c r="J73" s="26">
        <f>INDEX(customers!$L:$L,MATCH(orders!$B73,customers!$A:$A,0))</f>
        <v>45170</v>
      </c>
      <c r="K73">
        <v>1</v>
      </c>
      <c r="L73">
        <f t="shared" si="3"/>
        <v>13</v>
      </c>
      <c r="M73" s="26" t="str">
        <f>INDEX(customers!$I:$I,MATCH(orders!$B73,customers!$A:$A,0))</f>
        <v>Social Media</v>
      </c>
      <c r="N73" s="26" t="str">
        <f>INDEX(customers!$E:$E,MATCH(orders!$B73,customers!$A:$A,0))</f>
        <v>Asia-Pacific</v>
      </c>
      <c r="O73" s="26" t="str">
        <f>INDEX(customers!$F:$F,MATCH(orders!$B73,customers!$A:$A,0))</f>
        <v>Tech</v>
      </c>
      <c r="P73" s="26" t="str">
        <f>INDEX(customers!$G:$G,MATCH(orders!$B73,customers!$A:$A,0))</f>
        <v>SMBs</v>
      </c>
      <c r="Q73" t="str">
        <f>INDEX(customers!$J:$J,MATCH(orders!$B73,customers!$A:$A,0))</f>
        <v>Basic</v>
      </c>
      <c r="R73" t="str">
        <f>INDEX(customers!$K:$K,MATCH(orders!$B73,customers!$A:$A,0))</f>
        <v>Monthly</v>
      </c>
    </row>
    <row r="74" spans="1:18" x14ac:dyDescent="0.25">
      <c r="A74" t="s">
        <v>214</v>
      </c>
      <c r="B74" t="s">
        <v>180</v>
      </c>
      <c r="C74" t="s">
        <v>215</v>
      </c>
      <c r="D74" s="26">
        <v>45614</v>
      </c>
      <c r="E74" t="s">
        <v>18</v>
      </c>
      <c r="F74" t="s">
        <v>4</v>
      </c>
      <c r="G74">
        <v>135</v>
      </c>
      <c r="H74">
        <v>110.7</v>
      </c>
      <c r="I74" s="26">
        <f t="shared" si="2"/>
        <v>45597</v>
      </c>
      <c r="J74" s="26">
        <f>INDEX(customers!$L:$L,MATCH(orders!$B74,customers!$A:$A,0))</f>
        <v>45170</v>
      </c>
      <c r="K74">
        <v>1</v>
      </c>
      <c r="L74">
        <f t="shared" si="3"/>
        <v>14</v>
      </c>
      <c r="M74" s="26" t="str">
        <f>INDEX(customers!$I:$I,MATCH(orders!$B74,customers!$A:$A,0))</f>
        <v>Social Media</v>
      </c>
      <c r="N74" s="26" t="str">
        <f>INDEX(customers!$E:$E,MATCH(orders!$B74,customers!$A:$A,0))</f>
        <v>Asia-Pacific</v>
      </c>
      <c r="O74" s="26" t="str">
        <f>INDEX(customers!$F:$F,MATCH(orders!$B74,customers!$A:$A,0))</f>
        <v>Tech</v>
      </c>
      <c r="P74" s="26" t="str">
        <f>INDEX(customers!$G:$G,MATCH(orders!$B74,customers!$A:$A,0))</f>
        <v>SMBs</v>
      </c>
      <c r="Q74" t="str">
        <f>INDEX(customers!$J:$J,MATCH(orders!$B74,customers!$A:$A,0))</f>
        <v>Basic</v>
      </c>
      <c r="R74" t="str">
        <f>INDEX(customers!$K:$K,MATCH(orders!$B74,customers!$A:$A,0))</f>
        <v>Monthly</v>
      </c>
    </row>
    <row r="75" spans="1:18" x14ac:dyDescent="0.25">
      <c r="A75" t="s">
        <v>216</v>
      </c>
      <c r="B75" t="s">
        <v>180</v>
      </c>
      <c r="C75" t="s">
        <v>215</v>
      </c>
      <c r="D75" s="26">
        <v>45644</v>
      </c>
      <c r="E75" t="s">
        <v>18</v>
      </c>
      <c r="F75" t="s">
        <v>4</v>
      </c>
      <c r="G75">
        <v>135</v>
      </c>
      <c r="H75">
        <v>110.7</v>
      </c>
      <c r="I75" s="26">
        <f t="shared" si="2"/>
        <v>45627</v>
      </c>
      <c r="J75" s="26">
        <f>INDEX(customers!$L:$L,MATCH(orders!$B75,customers!$A:$A,0))</f>
        <v>45170</v>
      </c>
      <c r="K75">
        <v>1</v>
      </c>
      <c r="L75">
        <f t="shared" si="3"/>
        <v>15</v>
      </c>
      <c r="M75" s="26" t="str">
        <f>INDEX(customers!$I:$I,MATCH(orders!$B75,customers!$A:$A,0))</f>
        <v>Social Media</v>
      </c>
      <c r="N75" s="26" t="str">
        <f>INDEX(customers!$E:$E,MATCH(orders!$B75,customers!$A:$A,0))</f>
        <v>Asia-Pacific</v>
      </c>
      <c r="O75" s="26" t="str">
        <f>INDEX(customers!$F:$F,MATCH(orders!$B75,customers!$A:$A,0))</f>
        <v>Tech</v>
      </c>
      <c r="P75" s="26" t="str">
        <f>INDEX(customers!$G:$G,MATCH(orders!$B75,customers!$A:$A,0))</f>
        <v>SMBs</v>
      </c>
      <c r="Q75" t="str">
        <f>INDEX(customers!$J:$J,MATCH(orders!$B75,customers!$A:$A,0))</f>
        <v>Basic</v>
      </c>
      <c r="R75" t="str">
        <f>INDEX(customers!$K:$K,MATCH(orders!$B75,customers!$A:$A,0))</f>
        <v>Monthly</v>
      </c>
    </row>
    <row r="76" spans="1:18" x14ac:dyDescent="0.25">
      <c r="A76" t="s">
        <v>217</v>
      </c>
      <c r="B76" t="s">
        <v>180</v>
      </c>
      <c r="C76" t="s">
        <v>218</v>
      </c>
      <c r="D76" s="26">
        <v>45645</v>
      </c>
      <c r="E76" t="s">
        <v>18</v>
      </c>
      <c r="F76" t="s">
        <v>4</v>
      </c>
      <c r="G76">
        <v>135</v>
      </c>
      <c r="H76">
        <v>110.7</v>
      </c>
      <c r="I76" s="26">
        <f t="shared" si="2"/>
        <v>45627</v>
      </c>
      <c r="J76" s="26">
        <f>INDEX(customers!$L:$L,MATCH(orders!$B76,customers!$A:$A,0))</f>
        <v>45170</v>
      </c>
      <c r="K76">
        <v>1</v>
      </c>
      <c r="L76">
        <f t="shared" si="3"/>
        <v>15</v>
      </c>
      <c r="M76" s="26" t="str">
        <f>INDEX(customers!$I:$I,MATCH(orders!$B76,customers!$A:$A,0))</f>
        <v>Social Media</v>
      </c>
      <c r="N76" s="26" t="str">
        <f>INDEX(customers!$E:$E,MATCH(orders!$B76,customers!$A:$A,0))</f>
        <v>Asia-Pacific</v>
      </c>
      <c r="O76" s="26" t="str">
        <f>INDEX(customers!$F:$F,MATCH(orders!$B76,customers!$A:$A,0))</f>
        <v>Tech</v>
      </c>
      <c r="P76" s="26" t="str">
        <f>INDEX(customers!$G:$G,MATCH(orders!$B76,customers!$A:$A,0))</f>
        <v>SMBs</v>
      </c>
      <c r="Q76" t="str">
        <f>INDEX(customers!$J:$J,MATCH(orders!$B76,customers!$A:$A,0))</f>
        <v>Basic</v>
      </c>
      <c r="R76" t="str">
        <f>INDEX(customers!$K:$K,MATCH(orders!$B76,customers!$A:$A,0))</f>
        <v>Monthly</v>
      </c>
    </row>
    <row r="77" spans="1:18" x14ac:dyDescent="0.25">
      <c r="A77" t="s">
        <v>219</v>
      </c>
      <c r="B77" t="s">
        <v>220</v>
      </c>
      <c r="C77" t="s">
        <v>221</v>
      </c>
      <c r="D77" s="26">
        <v>45489</v>
      </c>
      <c r="E77" t="s">
        <v>18</v>
      </c>
      <c r="F77" t="s">
        <v>4</v>
      </c>
      <c r="G77">
        <v>135</v>
      </c>
      <c r="H77">
        <v>110.7</v>
      </c>
      <c r="I77" s="26">
        <f t="shared" si="2"/>
        <v>45474</v>
      </c>
      <c r="J77" s="26">
        <f>INDEX(customers!$L:$L,MATCH(orders!$B77,customers!$A:$A,0))</f>
        <v>45474</v>
      </c>
      <c r="K77">
        <v>1</v>
      </c>
      <c r="L77">
        <f t="shared" si="3"/>
        <v>0</v>
      </c>
      <c r="M77" s="26" t="str">
        <f>INDEX(customers!$I:$I,MATCH(orders!$B77,customers!$A:$A,0))</f>
        <v>Affiliate</v>
      </c>
      <c r="N77" s="26" t="str">
        <f>INDEX(customers!$E:$E,MATCH(orders!$B77,customers!$A:$A,0))</f>
        <v>North America</v>
      </c>
      <c r="O77" s="26" t="str">
        <f>INDEX(customers!$F:$F,MATCH(orders!$B77,customers!$A:$A,0))</f>
        <v>Retail</v>
      </c>
      <c r="P77" s="26" t="str">
        <f>INDEX(customers!$G:$G,MATCH(orders!$B77,customers!$A:$A,0))</f>
        <v>SMBs</v>
      </c>
      <c r="Q77" t="str">
        <f>INDEX(customers!$J:$J,MATCH(orders!$B77,customers!$A:$A,0))</f>
        <v>Pro</v>
      </c>
      <c r="R77" t="str">
        <f>INDEX(customers!$K:$K,MATCH(orders!$B77,customers!$A:$A,0))</f>
        <v>Monthly</v>
      </c>
    </row>
    <row r="78" spans="1:18" x14ac:dyDescent="0.25">
      <c r="A78" t="s">
        <v>222</v>
      </c>
      <c r="B78" t="s">
        <v>220</v>
      </c>
      <c r="C78" t="s">
        <v>223</v>
      </c>
      <c r="D78" s="26">
        <v>45520</v>
      </c>
      <c r="E78" t="s">
        <v>18</v>
      </c>
      <c r="F78" t="s">
        <v>4</v>
      </c>
      <c r="G78">
        <v>135</v>
      </c>
      <c r="H78">
        <v>110.7</v>
      </c>
      <c r="I78" s="26">
        <f t="shared" si="2"/>
        <v>45505</v>
      </c>
      <c r="J78" s="26">
        <f>INDEX(customers!$L:$L,MATCH(orders!$B78,customers!$A:$A,0))</f>
        <v>45474</v>
      </c>
      <c r="K78">
        <v>1</v>
      </c>
      <c r="L78">
        <f t="shared" si="3"/>
        <v>1</v>
      </c>
      <c r="M78" s="26" t="str">
        <f>INDEX(customers!$I:$I,MATCH(orders!$B78,customers!$A:$A,0))</f>
        <v>Affiliate</v>
      </c>
      <c r="N78" s="26" t="str">
        <f>INDEX(customers!$E:$E,MATCH(orders!$B78,customers!$A:$A,0))</f>
        <v>North America</v>
      </c>
      <c r="O78" s="26" t="str">
        <f>INDEX(customers!$F:$F,MATCH(orders!$B78,customers!$A:$A,0))</f>
        <v>Retail</v>
      </c>
      <c r="P78" s="26" t="str">
        <f>INDEX(customers!$G:$G,MATCH(orders!$B78,customers!$A:$A,0))</f>
        <v>SMBs</v>
      </c>
      <c r="Q78" t="str">
        <f>INDEX(customers!$J:$J,MATCH(orders!$B78,customers!$A:$A,0))</f>
        <v>Pro</v>
      </c>
      <c r="R78" t="str">
        <f>INDEX(customers!$K:$K,MATCH(orders!$B78,customers!$A:$A,0))</f>
        <v>Monthly</v>
      </c>
    </row>
    <row r="79" spans="1:18" x14ac:dyDescent="0.25">
      <c r="A79" t="s">
        <v>224</v>
      </c>
      <c r="B79" t="s">
        <v>220</v>
      </c>
      <c r="C79" t="s">
        <v>225</v>
      </c>
      <c r="D79" s="26">
        <v>45551</v>
      </c>
      <c r="E79" t="s">
        <v>18</v>
      </c>
      <c r="F79" t="s">
        <v>4</v>
      </c>
      <c r="G79">
        <v>135</v>
      </c>
      <c r="H79">
        <v>110.7</v>
      </c>
      <c r="I79" s="26">
        <f t="shared" si="2"/>
        <v>45536</v>
      </c>
      <c r="J79" s="26">
        <f>INDEX(customers!$L:$L,MATCH(orders!$B79,customers!$A:$A,0))</f>
        <v>45474</v>
      </c>
      <c r="K79">
        <v>1</v>
      </c>
      <c r="L79">
        <f t="shared" si="3"/>
        <v>2</v>
      </c>
      <c r="M79" s="26" t="str">
        <f>INDEX(customers!$I:$I,MATCH(orders!$B79,customers!$A:$A,0))</f>
        <v>Affiliate</v>
      </c>
      <c r="N79" s="26" t="str">
        <f>INDEX(customers!$E:$E,MATCH(orders!$B79,customers!$A:$A,0))</f>
        <v>North America</v>
      </c>
      <c r="O79" s="26" t="str">
        <f>INDEX(customers!$F:$F,MATCH(orders!$B79,customers!$A:$A,0))</f>
        <v>Retail</v>
      </c>
      <c r="P79" s="26" t="str">
        <f>INDEX(customers!$G:$G,MATCH(orders!$B79,customers!$A:$A,0))</f>
        <v>SMBs</v>
      </c>
      <c r="Q79" t="str">
        <f>INDEX(customers!$J:$J,MATCH(orders!$B79,customers!$A:$A,0))</f>
        <v>Pro</v>
      </c>
      <c r="R79" t="str">
        <f>INDEX(customers!$K:$K,MATCH(orders!$B79,customers!$A:$A,0))</f>
        <v>Monthly</v>
      </c>
    </row>
    <row r="80" spans="1:18" x14ac:dyDescent="0.25">
      <c r="A80" t="s">
        <v>226</v>
      </c>
      <c r="B80" t="s">
        <v>220</v>
      </c>
      <c r="C80" t="s">
        <v>225</v>
      </c>
      <c r="D80" s="26">
        <v>45581</v>
      </c>
      <c r="E80" t="s">
        <v>18</v>
      </c>
      <c r="F80" t="s">
        <v>4</v>
      </c>
      <c r="G80">
        <v>135</v>
      </c>
      <c r="H80">
        <v>110.7</v>
      </c>
      <c r="I80" s="26">
        <f t="shared" si="2"/>
        <v>45566</v>
      </c>
      <c r="J80" s="26">
        <f>INDEX(customers!$L:$L,MATCH(orders!$B80,customers!$A:$A,0))</f>
        <v>45474</v>
      </c>
      <c r="K80">
        <v>1</v>
      </c>
      <c r="L80">
        <f t="shared" si="3"/>
        <v>3</v>
      </c>
      <c r="M80" s="26" t="str">
        <f>INDEX(customers!$I:$I,MATCH(orders!$B80,customers!$A:$A,0))</f>
        <v>Affiliate</v>
      </c>
      <c r="N80" s="26" t="str">
        <f>INDEX(customers!$E:$E,MATCH(orders!$B80,customers!$A:$A,0))</f>
        <v>North America</v>
      </c>
      <c r="O80" s="26" t="str">
        <f>INDEX(customers!$F:$F,MATCH(orders!$B80,customers!$A:$A,0))</f>
        <v>Retail</v>
      </c>
      <c r="P80" s="26" t="str">
        <f>INDEX(customers!$G:$G,MATCH(orders!$B80,customers!$A:$A,0))</f>
        <v>SMBs</v>
      </c>
      <c r="Q80" t="str">
        <f>INDEX(customers!$J:$J,MATCH(orders!$B80,customers!$A:$A,0))</f>
        <v>Pro</v>
      </c>
      <c r="R80" t="str">
        <f>INDEX(customers!$K:$K,MATCH(orders!$B80,customers!$A:$A,0))</f>
        <v>Monthly</v>
      </c>
    </row>
    <row r="81" spans="1:18" x14ac:dyDescent="0.25">
      <c r="A81" t="s">
        <v>227</v>
      </c>
      <c r="B81" t="s">
        <v>220</v>
      </c>
      <c r="C81" t="s">
        <v>228</v>
      </c>
      <c r="D81" s="26">
        <v>45582</v>
      </c>
      <c r="E81" t="s">
        <v>18</v>
      </c>
      <c r="F81" t="s">
        <v>4</v>
      </c>
      <c r="G81">
        <v>135</v>
      </c>
      <c r="H81">
        <v>110.7</v>
      </c>
      <c r="I81" s="26">
        <f t="shared" si="2"/>
        <v>45566</v>
      </c>
      <c r="J81" s="26">
        <f>INDEX(customers!$L:$L,MATCH(orders!$B81,customers!$A:$A,0))</f>
        <v>45474</v>
      </c>
      <c r="K81">
        <v>1</v>
      </c>
      <c r="L81">
        <f t="shared" si="3"/>
        <v>3</v>
      </c>
      <c r="M81" s="26" t="str">
        <f>INDEX(customers!$I:$I,MATCH(orders!$B81,customers!$A:$A,0))</f>
        <v>Affiliate</v>
      </c>
      <c r="N81" s="26" t="str">
        <f>INDEX(customers!$E:$E,MATCH(orders!$B81,customers!$A:$A,0))</f>
        <v>North America</v>
      </c>
      <c r="O81" s="26" t="str">
        <f>INDEX(customers!$F:$F,MATCH(orders!$B81,customers!$A:$A,0))</f>
        <v>Retail</v>
      </c>
      <c r="P81" s="26" t="str">
        <f>INDEX(customers!$G:$G,MATCH(orders!$B81,customers!$A:$A,0))</f>
        <v>SMBs</v>
      </c>
      <c r="Q81" t="str">
        <f>INDEX(customers!$J:$J,MATCH(orders!$B81,customers!$A:$A,0))</f>
        <v>Pro</v>
      </c>
      <c r="R81" t="str">
        <f>INDEX(customers!$K:$K,MATCH(orders!$B81,customers!$A:$A,0))</f>
        <v>Monthly</v>
      </c>
    </row>
    <row r="82" spans="1:18" x14ac:dyDescent="0.25">
      <c r="A82" t="s">
        <v>229</v>
      </c>
      <c r="B82" t="s">
        <v>220</v>
      </c>
      <c r="C82" t="s">
        <v>230</v>
      </c>
      <c r="D82" s="26">
        <v>45613</v>
      </c>
      <c r="E82" t="s">
        <v>18</v>
      </c>
      <c r="F82" t="s">
        <v>4</v>
      </c>
      <c r="G82">
        <v>135</v>
      </c>
      <c r="H82">
        <v>110.7</v>
      </c>
      <c r="I82" s="26">
        <f t="shared" si="2"/>
        <v>45597</v>
      </c>
      <c r="J82" s="26">
        <f>INDEX(customers!$L:$L,MATCH(orders!$B82,customers!$A:$A,0))</f>
        <v>45474</v>
      </c>
      <c r="K82">
        <v>1</v>
      </c>
      <c r="L82">
        <f t="shared" si="3"/>
        <v>4</v>
      </c>
      <c r="M82" s="26" t="str">
        <f>INDEX(customers!$I:$I,MATCH(orders!$B82,customers!$A:$A,0))</f>
        <v>Affiliate</v>
      </c>
      <c r="N82" s="26" t="str">
        <f>INDEX(customers!$E:$E,MATCH(orders!$B82,customers!$A:$A,0))</f>
        <v>North America</v>
      </c>
      <c r="O82" s="26" t="str">
        <f>INDEX(customers!$F:$F,MATCH(orders!$B82,customers!$A:$A,0))</f>
        <v>Retail</v>
      </c>
      <c r="P82" s="26" t="str">
        <f>INDEX(customers!$G:$G,MATCH(orders!$B82,customers!$A:$A,0))</f>
        <v>SMBs</v>
      </c>
      <c r="Q82" t="str">
        <f>INDEX(customers!$J:$J,MATCH(orders!$B82,customers!$A:$A,0))</f>
        <v>Pro</v>
      </c>
      <c r="R82" t="str">
        <f>INDEX(customers!$K:$K,MATCH(orders!$B82,customers!$A:$A,0))</f>
        <v>Monthly</v>
      </c>
    </row>
    <row r="83" spans="1:18" x14ac:dyDescent="0.25">
      <c r="A83" t="s">
        <v>231</v>
      </c>
      <c r="B83" t="s">
        <v>220</v>
      </c>
      <c r="C83" t="s">
        <v>230</v>
      </c>
      <c r="D83" s="26">
        <v>45643</v>
      </c>
      <c r="E83" t="s">
        <v>18</v>
      </c>
      <c r="F83" t="s">
        <v>4</v>
      </c>
      <c r="G83">
        <v>135</v>
      </c>
      <c r="H83">
        <v>110.7</v>
      </c>
      <c r="I83" s="26">
        <f t="shared" si="2"/>
        <v>45627</v>
      </c>
      <c r="J83" s="26">
        <f>INDEX(customers!$L:$L,MATCH(orders!$B83,customers!$A:$A,0))</f>
        <v>45474</v>
      </c>
      <c r="K83">
        <v>1</v>
      </c>
      <c r="L83">
        <f t="shared" si="3"/>
        <v>5</v>
      </c>
      <c r="M83" s="26" t="str">
        <f>INDEX(customers!$I:$I,MATCH(orders!$B83,customers!$A:$A,0))</f>
        <v>Affiliate</v>
      </c>
      <c r="N83" s="26" t="str">
        <f>INDEX(customers!$E:$E,MATCH(orders!$B83,customers!$A:$A,0))</f>
        <v>North America</v>
      </c>
      <c r="O83" s="26" t="str">
        <f>INDEX(customers!$F:$F,MATCH(orders!$B83,customers!$A:$A,0))</f>
        <v>Retail</v>
      </c>
      <c r="P83" s="26" t="str">
        <f>INDEX(customers!$G:$G,MATCH(orders!$B83,customers!$A:$A,0))</f>
        <v>SMBs</v>
      </c>
      <c r="Q83" t="str">
        <f>INDEX(customers!$J:$J,MATCH(orders!$B83,customers!$A:$A,0))</f>
        <v>Pro</v>
      </c>
      <c r="R83" t="str">
        <f>INDEX(customers!$K:$K,MATCH(orders!$B83,customers!$A:$A,0))</f>
        <v>Monthly</v>
      </c>
    </row>
    <row r="84" spans="1:18" x14ac:dyDescent="0.25">
      <c r="A84" t="s">
        <v>232</v>
      </c>
      <c r="B84" t="s">
        <v>220</v>
      </c>
      <c r="C84" t="s">
        <v>233</v>
      </c>
      <c r="D84" s="26">
        <v>45644</v>
      </c>
      <c r="E84" t="s">
        <v>18</v>
      </c>
      <c r="F84" t="s">
        <v>4</v>
      </c>
      <c r="G84">
        <v>135</v>
      </c>
      <c r="H84">
        <v>110.7</v>
      </c>
      <c r="I84" s="26">
        <f t="shared" si="2"/>
        <v>45627</v>
      </c>
      <c r="J84" s="26">
        <f>INDEX(customers!$L:$L,MATCH(orders!$B84,customers!$A:$A,0))</f>
        <v>45474</v>
      </c>
      <c r="K84">
        <v>1</v>
      </c>
      <c r="L84">
        <f t="shared" si="3"/>
        <v>5</v>
      </c>
      <c r="M84" s="26" t="str">
        <f>INDEX(customers!$I:$I,MATCH(orders!$B84,customers!$A:$A,0))</f>
        <v>Affiliate</v>
      </c>
      <c r="N84" s="26" t="str">
        <f>INDEX(customers!$E:$E,MATCH(orders!$B84,customers!$A:$A,0))</f>
        <v>North America</v>
      </c>
      <c r="O84" s="26" t="str">
        <f>INDEX(customers!$F:$F,MATCH(orders!$B84,customers!$A:$A,0))</f>
        <v>Retail</v>
      </c>
      <c r="P84" s="26" t="str">
        <f>INDEX(customers!$G:$G,MATCH(orders!$B84,customers!$A:$A,0))</f>
        <v>SMBs</v>
      </c>
      <c r="Q84" t="str">
        <f>INDEX(customers!$J:$J,MATCH(orders!$B84,customers!$A:$A,0))</f>
        <v>Pro</v>
      </c>
      <c r="R84" t="str">
        <f>INDEX(customers!$K:$K,MATCH(orders!$B84,customers!$A:$A,0))</f>
        <v>Monthly</v>
      </c>
    </row>
    <row r="85" spans="1:18" x14ac:dyDescent="0.25">
      <c r="A85" t="s">
        <v>234</v>
      </c>
      <c r="B85" t="s">
        <v>235</v>
      </c>
      <c r="C85" t="s">
        <v>236</v>
      </c>
      <c r="D85" s="26">
        <v>44718</v>
      </c>
      <c r="E85" t="s">
        <v>17</v>
      </c>
      <c r="F85" t="s">
        <v>5</v>
      </c>
      <c r="G85">
        <v>600</v>
      </c>
      <c r="H85">
        <v>480</v>
      </c>
      <c r="I85" s="26">
        <f t="shared" si="2"/>
        <v>44713</v>
      </c>
      <c r="J85" s="26">
        <f>INDEX(customers!$L:$L,MATCH(orders!$B85,customers!$A:$A,0))</f>
        <v>44682</v>
      </c>
      <c r="K85">
        <v>1</v>
      </c>
      <c r="L85">
        <f t="shared" si="3"/>
        <v>1</v>
      </c>
      <c r="M85" s="26" t="str">
        <f>INDEX(customers!$I:$I,MATCH(orders!$B85,customers!$A:$A,0))</f>
        <v>Paid Search</v>
      </c>
      <c r="N85" s="26" t="str">
        <f>INDEX(customers!$E:$E,MATCH(orders!$B85,customers!$A:$A,0))</f>
        <v>Europe</v>
      </c>
      <c r="O85" s="26" t="str">
        <f>INDEX(customers!$F:$F,MATCH(orders!$B85,customers!$A:$A,0))</f>
        <v>Retail</v>
      </c>
      <c r="P85" s="26" t="str">
        <f>INDEX(customers!$G:$G,MATCH(orders!$B85,customers!$A:$A,0))</f>
        <v>SMBs</v>
      </c>
      <c r="Q85" t="str">
        <f>INDEX(customers!$J:$J,MATCH(orders!$B85,customers!$A:$A,0))</f>
        <v>Basic</v>
      </c>
      <c r="R85" t="str">
        <f>INDEX(customers!$K:$K,MATCH(orders!$B85,customers!$A:$A,0))</f>
        <v>Monthly</v>
      </c>
    </row>
    <row r="86" spans="1:18" x14ac:dyDescent="0.25">
      <c r="A86" t="s">
        <v>237</v>
      </c>
      <c r="B86" t="s">
        <v>235</v>
      </c>
      <c r="C86" t="s">
        <v>236</v>
      </c>
      <c r="D86" s="26">
        <v>45083</v>
      </c>
      <c r="E86" t="s">
        <v>17</v>
      </c>
      <c r="F86" t="s">
        <v>5</v>
      </c>
      <c r="G86">
        <v>600</v>
      </c>
      <c r="H86">
        <v>480</v>
      </c>
      <c r="I86" s="26">
        <f t="shared" si="2"/>
        <v>45078</v>
      </c>
      <c r="J86" s="26">
        <f>INDEX(customers!$L:$L,MATCH(orders!$B86,customers!$A:$A,0))</f>
        <v>44682</v>
      </c>
      <c r="K86">
        <v>1</v>
      </c>
      <c r="L86">
        <f t="shared" si="3"/>
        <v>13</v>
      </c>
      <c r="M86" s="26" t="str">
        <f>INDEX(customers!$I:$I,MATCH(orders!$B86,customers!$A:$A,0))</f>
        <v>Paid Search</v>
      </c>
      <c r="N86" s="26" t="str">
        <f>INDEX(customers!$E:$E,MATCH(orders!$B86,customers!$A:$A,0))</f>
        <v>Europe</v>
      </c>
      <c r="O86" s="26" t="str">
        <f>INDEX(customers!$F:$F,MATCH(orders!$B86,customers!$A:$A,0))</f>
        <v>Retail</v>
      </c>
      <c r="P86" s="26" t="str">
        <f>INDEX(customers!$G:$G,MATCH(orders!$B86,customers!$A:$A,0))</f>
        <v>SMBs</v>
      </c>
      <c r="Q86" t="str">
        <f>INDEX(customers!$J:$J,MATCH(orders!$B86,customers!$A:$A,0))</f>
        <v>Basic</v>
      </c>
      <c r="R86" t="str">
        <f>INDEX(customers!$K:$K,MATCH(orders!$B86,customers!$A:$A,0))</f>
        <v>Monthly</v>
      </c>
    </row>
    <row r="87" spans="1:18" x14ac:dyDescent="0.25">
      <c r="A87" t="s">
        <v>238</v>
      </c>
      <c r="B87" t="s">
        <v>235</v>
      </c>
      <c r="C87" t="s">
        <v>239</v>
      </c>
      <c r="D87" s="26">
        <v>45084</v>
      </c>
      <c r="E87" t="s">
        <v>17</v>
      </c>
      <c r="F87" t="s">
        <v>5</v>
      </c>
      <c r="G87">
        <v>600</v>
      </c>
      <c r="H87">
        <v>480</v>
      </c>
      <c r="I87" s="26">
        <f t="shared" si="2"/>
        <v>45078</v>
      </c>
      <c r="J87" s="26">
        <f>INDEX(customers!$L:$L,MATCH(orders!$B87,customers!$A:$A,0))</f>
        <v>44682</v>
      </c>
      <c r="K87">
        <v>1</v>
      </c>
      <c r="L87">
        <f t="shared" si="3"/>
        <v>13</v>
      </c>
      <c r="M87" s="26" t="str">
        <f>INDEX(customers!$I:$I,MATCH(orders!$B87,customers!$A:$A,0))</f>
        <v>Paid Search</v>
      </c>
      <c r="N87" s="26" t="str">
        <f>INDEX(customers!$E:$E,MATCH(orders!$B87,customers!$A:$A,0))</f>
        <v>Europe</v>
      </c>
      <c r="O87" s="26" t="str">
        <f>INDEX(customers!$F:$F,MATCH(orders!$B87,customers!$A:$A,0))</f>
        <v>Retail</v>
      </c>
      <c r="P87" s="26" t="str">
        <f>INDEX(customers!$G:$G,MATCH(orders!$B87,customers!$A:$A,0))</f>
        <v>SMBs</v>
      </c>
      <c r="Q87" t="str">
        <f>INDEX(customers!$J:$J,MATCH(orders!$B87,customers!$A:$A,0))</f>
        <v>Basic</v>
      </c>
      <c r="R87" t="str">
        <f>INDEX(customers!$K:$K,MATCH(orders!$B87,customers!$A:$A,0))</f>
        <v>Monthly</v>
      </c>
    </row>
    <row r="88" spans="1:18" x14ac:dyDescent="0.25">
      <c r="A88" t="s">
        <v>240</v>
      </c>
      <c r="B88" t="s">
        <v>235</v>
      </c>
      <c r="C88" t="s">
        <v>241</v>
      </c>
      <c r="D88" s="26">
        <v>45450</v>
      </c>
      <c r="E88" t="s">
        <v>17</v>
      </c>
      <c r="F88" t="s">
        <v>5</v>
      </c>
      <c r="G88">
        <v>600</v>
      </c>
      <c r="H88">
        <v>480</v>
      </c>
      <c r="I88" s="26">
        <f t="shared" si="2"/>
        <v>45444</v>
      </c>
      <c r="J88" s="26">
        <f>INDEX(customers!$L:$L,MATCH(orders!$B88,customers!$A:$A,0))</f>
        <v>44682</v>
      </c>
      <c r="K88">
        <v>1</v>
      </c>
      <c r="L88">
        <f t="shared" si="3"/>
        <v>25</v>
      </c>
      <c r="M88" s="26" t="str">
        <f>INDEX(customers!$I:$I,MATCH(orders!$B88,customers!$A:$A,0))</f>
        <v>Paid Search</v>
      </c>
      <c r="N88" s="26" t="str">
        <f>INDEX(customers!$E:$E,MATCH(orders!$B88,customers!$A:$A,0))</f>
        <v>Europe</v>
      </c>
      <c r="O88" s="26" t="str">
        <f>INDEX(customers!$F:$F,MATCH(orders!$B88,customers!$A:$A,0))</f>
        <v>Retail</v>
      </c>
      <c r="P88" s="26" t="str">
        <f>INDEX(customers!$G:$G,MATCH(orders!$B88,customers!$A:$A,0))</f>
        <v>SMBs</v>
      </c>
      <c r="Q88" t="str">
        <f>INDEX(customers!$J:$J,MATCH(orders!$B88,customers!$A:$A,0))</f>
        <v>Basic</v>
      </c>
      <c r="R88" t="str">
        <f>INDEX(customers!$K:$K,MATCH(orders!$B88,customers!$A:$A,0))</f>
        <v>Monthly</v>
      </c>
    </row>
    <row r="89" spans="1:18" x14ac:dyDescent="0.25">
      <c r="A89" t="s">
        <v>242</v>
      </c>
      <c r="B89" t="s">
        <v>243</v>
      </c>
      <c r="C89" t="s">
        <v>244</v>
      </c>
      <c r="D89" s="26">
        <v>44581</v>
      </c>
      <c r="E89" t="s">
        <v>18</v>
      </c>
      <c r="F89" t="s">
        <v>4</v>
      </c>
      <c r="G89">
        <v>135</v>
      </c>
      <c r="H89">
        <v>110.7</v>
      </c>
      <c r="I89" s="26">
        <f t="shared" si="2"/>
        <v>44562</v>
      </c>
      <c r="J89" s="26">
        <f>INDEX(customers!$L:$L,MATCH(orders!$B89,customers!$A:$A,0))</f>
        <v>44562</v>
      </c>
      <c r="K89">
        <v>1</v>
      </c>
      <c r="L89">
        <f t="shared" si="3"/>
        <v>0</v>
      </c>
      <c r="M89" s="26" t="str">
        <f>INDEX(customers!$I:$I,MATCH(orders!$B89,customers!$A:$A,0))</f>
        <v>Content</v>
      </c>
      <c r="N89" s="26" t="str">
        <f>INDEX(customers!$E:$E,MATCH(orders!$B89,customers!$A:$A,0))</f>
        <v>Europe</v>
      </c>
      <c r="O89" s="26" t="str">
        <f>INDEX(customers!$F:$F,MATCH(orders!$B89,customers!$A:$A,0))</f>
        <v>Retail</v>
      </c>
      <c r="P89" s="26" t="str">
        <f>INDEX(customers!$G:$G,MATCH(orders!$B89,customers!$A:$A,0))</f>
        <v>SMBs</v>
      </c>
      <c r="Q89" t="str">
        <f>INDEX(customers!$J:$J,MATCH(orders!$B89,customers!$A:$A,0))</f>
        <v>Pro</v>
      </c>
      <c r="R89" t="str">
        <f>INDEX(customers!$K:$K,MATCH(orders!$B89,customers!$A:$A,0))</f>
        <v>Monthly</v>
      </c>
    </row>
    <row r="90" spans="1:18" x14ac:dyDescent="0.25">
      <c r="A90" t="s">
        <v>245</v>
      </c>
      <c r="B90" t="s">
        <v>243</v>
      </c>
      <c r="C90" t="s">
        <v>246</v>
      </c>
      <c r="D90" s="26">
        <v>44612</v>
      </c>
      <c r="E90" t="s">
        <v>18</v>
      </c>
      <c r="F90" t="s">
        <v>4</v>
      </c>
      <c r="G90">
        <v>135</v>
      </c>
      <c r="H90">
        <v>110.7</v>
      </c>
      <c r="I90" s="26">
        <f t="shared" si="2"/>
        <v>44593</v>
      </c>
      <c r="J90" s="26">
        <f>INDEX(customers!$L:$L,MATCH(orders!$B90,customers!$A:$A,0))</f>
        <v>44562</v>
      </c>
      <c r="K90">
        <v>1</v>
      </c>
      <c r="L90">
        <f t="shared" si="3"/>
        <v>1</v>
      </c>
      <c r="M90" s="26" t="str">
        <f>INDEX(customers!$I:$I,MATCH(orders!$B90,customers!$A:$A,0))</f>
        <v>Content</v>
      </c>
      <c r="N90" s="26" t="str">
        <f>INDEX(customers!$E:$E,MATCH(orders!$B90,customers!$A:$A,0))</f>
        <v>Europe</v>
      </c>
      <c r="O90" s="26" t="str">
        <f>INDEX(customers!$F:$F,MATCH(orders!$B90,customers!$A:$A,0))</f>
        <v>Retail</v>
      </c>
      <c r="P90" s="26" t="str">
        <f>INDEX(customers!$G:$G,MATCH(orders!$B90,customers!$A:$A,0))</f>
        <v>SMBs</v>
      </c>
      <c r="Q90" t="str">
        <f>INDEX(customers!$J:$J,MATCH(orders!$B90,customers!$A:$A,0))</f>
        <v>Pro</v>
      </c>
      <c r="R90" t="str">
        <f>INDEX(customers!$K:$K,MATCH(orders!$B90,customers!$A:$A,0))</f>
        <v>Monthly</v>
      </c>
    </row>
    <row r="91" spans="1:18" x14ac:dyDescent="0.25">
      <c r="A91" t="s">
        <v>247</v>
      </c>
      <c r="B91" t="s">
        <v>243</v>
      </c>
      <c r="C91" t="s">
        <v>246</v>
      </c>
      <c r="D91" s="26">
        <v>44640</v>
      </c>
      <c r="E91" t="s">
        <v>18</v>
      </c>
      <c r="F91" t="s">
        <v>4</v>
      </c>
      <c r="G91">
        <v>135</v>
      </c>
      <c r="H91">
        <v>110.7</v>
      </c>
      <c r="I91" s="26">
        <f t="shared" si="2"/>
        <v>44621</v>
      </c>
      <c r="J91" s="26">
        <f>INDEX(customers!$L:$L,MATCH(orders!$B91,customers!$A:$A,0))</f>
        <v>44562</v>
      </c>
      <c r="K91">
        <v>1</v>
      </c>
      <c r="L91">
        <f t="shared" si="3"/>
        <v>2</v>
      </c>
      <c r="M91" s="26" t="str">
        <f>INDEX(customers!$I:$I,MATCH(orders!$B91,customers!$A:$A,0))</f>
        <v>Content</v>
      </c>
      <c r="N91" s="26" t="str">
        <f>INDEX(customers!$E:$E,MATCH(orders!$B91,customers!$A:$A,0))</f>
        <v>Europe</v>
      </c>
      <c r="O91" s="26" t="str">
        <f>INDEX(customers!$F:$F,MATCH(orders!$B91,customers!$A:$A,0))</f>
        <v>Retail</v>
      </c>
      <c r="P91" s="26" t="str">
        <f>INDEX(customers!$G:$G,MATCH(orders!$B91,customers!$A:$A,0))</f>
        <v>SMBs</v>
      </c>
      <c r="Q91" t="str">
        <f>INDEX(customers!$J:$J,MATCH(orders!$B91,customers!$A:$A,0))</f>
        <v>Pro</v>
      </c>
      <c r="R91" t="str">
        <f>INDEX(customers!$K:$K,MATCH(orders!$B91,customers!$A:$A,0))</f>
        <v>Monthly</v>
      </c>
    </row>
    <row r="92" spans="1:18" x14ac:dyDescent="0.25">
      <c r="A92" t="s">
        <v>248</v>
      </c>
      <c r="B92" t="s">
        <v>243</v>
      </c>
      <c r="C92" t="s">
        <v>249</v>
      </c>
      <c r="D92" s="26">
        <v>44643</v>
      </c>
      <c r="E92" t="s">
        <v>18</v>
      </c>
      <c r="F92" t="s">
        <v>4</v>
      </c>
      <c r="G92">
        <v>135</v>
      </c>
      <c r="H92">
        <v>110.7</v>
      </c>
      <c r="I92" s="26">
        <f t="shared" si="2"/>
        <v>44621</v>
      </c>
      <c r="J92" s="26">
        <f>INDEX(customers!$L:$L,MATCH(orders!$B92,customers!$A:$A,0))</f>
        <v>44562</v>
      </c>
      <c r="K92">
        <v>1</v>
      </c>
      <c r="L92">
        <f t="shared" si="3"/>
        <v>2</v>
      </c>
      <c r="M92" s="26" t="str">
        <f>INDEX(customers!$I:$I,MATCH(orders!$B92,customers!$A:$A,0))</f>
        <v>Content</v>
      </c>
      <c r="N92" s="26" t="str">
        <f>INDEX(customers!$E:$E,MATCH(orders!$B92,customers!$A:$A,0))</f>
        <v>Europe</v>
      </c>
      <c r="O92" s="26" t="str">
        <f>INDEX(customers!$F:$F,MATCH(orders!$B92,customers!$A:$A,0))</f>
        <v>Retail</v>
      </c>
      <c r="P92" s="26" t="str">
        <f>INDEX(customers!$G:$G,MATCH(orders!$B92,customers!$A:$A,0))</f>
        <v>SMBs</v>
      </c>
      <c r="Q92" t="str">
        <f>INDEX(customers!$J:$J,MATCH(orders!$B92,customers!$A:$A,0))</f>
        <v>Pro</v>
      </c>
      <c r="R92" t="str">
        <f>INDEX(customers!$K:$K,MATCH(orders!$B92,customers!$A:$A,0))</f>
        <v>Monthly</v>
      </c>
    </row>
    <row r="93" spans="1:18" x14ac:dyDescent="0.25">
      <c r="A93" t="s">
        <v>250</v>
      </c>
      <c r="B93" t="s">
        <v>243</v>
      </c>
      <c r="C93" t="s">
        <v>251</v>
      </c>
      <c r="D93" s="26">
        <v>44674</v>
      </c>
      <c r="E93" t="s">
        <v>18</v>
      </c>
      <c r="F93" t="s">
        <v>4</v>
      </c>
      <c r="G93">
        <v>135</v>
      </c>
      <c r="H93">
        <v>110.7</v>
      </c>
      <c r="I93" s="26">
        <f t="shared" si="2"/>
        <v>44652</v>
      </c>
      <c r="J93" s="26">
        <f>INDEX(customers!$L:$L,MATCH(orders!$B93,customers!$A:$A,0))</f>
        <v>44562</v>
      </c>
      <c r="K93">
        <v>1</v>
      </c>
      <c r="L93">
        <f t="shared" si="3"/>
        <v>3</v>
      </c>
      <c r="M93" s="26" t="str">
        <f>INDEX(customers!$I:$I,MATCH(orders!$B93,customers!$A:$A,0))</f>
        <v>Content</v>
      </c>
      <c r="N93" s="26" t="str">
        <f>INDEX(customers!$E:$E,MATCH(orders!$B93,customers!$A:$A,0))</f>
        <v>Europe</v>
      </c>
      <c r="O93" s="26" t="str">
        <f>INDEX(customers!$F:$F,MATCH(orders!$B93,customers!$A:$A,0))</f>
        <v>Retail</v>
      </c>
      <c r="P93" s="26" t="str">
        <f>INDEX(customers!$G:$G,MATCH(orders!$B93,customers!$A:$A,0))</f>
        <v>SMBs</v>
      </c>
      <c r="Q93" t="str">
        <f>INDEX(customers!$J:$J,MATCH(orders!$B93,customers!$A:$A,0))</f>
        <v>Pro</v>
      </c>
      <c r="R93" t="str">
        <f>INDEX(customers!$K:$K,MATCH(orders!$B93,customers!$A:$A,0))</f>
        <v>Monthly</v>
      </c>
    </row>
    <row r="94" spans="1:18" x14ac:dyDescent="0.25">
      <c r="A94" t="s">
        <v>252</v>
      </c>
      <c r="B94" t="s">
        <v>243</v>
      </c>
      <c r="C94" t="s">
        <v>251</v>
      </c>
      <c r="D94" s="26">
        <v>44704</v>
      </c>
      <c r="E94" t="s">
        <v>18</v>
      </c>
      <c r="F94" t="s">
        <v>4</v>
      </c>
      <c r="G94">
        <v>135</v>
      </c>
      <c r="H94">
        <v>110.7</v>
      </c>
      <c r="I94" s="26">
        <f t="shared" si="2"/>
        <v>44682</v>
      </c>
      <c r="J94" s="26">
        <f>INDEX(customers!$L:$L,MATCH(orders!$B94,customers!$A:$A,0))</f>
        <v>44562</v>
      </c>
      <c r="K94">
        <v>1</v>
      </c>
      <c r="L94">
        <f t="shared" si="3"/>
        <v>4</v>
      </c>
      <c r="M94" s="26" t="str">
        <f>INDEX(customers!$I:$I,MATCH(orders!$B94,customers!$A:$A,0))</f>
        <v>Content</v>
      </c>
      <c r="N94" s="26" t="str">
        <f>INDEX(customers!$E:$E,MATCH(orders!$B94,customers!$A:$A,0))</f>
        <v>Europe</v>
      </c>
      <c r="O94" s="26" t="str">
        <f>INDEX(customers!$F:$F,MATCH(orders!$B94,customers!$A:$A,0))</f>
        <v>Retail</v>
      </c>
      <c r="P94" s="26" t="str">
        <f>INDEX(customers!$G:$G,MATCH(orders!$B94,customers!$A:$A,0))</f>
        <v>SMBs</v>
      </c>
      <c r="Q94" t="str">
        <f>INDEX(customers!$J:$J,MATCH(orders!$B94,customers!$A:$A,0))</f>
        <v>Pro</v>
      </c>
      <c r="R94" t="str">
        <f>INDEX(customers!$K:$K,MATCH(orders!$B94,customers!$A:$A,0))</f>
        <v>Monthly</v>
      </c>
    </row>
    <row r="95" spans="1:18" x14ac:dyDescent="0.25">
      <c r="A95" t="s">
        <v>253</v>
      </c>
      <c r="B95" t="s">
        <v>243</v>
      </c>
      <c r="C95" t="s">
        <v>254</v>
      </c>
      <c r="D95" s="26">
        <v>44705</v>
      </c>
      <c r="E95" t="s">
        <v>18</v>
      </c>
      <c r="F95" t="s">
        <v>4</v>
      </c>
      <c r="G95">
        <v>135</v>
      </c>
      <c r="H95">
        <v>110.7</v>
      </c>
      <c r="I95" s="26">
        <f t="shared" si="2"/>
        <v>44682</v>
      </c>
      <c r="J95" s="26">
        <f>INDEX(customers!$L:$L,MATCH(orders!$B95,customers!$A:$A,0))</f>
        <v>44562</v>
      </c>
      <c r="K95">
        <v>1</v>
      </c>
      <c r="L95">
        <f t="shared" si="3"/>
        <v>4</v>
      </c>
      <c r="M95" s="26" t="str">
        <f>INDEX(customers!$I:$I,MATCH(orders!$B95,customers!$A:$A,0))</f>
        <v>Content</v>
      </c>
      <c r="N95" s="26" t="str">
        <f>INDEX(customers!$E:$E,MATCH(orders!$B95,customers!$A:$A,0))</f>
        <v>Europe</v>
      </c>
      <c r="O95" s="26" t="str">
        <f>INDEX(customers!$F:$F,MATCH(orders!$B95,customers!$A:$A,0))</f>
        <v>Retail</v>
      </c>
      <c r="P95" s="26" t="str">
        <f>INDEX(customers!$G:$G,MATCH(orders!$B95,customers!$A:$A,0))</f>
        <v>SMBs</v>
      </c>
      <c r="Q95" t="str">
        <f>INDEX(customers!$J:$J,MATCH(orders!$B95,customers!$A:$A,0))</f>
        <v>Pro</v>
      </c>
      <c r="R95" t="str">
        <f>INDEX(customers!$K:$K,MATCH(orders!$B95,customers!$A:$A,0))</f>
        <v>Monthly</v>
      </c>
    </row>
    <row r="96" spans="1:18" x14ac:dyDescent="0.25">
      <c r="A96" t="s">
        <v>255</v>
      </c>
      <c r="B96" t="s">
        <v>243</v>
      </c>
      <c r="C96" t="s">
        <v>256</v>
      </c>
      <c r="D96" s="26">
        <v>44736</v>
      </c>
      <c r="E96" t="s">
        <v>18</v>
      </c>
      <c r="F96" t="s">
        <v>4</v>
      </c>
      <c r="G96">
        <v>135</v>
      </c>
      <c r="H96">
        <v>110.7</v>
      </c>
      <c r="I96" s="26">
        <f t="shared" si="2"/>
        <v>44713</v>
      </c>
      <c r="J96" s="26">
        <f>INDEX(customers!$L:$L,MATCH(orders!$B96,customers!$A:$A,0))</f>
        <v>44562</v>
      </c>
      <c r="K96">
        <v>1</v>
      </c>
      <c r="L96">
        <f t="shared" si="3"/>
        <v>5</v>
      </c>
      <c r="M96" s="26" t="str">
        <f>INDEX(customers!$I:$I,MATCH(orders!$B96,customers!$A:$A,0))</f>
        <v>Content</v>
      </c>
      <c r="N96" s="26" t="str">
        <f>INDEX(customers!$E:$E,MATCH(orders!$B96,customers!$A:$A,0))</f>
        <v>Europe</v>
      </c>
      <c r="O96" s="26" t="str">
        <f>INDEX(customers!$F:$F,MATCH(orders!$B96,customers!$A:$A,0))</f>
        <v>Retail</v>
      </c>
      <c r="P96" s="26" t="str">
        <f>INDEX(customers!$G:$G,MATCH(orders!$B96,customers!$A:$A,0))</f>
        <v>SMBs</v>
      </c>
      <c r="Q96" t="str">
        <f>INDEX(customers!$J:$J,MATCH(orders!$B96,customers!$A:$A,0))</f>
        <v>Pro</v>
      </c>
      <c r="R96" t="str">
        <f>INDEX(customers!$K:$K,MATCH(orders!$B96,customers!$A:$A,0))</f>
        <v>Monthly</v>
      </c>
    </row>
    <row r="97" spans="1:18" x14ac:dyDescent="0.25">
      <c r="A97" t="s">
        <v>257</v>
      </c>
      <c r="B97" t="s">
        <v>243</v>
      </c>
      <c r="C97" t="s">
        <v>256</v>
      </c>
      <c r="D97" s="26">
        <v>44766</v>
      </c>
      <c r="E97" t="s">
        <v>18</v>
      </c>
      <c r="F97" t="s">
        <v>4</v>
      </c>
      <c r="G97">
        <v>135</v>
      </c>
      <c r="H97">
        <v>110.7</v>
      </c>
      <c r="I97" s="26">
        <f t="shared" si="2"/>
        <v>44743</v>
      </c>
      <c r="J97" s="26">
        <f>INDEX(customers!$L:$L,MATCH(orders!$B97,customers!$A:$A,0))</f>
        <v>44562</v>
      </c>
      <c r="K97">
        <v>1</v>
      </c>
      <c r="L97">
        <f t="shared" si="3"/>
        <v>6</v>
      </c>
      <c r="M97" s="26" t="str">
        <f>INDEX(customers!$I:$I,MATCH(orders!$B97,customers!$A:$A,0))</f>
        <v>Content</v>
      </c>
      <c r="N97" s="26" t="str">
        <f>INDEX(customers!$E:$E,MATCH(orders!$B97,customers!$A:$A,0))</f>
        <v>Europe</v>
      </c>
      <c r="O97" s="26" t="str">
        <f>INDEX(customers!$F:$F,MATCH(orders!$B97,customers!$A:$A,0))</f>
        <v>Retail</v>
      </c>
      <c r="P97" s="26" t="str">
        <f>INDEX(customers!$G:$G,MATCH(orders!$B97,customers!$A:$A,0))</f>
        <v>SMBs</v>
      </c>
      <c r="Q97" t="str">
        <f>INDEX(customers!$J:$J,MATCH(orders!$B97,customers!$A:$A,0))</f>
        <v>Pro</v>
      </c>
      <c r="R97" t="str">
        <f>INDEX(customers!$K:$K,MATCH(orders!$B97,customers!$A:$A,0))</f>
        <v>Monthly</v>
      </c>
    </row>
    <row r="98" spans="1:18" x14ac:dyDescent="0.25">
      <c r="A98" t="s">
        <v>258</v>
      </c>
      <c r="B98" t="s">
        <v>243</v>
      </c>
      <c r="C98" t="s">
        <v>259</v>
      </c>
      <c r="D98" s="26">
        <v>44767</v>
      </c>
      <c r="E98" t="s">
        <v>18</v>
      </c>
      <c r="F98" t="s">
        <v>4</v>
      </c>
      <c r="G98">
        <v>135</v>
      </c>
      <c r="H98">
        <v>110.7</v>
      </c>
      <c r="I98" s="26">
        <f t="shared" si="2"/>
        <v>44743</v>
      </c>
      <c r="J98" s="26">
        <f>INDEX(customers!$L:$L,MATCH(orders!$B98,customers!$A:$A,0))</f>
        <v>44562</v>
      </c>
      <c r="K98">
        <v>1</v>
      </c>
      <c r="L98">
        <f t="shared" si="3"/>
        <v>6</v>
      </c>
      <c r="M98" s="26" t="str">
        <f>INDEX(customers!$I:$I,MATCH(orders!$B98,customers!$A:$A,0))</f>
        <v>Content</v>
      </c>
      <c r="N98" s="26" t="str">
        <f>INDEX(customers!$E:$E,MATCH(orders!$B98,customers!$A:$A,0))</f>
        <v>Europe</v>
      </c>
      <c r="O98" s="26" t="str">
        <f>INDEX(customers!$F:$F,MATCH(orders!$B98,customers!$A:$A,0))</f>
        <v>Retail</v>
      </c>
      <c r="P98" s="26" t="str">
        <f>INDEX(customers!$G:$G,MATCH(orders!$B98,customers!$A:$A,0))</f>
        <v>SMBs</v>
      </c>
      <c r="Q98" t="str">
        <f>INDEX(customers!$J:$J,MATCH(orders!$B98,customers!$A:$A,0))</f>
        <v>Pro</v>
      </c>
      <c r="R98" t="str">
        <f>INDEX(customers!$K:$K,MATCH(orders!$B98,customers!$A:$A,0))</f>
        <v>Monthly</v>
      </c>
    </row>
    <row r="99" spans="1:18" x14ac:dyDescent="0.25">
      <c r="A99" t="s">
        <v>260</v>
      </c>
      <c r="B99" t="s">
        <v>243</v>
      </c>
      <c r="C99" t="s">
        <v>261</v>
      </c>
      <c r="D99" s="26">
        <v>44798</v>
      </c>
      <c r="E99" t="s">
        <v>18</v>
      </c>
      <c r="F99" t="s">
        <v>4</v>
      </c>
      <c r="G99">
        <v>135</v>
      </c>
      <c r="H99">
        <v>110.7</v>
      </c>
      <c r="I99" s="26">
        <f t="shared" si="2"/>
        <v>44774</v>
      </c>
      <c r="J99" s="26">
        <f>INDEX(customers!$L:$L,MATCH(orders!$B99,customers!$A:$A,0))</f>
        <v>44562</v>
      </c>
      <c r="K99">
        <v>1</v>
      </c>
      <c r="L99">
        <f t="shared" si="3"/>
        <v>7</v>
      </c>
      <c r="M99" s="26" t="str">
        <f>INDEX(customers!$I:$I,MATCH(orders!$B99,customers!$A:$A,0))</f>
        <v>Content</v>
      </c>
      <c r="N99" s="26" t="str">
        <f>INDEX(customers!$E:$E,MATCH(orders!$B99,customers!$A:$A,0))</f>
        <v>Europe</v>
      </c>
      <c r="O99" s="26" t="str">
        <f>INDEX(customers!$F:$F,MATCH(orders!$B99,customers!$A:$A,0))</f>
        <v>Retail</v>
      </c>
      <c r="P99" s="26" t="str">
        <f>INDEX(customers!$G:$G,MATCH(orders!$B99,customers!$A:$A,0))</f>
        <v>SMBs</v>
      </c>
      <c r="Q99" t="str">
        <f>INDEX(customers!$J:$J,MATCH(orders!$B99,customers!$A:$A,0))</f>
        <v>Pro</v>
      </c>
      <c r="R99" t="str">
        <f>INDEX(customers!$K:$K,MATCH(orders!$B99,customers!$A:$A,0))</f>
        <v>Monthly</v>
      </c>
    </row>
    <row r="100" spans="1:18" x14ac:dyDescent="0.25">
      <c r="A100" t="s">
        <v>262</v>
      </c>
      <c r="B100" t="s">
        <v>243</v>
      </c>
      <c r="C100" t="s">
        <v>263</v>
      </c>
      <c r="D100" s="26">
        <v>44829</v>
      </c>
      <c r="E100" t="s">
        <v>18</v>
      </c>
      <c r="F100" t="s">
        <v>4</v>
      </c>
      <c r="G100">
        <v>135</v>
      </c>
      <c r="H100">
        <v>110.7</v>
      </c>
      <c r="I100" s="26">
        <f t="shared" si="2"/>
        <v>44805</v>
      </c>
      <c r="J100" s="26">
        <f>INDEX(customers!$L:$L,MATCH(orders!$B100,customers!$A:$A,0))</f>
        <v>44562</v>
      </c>
      <c r="K100">
        <v>1</v>
      </c>
      <c r="L100">
        <f t="shared" si="3"/>
        <v>8</v>
      </c>
      <c r="M100" s="26" t="str">
        <f>INDEX(customers!$I:$I,MATCH(orders!$B100,customers!$A:$A,0))</f>
        <v>Content</v>
      </c>
      <c r="N100" s="26" t="str">
        <f>INDEX(customers!$E:$E,MATCH(orders!$B100,customers!$A:$A,0))</f>
        <v>Europe</v>
      </c>
      <c r="O100" s="26" t="str">
        <f>INDEX(customers!$F:$F,MATCH(orders!$B100,customers!$A:$A,0))</f>
        <v>Retail</v>
      </c>
      <c r="P100" s="26" t="str">
        <f>INDEX(customers!$G:$G,MATCH(orders!$B100,customers!$A:$A,0))</f>
        <v>SMBs</v>
      </c>
      <c r="Q100" t="str">
        <f>INDEX(customers!$J:$J,MATCH(orders!$B100,customers!$A:$A,0))</f>
        <v>Pro</v>
      </c>
      <c r="R100" t="str">
        <f>INDEX(customers!$K:$K,MATCH(orders!$B100,customers!$A:$A,0))</f>
        <v>Monthly</v>
      </c>
    </row>
    <row r="101" spans="1:18" x14ac:dyDescent="0.25">
      <c r="A101" t="s">
        <v>264</v>
      </c>
      <c r="B101" t="s">
        <v>243</v>
      </c>
      <c r="C101" t="s">
        <v>263</v>
      </c>
      <c r="D101" s="26">
        <v>44859</v>
      </c>
      <c r="E101" t="s">
        <v>18</v>
      </c>
      <c r="F101" t="s">
        <v>4</v>
      </c>
      <c r="G101">
        <v>135</v>
      </c>
      <c r="H101">
        <v>110.7</v>
      </c>
      <c r="I101" s="26">
        <f t="shared" si="2"/>
        <v>44835</v>
      </c>
      <c r="J101" s="26">
        <f>INDEX(customers!$L:$L,MATCH(orders!$B101,customers!$A:$A,0))</f>
        <v>44562</v>
      </c>
      <c r="K101">
        <v>1</v>
      </c>
      <c r="L101">
        <f t="shared" si="3"/>
        <v>9</v>
      </c>
      <c r="M101" s="26" t="str">
        <f>INDEX(customers!$I:$I,MATCH(orders!$B101,customers!$A:$A,0))</f>
        <v>Content</v>
      </c>
      <c r="N101" s="26" t="str">
        <f>INDEX(customers!$E:$E,MATCH(orders!$B101,customers!$A:$A,0))</f>
        <v>Europe</v>
      </c>
      <c r="O101" s="26" t="str">
        <f>INDEX(customers!$F:$F,MATCH(orders!$B101,customers!$A:$A,0))</f>
        <v>Retail</v>
      </c>
      <c r="P101" s="26" t="str">
        <f>INDEX(customers!$G:$G,MATCH(orders!$B101,customers!$A:$A,0))</f>
        <v>SMBs</v>
      </c>
      <c r="Q101" t="str">
        <f>INDEX(customers!$J:$J,MATCH(orders!$B101,customers!$A:$A,0))</f>
        <v>Pro</v>
      </c>
      <c r="R101" t="str">
        <f>INDEX(customers!$K:$K,MATCH(orders!$B101,customers!$A:$A,0))</f>
        <v>Monthly</v>
      </c>
    </row>
    <row r="102" spans="1:18" x14ac:dyDescent="0.25">
      <c r="A102" t="s">
        <v>265</v>
      </c>
      <c r="B102" t="s">
        <v>243</v>
      </c>
      <c r="C102" t="s">
        <v>266</v>
      </c>
      <c r="D102" s="26">
        <v>44860</v>
      </c>
      <c r="E102" t="s">
        <v>18</v>
      </c>
      <c r="F102" t="s">
        <v>4</v>
      </c>
      <c r="G102">
        <v>135</v>
      </c>
      <c r="H102">
        <v>110.7</v>
      </c>
      <c r="I102" s="26">
        <f t="shared" si="2"/>
        <v>44835</v>
      </c>
      <c r="J102" s="26">
        <f>INDEX(customers!$L:$L,MATCH(orders!$B102,customers!$A:$A,0))</f>
        <v>44562</v>
      </c>
      <c r="K102">
        <v>1</v>
      </c>
      <c r="L102">
        <f t="shared" si="3"/>
        <v>9</v>
      </c>
      <c r="M102" s="26" t="str">
        <f>INDEX(customers!$I:$I,MATCH(orders!$B102,customers!$A:$A,0))</f>
        <v>Content</v>
      </c>
      <c r="N102" s="26" t="str">
        <f>INDEX(customers!$E:$E,MATCH(orders!$B102,customers!$A:$A,0))</f>
        <v>Europe</v>
      </c>
      <c r="O102" s="26" t="str">
        <f>INDEX(customers!$F:$F,MATCH(orders!$B102,customers!$A:$A,0))</f>
        <v>Retail</v>
      </c>
      <c r="P102" s="26" t="str">
        <f>INDEX(customers!$G:$G,MATCH(orders!$B102,customers!$A:$A,0))</f>
        <v>SMBs</v>
      </c>
      <c r="Q102" t="str">
        <f>INDEX(customers!$J:$J,MATCH(orders!$B102,customers!$A:$A,0))</f>
        <v>Pro</v>
      </c>
      <c r="R102" t="str">
        <f>INDEX(customers!$K:$K,MATCH(orders!$B102,customers!$A:$A,0))</f>
        <v>Monthly</v>
      </c>
    </row>
    <row r="103" spans="1:18" x14ac:dyDescent="0.25">
      <c r="A103" t="s">
        <v>267</v>
      </c>
      <c r="B103" t="s">
        <v>243</v>
      </c>
      <c r="C103" t="s">
        <v>268</v>
      </c>
      <c r="D103" s="26">
        <v>44891</v>
      </c>
      <c r="E103" t="s">
        <v>18</v>
      </c>
      <c r="F103" t="s">
        <v>4</v>
      </c>
      <c r="G103">
        <v>135</v>
      </c>
      <c r="H103">
        <v>110.7</v>
      </c>
      <c r="I103" s="26">
        <f t="shared" si="2"/>
        <v>44866</v>
      </c>
      <c r="J103" s="26">
        <f>INDEX(customers!$L:$L,MATCH(orders!$B103,customers!$A:$A,0))</f>
        <v>44562</v>
      </c>
      <c r="K103">
        <v>1</v>
      </c>
      <c r="L103">
        <f t="shared" si="3"/>
        <v>10</v>
      </c>
      <c r="M103" s="26" t="str">
        <f>INDEX(customers!$I:$I,MATCH(orders!$B103,customers!$A:$A,0))</f>
        <v>Content</v>
      </c>
      <c r="N103" s="26" t="str">
        <f>INDEX(customers!$E:$E,MATCH(orders!$B103,customers!$A:$A,0))</f>
        <v>Europe</v>
      </c>
      <c r="O103" s="26" t="str">
        <f>INDEX(customers!$F:$F,MATCH(orders!$B103,customers!$A:$A,0))</f>
        <v>Retail</v>
      </c>
      <c r="P103" s="26" t="str">
        <f>INDEX(customers!$G:$G,MATCH(orders!$B103,customers!$A:$A,0))</f>
        <v>SMBs</v>
      </c>
      <c r="Q103" t="str">
        <f>INDEX(customers!$J:$J,MATCH(orders!$B103,customers!$A:$A,0))</f>
        <v>Pro</v>
      </c>
      <c r="R103" t="str">
        <f>INDEX(customers!$K:$K,MATCH(orders!$B103,customers!$A:$A,0))</f>
        <v>Monthly</v>
      </c>
    </row>
    <row r="104" spans="1:18" x14ac:dyDescent="0.25">
      <c r="A104" t="s">
        <v>269</v>
      </c>
      <c r="B104" t="s">
        <v>243</v>
      </c>
      <c r="C104" t="s">
        <v>268</v>
      </c>
      <c r="D104" s="26">
        <v>44921</v>
      </c>
      <c r="E104" t="s">
        <v>18</v>
      </c>
      <c r="F104" t="s">
        <v>4</v>
      </c>
      <c r="G104">
        <v>135</v>
      </c>
      <c r="H104">
        <v>110.7</v>
      </c>
      <c r="I104" s="26">
        <f t="shared" si="2"/>
        <v>44896</v>
      </c>
      <c r="J104" s="26">
        <f>INDEX(customers!$L:$L,MATCH(orders!$B104,customers!$A:$A,0))</f>
        <v>44562</v>
      </c>
      <c r="K104">
        <v>1</v>
      </c>
      <c r="L104">
        <f t="shared" si="3"/>
        <v>11</v>
      </c>
      <c r="M104" s="26" t="str">
        <f>INDEX(customers!$I:$I,MATCH(orders!$B104,customers!$A:$A,0))</f>
        <v>Content</v>
      </c>
      <c r="N104" s="26" t="str">
        <f>INDEX(customers!$E:$E,MATCH(orders!$B104,customers!$A:$A,0))</f>
        <v>Europe</v>
      </c>
      <c r="O104" s="26" t="str">
        <f>INDEX(customers!$F:$F,MATCH(orders!$B104,customers!$A:$A,0))</f>
        <v>Retail</v>
      </c>
      <c r="P104" s="26" t="str">
        <f>INDEX(customers!$G:$G,MATCH(orders!$B104,customers!$A:$A,0))</f>
        <v>SMBs</v>
      </c>
      <c r="Q104" t="str">
        <f>INDEX(customers!$J:$J,MATCH(orders!$B104,customers!$A:$A,0))</f>
        <v>Pro</v>
      </c>
      <c r="R104" t="str">
        <f>INDEX(customers!$K:$K,MATCH(orders!$B104,customers!$A:$A,0))</f>
        <v>Monthly</v>
      </c>
    </row>
    <row r="105" spans="1:18" x14ac:dyDescent="0.25">
      <c r="A105" t="s">
        <v>270</v>
      </c>
      <c r="B105" t="s">
        <v>243</v>
      </c>
      <c r="C105" t="s">
        <v>271</v>
      </c>
      <c r="D105" s="26">
        <v>44922</v>
      </c>
      <c r="E105" t="s">
        <v>18</v>
      </c>
      <c r="F105" t="s">
        <v>4</v>
      </c>
      <c r="G105">
        <v>135</v>
      </c>
      <c r="H105">
        <v>110.7</v>
      </c>
      <c r="I105" s="26">
        <f t="shared" si="2"/>
        <v>44896</v>
      </c>
      <c r="J105" s="26">
        <f>INDEX(customers!$L:$L,MATCH(orders!$B105,customers!$A:$A,0))</f>
        <v>44562</v>
      </c>
      <c r="K105">
        <v>1</v>
      </c>
      <c r="L105">
        <f t="shared" si="3"/>
        <v>11</v>
      </c>
      <c r="M105" s="26" t="str">
        <f>INDEX(customers!$I:$I,MATCH(orders!$B105,customers!$A:$A,0))</f>
        <v>Content</v>
      </c>
      <c r="N105" s="26" t="str">
        <f>INDEX(customers!$E:$E,MATCH(orders!$B105,customers!$A:$A,0))</f>
        <v>Europe</v>
      </c>
      <c r="O105" s="26" t="str">
        <f>INDEX(customers!$F:$F,MATCH(orders!$B105,customers!$A:$A,0))</f>
        <v>Retail</v>
      </c>
      <c r="P105" s="26" t="str">
        <f>INDEX(customers!$G:$G,MATCH(orders!$B105,customers!$A:$A,0))</f>
        <v>SMBs</v>
      </c>
      <c r="Q105" t="str">
        <f>INDEX(customers!$J:$J,MATCH(orders!$B105,customers!$A:$A,0))</f>
        <v>Pro</v>
      </c>
      <c r="R105" t="str">
        <f>INDEX(customers!$K:$K,MATCH(orders!$B105,customers!$A:$A,0))</f>
        <v>Monthly</v>
      </c>
    </row>
    <row r="106" spans="1:18" x14ac:dyDescent="0.25">
      <c r="A106" t="s">
        <v>272</v>
      </c>
      <c r="B106" t="s">
        <v>273</v>
      </c>
      <c r="C106" t="s">
        <v>274</v>
      </c>
      <c r="D106" s="26">
        <v>44880</v>
      </c>
      <c r="E106" t="s">
        <v>18</v>
      </c>
      <c r="F106" t="s">
        <v>4</v>
      </c>
      <c r="G106">
        <v>135</v>
      </c>
      <c r="H106">
        <v>110.7</v>
      </c>
      <c r="I106" s="26">
        <f t="shared" si="2"/>
        <v>44866</v>
      </c>
      <c r="J106" s="26">
        <f>INDEX(customers!$L:$L,MATCH(orders!$B106,customers!$A:$A,0))</f>
        <v>44866</v>
      </c>
      <c r="K106">
        <v>1</v>
      </c>
      <c r="L106">
        <f t="shared" si="3"/>
        <v>0</v>
      </c>
      <c r="M106" s="26" t="str">
        <f>INDEX(customers!$I:$I,MATCH(orders!$B106,customers!$A:$A,0))</f>
        <v>Social Media</v>
      </c>
      <c r="N106" s="26" t="str">
        <f>INDEX(customers!$E:$E,MATCH(orders!$B106,customers!$A:$A,0))</f>
        <v>North America</v>
      </c>
      <c r="O106" s="26" t="str">
        <f>INDEX(customers!$F:$F,MATCH(orders!$B106,customers!$A:$A,0))</f>
        <v>Healthcare</v>
      </c>
      <c r="P106" s="26" t="str">
        <f>INDEX(customers!$G:$G,MATCH(orders!$B106,customers!$A:$A,0))</f>
        <v>SMBs</v>
      </c>
      <c r="Q106" t="str">
        <f>INDEX(customers!$J:$J,MATCH(orders!$B106,customers!$A:$A,0))</f>
        <v>Pro</v>
      </c>
      <c r="R106" t="str">
        <f>INDEX(customers!$K:$K,MATCH(orders!$B106,customers!$A:$A,0))</f>
        <v>Monthly</v>
      </c>
    </row>
    <row r="107" spans="1:18" x14ac:dyDescent="0.25">
      <c r="A107" t="s">
        <v>275</v>
      </c>
      <c r="B107" t="s">
        <v>273</v>
      </c>
      <c r="C107" t="s">
        <v>274</v>
      </c>
      <c r="D107" s="26">
        <v>44910</v>
      </c>
      <c r="E107" t="s">
        <v>18</v>
      </c>
      <c r="F107" t="s">
        <v>4</v>
      </c>
      <c r="G107">
        <v>135</v>
      </c>
      <c r="H107">
        <v>110.7</v>
      </c>
      <c r="I107" s="26">
        <f t="shared" si="2"/>
        <v>44896</v>
      </c>
      <c r="J107" s="26">
        <f>INDEX(customers!$L:$L,MATCH(orders!$B107,customers!$A:$A,0))</f>
        <v>44866</v>
      </c>
      <c r="K107">
        <v>1</v>
      </c>
      <c r="L107">
        <f t="shared" si="3"/>
        <v>1</v>
      </c>
      <c r="M107" s="26" t="str">
        <f>INDEX(customers!$I:$I,MATCH(orders!$B107,customers!$A:$A,0))</f>
        <v>Social Media</v>
      </c>
      <c r="N107" s="26" t="str">
        <f>INDEX(customers!$E:$E,MATCH(orders!$B107,customers!$A:$A,0))</f>
        <v>North America</v>
      </c>
      <c r="O107" s="26" t="str">
        <f>INDEX(customers!$F:$F,MATCH(orders!$B107,customers!$A:$A,0))</f>
        <v>Healthcare</v>
      </c>
      <c r="P107" s="26" t="str">
        <f>INDEX(customers!$G:$G,MATCH(orders!$B107,customers!$A:$A,0))</f>
        <v>SMBs</v>
      </c>
      <c r="Q107" t="str">
        <f>INDEX(customers!$J:$J,MATCH(orders!$B107,customers!$A:$A,0))</f>
        <v>Pro</v>
      </c>
      <c r="R107" t="str">
        <f>INDEX(customers!$K:$K,MATCH(orders!$B107,customers!$A:$A,0))</f>
        <v>Monthly</v>
      </c>
    </row>
    <row r="108" spans="1:18" x14ac:dyDescent="0.25">
      <c r="A108" t="s">
        <v>276</v>
      </c>
      <c r="B108" t="s">
        <v>273</v>
      </c>
      <c r="C108" t="s">
        <v>277</v>
      </c>
      <c r="D108" s="26">
        <v>44911</v>
      </c>
      <c r="E108" t="s">
        <v>18</v>
      </c>
      <c r="F108" t="s">
        <v>4</v>
      </c>
      <c r="G108">
        <v>135</v>
      </c>
      <c r="H108">
        <v>110.7</v>
      </c>
      <c r="I108" s="26">
        <f t="shared" si="2"/>
        <v>44896</v>
      </c>
      <c r="J108" s="26">
        <f>INDEX(customers!$L:$L,MATCH(orders!$B108,customers!$A:$A,0))</f>
        <v>44866</v>
      </c>
      <c r="K108">
        <v>1</v>
      </c>
      <c r="L108">
        <f t="shared" si="3"/>
        <v>1</v>
      </c>
      <c r="M108" s="26" t="str">
        <f>INDEX(customers!$I:$I,MATCH(orders!$B108,customers!$A:$A,0))</f>
        <v>Social Media</v>
      </c>
      <c r="N108" s="26" t="str">
        <f>INDEX(customers!$E:$E,MATCH(orders!$B108,customers!$A:$A,0))</f>
        <v>North America</v>
      </c>
      <c r="O108" s="26" t="str">
        <f>INDEX(customers!$F:$F,MATCH(orders!$B108,customers!$A:$A,0))</f>
        <v>Healthcare</v>
      </c>
      <c r="P108" s="26" t="str">
        <f>INDEX(customers!$G:$G,MATCH(orders!$B108,customers!$A:$A,0))</f>
        <v>SMBs</v>
      </c>
      <c r="Q108" t="str">
        <f>INDEX(customers!$J:$J,MATCH(orders!$B108,customers!$A:$A,0))</f>
        <v>Pro</v>
      </c>
      <c r="R108" t="str">
        <f>INDEX(customers!$K:$K,MATCH(orders!$B108,customers!$A:$A,0))</f>
        <v>Monthly</v>
      </c>
    </row>
    <row r="109" spans="1:18" x14ac:dyDescent="0.25">
      <c r="A109" t="s">
        <v>278</v>
      </c>
      <c r="B109" t="s">
        <v>273</v>
      </c>
      <c r="C109" t="s">
        <v>279</v>
      </c>
      <c r="D109" s="26">
        <v>44942</v>
      </c>
      <c r="E109" t="s">
        <v>18</v>
      </c>
      <c r="F109" t="s">
        <v>4</v>
      </c>
      <c r="G109">
        <v>135</v>
      </c>
      <c r="H109">
        <v>110.7</v>
      </c>
      <c r="I109" s="26">
        <f t="shared" si="2"/>
        <v>44927</v>
      </c>
      <c r="J109" s="26">
        <f>INDEX(customers!$L:$L,MATCH(orders!$B109,customers!$A:$A,0))</f>
        <v>44866</v>
      </c>
      <c r="K109">
        <v>1</v>
      </c>
      <c r="L109">
        <f t="shared" si="3"/>
        <v>2</v>
      </c>
      <c r="M109" s="26" t="str">
        <f>INDEX(customers!$I:$I,MATCH(orders!$B109,customers!$A:$A,0))</f>
        <v>Social Media</v>
      </c>
      <c r="N109" s="26" t="str">
        <f>INDEX(customers!$E:$E,MATCH(orders!$B109,customers!$A:$A,0))</f>
        <v>North America</v>
      </c>
      <c r="O109" s="26" t="str">
        <f>INDEX(customers!$F:$F,MATCH(orders!$B109,customers!$A:$A,0))</f>
        <v>Healthcare</v>
      </c>
      <c r="P109" s="26" t="str">
        <f>INDEX(customers!$G:$G,MATCH(orders!$B109,customers!$A:$A,0))</f>
        <v>SMBs</v>
      </c>
      <c r="Q109" t="str">
        <f>INDEX(customers!$J:$J,MATCH(orders!$B109,customers!$A:$A,0))</f>
        <v>Pro</v>
      </c>
      <c r="R109" t="str">
        <f>INDEX(customers!$K:$K,MATCH(orders!$B109,customers!$A:$A,0))</f>
        <v>Monthly</v>
      </c>
    </row>
    <row r="110" spans="1:18" x14ac:dyDescent="0.25">
      <c r="A110" t="s">
        <v>280</v>
      </c>
      <c r="B110" t="s">
        <v>273</v>
      </c>
      <c r="C110" t="s">
        <v>281</v>
      </c>
      <c r="D110" s="26">
        <v>44973</v>
      </c>
      <c r="E110" t="s">
        <v>18</v>
      </c>
      <c r="F110" t="s">
        <v>4</v>
      </c>
      <c r="G110">
        <v>135</v>
      </c>
      <c r="H110">
        <v>110.7</v>
      </c>
      <c r="I110" s="26">
        <f t="shared" si="2"/>
        <v>44958</v>
      </c>
      <c r="J110" s="26">
        <f>INDEX(customers!$L:$L,MATCH(orders!$B110,customers!$A:$A,0))</f>
        <v>44866</v>
      </c>
      <c r="K110">
        <v>1</v>
      </c>
      <c r="L110">
        <f t="shared" si="3"/>
        <v>3</v>
      </c>
      <c r="M110" s="26" t="str">
        <f>INDEX(customers!$I:$I,MATCH(orders!$B110,customers!$A:$A,0))</f>
        <v>Social Media</v>
      </c>
      <c r="N110" s="26" t="str">
        <f>INDEX(customers!$E:$E,MATCH(orders!$B110,customers!$A:$A,0))</f>
        <v>North America</v>
      </c>
      <c r="O110" s="26" t="str">
        <f>INDEX(customers!$F:$F,MATCH(orders!$B110,customers!$A:$A,0))</f>
        <v>Healthcare</v>
      </c>
      <c r="P110" s="26" t="str">
        <f>INDEX(customers!$G:$G,MATCH(orders!$B110,customers!$A:$A,0))</f>
        <v>SMBs</v>
      </c>
      <c r="Q110" t="str">
        <f>INDEX(customers!$J:$J,MATCH(orders!$B110,customers!$A:$A,0))</f>
        <v>Pro</v>
      </c>
      <c r="R110" t="str">
        <f>INDEX(customers!$K:$K,MATCH(orders!$B110,customers!$A:$A,0))</f>
        <v>Monthly</v>
      </c>
    </row>
    <row r="111" spans="1:18" x14ac:dyDescent="0.25">
      <c r="A111" t="s">
        <v>282</v>
      </c>
      <c r="B111" t="s">
        <v>273</v>
      </c>
      <c r="C111" t="s">
        <v>281</v>
      </c>
      <c r="D111" s="26">
        <v>45001</v>
      </c>
      <c r="E111" t="s">
        <v>18</v>
      </c>
      <c r="F111" t="s">
        <v>4</v>
      </c>
      <c r="G111">
        <v>135</v>
      </c>
      <c r="H111">
        <v>110.7</v>
      </c>
      <c r="I111" s="26">
        <f t="shared" si="2"/>
        <v>44986</v>
      </c>
      <c r="J111" s="26">
        <f>INDEX(customers!$L:$L,MATCH(orders!$B111,customers!$A:$A,0))</f>
        <v>44866</v>
      </c>
      <c r="K111">
        <v>1</v>
      </c>
      <c r="L111">
        <f t="shared" si="3"/>
        <v>4</v>
      </c>
      <c r="M111" s="26" t="str">
        <f>INDEX(customers!$I:$I,MATCH(orders!$B111,customers!$A:$A,0))</f>
        <v>Social Media</v>
      </c>
      <c r="N111" s="26" t="str">
        <f>INDEX(customers!$E:$E,MATCH(orders!$B111,customers!$A:$A,0))</f>
        <v>North America</v>
      </c>
      <c r="O111" s="26" t="str">
        <f>INDEX(customers!$F:$F,MATCH(orders!$B111,customers!$A:$A,0))</f>
        <v>Healthcare</v>
      </c>
      <c r="P111" s="26" t="str">
        <f>INDEX(customers!$G:$G,MATCH(orders!$B111,customers!$A:$A,0))</f>
        <v>SMBs</v>
      </c>
      <c r="Q111" t="str">
        <f>INDEX(customers!$J:$J,MATCH(orders!$B111,customers!$A:$A,0))</f>
        <v>Pro</v>
      </c>
      <c r="R111" t="str">
        <f>INDEX(customers!$K:$K,MATCH(orders!$B111,customers!$A:$A,0))</f>
        <v>Monthly</v>
      </c>
    </row>
    <row r="112" spans="1:18" x14ac:dyDescent="0.25">
      <c r="A112" t="s">
        <v>283</v>
      </c>
      <c r="B112" t="s">
        <v>273</v>
      </c>
      <c r="C112" t="s">
        <v>284</v>
      </c>
      <c r="D112" s="26">
        <v>45004</v>
      </c>
      <c r="E112" t="s">
        <v>18</v>
      </c>
      <c r="F112" t="s">
        <v>4</v>
      </c>
      <c r="G112">
        <v>135</v>
      </c>
      <c r="H112">
        <v>110.7</v>
      </c>
      <c r="I112" s="26">
        <f t="shared" si="2"/>
        <v>44986</v>
      </c>
      <c r="J112" s="26">
        <f>INDEX(customers!$L:$L,MATCH(orders!$B112,customers!$A:$A,0))</f>
        <v>44866</v>
      </c>
      <c r="K112">
        <v>1</v>
      </c>
      <c r="L112">
        <f t="shared" si="3"/>
        <v>4</v>
      </c>
      <c r="M112" s="26" t="str">
        <f>INDEX(customers!$I:$I,MATCH(orders!$B112,customers!$A:$A,0))</f>
        <v>Social Media</v>
      </c>
      <c r="N112" s="26" t="str">
        <f>INDEX(customers!$E:$E,MATCH(orders!$B112,customers!$A:$A,0))</f>
        <v>North America</v>
      </c>
      <c r="O112" s="26" t="str">
        <f>INDEX(customers!$F:$F,MATCH(orders!$B112,customers!$A:$A,0))</f>
        <v>Healthcare</v>
      </c>
      <c r="P112" s="26" t="str">
        <f>INDEX(customers!$G:$G,MATCH(orders!$B112,customers!$A:$A,0))</f>
        <v>SMBs</v>
      </c>
      <c r="Q112" t="str">
        <f>INDEX(customers!$J:$J,MATCH(orders!$B112,customers!$A:$A,0))</f>
        <v>Pro</v>
      </c>
      <c r="R112" t="str">
        <f>INDEX(customers!$K:$K,MATCH(orders!$B112,customers!$A:$A,0))</f>
        <v>Monthly</v>
      </c>
    </row>
    <row r="113" spans="1:18" x14ac:dyDescent="0.25">
      <c r="A113" t="s">
        <v>285</v>
      </c>
      <c r="B113" t="s">
        <v>286</v>
      </c>
      <c r="C113" t="s">
        <v>287</v>
      </c>
      <c r="D113" s="26">
        <v>44666</v>
      </c>
      <c r="E113" t="s">
        <v>17</v>
      </c>
      <c r="F113" t="s">
        <v>4</v>
      </c>
      <c r="G113">
        <v>75</v>
      </c>
      <c r="H113">
        <v>60</v>
      </c>
      <c r="I113" s="26">
        <f t="shared" si="2"/>
        <v>44652</v>
      </c>
      <c r="J113" s="26">
        <f>INDEX(customers!$L:$L,MATCH(orders!$B113,customers!$A:$A,0))</f>
        <v>44652</v>
      </c>
      <c r="K113">
        <v>1</v>
      </c>
      <c r="L113">
        <f t="shared" si="3"/>
        <v>0</v>
      </c>
      <c r="M113" s="26" t="str">
        <f>INDEX(customers!$I:$I,MATCH(orders!$B113,customers!$A:$A,0))</f>
        <v>Email</v>
      </c>
      <c r="N113" s="26" t="str">
        <f>INDEX(customers!$E:$E,MATCH(orders!$B113,customers!$A:$A,0))</f>
        <v>Asia-Pacific</v>
      </c>
      <c r="O113" s="26" t="str">
        <f>INDEX(customers!$F:$F,MATCH(orders!$B113,customers!$A:$A,0))</f>
        <v>Retail</v>
      </c>
      <c r="P113" s="26" t="str">
        <f>INDEX(customers!$G:$G,MATCH(orders!$B113,customers!$A:$A,0))</f>
        <v>Mid-Market</v>
      </c>
      <c r="Q113" t="str">
        <f>INDEX(customers!$J:$J,MATCH(orders!$B113,customers!$A:$A,0))</f>
        <v>Basic</v>
      </c>
      <c r="R113" t="str">
        <f>INDEX(customers!$K:$K,MATCH(orders!$B113,customers!$A:$A,0))</f>
        <v>Monthly</v>
      </c>
    </row>
    <row r="114" spans="1:18" x14ac:dyDescent="0.25">
      <c r="A114" t="s">
        <v>288</v>
      </c>
      <c r="B114" t="s">
        <v>286</v>
      </c>
      <c r="C114" t="s">
        <v>287</v>
      </c>
      <c r="D114" s="26">
        <v>44696</v>
      </c>
      <c r="E114" t="s">
        <v>17</v>
      </c>
      <c r="F114" t="s">
        <v>4</v>
      </c>
      <c r="G114">
        <v>75</v>
      </c>
      <c r="H114">
        <v>60</v>
      </c>
      <c r="I114" s="26">
        <f t="shared" si="2"/>
        <v>44682</v>
      </c>
      <c r="J114" s="26">
        <f>INDEX(customers!$L:$L,MATCH(orders!$B114,customers!$A:$A,0))</f>
        <v>44652</v>
      </c>
      <c r="K114">
        <v>1</v>
      </c>
      <c r="L114">
        <f t="shared" si="3"/>
        <v>1</v>
      </c>
      <c r="M114" s="26" t="str">
        <f>INDEX(customers!$I:$I,MATCH(orders!$B114,customers!$A:$A,0))</f>
        <v>Email</v>
      </c>
      <c r="N114" s="26" t="str">
        <f>INDEX(customers!$E:$E,MATCH(orders!$B114,customers!$A:$A,0))</f>
        <v>Asia-Pacific</v>
      </c>
      <c r="O114" s="26" t="str">
        <f>INDEX(customers!$F:$F,MATCH(orders!$B114,customers!$A:$A,0))</f>
        <v>Retail</v>
      </c>
      <c r="P114" s="26" t="str">
        <f>INDEX(customers!$G:$G,MATCH(orders!$B114,customers!$A:$A,0))</f>
        <v>Mid-Market</v>
      </c>
      <c r="Q114" t="str">
        <f>INDEX(customers!$J:$J,MATCH(orders!$B114,customers!$A:$A,0))</f>
        <v>Basic</v>
      </c>
      <c r="R114" t="str">
        <f>INDEX(customers!$K:$K,MATCH(orders!$B114,customers!$A:$A,0))</f>
        <v>Monthly</v>
      </c>
    </row>
    <row r="115" spans="1:18" x14ac:dyDescent="0.25">
      <c r="A115" t="s">
        <v>289</v>
      </c>
      <c r="B115" t="s">
        <v>286</v>
      </c>
      <c r="C115" t="s">
        <v>290</v>
      </c>
      <c r="D115" s="26">
        <v>44697</v>
      </c>
      <c r="E115" t="s">
        <v>17</v>
      </c>
      <c r="F115" t="s">
        <v>4</v>
      </c>
      <c r="G115">
        <v>75</v>
      </c>
      <c r="H115">
        <v>60</v>
      </c>
      <c r="I115" s="26">
        <f t="shared" si="2"/>
        <v>44682</v>
      </c>
      <c r="J115" s="26">
        <f>INDEX(customers!$L:$L,MATCH(orders!$B115,customers!$A:$A,0))</f>
        <v>44652</v>
      </c>
      <c r="K115">
        <v>1</v>
      </c>
      <c r="L115">
        <f t="shared" si="3"/>
        <v>1</v>
      </c>
      <c r="M115" s="26" t="str">
        <f>INDEX(customers!$I:$I,MATCH(orders!$B115,customers!$A:$A,0))</f>
        <v>Email</v>
      </c>
      <c r="N115" s="26" t="str">
        <f>INDEX(customers!$E:$E,MATCH(orders!$B115,customers!$A:$A,0))</f>
        <v>Asia-Pacific</v>
      </c>
      <c r="O115" s="26" t="str">
        <f>INDEX(customers!$F:$F,MATCH(orders!$B115,customers!$A:$A,0))</f>
        <v>Retail</v>
      </c>
      <c r="P115" s="26" t="str">
        <f>INDEX(customers!$G:$G,MATCH(orders!$B115,customers!$A:$A,0))</f>
        <v>Mid-Market</v>
      </c>
      <c r="Q115" t="str">
        <f>INDEX(customers!$J:$J,MATCH(orders!$B115,customers!$A:$A,0))</f>
        <v>Basic</v>
      </c>
      <c r="R115" t="str">
        <f>INDEX(customers!$K:$K,MATCH(orders!$B115,customers!$A:$A,0))</f>
        <v>Monthly</v>
      </c>
    </row>
    <row r="116" spans="1:18" x14ac:dyDescent="0.25">
      <c r="A116" t="s">
        <v>291</v>
      </c>
      <c r="B116" t="s">
        <v>286</v>
      </c>
      <c r="C116" t="s">
        <v>292</v>
      </c>
      <c r="D116" s="26">
        <v>44728</v>
      </c>
      <c r="E116" t="s">
        <v>17</v>
      </c>
      <c r="F116" t="s">
        <v>4</v>
      </c>
      <c r="G116">
        <v>75</v>
      </c>
      <c r="H116">
        <v>60</v>
      </c>
      <c r="I116" s="26">
        <f t="shared" si="2"/>
        <v>44713</v>
      </c>
      <c r="J116" s="26">
        <f>INDEX(customers!$L:$L,MATCH(orders!$B116,customers!$A:$A,0))</f>
        <v>44652</v>
      </c>
      <c r="K116">
        <v>1</v>
      </c>
      <c r="L116">
        <f t="shared" si="3"/>
        <v>2</v>
      </c>
      <c r="M116" s="26" t="str">
        <f>INDEX(customers!$I:$I,MATCH(orders!$B116,customers!$A:$A,0))</f>
        <v>Email</v>
      </c>
      <c r="N116" s="26" t="str">
        <f>INDEX(customers!$E:$E,MATCH(orders!$B116,customers!$A:$A,0))</f>
        <v>Asia-Pacific</v>
      </c>
      <c r="O116" s="26" t="str">
        <f>INDEX(customers!$F:$F,MATCH(orders!$B116,customers!$A:$A,0))</f>
        <v>Retail</v>
      </c>
      <c r="P116" s="26" t="str">
        <f>INDEX(customers!$G:$G,MATCH(orders!$B116,customers!$A:$A,0))</f>
        <v>Mid-Market</v>
      </c>
      <c r="Q116" t="str">
        <f>INDEX(customers!$J:$J,MATCH(orders!$B116,customers!$A:$A,0))</f>
        <v>Basic</v>
      </c>
      <c r="R116" t="str">
        <f>INDEX(customers!$K:$K,MATCH(orders!$B116,customers!$A:$A,0))</f>
        <v>Monthly</v>
      </c>
    </row>
    <row r="117" spans="1:18" x14ac:dyDescent="0.25">
      <c r="A117" t="s">
        <v>293</v>
      </c>
      <c r="B117" t="s">
        <v>286</v>
      </c>
      <c r="C117" t="s">
        <v>292</v>
      </c>
      <c r="D117" s="26">
        <v>44758</v>
      </c>
      <c r="E117" t="s">
        <v>17</v>
      </c>
      <c r="F117" t="s">
        <v>4</v>
      </c>
      <c r="G117">
        <v>75</v>
      </c>
      <c r="H117">
        <v>60</v>
      </c>
      <c r="I117" s="26">
        <f t="shared" si="2"/>
        <v>44743</v>
      </c>
      <c r="J117" s="26">
        <f>INDEX(customers!$L:$L,MATCH(orders!$B117,customers!$A:$A,0))</f>
        <v>44652</v>
      </c>
      <c r="K117">
        <v>1</v>
      </c>
      <c r="L117">
        <f t="shared" si="3"/>
        <v>3</v>
      </c>
      <c r="M117" s="26" t="str">
        <f>INDEX(customers!$I:$I,MATCH(orders!$B117,customers!$A:$A,0))</f>
        <v>Email</v>
      </c>
      <c r="N117" s="26" t="str">
        <f>INDEX(customers!$E:$E,MATCH(orders!$B117,customers!$A:$A,0))</f>
        <v>Asia-Pacific</v>
      </c>
      <c r="O117" s="26" t="str">
        <f>INDEX(customers!$F:$F,MATCH(orders!$B117,customers!$A:$A,0))</f>
        <v>Retail</v>
      </c>
      <c r="P117" s="26" t="str">
        <f>INDEX(customers!$G:$G,MATCH(orders!$B117,customers!$A:$A,0))</f>
        <v>Mid-Market</v>
      </c>
      <c r="Q117" t="str">
        <f>INDEX(customers!$J:$J,MATCH(orders!$B117,customers!$A:$A,0))</f>
        <v>Basic</v>
      </c>
      <c r="R117" t="str">
        <f>INDEX(customers!$K:$K,MATCH(orders!$B117,customers!$A:$A,0))</f>
        <v>Monthly</v>
      </c>
    </row>
    <row r="118" spans="1:18" x14ac:dyDescent="0.25">
      <c r="A118" t="s">
        <v>294</v>
      </c>
      <c r="B118" t="s">
        <v>286</v>
      </c>
      <c r="C118" t="s">
        <v>295</v>
      </c>
      <c r="D118" s="26">
        <v>44759</v>
      </c>
      <c r="E118" t="s">
        <v>17</v>
      </c>
      <c r="F118" t="s">
        <v>4</v>
      </c>
      <c r="G118">
        <v>75</v>
      </c>
      <c r="H118">
        <v>60</v>
      </c>
      <c r="I118" s="26">
        <f t="shared" si="2"/>
        <v>44743</v>
      </c>
      <c r="J118" s="26">
        <f>INDEX(customers!$L:$L,MATCH(orders!$B118,customers!$A:$A,0))</f>
        <v>44652</v>
      </c>
      <c r="K118">
        <v>1</v>
      </c>
      <c r="L118">
        <f t="shared" si="3"/>
        <v>3</v>
      </c>
      <c r="M118" s="26" t="str">
        <f>INDEX(customers!$I:$I,MATCH(orders!$B118,customers!$A:$A,0))</f>
        <v>Email</v>
      </c>
      <c r="N118" s="26" t="str">
        <f>INDEX(customers!$E:$E,MATCH(orders!$B118,customers!$A:$A,0))</f>
        <v>Asia-Pacific</v>
      </c>
      <c r="O118" s="26" t="str">
        <f>INDEX(customers!$F:$F,MATCH(orders!$B118,customers!$A:$A,0))</f>
        <v>Retail</v>
      </c>
      <c r="P118" s="26" t="str">
        <f>INDEX(customers!$G:$G,MATCH(orders!$B118,customers!$A:$A,0))</f>
        <v>Mid-Market</v>
      </c>
      <c r="Q118" t="str">
        <f>INDEX(customers!$J:$J,MATCH(orders!$B118,customers!$A:$A,0))</f>
        <v>Basic</v>
      </c>
      <c r="R118" t="str">
        <f>INDEX(customers!$K:$K,MATCH(orders!$B118,customers!$A:$A,0))</f>
        <v>Monthly</v>
      </c>
    </row>
    <row r="119" spans="1:18" x14ac:dyDescent="0.25">
      <c r="A119" t="s">
        <v>296</v>
      </c>
      <c r="B119" t="s">
        <v>286</v>
      </c>
      <c r="C119" t="s">
        <v>297</v>
      </c>
      <c r="D119" s="26">
        <v>44790</v>
      </c>
      <c r="E119" t="s">
        <v>18</v>
      </c>
      <c r="F119" t="s">
        <v>4</v>
      </c>
      <c r="G119">
        <v>135</v>
      </c>
      <c r="H119">
        <v>110.7</v>
      </c>
      <c r="I119" s="26">
        <f t="shared" si="2"/>
        <v>44774</v>
      </c>
      <c r="J119" s="26">
        <f>INDEX(customers!$L:$L,MATCH(orders!$B119,customers!$A:$A,0))</f>
        <v>44652</v>
      </c>
      <c r="K119">
        <v>1</v>
      </c>
      <c r="L119">
        <f t="shared" si="3"/>
        <v>4</v>
      </c>
      <c r="M119" s="26" t="str">
        <f>INDEX(customers!$I:$I,MATCH(orders!$B119,customers!$A:$A,0))</f>
        <v>Email</v>
      </c>
      <c r="N119" s="26" t="str">
        <f>INDEX(customers!$E:$E,MATCH(orders!$B119,customers!$A:$A,0))</f>
        <v>Asia-Pacific</v>
      </c>
      <c r="O119" s="26" t="str">
        <f>INDEX(customers!$F:$F,MATCH(orders!$B119,customers!$A:$A,0))</f>
        <v>Retail</v>
      </c>
      <c r="P119" s="26" t="str">
        <f>INDEX(customers!$G:$G,MATCH(orders!$B119,customers!$A:$A,0))</f>
        <v>Mid-Market</v>
      </c>
      <c r="Q119" t="str">
        <f>INDEX(customers!$J:$J,MATCH(orders!$B119,customers!$A:$A,0))</f>
        <v>Basic</v>
      </c>
      <c r="R119" t="str">
        <f>INDEX(customers!$K:$K,MATCH(orders!$B119,customers!$A:$A,0))</f>
        <v>Monthly</v>
      </c>
    </row>
    <row r="120" spans="1:18" x14ac:dyDescent="0.25">
      <c r="A120" t="s">
        <v>298</v>
      </c>
      <c r="B120" t="s">
        <v>286</v>
      </c>
      <c r="C120" t="s">
        <v>299</v>
      </c>
      <c r="D120" s="26">
        <v>44821</v>
      </c>
      <c r="E120" t="s">
        <v>18</v>
      </c>
      <c r="F120" t="s">
        <v>4</v>
      </c>
      <c r="G120">
        <v>135</v>
      </c>
      <c r="H120">
        <v>110.7</v>
      </c>
      <c r="I120" s="26">
        <f t="shared" si="2"/>
        <v>44805</v>
      </c>
      <c r="J120" s="26">
        <f>INDEX(customers!$L:$L,MATCH(orders!$B120,customers!$A:$A,0))</f>
        <v>44652</v>
      </c>
      <c r="K120">
        <v>1</v>
      </c>
      <c r="L120">
        <f t="shared" si="3"/>
        <v>5</v>
      </c>
      <c r="M120" s="26" t="str">
        <f>INDEX(customers!$I:$I,MATCH(orders!$B120,customers!$A:$A,0))</f>
        <v>Email</v>
      </c>
      <c r="N120" s="26" t="str">
        <f>INDEX(customers!$E:$E,MATCH(orders!$B120,customers!$A:$A,0))</f>
        <v>Asia-Pacific</v>
      </c>
      <c r="O120" s="26" t="str">
        <f>INDEX(customers!$F:$F,MATCH(orders!$B120,customers!$A:$A,0))</f>
        <v>Retail</v>
      </c>
      <c r="P120" s="26" t="str">
        <f>INDEX(customers!$G:$G,MATCH(orders!$B120,customers!$A:$A,0))</f>
        <v>Mid-Market</v>
      </c>
      <c r="Q120" t="str">
        <f>INDEX(customers!$J:$J,MATCH(orders!$B120,customers!$A:$A,0))</f>
        <v>Basic</v>
      </c>
      <c r="R120" t="str">
        <f>INDEX(customers!$K:$K,MATCH(orders!$B120,customers!$A:$A,0))</f>
        <v>Monthly</v>
      </c>
    </row>
    <row r="121" spans="1:18" x14ac:dyDescent="0.25">
      <c r="A121" t="s">
        <v>300</v>
      </c>
      <c r="B121" t="s">
        <v>286</v>
      </c>
      <c r="C121" t="s">
        <v>299</v>
      </c>
      <c r="D121" s="26">
        <v>44851</v>
      </c>
      <c r="E121" t="s">
        <v>18</v>
      </c>
      <c r="F121" t="s">
        <v>4</v>
      </c>
      <c r="G121">
        <v>135</v>
      </c>
      <c r="H121">
        <v>110.7</v>
      </c>
      <c r="I121" s="26">
        <f t="shared" si="2"/>
        <v>44835</v>
      </c>
      <c r="J121" s="26">
        <f>INDEX(customers!$L:$L,MATCH(orders!$B121,customers!$A:$A,0))</f>
        <v>44652</v>
      </c>
      <c r="K121">
        <v>1</v>
      </c>
      <c r="L121">
        <f t="shared" si="3"/>
        <v>6</v>
      </c>
      <c r="M121" s="26" t="str">
        <f>INDEX(customers!$I:$I,MATCH(orders!$B121,customers!$A:$A,0))</f>
        <v>Email</v>
      </c>
      <c r="N121" s="26" t="str">
        <f>INDEX(customers!$E:$E,MATCH(orders!$B121,customers!$A:$A,0))</f>
        <v>Asia-Pacific</v>
      </c>
      <c r="O121" s="26" t="str">
        <f>INDEX(customers!$F:$F,MATCH(orders!$B121,customers!$A:$A,0))</f>
        <v>Retail</v>
      </c>
      <c r="P121" s="26" t="str">
        <f>INDEX(customers!$G:$G,MATCH(orders!$B121,customers!$A:$A,0))</f>
        <v>Mid-Market</v>
      </c>
      <c r="Q121" t="str">
        <f>INDEX(customers!$J:$J,MATCH(orders!$B121,customers!$A:$A,0))</f>
        <v>Basic</v>
      </c>
      <c r="R121" t="str">
        <f>INDEX(customers!$K:$K,MATCH(orders!$B121,customers!$A:$A,0))</f>
        <v>Monthly</v>
      </c>
    </row>
    <row r="122" spans="1:18" x14ac:dyDescent="0.25">
      <c r="A122" t="s">
        <v>301</v>
      </c>
      <c r="B122" t="s">
        <v>286</v>
      </c>
      <c r="C122" t="s">
        <v>302</v>
      </c>
      <c r="D122" s="26">
        <v>44852</v>
      </c>
      <c r="E122" t="s">
        <v>18</v>
      </c>
      <c r="F122" t="s">
        <v>4</v>
      </c>
      <c r="G122">
        <v>135</v>
      </c>
      <c r="H122">
        <v>110.7</v>
      </c>
      <c r="I122" s="26">
        <f t="shared" si="2"/>
        <v>44835</v>
      </c>
      <c r="J122" s="26">
        <f>INDEX(customers!$L:$L,MATCH(orders!$B122,customers!$A:$A,0))</f>
        <v>44652</v>
      </c>
      <c r="K122">
        <v>1</v>
      </c>
      <c r="L122">
        <f t="shared" si="3"/>
        <v>6</v>
      </c>
      <c r="M122" s="26" t="str">
        <f>INDEX(customers!$I:$I,MATCH(orders!$B122,customers!$A:$A,0))</f>
        <v>Email</v>
      </c>
      <c r="N122" s="26" t="str">
        <f>INDEX(customers!$E:$E,MATCH(orders!$B122,customers!$A:$A,0))</f>
        <v>Asia-Pacific</v>
      </c>
      <c r="O122" s="26" t="str">
        <f>INDEX(customers!$F:$F,MATCH(orders!$B122,customers!$A:$A,0))</f>
        <v>Retail</v>
      </c>
      <c r="P122" s="26" t="str">
        <f>INDEX(customers!$G:$G,MATCH(orders!$B122,customers!$A:$A,0))</f>
        <v>Mid-Market</v>
      </c>
      <c r="Q122" t="str">
        <f>INDEX(customers!$J:$J,MATCH(orders!$B122,customers!$A:$A,0))</f>
        <v>Basic</v>
      </c>
      <c r="R122" t="str">
        <f>INDEX(customers!$K:$K,MATCH(orders!$B122,customers!$A:$A,0))</f>
        <v>Monthly</v>
      </c>
    </row>
    <row r="123" spans="1:18" x14ac:dyDescent="0.25">
      <c r="A123" t="s">
        <v>303</v>
      </c>
      <c r="B123" t="s">
        <v>286</v>
      </c>
      <c r="C123" t="s">
        <v>304</v>
      </c>
      <c r="D123" s="26">
        <v>44883</v>
      </c>
      <c r="E123" t="s">
        <v>18</v>
      </c>
      <c r="F123" t="s">
        <v>4</v>
      </c>
      <c r="G123">
        <v>135</v>
      </c>
      <c r="H123">
        <v>110.7</v>
      </c>
      <c r="I123" s="26">
        <f t="shared" si="2"/>
        <v>44866</v>
      </c>
      <c r="J123" s="26">
        <f>INDEX(customers!$L:$L,MATCH(orders!$B123,customers!$A:$A,0))</f>
        <v>44652</v>
      </c>
      <c r="K123">
        <v>1</v>
      </c>
      <c r="L123">
        <f t="shared" si="3"/>
        <v>7</v>
      </c>
      <c r="M123" s="26" t="str">
        <f>INDEX(customers!$I:$I,MATCH(orders!$B123,customers!$A:$A,0))</f>
        <v>Email</v>
      </c>
      <c r="N123" s="26" t="str">
        <f>INDEX(customers!$E:$E,MATCH(orders!$B123,customers!$A:$A,0))</f>
        <v>Asia-Pacific</v>
      </c>
      <c r="O123" s="26" t="str">
        <f>INDEX(customers!$F:$F,MATCH(orders!$B123,customers!$A:$A,0))</f>
        <v>Retail</v>
      </c>
      <c r="P123" s="26" t="str">
        <f>INDEX(customers!$G:$G,MATCH(orders!$B123,customers!$A:$A,0))</f>
        <v>Mid-Market</v>
      </c>
      <c r="Q123" t="str">
        <f>INDEX(customers!$J:$J,MATCH(orders!$B123,customers!$A:$A,0))</f>
        <v>Basic</v>
      </c>
      <c r="R123" t="str">
        <f>INDEX(customers!$K:$K,MATCH(orders!$B123,customers!$A:$A,0))</f>
        <v>Monthly</v>
      </c>
    </row>
    <row r="124" spans="1:18" x14ac:dyDescent="0.25">
      <c r="A124" t="s">
        <v>305</v>
      </c>
      <c r="B124" t="s">
        <v>286</v>
      </c>
      <c r="C124" t="s">
        <v>304</v>
      </c>
      <c r="D124" s="26">
        <v>44913</v>
      </c>
      <c r="E124" t="s">
        <v>18</v>
      </c>
      <c r="F124" t="s">
        <v>4</v>
      </c>
      <c r="G124">
        <v>135</v>
      </c>
      <c r="H124">
        <v>110.7</v>
      </c>
      <c r="I124" s="26">
        <f t="shared" si="2"/>
        <v>44896</v>
      </c>
      <c r="J124" s="26">
        <f>INDEX(customers!$L:$L,MATCH(orders!$B124,customers!$A:$A,0))</f>
        <v>44652</v>
      </c>
      <c r="K124">
        <v>1</v>
      </c>
      <c r="L124">
        <f t="shared" si="3"/>
        <v>8</v>
      </c>
      <c r="M124" s="26" t="str">
        <f>INDEX(customers!$I:$I,MATCH(orders!$B124,customers!$A:$A,0))</f>
        <v>Email</v>
      </c>
      <c r="N124" s="26" t="str">
        <f>INDEX(customers!$E:$E,MATCH(orders!$B124,customers!$A:$A,0))</f>
        <v>Asia-Pacific</v>
      </c>
      <c r="O124" s="26" t="str">
        <f>INDEX(customers!$F:$F,MATCH(orders!$B124,customers!$A:$A,0))</f>
        <v>Retail</v>
      </c>
      <c r="P124" s="26" t="str">
        <f>INDEX(customers!$G:$G,MATCH(orders!$B124,customers!$A:$A,0))</f>
        <v>Mid-Market</v>
      </c>
      <c r="Q124" t="str">
        <f>INDEX(customers!$J:$J,MATCH(orders!$B124,customers!$A:$A,0))</f>
        <v>Basic</v>
      </c>
      <c r="R124" t="str">
        <f>INDEX(customers!$K:$K,MATCH(orders!$B124,customers!$A:$A,0))</f>
        <v>Monthly</v>
      </c>
    </row>
    <row r="125" spans="1:18" x14ac:dyDescent="0.25">
      <c r="A125" t="s">
        <v>306</v>
      </c>
      <c r="B125" t="s">
        <v>286</v>
      </c>
      <c r="C125" t="s">
        <v>307</v>
      </c>
      <c r="D125" s="26">
        <v>44914</v>
      </c>
      <c r="E125" t="s">
        <v>18</v>
      </c>
      <c r="F125" t="s">
        <v>4</v>
      </c>
      <c r="G125">
        <v>135</v>
      </c>
      <c r="H125">
        <v>110.7</v>
      </c>
      <c r="I125" s="26">
        <f t="shared" si="2"/>
        <v>44896</v>
      </c>
      <c r="J125" s="26">
        <f>INDEX(customers!$L:$L,MATCH(orders!$B125,customers!$A:$A,0))</f>
        <v>44652</v>
      </c>
      <c r="K125">
        <v>1</v>
      </c>
      <c r="L125">
        <f t="shared" si="3"/>
        <v>8</v>
      </c>
      <c r="M125" s="26" t="str">
        <f>INDEX(customers!$I:$I,MATCH(orders!$B125,customers!$A:$A,0))</f>
        <v>Email</v>
      </c>
      <c r="N125" s="26" t="str">
        <f>INDEX(customers!$E:$E,MATCH(orders!$B125,customers!$A:$A,0))</f>
        <v>Asia-Pacific</v>
      </c>
      <c r="O125" s="26" t="str">
        <f>INDEX(customers!$F:$F,MATCH(orders!$B125,customers!$A:$A,0))</f>
        <v>Retail</v>
      </c>
      <c r="P125" s="26" t="str">
        <f>INDEX(customers!$G:$G,MATCH(orders!$B125,customers!$A:$A,0))</f>
        <v>Mid-Market</v>
      </c>
      <c r="Q125" t="str">
        <f>INDEX(customers!$J:$J,MATCH(orders!$B125,customers!$A:$A,0))</f>
        <v>Basic</v>
      </c>
      <c r="R125" t="str">
        <f>INDEX(customers!$K:$K,MATCH(orders!$B125,customers!$A:$A,0))</f>
        <v>Monthly</v>
      </c>
    </row>
    <row r="126" spans="1:18" x14ac:dyDescent="0.25">
      <c r="A126" t="s">
        <v>308</v>
      </c>
      <c r="B126" t="s">
        <v>286</v>
      </c>
      <c r="C126" t="s">
        <v>309</v>
      </c>
      <c r="D126" s="26">
        <v>44945</v>
      </c>
      <c r="E126" t="s">
        <v>18</v>
      </c>
      <c r="F126" t="s">
        <v>4</v>
      </c>
      <c r="G126">
        <v>135</v>
      </c>
      <c r="H126">
        <v>110.7</v>
      </c>
      <c r="I126" s="26">
        <f t="shared" si="2"/>
        <v>44927</v>
      </c>
      <c r="J126" s="26">
        <f>INDEX(customers!$L:$L,MATCH(orders!$B126,customers!$A:$A,0))</f>
        <v>44652</v>
      </c>
      <c r="K126">
        <v>1</v>
      </c>
      <c r="L126">
        <f t="shared" si="3"/>
        <v>9</v>
      </c>
      <c r="M126" s="26" t="str">
        <f>INDEX(customers!$I:$I,MATCH(orders!$B126,customers!$A:$A,0))</f>
        <v>Email</v>
      </c>
      <c r="N126" s="26" t="str">
        <f>INDEX(customers!$E:$E,MATCH(orders!$B126,customers!$A:$A,0))</f>
        <v>Asia-Pacific</v>
      </c>
      <c r="O126" s="26" t="str">
        <f>INDEX(customers!$F:$F,MATCH(orders!$B126,customers!$A:$A,0))</f>
        <v>Retail</v>
      </c>
      <c r="P126" s="26" t="str">
        <f>INDEX(customers!$G:$G,MATCH(orders!$B126,customers!$A:$A,0))</f>
        <v>Mid-Market</v>
      </c>
      <c r="Q126" t="str">
        <f>INDEX(customers!$J:$J,MATCH(orders!$B126,customers!$A:$A,0))</f>
        <v>Basic</v>
      </c>
      <c r="R126" t="str">
        <f>INDEX(customers!$K:$K,MATCH(orders!$B126,customers!$A:$A,0))</f>
        <v>Monthly</v>
      </c>
    </row>
    <row r="127" spans="1:18" x14ac:dyDescent="0.25">
      <c r="A127" t="s">
        <v>310</v>
      </c>
      <c r="B127" t="s">
        <v>286</v>
      </c>
      <c r="C127" t="s">
        <v>311</v>
      </c>
      <c r="D127" s="26">
        <v>44976</v>
      </c>
      <c r="E127" t="s">
        <v>18</v>
      </c>
      <c r="F127" t="s">
        <v>4</v>
      </c>
      <c r="G127">
        <v>135</v>
      </c>
      <c r="H127">
        <v>110.7</v>
      </c>
      <c r="I127" s="26">
        <f t="shared" si="2"/>
        <v>44958</v>
      </c>
      <c r="J127" s="26">
        <f>INDEX(customers!$L:$L,MATCH(orders!$B127,customers!$A:$A,0))</f>
        <v>44652</v>
      </c>
      <c r="K127">
        <v>1</v>
      </c>
      <c r="L127">
        <f t="shared" si="3"/>
        <v>10</v>
      </c>
      <c r="M127" s="26" t="str">
        <f>INDEX(customers!$I:$I,MATCH(orders!$B127,customers!$A:$A,0))</f>
        <v>Email</v>
      </c>
      <c r="N127" s="26" t="str">
        <f>INDEX(customers!$E:$E,MATCH(orders!$B127,customers!$A:$A,0))</f>
        <v>Asia-Pacific</v>
      </c>
      <c r="O127" s="26" t="str">
        <f>INDEX(customers!$F:$F,MATCH(orders!$B127,customers!$A:$A,0))</f>
        <v>Retail</v>
      </c>
      <c r="P127" s="26" t="str">
        <f>INDEX(customers!$G:$G,MATCH(orders!$B127,customers!$A:$A,0))</f>
        <v>Mid-Market</v>
      </c>
      <c r="Q127" t="str">
        <f>INDEX(customers!$J:$J,MATCH(orders!$B127,customers!$A:$A,0))</f>
        <v>Basic</v>
      </c>
      <c r="R127" t="str">
        <f>INDEX(customers!$K:$K,MATCH(orders!$B127,customers!$A:$A,0))</f>
        <v>Monthly</v>
      </c>
    </row>
    <row r="128" spans="1:18" x14ac:dyDescent="0.25">
      <c r="A128" t="s">
        <v>312</v>
      </c>
      <c r="B128" t="s">
        <v>286</v>
      </c>
      <c r="C128" t="s">
        <v>311</v>
      </c>
      <c r="D128" s="26">
        <v>45004</v>
      </c>
      <c r="E128" t="s">
        <v>18</v>
      </c>
      <c r="F128" t="s">
        <v>4</v>
      </c>
      <c r="G128">
        <v>135</v>
      </c>
      <c r="H128">
        <v>110.7</v>
      </c>
      <c r="I128" s="26">
        <f t="shared" si="2"/>
        <v>44986</v>
      </c>
      <c r="J128" s="26">
        <f>INDEX(customers!$L:$L,MATCH(orders!$B128,customers!$A:$A,0))</f>
        <v>44652</v>
      </c>
      <c r="K128">
        <v>1</v>
      </c>
      <c r="L128">
        <f t="shared" si="3"/>
        <v>11</v>
      </c>
      <c r="M128" s="26" t="str">
        <f>INDEX(customers!$I:$I,MATCH(orders!$B128,customers!$A:$A,0))</f>
        <v>Email</v>
      </c>
      <c r="N128" s="26" t="str">
        <f>INDEX(customers!$E:$E,MATCH(orders!$B128,customers!$A:$A,0))</f>
        <v>Asia-Pacific</v>
      </c>
      <c r="O128" s="26" t="str">
        <f>INDEX(customers!$F:$F,MATCH(orders!$B128,customers!$A:$A,0))</f>
        <v>Retail</v>
      </c>
      <c r="P128" s="26" t="str">
        <f>INDEX(customers!$G:$G,MATCH(orders!$B128,customers!$A:$A,0))</f>
        <v>Mid-Market</v>
      </c>
      <c r="Q128" t="str">
        <f>INDEX(customers!$J:$J,MATCH(orders!$B128,customers!$A:$A,0))</f>
        <v>Basic</v>
      </c>
      <c r="R128" t="str">
        <f>INDEX(customers!$K:$K,MATCH(orders!$B128,customers!$A:$A,0))</f>
        <v>Monthly</v>
      </c>
    </row>
    <row r="129" spans="1:18" x14ac:dyDescent="0.25">
      <c r="A129" t="s">
        <v>313</v>
      </c>
      <c r="B129" t="s">
        <v>286</v>
      </c>
      <c r="C129" t="s">
        <v>314</v>
      </c>
      <c r="D129" s="26">
        <v>45007</v>
      </c>
      <c r="E129" t="s">
        <v>18</v>
      </c>
      <c r="F129" t="s">
        <v>4</v>
      </c>
      <c r="G129">
        <v>135</v>
      </c>
      <c r="H129">
        <v>110.7</v>
      </c>
      <c r="I129" s="26">
        <f t="shared" si="2"/>
        <v>44986</v>
      </c>
      <c r="J129" s="26">
        <f>INDEX(customers!$L:$L,MATCH(orders!$B129,customers!$A:$A,0))</f>
        <v>44652</v>
      </c>
      <c r="K129">
        <v>1</v>
      </c>
      <c r="L129">
        <f t="shared" si="3"/>
        <v>11</v>
      </c>
      <c r="M129" s="26" t="str">
        <f>INDEX(customers!$I:$I,MATCH(orders!$B129,customers!$A:$A,0))</f>
        <v>Email</v>
      </c>
      <c r="N129" s="26" t="str">
        <f>INDEX(customers!$E:$E,MATCH(orders!$B129,customers!$A:$A,0))</f>
        <v>Asia-Pacific</v>
      </c>
      <c r="O129" s="26" t="str">
        <f>INDEX(customers!$F:$F,MATCH(orders!$B129,customers!$A:$A,0))</f>
        <v>Retail</v>
      </c>
      <c r="P129" s="26" t="str">
        <f>INDEX(customers!$G:$G,MATCH(orders!$B129,customers!$A:$A,0))</f>
        <v>Mid-Market</v>
      </c>
      <c r="Q129" t="str">
        <f>INDEX(customers!$J:$J,MATCH(orders!$B129,customers!$A:$A,0))</f>
        <v>Basic</v>
      </c>
      <c r="R129" t="str">
        <f>INDEX(customers!$K:$K,MATCH(orders!$B129,customers!$A:$A,0))</f>
        <v>Monthly</v>
      </c>
    </row>
    <row r="130" spans="1:18" x14ac:dyDescent="0.25">
      <c r="A130" t="s">
        <v>315</v>
      </c>
      <c r="B130" t="s">
        <v>286</v>
      </c>
      <c r="C130" t="s">
        <v>316</v>
      </c>
      <c r="D130" s="26">
        <v>45038</v>
      </c>
      <c r="E130" t="s">
        <v>18</v>
      </c>
      <c r="F130" t="s">
        <v>4</v>
      </c>
      <c r="G130">
        <v>135</v>
      </c>
      <c r="H130">
        <v>110.7</v>
      </c>
      <c r="I130" s="26">
        <f t="shared" ref="I130:I193" si="4">EOMONTH(D130,-1)+1</f>
        <v>45017</v>
      </c>
      <c r="J130" s="26">
        <f>INDEX(customers!$L:$L,MATCH(orders!$B130,customers!$A:$A,0))</f>
        <v>44652</v>
      </c>
      <c r="K130">
        <v>1</v>
      </c>
      <c r="L130">
        <f t="shared" si="3"/>
        <v>12</v>
      </c>
      <c r="M130" s="26" t="str">
        <f>INDEX(customers!$I:$I,MATCH(orders!$B130,customers!$A:$A,0))</f>
        <v>Email</v>
      </c>
      <c r="N130" s="26" t="str">
        <f>INDEX(customers!$E:$E,MATCH(orders!$B130,customers!$A:$A,0))</f>
        <v>Asia-Pacific</v>
      </c>
      <c r="O130" s="26" t="str">
        <f>INDEX(customers!$F:$F,MATCH(orders!$B130,customers!$A:$A,0))</f>
        <v>Retail</v>
      </c>
      <c r="P130" s="26" t="str">
        <f>INDEX(customers!$G:$G,MATCH(orders!$B130,customers!$A:$A,0))</f>
        <v>Mid-Market</v>
      </c>
      <c r="Q130" t="str">
        <f>INDEX(customers!$J:$J,MATCH(orders!$B130,customers!$A:$A,0))</f>
        <v>Basic</v>
      </c>
      <c r="R130" t="str">
        <f>INDEX(customers!$K:$K,MATCH(orders!$B130,customers!$A:$A,0))</f>
        <v>Monthly</v>
      </c>
    </row>
    <row r="131" spans="1:18" x14ac:dyDescent="0.25">
      <c r="A131" t="s">
        <v>317</v>
      </c>
      <c r="B131" t="s">
        <v>286</v>
      </c>
      <c r="C131" t="s">
        <v>316</v>
      </c>
      <c r="D131" s="26">
        <v>45068</v>
      </c>
      <c r="E131" t="s">
        <v>18</v>
      </c>
      <c r="F131" t="s">
        <v>4</v>
      </c>
      <c r="G131">
        <v>135</v>
      </c>
      <c r="H131">
        <v>110.7</v>
      </c>
      <c r="I131" s="26">
        <f t="shared" si="4"/>
        <v>45047</v>
      </c>
      <c r="J131" s="26">
        <f>INDEX(customers!$L:$L,MATCH(orders!$B131,customers!$A:$A,0))</f>
        <v>44652</v>
      </c>
      <c r="K131">
        <v>1</v>
      </c>
      <c r="L131">
        <f t="shared" ref="L131:L194" si="5">DATEDIF(J131,I131,"M")</f>
        <v>13</v>
      </c>
      <c r="M131" s="26" t="str">
        <f>INDEX(customers!$I:$I,MATCH(orders!$B131,customers!$A:$A,0))</f>
        <v>Email</v>
      </c>
      <c r="N131" s="26" t="str">
        <f>INDEX(customers!$E:$E,MATCH(orders!$B131,customers!$A:$A,0))</f>
        <v>Asia-Pacific</v>
      </c>
      <c r="O131" s="26" t="str">
        <f>INDEX(customers!$F:$F,MATCH(orders!$B131,customers!$A:$A,0))</f>
        <v>Retail</v>
      </c>
      <c r="P131" s="26" t="str">
        <f>INDEX(customers!$G:$G,MATCH(orders!$B131,customers!$A:$A,0))</f>
        <v>Mid-Market</v>
      </c>
      <c r="Q131" t="str">
        <f>INDEX(customers!$J:$J,MATCH(orders!$B131,customers!$A:$A,0))</f>
        <v>Basic</v>
      </c>
      <c r="R131" t="str">
        <f>INDEX(customers!$K:$K,MATCH(orders!$B131,customers!$A:$A,0))</f>
        <v>Monthly</v>
      </c>
    </row>
    <row r="132" spans="1:18" x14ac:dyDescent="0.25">
      <c r="A132" t="s">
        <v>318</v>
      </c>
      <c r="B132" t="s">
        <v>286</v>
      </c>
      <c r="C132" t="s">
        <v>319</v>
      </c>
      <c r="D132" s="26">
        <v>45069</v>
      </c>
      <c r="E132" t="s">
        <v>18</v>
      </c>
      <c r="F132" t="s">
        <v>4</v>
      </c>
      <c r="G132">
        <v>135</v>
      </c>
      <c r="H132">
        <v>110.7</v>
      </c>
      <c r="I132" s="26">
        <f t="shared" si="4"/>
        <v>45047</v>
      </c>
      <c r="J132" s="26">
        <f>INDEX(customers!$L:$L,MATCH(orders!$B132,customers!$A:$A,0))</f>
        <v>44652</v>
      </c>
      <c r="K132">
        <v>1</v>
      </c>
      <c r="L132">
        <f t="shared" si="5"/>
        <v>13</v>
      </c>
      <c r="M132" s="26" t="str">
        <f>INDEX(customers!$I:$I,MATCH(orders!$B132,customers!$A:$A,0))</f>
        <v>Email</v>
      </c>
      <c r="N132" s="26" t="str">
        <f>INDEX(customers!$E:$E,MATCH(orders!$B132,customers!$A:$A,0))</f>
        <v>Asia-Pacific</v>
      </c>
      <c r="O132" s="26" t="str">
        <f>INDEX(customers!$F:$F,MATCH(orders!$B132,customers!$A:$A,0))</f>
        <v>Retail</v>
      </c>
      <c r="P132" s="26" t="str">
        <f>INDEX(customers!$G:$G,MATCH(orders!$B132,customers!$A:$A,0))</f>
        <v>Mid-Market</v>
      </c>
      <c r="Q132" t="str">
        <f>INDEX(customers!$J:$J,MATCH(orders!$B132,customers!$A:$A,0))</f>
        <v>Basic</v>
      </c>
      <c r="R132" t="str">
        <f>INDEX(customers!$K:$K,MATCH(orders!$B132,customers!$A:$A,0))</f>
        <v>Monthly</v>
      </c>
    </row>
    <row r="133" spans="1:18" x14ac:dyDescent="0.25">
      <c r="A133" t="s">
        <v>320</v>
      </c>
      <c r="B133" t="s">
        <v>286</v>
      </c>
      <c r="C133" t="s">
        <v>321</v>
      </c>
      <c r="D133" s="26">
        <v>45100</v>
      </c>
      <c r="E133" t="s">
        <v>19</v>
      </c>
      <c r="F133" t="s">
        <v>4</v>
      </c>
      <c r="G133">
        <v>315</v>
      </c>
      <c r="H133">
        <v>267.75</v>
      </c>
      <c r="I133" s="26">
        <f t="shared" si="4"/>
        <v>45078</v>
      </c>
      <c r="J133" s="26">
        <f>INDEX(customers!$L:$L,MATCH(orders!$B133,customers!$A:$A,0))</f>
        <v>44652</v>
      </c>
      <c r="K133">
        <v>1</v>
      </c>
      <c r="L133">
        <f t="shared" si="5"/>
        <v>14</v>
      </c>
      <c r="M133" s="26" t="str">
        <f>INDEX(customers!$I:$I,MATCH(orders!$B133,customers!$A:$A,0))</f>
        <v>Email</v>
      </c>
      <c r="N133" s="26" t="str">
        <f>INDEX(customers!$E:$E,MATCH(orders!$B133,customers!$A:$A,0))</f>
        <v>Asia-Pacific</v>
      </c>
      <c r="O133" s="26" t="str">
        <f>INDEX(customers!$F:$F,MATCH(orders!$B133,customers!$A:$A,0))</f>
        <v>Retail</v>
      </c>
      <c r="P133" s="26" t="str">
        <f>INDEX(customers!$G:$G,MATCH(orders!$B133,customers!$A:$A,0))</f>
        <v>Mid-Market</v>
      </c>
      <c r="Q133" t="str">
        <f>INDEX(customers!$J:$J,MATCH(orders!$B133,customers!$A:$A,0))</f>
        <v>Basic</v>
      </c>
      <c r="R133" t="str">
        <f>INDEX(customers!$K:$K,MATCH(orders!$B133,customers!$A:$A,0))</f>
        <v>Monthly</v>
      </c>
    </row>
    <row r="134" spans="1:18" x14ac:dyDescent="0.25">
      <c r="A134" t="s">
        <v>322</v>
      </c>
      <c r="B134" t="s">
        <v>286</v>
      </c>
      <c r="C134" t="s">
        <v>321</v>
      </c>
      <c r="D134" s="26">
        <v>45130</v>
      </c>
      <c r="E134" t="s">
        <v>19</v>
      </c>
      <c r="F134" t="s">
        <v>4</v>
      </c>
      <c r="G134">
        <v>315</v>
      </c>
      <c r="H134">
        <v>267.75</v>
      </c>
      <c r="I134" s="26">
        <f t="shared" si="4"/>
        <v>45108</v>
      </c>
      <c r="J134" s="26">
        <f>INDEX(customers!$L:$L,MATCH(orders!$B134,customers!$A:$A,0))</f>
        <v>44652</v>
      </c>
      <c r="K134">
        <v>1</v>
      </c>
      <c r="L134">
        <f t="shared" si="5"/>
        <v>15</v>
      </c>
      <c r="M134" s="26" t="str">
        <f>INDEX(customers!$I:$I,MATCH(orders!$B134,customers!$A:$A,0))</f>
        <v>Email</v>
      </c>
      <c r="N134" s="26" t="str">
        <f>INDEX(customers!$E:$E,MATCH(orders!$B134,customers!$A:$A,0))</f>
        <v>Asia-Pacific</v>
      </c>
      <c r="O134" s="26" t="str">
        <f>INDEX(customers!$F:$F,MATCH(orders!$B134,customers!$A:$A,0))</f>
        <v>Retail</v>
      </c>
      <c r="P134" s="26" t="str">
        <f>INDEX(customers!$G:$G,MATCH(orders!$B134,customers!$A:$A,0))</f>
        <v>Mid-Market</v>
      </c>
      <c r="Q134" t="str">
        <f>INDEX(customers!$J:$J,MATCH(orders!$B134,customers!$A:$A,0))</f>
        <v>Basic</v>
      </c>
      <c r="R134" t="str">
        <f>INDEX(customers!$K:$K,MATCH(orders!$B134,customers!$A:$A,0))</f>
        <v>Monthly</v>
      </c>
    </row>
    <row r="135" spans="1:18" x14ac:dyDescent="0.25">
      <c r="A135" t="s">
        <v>323</v>
      </c>
      <c r="B135" t="s">
        <v>286</v>
      </c>
      <c r="C135" t="s">
        <v>324</v>
      </c>
      <c r="D135" s="26">
        <v>45131</v>
      </c>
      <c r="E135" t="s">
        <v>18</v>
      </c>
      <c r="F135" t="s">
        <v>4</v>
      </c>
      <c r="G135">
        <v>135</v>
      </c>
      <c r="H135">
        <v>110.7</v>
      </c>
      <c r="I135" s="26">
        <f t="shared" si="4"/>
        <v>45108</v>
      </c>
      <c r="J135" s="26">
        <f>INDEX(customers!$L:$L,MATCH(orders!$B135,customers!$A:$A,0))</f>
        <v>44652</v>
      </c>
      <c r="K135">
        <v>1</v>
      </c>
      <c r="L135">
        <f t="shared" si="5"/>
        <v>15</v>
      </c>
      <c r="M135" s="26" t="str">
        <f>INDEX(customers!$I:$I,MATCH(orders!$B135,customers!$A:$A,0))</f>
        <v>Email</v>
      </c>
      <c r="N135" s="26" t="str">
        <f>INDEX(customers!$E:$E,MATCH(orders!$B135,customers!$A:$A,0))</f>
        <v>Asia-Pacific</v>
      </c>
      <c r="O135" s="26" t="str">
        <f>INDEX(customers!$F:$F,MATCH(orders!$B135,customers!$A:$A,0))</f>
        <v>Retail</v>
      </c>
      <c r="P135" s="26" t="str">
        <f>INDEX(customers!$G:$G,MATCH(orders!$B135,customers!$A:$A,0))</f>
        <v>Mid-Market</v>
      </c>
      <c r="Q135" t="str">
        <f>INDEX(customers!$J:$J,MATCH(orders!$B135,customers!$A:$A,0))</f>
        <v>Basic</v>
      </c>
      <c r="R135" t="str">
        <f>INDEX(customers!$K:$K,MATCH(orders!$B135,customers!$A:$A,0))</f>
        <v>Monthly</v>
      </c>
    </row>
    <row r="136" spans="1:18" x14ac:dyDescent="0.25">
      <c r="A136" t="s">
        <v>325</v>
      </c>
      <c r="B136" t="s">
        <v>286</v>
      </c>
      <c r="C136" t="s">
        <v>326</v>
      </c>
      <c r="D136" s="26">
        <v>45162</v>
      </c>
      <c r="E136" t="s">
        <v>18</v>
      </c>
      <c r="F136" t="s">
        <v>4</v>
      </c>
      <c r="G136">
        <v>135</v>
      </c>
      <c r="H136">
        <v>110.7</v>
      </c>
      <c r="I136" s="26">
        <f t="shared" si="4"/>
        <v>45139</v>
      </c>
      <c r="J136" s="26">
        <f>INDEX(customers!$L:$L,MATCH(orders!$B136,customers!$A:$A,0))</f>
        <v>44652</v>
      </c>
      <c r="K136">
        <v>1</v>
      </c>
      <c r="L136">
        <f t="shared" si="5"/>
        <v>16</v>
      </c>
      <c r="M136" s="26" t="str">
        <f>INDEX(customers!$I:$I,MATCH(orders!$B136,customers!$A:$A,0))</f>
        <v>Email</v>
      </c>
      <c r="N136" s="26" t="str">
        <f>INDEX(customers!$E:$E,MATCH(orders!$B136,customers!$A:$A,0))</f>
        <v>Asia-Pacific</v>
      </c>
      <c r="O136" s="26" t="str">
        <f>INDEX(customers!$F:$F,MATCH(orders!$B136,customers!$A:$A,0))</f>
        <v>Retail</v>
      </c>
      <c r="P136" s="26" t="str">
        <f>INDEX(customers!$G:$G,MATCH(orders!$B136,customers!$A:$A,0))</f>
        <v>Mid-Market</v>
      </c>
      <c r="Q136" t="str">
        <f>INDEX(customers!$J:$J,MATCH(orders!$B136,customers!$A:$A,0))</f>
        <v>Basic</v>
      </c>
      <c r="R136" t="str">
        <f>INDEX(customers!$K:$K,MATCH(orders!$B136,customers!$A:$A,0))</f>
        <v>Monthly</v>
      </c>
    </row>
    <row r="137" spans="1:18" x14ac:dyDescent="0.25">
      <c r="A137" t="s">
        <v>327</v>
      </c>
      <c r="B137" t="s">
        <v>286</v>
      </c>
      <c r="C137" t="s">
        <v>328</v>
      </c>
      <c r="D137" s="26">
        <v>45193</v>
      </c>
      <c r="E137" t="s">
        <v>18</v>
      </c>
      <c r="F137" t="s">
        <v>4</v>
      </c>
      <c r="G137">
        <v>135</v>
      </c>
      <c r="H137">
        <v>110.7</v>
      </c>
      <c r="I137" s="26">
        <f t="shared" si="4"/>
        <v>45170</v>
      </c>
      <c r="J137" s="26">
        <f>INDEX(customers!$L:$L,MATCH(orders!$B137,customers!$A:$A,0))</f>
        <v>44652</v>
      </c>
      <c r="K137">
        <v>1</v>
      </c>
      <c r="L137">
        <f t="shared" si="5"/>
        <v>17</v>
      </c>
      <c r="M137" s="26" t="str">
        <f>INDEX(customers!$I:$I,MATCH(orders!$B137,customers!$A:$A,0))</f>
        <v>Email</v>
      </c>
      <c r="N137" s="26" t="str">
        <f>INDEX(customers!$E:$E,MATCH(orders!$B137,customers!$A:$A,0))</f>
        <v>Asia-Pacific</v>
      </c>
      <c r="O137" s="26" t="str">
        <f>INDEX(customers!$F:$F,MATCH(orders!$B137,customers!$A:$A,0))</f>
        <v>Retail</v>
      </c>
      <c r="P137" s="26" t="str">
        <f>INDEX(customers!$G:$G,MATCH(orders!$B137,customers!$A:$A,0))</f>
        <v>Mid-Market</v>
      </c>
      <c r="Q137" t="str">
        <f>INDEX(customers!$J:$J,MATCH(orders!$B137,customers!$A:$A,0))</f>
        <v>Basic</v>
      </c>
      <c r="R137" t="str">
        <f>INDEX(customers!$K:$K,MATCH(orders!$B137,customers!$A:$A,0))</f>
        <v>Monthly</v>
      </c>
    </row>
    <row r="138" spans="1:18" x14ac:dyDescent="0.25">
      <c r="A138" t="s">
        <v>329</v>
      </c>
      <c r="B138" t="s">
        <v>286</v>
      </c>
      <c r="C138" t="s">
        <v>328</v>
      </c>
      <c r="D138" s="26">
        <v>45223</v>
      </c>
      <c r="E138" t="s">
        <v>18</v>
      </c>
      <c r="F138" t="s">
        <v>4</v>
      </c>
      <c r="G138">
        <v>135</v>
      </c>
      <c r="H138">
        <v>110.7</v>
      </c>
      <c r="I138" s="26">
        <f t="shared" si="4"/>
        <v>45200</v>
      </c>
      <c r="J138" s="26">
        <f>INDEX(customers!$L:$L,MATCH(orders!$B138,customers!$A:$A,0))</f>
        <v>44652</v>
      </c>
      <c r="K138">
        <v>1</v>
      </c>
      <c r="L138">
        <f t="shared" si="5"/>
        <v>18</v>
      </c>
      <c r="M138" s="26" t="str">
        <f>INDEX(customers!$I:$I,MATCH(orders!$B138,customers!$A:$A,0))</f>
        <v>Email</v>
      </c>
      <c r="N138" s="26" t="str">
        <f>INDEX(customers!$E:$E,MATCH(orders!$B138,customers!$A:$A,0))</f>
        <v>Asia-Pacific</v>
      </c>
      <c r="O138" s="26" t="str">
        <f>INDEX(customers!$F:$F,MATCH(orders!$B138,customers!$A:$A,0))</f>
        <v>Retail</v>
      </c>
      <c r="P138" s="26" t="str">
        <f>INDEX(customers!$G:$G,MATCH(orders!$B138,customers!$A:$A,0))</f>
        <v>Mid-Market</v>
      </c>
      <c r="Q138" t="str">
        <f>INDEX(customers!$J:$J,MATCH(orders!$B138,customers!$A:$A,0))</f>
        <v>Basic</v>
      </c>
      <c r="R138" t="str">
        <f>INDEX(customers!$K:$K,MATCH(orders!$B138,customers!$A:$A,0))</f>
        <v>Monthly</v>
      </c>
    </row>
    <row r="139" spans="1:18" x14ac:dyDescent="0.25">
      <c r="A139" t="s">
        <v>330</v>
      </c>
      <c r="B139" t="s">
        <v>286</v>
      </c>
      <c r="C139" t="s">
        <v>331</v>
      </c>
      <c r="D139" s="26">
        <v>45224</v>
      </c>
      <c r="E139" t="s">
        <v>18</v>
      </c>
      <c r="F139" t="s">
        <v>4</v>
      </c>
      <c r="G139">
        <v>135</v>
      </c>
      <c r="H139">
        <v>110.7</v>
      </c>
      <c r="I139" s="26">
        <f t="shared" si="4"/>
        <v>45200</v>
      </c>
      <c r="J139" s="26">
        <f>INDEX(customers!$L:$L,MATCH(orders!$B139,customers!$A:$A,0))</f>
        <v>44652</v>
      </c>
      <c r="K139">
        <v>1</v>
      </c>
      <c r="L139">
        <f t="shared" si="5"/>
        <v>18</v>
      </c>
      <c r="M139" s="26" t="str">
        <f>INDEX(customers!$I:$I,MATCH(orders!$B139,customers!$A:$A,0))</f>
        <v>Email</v>
      </c>
      <c r="N139" s="26" t="str">
        <f>INDEX(customers!$E:$E,MATCH(orders!$B139,customers!$A:$A,0))</f>
        <v>Asia-Pacific</v>
      </c>
      <c r="O139" s="26" t="str">
        <f>INDEX(customers!$F:$F,MATCH(orders!$B139,customers!$A:$A,0))</f>
        <v>Retail</v>
      </c>
      <c r="P139" s="26" t="str">
        <f>INDEX(customers!$G:$G,MATCH(orders!$B139,customers!$A:$A,0))</f>
        <v>Mid-Market</v>
      </c>
      <c r="Q139" t="str">
        <f>INDEX(customers!$J:$J,MATCH(orders!$B139,customers!$A:$A,0))</f>
        <v>Basic</v>
      </c>
      <c r="R139" t="str">
        <f>INDEX(customers!$K:$K,MATCH(orders!$B139,customers!$A:$A,0))</f>
        <v>Monthly</v>
      </c>
    </row>
    <row r="140" spans="1:18" x14ac:dyDescent="0.25">
      <c r="A140" t="s">
        <v>332</v>
      </c>
      <c r="B140" t="s">
        <v>286</v>
      </c>
      <c r="C140" t="s">
        <v>333</v>
      </c>
      <c r="D140" s="26">
        <v>45255</v>
      </c>
      <c r="E140" t="s">
        <v>18</v>
      </c>
      <c r="F140" t="s">
        <v>4</v>
      </c>
      <c r="G140">
        <v>135</v>
      </c>
      <c r="H140">
        <v>110.7</v>
      </c>
      <c r="I140" s="26">
        <f t="shared" si="4"/>
        <v>45231</v>
      </c>
      <c r="J140" s="26">
        <f>INDEX(customers!$L:$L,MATCH(orders!$B140,customers!$A:$A,0))</f>
        <v>44652</v>
      </c>
      <c r="K140">
        <v>1</v>
      </c>
      <c r="L140">
        <f t="shared" si="5"/>
        <v>19</v>
      </c>
      <c r="M140" s="26" t="str">
        <f>INDEX(customers!$I:$I,MATCH(orders!$B140,customers!$A:$A,0))</f>
        <v>Email</v>
      </c>
      <c r="N140" s="26" t="str">
        <f>INDEX(customers!$E:$E,MATCH(orders!$B140,customers!$A:$A,0))</f>
        <v>Asia-Pacific</v>
      </c>
      <c r="O140" s="26" t="str">
        <f>INDEX(customers!$F:$F,MATCH(orders!$B140,customers!$A:$A,0))</f>
        <v>Retail</v>
      </c>
      <c r="P140" s="26" t="str">
        <f>INDEX(customers!$G:$G,MATCH(orders!$B140,customers!$A:$A,0))</f>
        <v>Mid-Market</v>
      </c>
      <c r="Q140" t="str">
        <f>INDEX(customers!$J:$J,MATCH(orders!$B140,customers!$A:$A,0))</f>
        <v>Basic</v>
      </c>
      <c r="R140" t="str">
        <f>INDEX(customers!$K:$K,MATCH(orders!$B140,customers!$A:$A,0))</f>
        <v>Monthly</v>
      </c>
    </row>
    <row r="141" spans="1:18" x14ac:dyDescent="0.25">
      <c r="A141" t="s">
        <v>334</v>
      </c>
      <c r="B141" t="s">
        <v>286</v>
      </c>
      <c r="C141" t="s">
        <v>333</v>
      </c>
      <c r="D141" s="26">
        <v>45285</v>
      </c>
      <c r="E141" t="s">
        <v>18</v>
      </c>
      <c r="F141" t="s">
        <v>4</v>
      </c>
      <c r="G141">
        <v>135</v>
      </c>
      <c r="H141">
        <v>110.7</v>
      </c>
      <c r="I141" s="26">
        <f t="shared" si="4"/>
        <v>45261</v>
      </c>
      <c r="J141" s="26">
        <f>INDEX(customers!$L:$L,MATCH(orders!$B141,customers!$A:$A,0))</f>
        <v>44652</v>
      </c>
      <c r="K141">
        <v>1</v>
      </c>
      <c r="L141">
        <f t="shared" si="5"/>
        <v>20</v>
      </c>
      <c r="M141" s="26" t="str">
        <f>INDEX(customers!$I:$I,MATCH(orders!$B141,customers!$A:$A,0))</f>
        <v>Email</v>
      </c>
      <c r="N141" s="26" t="str">
        <f>INDEX(customers!$E:$E,MATCH(orders!$B141,customers!$A:$A,0))</f>
        <v>Asia-Pacific</v>
      </c>
      <c r="O141" s="26" t="str">
        <f>INDEX(customers!$F:$F,MATCH(orders!$B141,customers!$A:$A,0))</f>
        <v>Retail</v>
      </c>
      <c r="P141" s="26" t="str">
        <f>INDEX(customers!$G:$G,MATCH(orders!$B141,customers!$A:$A,0))</f>
        <v>Mid-Market</v>
      </c>
      <c r="Q141" t="str">
        <f>INDEX(customers!$J:$J,MATCH(orders!$B141,customers!$A:$A,0))</f>
        <v>Basic</v>
      </c>
      <c r="R141" t="str">
        <f>INDEX(customers!$K:$K,MATCH(orders!$B141,customers!$A:$A,0))</f>
        <v>Monthly</v>
      </c>
    </row>
    <row r="142" spans="1:18" x14ac:dyDescent="0.25">
      <c r="A142" t="s">
        <v>335</v>
      </c>
      <c r="B142" t="s">
        <v>286</v>
      </c>
      <c r="C142" t="s">
        <v>336</v>
      </c>
      <c r="D142" s="26">
        <v>45286</v>
      </c>
      <c r="E142" t="s">
        <v>19</v>
      </c>
      <c r="F142" t="s">
        <v>4</v>
      </c>
      <c r="G142">
        <v>315</v>
      </c>
      <c r="H142">
        <v>267.75</v>
      </c>
      <c r="I142" s="26">
        <f t="shared" si="4"/>
        <v>45261</v>
      </c>
      <c r="J142" s="26">
        <f>INDEX(customers!$L:$L,MATCH(orders!$B142,customers!$A:$A,0))</f>
        <v>44652</v>
      </c>
      <c r="K142">
        <v>1</v>
      </c>
      <c r="L142">
        <f t="shared" si="5"/>
        <v>20</v>
      </c>
      <c r="M142" s="26" t="str">
        <f>INDEX(customers!$I:$I,MATCH(orders!$B142,customers!$A:$A,0))</f>
        <v>Email</v>
      </c>
      <c r="N142" s="26" t="str">
        <f>INDEX(customers!$E:$E,MATCH(orders!$B142,customers!$A:$A,0))</f>
        <v>Asia-Pacific</v>
      </c>
      <c r="O142" s="26" t="str">
        <f>INDEX(customers!$F:$F,MATCH(orders!$B142,customers!$A:$A,0))</f>
        <v>Retail</v>
      </c>
      <c r="P142" s="26" t="str">
        <f>INDEX(customers!$G:$G,MATCH(orders!$B142,customers!$A:$A,0))</f>
        <v>Mid-Market</v>
      </c>
      <c r="Q142" t="str">
        <f>INDEX(customers!$J:$J,MATCH(orders!$B142,customers!$A:$A,0))</f>
        <v>Basic</v>
      </c>
      <c r="R142" t="str">
        <f>INDEX(customers!$K:$K,MATCH(orders!$B142,customers!$A:$A,0))</f>
        <v>Monthly</v>
      </c>
    </row>
    <row r="143" spans="1:18" x14ac:dyDescent="0.25">
      <c r="A143" t="s">
        <v>337</v>
      </c>
      <c r="B143" t="s">
        <v>286</v>
      </c>
      <c r="C143" t="s">
        <v>338</v>
      </c>
      <c r="D143" s="26">
        <v>45317</v>
      </c>
      <c r="E143" t="s">
        <v>19</v>
      </c>
      <c r="F143" t="s">
        <v>4</v>
      </c>
      <c r="G143">
        <v>315</v>
      </c>
      <c r="H143">
        <v>267.75</v>
      </c>
      <c r="I143" s="26">
        <f t="shared" si="4"/>
        <v>45292</v>
      </c>
      <c r="J143" s="26">
        <f>INDEX(customers!$L:$L,MATCH(orders!$B143,customers!$A:$A,0))</f>
        <v>44652</v>
      </c>
      <c r="K143">
        <v>1</v>
      </c>
      <c r="L143">
        <f t="shared" si="5"/>
        <v>21</v>
      </c>
      <c r="M143" s="26" t="str">
        <f>INDEX(customers!$I:$I,MATCH(orders!$B143,customers!$A:$A,0))</f>
        <v>Email</v>
      </c>
      <c r="N143" s="26" t="str">
        <f>INDEX(customers!$E:$E,MATCH(orders!$B143,customers!$A:$A,0))</f>
        <v>Asia-Pacific</v>
      </c>
      <c r="O143" s="26" t="str">
        <f>INDEX(customers!$F:$F,MATCH(orders!$B143,customers!$A:$A,0))</f>
        <v>Retail</v>
      </c>
      <c r="P143" s="26" t="str">
        <f>INDEX(customers!$G:$G,MATCH(orders!$B143,customers!$A:$A,0))</f>
        <v>Mid-Market</v>
      </c>
      <c r="Q143" t="str">
        <f>INDEX(customers!$J:$J,MATCH(orders!$B143,customers!$A:$A,0))</f>
        <v>Basic</v>
      </c>
      <c r="R143" t="str">
        <f>INDEX(customers!$K:$K,MATCH(orders!$B143,customers!$A:$A,0))</f>
        <v>Monthly</v>
      </c>
    </row>
    <row r="144" spans="1:18" x14ac:dyDescent="0.25">
      <c r="A144" t="s">
        <v>339</v>
      </c>
      <c r="B144" t="s">
        <v>286</v>
      </c>
      <c r="C144" t="s">
        <v>340</v>
      </c>
      <c r="D144" s="26">
        <v>45348</v>
      </c>
      <c r="E144" t="s">
        <v>19</v>
      </c>
      <c r="F144" t="s">
        <v>4</v>
      </c>
      <c r="G144">
        <v>315</v>
      </c>
      <c r="H144">
        <v>267.75</v>
      </c>
      <c r="I144" s="26">
        <f t="shared" si="4"/>
        <v>45323</v>
      </c>
      <c r="J144" s="26">
        <f>INDEX(customers!$L:$L,MATCH(orders!$B144,customers!$A:$A,0))</f>
        <v>44652</v>
      </c>
      <c r="K144">
        <v>1</v>
      </c>
      <c r="L144">
        <f t="shared" si="5"/>
        <v>22</v>
      </c>
      <c r="M144" s="26" t="str">
        <f>INDEX(customers!$I:$I,MATCH(orders!$B144,customers!$A:$A,0))</f>
        <v>Email</v>
      </c>
      <c r="N144" s="26" t="str">
        <f>INDEX(customers!$E:$E,MATCH(orders!$B144,customers!$A:$A,0))</f>
        <v>Asia-Pacific</v>
      </c>
      <c r="O144" s="26" t="str">
        <f>INDEX(customers!$F:$F,MATCH(orders!$B144,customers!$A:$A,0))</f>
        <v>Retail</v>
      </c>
      <c r="P144" s="26" t="str">
        <f>INDEX(customers!$G:$G,MATCH(orders!$B144,customers!$A:$A,0))</f>
        <v>Mid-Market</v>
      </c>
      <c r="Q144" t="str">
        <f>INDEX(customers!$J:$J,MATCH(orders!$B144,customers!$A:$A,0))</f>
        <v>Basic</v>
      </c>
      <c r="R144" t="str">
        <f>INDEX(customers!$K:$K,MATCH(orders!$B144,customers!$A:$A,0))</f>
        <v>Monthly</v>
      </c>
    </row>
    <row r="145" spans="1:18" x14ac:dyDescent="0.25">
      <c r="A145" t="s">
        <v>341</v>
      </c>
      <c r="B145" t="s">
        <v>286</v>
      </c>
      <c r="C145" t="s">
        <v>340</v>
      </c>
      <c r="D145" s="26">
        <v>45377</v>
      </c>
      <c r="E145" t="s">
        <v>19</v>
      </c>
      <c r="F145" t="s">
        <v>4</v>
      </c>
      <c r="G145">
        <v>315</v>
      </c>
      <c r="H145">
        <v>267.75</v>
      </c>
      <c r="I145" s="26">
        <f t="shared" si="4"/>
        <v>45352</v>
      </c>
      <c r="J145" s="26">
        <f>INDEX(customers!$L:$L,MATCH(orders!$B145,customers!$A:$A,0))</f>
        <v>44652</v>
      </c>
      <c r="K145">
        <v>1</v>
      </c>
      <c r="L145">
        <f t="shared" si="5"/>
        <v>23</v>
      </c>
      <c r="M145" s="26" t="str">
        <f>INDEX(customers!$I:$I,MATCH(orders!$B145,customers!$A:$A,0))</f>
        <v>Email</v>
      </c>
      <c r="N145" s="26" t="str">
        <f>INDEX(customers!$E:$E,MATCH(orders!$B145,customers!$A:$A,0))</f>
        <v>Asia-Pacific</v>
      </c>
      <c r="O145" s="26" t="str">
        <f>INDEX(customers!$F:$F,MATCH(orders!$B145,customers!$A:$A,0))</f>
        <v>Retail</v>
      </c>
      <c r="P145" s="26" t="str">
        <f>INDEX(customers!$G:$G,MATCH(orders!$B145,customers!$A:$A,0))</f>
        <v>Mid-Market</v>
      </c>
      <c r="Q145" t="str">
        <f>INDEX(customers!$J:$J,MATCH(orders!$B145,customers!$A:$A,0))</f>
        <v>Basic</v>
      </c>
      <c r="R145" t="str">
        <f>INDEX(customers!$K:$K,MATCH(orders!$B145,customers!$A:$A,0))</f>
        <v>Monthly</v>
      </c>
    </row>
    <row r="146" spans="1:18" x14ac:dyDescent="0.25">
      <c r="A146" t="s">
        <v>342</v>
      </c>
      <c r="B146" t="s">
        <v>286</v>
      </c>
      <c r="C146" t="s">
        <v>343</v>
      </c>
      <c r="D146" s="26">
        <v>45379</v>
      </c>
      <c r="E146" t="s">
        <v>18</v>
      </c>
      <c r="F146" t="s">
        <v>4</v>
      </c>
      <c r="G146">
        <v>135</v>
      </c>
      <c r="H146">
        <v>110.7</v>
      </c>
      <c r="I146" s="26">
        <f t="shared" si="4"/>
        <v>45352</v>
      </c>
      <c r="J146" s="26">
        <f>INDEX(customers!$L:$L,MATCH(orders!$B146,customers!$A:$A,0))</f>
        <v>44652</v>
      </c>
      <c r="K146">
        <v>1</v>
      </c>
      <c r="L146">
        <f t="shared" si="5"/>
        <v>23</v>
      </c>
      <c r="M146" s="26" t="str">
        <f>INDEX(customers!$I:$I,MATCH(orders!$B146,customers!$A:$A,0))</f>
        <v>Email</v>
      </c>
      <c r="N146" s="26" t="str">
        <f>INDEX(customers!$E:$E,MATCH(orders!$B146,customers!$A:$A,0))</f>
        <v>Asia-Pacific</v>
      </c>
      <c r="O146" s="26" t="str">
        <f>INDEX(customers!$F:$F,MATCH(orders!$B146,customers!$A:$A,0))</f>
        <v>Retail</v>
      </c>
      <c r="P146" s="26" t="str">
        <f>INDEX(customers!$G:$G,MATCH(orders!$B146,customers!$A:$A,0))</f>
        <v>Mid-Market</v>
      </c>
      <c r="Q146" t="str">
        <f>INDEX(customers!$J:$J,MATCH(orders!$B146,customers!$A:$A,0))</f>
        <v>Basic</v>
      </c>
      <c r="R146" t="str">
        <f>INDEX(customers!$K:$K,MATCH(orders!$B146,customers!$A:$A,0))</f>
        <v>Monthly</v>
      </c>
    </row>
    <row r="147" spans="1:18" x14ac:dyDescent="0.25">
      <c r="A147" t="s">
        <v>344</v>
      </c>
      <c r="B147" t="s">
        <v>286</v>
      </c>
      <c r="C147" t="s">
        <v>345</v>
      </c>
      <c r="D147" s="26">
        <v>45410</v>
      </c>
      <c r="E147" t="s">
        <v>18</v>
      </c>
      <c r="F147" t="s">
        <v>4</v>
      </c>
      <c r="G147">
        <v>135</v>
      </c>
      <c r="H147">
        <v>110.7</v>
      </c>
      <c r="I147" s="26">
        <f t="shared" si="4"/>
        <v>45383</v>
      </c>
      <c r="J147" s="26">
        <f>INDEX(customers!$L:$L,MATCH(orders!$B147,customers!$A:$A,0))</f>
        <v>44652</v>
      </c>
      <c r="K147">
        <v>1</v>
      </c>
      <c r="L147">
        <f t="shared" si="5"/>
        <v>24</v>
      </c>
      <c r="M147" s="26" t="str">
        <f>INDEX(customers!$I:$I,MATCH(orders!$B147,customers!$A:$A,0))</f>
        <v>Email</v>
      </c>
      <c r="N147" s="26" t="str">
        <f>INDEX(customers!$E:$E,MATCH(orders!$B147,customers!$A:$A,0))</f>
        <v>Asia-Pacific</v>
      </c>
      <c r="O147" s="26" t="str">
        <f>INDEX(customers!$F:$F,MATCH(orders!$B147,customers!$A:$A,0))</f>
        <v>Retail</v>
      </c>
      <c r="P147" s="26" t="str">
        <f>INDEX(customers!$G:$G,MATCH(orders!$B147,customers!$A:$A,0))</f>
        <v>Mid-Market</v>
      </c>
      <c r="Q147" t="str">
        <f>INDEX(customers!$J:$J,MATCH(orders!$B147,customers!$A:$A,0))</f>
        <v>Basic</v>
      </c>
      <c r="R147" t="str">
        <f>INDEX(customers!$K:$K,MATCH(orders!$B147,customers!$A:$A,0))</f>
        <v>Monthly</v>
      </c>
    </row>
    <row r="148" spans="1:18" x14ac:dyDescent="0.25">
      <c r="A148" t="s">
        <v>346</v>
      </c>
      <c r="B148" t="s">
        <v>286</v>
      </c>
      <c r="C148" t="s">
        <v>345</v>
      </c>
      <c r="D148" s="26">
        <v>45440</v>
      </c>
      <c r="E148" t="s">
        <v>18</v>
      </c>
      <c r="F148" t="s">
        <v>4</v>
      </c>
      <c r="G148">
        <v>135</v>
      </c>
      <c r="H148">
        <v>110.7</v>
      </c>
      <c r="I148" s="26">
        <f t="shared" si="4"/>
        <v>45413</v>
      </c>
      <c r="J148" s="26">
        <f>INDEX(customers!$L:$L,MATCH(orders!$B148,customers!$A:$A,0))</f>
        <v>44652</v>
      </c>
      <c r="K148">
        <v>1</v>
      </c>
      <c r="L148">
        <f t="shared" si="5"/>
        <v>25</v>
      </c>
      <c r="M148" s="26" t="str">
        <f>INDEX(customers!$I:$I,MATCH(orders!$B148,customers!$A:$A,0))</f>
        <v>Email</v>
      </c>
      <c r="N148" s="26" t="str">
        <f>INDEX(customers!$E:$E,MATCH(orders!$B148,customers!$A:$A,0))</f>
        <v>Asia-Pacific</v>
      </c>
      <c r="O148" s="26" t="str">
        <f>INDEX(customers!$F:$F,MATCH(orders!$B148,customers!$A:$A,0))</f>
        <v>Retail</v>
      </c>
      <c r="P148" s="26" t="str">
        <f>INDEX(customers!$G:$G,MATCH(orders!$B148,customers!$A:$A,0))</f>
        <v>Mid-Market</v>
      </c>
      <c r="Q148" t="str">
        <f>INDEX(customers!$J:$J,MATCH(orders!$B148,customers!$A:$A,0))</f>
        <v>Basic</v>
      </c>
      <c r="R148" t="str">
        <f>INDEX(customers!$K:$K,MATCH(orders!$B148,customers!$A:$A,0))</f>
        <v>Monthly</v>
      </c>
    </row>
    <row r="149" spans="1:18" x14ac:dyDescent="0.25">
      <c r="A149" t="s">
        <v>347</v>
      </c>
      <c r="B149" t="s">
        <v>286</v>
      </c>
      <c r="C149" t="s">
        <v>348</v>
      </c>
      <c r="D149" s="26">
        <v>45441</v>
      </c>
      <c r="E149" t="s">
        <v>18</v>
      </c>
      <c r="F149" t="s">
        <v>4</v>
      </c>
      <c r="G149">
        <v>135</v>
      </c>
      <c r="H149">
        <v>110.7</v>
      </c>
      <c r="I149" s="26">
        <f t="shared" si="4"/>
        <v>45413</v>
      </c>
      <c r="J149" s="26">
        <f>INDEX(customers!$L:$L,MATCH(orders!$B149,customers!$A:$A,0))</f>
        <v>44652</v>
      </c>
      <c r="K149">
        <v>1</v>
      </c>
      <c r="L149">
        <f t="shared" si="5"/>
        <v>25</v>
      </c>
      <c r="M149" s="26" t="str">
        <f>INDEX(customers!$I:$I,MATCH(orders!$B149,customers!$A:$A,0))</f>
        <v>Email</v>
      </c>
      <c r="N149" s="26" t="str">
        <f>INDEX(customers!$E:$E,MATCH(orders!$B149,customers!$A:$A,0))</f>
        <v>Asia-Pacific</v>
      </c>
      <c r="O149" s="26" t="str">
        <f>INDEX(customers!$F:$F,MATCH(orders!$B149,customers!$A:$A,0))</f>
        <v>Retail</v>
      </c>
      <c r="P149" s="26" t="str">
        <f>INDEX(customers!$G:$G,MATCH(orders!$B149,customers!$A:$A,0))</f>
        <v>Mid-Market</v>
      </c>
      <c r="Q149" t="str">
        <f>INDEX(customers!$J:$J,MATCH(orders!$B149,customers!$A:$A,0))</f>
        <v>Basic</v>
      </c>
      <c r="R149" t="str">
        <f>INDEX(customers!$K:$K,MATCH(orders!$B149,customers!$A:$A,0))</f>
        <v>Monthly</v>
      </c>
    </row>
    <row r="150" spans="1:18" x14ac:dyDescent="0.25">
      <c r="A150" t="s">
        <v>349</v>
      </c>
      <c r="B150" t="s">
        <v>286</v>
      </c>
      <c r="C150" t="s">
        <v>350</v>
      </c>
      <c r="D150" s="26">
        <v>45472</v>
      </c>
      <c r="E150" t="s">
        <v>18</v>
      </c>
      <c r="F150" t="s">
        <v>4</v>
      </c>
      <c r="G150">
        <v>135</v>
      </c>
      <c r="H150">
        <v>110.7</v>
      </c>
      <c r="I150" s="26">
        <f t="shared" si="4"/>
        <v>45444</v>
      </c>
      <c r="J150" s="26">
        <f>INDEX(customers!$L:$L,MATCH(orders!$B150,customers!$A:$A,0))</f>
        <v>44652</v>
      </c>
      <c r="K150">
        <v>1</v>
      </c>
      <c r="L150">
        <f t="shared" si="5"/>
        <v>26</v>
      </c>
      <c r="M150" s="26" t="str">
        <f>INDEX(customers!$I:$I,MATCH(orders!$B150,customers!$A:$A,0))</f>
        <v>Email</v>
      </c>
      <c r="N150" s="26" t="str">
        <f>INDEX(customers!$E:$E,MATCH(orders!$B150,customers!$A:$A,0))</f>
        <v>Asia-Pacific</v>
      </c>
      <c r="O150" s="26" t="str">
        <f>INDEX(customers!$F:$F,MATCH(orders!$B150,customers!$A:$A,0))</f>
        <v>Retail</v>
      </c>
      <c r="P150" s="26" t="str">
        <f>INDEX(customers!$G:$G,MATCH(orders!$B150,customers!$A:$A,0))</f>
        <v>Mid-Market</v>
      </c>
      <c r="Q150" t="str">
        <f>INDEX(customers!$J:$J,MATCH(orders!$B150,customers!$A:$A,0))</f>
        <v>Basic</v>
      </c>
      <c r="R150" t="str">
        <f>INDEX(customers!$K:$K,MATCH(orders!$B150,customers!$A:$A,0))</f>
        <v>Monthly</v>
      </c>
    </row>
    <row r="151" spans="1:18" x14ac:dyDescent="0.25">
      <c r="A151" t="s">
        <v>351</v>
      </c>
      <c r="B151" t="s">
        <v>286</v>
      </c>
      <c r="C151" t="s">
        <v>350</v>
      </c>
      <c r="D151" s="26">
        <v>45502</v>
      </c>
      <c r="E151" t="s">
        <v>18</v>
      </c>
      <c r="F151" t="s">
        <v>4</v>
      </c>
      <c r="G151">
        <v>135</v>
      </c>
      <c r="H151">
        <v>110.7</v>
      </c>
      <c r="I151" s="26">
        <f t="shared" si="4"/>
        <v>45474</v>
      </c>
      <c r="J151" s="26">
        <f>INDEX(customers!$L:$L,MATCH(orders!$B151,customers!$A:$A,0))</f>
        <v>44652</v>
      </c>
      <c r="K151">
        <v>1</v>
      </c>
      <c r="L151">
        <f t="shared" si="5"/>
        <v>27</v>
      </c>
      <c r="M151" s="26" t="str">
        <f>INDEX(customers!$I:$I,MATCH(orders!$B151,customers!$A:$A,0))</f>
        <v>Email</v>
      </c>
      <c r="N151" s="26" t="str">
        <f>INDEX(customers!$E:$E,MATCH(orders!$B151,customers!$A:$A,0))</f>
        <v>Asia-Pacific</v>
      </c>
      <c r="O151" s="26" t="str">
        <f>INDEX(customers!$F:$F,MATCH(orders!$B151,customers!$A:$A,0))</f>
        <v>Retail</v>
      </c>
      <c r="P151" s="26" t="str">
        <f>INDEX(customers!$G:$G,MATCH(orders!$B151,customers!$A:$A,0))</f>
        <v>Mid-Market</v>
      </c>
      <c r="Q151" t="str">
        <f>INDEX(customers!$J:$J,MATCH(orders!$B151,customers!$A:$A,0))</f>
        <v>Basic</v>
      </c>
      <c r="R151" t="str">
        <f>INDEX(customers!$K:$K,MATCH(orders!$B151,customers!$A:$A,0))</f>
        <v>Monthly</v>
      </c>
    </row>
    <row r="152" spans="1:18" x14ac:dyDescent="0.25">
      <c r="A152" t="s">
        <v>352</v>
      </c>
      <c r="B152" t="s">
        <v>286</v>
      </c>
      <c r="C152" t="s">
        <v>353</v>
      </c>
      <c r="D152" s="26">
        <v>45503</v>
      </c>
      <c r="E152" t="s">
        <v>18</v>
      </c>
      <c r="F152" t="s">
        <v>4</v>
      </c>
      <c r="G152">
        <v>135</v>
      </c>
      <c r="H152">
        <v>110.7</v>
      </c>
      <c r="I152" s="26">
        <f t="shared" si="4"/>
        <v>45474</v>
      </c>
      <c r="J152" s="26">
        <f>INDEX(customers!$L:$L,MATCH(orders!$B152,customers!$A:$A,0))</f>
        <v>44652</v>
      </c>
      <c r="K152">
        <v>1</v>
      </c>
      <c r="L152">
        <f t="shared" si="5"/>
        <v>27</v>
      </c>
      <c r="M152" s="26" t="str">
        <f>INDEX(customers!$I:$I,MATCH(orders!$B152,customers!$A:$A,0))</f>
        <v>Email</v>
      </c>
      <c r="N152" s="26" t="str">
        <f>INDEX(customers!$E:$E,MATCH(orders!$B152,customers!$A:$A,0))</f>
        <v>Asia-Pacific</v>
      </c>
      <c r="O152" s="26" t="str">
        <f>INDEX(customers!$F:$F,MATCH(orders!$B152,customers!$A:$A,0))</f>
        <v>Retail</v>
      </c>
      <c r="P152" s="26" t="str">
        <f>INDEX(customers!$G:$G,MATCH(orders!$B152,customers!$A:$A,0))</f>
        <v>Mid-Market</v>
      </c>
      <c r="Q152" t="str">
        <f>INDEX(customers!$J:$J,MATCH(orders!$B152,customers!$A:$A,0))</f>
        <v>Basic</v>
      </c>
      <c r="R152" t="str">
        <f>INDEX(customers!$K:$K,MATCH(orders!$B152,customers!$A:$A,0))</f>
        <v>Monthly</v>
      </c>
    </row>
    <row r="153" spans="1:18" x14ac:dyDescent="0.25">
      <c r="A153" t="s">
        <v>354</v>
      </c>
      <c r="B153" t="s">
        <v>286</v>
      </c>
      <c r="C153" t="s">
        <v>355</v>
      </c>
      <c r="D153" s="26">
        <v>45534</v>
      </c>
      <c r="E153" t="s">
        <v>18</v>
      </c>
      <c r="F153" t="s">
        <v>4</v>
      </c>
      <c r="G153">
        <v>135</v>
      </c>
      <c r="H153">
        <v>110.7</v>
      </c>
      <c r="I153" s="26">
        <f t="shared" si="4"/>
        <v>45505</v>
      </c>
      <c r="J153" s="26">
        <f>INDEX(customers!$L:$L,MATCH(orders!$B153,customers!$A:$A,0))</f>
        <v>44652</v>
      </c>
      <c r="K153">
        <v>1</v>
      </c>
      <c r="L153">
        <f t="shared" si="5"/>
        <v>28</v>
      </c>
      <c r="M153" s="26" t="str">
        <f>INDEX(customers!$I:$I,MATCH(orders!$B153,customers!$A:$A,0))</f>
        <v>Email</v>
      </c>
      <c r="N153" s="26" t="str">
        <f>INDEX(customers!$E:$E,MATCH(orders!$B153,customers!$A:$A,0))</f>
        <v>Asia-Pacific</v>
      </c>
      <c r="O153" s="26" t="str">
        <f>INDEX(customers!$F:$F,MATCH(orders!$B153,customers!$A:$A,0))</f>
        <v>Retail</v>
      </c>
      <c r="P153" s="26" t="str">
        <f>INDEX(customers!$G:$G,MATCH(orders!$B153,customers!$A:$A,0))</f>
        <v>Mid-Market</v>
      </c>
      <c r="Q153" t="str">
        <f>INDEX(customers!$J:$J,MATCH(orders!$B153,customers!$A:$A,0))</f>
        <v>Basic</v>
      </c>
      <c r="R153" t="str">
        <f>INDEX(customers!$K:$K,MATCH(orders!$B153,customers!$A:$A,0))</f>
        <v>Monthly</v>
      </c>
    </row>
    <row r="154" spans="1:18" x14ac:dyDescent="0.25">
      <c r="A154" t="s">
        <v>356</v>
      </c>
      <c r="B154" t="s">
        <v>286</v>
      </c>
      <c r="C154" t="s">
        <v>357</v>
      </c>
      <c r="D154" s="26">
        <v>45565</v>
      </c>
      <c r="E154" t="s">
        <v>18</v>
      </c>
      <c r="F154" t="s">
        <v>4</v>
      </c>
      <c r="G154">
        <v>135</v>
      </c>
      <c r="H154">
        <v>110.7</v>
      </c>
      <c r="I154" s="26">
        <f t="shared" si="4"/>
        <v>45536</v>
      </c>
      <c r="J154" s="26">
        <f>INDEX(customers!$L:$L,MATCH(orders!$B154,customers!$A:$A,0))</f>
        <v>44652</v>
      </c>
      <c r="K154">
        <v>1</v>
      </c>
      <c r="L154">
        <f t="shared" si="5"/>
        <v>29</v>
      </c>
      <c r="M154" s="26" t="str">
        <f>INDEX(customers!$I:$I,MATCH(orders!$B154,customers!$A:$A,0))</f>
        <v>Email</v>
      </c>
      <c r="N154" s="26" t="str">
        <f>INDEX(customers!$E:$E,MATCH(orders!$B154,customers!$A:$A,0))</f>
        <v>Asia-Pacific</v>
      </c>
      <c r="O154" s="26" t="str">
        <f>INDEX(customers!$F:$F,MATCH(orders!$B154,customers!$A:$A,0))</f>
        <v>Retail</v>
      </c>
      <c r="P154" s="26" t="str">
        <f>INDEX(customers!$G:$G,MATCH(orders!$B154,customers!$A:$A,0))</f>
        <v>Mid-Market</v>
      </c>
      <c r="Q154" t="str">
        <f>INDEX(customers!$J:$J,MATCH(orders!$B154,customers!$A:$A,0))</f>
        <v>Basic</v>
      </c>
      <c r="R154" t="str">
        <f>INDEX(customers!$K:$K,MATCH(orders!$B154,customers!$A:$A,0))</f>
        <v>Monthly</v>
      </c>
    </row>
    <row r="155" spans="1:18" x14ac:dyDescent="0.25">
      <c r="A155" t="s">
        <v>358</v>
      </c>
      <c r="B155" t="s">
        <v>286</v>
      </c>
      <c r="C155" t="s">
        <v>357</v>
      </c>
      <c r="D155" s="26">
        <v>45595</v>
      </c>
      <c r="E155" t="s">
        <v>18</v>
      </c>
      <c r="F155" t="s">
        <v>4</v>
      </c>
      <c r="G155">
        <v>135</v>
      </c>
      <c r="H155">
        <v>110.7</v>
      </c>
      <c r="I155" s="26">
        <f t="shared" si="4"/>
        <v>45566</v>
      </c>
      <c r="J155" s="26">
        <f>INDEX(customers!$L:$L,MATCH(orders!$B155,customers!$A:$A,0))</f>
        <v>44652</v>
      </c>
      <c r="K155">
        <v>1</v>
      </c>
      <c r="L155">
        <f t="shared" si="5"/>
        <v>30</v>
      </c>
      <c r="M155" s="26" t="str">
        <f>INDEX(customers!$I:$I,MATCH(orders!$B155,customers!$A:$A,0))</f>
        <v>Email</v>
      </c>
      <c r="N155" s="26" t="str">
        <f>INDEX(customers!$E:$E,MATCH(orders!$B155,customers!$A:$A,0))</f>
        <v>Asia-Pacific</v>
      </c>
      <c r="O155" s="26" t="str">
        <f>INDEX(customers!$F:$F,MATCH(orders!$B155,customers!$A:$A,0))</f>
        <v>Retail</v>
      </c>
      <c r="P155" s="26" t="str">
        <f>INDEX(customers!$G:$G,MATCH(orders!$B155,customers!$A:$A,0))</f>
        <v>Mid-Market</v>
      </c>
      <c r="Q155" t="str">
        <f>INDEX(customers!$J:$J,MATCH(orders!$B155,customers!$A:$A,0))</f>
        <v>Basic</v>
      </c>
      <c r="R155" t="str">
        <f>INDEX(customers!$K:$K,MATCH(orders!$B155,customers!$A:$A,0))</f>
        <v>Monthly</v>
      </c>
    </row>
    <row r="156" spans="1:18" x14ac:dyDescent="0.25">
      <c r="A156" t="s">
        <v>359</v>
      </c>
      <c r="B156" t="s">
        <v>286</v>
      </c>
      <c r="C156" t="s">
        <v>360</v>
      </c>
      <c r="D156" s="26">
        <v>45596</v>
      </c>
      <c r="E156" t="s">
        <v>17</v>
      </c>
      <c r="F156" t="s">
        <v>4</v>
      </c>
      <c r="G156">
        <v>75</v>
      </c>
      <c r="H156">
        <v>60</v>
      </c>
      <c r="I156" s="26">
        <f t="shared" si="4"/>
        <v>45566</v>
      </c>
      <c r="J156" s="26">
        <f>INDEX(customers!$L:$L,MATCH(orders!$B156,customers!$A:$A,0))</f>
        <v>44652</v>
      </c>
      <c r="K156">
        <v>1</v>
      </c>
      <c r="L156">
        <f t="shared" si="5"/>
        <v>30</v>
      </c>
      <c r="M156" s="26" t="str">
        <f>INDEX(customers!$I:$I,MATCH(orders!$B156,customers!$A:$A,0))</f>
        <v>Email</v>
      </c>
      <c r="N156" s="26" t="str">
        <f>INDEX(customers!$E:$E,MATCH(orders!$B156,customers!$A:$A,0))</f>
        <v>Asia-Pacific</v>
      </c>
      <c r="O156" s="26" t="str">
        <f>INDEX(customers!$F:$F,MATCH(orders!$B156,customers!$A:$A,0))</f>
        <v>Retail</v>
      </c>
      <c r="P156" s="26" t="str">
        <f>INDEX(customers!$G:$G,MATCH(orders!$B156,customers!$A:$A,0))</f>
        <v>Mid-Market</v>
      </c>
      <c r="Q156" t="str">
        <f>INDEX(customers!$J:$J,MATCH(orders!$B156,customers!$A:$A,0))</f>
        <v>Basic</v>
      </c>
      <c r="R156" t="str">
        <f>INDEX(customers!$K:$K,MATCH(orders!$B156,customers!$A:$A,0))</f>
        <v>Monthly</v>
      </c>
    </row>
    <row r="157" spans="1:18" x14ac:dyDescent="0.25">
      <c r="A157" t="s">
        <v>361</v>
      </c>
      <c r="B157" t="s">
        <v>362</v>
      </c>
      <c r="C157" t="s">
        <v>363</v>
      </c>
      <c r="D157" s="26">
        <v>44739</v>
      </c>
      <c r="E157" t="s">
        <v>17</v>
      </c>
      <c r="F157" t="s">
        <v>4</v>
      </c>
      <c r="G157">
        <v>75</v>
      </c>
      <c r="H157">
        <v>60</v>
      </c>
      <c r="I157" s="26">
        <f t="shared" si="4"/>
        <v>44713</v>
      </c>
      <c r="J157" s="26">
        <f>INDEX(customers!$L:$L,MATCH(orders!$B157,customers!$A:$A,0))</f>
        <v>44713</v>
      </c>
      <c r="K157">
        <v>1</v>
      </c>
      <c r="L157">
        <f t="shared" si="5"/>
        <v>0</v>
      </c>
      <c r="M157" s="26" t="str">
        <f>INDEX(customers!$I:$I,MATCH(orders!$B157,customers!$A:$A,0))</f>
        <v>Email</v>
      </c>
      <c r="N157" s="26" t="str">
        <f>INDEX(customers!$E:$E,MATCH(orders!$B157,customers!$A:$A,0))</f>
        <v>Asia-Pacific</v>
      </c>
      <c r="O157" s="26" t="str">
        <f>INDEX(customers!$F:$F,MATCH(orders!$B157,customers!$A:$A,0))</f>
        <v>Healthcare</v>
      </c>
      <c r="P157" s="26" t="str">
        <f>INDEX(customers!$G:$G,MATCH(orders!$B157,customers!$A:$A,0))</f>
        <v>SMBs</v>
      </c>
      <c r="Q157" t="str">
        <f>INDEX(customers!$J:$J,MATCH(orders!$B157,customers!$A:$A,0))</f>
        <v>Basic</v>
      </c>
      <c r="R157" t="str">
        <f>INDEX(customers!$K:$K,MATCH(orders!$B157,customers!$A:$A,0))</f>
        <v>Monthly</v>
      </c>
    </row>
    <row r="158" spans="1:18" x14ac:dyDescent="0.25">
      <c r="A158" t="s">
        <v>364</v>
      </c>
      <c r="B158" t="s">
        <v>365</v>
      </c>
      <c r="C158" t="s">
        <v>366</v>
      </c>
      <c r="D158" s="26">
        <v>45400</v>
      </c>
      <c r="E158" t="s">
        <v>17</v>
      </c>
      <c r="F158" t="s">
        <v>4</v>
      </c>
      <c r="G158">
        <v>75</v>
      </c>
      <c r="H158">
        <v>60</v>
      </c>
      <c r="I158" s="26">
        <f t="shared" si="4"/>
        <v>45383</v>
      </c>
      <c r="J158" s="26">
        <f>INDEX(customers!$L:$L,MATCH(orders!$B158,customers!$A:$A,0))</f>
        <v>45383</v>
      </c>
      <c r="K158">
        <v>1</v>
      </c>
      <c r="L158">
        <f t="shared" si="5"/>
        <v>0</v>
      </c>
      <c r="M158" s="26" t="str">
        <f>INDEX(customers!$I:$I,MATCH(orders!$B158,customers!$A:$A,0))</f>
        <v>Paid Search</v>
      </c>
      <c r="N158" s="26" t="str">
        <f>INDEX(customers!$E:$E,MATCH(orders!$B158,customers!$A:$A,0))</f>
        <v>Europe</v>
      </c>
      <c r="O158" s="26" t="str">
        <f>INDEX(customers!$F:$F,MATCH(orders!$B158,customers!$A:$A,0))</f>
        <v>Tech</v>
      </c>
      <c r="P158" s="26" t="str">
        <f>INDEX(customers!$G:$G,MATCH(orders!$B158,customers!$A:$A,0))</f>
        <v>Mid-Market</v>
      </c>
      <c r="Q158" t="str">
        <f>INDEX(customers!$J:$J,MATCH(orders!$B158,customers!$A:$A,0))</f>
        <v>Pro</v>
      </c>
      <c r="R158" t="str">
        <f>INDEX(customers!$K:$K,MATCH(orders!$B158,customers!$A:$A,0))</f>
        <v>Monthly</v>
      </c>
    </row>
    <row r="159" spans="1:18" x14ac:dyDescent="0.25">
      <c r="A159" t="s">
        <v>367</v>
      </c>
      <c r="B159" t="s">
        <v>365</v>
      </c>
      <c r="C159" t="s">
        <v>366</v>
      </c>
      <c r="D159" s="26">
        <v>45430</v>
      </c>
      <c r="E159" t="s">
        <v>17</v>
      </c>
      <c r="F159" t="s">
        <v>4</v>
      </c>
      <c r="G159">
        <v>75</v>
      </c>
      <c r="H159">
        <v>60</v>
      </c>
      <c r="I159" s="26">
        <f t="shared" si="4"/>
        <v>45413</v>
      </c>
      <c r="J159" s="26">
        <f>INDEX(customers!$L:$L,MATCH(orders!$B159,customers!$A:$A,0))</f>
        <v>45383</v>
      </c>
      <c r="K159">
        <v>1</v>
      </c>
      <c r="L159">
        <f t="shared" si="5"/>
        <v>1</v>
      </c>
      <c r="M159" s="26" t="str">
        <f>INDEX(customers!$I:$I,MATCH(orders!$B159,customers!$A:$A,0))</f>
        <v>Paid Search</v>
      </c>
      <c r="N159" s="26" t="str">
        <f>INDEX(customers!$E:$E,MATCH(orders!$B159,customers!$A:$A,0))</f>
        <v>Europe</v>
      </c>
      <c r="O159" s="26" t="str">
        <f>INDEX(customers!$F:$F,MATCH(orders!$B159,customers!$A:$A,0))</f>
        <v>Tech</v>
      </c>
      <c r="P159" s="26" t="str">
        <f>INDEX(customers!$G:$G,MATCH(orders!$B159,customers!$A:$A,0))</f>
        <v>Mid-Market</v>
      </c>
      <c r="Q159" t="str">
        <f>INDEX(customers!$J:$J,MATCH(orders!$B159,customers!$A:$A,0))</f>
        <v>Pro</v>
      </c>
      <c r="R159" t="str">
        <f>INDEX(customers!$K:$K,MATCH(orders!$B159,customers!$A:$A,0))</f>
        <v>Monthly</v>
      </c>
    </row>
    <row r="160" spans="1:18" x14ac:dyDescent="0.25">
      <c r="A160" t="s">
        <v>368</v>
      </c>
      <c r="B160" t="s">
        <v>365</v>
      </c>
      <c r="C160" t="s">
        <v>369</v>
      </c>
      <c r="D160" s="26">
        <v>45431</v>
      </c>
      <c r="E160" t="s">
        <v>17</v>
      </c>
      <c r="F160" t="s">
        <v>4</v>
      </c>
      <c r="G160">
        <v>75</v>
      </c>
      <c r="H160">
        <v>60</v>
      </c>
      <c r="I160" s="26">
        <f t="shared" si="4"/>
        <v>45413</v>
      </c>
      <c r="J160" s="26">
        <f>INDEX(customers!$L:$L,MATCH(orders!$B160,customers!$A:$A,0))</f>
        <v>45383</v>
      </c>
      <c r="K160">
        <v>1</v>
      </c>
      <c r="L160">
        <f t="shared" si="5"/>
        <v>1</v>
      </c>
      <c r="M160" s="26" t="str">
        <f>INDEX(customers!$I:$I,MATCH(orders!$B160,customers!$A:$A,0))</f>
        <v>Paid Search</v>
      </c>
      <c r="N160" s="26" t="str">
        <f>INDEX(customers!$E:$E,MATCH(orders!$B160,customers!$A:$A,0))</f>
        <v>Europe</v>
      </c>
      <c r="O160" s="26" t="str">
        <f>INDEX(customers!$F:$F,MATCH(orders!$B160,customers!$A:$A,0))</f>
        <v>Tech</v>
      </c>
      <c r="P160" s="26" t="str">
        <f>INDEX(customers!$G:$G,MATCH(orders!$B160,customers!$A:$A,0))</f>
        <v>Mid-Market</v>
      </c>
      <c r="Q160" t="str">
        <f>INDEX(customers!$J:$J,MATCH(orders!$B160,customers!$A:$A,0))</f>
        <v>Pro</v>
      </c>
      <c r="R160" t="str">
        <f>INDEX(customers!$K:$K,MATCH(orders!$B160,customers!$A:$A,0))</f>
        <v>Monthly</v>
      </c>
    </row>
    <row r="161" spans="1:18" x14ac:dyDescent="0.25">
      <c r="A161" t="s">
        <v>370</v>
      </c>
      <c r="B161" t="s">
        <v>365</v>
      </c>
      <c r="C161" t="s">
        <v>371</v>
      </c>
      <c r="D161" s="26">
        <v>45462</v>
      </c>
      <c r="E161" t="s">
        <v>18</v>
      </c>
      <c r="F161" t="s">
        <v>4</v>
      </c>
      <c r="G161">
        <v>135</v>
      </c>
      <c r="H161">
        <v>110.7</v>
      </c>
      <c r="I161" s="26">
        <f t="shared" si="4"/>
        <v>45444</v>
      </c>
      <c r="J161" s="26">
        <f>INDEX(customers!$L:$L,MATCH(orders!$B161,customers!$A:$A,0))</f>
        <v>45383</v>
      </c>
      <c r="K161">
        <v>1</v>
      </c>
      <c r="L161">
        <f t="shared" si="5"/>
        <v>2</v>
      </c>
      <c r="M161" s="26" t="str">
        <f>INDEX(customers!$I:$I,MATCH(orders!$B161,customers!$A:$A,0))</f>
        <v>Paid Search</v>
      </c>
      <c r="N161" s="26" t="str">
        <f>INDEX(customers!$E:$E,MATCH(orders!$B161,customers!$A:$A,0))</f>
        <v>Europe</v>
      </c>
      <c r="O161" s="26" t="str">
        <f>INDEX(customers!$F:$F,MATCH(orders!$B161,customers!$A:$A,0))</f>
        <v>Tech</v>
      </c>
      <c r="P161" s="26" t="str">
        <f>INDEX(customers!$G:$G,MATCH(orders!$B161,customers!$A:$A,0))</f>
        <v>Mid-Market</v>
      </c>
      <c r="Q161" t="str">
        <f>INDEX(customers!$J:$J,MATCH(orders!$B161,customers!$A:$A,0))</f>
        <v>Pro</v>
      </c>
      <c r="R161" t="str">
        <f>INDEX(customers!$K:$K,MATCH(orders!$B161,customers!$A:$A,0))</f>
        <v>Monthly</v>
      </c>
    </row>
    <row r="162" spans="1:18" x14ac:dyDescent="0.25">
      <c r="A162" t="s">
        <v>372</v>
      </c>
      <c r="B162" t="s">
        <v>365</v>
      </c>
      <c r="C162" t="s">
        <v>371</v>
      </c>
      <c r="D162" s="26">
        <v>45492</v>
      </c>
      <c r="E162" t="s">
        <v>18</v>
      </c>
      <c r="F162" t="s">
        <v>4</v>
      </c>
      <c r="G162">
        <v>135</v>
      </c>
      <c r="H162">
        <v>110.7</v>
      </c>
      <c r="I162" s="26">
        <f t="shared" si="4"/>
        <v>45474</v>
      </c>
      <c r="J162" s="26">
        <f>INDEX(customers!$L:$L,MATCH(orders!$B162,customers!$A:$A,0))</f>
        <v>45383</v>
      </c>
      <c r="K162">
        <v>1</v>
      </c>
      <c r="L162">
        <f t="shared" si="5"/>
        <v>3</v>
      </c>
      <c r="M162" s="26" t="str">
        <f>INDEX(customers!$I:$I,MATCH(orders!$B162,customers!$A:$A,0))</f>
        <v>Paid Search</v>
      </c>
      <c r="N162" s="26" t="str">
        <f>INDEX(customers!$E:$E,MATCH(orders!$B162,customers!$A:$A,0))</f>
        <v>Europe</v>
      </c>
      <c r="O162" s="26" t="str">
        <f>INDEX(customers!$F:$F,MATCH(orders!$B162,customers!$A:$A,0))</f>
        <v>Tech</v>
      </c>
      <c r="P162" s="26" t="str">
        <f>INDEX(customers!$G:$G,MATCH(orders!$B162,customers!$A:$A,0))</f>
        <v>Mid-Market</v>
      </c>
      <c r="Q162" t="str">
        <f>INDEX(customers!$J:$J,MATCH(orders!$B162,customers!$A:$A,0))</f>
        <v>Pro</v>
      </c>
      <c r="R162" t="str">
        <f>INDEX(customers!$K:$K,MATCH(orders!$B162,customers!$A:$A,0))</f>
        <v>Monthly</v>
      </c>
    </row>
    <row r="163" spans="1:18" x14ac:dyDescent="0.25">
      <c r="A163" t="s">
        <v>373</v>
      </c>
      <c r="B163" t="s">
        <v>365</v>
      </c>
      <c r="C163" t="s">
        <v>374</v>
      </c>
      <c r="D163" s="26">
        <v>45493</v>
      </c>
      <c r="E163" t="s">
        <v>18</v>
      </c>
      <c r="F163" t="s">
        <v>4</v>
      </c>
      <c r="G163">
        <v>135</v>
      </c>
      <c r="H163">
        <v>110.7</v>
      </c>
      <c r="I163" s="26">
        <f t="shared" si="4"/>
        <v>45474</v>
      </c>
      <c r="J163" s="26">
        <f>INDEX(customers!$L:$L,MATCH(orders!$B163,customers!$A:$A,0))</f>
        <v>45383</v>
      </c>
      <c r="K163">
        <v>1</v>
      </c>
      <c r="L163">
        <f t="shared" si="5"/>
        <v>3</v>
      </c>
      <c r="M163" s="26" t="str">
        <f>INDEX(customers!$I:$I,MATCH(orders!$B163,customers!$A:$A,0))</f>
        <v>Paid Search</v>
      </c>
      <c r="N163" s="26" t="str">
        <f>INDEX(customers!$E:$E,MATCH(orders!$B163,customers!$A:$A,0))</f>
        <v>Europe</v>
      </c>
      <c r="O163" s="26" t="str">
        <f>INDEX(customers!$F:$F,MATCH(orders!$B163,customers!$A:$A,0))</f>
        <v>Tech</v>
      </c>
      <c r="P163" s="26" t="str">
        <f>INDEX(customers!$G:$G,MATCH(orders!$B163,customers!$A:$A,0))</f>
        <v>Mid-Market</v>
      </c>
      <c r="Q163" t="str">
        <f>INDEX(customers!$J:$J,MATCH(orders!$B163,customers!$A:$A,0))</f>
        <v>Pro</v>
      </c>
      <c r="R163" t="str">
        <f>INDEX(customers!$K:$K,MATCH(orders!$B163,customers!$A:$A,0))</f>
        <v>Monthly</v>
      </c>
    </row>
    <row r="164" spans="1:18" x14ac:dyDescent="0.25">
      <c r="A164" t="s">
        <v>375</v>
      </c>
      <c r="B164" t="s">
        <v>365</v>
      </c>
      <c r="C164" t="s">
        <v>376</v>
      </c>
      <c r="D164" s="26">
        <v>45524</v>
      </c>
      <c r="E164" t="s">
        <v>18</v>
      </c>
      <c r="F164" t="s">
        <v>4</v>
      </c>
      <c r="G164">
        <v>135</v>
      </c>
      <c r="H164">
        <v>110.7</v>
      </c>
      <c r="I164" s="26">
        <f t="shared" si="4"/>
        <v>45505</v>
      </c>
      <c r="J164" s="26">
        <f>INDEX(customers!$L:$L,MATCH(orders!$B164,customers!$A:$A,0))</f>
        <v>45383</v>
      </c>
      <c r="K164">
        <v>1</v>
      </c>
      <c r="L164">
        <f t="shared" si="5"/>
        <v>4</v>
      </c>
      <c r="M164" s="26" t="str">
        <f>INDEX(customers!$I:$I,MATCH(orders!$B164,customers!$A:$A,0))</f>
        <v>Paid Search</v>
      </c>
      <c r="N164" s="26" t="str">
        <f>INDEX(customers!$E:$E,MATCH(orders!$B164,customers!$A:$A,0))</f>
        <v>Europe</v>
      </c>
      <c r="O164" s="26" t="str">
        <f>INDEX(customers!$F:$F,MATCH(orders!$B164,customers!$A:$A,0))</f>
        <v>Tech</v>
      </c>
      <c r="P164" s="26" t="str">
        <f>INDEX(customers!$G:$G,MATCH(orders!$B164,customers!$A:$A,0))</f>
        <v>Mid-Market</v>
      </c>
      <c r="Q164" t="str">
        <f>INDEX(customers!$J:$J,MATCH(orders!$B164,customers!$A:$A,0))</f>
        <v>Pro</v>
      </c>
      <c r="R164" t="str">
        <f>INDEX(customers!$K:$K,MATCH(orders!$B164,customers!$A:$A,0))</f>
        <v>Monthly</v>
      </c>
    </row>
    <row r="165" spans="1:18" x14ac:dyDescent="0.25">
      <c r="A165" t="s">
        <v>377</v>
      </c>
      <c r="B165" t="s">
        <v>365</v>
      </c>
      <c r="C165" t="s">
        <v>378</v>
      </c>
      <c r="D165" s="26">
        <v>45555</v>
      </c>
      <c r="E165" t="s">
        <v>18</v>
      </c>
      <c r="F165" t="s">
        <v>4</v>
      </c>
      <c r="G165">
        <v>135</v>
      </c>
      <c r="H165">
        <v>110.7</v>
      </c>
      <c r="I165" s="26">
        <f t="shared" si="4"/>
        <v>45536</v>
      </c>
      <c r="J165" s="26">
        <f>INDEX(customers!$L:$L,MATCH(orders!$B165,customers!$A:$A,0))</f>
        <v>45383</v>
      </c>
      <c r="K165">
        <v>1</v>
      </c>
      <c r="L165">
        <f t="shared" si="5"/>
        <v>5</v>
      </c>
      <c r="M165" s="26" t="str">
        <f>INDEX(customers!$I:$I,MATCH(orders!$B165,customers!$A:$A,0))</f>
        <v>Paid Search</v>
      </c>
      <c r="N165" s="26" t="str">
        <f>INDEX(customers!$E:$E,MATCH(orders!$B165,customers!$A:$A,0))</f>
        <v>Europe</v>
      </c>
      <c r="O165" s="26" t="str">
        <f>INDEX(customers!$F:$F,MATCH(orders!$B165,customers!$A:$A,0))</f>
        <v>Tech</v>
      </c>
      <c r="P165" s="26" t="str">
        <f>INDEX(customers!$G:$G,MATCH(orders!$B165,customers!$A:$A,0))</f>
        <v>Mid-Market</v>
      </c>
      <c r="Q165" t="str">
        <f>INDEX(customers!$J:$J,MATCH(orders!$B165,customers!$A:$A,0))</f>
        <v>Pro</v>
      </c>
      <c r="R165" t="str">
        <f>INDEX(customers!$K:$K,MATCH(orders!$B165,customers!$A:$A,0))</f>
        <v>Monthly</v>
      </c>
    </row>
    <row r="166" spans="1:18" x14ac:dyDescent="0.25">
      <c r="A166" t="s">
        <v>379</v>
      </c>
      <c r="B166" t="s">
        <v>365</v>
      </c>
      <c r="C166" t="s">
        <v>378</v>
      </c>
      <c r="D166" s="26">
        <v>45585</v>
      </c>
      <c r="E166" t="s">
        <v>18</v>
      </c>
      <c r="F166" t="s">
        <v>4</v>
      </c>
      <c r="G166">
        <v>135</v>
      </c>
      <c r="H166">
        <v>110.7</v>
      </c>
      <c r="I166" s="26">
        <f t="shared" si="4"/>
        <v>45566</v>
      </c>
      <c r="J166" s="26">
        <f>INDEX(customers!$L:$L,MATCH(orders!$B166,customers!$A:$A,0))</f>
        <v>45383</v>
      </c>
      <c r="K166">
        <v>1</v>
      </c>
      <c r="L166">
        <f t="shared" si="5"/>
        <v>6</v>
      </c>
      <c r="M166" s="26" t="str">
        <f>INDEX(customers!$I:$I,MATCH(orders!$B166,customers!$A:$A,0))</f>
        <v>Paid Search</v>
      </c>
      <c r="N166" s="26" t="str">
        <f>INDEX(customers!$E:$E,MATCH(orders!$B166,customers!$A:$A,0))</f>
        <v>Europe</v>
      </c>
      <c r="O166" s="26" t="str">
        <f>INDEX(customers!$F:$F,MATCH(orders!$B166,customers!$A:$A,0))</f>
        <v>Tech</v>
      </c>
      <c r="P166" s="26" t="str">
        <f>INDEX(customers!$G:$G,MATCH(orders!$B166,customers!$A:$A,0))</f>
        <v>Mid-Market</v>
      </c>
      <c r="Q166" t="str">
        <f>INDEX(customers!$J:$J,MATCH(orders!$B166,customers!$A:$A,0))</f>
        <v>Pro</v>
      </c>
      <c r="R166" t="str">
        <f>INDEX(customers!$K:$K,MATCH(orders!$B166,customers!$A:$A,0))</f>
        <v>Monthly</v>
      </c>
    </row>
    <row r="167" spans="1:18" x14ac:dyDescent="0.25">
      <c r="A167" t="s">
        <v>380</v>
      </c>
      <c r="B167" t="s">
        <v>365</v>
      </c>
      <c r="C167" t="s">
        <v>381</v>
      </c>
      <c r="D167" s="26">
        <v>45586</v>
      </c>
      <c r="E167" t="s">
        <v>18</v>
      </c>
      <c r="F167" t="s">
        <v>4</v>
      </c>
      <c r="G167">
        <v>135</v>
      </c>
      <c r="H167">
        <v>110.7</v>
      </c>
      <c r="I167" s="26">
        <f t="shared" si="4"/>
        <v>45566</v>
      </c>
      <c r="J167" s="26">
        <f>INDEX(customers!$L:$L,MATCH(orders!$B167,customers!$A:$A,0))</f>
        <v>45383</v>
      </c>
      <c r="K167">
        <v>1</v>
      </c>
      <c r="L167">
        <f t="shared" si="5"/>
        <v>6</v>
      </c>
      <c r="M167" s="26" t="str">
        <f>INDEX(customers!$I:$I,MATCH(orders!$B167,customers!$A:$A,0))</f>
        <v>Paid Search</v>
      </c>
      <c r="N167" s="26" t="str">
        <f>INDEX(customers!$E:$E,MATCH(orders!$B167,customers!$A:$A,0))</f>
        <v>Europe</v>
      </c>
      <c r="O167" s="26" t="str">
        <f>INDEX(customers!$F:$F,MATCH(orders!$B167,customers!$A:$A,0))</f>
        <v>Tech</v>
      </c>
      <c r="P167" s="26" t="str">
        <f>INDEX(customers!$G:$G,MATCH(orders!$B167,customers!$A:$A,0))</f>
        <v>Mid-Market</v>
      </c>
      <c r="Q167" t="str">
        <f>INDEX(customers!$J:$J,MATCH(orders!$B167,customers!$A:$A,0))</f>
        <v>Pro</v>
      </c>
      <c r="R167" t="str">
        <f>INDEX(customers!$K:$K,MATCH(orders!$B167,customers!$A:$A,0))</f>
        <v>Monthly</v>
      </c>
    </row>
    <row r="168" spans="1:18" x14ac:dyDescent="0.25">
      <c r="A168" t="s">
        <v>382</v>
      </c>
      <c r="B168" t="s">
        <v>365</v>
      </c>
      <c r="C168" t="s">
        <v>383</v>
      </c>
      <c r="D168" s="26">
        <v>45617</v>
      </c>
      <c r="E168" t="s">
        <v>18</v>
      </c>
      <c r="F168" t="s">
        <v>4</v>
      </c>
      <c r="G168">
        <v>135</v>
      </c>
      <c r="H168">
        <v>110.7</v>
      </c>
      <c r="I168" s="26">
        <f t="shared" si="4"/>
        <v>45597</v>
      </c>
      <c r="J168" s="26">
        <f>INDEX(customers!$L:$L,MATCH(orders!$B168,customers!$A:$A,0))</f>
        <v>45383</v>
      </c>
      <c r="K168">
        <v>1</v>
      </c>
      <c r="L168">
        <f t="shared" si="5"/>
        <v>7</v>
      </c>
      <c r="M168" s="26" t="str">
        <f>INDEX(customers!$I:$I,MATCH(orders!$B168,customers!$A:$A,0))</f>
        <v>Paid Search</v>
      </c>
      <c r="N168" s="26" t="str">
        <f>INDEX(customers!$E:$E,MATCH(orders!$B168,customers!$A:$A,0))</f>
        <v>Europe</v>
      </c>
      <c r="O168" s="26" t="str">
        <f>INDEX(customers!$F:$F,MATCH(orders!$B168,customers!$A:$A,0))</f>
        <v>Tech</v>
      </c>
      <c r="P168" s="26" t="str">
        <f>INDEX(customers!$G:$G,MATCH(orders!$B168,customers!$A:$A,0))</f>
        <v>Mid-Market</v>
      </c>
      <c r="Q168" t="str">
        <f>INDEX(customers!$J:$J,MATCH(orders!$B168,customers!$A:$A,0))</f>
        <v>Pro</v>
      </c>
      <c r="R168" t="str">
        <f>INDEX(customers!$K:$K,MATCH(orders!$B168,customers!$A:$A,0))</f>
        <v>Monthly</v>
      </c>
    </row>
    <row r="169" spans="1:18" x14ac:dyDescent="0.25">
      <c r="A169" t="s">
        <v>384</v>
      </c>
      <c r="B169" t="s">
        <v>365</v>
      </c>
      <c r="C169" t="s">
        <v>383</v>
      </c>
      <c r="D169" s="26">
        <v>45647</v>
      </c>
      <c r="E169" t="s">
        <v>18</v>
      </c>
      <c r="F169" t="s">
        <v>4</v>
      </c>
      <c r="G169">
        <v>135</v>
      </c>
      <c r="H169">
        <v>110.7</v>
      </c>
      <c r="I169" s="26">
        <f t="shared" si="4"/>
        <v>45627</v>
      </c>
      <c r="J169" s="26">
        <f>INDEX(customers!$L:$L,MATCH(orders!$B169,customers!$A:$A,0))</f>
        <v>45383</v>
      </c>
      <c r="K169">
        <v>1</v>
      </c>
      <c r="L169">
        <f t="shared" si="5"/>
        <v>8</v>
      </c>
      <c r="M169" s="26" t="str">
        <f>INDEX(customers!$I:$I,MATCH(orders!$B169,customers!$A:$A,0))</f>
        <v>Paid Search</v>
      </c>
      <c r="N169" s="26" t="str">
        <f>INDEX(customers!$E:$E,MATCH(orders!$B169,customers!$A:$A,0))</f>
        <v>Europe</v>
      </c>
      <c r="O169" s="26" t="str">
        <f>INDEX(customers!$F:$F,MATCH(orders!$B169,customers!$A:$A,0))</f>
        <v>Tech</v>
      </c>
      <c r="P169" s="26" t="str">
        <f>INDEX(customers!$G:$G,MATCH(orders!$B169,customers!$A:$A,0))</f>
        <v>Mid-Market</v>
      </c>
      <c r="Q169" t="str">
        <f>INDEX(customers!$J:$J,MATCH(orders!$B169,customers!$A:$A,0))</f>
        <v>Pro</v>
      </c>
      <c r="R169" t="str">
        <f>INDEX(customers!$K:$K,MATCH(orders!$B169,customers!$A:$A,0))</f>
        <v>Monthly</v>
      </c>
    </row>
    <row r="170" spans="1:18" x14ac:dyDescent="0.25">
      <c r="A170" t="s">
        <v>385</v>
      </c>
      <c r="B170" t="s">
        <v>365</v>
      </c>
      <c r="C170" t="s">
        <v>386</v>
      </c>
      <c r="D170" s="26">
        <v>45648</v>
      </c>
      <c r="E170" t="s">
        <v>18</v>
      </c>
      <c r="F170" t="s">
        <v>4</v>
      </c>
      <c r="G170">
        <v>135</v>
      </c>
      <c r="H170">
        <v>110.7</v>
      </c>
      <c r="I170" s="26">
        <f t="shared" si="4"/>
        <v>45627</v>
      </c>
      <c r="J170" s="26">
        <f>INDEX(customers!$L:$L,MATCH(orders!$B170,customers!$A:$A,0))</f>
        <v>45383</v>
      </c>
      <c r="K170">
        <v>1</v>
      </c>
      <c r="L170">
        <f t="shared" si="5"/>
        <v>8</v>
      </c>
      <c r="M170" s="26" t="str">
        <f>INDEX(customers!$I:$I,MATCH(orders!$B170,customers!$A:$A,0))</f>
        <v>Paid Search</v>
      </c>
      <c r="N170" s="26" t="str">
        <f>INDEX(customers!$E:$E,MATCH(orders!$B170,customers!$A:$A,0))</f>
        <v>Europe</v>
      </c>
      <c r="O170" s="26" t="str">
        <f>INDEX(customers!$F:$F,MATCH(orders!$B170,customers!$A:$A,0))</f>
        <v>Tech</v>
      </c>
      <c r="P170" s="26" t="str">
        <f>INDEX(customers!$G:$G,MATCH(orders!$B170,customers!$A:$A,0))</f>
        <v>Mid-Market</v>
      </c>
      <c r="Q170" t="str">
        <f>INDEX(customers!$J:$J,MATCH(orders!$B170,customers!$A:$A,0))</f>
        <v>Pro</v>
      </c>
      <c r="R170" t="str">
        <f>INDEX(customers!$K:$K,MATCH(orders!$B170,customers!$A:$A,0))</f>
        <v>Monthly</v>
      </c>
    </row>
    <row r="171" spans="1:18" x14ac:dyDescent="0.25">
      <c r="A171" t="s">
        <v>387</v>
      </c>
      <c r="B171" t="s">
        <v>388</v>
      </c>
      <c r="C171" t="s">
        <v>389</v>
      </c>
      <c r="D171" s="26">
        <v>44793</v>
      </c>
      <c r="E171" t="s">
        <v>17</v>
      </c>
      <c r="F171" t="s">
        <v>5</v>
      </c>
      <c r="G171">
        <v>600</v>
      </c>
      <c r="H171">
        <v>480</v>
      </c>
      <c r="I171" s="26">
        <f t="shared" si="4"/>
        <v>44774</v>
      </c>
      <c r="J171" s="26">
        <f>INDEX(customers!$L:$L,MATCH(orders!$B171,customers!$A:$A,0))</f>
        <v>44774</v>
      </c>
      <c r="K171">
        <v>1</v>
      </c>
      <c r="L171">
        <f t="shared" si="5"/>
        <v>0</v>
      </c>
      <c r="M171" s="26" t="str">
        <f>INDEX(customers!$I:$I,MATCH(orders!$B171,customers!$A:$A,0))</f>
        <v>Social Media</v>
      </c>
      <c r="N171" s="26" t="str">
        <f>INDEX(customers!$E:$E,MATCH(orders!$B171,customers!$A:$A,0))</f>
        <v>Asia-Pacific</v>
      </c>
      <c r="O171" s="26" t="str">
        <f>INDEX(customers!$F:$F,MATCH(orders!$B171,customers!$A:$A,0))</f>
        <v>Retail</v>
      </c>
      <c r="P171" s="26" t="str">
        <f>INDEX(customers!$G:$G,MATCH(orders!$B171,customers!$A:$A,0))</f>
        <v>SMBs</v>
      </c>
      <c r="Q171" t="str">
        <f>INDEX(customers!$J:$J,MATCH(orders!$B171,customers!$A:$A,0))</f>
        <v>Basic</v>
      </c>
      <c r="R171" t="str">
        <f>INDEX(customers!$K:$K,MATCH(orders!$B171,customers!$A:$A,0))</f>
        <v>Annual</v>
      </c>
    </row>
    <row r="172" spans="1:18" x14ac:dyDescent="0.25">
      <c r="A172" t="s">
        <v>390</v>
      </c>
      <c r="B172" t="s">
        <v>391</v>
      </c>
      <c r="C172" t="s">
        <v>392</v>
      </c>
      <c r="D172" s="26">
        <v>45206</v>
      </c>
      <c r="E172" t="s">
        <v>17</v>
      </c>
      <c r="F172" t="s">
        <v>5</v>
      </c>
      <c r="G172">
        <v>600</v>
      </c>
      <c r="H172">
        <v>480</v>
      </c>
      <c r="I172" s="26">
        <f t="shared" si="4"/>
        <v>45200</v>
      </c>
      <c r="J172" s="26">
        <f>INDEX(customers!$L:$L,MATCH(orders!$B172,customers!$A:$A,0))</f>
        <v>45200</v>
      </c>
      <c r="K172">
        <v>1</v>
      </c>
      <c r="L172">
        <f t="shared" si="5"/>
        <v>0</v>
      </c>
      <c r="M172" s="26" t="str">
        <f>INDEX(customers!$I:$I,MATCH(orders!$B172,customers!$A:$A,0))</f>
        <v>Email</v>
      </c>
      <c r="N172" s="26" t="str">
        <f>INDEX(customers!$E:$E,MATCH(orders!$B172,customers!$A:$A,0))</f>
        <v>Europe</v>
      </c>
      <c r="O172" s="26" t="str">
        <f>INDEX(customers!$F:$F,MATCH(orders!$B172,customers!$A:$A,0))</f>
        <v>Healthcare</v>
      </c>
      <c r="P172" s="26" t="str">
        <f>INDEX(customers!$G:$G,MATCH(orders!$B172,customers!$A:$A,0))</f>
        <v>SMBs</v>
      </c>
      <c r="Q172" t="str">
        <f>INDEX(customers!$J:$J,MATCH(orders!$B172,customers!$A:$A,0))</f>
        <v>Basic</v>
      </c>
      <c r="R172" t="str">
        <f>INDEX(customers!$K:$K,MATCH(orders!$B172,customers!$A:$A,0))</f>
        <v>Annual</v>
      </c>
    </row>
    <row r="173" spans="1:18" x14ac:dyDescent="0.25">
      <c r="A173" t="s">
        <v>393</v>
      </c>
      <c r="B173" t="s">
        <v>394</v>
      </c>
      <c r="C173" t="s">
        <v>395</v>
      </c>
      <c r="D173" s="26">
        <v>44768</v>
      </c>
      <c r="E173" t="s">
        <v>17</v>
      </c>
      <c r="F173" t="s">
        <v>5</v>
      </c>
      <c r="G173">
        <v>600</v>
      </c>
      <c r="H173">
        <v>480</v>
      </c>
      <c r="I173" s="26">
        <f t="shared" si="4"/>
        <v>44743</v>
      </c>
      <c r="J173" s="26">
        <f>INDEX(customers!$L:$L,MATCH(orders!$B173,customers!$A:$A,0))</f>
        <v>44743</v>
      </c>
      <c r="K173">
        <v>1</v>
      </c>
      <c r="L173">
        <f t="shared" si="5"/>
        <v>0</v>
      </c>
      <c r="M173" s="26" t="str">
        <f>INDEX(customers!$I:$I,MATCH(orders!$B173,customers!$A:$A,0))</f>
        <v>Social Media</v>
      </c>
      <c r="N173" s="26" t="str">
        <f>INDEX(customers!$E:$E,MATCH(orders!$B173,customers!$A:$A,0))</f>
        <v>North America</v>
      </c>
      <c r="O173" s="26" t="str">
        <f>INDEX(customers!$F:$F,MATCH(orders!$B173,customers!$A:$A,0))</f>
        <v>Tech</v>
      </c>
      <c r="P173" s="26" t="str">
        <f>INDEX(customers!$G:$G,MATCH(orders!$B173,customers!$A:$A,0))</f>
        <v>SMBs</v>
      </c>
      <c r="Q173" t="str">
        <f>INDEX(customers!$J:$J,MATCH(orders!$B173,customers!$A:$A,0))</f>
        <v>Pro</v>
      </c>
      <c r="R173" t="str">
        <f>INDEX(customers!$K:$K,MATCH(orders!$B173,customers!$A:$A,0))</f>
        <v>Monthly</v>
      </c>
    </row>
    <row r="174" spans="1:18" x14ac:dyDescent="0.25">
      <c r="A174" t="s">
        <v>396</v>
      </c>
      <c r="B174" t="s">
        <v>394</v>
      </c>
      <c r="C174" t="s">
        <v>395</v>
      </c>
      <c r="D174" s="26">
        <v>45133</v>
      </c>
      <c r="E174" t="s">
        <v>17</v>
      </c>
      <c r="F174" t="s">
        <v>5</v>
      </c>
      <c r="G174">
        <v>600</v>
      </c>
      <c r="H174">
        <v>480</v>
      </c>
      <c r="I174" s="26">
        <f t="shared" si="4"/>
        <v>45108</v>
      </c>
      <c r="J174" s="26">
        <f>INDEX(customers!$L:$L,MATCH(orders!$B174,customers!$A:$A,0))</f>
        <v>44743</v>
      </c>
      <c r="K174">
        <v>1</v>
      </c>
      <c r="L174">
        <f t="shared" si="5"/>
        <v>12</v>
      </c>
      <c r="M174" s="26" t="str">
        <f>INDEX(customers!$I:$I,MATCH(orders!$B174,customers!$A:$A,0))</f>
        <v>Social Media</v>
      </c>
      <c r="N174" s="26" t="str">
        <f>INDEX(customers!$E:$E,MATCH(orders!$B174,customers!$A:$A,0))</f>
        <v>North America</v>
      </c>
      <c r="O174" s="26" t="str">
        <f>INDEX(customers!$F:$F,MATCH(orders!$B174,customers!$A:$A,0))</f>
        <v>Tech</v>
      </c>
      <c r="P174" s="26" t="str">
        <f>INDEX(customers!$G:$G,MATCH(orders!$B174,customers!$A:$A,0))</f>
        <v>SMBs</v>
      </c>
      <c r="Q174" t="str">
        <f>INDEX(customers!$J:$J,MATCH(orders!$B174,customers!$A:$A,0))</f>
        <v>Pro</v>
      </c>
      <c r="R174" t="str">
        <f>INDEX(customers!$K:$K,MATCH(orders!$B174,customers!$A:$A,0))</f>
        <v>Monthly</v>
      </c>
    </row>
    <row r="175" spans="1:18" x14ac:dyDescent="0.25">
      <c r="A175" t="s">
        <v>397</v>
      </c>
      <c r="B175" t="s">
        <v>394</v>
      </c>
      <c r="C175" t="s">
        <v>398</v>
      </c>
      <c r="D175" s="26">
        <v>45134</v>
      </c>
      <c r="E175" t="s">
        <v>17</v>
      </c>
      <c r="F175" t="s">
        <v>5</v>
      </c>
      <c r="G175">
        <v>600</v>
      </c>
      <c r="H175">
        <v>480</v>
      </c>
      <c r="I175" s="26">
        <f t="shared" si="4"/>
        <v>45108</v>
      </c>
      <c r="J175" s="26">
        <f>INDEX(customers!$L:$L,MATCH(orders!$B175,customers!$A:$A,0))</f>
        <v>44743</v>
      </c>
      <c r="K175">
        <v>1</v>
      </c>
      <c r="L175">
        <f t="shared" si="5"/>
        <v>12</v>
      </c>
      <c r="M175" s="26" t="str">
        <f>INDEX(customers!$I:$I,MATCH(orders!$B175,customers!$A:$A,0))</f>
        <v>Social Media</v>
      </c>
      <c r="N175" s="26" t="str">
        <f>INDEX(customers!$E:$E,MATCH(orders!$B175,customers!$A:$A,0))</f>
        <v>North America</v>
      </c>
      <c r="O175" s="26" t="str">
        <f>INDEX(customers!$F:$F,MATCH(orders!$B175,customers!$A:$A,0))</f>
        <v>Tech</v>
      </c>
      <c r="P175" s="26" t="str">
        <f>INDEX(customers!$G:$G,MATCH(orders!$B175,customers!$A:$A,0))</f>
        <v>SMBs</v>
      </c>
      <c r="Q175" t="str">
        <f>INDEX(customers!$J:$J,MATCH(orders!$B175,customers!$A:$A,0))</f>
        <v>Pro</v>
      </c>
      <c r="R175" t="str">
        <f>INDEX(customers!$K:$K,MATCH(orders!$B175,customers!$A:$A,0))</f>
        <v>Monthly</v>
      </c>
    </row>
    <row r="176" spans="1:18" x14ac:dyDescent="0.25">
      <c r="A176" t="s">
        <v>399</v>
      </c>
      <c r="B176" t="s">
        <v>394</v>
      </c>
      <c r="C176" t="s">
        <v>400</v>
      </c>
      <c r="D176" s="26">
        <v>45500</v>
      </c>
      <c r="E176" t="s">
        <v>18</v>
      </c>
      <c r="F176" t="s">
        <v>5</v>
      </c>
      <c r="G176">
        <v>1440</v>
      </c>
      <c r="H176">
        <v>1180.8</v>
      </c>
      <c r="I176" s="26">
        <f t="shared" si="4"/>
        <v>45474</v>
      </c>
      <c r="J176" s="26">
        <f>INDEX(customers!$L:$L,MATCH(orders!$B176,customers!$A:$A,0))</f>
        <v>44743</v>
      </c>
      <c r="K176">
        <v>1</v>
      </c>
      <c r="L176">
        <f t="shared" si="5"/>
        <v>24</v>
      </c>
      <c r="M176" s="26" t="str">
        <f>INDEX(customers!$I:$I,MATCH(orders!$B176,customers!$A:$A,0))</f>
        <v>Social Media</v>
      </c>
      <c r="N176" s="26" t="str">
        <f>INDEX(customers!$E:$E,MATCH(orders!$B176,customers!$A:$A,0))</f>
        <v>North America</v>
      </c>
      <c r="O176" s="26" t="str">
        <f>INDEX(customers!$F:$F,MATCH(orders!$B176,customers!$A:$A,0))</f>
        <v>Tech</v>
      </c>
      <c r="P176" s="26" t="str">
        <f>INDEX(customers!$G:$G,MATCH(orders!$B176,customers!$A:$A,0))</f>
        <v>SMBs</v>
      </c>
      <c r="Q176" t="str">
        <f>INDEX(customers!$J:$J,MATCH(orders!$B176,customers!$A:$A,0))</f>
        <v>Pro</v>
      </c>
      <c r="R176" t="str">
        <f>INDEX(customers!$K:$K,MATCH(orders!$B176,customers!$A:$A,0))</f>
        <v>Monthly</v>
      </c>
    </row>
    <row r="177" spans="1:18" x14ac:dyDescent="0.25">
      <c r="A177" t="s">
        <v>401</v>
      </c>
      <c r="B177" t="s">
        <v>402</v>
      </c>
      <c r="C177" t="s">
        <v>403</v>
      </c>
      <c r="D177" s="26">
        <v>44756</v>
      </c>
      <c r="E177" t="s">
        <v>17</v>
      </c>
      <c r="F177" t="s">
        <v>4</v>
      </c>
      <c r="G177">
        <v>75</v>
      </c>
      <c r="H177">
        <v>60</v>
      </c>
      <c r="I177" s="26">
        <f t="shared" si="4"/>
        <v>44743</v>
      </c>
      <c r="J177" s="26">
        <f>INDEX(customers!$L:$L,MATCH(orders!$B177,customers!$A:$A,0))</f>
        <v>44743</v>
      </c>
      <c r="K177">
        <v>1</v>
      </c>
      <c r="L177">
        <f t="shared" si="5"/>
        <v>0</v>
      </c>
      <c r="M177" s="26" t="str">
        <f>INDEX(customers!$I:$I,MATCH(orders!$B177,customers!$A:$A,0))</f>
        <v>Paid Search</v>
      </c>
      <c r="N177" s="26" t="str">
        <f>INDEX(customers!$E:$E,MATCH(orders!$B177,customers!$A:$A,0))</f>
        <v>North America</v>
      </c>
      <c r="O177" s="26" t="str">
        <f>INDEX(customers!$F:$F,MATCH(orders!$B177,customers!$A:$A,0))</f>
        <v>Retail</v>
      </c>
      <c r="P177" s="26" t="str">
        <f>INDEX(customers!$G:$G,MATCH(orders!$B177,customers!$A:$A,0))</f>
        <v>SMBs</v>
      </c>
      <c r="Q177" t="str">
        <f>INDEX(customers!$J:$J,MATCH(orders!$B177,customers!$A:$A,0))</f>
        <v>Basic</v>
      </c>
      <c r="R177" t="str">
        <f>INDEX(customers!$K:$K,MATCH(orders!$B177,customers!$A:$A,0))</f>
        <v>Monthly</v>
      </c>
    </row>
    <row r="178" spans="1:18" x14ac:dyDescent="0.25">
      <c r="A178" t="s">
        <v>404</v>
      </c>
      <c r="B178" t="s">
        <v>402</v>
      </c>
      <c r="C178" t="s">
        <v>405</v>
      </c>
      <c r="D178" s="26">
        <v>44787</v>
      </c>
      <c r="E178" t="s">
        <v>17</v>
      </c>
      <c r="F178" t="s">
        <v>4</v>
      </c>
      <c r="G178">
        <v>75</v>
      </c>
      <c r="H178">
        <v>60</v>
      </c>
      <c r="I178" s="26">
        <f t="shared" si="4"/>
        <v>44774</v>
      </c>
      <c r="J178" s="26">
        <f>INDEX(customers!$L:$L,MATCH(orders!$B178,customers!$A:$A,0))</f>
        <v>44743</v>
      </c>
      <c r="K178">
        <v>1</v>
      </c>
      <c r="L178">
        <f t="shared" si="5"/>
        <v>1</v>
      </c>
      <c r="M178" s="26" t="str">
        <f>INDEX(customers!$I:$I,MATCH(orders!$B178,customers!$A:$A,0))</f>
        <v>Paid Search</v>
      </c>
      <c r="N178" s="26" t="str">
        <f>INDEX(customers!$E:$E,MATCH(orders!$B178,customers!$A:$A,0))</f>
        <v>North America</v>
      </c>
      <c r="O178" s="26" t="str">
        <f>INDEX(customers!$F:$F,MATCH(orders!$B178,customers!$A:$A,0))</f>
        <v>Retail</v>
      </c>
      <c r="P178" s="26" t="str">
        <f>INDEX(customers!$G:$G,MATCH(orders!$B178,customers!$A:$A,0))</f>
        <v>SMBs</v>
      </c>
      <c r="Q178" t="str">
        <f>INDEX(customers!$J:$J,MATCH(orders!$B178,customers!$A:$A,0))</f>
        <v>Basic</v>
      </c>
      <c r="R178" t="str">
        <f>INDEX(customers!$K:$K,MATCH(orders!$B178,customers!$A:$A,0))</f>
        <v>Monthly</v>
      </c>
    </row>
    <row r="179" spans="1:18" x14ac:dyDescent="0.25">
      <c r="A179" t="s">
        <v>406</v>
      </c>
      <c r="B179" t="s">
        <v>402</v>
      </c>
      <c r="C179" t="s">
        <v>407</v>
      </c>
      <c r="D179" s="26">
        <v>44818</v>
      </c>
      <c r="E179" t="s">
        <v>17</v>
      </c>
      <c r="F179" t="s">
        <v>4</v>
      </c>
      <c r="G179">
        <v>75</v>
      </c>
      <c r="H179">
        <v>60</v>
      </c>
      <c r="I179" s="26">
        <f t="shared" si="4"/>
        <v>44805</v>
      </c>
      <c r="J179" s="26">
        <f>INDEX(customers!$L:$L,MATCH(orders!$B179,customers!$A:$A,0))</f>
        <v>44743</v>
      </c>
      <c r="K179">
        <v>1</v>
      </c>
      <c r="L179">
        <f t="shared" si="5"/>
        <v>2</v>
      </c>
      <c r="M179" s="26" t="str">
        <f>INDEX(customers!$I:$I,MATCH(orders!$B179,customers!$A:$A,0))</f>
        <v>Paid Search</v>
      </c>
      <c r="N179" s="26" t="str">
        <f>INDEX(customers!$E:$E,MATCH(orders!$B179,customers!$A:$A,0))</f>
        <v>North America</v>
      </c>
      <c r="O179" s="26" t="str">
        <f>INDEX(customers!$F:$F,MATCH(orders!$B179,customers!$A:$A,0))</f>
        <v>Retail</v>
      </c>
      <c r="P179" s="26" t="str">
        <f>INDEX(customers!$G:$G,MATCH(orders!$B179,customers!$A:$A,0))</f>
        <v>SMBs</v>
      </c>
      <c r="Q179" t="str">
        <f>INDEX(customers!$J:$J,MATCH(orders!$B179,customers!$A:$A,0))</f>
        <v>Basic</v>
      </c>
      <c r="R179" t="str">
        <f>INDEX(customers!$K:$K,MATCH(orders!$B179,customers!$A:$A,0))</f>
        <v>Monthly</v>
      </c>
    </row>
    <row r="180" spans="1:18" x14ac:dyDescent="0.25">
      <c r="A180" t="s">
        <v>408</v>
      </c>
      <c r="B180" t="s">
        <v>402</v>
      </c>
      <c r="C180" t="s">
        <v>407</v>
      </c>
      <c r="D180" s="26">
        <v>44848</v>
      </c>
      <c r="E180" t="s">
        <v>17</v>
      </c>
      <c r="F180" t="s">
        <v>4</v>
      </c>
      <c r="G180">
        <v>75</v>
      </c>
      <c r="H180">
        <v>60</v>
      </c>
      <c r="I180" s="26">
        <f t="shared" si="4"/>
        <v>44835</v>
      </c>
      <c r="J180" s="26">
        <f>INDEX(customers!$L:$L,MATCH(orders!$B180,customers!$A:$A,0))</f>
        <v>44743</v>
      </c>
      <c r="K180">
        <v>1</v>
      </c>
      <c r="L180">
        <f t="shared" si="5"/>
        <v>3</v>
      </c>
      <c r="M180" s="26" t="str">
        <f>INDEX(customers!$I:$I,MATCH(orders!$B180,customers!$A:$A,0))</f>
        <v>Paid Search</v>
      </c>
      <c r="N180" s="26" t="str">
        <f>INDEX(customers!$E:$E,MATCH(orders!$B180,customers!$A:$A,0))</f>
        <v>North America</v>
      </c>
      <c r="O180" s="26" t="str">
        <f>INDEX(customers!$F:$F,MATCH(orders!$B180,customers!$A:$A,0))</f>
        <v>Retail</v>
      </c>
      <c r="P180" s="26" t="str">
        <f>INDEX(customers!$G:$G,MATCH(orders!$B180,customers!$A:$A,0))</f>
        <v>SMBs</v>
      </c>
      <c r="Q180" t="str">
        <f>INDEX(customers!$J:$J,MATCH(orders!$B180,customers!$A:$A,0))</f>
        <v>Basic</v>
      </c>
      <c r="R180" t="str">
        <f>INDEX(customers!$K:$K,MATCH(orders!$B180,customers!$A:$A,0))</f>
        <v>Monthly</v>
      </c>
    </row>
    <row r="181" spans="1:18" x14ac:dyDescent="0.25">
      <c r="A181" t="s">
        <v>409</v>
      </c>
      <c r="B181" t="s">
        <v>402</v>
      </c>
      <c r="C181" t="s">
        <v>410</v>
      </c>
      <c r="D181" s="26">
        <v>44849</v>
      </c>
      <c r="E181" t="s">
        <v>17</v>
      </c>
      <c r="F181" t="s">
        <v>4</v>
      </c>
      <c r="G181">
        <v>75</v>
      </c>
      <c r="H181">
        <v>60</v>
      </c>
      <c r="I181" s="26">
        <f t="shared" si="4"/>
        <v>44835</v>
      </c>
      <c r="J181" s="26">
        <f>INDEX(customers!$L:$L,MATCH(orders!$B181,customers!$A:$A,0))</f>
        <v>44743</v>
      </c>
      <c r="K181">
        <v>1</v>
      </c>
      <c r="L181">
        <f t="shared" si="5"/>
        <v>3</v>
      </c>
      <c r="M181" s="26" t="str">
        <f>INDEX(customers!$I:$I,MATCH(orders!$B181,customers!$A:$A,0))</f>
        <v>Paid Search</v>
      </c>
      <c r="N181" s="26" t="str">
        <f>INDEX(customers!$E:$E,MATCH(orders!$B181,customers!$A:$A,0))</f>
        <v>North America</v>
      </c>
      <c r="O181" s="26" t="str">
        <f>INDEX(customers!$F:$F,MATCH(orders!$B181,customers!$A:$A,0))</f>
        <v>Retail</v>
      </c>
      <c r="P181" s="26" t="str">
        <f>INDEX(customers!$G:$G,MATCH(orders!$B181,customers!$A:$A,0))</f>
        <v>SMBs</v>
      </c>
      <c r="Q181" t="str">
        <f>INDEX(customers!$J:$J,MATCH(orders!$B181,customers!$A:$A,0))</f>
        <v>Basic</v>
      </c>
      <c r="R181" t="str">
        <f>INDEX(customers!$K:$K,MATCH(orders!$B181,customers!$A:$A,0))</f>
        <v>Monthly</v>
      </c>
    </row>
    <row r="182" spans="1:18" x14ac:dyDescent="0.25">
      <c r="A182" t="s">
        <v>411</v>
      </c>
      <c r="B182" t="s">
        <v>402</v>
      </c>
      <c r="C182" t="s">
        <v>412</v>
      </c>
      <c r="D182" s="26">
        <v>44880</v>
      </c>
      <c r="E182" t="s">
        <v>17</v>
      </c>
      <c r="F182" t="s">
        <v>4</v>
      </c>
      <c r="G182">
        <v>75</v>
      </c>
      <c r="H182">
        <v>60</v>
      </c>
      <c r="I182" s="26">
        <f t="shared" si="4"/>
        <v>44866</v>
      </c>
      <c r="J182" s="26">
        <f>INDEX(customers!$L:$L,MATCH(orders!$B182,customers!$A:$A,0))</f>
        <v>44743</v>
      </c>
      <c r="K182">
        <v>1</v>
      </c>
      <c r="L182">
        <f t="shared" si="5"/>
        <v>4</v>
      </c>
      <c r="M182" s="26" t="str">
        <f>INDEX(customers!$I:$I,MATCH(orders!$B182,customers!$A:$A,0))</f>
        <v>Paid Search</v>
      </c>
      <c r="N182" s="26" t="str">
        <f>INDEX(customers!$E:$E,MATCH(orders!$B182,customers!$A:$A,0))</f>
        <v>North America</v>
      </c>
      <c r="O182" s="26" t="str">
        <f>INDEX(customers!$F:$F,MATCH(orders!$B182,customers!$A:$A,0))</f>
        <v>Retail</v>
      </c>
      <c r="P182" s="26" t="str">
        <f>INDEX(customers!$G:$G,MATCH(orders!$B182,customers!$A:$A,0))</f>
        <v>SMBs</v>
      </c>
      <c r="Q182" t="str">
        <f>INDEX(customers!$J:$J,MATCH(orders!$B182,customers!$A:$A,0))</f>
        <v>Basic</v>
      </c>
      <c r="R182" t="str">
        <f>INDEX(customers!$K:$K,MATCH(orders!$B182,customers!$A:$A,0))</f>
        <v>Monthly</v>
      </c>
    </row>
    <row r="183" spans="1:18" x14ac:dyDescent="0.25">
      <c r="A183" t="s">
        <v>413</v>
      </c>
      <c r="B183" t="s">
        <v>402</v>
      </c>
      <c r="C183" t="s">
        <v>412</v>
      </c>
      <c r="D183" s="26">
        <v>44910</v>
      </c>
      <c r="E183" t="s">
        <v>17</v>
      </c>
      <c r="F183" t="s">
        <v>4</v>
      </c>
      <c r="G183">
        <v>75</v>
      </c>
      <c r="H183">
        <v>60</v>
      </c>
      <c r="I183" s="26">
        <f t="shared" si="4"/>
        <v>44896</v>
      </c>
      <c r="J183" s="26">
        <f>INDEX(customers!$L:$L,MATCH(orders!$B183,customers!$A:$A,0))</f>
        <v>44743</v>
      </c>
      <c r="K183">
        <v>1</v>
      </c>
      <c r="L183">
        <f t="shared" si="5"/>
        <v>5</v>
      </c>
      <c r="M183" s="26" t="str">
        <f>INDEX(customers!$I:$I,MATCH(orders!$B183,customers!$A:$A,0))</f>
        <v>Paid Search</v>
      </c>
      <c r="N183" s="26" t="str">
        <f>INDEX(customers!$E:$E,MATCH(orders!$B183,customers!$A:$A,0))</f>
        <v>North America</v>
      </c>
      <c r="O183" s="26" t="str">
        <f>INDEX(customers!$F:$F,MATCH(orders!$B183,customers!$A:$A,0))</f>
        <v>Retail</v>
      </c>
      <c r="P183" s="26" t="str">
        <f>INDEX(customers!$G:$G,MATCH(orders!$B183,customers!$A:$A,0))</f>
        <v>SMBs</v>
      </c>
      <c r="Q183" t="str">
        <f>INDEX(customers!$J:$J,MATCH(orders!$B183,customers!$A:$A,0))</f>
        <v>Basic</v>
      </c>
      <c r="R183" t="str">
        <f>INDEX(customers!$K:$K,MATCH(orders!$B183,customers!$A:$A,0))</f>
        <v>Monthly</v>
      </c>
    </row>
    <row r="184" spans="1:18" x14ac:dyDescent="0.25">
      <c r="A184" t="s">
        <v>414</v>
      </c>
      <c r="B184" t="s">
        <v>402</v>
      </c>
      <c r="C184" t="s">
        <v>415</v>
      </c>
      <c r="D184" s="26">
        <v>44911</v>
      </c>
      <c r="E184" t="s">
        <v>17</v>
      </c>
      <c r="F184" t="s">
        <v>4</v>
      </c>
      <c r="G184">
        <v>75</v>
      </c>
      <c r="H184">
        <v>60</v>
      </c>
      <c r="I184" s="26">
        <f t="shared" si="4"/>
        <v>44896</v>
      </c>
      <c r="J184" s="26">
        <f>INDEX(customers!$L:$L,MATCH(orders!$B184,customers!$A:$A,0))</f>
        <v>44743</v>
      </c>
      <c r="K184">
        <v>1</v>
      </c>
      <c r="L184">
        <f t="shared" si="5"/>
        <v>5</v>
      </c>
      <c r="M184" s="26" t="str">
        <f>INDEX(customers!$I:$I,MATCH(orders!$B184,customers!$A:$A,0))</f>
        <v>Paid Search</v>
      </c>
      <c r="N184" s="26" t="str">
        <f>INDEX(customers!$E:$E,MATCH(orders!$B184,customers!$A:$A,0))</f>
        <v>North America</v>
      </c>
      <c r="O184" s="26" t="str">
        <f>INDEX(customers!$F:$F,MATCH(orders!$B184,customers!$A:$A,0))</f>
        <v>Retail</v>
      </c>
      <c r="P184" s="26" t="str">
        <f>INDEX(customers!$G:$G,MATCH(orders!$B184,customers!$A:$A,0))</f>
        <v>SMBs</v>
      </c>
      <c r="Q184" t="str">
        <f>INDEX(customers!$J:$J,MATCH(orders!$B184,customers!$A:$A,0))</f>
        <v>Basic</v>
      </c>
      <c r="R184" t="str">
        <f>INDEX(customers!$K:$K,MATCH(orders!$B184,customers!$A:$A,0))</f>
        <v>Monthly</v>
      </c>
    </row>
    <row r="185" spans="1:18" x14ac:dyDescent="0.25">
      <c r="A185" t="s">
        <v>416</v>
      </c>
      <c r="B185" t="s">
        <v>402</v>
      </c>
      <c r="C185" t="s">
        <v>417</v>
      </c>
      <c r="D185" s="26">
        <v>44942</v>
      </c>
      <c r="E185" t="s">
        <v>17</v>
      </c>
      <c r="F185" t="s">
        <v>4</v>
      </c>
      <c r="G185">
        <v>75</v>
      </c>
      <c r="H185">
        <v>60</v>
      </c>
      <c r="I185" s="26">
        <f t="shared" si="4"/>
        <v>44927</v>
      </c>
      <c r="J185" s="26">
        <f>INDEX(customers!$L:$L,MATCH(orders!$B185,customers!$A:$A,0))</f>
        <v>44743</v>
      </c>
      <c r="K185">
        <v>1</v>
      </c>
      <c r="L185">
        <f t="shared" si="5"/>
        <v>6</v>
      </c>
      <c r="M185" s="26" t="str">
        <f>INDEX(customers!$I:$I,MATCH(orders!$B185,customers!$A:$A,0))</f>
        <v>Paid Search</v>
      </c>
      <c r="N185" s="26" t="str">
        <f>INDEX(customers!$E:$E,MATCH(orders!$B185,customers!$A:$A,0))</f>
        <v>North America</v>
      </c>
      <c r="O185" s="26" t="str">
        <f>INDEX(customers!$F:$F,MATCH(orders!$B185,customers!$A:$A,0))</f>
        <v>Retail</v>
      </c>
      <c r="P185" s="26" t="str">
        <f>INDEX(customers!$G:$G,MATCH(orders!$B185,customers!$A:$A,0))</f>
        <v>SMBs</v>
      </c>
      <c r="Q185" t="str">
        <f>INDEX(customers!$J:$J,MATCH(orders!$B185,customers!$A:$A,0))</f>
        <v>Basic</v>
      </c>
      <c r="R185" t="str">
        <f>INDEX(customers!$K:$K,MATCH(orders!$B185,customers!$A:$A,0))</f>
        <v>Monthly</v>
      </c>
    </row>
    <row r="186" spans="1:18" x14ac:dyDescent="0.25">
      <c r="A186" t="s">
        <v>418</v>
      </c>
      <c r="B186" t="s">
        <v>402</v>
      </c>
      <c r="C186" t="s">
        <v>419</v>
      </c>
      <c r="D186" s="26">
        <v>44973</v>
      </c>
      <c r="E186" t="s">
        <v>17</v>
      </c>
      <c r="F186" t="s">
        <v>4</v>
      </c>
      <c r="G186">
        <v>75</v>
      </c>
      <c r="H186">
        <v>60</v>
      </c>
      <c r="I186" s="26">
        <f t="shared" si="4"/>
        <v>44958</v>
      </c>
      <c r="J186" s="26">
        <f>INDEX(customers!$L:$L,MATCH(orders!$B186,customers!$A:$A,0))</f>
        <v>44743</v>
      </c>
      <c r="K186">
        <v>1</v>
      </c>
      <c r="L186">
        <f t="shared" si="5"/>
        <v>7</v>
      </c>
      <c r="M186" s="26" t="str">
        <f>INDEX(customers!$I:$I,MATCH(orders!$B186,customers!$A:$A,0))</f>
        <v>Paid Search</v>
      </c>
      <c r="N186" s="26" t="str">
        <f>INDEX(customers!$E:$E,MATCH(orders!$B186,customers!$A:$A,0))</f>
        <v>North America</v>
      </c>
      <c r="O186" s="26" t="str">
        <f>INDEX(customers!$F:$F,MATCH(orders!$B186,customers!$A:$A,0))</f>
        <v>Retail</v>
      </c>
      <c r="P186" s="26" t="str">
        <f>INDEX(customers!$G:$G,MATCH(orders!$B186,customers!$A:$A,0))</f>
        <v>SMBs</v>
      </c>
      <c r="Q186" t="str">
        <f>INDEX(customers!$J:$J,MATCH(orders!$B186,customers!$A:$A,0))</f>
        <v>Basic</v>
      </c>
      <c r="R186" t="str">
        <f>INDEX(customers!$K:$K,MATCH(orders!$B186,customers!$A:$A,0))</f>
        <v>Monthly</v>
      </c>
    </row>
    <row r="187" spans="1:18" x14ac:dyDescent="0.25">
      <c r="A187" t="s">
        <v>420</v>
      </c>
      <c r="B187" t="s">
        <v>402</v>
      </c>
      <c r="C187" t="s">
        <v>419</v>
      </c>
      <c r="D187" s="26">
        <v>45001</v>
      </c>
      <c r="E187" t="s">
        <v>17</v>
      </c>
      <c r="F187" t="s">
        <v>4</v>
      </c>
      <c r="G187">
        <v>75</v>
      </c>
      <c r="H187">
        <v>60</v>
      </c>
      <c r="I187" s="26">
        <f t="shared" si="4"/>
        <v>44986</v>
      </c>
      <c r="J187" s="26">
        <f>INDEX(customers!$L:$L,MATCH(orders!$B187,customers!$A:$A,0))</f>
        <v>44743</v>
      </c>
      <c r="K187">
        <v>1</v>
      </c>
      <c r="L187">
        <f t="shared" si="5"/>
        <v>8</v>
      </c>
      <c r="M187" s="26" t="str">
        <f>INDEX(customers!$I:$I,MATCH(orders!$B187,customers!$A:$A,0))</f>
        <v>Paid Search</v>
      </c>
      <c r="N187" s="26" t="str">
        <f>INDEX(customers!$E:$E,MATCH(orders!$B187,customers!$A:$A,0))</f>
        <v>North America</v>
      </c>
      <c r="O187" s="26" t="str">
        <f>INDEX(customers!$F:$F,MATCH(orders!$B187,customers!$A:$A,0))</f>
        <v>Retail</v>
      </c>
      <c r="P187" s="26" t="str">
        <f>INDEX(customers!$G:$G,MATCH(orders!$B187,customers!$A:$A,0))</f>
        <v>SMBs</v>
      </c>
      <c r="Q187" t="str">
        <f>INDEX(customers!$J:$J,MATCH(orders!$B187,customers!$A:$A,0))</f>
        <v>Basic</v>
      </c>
      <c r="R187" t="str">
        <f>INDEX(customers!$K:$K,MATCH(orders!$B187,customers!$A:$A,0))</f>
        <v>Monthly</v>
      </c>
    </row>
    <row r="188" spans="1:18" x14ac:dyDescent="0.25">
      <c r="A188" t="s">
        <v>421</v>
      </c>
      <c r="B188" t="s">
        <v>402</v>
      </c>
      <c r="C188" t="s">
        <v>422</v>
      </c>
      <c r="D188" s="26">
        <v>45004</v>
      </c>
      <c r="E188" t="s">
        <v>17</v>
      </c>
      <c r="F188" t="s">
        <v>4</v>
      </c>
      <c r="G188">
        <v>75</v>
      </c>
      <c r="H188">
        <v>60</v>
      </c>
      <c r="I188" s="26">
        <f t="shared" si="4"/>
        <v>44986</v>
      </c>
      <c r="J188" s="26">
        <f>INDEX(customers!$L:$L,MATCH(orders!$B188,customers!$A:$A,0))</f>
        <v>44743</v>
      </c>
      <c r="K188">
        <v>1</v>
      </c>
      <c r="L188">
        <f t="shared" si="5"/>
        <v>8</v>
      </c>
      <c r="M188" s="26" t="str">
        <f>INDEX(customers!$I:$I,MATCH(orders!$B188,customers!$A:$A,0))</f>
        <v>Paid Search</v>
      </c>
      <c r="N188" s="26" t="str">
        <f>INDEX(customers!$E:$E,MATCH(orders!$B188,customers!$A:$A,0))</f>
        <v>North America</v>
      </c>
      <c r="O188" s="26" t="str">
        <f>INDEX(customers!$F:$F,MATCH(orders!$B188,customers!$A:$A,0))</f>
        <v>Retail</v>
      </c>
      <c r="P188" s="26" t="str">
        <f>INDEX(customers!$G:$G,MATCH(orders!$B188,customers!$A:$A,0))</f>
        <v>SMBs</v>
      </c>
      <c r="Q188" t="str">
        <f>INDEX(customers!$J:$J,MATCH(orders!$B188,customers!$A:$A,0))</f>
        <v>Basic</v>
      </c>
      <c r="R188" t="str">
        <f>INDEX(customers!$K:$K,MATCH(orders!$B188,customers!$A:$A,0))</f>
        <v>Monthly</v>
      </c>
    </row>
    <row r="189" spans="1:18" x14ac:dyDescent="0.25">
      <c r="A189" t="s">
        <v>423</v>
      </c>
      <c r="B189" t="s">
        <v>402</v>
      </c>
      <c r="C189" t="s">
        <v>424</v>
      </c>
      <c r="D189" s="26">
        <v>45035</v>
      </c>
      <c r="E189" t="s">
        <v>17</v>
      </c>
      <c r="F189" t="s">
        <v>4</v>
      </c>
      <c r="G189">
        <v>75</v>
      </c>
      <c r="H189">
        <v>60</v>
      </c>
      <c r="I189" s="26">
        <f t="shared" si="4"/>
        <v>45017</v>
      </c>
      <c r="J189" s="26">
        <f>INDEX(customers!$L:$L,MATCH(orders!$B189,customers!$A:$A,0))</f>
        <v>44743</v>
      </c>
      <c r="K189">
        <v>1</v>
      </c>
      <c r="L189">
        <f t="shared" si="5"/>
        <v>9</v>
      </c>
      <c r="M189" s="26" t="str">
        <f>INDEX(customers!$I:$I,MATCH(orders!$B189,customers!$A:$A,0))</f>
        <v>Paid Search</v>
      </c>
      <c r="N189" s="26" t="str">
        <f>INDEX(customers!$E:$E,MATCH(orders!$B189,customers!$A:$A,0))</f>
        <v>North America</v>
      </c>
      <c r="O189" s="26" t="str">
        <f>INDEX(customers!$F:$F,MATCH(orders!$B189,customers!$A:$A,0))</f>
        <v>Retail</v>
      </c>
      <c r="P189" s="26" t="str">
        <f>INDEX(customers!$G:$G,MATCH(orders!$B189,customers!$A:$A,0))</f>
        <v>SMBs</v>
      </c>
      <c r="Q189" t="str">
        <f>INDEX(customers!$J:$J,MATCH(orders!$B189,customers!$A:$A,0))</f>
        <v>Basic</v>
      </c>
      <c r="R189" t="str">
        <f>INDEX(customers!$K:$K,MATCH(orders!$B189,customers!$A:$A,0))</f>
        <v>Monthly</v>
      </c>
    </row>
    <row r="190" spans="1:18" x14ac:dyDescent="0.25">
      <c r="A190" t="s">
        <v>425</v>
      </c>
      <c r="B190" t="s">
        <v>402</v>
      </c>
      <c r="C190" t="s">
        <v>424</v>
      </c>
      <c r="D190" s="26">
        <v>45065</v>
      </c>
      <c r="E190" t="s">
        <v>17</v>
      </c>
      <c r="F190" t="s">
        <v>4</v>
      </c>
      <c r="G190">
        <v>75</v>
      </c>
      <c r="H190">
        <v>60</v>
      </c>
      <c r="I190" s="26">
        <f t="shared" si="4"/>
        <v>45047</v>
      </c>
      <c r="J190" s="26">
        <f>INDEX(customers!$L:$L,MATCH(orders!$B190,customers!$A:$A,0))</f>
        <v>44743</v>
      </c>
      <c r="K190">
        <v>1</v>
      </c>
      <c r="L190">
        <f t="shared" si="5"/>
        <v>10</v>
      </c>
      <c r="M190" s="26" t="str">
        <f>INDEX(customers!$I:$I,MATCH(orders!$B190,customers!$A:$A,0))</f>
        <v>Paid Search</v>
      </c>
      <c r="N190" s="26" t="str">
        <f>INDEX(customers!$E:$E,MATCH(orders!$B190,customers!$A:$A,0))</f>
        <v>North America</v>
      </c>
      <c r="O190" s="26" t="str">
        <f>INDEX(customers!$F:$F,MATCH(orders!$B190,customers!$A:$A,0))</f>
        <v>Retail</v>
      </c>
      <c r="P190" s="26" t="str">
        <f>INDEX(customers!$G:$G,MATCH(orders!$B190,customers!$A:$A,0))</f>
        <v>SMBs</v>
      </c>
      <c r="Q190" t="str">
        <f>INDEX(customers!$J:$J,MATCH(orders!$B190,customers!$A:$A,0))</f>
        <v>Basic</v>
      </c>
      <c r="R190" t="str">
        <f>INDEX(customers!$K:$K,MATCH(orders!$B190,customers!$A:$A,0))</f>
        <v>Monthly</v>
      </c>
    </row>
    <row r="191" spans="1:18" x14ac:dyDescent="0.25">
      <c r="A191" t="s">
        <v>426</v>
      </c>
      <c r="B191" t="s">
        <v>402</v>
      </c>
      <c r="C191" t="s">
        <v>427</v>
      </c>
      <c r="D191" s="26">
        <v>45066</v>
      </c>
      <c r="E191" t="s">
        <v>18</v>
      </c>
      <c r="F191" t="s">
        <v>4</v>
      </c>
      <c r="G191">
        <v>135</v>
      </c>
      <c r="H191">
        <v>110.7</v>
      </c>
      <c r="I191" s="26">
        <f t="shared" si="4"/>
        <v>45047</v>
      </c>
      <c r="J191" s="26">
        <f>INDEX(customers!$L:$L,MATCH(orders!$B191,customers!$A:$A,0))</f>
        <v>44743</v>
      </c>
      <c r="K191">
        <v>1</v>
      </c>
      <c r="L191">
        <f t="shared" si="5"/>
        <v>10</v>
      </c>
      <c r="M191" s="26" t="str">
        <f>INDEX(customers!$I:$I,MATCH(orders!$B191,customers!$A:$A,0))</f>
        <v>Paid Search</v>
      </c>
      <c r="N191" s="26" t="str">
        <f>INDEX(customers!$E:$E,MATCH(orders!$B191,customers!$A:$A,0))</f>
        <v>North America</v>
      </c>
      <c r="O191" s="26" t="str">
        <f>INDEX(customers!$F:$F,MATCH(orders!$B191,customers!$A:$A,0))</f>
        <v>Retail</v>
      </c>
      <c r="P191" s="26" t="str">
        <f>INDEX(customers!$G:$G,MATCH(orders!$B191,customers!$A:$A,0))</f>
        <v>SMBs</v>
      </c>
      <c r="Q191" t="str">
        <f>INDEX(customers!$J:$J,MATCH(orders!$B191,customers!$A:$A,0))</f>
        <v>Basic</v>
      </c>
      <c r="R191" t="str">
        <f>INDEX(customers!$K:$K,MATCH(orders!$B191,customers!$A:$A,0))</f>
        <v>Monthly</v>
      </c>
    </row>
    <row r="192" spans="1:18" x14ac:dyDescent="0.25">
      <c r="A192" t="s">
        <v>428</v>
      </c>
      <c r="B192" t="s">
        <v>402</v>
      </c>
      <c r="C192" t="s">
        <v>429</v>
      </c>
      <c r="D192" s="26">
        <v>45097</v>
      </c>
      <c r="E192" t="s">
        <v>18</v>
      </c>
      <c r="F192" t="s">
        <v>4</v>
      </c>
      <c r="G192">
        <v>135</v>
      </c>
      <c r="H192">
        <v>110.7</v>
      </c>
      <c r="I192" s="26">
        <f t="shared" si="4"/>
        <v>45078</v>
      </c>
      <c r="J192" s="26">
        <f>INDEX(customers!$L:$L,MATCH(orders!$B192,customers!$A:$A,0))</f>
        <v>44743</v>
      </c>
      <c r="K192">
        <v>1</v>
      </c>
      <c r="L192">
        <f t="shared" si="5"/>
        <v>11</v>
      </c>
      <c r="M192" s="26" t="str">
        <f>INDEX(customers!$I:$I,MATCH(orders!$B192,customers!$A:$A,0))</f>
        <v>Paid Search</v>
      </c>
      <c r="N192" s="26" t="str">
        <f>INDEX(customers!$E:$E,MATCH(orders!$B192,customers!$A:$A,0))</f>
        <v>North America</v>
      </c>
      <c r="O192" s="26" t="str">
        <f>INDEX(customers!$F:$F,MATCH(orders!$B192,customers!$A:$A,0))</f>
        <v>Retail</v>
      </c>
      <c r="P192" s="26" t="str">
        <f>INDEX(customers!$G:$G,MATCH(orders!$B192,customers!$A:$A,0))</f>
        <v>SMBs</v>
      </c>
      <c r="Q192" t="str">
        <f>INDEX(customers!$J:$J,MATCH(orders!$B192,customers!$A:$A,0))</f>
        <v>Basic</v>
      </c>
      <c r="R192" t="str">
        <f>INDEX(customers!$K:$K,MATCH(orders!$B192,customers!$A:$A,0))</f>
        <v>Monthly</v>
      </c>
    </row>
    <row r="193" spans="1:18" x14ac:dyDescent="0.25">
      <c r="A193" t="s">
        <v>430</v>
      </c>
      <c r="B193" t="s">
        <v>402</v>
      </c>
      <c r="C193" t="s">
        <v>429</v>
      </c>
      <c r="D193" s="26">
        <v>45127</v>
      </c>
      <c r="E193" t="s">
        <v>18</v>
      </c>
      <c r="F193" t="s">
        <v>4</v>
      </c>
      <c r="G193">
        <v>135</v>
      </c>
      <c r="H193">
        <v>110.7</v>
      </c>
      <c r="I193" s="26">
        <f t="shared" si="4"/>
        <v>45108</v>
      </c>
      <c r="J193" s="26">
        <f>INDEX(customers!$L:$L,MATCH(orders!$B193,customers!$A:$A,0))</f>
        <v>44743</v>
      </c>
      <c r="K193">
        <v>1</v>
      </c>
      <c r="L193">
        <f t="shared" si="5"/>
        <v>12</v>
      </c>
      <c r="M193" s="26" t="str">
        <f>INDEX(customers!$I:$I,MATCH(orders!$B193,customers!$A:$A,0))</f>
        <v>Paid Search</v>
      </c>
      <c r="N193" s="26" t="str">
        <f>INDEX(customers!$E:$E,MATCH(orders!$B193,customers!$A:$A,0))</f>
        <v>North America</v>
      </c>
      <c r="O193" s="26" t="str">
        <f>INDEX(customers!$F:$F,MATCH(orders!$B193,customers!$A:$A,0))</f>
        <v>Retail</v>
      </c>
      <c r="P193" s="26" t="str">
        <f>INDEX(customers!$G:$G,MATCH(orders!$B193,customers!$A:$A,0))</f>
        <v>SMBs</v>
      </c>
      <c r="Q193" t="str">
        <f>INDEX(customers!$J:$J,MATCH(orders!$B193,customers!$A:$A,0))</f>
        <v>Basic</v>
      </c>
      <c r="R193" t="str">
        <f>INDEX(customers!$K:$K,MATCH(orders!$B193,customers!$A:$A,0))</f>
        <v>Monthly</v>
      </c>
    </row>
    <row r="194" spans="1:18" x14ac:dyDescent="0.25">
      <c r="A194" t="s">
        <v>431</v>
      </c>
      <c r="B194" t="s">
        <v>402</v>
      </c>
      <c r="C194" t="s">
        <v>432</v>
      </c>
      <c r="D194" s="26">
        <v>45128</v>
      </c>
      <c r="E194" t="s">
        <v>18</v>
      </c>
      <c r="F194" t="s">
        <v>4</v>
      </c>
      <c r="G194">
        <v>135</v>
      </c>
      <c r="H194">
        <v>110.7</v>
      </c>
      <c r="I194" s="26">
        <f t="shared" ref="I194:I257" si="6">EOMONTH(D194,-1)+1</f>
        <v>45108</v>
      </c>
      <c r="J194" s="26">
        <f>INDEX(customers!$L:$L,MATCH(orders!$B194,customers!$A:$A,0))</f>
        <v>44743</v>
      </c>
      <c r="K194">
        <v>1</v>
      </c>
      <c r="L194">
        <f t="shared" si="5"/>
        <v>12</v>
      </c>
      <c r="M194" s="26" t="str">
        <f>INDEX(customers!$I:$I,MATCH(orders!$B194,customers!$A:$A,0))</f>
        <v>Paid Search</v>
      </c>
      <c r="N194" s="26" t="str">
        <f>INDEX(customers!$E:$E,MATCH(orders!$B194,customers!$A:$A,0))</f>
        <v>North America</v>
      </c>
      <c r="O194" s="26" t="str">
        <f>INDEX(customers!$F:$F,MATCH(orders!$B194,customers!$A:$A,0))</f>
        <v>Retail</v>
      </c>
      <c r="P194" s="26" t="str">
        <f>INDEX(customers!$G:$G,MATCH(orders!$B194,customers!$A:$A,0))</f>
        <v>SMBs</v>
      </c>
      <c r="Q194" t="str">
        <f>INDEX(customers!$J:$J,MATCH(orders!$B194,customers!$A:$A,0))</f>
        <v>Basic</v>
      </c>
      <c r="R194" t="str">
        <f>INDEX(customers!$K:$K,MATCH(orders!$B194,customers!$A:$A,0))</f>
        <v>Monthly</v>
      </c>
    </row>
    <row r="195" spans="1:18" x14ac:dyDescent="0.25">
      <c r="A195" t="s">
        <v>433</v>
      </c>
      <c r="B195" t="s">
        <v>402</v>
      </c>
      <c r="C195" t="s">
        <v>434</v>
      </c>
      <c r="D195" s="26">
        <v>45159</v>
      </c>
      <c r="E195" t="s">
        <v>18</v>
      </c>
      <c r="F195" t="s">
        <v>4</v>
      </c>
      <c r="G195">
        <v>135</v>
      </c>
      <c r="H195">
        <v>110.7</v>
      </c>
      <c r="I195" s="26">
        <f t="shared" si="6"/>
        <v>45139</v>
      </c>
      <c r="J195" s="26">
        <f>INDEX(customers!$L:$L,MATCH(orders!$B195,customers!$A:$A,0))</f>
        <v>44743</v>
      </c>
      <c r="K195">
        <v>1</v>
      </c>
      <c r="L195">
        <f t="shared" ref="L195:L258" si="7">DATEDIF(J195,I195,"M")</f>
        <v>13</v>
      </c>
      <c r="M195" s="26" t="str">
        <f>INDEX(customers!$I:$I,MATCH(orders!$B195,customers!$A:$A,0))</f>
        <v>Paid Search</v>
      </c>
      <c r="N195" s="26" t="str">
        <f>INDEX(customers!$E:$E,MATCH(orders!$B195,customers!$A:$A,0))</f>
        <v>North America</v>
      </c>
      <c r="O195" s="26" t="str">
        <f>INDEX(customers!$F:$F,MATCH(orders!$B195,customers!$A:$A,0))</f>
        <v>Retail</v>
      </c>
      <c r="P195" s="26" t="str">
        <f>INDEX(customers!$G:$G,MATCH(orders!$B195,customers!$A:$A,0))</f>
        <v>SMBs</v>
      </c>
      <c r="Q195" t="str">
        <f>INDEX(customers!$J:$J,MATCH(orders!$B195,customers!$A:$A,0))</f>
        <v>Basic</v>
      </c>
      <c r="R195" t="str">
        <f>INDEX(customers!$K:$K,MATCH(orders!$B195,customers!$A:$A,0))</f>
        <v>Monthly</v>
      </c>
    </row>
    <row r="196" spans="1:18" x14ac:dyDescent="0.25">
      <c r="A196" t="s">
        <v>435</v>
      </c>
      <c r="B196" t="s">
        <v>402</v>
      </c>
      <c r="C196" t="s">
        <v>436</v>
      </c>
      <c r="D196" s="26">
        <v>45190</v>
      </c>
      <c r="E196" t="s">
        <v>18</v>
      </c>
      <c r="F196" t="s">
        <v>4</v>
      </c>
      <c r="G196">
        <v>135</v>
      </c>
      <c r="H196">
        <v>110.7</v>
      </c>
      <c r="I196" s="26">
        <f t="shared" si="6"/>
        <v>45170</v>
      </c>
      <c r="J196" s="26">
        <f>INDEX(customers!$L:$L,MATCH(orders!$B196,customers!$A:$A,0))</f>
        <v>44743</v>
      </c>
      <c r="K196">
        <v>1</v>
      </c>
      <c r="L196">
        <f t="shared" si="7"/>
        <v>14</v>
      </c>
      <c r="M196" s="26" t="str">
        <f>INDEX(customers!$I:$I,MATCH(orders!$B196,customers!$A:$A,0))</f>
        <v>Paid Search</v>
      </c>
      <c r="N196" s="26" t="str">
        <f>INDEX(customers!$E:$E,MATCH(orders!$B196,customers!$A:$A,0))</f>
        <v>North America</v>
      </c>
      <c r="O196" s="26" t="str">
        <f>INDEX(customers!$F:$F,MATCH(orders!$B196,customers!$A:$A,0))</f>
        <v>Retail</v>
      </c>
      <c r="P196" s="26" t="str">
        <f>INDEX(customers!$G:$G,MATCH(orders!$B196,customers!$A:$A,0))</f>
        <v>SMBs</v>
      </c>
      <c r="Q196" t="str">
        <f>INDEX(customers!$J:$J,MATCH(orders!$B196,customers!$A:$A,0))</f>
        <v>Basic</v>
      </c>
      <c r="R196" t="str">
        <f>INDEX(customers!$K:$K,MATCH(orders!$B196,customers!$A:$A,0))</f>
        <v>Monthly</v>
      </c>
    </row>
    <row r="197" spans="1:18" x14ac:dyDescent="0.25">
      <c r="A197" t="s">
        <v>437</v>
      </c>
      <c r="B197" t="s">
        <v>402</v>
      </c>
      <c r="C197" t="s">
        <v>436</v>
      </c>
      <c r="D197" s="26">
        <v>45220</v>
      </c>
      <c r="E197" t="s">
        <v>18</v>
      </c>
      <c r="F197" t="s">
        <v>4</v>
      </c>
      <c r="G197">
        <v>135</v>
      </c>
      <c r="H197">
        <v>110.7</v>
      </c>
      <c r="I197" s="26">
        <f t="shared" si="6"/>
        <v>45200</v>
      </c>
      <c r="J197" s="26">
        <f>INDEX(customers!$L:$L,MATCH(orders!$B197,customers!$A:$A,0))</f>
        <v>44743</v>
      </c>
      <c r="K197">
        <v>1</v>
      </c>
      <c r="L197">
        <f t="shared" si="7"/>
        <v>15</v>
      </c>
      <c r="M197" s="26" t="str">
        <f>INDEX(customers!$I:$I,MATCH(orders!$B197,customers!$A:$A,0))</f>
        <v>Paid Search</v>
      </c>
      <c r="N197" s="26" t="str">
        <f>INDEX(customers!$E:$E,MATCH(orders!$B197,customers!$A:$A,0))</f>
        <v>North America</v>
      </c>
      <c r="O197" s="26" t="str">
        <f>INDEX(customers!$F:$F,MATCH(orders!$B197,customers!$A:$A,0))</f>
        <v>Retail</v>
      </c>
      <c r="P197" s="26" t="str">
        <f>INDEX(customers!$G:$G,MATCH(orders!$B197,customers!$A:$A,0))</f>
        <v>SMBs</v>
      </c>
      <c r="Q197" t="str">
        <f>INDEX(customers!$J:$J,MATCH(orders!$B197,customers!$A:$A,0))</f>
        <v>Basic</v>
      </c>
      <c r="R197" t="str">
        <f>INDEX(customers!$K:$K,MATCH(orders!$B197,customers!$A:$A,0))</f>
        <v>Monthly</v>
      </c>
    </row>
    <row r="198" spans="1:18" x14ac:dyDescent="0.25">
      <c r="A198" t="s">
        <v>438</v>
      </c>
      <c r="B198" t="s">
        <v>402</v>
      </c>
      <c r="C198" t="s">
        <v>439</v>
      </c>
      <c r="D198" s="26">
        <v>45221</v>
      </c>
      <c r="E198" t="s">
        <v>18</v>
      </c>
      <c r="F198" t="s">
        <v>4</v>
      </c>
      <c r="G198">
        <v>135</v>
      </c>
      <c r="H198">
        <v>110.7</v>
      </c>
      <c r="I198" s="26">
        <f t="shared" si="6"/>
        <v>45200</v>
      </c>
      <c r="J198" s="26">
        <f>INDEX(customers!$L:$L,MATCH(orders!$B198,customers!$A:$A,0))</f>
        <v>44743</v>
      </c>
      <c r="K198">
        <v>1</v>
      </c>
      <c r="L198">
        <f t="shared" si="7"/>
        <v>15</v>
      </c>
      <c r="M198" s="26" t="str">
        <f>INDEX(customers!$I:$I,MATCH(orders!$B198,customers!$A:$A,0))</f>
        <v>Paid Search</v>
      </c>
      <c r="N198" s="26" t="str">
        <f>INDEX(customers!$E:$E,MATCH(orders!$B198,customers!$A:$A,0))</f>
        <v>North America</v>
      </c>
      <c r="O198" s="26" t="str">
        <f>INDEX(customers!$F:$F,MATCH(orders!$B198,customers!$A:$A,0))</f>
        <v>Retail</v>
      </c>
      <c r="P198" s="26" t="str">
        <f>INDEX(customers!$G:$G,MATCH(orders!$B198,customers!$A:$A,0))</f>
        <v>SMBs</v>
      </c>
      <c r="Q198" t="str">
        <f>INDEX(customers!$J:$J,MATCH(orders!$B198,customers!$A:$A,0))</f>
        <v>Basic</v>
      </c>
      <c r="R198" t="str">
        <f>INDEX(customers!$K:$K,MATCH(orders!$B198,customers!$A:$A,0))</f>
        <v>Monthly</v>
      </c>
    </row>
    <row r="199" spans="1:18" x14ac:dyDescent="0.25">
      <c r="A199" t="s">
        <v>440</v>
      </c>
      <c r="B199" t="s">
        <v>402</v>
      </c>
      <c r="C199" t="s">
        <v>441</v>
      </c>
      <c r="D199" s="26">
        <v>45252</v>
      </c>
      <c r="E199" t="s">
        <v>17</v>
      </c>
      <c r="F199" t="s">
        <v>4</v>
      </c>
      <c r="G199">
        <v>75</v>
      </c>
      <c r="H199">
        <v>60</v>
      </c>
      <c r="I199" s="26">
        <f t="shared" si="6"/>
        <v>45231</v>
      </c>
      <c r="J199" s="26">
        <f>INDEX(customers!$L:$L,MATCH(orders!$B199,customers!$A:$A,0))</f>
        <v>44743</v>
      </c>
      <c r="K199">
        <v>1</v>
      </c>
      <c r="L199">
        <f t="shared" si="7"/>
        <v>16</v>
      </c>
      <c r="M199" s="26" t="str">
        <f>INDEX(customers!$I:$I,MATCH(orders!$B199,customers!$A:$A,0))</f>
        <v>Paid Search</v>
      </c>
      <c r="N199" s="26" t="str">
        <f>INDEX(customers!$E:$E,MATCH(orders!$B199,customers!$A:$A,0))</f>
        <v>North America</v>
      </c>
      <c r="O199" s="26" t="str">
        <f>INDEX(customers!$F:$F,MATCH(orders!$B199,customers!$A:$A,0))</f>
        <v>Retail</v>
      </c>
      <c r="P199" s="26" t="str">
        <f>INDEX(customers!$G:$G,MATCH(orders!$B199,customers!$A:$A,0))</f>
        <v>SMBs</v>
      </c>
      <c r="Q199" t="str">
        <f>INDEX(customers!$J:$J,MATCH(orders!$B199,customers!$A:$A,0))</f>
        <v>Basic</v>
      </c>
      <c r="R199" t="str">
        <f>INDEX(customers!$K:$K,MATCH(orders!$B199,customers!$A:$A,0))</f>
        <v>Monthly</v>
      </c>
    </row>
    <row r="200" spans="1:18" x14ac:dyDescent="0.25">
      <c r="A200" t="s">
        <v>442</v>
      </c>
      <c r="B200" t="s">
        <v>402</v>
      </c>
      <c r="C200" t="s">
        <v>441</v>
      </c>
      <c r="D200" s="26">
        <v>45282</v>
      </c>
      <c r="E200" t="s">
        <v>17</v>
      </c>
      <c r="F200" t="s">
        <v>4</v>
      </c>
      <c r="G200">
        <v>75</v>
      </c>
      <c r="H200">
        <v>60</v>
      </c>
      <c r="I200" s="26">
        <f t="shared" si="6"/>
        <v>45261</v>
      </c>
      <c r="J200" s="26">
        <f>INDEX(customers!$L:$L,MATCH(orders!$B200,customers!$A:$A,0))</f>
        <v>44743</v>
      </c>
      <c r="K200">
        <v>1</v>
      </c>
      <c r="L200">
        <f t="shared" si="7"/>
        <v>17</v>
      </c>
      <c r="M200" s="26" t="str">
        <f>INDEX(customers!$I:$I,MATCH(orders!$B200,customers!$A:$A,0))</f>
        <v>Paid Search</v>
      </c>
      <c r="N200" s="26" t="str">
        <f>INDEX(customers!$E:$E,MATCH(orders!$B200,customers!$A:$A,0))</f>
        <v>North America</v>
      </c>
      <c r="O200" s="26" t="str">
        <f>INDEX(customers!$F:$F,MATCH(orders!$B200,customers!$A:$A,0))</f>
        <v>Retail</v>
      </c>
      <c r="P200" s="26" t="str">
        <f>INDEX(customers!$G:$G,MATCH(orders!$B200,customers!$A:$A,0))</f>
        <v>SMBs</v>
      </c>
      <c r="Q200" t="str">
        <f>INDEX(customers!$J:$J,MATCH(orders!$B200,customers!$A:$A,0))</f>
        <v>Basic</v>
      </c>
      <c r="R200" t="str">
        <f>INDEX(customers!$K:$K,MATCH(orders!$B200,customers!$A:$A,0))</f>
        <v>Monthly</v>
      </c>
    </row>
    <row r="201" spans="1:18" x14ac:dyDescent="0.25">
      <c r="A201" t="s">
        <v>443</v>
      </c>
      <c r="B201" t="s">
        <v>402</v>
      </c>
      <c r="C201" t="s">
        <v>444</v>
      </c>
      <c r="D201" s="26">
        <v>45283</v>
      </c>
      <c r="E201" t="s">
        <v>18</v>
      </c>
      <c r="F201" t="s">
        <v>4</v>
      </c>
      <c r="G201">
        <v>135</v>
      </c>
      <c r="H201">
        <v>110.7</v>
      </c>
      <c r="I201" s="26">
        <f t="shared" si="6"/>
        <v>45261</v>
      </c>
      <c r="J201" s="26">
        <f>INDEX(customers!$L:$L,MATCH(orders!$B201,customers!$A:$A,0))</f>
        <v>44743</v>
      </c>
      <c r="K201">
        <v>1</v>
      </c>
      <c r="L201">
        <f t="shared" si="7"/>
        <v>17</v>
      </c>
      <c r="M201" s="26" t="str">
        <f>INDEX(customers!$I:$I,MATCH(orders!$B201,customers!$A:$A,0))</f>
        <v>Paid Search</v>
      </c>
      <c r="N201" s="26" t="str">
        <f>INDEX(customers!$E:$E,MATCH(orders!$B201,customers!$A:$A,0))</f>
        <v>North America</v>
      </c>
      <c r="O201" s="26" t="str">
        <f>INDEX(customers!$F:$F,MATCH(orders!$B201,customers!$A:$A,0))</f>
        <v>Retail</v>
      </c>
      <c r="P201" s="26" t="str">
        <f>INDEX(customers!$G:$G,MATCH(orders!$B201,customers!$A:$A,0))</f>
        <v>SMBs</v>
      </c>
      <c r="Q201" t="str">
        <f>INDEX(customers!$J:$J,MATCH(orders!$B201,customers!$A:$A,0))</f>
        <v>Basic</v>
      </c>
      <c r="R201" t="str">
        <f>INDEX(customers!$K:$K,MATCH(orders!$B201,customers!$A:$A,0))</f>
        <v>Monthly</v>
      </c>
    </row>
    <row r="202" spans="1:18" x14ac:dyDescent="0.25">
      <c r="A202" t="s">
        <v>445</v>
      </c>
      <c r="B202" t="s">
        <v>402</v>
      </c>
      <c r="C202" t="s">
        <v>446</v>
      </c>
      <c r="D202" s="26">
        <v>45314</v>
      </c>
      <c r="E202" t="s">
        <v>18</v>
      </c>
      <c r="F202" t="s">
        <v>4</v>
      </c>
      <c r="G202">
        <v>135</v>
      </c>
      <c r="H202">
        <v>110.7</v>
      </c>
      <c r="I202" s="26">
        <f t="shared" si="6"/>
        <v>45292</v>
      </c>
      <c r="J202" s="26">
        <f>INDEX(customers!$L:$L,MATCH(orders!$B202,customers!$A:$A,0))</f>
        <v>44743</v>
      </c>
      <c r="K202">
        <v>1</v>
      </c>
      <c r="L202">
        <f t="shared" si="7"/>
        <v>18</v>
      </c>
      <c r="M202" s="26" t="str">
        <f>INDEX(customers!$I:$I,MATCH(orders!$B202,customers!$A:$A,0))</f>
        <v>Paid Search</v>
      </c>
      <c r="N202" s="26" t="str">
        <f>INDEX(customers!$E:$E,MATCH(orders!$B202,customers!$A:$A,0))</f>
        <v>North America</v>
      </c>
      <c r="O202" s="26" t="str">
        <f>INDEX(customers!$F:$F,MATCH(orders!$B202,customers!$A:$A,0))</f>
        <v>Retail</v>
      </c>
      <c r="P202" s="26" t="str">
        <f>INDEX(customers!$G:$G,MATCH(orders!$B202,customers!$A:$A,0))</f>
        <v>SMBs</v>
      </c>
      <c r="Q202" t="str">
        <f>INDEX(customers!$J:$J,MATCH(orders!$B202,customers!$A:$A,0))</f>
        <v>Basic</v>
      </c>
      <c r="R202" t="str">
        <f>INDEX(customers!$K:$K,MATCH(orders!$B202,customers!$A:$A,0))</f>
        <v>Monthly</v>
      </c>
    </row>
    <row r="203" spans="1:18" x14ac:dyDescent="0.25">
      <c r="A203" t="s">
        <v>447</v>
      </c>
      <c r="B203" t="s">
        <v>402</v>
      </c>
      <c r="C203" t="s">
        <v>448</v>
      </c>
      <c r="D203" s="26">
        <v>45345</v>
      </c>
      <c r="E203" t="s">
        <v>18</v>
      </c>
      <c r="F203" t="s">
        <v>4</v>
      </c>
      <c r="G203">
        <v>135</v>
      </c>
      <c r="H203">
        <v>110.7</v>
      </c>
      <c r="I203" s="26">
        <f t="shared" si="6"/>
        <v>45323</v>
      </c>
      <c r="J203" s="26">
        <f>INDEX(customers!$L:$L,MATCH(orders!$B203,customers!$A:$A,0))</f>
        <v>44743</v>
      </c>
      <c r="K203">
        <v>1</v>
      </c>
      <c r="L203">
        <f t="shared" si="7"/>
        <v>19</v>
      </c>
      <c r="M203" s="26" t="str">
        <f>INDEX(customers!$I:$I,MATCH(orders!$B203,customers!$A:$A,0))</f>
        <v>Paid Search</v>
      </c>
      <c r="N203" s="26" t="str">
        <f>INDEX(customers!$E:$E,MATCH(orders!$B203,customers!$A:$A,0))</f>
        <v>North America</v>
      </c>
      <c r="O203" s="26" t="str">
        <f>INDEX(customers!$F:$F,MATCH(orders!$B203,customers!$A:$A,0))</f>
        <v>Retail</v>
      </c>
      <c r="P203" s="26" t="str">
        <f>INDEX(customers!$G:$G,MATCH(orders!$B203,customers!$A:$A,0))</f>
        <v>SMBs</v>
      </c>
      <c r="Q203" t="str">
        <f>INDEX(customers!$J:$J,MATCH(orders!$B203,customers!$A:$A,0))</f>
        <v>Basic</v>
      </c>
      <c r="R203" t="str">
        <f>INDEX(customers!$K:$K,MATCH(orders!$B203,customers!$A:$A,0))</f>
        <v>Monthly</v>
      </c>
    </row>
    <row r="204" spans="1:18" x14ac:dyDescent="0.25">
      <c r="A204" t="s">
        <v>449</v>
      </c>
      <c r="B204" t="s">
        <v>402</v>
      </c>
      <c r="C204" t="s">
        <v>448</v>
      </c>
      <c r="D204" s="26">
        <v>45374</v>
      </c>
      <c r="E204" t="s">
        <v>18</v>
      </c>
      <c r="F204" t="s">
        <v>4</v>
      </c>
      <c r="G204">
        <v>135</v>
      </c>
      <c r="H204">
        <v>110.7</v>
      </c>
      <c r="I204" s="26">
        <f t="shared" si="6"/>
        <v>45352</v>
      </c>
      <c r="J204" s="26">
        <f>INDEX(customers!$L:$L,MATCH(orders!$B204,customers!$A:$A,0))</f>
        <v>44743</v>
      </c>
      <c r="K204">
        <v>1</v>
      </c>
      <c r="L204">
        <f t="shared" si="7"/>
        <v>20</v>
      </c>
      <c r="M204" s="26" t="str">
        <f>INDEX(customers!$I:$I,MATCH(orders!$B204,customers!$A:$A,0))</f>
        <v>Paid Search</v>
      </c>
      <c r="N204" s="26" t="str">
        <f>INDEX(customers!$E:$E,MATCH(orders!$B204,customers!$A:$A,0))</f>
        <v>North America</v>
      </c>
      <c r="O204" s="26" t="str">
        <f>INDEX(customers!$F:$F,MATCH(orders!$B204,customers!$A:$A,0))</f>
        <v>Retail</v>
      </c>
      <c r="P204" s="26" t="str">
        <f>INDEX(customers!$G:$G,MATCH(orders!$B204,customers!$A:$A,0))</f>
        <v>SMBs</v>
      </c>
      <c r="Q204" t="str">
        <f>INDEX(customers!$J:$J,MATCH(orders!$B204,customers!$A:$A,0))</f>
        <v>Basic</v>
      </c>
      <c r="R204" t="str">
        <f>INDEX(customers!$K:$K,MATCH(orders!$B204,customers!$A:$A,0))</f>
        <v>Monthly</v>
      </c>
    </row>
    <row r="205" spans="1:18" x14ac:dyDescent="0.25">
      <c r="A205" t="s">
        <v>450</v>
      </c>
      <c r="B205" t="s">
        <v>402</v>
      </c>
      <c r="C205" t="s">
        <v>451</v>
      </c>
      <c r="D205" s="26">
        <v>45376</v>
      </c>
      <c r="E205" t="s">
        <v>18</v>
      </c>
      <c r="F205" t="s">
        <v>4</v>
      </c>
      <c r="G205">
        <v>135</v>
      </c>
      <c r="H205">
        <v>110.7</v>
      </c>
      <c r="I205" s="26">
        <f t="shared" si="6"/>
        <v>45352</v>
      </c>
      <c r="J205" s="26">
        <f>INDEX(customers!$L:$L,MATCH(orders!$B205,customers!$A:$A,0))</f>
        <v>44743</v>
      </c>
      <c r="K205">
        <v>1</v>
      </c>
      <c r="L205">
        <f t="shared" si="7"/>
        <v>20</v>
      </c>
      <c r="M205" s="26" t="str">
        <f>INDEX(customers!$I:$I,MATCH(orders!$B205,customers!$A:$A,0))</f>
        <v>Paid Search</v>
      </c>
      <c r="N205" s="26" t="str">
        <f>INDEX(customers!$E:$E,MATCH(orders!$B205,customers!$A:$A,0))</f>
        <v>North America</v>
      </c>
      <c r="O205" s="26" t="str">
        <f>INDEX(customers!$F:$F,MATCH(orders!$B205,customers!$A:$A,0))</f>
        <v>Retail</v>
      </c>
      <c r="P205" s="26" t="str">
        <f>INDEX(customers!$G:$G,MATCH(orders!$B205,customers!$A:$A,0))</f>
        <v>SMBs</v>
      </c>
      <c r="Q205" t="str">
        <f>INDEX(customers!$J:$J,MATCH(orders!$B205,customers!$A:$A,0))</f>
        <v>Basic</v>
      </c>
      <c r="R205" t="str">
        <f>INDEX(customers!$K:$K,MATCH(orders!$B205,customers!$A:$A,0))</f>
        <v>Monthly</v>
      </c>
    </row>
    <row r="206" spans="1:18" x14ac:dyDescent="0.25">
      <c r="A206" t="s">
        <v>452</v>
      </c>
      <c r="B206" t="s">
        <v>402</v>
      </c>
      <c r="C206" t="s">
        <v>453</v>
      </c>
      <c r="D206" s="26">
        <v>45407</v>
      </c>
      <c r="E206" t="s">
        <v>18</v>
      </c>
      <c r="F206" t="s">
        <v>4</v>
      </c>
      <c r="G206">
        <v>135</v>
      </c>
      <c r="H206">
        <v>110.7</v>
      </c>
      <c r="I206" s="26">
        <f t="shared" si="6"/>
        <v>45383</v>
      </c>
      <c r="J206" s="26">
        <f>INDEX(customers!$L:$L,MATCH(orders!$B206,customers!$A:$A,0))</f>
        <v>44743</v>
      </c>
      <c r="K206">
        <v>1</v>
      </c>
      <c r="L206">
        <f t="shared" si="7"/>
        <v>21</v>
      </c>
      <c r="M206" s="26" t="str">
        <f>INDEX(customers!$I:$I,MATCH(orders!$B206,customers!$A:$A,0))</f>
        <v>Paid Search</v>
      </c>
      <c r="N206" s="26" t="str">
        <f>INDEX(customers!$E:$E,MATCH(orders!$B206,customers!$A:$A,0))</f>
        <v>North America</v>
      </c>
      <c r="O206" s="26" t="str">
        <f>INDEX(customers!$F:$F,MATCH(orders!$B206,customers!$A:$A,0))</f>
        <v>Retail</v>
      </c>
      <c r="P206" s="26" t="str">
        <f>INDEX(customers!$G:$G,MATCH(orders!$B206,customers!$A:$A,0))</f>
        <v>SMBs</v>
      </c>
      <c r="Q206" t="str">
        <f>INDEX(customers!$J:$J,MATCH(orders!$B206,customers!$A:$A,0))</f>
        <v>Basic</v>
      </c>
      <c r="R206" t="str">
        <f>INDEX(customers!$K:$K,MATCH(orders!$B206,customers!$A:$A,0))</f>
        <v>Monthly</v>
      </c>
    </row>
    <row r="207" spans="1:18" x14ac:dyDescent="0.25">
      <c r="A207" t="s">
        <v>454</v>
      </c>
      <c r="B207" t="s">
        <v>402</v>
      </c>
      <c r="C207" t="s">
        <v>453</v>
      </c>
      <c r="D207" s="26">
        <v>45437</v>
      </c>
      <c r="E207" t="s">
        <v>18</v>
      </c>
      <c r="F207" t="s">
        <v>4</v>
      </c>
      <c r="G207">
        <v>135</v>
      </c>
      <c r="H207">
        <v>110.7</v>
      </c>
      <c r="I207" s="26">
        <f t="shared" si="6"/>
        <v>45413</v>
      </c>
      <c r="J207" s="26">
        <f>INDEX(customers!$L:$L,MATCH(orders!$B207,customers!$A:$A,0))</f>
        <v>44743</v>
      </c>
      <c r="K207">
        <v>1</v>
      </c>
      <c r="L207">
        <f t="shared" si="7"/>
        <v>22</v>
      </c>
      <c r="M207" s="26" t="str">
        <f>INDEX(customers!$I:$I,MATCH(orders!$B207,customers!$A:$A,0))</f>
        <v>Paid Search</v>
      </c>
      <c r="N207" s="26" t="str">
        <f>INDEX(customers!$E:$E,MATCH(orders!$B207,customers!$A:$A,0))</f>
        <v>North America</v>
      </c>
      <c r="O207" s="26" t="str">
        <f>INDEX(customers!$F:$F,MATCH(orders!$B207,customers!$A:$A,0))</f>
        <v>Retail</v>
      </c>
      <c r="P207" s="26" t="str">
        <f>INDEX(customers!$G:$G,MATCH(orders!$B207,customers!$A:$A,0))</f>
        <v>SMBs</v>
      </c>
      <c r="Q207" t="str">
        <f>INDEX(customers!$J:$J,MATCH(orders!$B207,customers!$A:$A,0))</f>
        <v>Basic</v>
      </c>
      <c r="R207" t="str">
        <f>INDEX(customers!$K:$K,MATCH(orders!$B207,customers!$A:$A,0))</f>
        <v>Monthly</v>
      </c>
    </row>
    <row r="208" spans="1:18" x14ac:dyDescent="0.25">
      <c r="A208" t="s">
        <v>455</v>
      </c>
      <c r="B208" t="s">
        <v>402</v>
      </c>
      <c r="C208" t="s">
        <v>456</v>
      </c>
      <c r="D208" s="26">
        <v>45438</v>
      </c>
      <c r="E208" t="s">
        <v>18</v>
      </c>
      <c r="F208" t="s">
        <v>4</v>
      </c>
      <c r="G208">
        <v>135</v>
      </c>
      <c r="H208">
        <v>110.7</v>
      </c>
      <c r="I208" s="26">
        <f t="shared" si="6"/>
        <v>45413</v>
      </c>
      <c r="J208" s="26">
        <f>INDEX(customers!$L:$L,MATCH(orders!$B208,customers!$A:$A,0))</f>
        <v>44743</v>
      </c>
      <c r="K208">
        <v>1</v>
      </c>
      <c r="L208">
        <f t="shared" si="7"/>
        <v>22</v>
      </c>
      <c r="M208" s="26" t="str">
        <f>INDEX(customers!$I:$I,MATCH(orders!$B208,customers!$A:$A,0))</f>
        <v>Paid Search</v>
      </c>
      <c r="N208" s="26" t="str">
        <f>INDEX(customers!$E:$E,MATCH(orders!$B208,customers!$A:$A,0))</f>
        <v>North America</v>
      </c>
      <c r="O208" s="26" t="str">
        <f>INDEX(customers!$F:$F,MATCH(orders!$B208,customers!$A:$A,0))</f>
        <v>Retail</v>
      </c>
      <c r="P208" s="26" t="str">
        <f>INDEX(customers!$G:$G,MATCH(orders!$B208,customers!$A:$A,0))</f>
        <v>SMBs</v>
      </c>
      <c r="Q208" t="str">
        <f>INDEX(customers!$J:$J,MATCH(orders!$B208,customers!$A:$A,0))</f>
        <v>Basic</v>
      </c>
      <c r="R208" t="str">
        <f>INDEX(customers!$K:$K,MATCH(orders!$B208,customers!$A:$A,0))</f>
        <v>Monthly</v>
      </c>
    </row>
    <row r="209" spans="1:18" x14ac:dyDescent="0.25">
      <c r="A209" t="s">
        <v>457</v>
      </c>
      <c r="B209" t="s">
        <v>402</v>
      </c>
      <c r="C209" t="s">
        <v>458</v>
      </c>
      <c r="D209" s="26">
        <v>45469</v>
      </c>
      <c r="E209" t="s">
        <v>18</v>
      </c>
      <c r="F209" t="s">
        <v>4</v>
      </c>
      <c r="G209">
        <v>135</v>
      </c>
      <c r="H209">
        <v>110.7</v>
      </c>
      <c r="I209" s="26">
        <f t="shared" si="6"/>
        <v>45444</v>
      </c>
      <c r="J209" s="26">
        <f>INDEX(customers!$L:$L,MATCH(orders!$B209,customers!$A:$A,0))</f>
        <v>44743</v>
      </c>
      <c r="K209">
        <v>1</v>
      </c>
      <c r="L209">
        <f t="shared" si="7"/>
        <v>23</v>
      </c>
      <c r="M209" s="26" t="str">
        <f>INDEX(customers!$I:$I,MATCH(orders!$B209,customers!$A:$A,0))</f>
        <v>Paid Search</v>
      </c>
      <c r="N209" s="26" t="str">
        <f>INDEX(customers!$E:$E,MATCH(orders!$B209,customers!$A:$A,0))</f>
        <v>North America</v>
      </c>
      <c r="O209" s="26" t="str">
        <f>INDEX(customers!$F:$F,MATCH(orders!$B209,customers!$A:$A,0))</f>
        <v>Retail</v>
      </c>
      <c r="P209" s="26" t="str">
        <f>INDEX(customers!$G:$G,MATCH(orders!$B209,customers!$A:$A,0))</f>
        <v>SMBs</v>
      </c>
      <c r="Q209" t="str">
        <f>INDEX(customers!$J:$J,MATCH(orders!$B209,customers!$A:$A,0))</f>
        <v>Basic</v>
      </c>
      <c r="R209" t="str">
        <f>INDEX(customers!$K:$K,MATCH(orders!$B209,customers!$A:$A,0))</f>
        <v>Monthly</v>
      </c>
    </row>
    <row r="210" spans="1:18" x14ac:dyDescent="0.25">
      <c r="A210" t="s">
        <v>459</v>
      </c>
      <c r="B210" t="s">
        <v>402</v>
      </c>
      <c r="C210" t="s">
        <v>458</v>
      </c>
      <c r="D210" s="26">
        <v>45499</v>
      </c>
      <c r="E210" t="s">
        <v>18</v>
      </c>
      <c r="F210" t="s">
        <v>4</v>
      </c>
      <c r="G210">
        <v>135</v>
      </c>
      <c r="H210">
        <v>110.7</v>
      </c>
      <c r="I210" s="26">
        <f t="shared" si="6"/>
        <v>45474</v>
      </c>
      <c r="J210" s="26">
        <f>INDEX(customers!$L:$L,MATCH(orders!$B210,customers!$A:$A,0))</f>
        <v>44743</v>
      </c>
      <c r="K210">
        <v>1</v>
      </c>
      <c r="L210">
        <f t="shared" si="7"/>
        <v>24</v>
      </c>
      <c r="M210" s="26" t="str">
        <f>INDEX(customers!$I:$I,MATCH(orders!$B210,customers!$A:$A,0))</f>
        <v>Paid Search</v>
      </c>
      <c r="N210" s="26" t="str">
        <f>INDEX(customers!$E:$E,MATCH(orders!$B210,customers!$A:$A,0))</f>
        <v>North America</v>
      </c>
      <c r="O210" s="26" t="str">
        <f>INDEX(customers!$F:$F,MATCH(orders!$B210,customers!$A:$A,0))</f>
        <v>Retail</v>
      </c>
      <c r="P210" s="26" t="str">
        <f>INDEX(customers!$G:$G,MATCH(orders!$B210,customers!$A:$A,0))</f>
        <v>SMBs</v>
      </c>
      <c r="Q210" t="str">
        <f>INDEX(customers!$J:$J,MATCH(orders!$B210,customers!$A:$A,0))</f>
        <v>Basic</v>
      </c>
      <c r="R210" t="str">
        <f>INDEX(customers!$K:$K,MATCH(orders!$B210,customers!$A:$A,0))</f>
        <v>Monthly</v>
      </c>
    </row>
    <row r="211" spans="1:18" x14ac:dyDescent="0.25">
      <c r="A211" t="s">
        <v>460</v>
      </c>
      <c r="B211" t="s">
        <v>402</v>
      </c>
      <c r="C211" t="s">
        <v>461</v>
      </c>
      <c r="D211" s="26">
        <v>45500</v>
      </c>
      <c r="E211" t="s">
        <v>18</v>
      </c>
      <c r="F211" t="s">
        <v>4</v>
      </c>
      <c r="G211">
        <v>135</v>
      </c>
      <c r="H211">
        <v>110.7</v>
      </c>
      <c r="I211" s="26">
        <f t="shared" si="6"/>
        <v>45474</v>
      </c>
      <c r="J211" s="26">
        <f>INDEX(customers!$L:$L,MATCH(orders!$B211,customers!$A:$A,0))</f>
        <v>44743</v>
      </c>
      <c r="K211">
        <v>1</v>
      </c>
      <c r="L211">
        <f t="shared" si="7"/>
        <v>24</v>
      </c>
      <c r="M211" s="26" t="str">
        <f>INDEX(customers!$I:$I,MATCH(orders!$B211,customers!$A:$A,0))</f>
        <v>Paid Search</v>
      </c>
      <c r="N211" s="26" t="str">
        <f>INDEX(customers!$E:$E,MATCH(orders!$B211,customers!$A:$A,0))</f>
        <v>North America</v>
      </c>
      <c r="O211" s="26" t="str">
        <f>INDEX(customers!$F:$F,MATCH(orders!$B211,customers!$A:$A,0))</f>
        <v>Retail</v>
      </c>
      <c r="P211" s="26" t="str">
        <f>INDEX(customers!$G:$G,MATCH(orders!$B211,customers!$A:$A,0))</f>
        <v>SMBs</v>
      </c>
      <c r="Q211" t="str">
        <f>INDEX(customers!$J:$J,MATCH(orders!$B211,customers!$A:$A,0))</f>
        <v>Basic</v>
      </c>
      <c r="R211" t="str">
        <f>INDEX(customers!$K:$K,MATCH(orders!$B211,customers!$A:$A,0))</f>
        <v>Monthly</v>
      </c>
    </row>
    <row r="212" spans="1:18" x14ac:dyDescent="0.25">
      <c r="A212" t="s">
        <v>462</v>
      </c>
      <c r="B212" t="s">
        <v>402</v>
      </c>
      <c r="C212" t="s">
        <v>463</v>
      </c>
      <c r="D212" s="26">
        <v>45531</v>
      </c>
      <c r="E212" t="s">
        <v>18</v>
      </c>
      <c r="F212" t="s">
        <v>4</v>
      </c>
      <c r="G212">
        <v>135</v>
      </c>
      <c r="H212">
        <v>110.7</v>
      </c>
      <c r="I212" s="26">
        <f t="shared" si="6"/>
        <v>45505</v>
      </c>
      <c r="J212" s="26">
        <f>INDEX(customers!$L:$L,MATCH(orders!$B212,customers!$A:$A,0))</f>
        <v>44743</v>
      </c>
      <c r="K212">
        <v>1</v>
      </c>
      <c r="L212">
        <f t="shared" si="7"/>
        <v>25</v>
      </c>
      <c r="M212" s="26" t="str">
        <f>INDEX(customers!$I:$I,MATCH(orders!$B212,customers!$A:$A,0))</f>
        <v>Paid Search</v>
      </c>
      <c r="N212" s="26" t="str">
        <f>INDEX(customers!$E:$E,MATCH(orders!$B212,customers!$A:$A,0))</f>
        <v>North America</v>
      </c>
      <c r="O212" s="26" t="str">
        <f>INDEX(customers!$F:$F,MATCH(orders!$B212,customers!$A:$A,0))</f>
        <v>Retail</v>
      </c>
      <c r="P212" s="26" t="str">
        <f>INDEX(customers!$G:$G,MATCH(orders!$B212,customers!$A:$A,0))</f>
        <v>SMBs</v>
      </c>
      <c r="Q212" t="str">
        <f>INDEX(customers!$J:$J,MATCH(orders!$B212,customers!$A:$A,0))</f>
        <v>Basic</v>
      </c>
      <c r="R212" t="str">
        <f>INDEX(customers!$K:$K,MATCH(orders!$B212,customers!$A:$A,0))</f>
        <v>Monthly</v>
      </c>
    </row>
    <row r="213" spans="1:18" x14ac:dyDescent="0.25">
      <c r="A213" t="s">
        <v>464</v>
      </c>
      <c r="B213" t="s">
        <v>402</v>
      </c>
      <c r="C213" t="s">
        <v>465</v>
      </c>
      <c r="D213" s="26">
        <v>45562</v>
      </c>
      <c r="E213" t="s">
        <v>18</v>
      </c>
      <c r="F213" t="s">
        <v>4</v>
      </c>
      <c r="G213">
        <v>135</v>
      </c>
      <c r="H213">
        <v>110.7</v>
      </c>
      <c r="I213" s="26">
        <f t="shared" si="6"/>
        <v>45536</v>
      </c>
      <c r="J213" s="26">
        <f>INDEX(customers!$L:$L,MATCH(orders!$B213,customers!$A:$A,0))</f>
        <v>44743</v>
      </c>
      <c r="K213">
        <v>1</v>
      </c>
      <c r="L213">
        <f t="shared" si="7"/>
        <v>26</v>
      </c>
      <c r="M213" s="26" t="str">
        <f>INDEX(customers!$I:$I,MATCH(orders!$B213,customers!$A:$A,0))</f>
        <v>Paid Search</v>
      </c>
      <c r="N213" s="26" t="str">
        <f>INDEX(customers!$E:$E,MATCH(orders!$B213,customers!$A:$A,0))</f>
        <v>North America</v>
      </c>
      <c r="O213" s="26" t="str">
        <f>INDEX(customers!$F:$F,MATCH(orders!$B213,customers!$A:$A,0))</f>
        <v>Retail</v>
      </c>
      <c r="P213" s="26" t="str">
        <f>INDEX(customers!$G:$G,MATCH(orders!$B213,customers!$A:$A,0))</f>
        <v>SMBs</v>
      </c>
      <c r="Q213" t="str">
        <f>INDEX(customers!$J:$J,MATCH(orders!$B213,customers!$A:$A,0))</f>
        <v>Basic</v>
      </c>
      <c r="R213" t="str">
        <f>INDEX(customers!$K:$K,MATCH(orders!$B213,customers!$A:$A,0))</f>
        <v>Monthly</v>
      </c>
    </row>
    <row r="214" spans="1:18" x14ac:dyDescent="0.25">
      <c r="A214" t="s">
        <v>466</v>
      </c>
      <c r="B214" t="s">
        <v>402</v>
      </c>
      <c r="C214" t="s">
        <v>465</v>
      </c>
      <c r="D214" s="26">
        <v>45592</v>
      </c>
      <c r="E214" t="s">
        <v>18</v>
      </c>
      <c r="F214" t="s">
        <v>4</v>
      </c>
      <c r="G214">
        <v>135</v>
      </c>
      <c r="H214">
        <v>110.7</v>
      </c>
      <c r="I214" s="26">
        <f t="shared" si="6"/>
        <v>45566</v>
      </c>
      <c r="J214" s="26">
        <f>INDEX(customers!$L:$L,MATCH(orders!$B214,customers!$A:$A,0))</f>
        <v>44743</v>
      </c>
      <c r="K214">
        <v>1</v>
      </c>
      <c r="L214">
        <f t="shared" si="7"/>
        <v>27</v>
      </c>
      <c r="M214" s="26" t="str">
        <f>INDEX(customers!$I:$I,MATCH(orders!$B214,customers!$A:$A,0))</f>
        <v>Paid Search</v>
      </c>
      <c r="N214" s="26" t="str">
        <f>INDEX(customers!$E:$E,MATCH(orders!$B214,customers!$A:$A,0))</f>
        <v>North America</v>
      </c>
      <c r="O214" s="26" t="str">
        <f>INDEX(customers!$F:$F,MATCH(orders!$B214,customers!$A:$A,0))</f>
        <v>Retail</v>
      </c>
      <c r="P214" s="26" t="str">
        <f>INDEX(customers!$G:$G,MATCH(orders!$B214,customers!$A:$A,0))</f>
        <v>SMBs</v>
      </c>
      <c r="Q214" t="str">
        <f>INDEX(customers!$J:$J,MATCH(orders!$B214,customers!$A:$A,0))</f>
        <v>Basic</v>
      </c>
      <c r="R214" t="str">
        <f>INDEX(customers!$K:$K,MATCH(orders!$B214,customers!$A:$A,0))</f>
        <v>Monthly</v>
      </c>
    </row>
    <row r="215" spans="1:18" x14ac:dyDescent="0.25">
      <c r="A215" t="s">
        <v>467</v>
      </c>
      <c r="B215" t="s">
        <v>402</v>
      </c>
      <c r="C215" t="s">
        <v>468</v>
      </c>
      <c r="D215" s="26">
        <v>45593</v>
      </c>
      <c r="E215" t="s">
        <v>18</v>
      </c>
      <c r="F215" t="s">
        <v>4</v>
      </c>
      <c r="G215">
        <v>135</v>
      </c>
      <c r="H215">
        <v>110.7</v>
      </c>
      <c r="I215" s="26">
        <f t="shared" si="6"/>
        <v>45566</v>
      </c>
      <c r="J215" s="26">
        <f>INDEX(customers!$L:$L,MATCH(orders!$B215,customers!$A:$A,0))</f>
        <v>44743</v>
      </c>
      <c r="K215">
        <v>1</v>
      </c>
      <c r="L215">
        <f t="shared" si="7"/>
        <v>27</v>
      </c>
      <c r="M215" s="26" t="str">
        <f>INDEX(customers!$I:$I,MATCH(orders!$B215,customers!$A:$A,0))</f>
        <v>Paid Search</v>
      </c>
      <c r="N215" s="26" t="str">
        <f>INDEX(customers!$E:$E,MATCH(orders!$B215,customers!$A:$A,0))</f>
        <v>North America</v>
      </c>
      <c r="O215" s="26" t="str">
        <f>INDEX(customers!$F:$F,MATCH(orders!$B215,customers!$A:$A,0))</f>
        <v>Retail</v>
      </c>
      <c r="P215" s="26" t="str">
        <f>INDEX(customers!$G:$G,MATCH(orders!$B215,customers!$A:$A,0))</f>
        <v>SMBs</v>
      </c>
      <c r="Q215" t="str">
        <f>INDEX(customers!$J:$J,MATCH(orders!$B215,customers!$A:$A,0))</f>
        <v>Basic</v>
      </c>
      <c r="R215" t="str">
        <f>INDEX(customers!$K:$K,MATCH(orders!$B215,customers!$A:$A,0))</f>
        <v>Monthly</v>
      </c>
    </row>
    <row r="216" spans="1:18" x14ac:dyDescent="0.25">
      <c r="A216" t="s">
        <v>469</v>
      </c>
      <c r="B216" t="s">
        <v>470</v>
      </c>
      <c r="C216" t="s">
        <v>471</v>
      </c>
      <c r="D216" s="26">
        <v>44652</v>
      </c>
      <c r="E216" t="s">
        <v>17</v>
      </c>
      <c r="F216" t="s">
        <v>4</v>
      </c>
      <c r="G216">
        <v>75</v>
      </c>
      <c r="H216">
        <v>60</v>
      </c>
      <c r="I216" s="26">
        <f t="shared" si="6"/>
        <v>44652</v>
      </c>
      <c r="J216" s="26">
        <f>INDEX(customers!$L:$L,MATCH(orders!$B216,customers!$A:$A,0))</f>
        <v>44621</v>
      </c>
      <c r="K216">
        <v>1</v>
      </c>
      <c r="L216">
        <f t="shared" si="7"/>
        <v>1</v>
      </c>
      <c r="M216" s="26" t="str">
        <f>INDEX(customers!$I:$I,MATCH(orders!$B216,customers!$A:$A,0))</f>
        <v>Paid Search</v>
      </c>
      <c r="N216" s="26" t="str">
        <f>INDEX(customers!$E:$E,MATCH(orders!$B216,customers!$A:$A,0))</f>
        <v>Asia-Pacific</v>
      </c>
      <c r="O216" s="26" t="str">
        <f>INDEX(customers!$F:$F,MATCH(orders!$B216,customers!$A:$A,0))</f>
        <v>Healthcare</v>
      </c>
      <c r="P216" s="26" t="str">
        <f>INDEX(customers!$G:$G,MATCH(orders!$B216,customers!$A:$A,0))</f>
        <v>SMBs</v>
      </c>
      <c r="Q216" t="str">
        <f>INDEX(customers!$J:$J,MATCH(orders!$B216,customers!$A:$A,0))</f>
        <v>Basic</v>
      </c>
      <c r="R216" t="str">
        <f>INDEX(customers!$K:$K,MATCH(orders!$B216,customers!$A:$A,0))</f>
        <v>Monthly</v>
      </c>
    </row>
    <row r="217" spans="1:18" x14ac:dyDescent="0.25">
      <c r="A217" t="s">
        <v>472</v>
      </c>
      <c r="B217" t="s">
        <v>473</v>
      </c>
      <c r="C217" t="s">
        <v>474</v>
      </c>
      <c r="D217" s="26">
        <v>45290</v>
      </c>
      <c r="E217" t="s">
        <v>18</v>
      </c>
      <c r="F217" t="s">
        <v>4</v>
      </c>
      <c r="G217">
        <v>135</v>
      </c>
      <c r="H217">
        <v>110.7</v>
      </c>
      <c r="I217" s="26">
        <f t="shared" si="6"/>
        <v>45261</v>
      </c>
      <c r="J217" s="26">
        <f>INDEX(customers!$L:$L,MATCH(orders!$B217,customers!$A:$A,0))</f>
        <v>45261</v>
      </c>
      <c r="K217">
        <v>1</v>
      </c>
      <c r="L217">
        <f t="shared" si="7"/>
        <v>0</v>
      </c>
      <c r="M217" s="26" t="str">
        <f>INDEX(customers!$I:$I,MATCH(orders!$B217,customers!$A:$A,0))</f>
        <v>Email</v>
      </c>
      <c r="N217" s="26" t="str">
        <f>INDEX(customers!$E:$E,MATCH(orders!$B217,customers!$A:$A,0))</f>
        <v>Europe</v>
      </c>
      <c r="O217" s="26" t="str">
        <f>INDEX(customers!$F:$F,MATCH(orders!$B217,customers!$A:$A,0))</f>
        <v>Tech</v>
      </c>
      <c r="P217" s="26" t="str">
        <f>INDEX(customers!$G:$G,MATCH(orders!$B217,customers!$A:$A,0))</f>
        <v>SMBs</v>
      </c>
      <c r="Q217" t="str">
        <f>INDEX(customers!$J:$J,MATCH(orders!$B217,customers!$A:$A,0))</f>
        <v>Pro</v>
      </c>
      <c r="R217" t="str">
        <f>INDEX(customers!$K:$K,MATCH(orders!$B217,customers!$A:$A,0))</f>
        <v>Monthly</v>
      </c>
    </row>
    <row r="218" spans="1:18" x14ac:dyDescent="0.25">
      <c r="A218" t="s">
        <v>475</v>
      </c>
      <c r="B218" t="s">
        <v>473</v>
      </c>
      <c r="C218" t="s">
        <v>476</v>
      </c>
      <c r="D218" s="26">
        <v>45321</v>
      </c>
      <c r="E218" t="s">
        <v>18</v>
      </c>
      <c r="F218" t="s">
        <v>4</v>
      </c>
      <c r="G218">
        <v>135</v>
      </c>
      <c r="H218">
        <v>110.7</v>
      </c>
      <c r="I218" s="26">
        <f t="shared" si="6"/>
        <v>45292</v>
      </c>
      <c r="J218" s="26">
        <f>INDEX(customers!$L:$L,MATCH(orders!$B218,customers!$A:$A,0))</f>
        <v>45261</v>
      </c>
      <c r="K218">
        <v>1</v>
      </c>
      <c r="L218">
        <f t="shared" si="7"/>
        <v>1</v>
      </c>
      <c r="M218" s="26" t="str">
        <f>INDEX(customers!$I:$I,MATCH(orders!$B218,customers!$A:$A,0))</f>
        <v>Email</v>
      </c>
      <c r="N218" s="26" t="str">
        <f>INDEX(customers!$E:$E,MATCH(orders!$B218,customers!$A:$A,0))</f>
        <v>Europe</v>
      </c>
      <c r="O218" s="26" t="str">
        <f>INDEX(customers!$F:$F,MATCH(orders!$B218,customers!$A:$A,0))</f>
        <v>Tech</v>
      </c>
      <c r="P218" s="26" t="str">
        <f>INDEX(customers!$G:$G,MATCH(orders!$B218,customers!$A:$A,0))</f>
        <v>SMBs</v>
      </c>
      <c r="Q218" t="str">
        <f>INDEX(customers!$J:$J,MATCH(orders!$B218,customers!$A:$A,0))</f>
        <v>Pro</v>
      </c>
      <c r="R218" t="str">
        <f>INDEX(customers!$K:$K,MATCH(orders!$B218,customers!$A:$A,0))</f>
        <v>Monthly</v>
      </c>
    </row>
    <row r="219" spans="1:18" x14ac:dyDescent="0.25">
      <c r="A219" t="s">
        <v>477</v>
      </c>
      <c r="B219" t="s">
        <v>473</v>
      </c>
      <c r="C219" t="s">
        <v>476</v>
      </c>
      <c r="D219" s="26">
        <v>45351</v>
      </c>
      <c r="E219" t="s">
        <v>18</v>
      </c>
      <c r="F219" t="s">
        <v>4</v>
      </c>
      <c r="G219">
        <v>135</v>
      </c>
      <c r="H219">
        <v>110.7</v>
      </c>
      <c r="I219" s="26">
        <f t="shared" si="6"/>
        <v>45323</v>
      </c>
      <c r="J219" s="26">
        <f>INDEX(customers!$L:$L,MATCH(orders!$B219,customers!$A:$A,0))</f>
        <v>45261</v>
      </c>
      <c r="K219">
        <v>1</v>
      </c>
      <c r="L219">
        <f t="shared" si="7"/>
        <v>2</v>
      </c>
      <c r="M219" s="26" t="str">
        <f>INDEX(customers!$I:$I,MATCH(orders!$B219,customers!$A:$A,0))</f>
        <v>Email</v>
      </c>
      <c r="N219" s="26" t="str">
        <f>INDEX(customers!$E:$E,MATCH(orders!$B219,customers!$A:$A,0))</f>
        <v>Europe</v>
      </c>
      <c r="O219" s="26" t="str">
        <f>INDEX(customers!$F:$F,MATCH(orders!$B219,customers!$A:$A,0))</f>
        <v>Tech</v>
      </c>
      <c r="P219" s="26" t="str">
        <f>INDEX(customers!$G:$G,MATCH(orders!$B219,customers!$A:$A,0))</f>
        <v>SMBs</v>
      </c>
      <c r="Q219" t="str">
        <f>INDEX(customers!$J:$J,MATCH(orders!$B219,customers!$A:$A,0))</f>
        <v>Pro</v>
      </c>
      <c r="R219" t="str">
        <f>INDEX(customers!$K:$K,MATCH(orders!$B219,customers!$A:$A,0))</f>
        <v>Monthly</v>
      </c>
    </row>
    <row r="220" spans="1:18" x14ac:dyDescent="0.25">
      <c r="A220" t="s">
        <v>478</v>
      </c>
      <c r="B220" t="s">
        <v>473</v>
      </c>
      <c r="C220" t="s">
        <v>479</v>
      </c>
      <c r="D220" s="26">
        <v>45352</v>
      </c>
      <c r="E220" t="s">
        <v>18</v>
      </c>
      <c r="F220" t="s">
        <v>4</v>
      </c>
      <c r="G220">
        <v>135</v>
      </c>
      <c r="H220">
        <v>110.7</v>
      </c>
      <c r="I220" s="26">
        <f t="shared" si="6"/>
        <v>45352</v>
      </c>
      <c r="J220" s="26">
        <f>INDEX(customers!$L:$L,MATCH(orders!$B220,customers!$A:$A,0))</f>
        <v>45261</v>
      </c>
      <c r="K220">
        <v>1</v>
      </c>
      <c r="L220">
        <f t="shared" si="7"/>
        <v>3</v>
      </c>
      <c r="M220" s="26" t="str">
        <f>INDEX(customers!$I:$I,MATCH(orders!$B220,customers!$A:$A,0))</f>
        <v>Email</v>
      </c>
      <c r="N220" s="26" t="str">
        <f>INDEX(customers!$E:$E,MATCH(orders!$B220,customers!$A:$A,0))</f>
        <v>Europe</v>
      </c>
      <c r="O220" s="26" t="str">
        <f>INDEX(customers!$F:$F,MATCH(orders!$B220,customers!$A:$A,0))</f>
        <v>Tech</v>
      </c>
      <c r="P220" s="26" t="str">
        <f>INDEX(customers!$G:$G,MATCH(orders!$B220,customers!$A:$A,0))</f>
        <v>SMBs</v>
      </c>
      <c r="Q220" t="str">
        <f>INDEX(customers!$J:$J,MATCH(orders!$B220,customers!$A:$A,0))</f>
        <v>Pro</v>
      </c>
      <c r="R220" t="str">
        <f>INDEX(customers!$K:$K,MATCH(orders!$B220,customers!$A:$A,0))</f>
        <v>Monthly</v>
      </c>
    </row>
    <row r="221" spans="1:18" x14ac:dyDescent="0.25">
      <c r="A221" t="s">
        <v>480</v>
      </c>
      <c r="B221" t="s">
        <v>473</v>
      </c>
      <c r="C221" t="s">
        <v>481</v>
      </c>
      <c r="D221" s="26">
        <v>45383</v>
      </c>
      <c r="E221" t="s">
        <v>17</v>
      </c>
      <c r="F221" t="s">
        <v>4</v>
      </c>
      <c r="G221">
        <v>75</v>
      </c>
      <c r="H221">
        <v>60</v>
      </c>
      <c r="I221" s="26">
        <f t="shared" si="6"/>
        <v>45383</v>
      </c>
      <c r="J221" s="26">
        <f>INDEX(customers!$L:$L,MATCH(orders!$B221,customers!$A:$A,0))</f>
        <v>45261</v>
      </c>
      <c r="K221">
        <v>1</v>
      </c>
      <c r="L221">
        <f t="shared" si="7"/>
        <v>4</v>
      </c>
      <c r="M221" s="26" t="str">
        <f>INDEX(customers!$I:$I,MATCH(orders!$B221,customers!$A:$A,0))</f>
        <v>Email</v>
      </c>
      <c r="N221" s="26" t="str">
        <f>INDEX(customers!$E:$E,MATCH(orders!$B221,customers!$A:$A,0))</f>
        <v>Europe</v>
      </c>
      <c r="O221" s="26" t="str">
        <f>INDEX(customers!$F:$F,MATCH(orders!$B221,customers!$A:$A,0))</f>
        <v>Tech</v>
      </c>
      <c r="P221" s="26" t="str">
        <f>INDEX(customers!$G:$G,MATCH(orders!$B221,customers!$A:$A,0))</f>
        <v>SMBs</v>
      </c>
      <c r="Q221" t="str">
        <f>INDEX(customers!$J:$J,MATCH(orders!$B221,customers!$A:$A,0))</f>
        <v>Pro</v>
      </c>
      <c r="R221" t="str">
        <f>INDEX(customers!$K:$K,MATCH(orders!$B221,customers!$A:$A,0))</f>
        <v>Monthly</v>
      </c>
    </row>
    <row r="222" spans="1:18" x14ac:dyDescent="0.25">
      <c r="A222" t="s">
        <v>482</v>
      </c>
      <c r="B222" t="s">
        <v>473</v>
      </c>
      <c r="C222" t="s">
        <v>481</v>
      </c>
      <c r="D222" s="26">
        <v>45413</v>
      </c>
      <c r="E222" t="s">
        <v>17</v>
      </c>
      <c r="F222" t="s">
        <v>4</v>
      </c>
      <c r="G222">
        <v>75</v>
      </c>
      <c r="H222">
        <v>60</v>
      </c>
      <c r="I222" s="26">
        <f t="shared" si="6"/>
        <v>45413</v>
      </c>
      <c r="J222" s="26">
        <f>INDEX(customers!$L:$L,MATCH(orders!$B222,customers!$A:$A,0))</f>
        <v>45261</v>
      </c>
      <c r="K222">
        <v>1</v>
      </c>
      <c r="L222">
        <f t="shared" si="7"/>
        <v>5</v>
      </c>
      <c r="M222" s="26" t="str">
        <f>INDEX(customers!$I:$I,MATCH(orders!$B222,customers!$A:$A,0))</f>
        <v>Email</v>
      </c>
      <c r="N222" s="26" t="str">
        <f>INDEX(customers!$E:$E,MATCH(orders!$B222,customers!$A:$A,0))</f>
        <v>Europe</v>
      </c>
      <c r="O222" s="26" t="str">
        <f>INDEX(customers!$F:$F,MATCH(orders!$B222,customers!$A:$A,0))</f>
        <v>Tech</v>
      </c>
      <c r="P222" s="26" t="str">
        <f>INDEX(customers!$G:$G,MATCH(orders!$B222,customers!$A:$A,0))</f>
        <v>SMBs</v>
      </c>
      <c r="Q222" t="str">
        <f>INDEX(customers!$J:$J,MATCH(orders!$B222,customers!$A:$A,0))</f>
        <v>Pro</v>
      </c>
      <c r="R222" t="str">
        <f>INDEX(customers!$K:$K,MATCH(orders!$B222,customers!$A:$A,0))</f>
        <v>Monthly</v>
      </c>
    </row>
    <row r="223" spans="1:18" x14ac:dyDescent="0.25">
      <c r="A223" t="s">
        <v>483</v>
      </c>
      <c r="B223" t="s">
        <v>473</v>
      </c>
      <c r="C223" t="s">
        <v>484</v>
      </c>
      <c r="D223" s="26">
        <v>45414</v>
      </c>
      <c r="E223" t="s">
        <v>17</v>
      </c>
      <c r="F223" t="s">
        <v>4</v>
      </c>
      <c r="G223">
        <v>75</v>
      </c>
      <c r="H223">
        <v>60</v>
      </c>
      <c r="I223" s="26">
        <f t="shared" si="6"/>
        <v>45413</v>
      </c>
      <c r="J223" s="26">
        <f>INDEX(customers!$L:$L,MATCH(orders!$B223,customers!$A:$A,0))</f>
        <v>45261</v>
      </c>
      <c r="K223">
        <v>1</v>
      </c>
      <c r="L223">
        <f t="shared" si="7"/>
        <v>5</v>
      </c>
      <c r="M223" s="26" t="str">
        <f>INDEX(customers!$I:$I,MATCH(orders!$B223,customers!$A:$A,0))</f>
        <v>Email</v>
      </c>
      <c r="N223" s="26" t="str">
        <f>INDEX(customers!$E:$E,MATCH(orders!$B223,customers!$A:$A,0))</f>
        <v>Europe</v>
      </c>
      <c r="O223" s="26" t="str">
        <f>INDEX(customers!$F:$F,MATCH(orders!$B223,customers!$A:$A,0))</f>
        <v>Tech</v>
      </c>
      <c r="P223" s="26" t="str">
        <f>INDEX(customers!$G:$G,MATCH(orders!$B223,customers!$A:$A,0))</f>
        <v>SMBs</v>
      </c>
      <c r="Q223" t="str">
        <f>INDEX(customers!$J:$J,MATCH(orders!$B223,customers!$A:$A,0))</f>
        <v>Pro</v>
      </c>
      <c r="R223" t="str">
        <f>INDEX(customers!$K:$K,MATCH(orders!$B223,customers!$A:$A,0))</f>
        <v>Monthly</v>
      </c>
    </row>
    <row r="224" spans="1:18" x14ac:dyDescent="0.25">
      <c r="A224" t="s">
        <v>485</v>
      </c>
      <c r="B224" t="s">
        <v>473</v>
      </c>
      <c r="C224" t="s">
        <v>486</v>
      </c>
      <c r="D224" s="26">
        <v>45445</v>
      </c>
      <c r="E224" t="s">
        <v>17</v>
      </c>
      <c r="F224" t="s">
        <v>4</v>
      </c>
      <c r="G224">
        <v>75</v>
      </c>
      <c r="H224">
        <v>60</v>
      </c>
      <c r="I224" s="26">
        <f t="shared" si="6"/>
        <v>45444</v>
      </c>
      <c r="J224" s="26">
        <f>INDEX(customers!$L:$L,MATCH(orders!$B224,customers!$A:$A,0))</f>
        <v>45261</v>
      </c>
      <c r="K224">
        <v>1</v>
      </c>
      <c r="L224">
        <f t="shared" si="7"/>
        <v>6</v>
      </c>
      <c r="M224" s="26" t="str">
        <f>INDEX(customers!$I:$I,MATCH(orders!$B224,customers!$A:$A,0))</f>
        <v>Email</v>
      </c>
      <c r="N224" s="26" t="str">
        <f>INDEX(customers!$E:$E,MATCH(orders!$B224,customers!$A:$A,0))</f>
        <v>Europe</v>
      </c>
      <c r="O224" s="26" t="str">
        <f>INDEX(customers!$F:$F,MATCH(orders!$B224,customers!$A:$A,0))</f>
        <v>Tech</v>
      </c>
      <c r="P224" s="26" t="str">
        <f>INDEX(customers!$G:$G,MATCH(orders!$B224,customers!$A:$A,0))</f>
        <v>SMBs</v>
      </c>
      <c r="Q224" t="str">
        <f>INDEX(customers!$J:$J,MATCH(orders!$B224,customers!$A:$A,0))</f>
        <v>Pro</v>
      </c>
      <c r="R224" t="str">
        <f>INDEX(customers!$K:$K,MATCH(orders!$B224,customers!$A:$A,0))</f>
        <v>Monthly</v>
      </c>
    </row>
    <row r="225" spans="1:18" x14ac:dyDescent="0.25">
      <c r="A225" t="s">
        <v>487</v>
      </c>
      <c r="B225" t="s">
        <v>473</v>
      </c>
      <c r="C225" t="s">
        <v>486</v>
      </c>
      <c r="D225" s="26">
        <v>45475</v>
      </c>
      <c r="E225" t="s">
        <v>17</v>
      </c>
      <c r="F225" t="s">
        <v>4</v>
      </c>
      <c r="G225">
        <v>75</v>
      </c>
      <c r="H225">
        <v>60</v>
      </c>
      <c r="I225" s="26">
        <f t="shared" si="6"/>
        <v>45474</v>
      </c>
      <c r="J225" s="26">
        <f>INDEX(customers!$L:$L,MATCH(orders!$B225,customers!$A:$A,0))</f>
        <v>45261</v>
      </c>
      <c r="K225">
        <v>1</v>
      </c>
      <c r="L225">
        <f t="shared" si="7"/>
        <v>7</v>
      </c>
      <c r="M225" s="26" t="str">
        <f>INDEX(customers!$I:$I,MATCH(orders!$B225,customers!$A:$A,0))</f>
        <v>Email</v>
      </c>
      <c r="N225" s="26" t="str">
        <f>INDEX(customers!$E:$E,MATCH(orders!$B225,customers!$A:$A,0))</f>
        <v>Europe</v>
      </c>
      <c r="O225" s="26" t="str">
        <f>INDEX(customers!$F:$F,MATCH(orders!$B225,customers!$A:$A,0))</f>
        <v>Tech</v>
      </c>
      <c r="P225" s="26" t="str">
        <f>INDEX(customers!$G:$G,MATCH(orders!$B225,customers!$A:$A,0))</f>
        <v>SMBs</v>
      </c>
      <c r="Q225" t="str">
        <f>INDEX(customers!$J:$J,MATCH(orders!$B225,customers!$A:$A,0))</f>
        <v>Pro</v>
      </c>
      <c r="R225" t="str">
        <f>INDEX(customers!$K:$K,MATCH(orders!$B225,customers!$A:$A,0))</f>
        <v>Monthly</v>
      </c>
    </row>
    <row r="226" spans="1:18" x14ac:dyDescent="0.25">
      <c r="A226" t="s">
        <v>488</v>
      </c>
      <c r="B226" t="s">
        <v>473</v>
      </c>
      <c r="C226" t="s">
        <v>489</v>
      </c>
      <c r="D226" s="26">
        <v>45476</v>
      </c>
      <c r="E226" t="s">
        <v>17</v>
      </c>
      <c r="F226" t="s">
        <v>4</v>
      </c>
      <c r="G226">
        <v>75</v>
      </c>
      <c r="H226">
        <v>60</v>
      </c>
      <c r="I226" s="26">
        <f t="shared" si="6"/>
        <v>45474</v>
      </c>
      <c r="J226" s="26">
        <f>INDEX(customers!$L:$L,MATCH(orders!$B226,customers!$A:$A,0))</f>
        <v>45261</v>
      </c>
      <c r="K226">
        <v>1</v>
      </c>
      <c r="L226">
        <f t="shared" si="7"/>
        <v>7</v>
      </c>
      <c r="M226" s="26" t="str">
        <f>INDEX(customers!$I:$I,MATCH(orders!$B226,customers!$A:$A,0))</f>
        <v>Email</v>
      </c>
      <c r="N226" s="26" t="str">
        <f>INDEX(customers!$E:$E,MATCH(orders!$B226,customers!$A:$A,0))</f>
        <v>Europe</v>
      </c>
      <c r="O226" s="26" t="str">
        <f>INDEX(customers!$F:$F,MATCH(orders!$B226,customers!$A:$A,0))</f>
        <v>Tech</v>
      </c>
      <c r="P226" s="26" t="str">
        <f>INDEX(customers!$G:$G,MATCH(orders!$B226,customers!$A:$A,0))</f>
        <v>SMBs</v>
      </c>
      <c r="Q226" t="str">
        <f>INDEX(customers!$J:$J,MATCH(orders!$B226,customers!$A:$A,0))</f>
        <v>Pro</v>
      </c>
      <c r="R226" t="str">
        <f>INDEX(customers!$K:$K,MATCH(orders!$B226,customers!$A:$A,0))</f>
        <v>Monthly</v>
      </c>
    </row>
    <row r="227" spans="1:18" x14ac:dyDescent="0.25">
      <c r="A227" t="s">
        <v>490</v>
      </c>
      <c r="B227" t="s">
        <v>473</v>
      </c>
      <c r="C227" t="s">
        <v>491</v>
      </c>
      <c r="D227" s="26">
        <v>45507</v>
      </c>
      <c r="E227" t="s">
        <v>17</v>
      </c>
      <c r="F227" t="s">
        <v>4</v>
      </c>
      <c r="G227">
        <v>75</v>
      </c>
      <c r="H227">
        <v>60</v>
      </c>
      <c r="I227" s="26">
        <f t="shared" si="6"/>
        <v>45505</v>
      </c>
      <c r="J227" s="26">
        <f>INDEX(customers!$L:$L,MATCH(orders!$B227,customers!$A:$A,0))</f>
        <v>45261</v>
      </c>
      <c r="K227">
        <v>1</v>
      </c>
      <c r="L227">
        <f t="shared" si="7"/>
        <v>8</v>
      </c>
      <c r="M227" s="26" t="str">
        <f>INDEX(customers!$I:$I,MATCH(orders!$B227,customers!$A:$A,0))</f>
        <v>Email</v>
      </c>
      <c r="N227" s="26" t="str">
        <f>INDEX(customers!$E:$E,MATCH(orders!$B227,customers!$A:$A,0))</f>
        <v>Europe</v>
      </c>
      <c r="O227" s="26" t="str">
        <f>INDEX(customers!$F:$F,MATCH(orders!$B227,customers!$A:$A,0))</f>
        <v>Tech</v>
      </c>
      <c r="P227" s="26" t="str">
        <f>INDEX(customers!$G:$G,MATCH(orders!$B227,customers!$A:$A,0))</f>
        <v>SMBs</v>
      </c>
      <c r="Q227" t="str">
        <f>INDEX(customers!$J:$J,MATCH(orders!$B227,customers!$A:$A,0))</f>
        <v>Pro</v>
      </c>
      <c r="R227" t="str">
        <f>INDEX(customers!$K:$K,MATCH(orders!$B227,customers!$A:$A,0))</f>
        <v>Monthly</v>
      </c>
    </row>
    <row r="228" spans="1:18" x14ac:dyDescent="0.25">
      <c r="A228" t="s">
        <v>492</v>
      </c>
      <c r="B228" t="s">
        <v>493</v>
      </c>
      <c r="C228" t="s">
        <v>494</v>
      </c>
      <c r="D228" s="26">
        <v>44801</v>
      </c>
      <c r="E228" t="s">
        <v>19</v>
      </c>
      <c r="F228" t="s">
        <v>5</v>
      </c>
      <c r="G228">
        <v>3600</v>
      </c>
      <c r="H228">
        <v>3060</v>
      </c>
      <c r="I228" s="26">
        <f t="shared" si="6"/>
        <v>44774</v>
      </c>
      <c r="J228" s="26">
        <f>INDEX(customers!$L:$L,MATCH(orders!$B228,customers!$A:$A,0))</f>
        <v>44774</v>
      </c>
      <c r="K228">
        <v>1</v>
      </c>
      <c r="L228">
        <f t="shared" si="7"/>
        <v>0</v>
      </c>
      <c r="M228" s="26" t="str">
        <f>INDEX(customers!$I:$I,MATCH(orders!$B228,customers!$A:$A,0))</f>
        <v>Affiliate</v>
      </c>
      <c r="N228" s="26" t="str">
        <f>INDEX(customers!$E:$E,MATCH(orders!$B228,customers!$A:$A,0))</f>
        <v>North America</v>
      </c>
      <c r="O228" s="26" t="str">
        <f>INDEX(customers!$F:$F,MATCH(orders!$B228,customers!$A:$A,0))</f>
        <v>Healthcare</v>
      </c>
      <c r="P228" s="26" t="str">
        <f>INDEX(customers!$G:$G,MATCH(orders!$B228,customers!$A:$A,0))</f>
        <v>SMBs</v>
      </c>
      <c r="Q228" t="str">
        <f>INDEX(customers!$J:$J,MATCH(orders!$B228,customers!$A:$A,0))</f>
        <v>Enterprise</v>
      </c>
      <c r="R228" t="str">
        <f>INDEX(customers!$K:$K,MATCH(orders!$B228,customers!$A:$A,0))</f>
        <v>Annual</v>
      </c>
    </row>
    <row r="229" spans="1:18" x14ac:dyDescent="0.25">
      <c r="A229" t="s">
        <v>495</v>
      </c>
      <c r="B229" t="s">
        <v>493</v>
      </c>
      <c r="C229" t="s">
        <v>494</v>
      </c>
      <c r="D229" s="26">
        <v>45166</v>
      </c>
      <c r="E229" t="s">
        <v>19</v>
      </c>
      <c r="F229" t="s">
        <v>5</v>
      </c>
      <c r="G229">
        <v>3600</v>
      </c>
      <c r="H229">
        <v>3060</v>
      </c>
      <c r="I229" s="26">
        <f t="shared" si="6"/>
        <v>45139</v>
      </c>
      <c r="J229" s="26">
        <f>INDEX(customers!$L:$L,MATCH(orders!$B229,customers!$A:$A,0))</f>
        <v>44774</v>
      </c>
      <c r="K229">
        <v>1</v>
      </c>
      <c r="L229">
        <f t="shared" si="7"/>
        <v>12</v>
      </c>
      <c r="M229" s="26" t="str">
        <f>INDEX(customers!$I:$I,MATCH(orders!$B229,customers!$A:$A,0))</f>
        <v>Affiliate</v>
      </c>
      <c r="N229" s="26" t="str">
        <f>INDEX(customers!$E:$E,MATCH(orders!$B229,customers!$A:$A,0))</f>
        <v>North America</v>
      </c>
      <c r="O229" s="26" t="str">
        <f>INDEX(customers!$F:$F,MATCH(orders!$B229,customers!$A:$A,0))</f>
        <v>Healthcare</v>
      </c>
      <c r="P229" s="26" t="str">
        <f>INDEX(customers!$G:$G,MATCH(orders!$B229,customers!$A:$A,0))</f>
        <v>SMBs</v>
      </c>
      <c r="Q229" t="str">
        <f>INDEX(customers!$J:$J,MATCH(orders!$B229,customers!$A:$A,0))</f>
        <v>Enterprise</v>
      </c>
      <c r="R229" t="str">
        <f>INDEX(customers!$K:$K,MATCH(orders!$B229,customers!$A:$A,0))</f>
        <v>Annual</v>
      </c>
    </row>
    <row r="230" spans="1:18" x14ac:dyDescent="0.25">
      <c r="A230" t="s">
        <v>496</v>
      </c>
      <c r="B230" t="s">
        <v>493</v>
      </c>
      <c r="C230" t="s">
        <v>497</v>
      </c>
      <c r="D230" s="26">
        <v>45167</v>
      </c>
      <c r="E230" t="s">
        <v>19</v>
      </c>
      <c r="F230" t="s">
        <v>5</v>
      </c>
      <c r="G230">
        <v>3600</v>
      </c>
      <c r="H230">
        <v>3060</v>
      </c>
      <c r="I230" s="26">
        <f t="shared" si="6"/>
        <v>45139</v>
      </c>
      <c r="J230" s="26">
        <f>INDEX(customers!$L:$L,MATCH(orders!$B230,customers!$A:$A,0))</f>
        <v>44774</v>
      </c>
      <c r="K230">
        <v>1</v>
      </c>
      <c r="L230">
        <f t="shared" si="7"/>
        <v>12</v>
      </c>
      <c r="M230" s="26" t="str">
        <f>INDEX(customers!$I:$I,MATCH(orders!$B230,customers!$A:$A,0))</f>
        <v>Affiliate</v>
      </c>
      <c r="N230" s="26" t="str">
        <f>INDEX(customers!$E:$E,MATCH(orders!$B230,customers!$A:$A,0))</f>
        <v>North America</v>
      </c>
      <c r="O230" s="26" t="str">
        <f>INDEX(customers!$F:$F,MATCH(orders!$B230,customers!$A:$A,0))</f>
        <v>Healthcare</v>
      </c>
      <c r="P230" s="26" t="str">
        <f>INDEX(customers!$G:$G,MATCH(orders!$B230,customers!$A:$A,0))</f>
        <v>SMBs</v>
      </c>
      <c r="Q230" t="str">
        <f>INDEX(customers!$J:$J,MATCH(orders!$B230,customers!$A:$A,0))</f>
        <v>Enterprise</v>
      </c>
      <c r="R230" t="str">
        <f>INDEX(customers!$K:$K,MATCH(orders!$B230,customers!$A:$A,0))</f>
        <v>Annual</v>
      </c>
    </row>
    <row r="231" spans="1:18" x14ac:dyDescent="0.25">
      <c r="A231" t="s">
        <v>498</v>
      </c>
      <c r="B231" t="s">
        <v>493</v>
      </c>
      <c r="C231" t="s">
        <v>499</v>
      </c>
      <c r="D231" s="26">
        <v>45533</v>
      </c>
      <c r="E231" t="s">
        <v>19</v>
      </c>
      <c r="F231" t="s">
        <v>5</v>
      </c>
      <c r="G231">
        <v>3600</v>
      </c>
      <c r="H231">
        <v>3060</v>
      </c>
      <c r="I231" s="26">
        <f t="shared" si="6"/>
        <v>45505</v>
      </c>
      <c r="J231" s="26">
        <f>INDEX(customers!$L:$L,MATCH(orders!$B231,customers!$A:$A,0))</f>
        <v>44774</v>
      </c>
      <c r="K231">
        <v>1</v>
      </c>
      <c r="L231">
        <f t="shared" si="7"/>
        <v>24</v>
      </c>
      <c r="M231" s="26" t="str">
        <f>INDEX(customers!$I:$I,MATCH(orders!$B231,customers!$A:$A,0))</f>
        <v>Affiliate</v>
      </c>
      <c r="N231" s="26" t="str">
        <f>INDEX(customers!$E:$E,MATCH(orders!$B231,customers!$A:$A,0))</f>
        <v>North America</v>
      </c>
      <c r="O231" s="26" t="str">
        <f>INDEX(customers!$F:$F,MATCH(orders!$B231,customers!$A:$A,0))</f>
        <v>Healthcare</v>
      </c>
      <c r="P231" s="26" t="str">
        <f>INDEX(customers!$G:$G,MATCH(orders!$B231,customers!$A:$A,0))</f>
        <v>SMBs</v>
      </c>
      <c r="Q231" t="str">
        <f>INDEX(customers!$J:$J,MATCH(orders!$B231,customers!$A:$A,0))</f>
        <v>Enterprise</v>
      </c>
      <c r="R231" t="str">
        <f>INDEX(customers!$K:$K,MATCH(orders!$B231,customers!$A:$A,0))</f>
        <v>Annual</v>
      </c>
    </row>
    <row r="232" spans="1:18" x14ac:dyDescent="0.25">
      <c r="A232" t="s">
        <v>500</v>
      </c>
      <c r="B232" t="s">
        <v>501</v>
      </c>
      <c r="C232" t="s">
        <v>502</v>
      </c>
      <c r="D232" s="26">
        <v>45322</v>
      </c>
      <c r="E232" t="s">
        <v>17</v>
      </c>
      <c r="F232" t="s">
        <v>4</v>
      </c>
      <c r="G232">
        <v>75</v>
      </c>
      <c r="H232">
        <v>60</v>
      </c>
      <c r="I232" s="26">
        <f t="shared" si="6"/>
        <v>45292</v>
      </c>
      <c r="J232" s="26">
        <f>INDEX(customers!$L:$L,MATCH(orders!$B232,customers!$A:$A,0))</f>
        <v>45292</v>
      </c>
      <c r="K232">
        <v>1</v>
      </c>
      <c r="L232">
        <f t="shared" si="7"/>
        <v>0</v>
      </c>
      <c r="M232" s="26" t="str">
        <f>INDEX(customers!$I:$I,MATCH(orders!$B232,customers!$A:$A,0))</f>
        <v>Affiliate</v>
      </c>
      <c r="N232" s="26" t="str">
        <f>INDEX(customers!$E:$E,MATCH(orders!$B232,customers!$A:$A,0))</f>
        <v>Europe</v>
      </c>
      <c r="O232" s="26" t="str">
        <f>INDEX(customers!$F:$F,MATCH(orders!$B232,customers!$A:$A,0))</f>
        <v>Other</v>
      </c>
      <c r="P232" s="26" t="str">
        <f>INDEX(customers!$G:$G,MATCH(orders!$B232,customers!$A:$A,0))</f>
        <v>Mid-Market</v>
      </c>
      <c r="Q232" t="str">
        <f>INDEX(customers!$J:$J,MATCH(orders!$B232,customers!$A:$A,0))</f>
        <v>Basic</v>
      </c>
      <c r="R232" t="str">
        <f>INDEX(customers!$K:$K,MATCH(orders!$B232,customers!$A:$A,0))</f>
        <v>Monthly</v>
      </c>
    </row>
    <row r="233" spans="1:18" x14ac:dyDescent="0.25">
      <c r="A233" t="s">
        <v>503</v>
      </c>
      <c r="B233" t="s">
        <v>501</v>
      </c>
      <c r="C233" t="s">
        <v>502</v>
      </c>
      <c r="D233" s="26">
        <v>45351</v>
      </c>
      <c r="E233" t="s">
        <v>17</v>
      </c>
      <c r="F233" t="s">
        <v>4</v>
      </c>
      <c r="G233">
        <v>75</v>
      </c>
      <c r="H233">
        <v>60</v>
      </c>
      <c r="I233" s="26">
        <f t="shared" si="6"/>
        <v>45323</v>
      </c>
      <c r="J233" s="26">
        <f>INDEX(customers!$L:$L,MATCH(orders!$B233,customers!$A:$A,0))</f>
        <v>45292</v>
      </c>
      <c r="K233">
        <v>1</v>
      </c>
      <c r="L233">
        <f t="shared" si="7"/>
        <v>1</v>
      </c>
      <c r="M233" s="26" t="str">
        <f>INDEX(customers!$I:$I,MATCH(orders!$B233,customers!$A:$A,0))</f>
        <v>Affiliate</v>
      </c>
      <c r="N233" s="26" t="str">
        <f>INDEX(customers!$E:$E,MATCH(orders!$B233,customers!$A:$A,0))</f>
        <v>Europe</v>
      </c>
      <c r="O233" s="26" t="str">
        <f>INDEX(customers!$F:$F,MATCH(orders!$B233,customers!$A:$A,0))</f>
        <v>Other</v>
      </c>
      <c r="P233" s="26" t="str">
        <f>INDEX(customers!$G:$G,MATCH(orders!$B233,customers!$A:$A,0))</f>
        <v>Mid-Market</v>
      </c>
      <c r="Q233" t="str">
        <f>INDEX(customers!$J:$J,MATCH(orders!$B233,customers!$A:$A,0))</f>
        <v>Basic</v>
      </c>
      <c r="R233" t="str">
        <f>INDEX(customers!$K:$K,MATCH(orders!$B233,customers!$A:$A,0))</f>
        <v>Monthly</v>
      </c>
    </row>
    <row r="234" spans="1:18" x14ac:dyDescent="0.25">
      <c r="A234" t="s">
        <v>504</v>
      </c>
      <c r="B234" t="s">
        <v>501</v>
      </c>
      <c r="C234" t="s">
        <v>505</v>
      </c>
      <c r="D234" s="26">
        <v>45353</v>
      </c>
      <c r="E234" t="s">
        <v>17</v>
      </c>
      <c r="F234" t="s">
        <v>4</v>
      </c>
      <c r="G234">
        <v>75</v>
      </c>
      <c r="H234">
        <v>60</v>
      </c>
      <c r="I234" s="26">
        <f t="shared" si="6"/>
        <v>45352</v>
      </c>
      <c r="J234" s="26">
        <f>INDEX(customers!$L:$L,MATCH(orders!$B234,customers!$A:$A,0))</f>
        <v>45292</v>
      </c>
      <c r="K234">
        <v>1</v>
      </c>
      <c r="L234">
        <f t="shared" si="7"/>
        <v>2</v>
      </c>
      <c r="M234" s="26" t="str">
        <f>INDEX(customers!$I:$I,MATCH(orders!$B234,customers!$A:$A,0))</f>
        <v>Affiliate</v>
      </c>
      <c r="N234" s="26" t="str">
        <f>INDEX(customers!$E:$E,MATCH(orders!$B234,customers!$A:$A,0))</f>
        <v>Europe</v>
      </c>
      <c r="O234" s="26" t="str">
        <f>INDEX(customers!$F:$F,MATCH(orders!$B234,customers!$A:$A,0))</f>
        <v>Other</v>
      </c>
      <c r="P234" s="26" t="str">
        <f>INDEX(customers!$G:$G,MATCH(orders!$B234,customers!$A:$A,0))</f>
        <v>Mid-Market</v>
      </c>
      <c r="Q234" t="str">
        <f>INDEX(customers!$J:$J,MATCH(orders!$B234,customers!$A:$A,0))</f>
        <v>Basic</v>
      </c>
      <c r="R234" t="str">
        <f>INDEX(customers!$K:$K,MATCH(orders!$B234,customers!$A:$A,0))</f>
        <v>Monthly</v>
      </c>
    </row>
    <row r="235" spans="1:18" x14ac:dyDescent="0.25">
      <c r="A235" t="s">
        <v>506</v>
      </c>
      <c r="B235" t="s">
        <v>501</v>
      </c>
      <c r="C235" t="s">
        <v>507</v>
      </c>
      <c r="D235" s="26">
        <v>45384</v>
      </c>
      <c r="E235" t="s">
        <v>17</v>
      </c>
      <c r="F235" t="s">
        <v>4</v>
      </c>
      <c r="G235">
        <v>75</v>
      </c>
      <c r="H235">
        <v>60</v>
      </c>
      <c r="I235" s="26">
        <f t="shared" si="6"/>
        <v>45383</v>
      </c>
      <c r="J235" s="26">
        <f>INDEX(customers!$L:$L,MATCH(orders!$B235,customers!$A:$A,0))</f>
        <v>45292</v>
      </c>
      <c r="K235">
        <v>1</v>
      </c>
      <c r="L235">
        <f t="shared" si="7"/>
        <v>3</v>
      </c>
      <c r="M235" s="26" t="str">
        <f>INDEX(customers!$I:$I,MATCH(orders!$B235,customers!$A:$A,0))</f>
        <v>Affiliate</v>
      </c>
      <c r="N235" s="26" t="str">
        <f>INDEX(customers!$E:$E,MATCH(orders!$B235,customers!$A:$A,0))</f>
        <v>Europe</v>
      </c>
      <c r="O235" s="26" t="str">
        <f>INDEX(customers!$F:$F,MATCH(orders!$B235,customers!$A:$A,0))</f>
        <v>Other</v>
      </c>
      <c r="P235" s="26" t="str">
        <f>INDEX(customers!$G:$G,MATCH(orders!$B235,customers!$A:$A,0))</f>
        <v>Mid-Market</v>
      </c>
      <c r="Q235" t="str">
        <f>INDEX(customers!$J:$J,MATCH(orders!$B235,customers!$A:$A,0))</f>
        <v>Basic</v>
      </c>
      <c r="R235" t="str">
        <f>INDEX(customers!$K:$K,MATCH(orders!$B235,customers!$A:$A,0))</f>
        <v>Monthly</v>
      </c>
    </row>
    <row r="236" spans="1:18" x14ac:dyDescent="0.25">
      <c r="A236" t="s">
        <v>508</v>
      </c>
      <c r="B236" t="s">
        <v>501</v>
      </c>
      <c r="C236" t="s">
        <v>507</v>
      </c>
      <c r="D236" s="26">
        <v>45414</v>
      </c>
      <c r="E236" t="s">
        <v>17</v>
      </c>
      <c r="F236" t="s">
        <v>4</v>
      </c>
      <c r="G236">
        <v>75</v>
      </c>
      <c r="H236">
        <v>60</v>
      </c>
      <c r="I236" s="26">
        <f t="shared" si="6"/>
        <v>45413</v>
      </c>
      <c r="J236" s="26">
        <f>INDEX(customers!$L:$L,MATCH(orders!$B236,customers!$A:$A,0))</f>
        <v>45292</v>
      </c>
      <c r="K236">
        <v>1</v>
      </c>
      <c r="L236">
        <f t="shared" si="7"/>
        <v>4</v>
      </c>
      <c r="M236" s="26" t="str">
        <f>INDEX(customers!$I:$I,MATCH(orders!$B236,customers!$A:$A,0))</f>
        <v>Affiliate</v>
      </c>
      <c r="N236" s="26" t="str">
        <f>INDEX(customers!$E:$E,MATCH(orders!$B236,customers!$A:$A,0))</f>
        <v>Europe</v>
      </c>
      <c r="O236" s="26" t="str">
        <f>INDEX(customers!$F:$F,MATCH(orders!$B236,customers!$A:$A,0))</f>
        <v>Other</v>
      </c>
      <c r="P236" s="26" t="str">
        <f>INDEX(customers!$G:$G,MATCH(orders!$B236,customers!$A:$A,0))</f>
        <v>Mid-Market</v>
      </c>
      <c r="Q236" t="str">
        <f>INDEX(customers!$J:$J,MATCH(orders!$B236,customers!$A:$A,0))</f>
        <v>Basic</v>
      </c>
      <c r="R236" t="str">
        <f>INDEX(customers!$K:$K,MATCH(orders!$B236,customers!$A:$A,0))</f>
        <v>Monthly</v>
      </c>
    </row>
    <row r="237" spans="1:18" x14ac:dyDescent="0.25">
      <c r="A237" t="s">
        <v>509</v>
      </c>
      <c r="B237" t="s">
        <v>501</v>
      </c>
      <c r="C237" t="s">
        <v>510</v>
      </c>
      <c r="D237" s="26">
        <v>45415</v>
      </c>
      <c r="E237" t="s">
        <v>17</v>
      </c>
      <c r="F237" t="s">
        <v>4</v>
      </c>
      <c r="G237">
        <v>75</v>
      </c>
      <c r="H237">
        <v>60</v>
      </c>
      <c r="I237" s="26">
        <f t="shared" si="6"/>
        <v>45413</v>
      </c>
      <c r="J237" s="26">
        <f>INDEX(customers!$L:$L,MATCH(orders!$B237,customers!$A:$A,0))</f>
        <v>45292</v>
      </c>
      <c r="K237">
        <v>1</v>
      </c>
      <c r="L237">
        <f t="shared" si="7"/>
        <v>4</v>
      </c>
      <c r="M237" s="26" t="str">
        <f>INDEX(customers!$I:$I,MATCH(orders!$B237,customers!$A:$A,0))</f>
        <v>Affiliate</v>
      </c>
      <c r="N237" s="26" t="str">
        <f>INDEX(customers!$E:$E,MATCH(orders!$B237,customers!$A:$A,0))</f>
        <v>Europe</v>
      </c>
      <c r="O237" s="26" t="str">
        <f>INDEX(customers!$F:$F,MATCH(orders!$B237,customers!$A:$A,0))</f>
        <v>Other</v>
      </c>
      <c r="P237" s="26" t="str">
        <f>INDEX(customers!$G:$G,MATCH(orders!$B237,customers!$A:$A,0))</f>
        <v>Mid-Market</v>
      </c>
      <c r="Q237" t="str">
        <f>INDEX(customers!$J:$J,MATCH(orders!$B237,customers!$A:$A,0))</f>
        <v>Basic</v>
      </c>
      <c r="R237" t="str">
        <f>INDEX(customers!$K:$K,MATCH(orders!$B237,customers!$A:$A,0))</f>
        <v>Monthly</v>
      </c>
    </row>
    <row r="238" spans="1:18" x14ac:dyDescent="0.25">
      <c r="A238" t="s">
        <v>511</v>
      </c>
      <c r="B238" t="s">
        <v>501</v>
      </c>
      <c r="C238" t="s">
        <v>512</v>
      </c>
      <c r="D238" s="26">
        <v>45446</v>
      </c>
      <c r="E238" t="s">
        <v>17</v>
      </c>
      <c r="F238" t="s">
        <v>4</v>
      </c>
      <c r="G238">
        <v>75</v>
      </c>
      <c r="H238">
        <v>60</v>
      </c>
      <c r="I238" s="26">
        <f t="shared" si="6"/>
        <v>45444</v>
      </c>
      <c r="J238" s="26">
        <f>INDEX(customers!$L:$L,MATCH(orders!$B238,customers!$A:$A,0))</f>
        <v>45292</v>
      </c>
      <c r="K238">
        <v>1</v>
      </c>
      <c r="L238">
        <f t="shared" si="7"/>
        <v>5</v>
      </c>
      <c r="M238" s="26" t="str">
        <f>INDEX(customers!$I:$I,MATCH(orders!$B238,customers!$A:$A,0))</f>
        <v>Affiliate</v>
      </c>
      <c r="N238" s="26" t="str">
        <f>INDEX(customers!$E:$E,MATCH(orders!$B238,customers!$A:$A,0))</f>
        <v>Europe</v>
      </c>
      <c r="O238" s="26" t="str">
        <f>INDEX(customers!$F:$F,MATCH(orders!$B238,customers!$A:$A,0))</f>
        <v>Other</v>
      </c>
      <c r="P238" s="26" t="str">
        <f>INDEX(customers!$G:$G,MATCH(orders!$B238,customers!$A:$A,0))</f>
        <v>Mid-Market</v>
      </c>
      <c r="Q238" t="str">
        <f>INDEX(customers!$J:$J,MATCH(orders!$B238,customers!$A:$A,0))</f>
        <v>Basic</v>
      </c>
      <c r="R238" t="str">
        <f>INDEX(customers!$K:$K,MATCH(orders!$B238,customers!$A:$A,0))</f>
        <v>Monthly</v>
      </c>
    </row>
    <row r="239" spans="1:18" x14ac:dyDescent="0.25">
      <c r="A239" t="s">
        <v>513</v>
      </c>
      <c r="B239" t="s">
        <v>501</v>
      </c>
      <c r="C239" t="s">
        <v>512</v>
      </c>
      <c r="D239" s="26">
        <v>45476</v>
      </c>
      <c r="E239" t="s">
        <v>17</v>
      </c>
      <c r="F239" t="s">
        <v>4</v>
      </c>
      <c r="G239">
        <v>75</v>
      </c>
      <c r="H239">
        <v>60</v>
      </c>
      <c r="I239" s="26">
        <f t="shared" si="6"/>
        <v>45474</v>
      </c>
      <c r="J239" s="26">
        <f>INDEX(customers!$L:$L,MATCH(orders!$B239,customers!$A:$A,0))</f>
        <v>45292</v>
      </c>
      <c r="K239">
        <v>1</v>
      </c>
      <c r="L239">
        <f t="shared" si="7"/>
        <v>6</v>
      </c>
      <c r="M239" s="26" t="str">
        <f>INDEX(customers!$I:$I,MATCH(orders!$B239,customers!$A:$A,0))</f>
        <v>Affiliate</v>
      </c>
      <c r="N239" s="26" t="str">
        <f>INDEX(customers!$E:$E,MATCH(orders!$B239,customers!$A:$A,0))</f>
        <v>Europe</v>
      </c>
      <c r="O239" s="26" t="str">
        <f>INDEX(customers!$F:$F,MATCH(orders!$B239,customers!$A:$A,0))</f>
        <v>Other</v>
      </c>
      <c r="P239" s="26" t="str">
        <f>INDEX(customers!$G:$G,MATCH(orders!$B239,customers!$A:$A,0))</f>
        <v>Mid-Market</v>
      </c>
      <c r="Q239" t="str">
        <f>INDEX(customers!$J:$J,MATCH(orders!$B239,customers!$A:$A,0))</f>
        <v>Basic</v>
      </c>
      <c r="R239" t="str">
        <f>INDEX(customers!$K:$K,MATCH(orders!$B239,customers!$A:$A,0))</f>
        <v>Monthly</v>
      </c>
    </row>
    <row r="240" spans="1:18" x14ac:dyDescent="0.25">
      <c r="A240" t="s">
        <v>514</v>
      </c>
      <c r="B240" t="s">
        <v>501</v>
      </c>
      <c r="C240" t="s">
        <v>515</v>
      </c>
      <c r="D240" s="26">
        <v>45477</v>
      </c>
      <c r="E240" t="s">
        <v>17</v>
      </c>
      <c r="F240" t="s">
        <v>4</v>
      </c>
      <c r="G240">
        <v>75</v>
      </c>
      <c r="H240">
        <v>60</v>
      </c>
      <c r="I240" s="26">
        <f t="shared" si="6"/>
        <v>45474</v>
      </c>
      <c r="J240" s="26">
        <f>INDEX(customers!$L:$L,MATCH(orders!$B240,customers!$A:$A,0))</f>
        <v>45292</v>
      </c>
      <c r="K240">
        <v>1</v>
      </c>
      <c r="L240">
        <f t="shared" si="7"/>
        <v>6</v>
      </c>
      <c r="M240" s="26" t="str">
        <f>INDEX(customers!$I:$I,MATCH(orders!$B240,customers!$A:$A,0))</f>
        <v>Affiliate</v>
      </c>
      <c r="N240" s="26" t="str">
        <f>INDEX(customers!$E:$E,MATCH(orders!$B240,customers!$A:$A,0))</f>
        <v>Europe</v>
      </c>
      <c r="O240" s="26" t="str">
        <f>INDEX(customers!$F:$F,MATCH(orders!$B240,customers!$A:$A,0))</f>
        <v>Other</v>
      </c>
      <c r="P240" s="26" t="str">
        <f>INDEX(customers!$G:$G,MATCH(orders!$B240,customers!$A:$A,0))</f>
        <v>Mid-Market</v>
      </c>
      <c r="Q240" t="str">
        <f>INDEX(customers!$J:$J,MATCH(orders!$B240,customers!$A:$A,0))</f>
        <v>Basic</v>
      </c>
      <c r="R240" t="str">
        <f>INDEX(customers!$K:$K,MATCH(orders!$B240,customers!$A:$A,0))</f>
        <v>Monthly</v>
      </c>
    </row>
    <row r="241" spans="1:18" x14ac:dyDescent="0.25">
      <c r="A241" t="s">
        <v>516</v>
      </c>
      <c r="B241" t="s">
        <v>501</v>
      </c>
      <c r="C241" t="s">
        <v>517</v>
      </c>
      <c r="D241" s="26">
        <v>45508</v>
      </c>
      <c r="E241" t="s">
        <v>17</v>
      </c>
      <c r="F241" t="s">
        <v>4</v>
      </c>
      <c r="G241">
        <v>75</v>
      </c>
      <c r="H241">
        <v>60</v>
      </c>
      <c r="I241" s="26">
        <f t="shared" si="6"/>
        <v>45505</v>
      </c>
      <c r="J241" s="26">
        <f>INDEX(customers!$L:$L,MATCH(orders!$B241,customers!$A:$A,0))</f>
        <v>45292</v>
      </c>
      <c r="K241">
        <v>1</v>
      </c>
      <c r="L241">
        <f t="shared" si="7"/>
        <v>7</v>
      </c>
      <c r="M241" s="26" t="str">
        <f>INDEX(customers!$I:$I,MATCH(orders!$B241,customers!$A:$A,0))</f>
        <v>Affiliate</v>
      </c>
      <c r="N241" s="26" t="str">
        <f>INDEX(customers!$E:$E,MATCH(orders!$B241,customers!$A:$A,0))</f>
        <v>Europe</v>
      </c>
      <c r="O241" s="26" t="str">
        <f>INDEX(customers!$F:$F,MATCH(orders!$B241,customers!$A:$A,0))</f>
        <v>Other</v>
      </c>
      <c r="P241" s="26" t="str">
        <f>INDEX(customers!$G:$G,MATCH(orders!$B241,customers!$A:$A,0))</f>
        <v>Mid-Market</v>
      </c>
      <c r="Q241" t="str">
        <f>INDEX(customers!$J:$J,MATCH(orders!$B241,customers!$A:$A,0))</f>
        <v>Basic</v>
      </c>
      <c r="R241" t="str">
        <f>INDEX(customers!$K:$K,MATCH(orders!$B241,customers!$A:$A,0))</f>
        <v>Monthly</v>
      </c>
    </row>
    <row r="242" spans="1:18" x14ac:dyDescent="0.25">
      <c r="A242" t="s">
        <v>518</v>
      </c>
      <c r="B242" t="s">
        <v>501</v>
      </c>
      <c r="C242" t="s">
        <v>519</v>
      </c>
      <c r="D242" s="26">
        <v>45539</v>
      </c>
      <c r="E242" t="s">
        <v>17</v>
      </c>
      <c r="F242" t="s">
        <v>4</v>
      </c>
      <c r="G242">
        <v>75</v>
      </c>
      <c r="H242">
        <v>60</v>
      </c>
      <c r="I242" s="26">
        <f t="shared" si="6"/>
        <v>45536</v>
      </c>
      <c r="J242" s="26">
        <f>INDEX(customers!$L:$L,MATCH(orders!$B242,customers!$A:$A,0))</f>
        <v>45292</v>
      </c>
      <c r="K242">
        <v>1</v>
      </c>
      <c r="L242">
        <f t="shared" si="7"/>
        <v>8</v>
      </c>
      <c r="M242" s="26" t="str">
        <f>INDEX(customers!$I:$I,MATCH(orders!$B242,customers!$A:$A,0))</f>
        <v>Affiliate</v>
      </c>
      <c r="N242" s="26" t="str">
        <f>INDEX(customers!$E:$E,MATCH(orders!$B242,customers!$A:$A,0))</f>
        <v>Europe</v>
      </c>
      <c r="O242" s="26" t="str">
        <f>INDEX(customers!$F:$F,MATCH(orders!$B242,customers!$A:$A,0))</f>
        <v>Other</v>
      </c>
      <c r="P242" s="26" t="str">
        <f>INDEX(customers!$G:$G,MATCH(orders!$B242,customers!$A:$A,0))</f>
        <v>Mid-Market</v>
      </c>
      <c r="Q242" t="str">
        <f>INDEX(customers!$J:$J,MATCH(orders!$B242,customers!$A:$A,0))</f>
        <v>Basic</v>
      </c>
      <c r="R242" t="str">
        <f>INDEX(customers!$K:$K,MATCH(orders!$B242,customers!$A:$A,0))</f>
        <v>Monthly</v>
      </c>
    </row>
    <row r="243" spans="1:18" x14ac:dyDescent="0.25">
      <c r="A243" t="s">
        <v>520</v>
      </c>
      <c r="B243" t="s">
        <v>501</v>
      </c>
      <c r="C243" t="s">
        <v>519</v>
      </c>
      <c r="D243" s="26">
        <v>45569</v>
      </c>
      <c r="E243" t="s">
        <v>17</v>
      </c>
      <c r="F243" t="s">
        <v>4</v>
      </c>
      <c r="G243">
        <v>75</v>
      </c>
      <c r="H243">
        <v>60</v>
      </c>
      <c r="I243" s="26">
        <f t="shared" si="6"/>
        <v>45566</v>
      </c>
      <c r="J243" s="26">
        <f>INDEX(customers!$L:$L,MATCH(orders!$B243,customers!$A:$A,0))</f>
        <v>45292</v>
      </c>
      <c r="K243">
        <v>1</v>
      </c>
      <c r="L243">
        <f t="shared" si="7"/>
        <v>9</v>
      </c>
      <c r="M243" s="26" t="str">
        <f>INDEX(customers!$I:$I,MATCH(orders!$B243,customers!$A:$A,0))</f>
        <v>Affiliate</v>
      </c>
      <c r="N243" s="26" t="str">
        <f>INDEX(customers!$E:$E,MATCH(orders!$B243,customers!$A:$A,0))</f>
        <v>Europe</v>
      </c>
      <c r="O243" s="26" t="str">
        <f>INDEX(customers!$F:$F,MATCH(orders!$B243,customers!$A:$A,0))</f>
        <v>Other</v>
      </c>
      <c r="P243" s="26" t="str">
        <f>INDEX(customers!$G:$G,MATCH(orders!$B243,customers!$A:$A,0))</f>
        <v>Mid-Market</v>
      </c>
      <c r="Q243" t="str">
        <f>INDEX(customers!$J:$J,MATCH(orders!$B243,customers!$A:$A,0))</f>
        <v>Basic</v>
      </c>
      <c r="R243" t="str">
        <f>INDEX(customers!$K:$K,MATCH(orders!$B243,customers!$A:$A,0))</f>
        <v>Monthly</v>
      </c>
    </row>
    <row r="244" spans="1:18" x14ac:dyDescent="0.25">
      <c r="A244" t="s">
        <v>521</v>
      </c>
      <c r="B244" t="s">
        <v>501</v>
      </c>
      <c r="C244" t="s">
        <v>522</v>
      </c>
      <c r="D244" s="26">
        <v>45570</v>
      </c>
      <c r="E244" t="s">
        <v>17</v>
      </c>
      <c r="F244" t="s">
        <v>4</v>
      </c>
      <c r="G244">
        <v>75</v>
      </c>
      <c r="H244">
        <v>60</v>
      </c>
      <c r="I244" s="26">
        <f t="shared" si="6"/>
        <v>45566</v>
      </c>
      <c r="J244" s="26">
        <f>INDEX(customers!$L:$L,MATCH(orders!$B244,customers!$A:$A,0))</f>
        <v>45292</v>
      </c>
      <c r="K244">
        <v>1</v>
      </c>
      <c r="L244">
        <f t="shared" si="7"/>
        <v>9</v>
      </c>
      <c r="M244" s="26" t="str">
        <f>INDEX(customers!$I:$I,MATCH(orders!$B244,customers!$A:$A,0))</f>
        <v>Affiliate</v>
      </c>
      <c r="N244" s="26" t="str">
        <f>INDEX(customers!$E:$E,MATCH(orders!$B244,customers!$A:$A,0))</f>
        <v>Europe</v>
      </c>
      <c r="O244" s="26" t="str">
        <f>INDEX(customers!$F:$F,MATCH(orders!$B244,customers!$A:$A,0))</f>
        <v>Other</v>
      </c>
      <c r="P244" s="26" t="str">
        <f>INDEX(customers!$G:$G,MATCH(orders!$B244,customers!$A:$A,0))</f>
        <v>Mid-Market</v>
      </c>
      <c r="Q244" t="str">
        <f>INDEX(customers!$J:$J,MATCH(orders!$B244,customers!$A:$A,0))</f>
        <v>Basic</v>
      </c>
      <c r="R244" t="str">
        <f>INDEX(customers!$K:$K,MATCH(orders!$B244,customers!$A:$A,0))</f>
        <v>Monthly</v>
      </c>
    </row>
    <row r="245" spans="1:18" x14ac:dyDescent="0.25">
      <c r="A245" t="s">
        <v>523</v>
      </c>
      <c r="B245" t="s">
        <v>501</v>
      </c>
      <c r="C245" t="s">
        <v>524</v>
      </c>
      <c r="D245" s="26">
        <v>45601</v>
      </c>
      <c r="E245" t="s">
        <v>17</v>
      </c>
      <c r="F245" t="s">
        <v>4</v>
      </c>
      <c r="G245">
        <v>75</v>
      </c>
      <c r="H245">
        <v>60</v>
      </c>
      <c r="I245" s="26">
        <f t="shared" si="6"/>
        <v>45597</v>
      </c>
      <c r="J245" s="26">
        <f>INDEX(customers!$L:$L,MATCH(orders!$B245,customers!$A:$A,0))</f>
        <v>45292</v>
      </c>
      <c r="K245">
        <v>1</v>
      </c>
      <c r="L245">
        <f t="shared" si="7"/>
        <v>10</v>
      </c>
      <c r="M245" s="26" t="str">
        <f>INDEX(customers!$I:$I,MATCH(orders!$B245,customers!$A:$A,0))</f>
        <v>Affiliate</v>
      </c>
      <c r="N245" s="26" t="str">
        <f>INDEX(customers!$E:$E,MATCH(orders!$B245,customers!$A:$A,0))</f>
        <v>Europe</v>
      </c>
      <c r="O245" s="26" t="str">
        <f>INDEX(customers!$F:$F,MATCH(orders!$B245,customers!$A:$A,0))</f>
        <v>Other</v>
      </c>
      <c r="P245" s="26" t="str">
        <f>INDEX(customers!$G:$G,MATCH(orders!$B245,customers!$A:$A,0))</f>
        <v>Mid-Market</v>
      </c>
      <c r="Q245" t="str">
        <f>INDEX(customers!$J:$J,MATCH(orders!$B245,customers!$A:$A,0))</f>
        <v>Basic</v>
      </c>
      <c r="R245" t="str">
        <f>INDEX(customers!$K:$K,MATCH(orders!$B245,customers!$A:$A,0))</f>
        <v>Monthly</v>
      </c>
    </row>
    <row r="246" spans="1:18" x14ac:dyDescent="0.25">
      <c r="A246" t="s">
        <v>525</v>
      </c>
      <c r="B246" t="s">
        <v>501</v>
      </c>
      <c r="C246" t="s">
        <v>524</v>
      </c>
      <c r="D246" s="26">
        <v>45631</v>
      </c>
      <c r="E246" t="s">
        <v>17</v>
      </c>
      <c r="F246" t="s">
        <v>4</v>
      </c>
      <c r="G246">
        <v>75</v>
      </c>
      <c r="H246">
        <v>60</v>
      </c>
      <c r="I246" s="26">
        <f t="shared" si="6"/>
        <v>45627</v>
      </c>
      <c r="J246" s="26">
        <f>INDEX(customers!$L:$L,MATCH(orders!$B246,customers!$A:$A,0))</f>
        <v>45292</v>
      </c>
      <c r="K246">
        <v>1</v>
      </c>
      <c r="L246">
        <f t="shared" si="7"/>
        <v>11</v>
      </c>
      <c r="M246" s="26" t="str">
        <f>INDEX(customers!$I:$I,MATCH(orders!$B246,customers!$A:$A,0))</f>
        <v>Affiliate</v>
      </c>
      <c r="N246" s="26" t="str">
        <f>INDEX(customers!$E:$E,MATCH(orders!$B246,customers!$A:$A,0))</f>
        <v>Europe</v>
      </c>
      <c r="O246" s="26" t="str">
        <f>INDEX(customers!$F:$F,MATCH(orders!$B246,customers!$A:$A,0))</f>
        <v>Other</v>
      </c>
      <c r="P246" s="26" t="str">
        <f>INDEX(customers!$G:$G,MATCH(orders!$B246,customers!$A:$A,0))</f>
        <v>Mid-Market</v>
      </c>
      <c r="Q246" t="str">
        <f>INDEX(customers!$J:$J,MATCH(orders!$B246,customers!$A:$A,0))</f>
        <v>Basic</v>
      </c>
      <c r="R246" t="str">
        <f>INDEX(customers!$K:$K,MATCH(orders!$B246,customers!$A:$A,0))</f>
        <v>Monthly</v>
      </c>
    </row>
    <row r="247" spans="1:18" x14ac:dyDescent="0.25">
      <c r="A247" t="s">
        <v>526</v>
      </c>
      <c r="B247" t="s">
        <v>501</v>
      </c>
      <c r="C247" t="s">
        <v>527</v>
      </c>
      <c r="D247" s="26">
        <v>45632</v>
      </c>
      <c r="E247" t="s">
        <v>17</v>
      </c>
      <c r="F247" t="s">
        <v>4</v>
      </c>
      <c r="G247">
        <v>75</v>
      </c>
      <c r="H247">
        <v>60</v>
      </c>
      <c r="I247" s="26">
        <f t="shared" si="6"/>
        <v>45627</v>
      </c>
      <c r="J247" s="26">
        <f>INDEX(customers!$L:$L,MATCH(orders!$B247,customers!$A:$A,0))</f>
        <v>45292</v>
      </c>
      <c r="K247">
        <v>1</v>
      </c>
      <c r="L247">
        <f t="shared" si="7"/>
        <v>11</v>
      </c>
      <c r="M247" s="26" t="str">
        <f>INDEX(customers!$I:$I,MATCH(orders!$B247,customers!$A:$A,0))</f>
        <v>Affiliate</v>
      </c>
      <c r="N247" s="26" t="str">
        <f>INDEX(customers!$E:$E,MATCH(orders!$B247,customers!$A:$A,0))</f>
        <v>Europe</v>
      </c>
      <c r="O247" s="26" t="str">
        <f>INDEX(customers!$F:$F,MATCH(orders!$B247,customers!$A:$A,0))</f>
        <v>Other</v>
      </c>
      <c r="P247" s="26" t="str">
        <f>INDEX(customers!$G:$G,MATCH(orders!$B247,customers!$A:$A,0))</f>
        <v>Mid-Market</v>
      </c>
      <c r="Q247" t="str">
        <f>INDEX(customers!$J:$J,MATCH(orders!$B247,customers!$A:$A,0))</f>
        <v>Basic</v>
      </c>
      <c r="R247" t="str">
        <f>INDEX(customers!$K:$K,MATCH(orders!$B247,customers!$A:$A,0))</f>
        <v>Monthly</v>
      </c>
    </row>
    <row r="248" spans="1:18" x14ac:dyDescent="0.25">
      <c r="A248" t="s">
        <v>528</v>
      </c>
      <c r="B248" t="s">
        <v>529</v>
      </c>
      <c r="C248" t="s">
        <v>530</v>
      </c>
      <c r="D248" s="26">
        <v>44567</v>
      </c>
      <c r="E248" t="s">
        <v>17</v>
      </c>
      <c r="F248" t="s">
        <v>4</v>
      </c>
      <c r="G248">
        <v>75</v>
      </c>
      <c r="H248">
        <v>60</v>
      </c>
      <c r="I248" s="26">
        <f t="shared" si="6"/>
        <v>44562</v>
      </c>
      <c r="J248" s="26">
        <f>INDEX(customers!$L:$L,MATCH(orders!$B248,customers!$A:$A,0))</f>
        <v>44562</v>
      </c>
      <c r="K248">
        <v>1</v>
      </c>
      <c r="L248">
        <f t="shared" si="7"/>
        <v>0</v>
      </c>
      <c r="M248" s="26" t="str">
        <f>INDEX(customers!$I:$I,MATCH(orders!$B248,customers!$A:$A,0))</f>
        <v>Social Media</v>
      </c>
      <c r="N248" s="26" t="str">
        <f>INDEX(customers!$E:$E,MATCH(orders!$B248,customers!$A:$A,0))</f>
        <v>North America</v>
      </c>
      <c r="O248" s="26" t="str">
        <f>INDEX(customers!$F:$F,MATCH(orders!$B248,customers!$A:$A,0))</f>
        <v>Tech</v>
      </c>
      <c r="P248" s="26" t="str">
        <f>INDEX(customers!$G:$G,MATCH(orders!$B248,customers!$A:$A,0))</f>
        <v>SMBs</v>
      </c>
      <c r="Q248" t="str">
        <f>INDEX(customers!$J:$J,MATCH(orders!$B248,customers!$A:$A,0))</f>
        <v>Basic</v>
      </c>
      <c r="R248" t="str">
        <f>INDEX(customers!$K:$K,MATCH(orders!$B248,customers!$A:$A,0))</f>
        <v>Monthly</v>
      </c>
    </row>
    <row r="249" spans="1:18" x14ac:dyDescent="0.25">
      <c r="A249" t="s">
        <v>531</v>
      </c>
      <c r="B249" t="s">
        <v>529</v>
      </c>
      <c r="C249" t="s">
        <v>532</v>
      </c>
      <c r="D249" s="26">
        <v>44598</v>
      </c>
      <c r="E249" t="s">
        <v>17</v>
      </c>
      <c r="F249" t="s">
        <v>4</v>
      </c>
      <c r="G249">
        <v>75</v>
      </c>
      <c r="H249">
        <v>60</v>
      </c>
      <c r="I249" s="26">
        <f t="shared" si="6"/>
        <v>44593</v>
      </c>
      <c r="J249" s="26">
        <f>INDEX(customers!$L:$L,MATCH(orders!$B249,customers!$A:$A,0))</f>
        <v>44562</v>
      </c>
      <c r="K249">
        <v>1</v>
      </c>
      <c r="L249">
        <f t="shared" si="7"/>
        <v>1</v>
      </c>
      <c r="M249" s="26" t="str">
        <f>INDEX(customers!$I:$I,MATCH(orders!$B249,customers!$A:$A,0))</f>
        <v>Social Media</v>
      </c>
      <c r="N249" s="26" t="str">
        <f>INDEX(customers!$E:$E,MATCH(orders!$B249,customers!$A:$A,0))</f>
        <v>North America</v>
      </c>
      <c r="O249" s="26" t="str">
        <f>INDEX(customers!$F:$F,MATCH(orders!$B249,customers!$A:$A,0))</f>
        <v>Tech</v>
      </c>
      <c r="P249" s="26" t="str">
        <f>INDEX(customers!$G:$G,MATCH(orders!$B249,customers!$A:$A,0))</f>
        <v>SMBs</v>
      </c>
      <c r="Q249" t="str">
        <f>INDEX(customers!$J:$J,MATCH(orders!$B249,customers!$A:$A,0))</f>
        <v>Basic</v>
      </c>
      <c r="R249" t="str">
        <f>INDEX(customers!$K:$K,MATCH(orders!$B249,customers!$A:$A,0))</f>
        <v>Monthly</v>
      </c>
    </row>
    <row r="250" spans="1:18" x14ac:dyDescent="0.25">
      <c r="A250" t="s">
        <v>533</v>
      </c>
      <c r="B250" t="s">
        <v>529</v>
      </c>
      <c r="C250" t="s">
        <v>532</v>
      </c>
      <c r="D250" s="26">
        <v>44626</v>
      </c>
      <c r="E250" t="s">
        <v>17</v>
      </c>
      <c r="F250" t="s">
        <v>4</v>
      </c>
      <c r="G250">
        <v>75</v>
      </c>
      <c r="H250">
        <v>60</v>
      </c>
      <c r="I250" s="26">
        <f t="shared" si="6"/>
        <v>44621</v>
      </c>
      <c r="J250" s="26">
        <f>INDEX(customers!$L:$L,MATCH(orders!$B250,customers!$A:$A,0))</f>
        <v>44562</v>
      </c>
      <c r="K250">
        <v>1</v>
      </c>
      <c r="L250">
        <f t="shared" si="7"/>
        <v>2</v>
      </c>
      <c r="M250" s="26" t="str">
        <f>INDEX(customers!$I:$I,MATCH(orders!$B250,customers!$A:$A,0))</f>
        <v>Social Media</v>
      </c>
      <c r="N250" s="26" t="str">
        <f>INDEX(customers!$E:$E,MATCH(orders!$B250,customers!$A:$A,0))</f>
        <v>North America</v>
      </c>
      <c r="O250" s="26" t="str">
        <f>INDEX(customers!$F:$F,MATCH(orders!$B250,customers!$A:$A,0))</f>
        <v>Tech</v>
      </c>
      <c r="P250" s="26" t="str">
        <f>INDEX(customers!$G:$G,MATCH(orders!$B250,customers!$A:$A,0))</f>
        <v>SMBs</v>
      </c>
      <c r="Q250" t="str">
        <f>INDEX(customers!$J:$J,MATCH(orders!$B250,customers!$A:$A,0))</f>
        <v>Basic</v>
      </c>
      <c r="R250" t="str">
        <f>INDEX(customers!$K:$K,MATCH(orders!$B250,customers!$A:$A,0))</f>
        <v>Monthly</v>
      </c>
    </row>
    <row r="251" spans="1:18" x14ac:dyDescent="0.25">
      <c r="A251" t="s">
        <v>534</v>
      </c>
      <c r="B251" t="s">
        <v>529</v>
      </c>
      <c r="C251" t="s">
        <v>535</v>
      </c>
      <c r="D251" s="26">
        <v>44629</v>
      </c>
      <c r="E251" t="s">
        <v>17</v>
      </c>
      <c r="F251" t="s">
        <v>4</v>
      </c>
      <c r="G251">
        <v>75</v>
      </c>
      <c r="H251">
        <v>60</v>
      </c>
      <c r="I251" s="26">
        <f t="shared" si="6"/>
        <v>44621</v>
      </c>
      <c r="J251" s="26">
        <f>INDEX(customers!$L:$L,MATCH(orders!$B251,customers!$A:$A,0))</f>
        <v>44562</v>
      </c>
      <c r="K251">
        <v>1</v>
      </c>
      <c r="L251">
        <f t="shared" si="7"/>
        <v>2</v>
      </c>
      <c r="M251" s="26" t="str">
        <f>INDEX(customers!$I:$I,MATCH(orders!$B251,customers!$A:$A,0))</f>
        <v>Social Media</v>
      </c>
      <c r="N251" s="26" t="str">
        <f>INDEX(customers!$E:$E,MATCH(orders!$B251,customers!$A:$A,0))</f>
        <v>North America</v>
      </c>
      <c r="O251" s="26" t="str">
        <f>INDEX(customers!$F:$F,MATCH(orders!$B251,customers!$A:$A,0))</f>
        <v>Tech</v>
      </c>
      <c r="P251" s="26" t="str">
        <f>INDEX(customers!$G:$G,MATCH(orders!$B251,customers!$A:$A,0))</f>
        <v>SMBs</v>
      </c>
      <c r="Q251" t="str">
        <f>INDEX(customers!$J:$J,MATCH(orders!$B251,customers!$A:$A,0))</f>
        <v>Basic</v>
      </c>
      <c r="R251" t="str">
        <f>INDEX(customers!$K:$K,MATCH(orders!$B251,customers!$A:$A,0))</f>
        <v>Monthly</v>
      </c>
    </row>
    <row r="252" spans="1:18" x14ac:dyDescent="0.25">
      <c r="A252" t="s">
        <v>536</v>
      </c>
      <c r="B252" t="s">
        <v>529</v>
      </c>
      <c r="C252" t="s">
        <v>537</v>
      </c>
      <c r="D252" s="26">
        <v>44660</v>
      </c>
      <c r="E252" t="s">
        <v>17</v>
      </c>
      <c r="F252" t="s">
        <v>4</v>
      </c>
      <c r="G252">
        <v>75</v>
      </c>
      <c r="H252">
        <v>60</v>
      </c>
      <c r="I252" s="26">
        <f t="shared" si="6"/>
        <v>44652</v>
      </c>
      <c r="J252" s="26">
        <f>INDEX(customers!$L:$L,MATCH(orders!$B252,customers!$A:$A,0))</f>
        <v>44562</v>
      </c>
      <c r="K252">
        <v>1</v>
      </c>
      <c r="L252">
        <f t="shared" si="7"/>
        <v>3</v>
      </c>
      <c r="M252" s="26" t="str">
        <f>INDEX(customers!$I:$I,MATCH(orders!$B252,customers!$A:$A,0))</f>
        <v>Social Media</v>
      </c>
      <c r="N252" s="26" t="str">
        <f>INDEX(customers!$E:$E,MATCH(orders!$B252,customers!$A:$A,0))</f>
        <v>North America</v>
      </c>
      <c r="O252" s="26" t="str">
        <f>INDEX(customers!$F:$F,MATCH(orders!$B252,customers!$A:$A,0))</f>
        <v>Tech</v>
      </c>
      <c r="P252" s="26" t="str">
        <f>INDEX(customers!$G:$G,MATCH(orders!$B252,customers!$A:$A,0))</f>
        <v>SMBs</v>
      </c>
      <c r="Q252" t="str">
        <f>INDEX(customers!$J:$J,MATCH(orders!$B252,customers!$A:$A,0))</f>
        <v>Basic</v>
      </c>
      <c r="R252" t="str">
        <f>INDEX(customers!$K:$K,MATCH(orders!$B252,customers!$A:$A,0))</f>
        <v>Monthly</v>
      </c>
    </row>
    <row r="253" spans="1:18" x14ac:dyDescent="0.25">
      <c r="A253" t="s">
        <v>538</v>
      </c>
      <c r="B253" t="s">
        <v>529</v>
      </c>
      <c r="C253" t="s">
        <v>537</v>
      </c>
      <c r="D253" s="26">
        <v>44690</v>
      </c>
      <c r="E253" t="s">
        <v>17</v>
      </c>
      <c r="F253" t="s">
        <v>4</v>
      </c>
      <c r="G253">
        <v>75</v>
      </c>
      <c r="H253">
        <v>60</v>
      </c>
      <c r="I253" s="26">
        <f t="shared" si="6"/>
        <v>44682</v>
      </c>
      <c r="J253" s="26">
        <f>INDEX(customers!$L:$L,MATCH(orders!$B253,customers!$A:$A,0))</f>
        <v>44562</v>
      </c>
      <c r="K253">
        <v>1</v>
      </c>
      <c r="L253">
        <f t="shared" si="7"/>
        <v>4</v>
      </c>
      <c r="M253" s="26" t="str">
        <f>INDEX(customers!$I:$I,MATCH(orders!$B253,customers!$A:$A,0))</f>
        <v>Social Media</v>
      </c>
      <c r="N253" s="26" t="str">
        <f>INDEX(customers!$E:$E,MATCH(orders!$B253,customers!$A:$A,0))</f>
        <v>North America</v>
      </c>
      <c r="O253" s="26" t="str">
        <f>INDEX(customers!$F:$F,MATCH(orders!$B253,customers!$A:$A,0))</f>
        <v>Tech</v>
      </c>
      <c r="P253" s="26" t="str">
        <f>INDEX(customers!$G:$G,MATCH(orders!$B253,customers!$A:$A,0))</f>
        <v>SMBs</v>
      </c>
      <c r="Q253" t="str">
        <f>INDEX(customers!$J:$J,MATCH(orders!$B253,customers!$A:$A,0))</f>
        <v>Basic</v>
      </c>
      <c r="R253" t="str">
        <f>INDEX(customers!$K:$K,MATCH(orders!$B253,customers!$A:$A,0))</f>
        <v>Monthly</v>
      </c>
    </row>
    <row r="254" spans="1:18" x14ac:dyDescent="0.25">
      <c r="A254" t="s">
        <v>539</v>
      </c>
      <c r="B254" t="s">
        <v>529</v>
      </c>
      <c r="C254" t="s">
        <v>540</v>
      </c>
      <c r="D254" s="26">
        <v>44691</v>
      </c>
      <c r="E254" t="s">
        <v>17</v>
      </c>
      <c r="F254" t="s">
        <v>4</v>
      </c>
      <c r="G254">
        <v>75</v>
      </c>
      <c r="H254">
        <v>60</v>
      </c>
      <c r="I254" s="26">
        <f t="shared" si="6"/>
        <v>44682</v>
      </c>
      <c r="J254" s="26">
        <f>INDEX(customers!$L:$L,MATCH(orders!$B254,customers!$A:$A,0))</f>
        <v>44562</v>
      </c>
      <c r="K254">
        <v>1</v>
      </c>
      <c r="L254">
        <f t="shared" si="7"/>
        <v>4</v>
      </c>
      <c r="M254" s="26" t="str">
        <f>INDEX(customers!$I:$I,MATCH(orders!$B254,customers!$A:$A,0))</f>
        <v>Social Media</v>
      </c>
      <c r="N254" s="26" t="str">
        <f>INDEX(customers!$E:$E,MATCH(orders!$B254,customers!$A:$A,0))</f>
        <v>North America</v>
      </c>
      <c r="O254" s="26" t="str">
        <f>INDEX(customers!$F:$F,MATCH(orders!$B254,customers!$A:$A,0))</f>
        <v>Tech</v>
      </c>
      <c r="P254" s="26" t="str">
        <f>INDEX(customers!$G:$G,MATCH(orders!$B254,customers!$A:$A,0))</f>
        <v>SMBs</v>
      </c>
      <c r="Q254" t="str">
        <f>INDEX(customers!$J:$J,MATCH(orders!$B254,customers!$A:$A,0))</f>
        <v>Basic</v>
      </c>
      <c r="R254" t="str">
        <f>INDEX(customers!$K:$K,MATCH(orders!$B254,customers!$A:$A,0))</f>
        <v>Monthly</v>
      </c>
    </row>
    <row r="255" spans="1:18" x14ac:dyDescent="0.25">
      <c r="A255" t="s">
        <v>541</v>
      </c>
      <c r="B255" t="s">
        <v>529</v>
      </c>
      <c r="C255" t="s">
        <v>542</v>
      </c>
      <c r="D255" s="26">
        <v>44722</v>
      </c>
      <c r="E255" t="s">
        <v>17</v>
      </c>
      <c r="F255" t="s">
        <v>4</v>
      </c>
      <c r="G255">
        <v>75</v>
      </c>
      <c r="H255">
        <v>60</v>
      </c>
      <c r="I255" s="26">
        <f t="shared" si="6"/>
        <v>44713</v>
      </c>
      <c r="J255" s="26">
        <f>INDEX(customers!$L:$L,MATCH(orders!$B255,customers!$A:$A,0))</f>
        <v>44562</v>
      </c>
      <c r="K255">
        <v>1</v>
      </c>
      <c r="L255">
        <f t="shared" si="7"/>
        <v>5</v>
      </c>
      <c r="M255" s="26" t="str">
        <f>INDEX(customers!$I:$I,MATCH(orders!$B255,customers!$A:$A,0))</f>
        <v>Social Media</v>
      </c>
      <c r="N255" s="26" t="str">
        <f>INDEX(customers!$E:$E,MATCH(orders!$B255,customers!$A:$A,0))</f>
        <v>North America</v>
      </c>
      <c r="O255" s="26" t="str">
        <f>INDEX(customers!$F:$F,MATCH(orders!$B255,customers!$A:$A,0))</f>
        <v>Tech</v>
      </c>
      <c r="P255" s="26" t="str">
        <f>INDEX(customers!$G:$G,MATCH(orders!$B255,customers!$A:$A,0))</f>
        <v>SMBs</v>
      </c>
      <c r="Q255" t="str">
        <f>INDEX(customers!$J:$J,MATCH(orders!$B255,customers!$A:$A,0))</f>
        <v>Basic</v>
      </c>
      <c r="R255" t="str">
        <f>INDEX(customers!$K:$K,MATCH(orders!$B255,customers!$A:$A,0))</f>
        <v>Monthly</v>
      </c>
    </row>
    <row r="256" spans="1:18" x14ac:dyDescent="0.25">
      <c r="A256" t="s">
        <v>543</v>
      </c>
      <c r="B256" t="s">
        <v>529</v>
      </c>
      <c r="C256" t="s">
        <v>542</v>
      </c>
      <c r="D256" s="26">
        <v>44752</v>
      </c>
      <c r="E256" t="s">
        <v>17</v>
      </c>
      <c r="F256" t="s">
        <v>4</v>
      </c>
      <c r="G256">
        <v>75</v>
      </c>
      <c r="H256">
        <v>60</v>
      </c>
      <c r="I256" s="26">
        <f t="shared" si="6"/>
        <v>44743</v>
      </c>
      <c r="J256" s="26">
        <f>INDEX(customers!$L:$L,MATCH(orders!$B256,customers!$A:$A,0))</f>
        <v>44562</v>
      </c>
      <c r="K256">
        <v>1</v>
      </c>
      <c r="L256">
        <f t="shared" si="7"/>
        <v>6</v>
      </c>
      <c r="M256" s="26" t="str">
        <f>INDEX(customers!$I:$I,MATCH(orders!$B256,customers!$A:$A,0))</f>
        <v>Social Media</v>
      </c>
      <c r="N256" s="26" t="str">
        <f>INDEX(customers!$E:$E,MATCH(orders!$B256,customers!$A:$A,0))</f>
        <v>North America</v>
      </c>
      <c r="O256" s="26" t="str">
        <f>INDEX(customers!$F:$F,MATCH(orders!$B256,customers!$A:$A,0))</f>
        <v>Tech</v>
      </c>
      <c r="P256" s="26" t="str">
        <f>INDEX(customers!$G:$G,MATCH(orders!$B256,customers!$A:$A,0))</f>
        <v>SMBs</v>
      </c>
      <c r="Q256" t="str">
        <f>INDEX(customers!$J:$J,MATCH(orders!$B256,customers!$A:$A,0))</f>
        <v>Basic</v>
      </c>
      <c r="R256" t="str">
        <f>INDEX(customers!$K:$K,MATCH(orders!$B256,customers!$A:$A,0))</f>
        <v>Monthly</v>
      </c>
    </row>
    <row r="257" spans="1:18" x14ac:dyDescent="0.25">
      <c r="A257" t="s">
        <v>544</v>
      </c>
      <c r="B257" t="s">
        <v>529</v>
      </c>
      <c r="C257" t="s">
        <v>545</v>
      </c>
      <c r="D257" s="26">
        <v>44753</v>
      </c>
      <c r="E257" t="s">
        <v>17</v>
      </c>
      <c r="F257" t="s">
        <v>4</v>
      </c>
      <c r="G257">
        <v>75</v>
      </c>
      <c r="H257">
        <v>60</v>
      </c>
      <c r="I257" s="26">
        <f t="shared" si="6"/>
        <v>44743</v>
      </c>
      <c r="J257" s="26">
        <f>INDEX(customers!$L:$L,MATCH(orders!$B257,customers!$A:$A,0))</f>
        <v>44562</v>
      </c>
      <c r="K257">
        <v>1</v>
      </c>
      <c r="L257">
        <f t="shared" si="7"/>
        <v>6</v>
      </c>
      <c r="M257" s="26" t="str">
        <f>INDEX(customers!$I:$I,MATCH(orders!$B257,customers!$A:$A,0))</f>
        <v>Social Media</v>
      </c>
      <c r="N257" s="26" t="str">
        <f>INDEX(customers!$E:$E,MATCH(orders!$B257,customers!$A:$A,0))</f>
        <v>North America</v>
      </c>
      <c r="O257" s="26" t="str">
        <f>INDEX(customers!$F:$F,MATCH(orders!$B257,customers!$A:$A,0))</f>
        <v>Tech</v>
      </c>
      <c r="P257" s="26" t="str">
        <f>INDEX(customers!$G:$G,MATCH(orders!$B257,customers!$A:$A,0))</f>
        <v>SMBs</v>
      </c>
      <c r="Q257" t="str">
        <f>INDEX(customers!$J:$J,MATCH(orders!$B257,customers!$A:$A,0))</f>
        <v>Basic</v>
      </c>
      <c r="R257" t="str">
        <f>INDEX(customers!$K:$K,MATCH(orders!$B257,customers!$A:$A,0))</f>
        <v>Monthly</v>
      </c>
    </row>
    <row r="258" spans="1:18" x14ac:dyDescent="0.25">
      <c r="A258" t="s">
        <v>546</v>
      </c>
      <c r="B258" t="s">
        <v>529</v>
      </c>
      <c r="C258" t="s">
        <v>547</v>
      </c>
      <c r="D258" s="26">
        <v>44784</v>
      </c>
      <c r="E258" t="s">
        <v>17</v>
      </c>
      <c r="F258" t="s">
        <v>4</v>
      </c>
      <c r="G258">
        <v>75</v>
      </c>
      <c r="H258">
        <v>60</v>
      </c>
      <c r="I258" s="26">
        <f t="shared" ref="I258:I321" si="8">EOMONTH(D258,-1)+1</f>
        <v>44774</v>
      </c>
      <c r="J258" s="26">
        <f>INDEX(customers!$L:$L,MATCH(orders!$B258,customers!$A:$A,0))</f>
        <v>44562</v>
      </c>
      <c r="K258">
        <v>1</v>
      </c>
      <c r="L258">
        <f t="shared" si="7"/>
        <v>7</v>
      </c>
      <c r="M258" s="26" t="str">
        <f>INDEX(customers!$I:$I,MATCH(orders!$B258,customers!$A:$A,0))</f>
        <v>Social Media</v>
      </c>
      <c r="N258" s="26" t="str">
        <f>INDEX(customers!$E:$E,MATCH(orders!$B258,customers!$A:$A,0))</f>
        <v>North America</v>
      </c>
      <c r="O258" s="26" t="str">
        <f>INDEX(customers!$F:$F,MATCH(orders!$B258,customers!$A:$A,0))</f>
        <v>Tech</v>
      </c>
      <c r="P258" s="26" t="str">
        <f>INDEX(customers!$G:$G,MATCH(orders!$B258,customers!$A:$A,0))</f>
        <v>SMBs</v>
      </c>
      <c r="Q258" t="str">
        <f>INDEX(customers!$J:$J,MATCH(orders!$B258,customers!$A:$A,0))</f>
        <v>Basic</v>
      </c>
      <c r="R258" t="str">
        <f>INDEX(customers!$K:$K,MATCH(orders!$B258,customers!$A:$A,0))</f>
        <v>Monthly</v>
      </c>
    </row>
    <row r="259" spans="1:18" x14ac:dyDescent="0.25">
      <c r="A259" t="s">
        <v>548</v>
      </c>
      <c r="B259" t="s">
        <v>529</v>
      </c>
      <c r="C259" t="s">
        <v>549</v>
      </c>
      <c r="D259" s="26">
        <v>44815</v>
      </c>
      <c r="E259" t="s">
        <v>18</v>
      </c>
      <c r="F259" t="s">
        <v>4</v>
      </c>
      <c r="G259">
        <v>135</v>
      </c>
      <c r="H259">
        <v>110.7</v>
      </c>
      <c r="I259" s="26">
        <f t="shared" si="8"/>
        <v>44805</v>
      </c>
      <c r="J259" s="26">
        <f>INDEX(customers!$L:$L,MATCH(orders!$B259,customers!$A:$A,0))</f>
        <v>44562</v>
      </c>
      <c r="K259">
        <v>1</v>
      </c>
      <c r="L259">
        <f t="shared" ref="L259:L322" si="9">DATEDIF(J259,I259,"M")</f>
        <v>8</v>
      </c>
      <c r="M259" s="26" t="str">
        <f>INDEX(customers!$I:$I,MATCH(orders!$B259,customers!$A:$A,0))</f>
        <v>Social Media</v>
      </c>
      <c r="N259" s="26" t="str">
        <f>INDEX(customers!$E:$E,MATCH(orders!$B259,customers!$A:$A,0))</f>
        <v>North America</v>
      </c>
      <c r="O259" s="26" t="str">
        <f>INDEX(customers!$F:$F,MATCH(orders!$B259,customers!$A:$A,0))</f>
        <v>Tech</v>
      </c>
      <c r="P259" s="26" t="str">
        <f>INDEX(customers!$G:$G,MATCH(orders!$B259,customers!$A:$A,0))</f>
        <v>SMBs</v>
      </c>
      <c r="Q259" t="str">
        <f>INDEX(customers!$J:$J,MATCH(orders!$B259,customers!$A:$A,0))</f>
        <v>Basic</v>
      </c>
      <c r="R259" t="str">
        <f>INDEX(customers!$K:$K,MATCH(orders!$B259,customers!$A:$A,0))</f>
        <v>Monthly</v>
      </c>
    </row>
    <row r="260" spans="1:18" x14ac:dyDescent="0.25">
      <c r="A260" t="s">
        <v>550</v>
      </c>
      <c r="B260" t="s">
        <v>529</v>
      </c>
      <c r="C260" t="s">
        <v>549</v>
      </c>
      <c r="D260" s="26">
        <v>44845</v>
      </c>
      <c r="E260" t="s">
        <v>18</v>
      </c>
      <c r="F260" t="s">
        <v>4</v>
      </c>
      <c r="G260">
        <v>135</v>
      </c>
      <c r="H260">
        <v>110.7</v>
      </c>
      <c r="I260" s="26">
        <f t="shared" si="8"/>
        <v>44835</v>
      </c>
      <c r="J260" s="26">
        <f>INDEX(customers!$L:$L,MATCH(orders!$B260,customers!$A:$A,0))</f>
        <v>44562</v>
      </c>
      <c r="K260">
        <v>1</v>
      </c>
      <c r="L260">
        <f t="shared" si="9"/>
        <v>9</v>
      </c>
      <c r="M260" s="26" t="str">
        <f>INDEX(customers!$I:$I,MATCH(orders!$B260,customers!$A:$A,0))</f>
        <v>Social Media</v>
      </c>
      <c r="N260" s="26" t="str">
        <f>INDEX(customers!$E:$E,MATCH(orders!$B260,customers!$A:$A,0))</f>
        <v>North America</v>
      </c>
      <c r="O260" s="26" t="str">
        <f>INDEX(customers!$F:$F,MATCH(orders!$B260,customers!$A:$A,0))</f>
        <v>Tech</v>
      </c>
      <c r="P260" s="26" t="str">
        <f>INDEX(customers!$G:$G,MATCH(orders!$B260,customers!$A:$A,0))</f>
        <v>SMBs</v>
      </c>
      <c r="Q260" t="str">
        <f>INDEX(customers!$J:$J,MATCH(orders!$B260,customers!$A:$A,0))</f>
        <v>Basic</v>
      </c>
      <c r="R260" t="str">
        <f>INDEX(customers!$K:$K,MATCH(orders!$B260,customers!$A:$A,0))</f>
        <v>Monthly</v>
      </c>
    </row>
    <row r="261" spans="1:18" x14ac:dyDescent="0.25">
      <c r="A261" t="s">
        <v>551</v>
      </c>
      <c r="B261" t="s">
        <v>529</v>
      </c>
      <c r="C261" t="s">
        <v>552</v>
      </c>
      <c r="D261" s="26">
        <v>44846</v>
      </c>
      <c r="E261" t="s">
        <v>18</v>
      </c>
      <c r="F261" t="s">
        <v>4</v>
      </c>
      <c r="G261">
        <v>135</v>
      </c>
      <c r="H261">
        <v>110.7</v>
      </c>
      <c r="I261" s="26">
        <f t="shared" si="8"/>
        <v>44835</v>
      </c>
      <c r="J261" s="26">
        <f>INDEX(customers!$L:$L,MATCH(orders!$B261,customers!$A:$A,0))</f>
        <v>44562</v>
      </c>
      <c r="K261">
        <v>1</v>
      </c>
      <c r="L261">
        <f t="shared" si="9"/>
        <v>9</v>
      </c>
      <c r="M261" s="26" t="str">
        <f>INDEX(customers!$I:$I,MATCH(orders!$B261,customers!$A:$A,0))</f>
        <v>Social Media</v>
      </c>
      <c r="N261" s="26" t="str">
        <f>INDEX(customers!$E:$E,MATCH(orders!$B261,customers!$A:$A,0))</f>
        <v>North America</v>
      </c>
      <c r="O261" s="26" t="str">
        <f>INDEX(customers!$F:$F,MATCH(orders!$B261,customers!$A:$A,0))</f>
        <v>Tech</v>
      </c>
      <c r="P261" s="26" t="str">
        <f>INDEX(customers!$G:$G,MATCH(orders!$B261,customers!$A:$A,0))</f>
        <v>SMBs</v>
      </c>
      <c r="Q261" t="str">
        <f>INDEX(customers!$J:$J,MATCH(orders!$B261,customers!$A:$A,0))</f>
        <v>Basic</v>
      </c>
      <c r="R261" t="str">
        <f>INDEX(customers!$K:$K,MATCH(orders!$B261,customers!$A:$A,0))</f>
        <v>Monthly</v>
      </c>
    </row>
    <row r="262" spans="1:18" x14ac:dyDescent="0.25">
      <c r="A262" t="s">
        <v>553</v>
      </c>
      <c r="B262" t="s">
        <v>529</v>
      </c>
      <c r="C262" t="s">
        <v>554</v>
      </c>
      <c r="D262" s="26">
        <v>44877</v>
      </c>
      <c r="E262" t="s">
        <v>18</v>
      </c>
      <c r="F262" t="s">
        <v>4</v>
      </c>
      <c r="G262">
        <v>135</v>
      </c>
      <c r="H262">
        <v>110.7</v>
      </c>
      <c r="I262" s="26">
        <f t="shared" si="8"/>
        <v>44866</v>
      </c>
      <c r="J262" s="26">
        <f>INDEX(customers!$L:$L,MATCH(orders!$B262,customers!$A:$A,0))</f>
        <v>44562</v>
      </c>
      <c r="K262">
        <v>1</v>
      </c>
      <c r="L262">
        <f t="shared" si="9"/>
        <v>10</v>
      </c>
      <c r="M262" s="26" t="str">
        <f>INDEX(customers!$I:$I,MATCH(orders!$B262,customers!$A:$A,0))</f>
        <v>Social Media</v>
      </c>
      <c r="N262" s="26" t="str">
        <f>INDEX(customers!$E:$E,MATCH(orders!$B262,customers!$A:$A,0))</f>
        <v>North America</v>
      </c>
      <c r="O262" s="26" t="str">
        <f>INDEX(customers!$F:$F,MATCH(orders!$B262,customers!$A:$A,0))</f>
        <v>Tech</v>
      </c>
      <c r="P262" s="26" t="str">
        <f>INDEX(customers!$G:$G,MATCH(orders!$B262,customers!$A:$A,0))</f>
        <v>SMBs</v>
      </c>
      <c r="Q262" t="str">
        <f>INDEX(customers!$J:$J,MATCH(orders!$B262,customers!$A:$A,0))</f>
        <v>Basic</v>
      </c>
      <c r="R262" t="str">
        <f>INDEX(customers!$K:$K,MATCH(orders!$B262,customers!$A:$A,0))</f>
        <v>Monthly</v>
      </c>
    </row>
    <row r="263" spans="1:18" x14ac:dyDescent="0.25">
      <c r="A263" t="s">
        <v>555</v>
      </c>
      <c r="B263" t="s">
        <v>529</v>
      </c>
      <c r="C263" t="s">
        <v>554</v>
      </c>
      <c r="D263" s="26">
        <v>44907</v>
      </c>
      <c r="E263" t="s">
        <v>18</v>
      </c>
      <c r="F263" t="s">
        <v>4</v>
      </c>
      <c r="G263">
        <v>135</v>
      </c>
      <c r="H263">
        <v>110.7</v>
      </c>
      <c r="I263" s="26">
        <f t="shared" si="8"/>
        <v>44896</v>
      </c>
      <c r="J263" s="26">
        <f>INDEX(customers!$L:$L,MATCH(orders!$B263,customers!$A:$A,0))</f>
        <v>44562</v>
      </c>
      <c r="K263">
        <v>1</v>
      </c>
      <c r="L263">
        <f t="shared" si="9"/>
        <v>11</v>
      </c>
      <c r="M263" s="26" t="str">
        <f>INDEX(customers!$I:$I,MATCH(orders!$B263,customers!$A:$A,0))</f>
        <v>Social Media</v>
      </c>
      <c r="N263" s="26" t="str">
        <f>INDEX(customers!$E:$E,MATCH(orders!$B263,customers!$A:$A,0))</f>
        <v>North America</v>
      </c>
      <c r="O263" s="26" t="str">
        <f>INDEX(customers!$F:$F,MATCH(orders!$B263,customers!$A:$A,0))</f>
        <v>Tech</v>
      </c>
      <c r="P263" s="26" t="str">
        <f>INDEX(customers!$G:$G,MATCH(orders!$B263,customers!$A:$A,0))</f>
        <v>SMBs</v>
      </c>
      <c r="Q263" t="str">
        <f>INDEX(customers!$J:$J,MATCH(orders!$B263,customers!$A:$A,0))</f>
        <v>Basic</v>
      </c>
      <c r="R263" t="str">
        <f>INDEX(customers!$K:$K,MATCH(orders!$B263,customers!$A:$A,0))</f>
        <v>Monthly</v>
      </c>
    </row>
    <row r="264" spans="1:18" x14ac:dyDescent="0.25">
      <c r="A264" t="s">
        <v>556</v>
      </c>
      <c r="B264" t="s">
        <v>529</v>
      </c>
      <c r="C264" t="s">
        <v>557</v>
      </c>
      <c r="D264" s="26">
        <v>44908</v>
      </c>
      <c r="E264" t="s">
        <v>18</v>
      </c>
      <c r="F264" t="s">
        <v>4</v>
      </c>
      <c r="G264">
        <v>135</v>
      </c>
      <c r="H264">
        <v>110.7</v>
      </c>
      <c r="I264" s="26">
        <f t="shared" si="8"/>
        <v>44896</v>
      </c>
      <c r="J264" s="26">
        <f>INDEX(customers!$L:$L,MATCH(orders!$B264,customers!$A:$A,0))</f>
        <v>44562</v>
      </c>
      <c r="K264">
        <v>1</v>
      </c>
      <c r="L264">
        <f t="shared" si="9"/>
        <v>11</v>
      </c>
      <c r="M264" s="26" t="str">
        <f>INDEX(customers!$I:$I,MATCH(orders!$B264,customers!$A:$A,0))</f>
        <v>Social Media</v>
      </c>
      <c r="N264" s="26" t="str">
        <f>INDEX(customers!$E:$E,MATCH(orders!$B264,customers!$A:$A,0))</f>
        <v>North America</v>
      </c>
      <c r="O264" s="26" t="str">
        <f>INDEX(customers!$F:$F,MATCH(orders!$B264,customers!$A:$A,0))</f>
        <v>Tech</v>
      </c>
      <c r="P264" s="26" t="str">
        <f>INDEX(customers!$G:$G,MATCH(orders!$B264,customers!$A:$A,0))</f>
        <v>SMBs</v>
      </c>
      <c r="Q264" t="str">
        <f>INDEX(customers!$J:$J,MATCH(orders!$B264,customers!$A:$A,0))</f>
        <v>Basic</v>
      </c>
      <c r="R264" t="str">
        <f>INDEX(customers!$K:$K,MATCH(orders!$B264,customers!$A:$A,0))</f>
        <v>Monthly</v>
      </c>
    </row>
    <row r="265" spans="1:18" x14ac:dyDescent="0.25">
      <c r="A265" t="s">
        <v>558</v>
      </c>
      <c r="B265" t="s">
        <v>559</v>
      </c>
      <c r="C265" t="s">
        <v>560</v>
      </c>
      <c r="D265" s="26">
        <v>45647</v>
      </c>
      <c r="E265" t="s">
        <v>17</v>
      </c>
      <c r="F265" t="s">
        <v>4</v>
      </c>
      <c r="G265">
        <v>75</v>
      </c>
      <c r="H265">
        <v>60</v>
      </c>
      <c r="I265" s="26">
        <f t="shared" si="8"/>
        <v>45627</v>
      </c>
      <c r="J265" s="26">
        <f>INDEX(customers!$L:$L,MATCH(orders!$B265,customers!$A:$A,0))</f>
        <v>45627</v>
      </c>
      <c r="K265">
        <v>1</v>
      </c>
      <c r="L265">
        <f t="shared" si="9"/>
        <v>0</v>
      </c>
      <c r="M265" s="26" t="str">
        <f>INDEX(customers!$I:$I,MATCH(orders!$B265,customers!$A:$A,0))</f>
        <v>Social Media</v>
      </c>
      <c r="N265" s="26" t="str">
        <f>INDEX(customers!$E:$E,MATCH(orders!$B265,customers!$A:$A,0))</f>
        <v>North America</v>
      </c>
      <c r="O265" s="26" t="str">
        <f>INDEX(customers!$F:$F,MATCH(orders!$B265,customers!$A:$A,0))</f>
        <v>Education</v>
      </c>
      <c r="P265" s="26" t="str">
        <f>INDEX(customers!$G:$G,MATCH(orders!$B265,customers!$A:$A,0))</f>
        <v>SMBs</v>
      </c>
      <c r="Q265" t="str">
        <f>INDEX(customers!$J:$J,MATCH(orders!$B265,customers!$A:$A,0))</f>
        <v>Pro</v>
      </c>
      <c r="R265" t="str">
        <f>INDEX(customers!$K:$K,MATCH(orders!$B265,customers!$A:$A,0))</f>
        <v>Monthly</v>
      </c>
    </row>
    <row r="266" spans="1:18" x14ac:dyDescent="0.25">
      <c r="A266" t="s">
        <v>561</v>
      </c>
      <c r="B266" t="s">
        <v>562</v>
      </c>
      <c r="C266" t="s">
        <v>563</v>
      </c>
      <c r="D266" s="26">
        <v>45423</v>
      </c>
      <c r="E266" t="s">
        <v>18</v>
      </c>
      <c r="F266" t="s">
        <v>4</v>
      </c>
      <c r="G266">
        <v>135</v>
      </c>
      <c r="H266">
        <v>110.7</v>
      </c>
      <c r="I266" s="26">
        <f t="shared" si="8"/>
        <v>45413</v>
      </c>
      <c r="J266" s="26">
        <f>INDEX(customers!$L:$L,MATCH(orders!$B266,customers!$A:$A,0))</f>
        <v>45413</v>
      </c>
      <c r="K266">
        <v>1</v>
      </c>
      <c r="L266">
        <f t="shared" si="9"/>
        <v>0</v>
      </c>
      <c r="M266" s="26" t="str">
        <f>INDEX(customers!$I:$I,MATCH(orders!$B266,customers!$A:$A,0))</f>
        <v>Content</v>
      </c>
      <c r="N266" s="26" t="str">
        <f>INDEX(customers!$E:$E,MATCH(orders!$B266,customers!$A:$A,0))</f>
        <v>Europe</v>
      </c>
      <c r="O266" s="26" t="str">
        <f>INDEX(customers!$F:$F,MATCH(orders!$B266,customers!$A:$A,0))</f>
        <v>Tech</v>
      </c>
      <c r="P266" s="26" t="str">
        <f>INDEX(customers!$G:$G,MATCH(orders!$B266,customers!$A:$A,0))</f>
        <v>SMBs</v>
      </c>
      <c r="Q266" t="str">
        <f>INDEX(customers!$J:$J,MATCH(orders!$B266,customers!$A:$A,0))</f>
        <v>Pro</v>
      </c>
      <c r="R266" t="str">
        <f>INDEX(customers!$K:$K,MATCH(orders!$B266,customers!$A:$A,0))</f>
        <v>Monthly</v>
      </c>
    </row>
    <row r="267" spans="1:18" x14ac:dyDescent="0.25">
      <c r="A267" t="s">
        <v>564</v>
      </c>
      <c r="B267" t="s">
        <v>562</v>
      </c>
      <c r="C267" t="s">
        <v>565</v>
      </c>
      <c r="D267" s="26">
        <v>45454</v>
      </c>
      <c r="E267" t="s">
        <v>18</v>
      </c>
      <c r="F267" t="s">
        <v>4</v>
      </c>
      <c r="G267">
        <v>135</v>
      </c>
      <c r="H267">
        <v>110.7</v>
      </c>
      <c r="I267" s="26">
        <f t="shared" si="8"/>
        <v>45444</v>
      </c>
      <c r="J267" s="26">
        <f>INDEX(customers!$L:$L,MATCH(orders!$B267,customers!$A:$A,0))</f>
        <v>45413</v>
      </c>
      <c r="K267">
        <v>1</v>
      </c>
      <c r="L267">
        <f t="shared" si="9"/>
        <v>1</v>
      </c>
      <c r="M267" s="26" t="str">
        <f>INDEX(customers!$I:$I,MATCH(orders!$B267,customers!$A:$A,0))</f>
        <v>Content</v>
      </c>
      <c r="N267" s="26" t="str">
        <f>INDEX(customers!$E:$E,MATCH(orders!$B267,customers!$A:$A,0))</f>
        <v>Europe</v>
      </c>
      <c r="O267" s="26" t="str">
        <f>INDEX(customers!$F:$F,MATCH(orders!$B267,customers!$A:$A,0))</f>
        <v>Tech</v>
      </c>
      <c r="P267" s="26" t="str">
        <f>INDEX(customers!$G:$G,MATCH(orders!$B267,customers!$A:$A,0))</f>
        <v>SMBs</v>
      </c>
      <c r="Q267" t="str">
        <f>INDEX(customers!$J:$J,MATCH(orders!$B267,customers!$A:$A,0))</f>
        <v>Pro</v>
      </c>
      <c r="R267" t="str">
        <f>INDEX(customers!$K:$K,MATCH(orders!$B267,customers!$A:$A,0))</f>
        <v>Monthly</v>
      </c>
    </row>
    <row r="268" spans="1:18" x14ac:dyDescent="0.25">
      <c r="A268" t="s">
        <v>566</v>
      </c>
      <c r="B268" t="s">
        <v>562</v>
      </c>
      <c r="C268" t="s">
        <v>565</v>
      </c>
      <c r="D268" s="26">
        <v>45484</v>
      </c>
      <c r="E268" t="s">
        <v>18</v>
      </c>
      <c r="F268" t="s">
        <v>4</v>
      </c>
      <c r="G268">
        <v>135</v>
      </c>
      <c r="H268">
        <v>110.7</v>
      </c>
      <c r="I268" s="26">
        <f t="shared" si="8"/>
        <v>45474</v>
      </c>
      <c r="J268" s="26">
        <f>INDEX(customers!$L:$L,MATCH(orders!$B268,customers!$A:$A,0))</f>
        <v>45413</v>
      </c>
      <c r="K268">
        <v>1</v>
      </c>
      <c r="L268">
        <f t="shared" si="9"/>
        <v>2</v>
      </c>
      <c r="M268" s="26" t="str">
        <f>INDEX(customers!$I:$I,MATCH(orders!$B268,customers!$A:$A,0))</f>
        <v>Content</v>
      </c>
      <c r="N268" s="26" t="str">
        <f>INDEX(customers!$E:$E,MATCH(orders!$B268,customers!$A:$A,0))</f>
        <v>Europe</v>
      </c>
      <c r="O268" s="26" t="str">
        <f>INDEX(customers!$F:$F,MATCH(orders!$B268,customers!$A:$A,0))</f>
        <v>Tech</v>
      </c>
      <c r="P268" s="26" t="str">
        <f>INDEX(customers!$G:$G,MATCH(orders!$B268,customers!$A:$A,0))</f>
        <v>SMBs</v>
      </c>
      <c r="Q268" t="str">
        <f>INDEX(customers!$J:$J,MATCH(orders!$B268,customers!$A:$A,0))</f>
        <v>Pro</v>
      </c>
      <c r="R268" t="str">
        <f>INDEX(customers!$K:$K,MATCH(orders!$B268,customers!$A:$A,0))</f>
        <v>Monthly</v>
      </c>
    </row>
    <row r="269" spans="1:18" x14ac:dyDescent="0.25">
      <c r="A269" t="s">
        <v>567</v>
      </c>
      <c r="B269" t="s">
        <v>562</v>
      </c>
      <c r="C269" t="s">
        <v>568</v>
      </c>
      <c r="D269" s="26">
        <v>45485</v>
      </c>
      <c r="E269" t="s">
        <v>18</v>
      </c>
      <c r="F269" t="s">
        <v>4</v>
      </c>
      <c r="G269">
        <v>135</v>
      </c>
      <c r="H269">
        <v>110.7</v>
      </c>
      <c r="I269" s="26">
        <f t="shared" si="8"/>
        <v>45474</v>
      </c>
      <c r="J269" s="26">
        <f>INDEX(customers!$L:$L,MATCH(orders!$B269,customers!$A:$A,0))</f>
        <v>45413</v>
      </c>
      <c r="K269">
        <v>1</v>
      </c>
      <c r="L269">
        <f t="shared" si="9"/>
        <v>2</v>
      </c>
      <c r="M269" s="26" t="str">
        <f>INDEX(customers!$I:$I,MATCH(orders!$B269,customers!$A:$A,0))</f>
        <v>Content</v>
      </c>
      <c r="N269" s="26" t="str">
        <f>INDEX(customers!$E:$E,MATCH(orders!$B269,customers!$A:$A,0))</f>
        <v>Europe</v>
      </c>
      <c r="O269" s="26" t="str">
        <f>INDEX(customers!$F:$F,MATCH(orders!$B269,customers!$A:$A,0))</f>
        <v>Tech</v>
      </c>
      <c r="P269" s="26" t="str">
        <f>INDEX(customers!$G:$G,MATCH(orders!$B269,customers!$A:$A,0))</f>
        <v>SMBs</v>
      </c>
      <c r="Q269" t="str">
        <f>INDEX(customers!$J:$J,MATCH(orders!$B269,customers!$A:$A,0))</f>
        <v>Pro</v>
      </c>
      <c r="R269" t="str">
        <f>INDEX(customers!$K:$K,MATCH(orders!$B269,customers!$A:$A,0))</f>
        <v>Monthly</v>
      </c>
    </row>
    <row r="270" spans="1:18" x14ac:dyDescent="0.25">
      <c r="A270" t="s">
        <v>569</v>
      </c>
      <c r="B270" t="s">
        <v>562</v>
      </c>
      <c r="C270" t="s">
        <v>570</v>
      </c>
      <c r="D270" s="26">
        <v>45516</v>
      </c>
      <c r="E270" t="s">
        <v>18</v>
      </c>
      <c r="F270" t="s">
        <v>4</v>
      </c>
      <c r="G270">
        <v>135</v>
      </c>
      <c r="H270">
        <v>110.7</v>
      </c>
      <c r="I270" s="26">
        <f t="shared" si="8"/>
        <v>45505</v>
      </c>
      <c r="J270" s="26">
        <f>INDEX(customers!$L:$L,MATCH(orders!$B270,customers!$A:$A,0))</f>
        <v>45413</v>
      </c>
      <c r="K270">
        <v>1</v>
      </c>
      <c r="L270">
        <f t="shared" si="9"/>
        <v>3</v>
      </c>
      <c r="M270" s="26" t="str">
        <f>INDEX(customers!$I:$I,MATCH(orders!$B270,customers!$A:$A,0))</f>
        <v>Content</v>
      </c>
      <c r="N270" s="26" t="str">
        <f>INDEX(customers!$E:$E,MATCH(orders!$B270,customers!$A:$A,0))</f>
        <v>Europe</v>
      </c>
      <c r="O270" s="26" t="str">
        <f>INDEX(customers!$F:$F,MATCH(orders!$B270,customers!$A:$A,0))</f>
        <v>Tech</v>
      </c>
      <c r="P270" s="26" t="str">
        <f>INDEX(customers!$G:$G,MATCH(orders!$B270,customers!$A:$A,0))</f>
        <v>SMBs</v>
      </c>
      <c r="Q270" t="str">
        <f>INDEX(customers!$J:$J,MATCH(orders!$B270,customers!$A:$A,0))</f>
        <v>Pro</v>
      </c>
      <c r="R270" t="str">
        <f>INDEX(customers!$K:$K,MATCH(orders!$B270,customers!$A:$A,0))</f>
        <v>Monthly</v>
      </c>
    </row>
    <row r="271" spans="1:18" x14ac:dyDescent="0.25">
      <c r="A271" t="s">
        <v>571</v>
      </c>
      <c r="B271" t="s">
        <v>562</v>
      </c>
      <c r="C271" t="s">
        <v>572</v>
      </c>
      <c r="D271" s="26">
        <v>45547</v>
      </c>
      <c r="E271" t="s">
        <v>18</v>
      </c>
      <c r="F271" t="s">
        <v>4</v>
      </c>
      <c r="G271">
        <v>135</v>
      </c>
      <c r="H271">
        <v>110.7</v>
      </c>
      <c r="I271" s="26">
        <f t="shared" si="8"/>
        <v>45536</v>
      </c>
      <c r="J271" s="26">
        <f>INDEX(customers!$L:$L,MATCH(orders!$B271,customers!$A:$A,0))</f>
        <v>45413</v>
      </c>
      <c r="K271">
        <v>1</v>
      </c>
      <c r="L271">
        <f t="shared" si="9"/>
        <v>4</v>
      </c>
      <c r="M271" s="26" t="str">
        <f>INDEX(customers!$I:$I,MATCH(orders!$B271,customers!$A:$A,0))</f>
        <v>Content</v>
      </c>
      <c r="N271" s="26" t="str">
        <f>INDEX(customers!$E:$E,MATCH(orders!$B271,customers!$A:$A,0))</f>
        <v>Europe</v>
      </c>
      <c r="O271" s="26" t="str">
        <f>INDEX(customers!$F:$F,MATCH(orders!$B271,customers!$A:$A,0))</f>
        <v>Tech</v>
      </c>
      <c r="P271" s="26" t="str">
        <f>INDEX(customers!$G:$G,MATCH(orders!$B271,customers!$A:$A,0))</f>
        <v>SMBs</v>
      </c>
      <c r="Q271" t="str">
        <f>INDEX(customers!$J:$J,MATCH(orders!$B271,customers!$A:$A,0))</f>
        <v>Pro</v>
      </c>
      <c r="R271" t="str">
        <f>INDEX(customers!$K:$K,MATCH(orders!$B271,customers!$A:$A,0))</f>
        <v>Monthly</v>
      </c>
    </row>
    <row r="272" spans="1:18" x14ac:dyDescent="0.25">
      <c r="A272" t="s">
        <v>573</v>
      </c>
      <c r="B272" t="s">
        <v>562</v>
      </c>
      <c r="C272" t="s">
        <v>572</v>
      </c>
      <c r="D272" s="26">
        <v>45577</v>
      </c>
      <c r="E272" t="s">
        <v>18</v>
      </c>
      <c r="F272" t="s">
        <v>4</v>
      </c>
      <c r="G272">
        <v>135</v>
      </c>
      <c r="H272">
        <v>110.7</v>
      </c>
      <c r="I272" s="26">
        <f t="shared" si="8"/>
        <v>45566</v>
      </c>
      <c r="J272" s="26">
        <f>INDEX(customers!$L:$L,MATCH(orders!$B272,customers!$A:$A,0))</f>
        <v>45413</v>
      </c>
      <c r="K272">
        <v>1</v>
      </c>
      <c r="L272">
        <f t="shared" si="9"/>
        <v>5</v>
      </c>
      <c r="M272" s="26" t="str">
        <f>INDEX(customers!$I:$I,MATCH(orders!$B272,customers!$A:$A,0))</f>
        <v>Content</v>
      </c>
      <c r="N272" s="26" t="str">
        <f>INDEX(customers!$E:$E,MATCH(orders!$B272,customers!$A:$A,0))</f>
        <v>Europe</v>
      </c>
      <c r="O272" s="26" t="str">
        <f>INDEX(customers!$F:$F,MATCH(orders!$B272,customers!$A:$A,0))</f>
        <v>Tech</v>
      </c>
      <c r="P272" s="26" t="str">
        <f>INDEX(customers!$G:$G,MATCH(orders!$B272,customers!$A:$A,0))</f>
        <v>SMBs</v>
      </c>
      <c r="Q272" t="str">
        <f>INDEX(customers!$J:$J,MATCH(orders!$B272,customers!$A:$A,0))</f>
        <v>Pro</v>
      </c>
      <c r="R272" t="str">
        <f>INDEX(customers!$K:$K,MATCH(orders!$B272,customers!$A:$A,0))</f>
        <v>Monthly</v>
      </c>
    </row>
    <row r="273" spans="1:18" x14ac:dyDescent="0.25">
      <c r="A273" t="s">
        <v>574</v>
      </c>
      <c r="B273" t="s">
        <v>562</v>
      </c>
      <c r="C273" t="s">
        <v>575</v>
      </c>
      <c r="D273" s="26">
        <v>45578</v>
      </c>
      <c r="E273" t="s">
        <v>18</v>
      </c>
      <c r="F273" t="s">
        <v>4</v>
      </c>
      <c r="G273">
        <v>135</v>
      </c>
      <c r="H273">
        <v>110.7</v>
      </c>
      <c r="I273" s="26">
        <f t="shared" si="8"/>
        <v>45566</v>
      </c>
      <c r="J273" s="26">
        <f>INDEX(customers!$L:$L,MATCH(orders!$B273,customers!$A:$A,0))</f>
        <v>45413</v>
      </c>
      <c r="K273">
        <v>1</v>
      </c>
      <c r="L273">
        <f t="shared" si="9"/>
        <v>5</v>
      </c>
      <c r="M273" s="26" t="str">
        <f>INDEX(customers!$I:$I,MATCH(orders!$B273,customers!$A:$A,0))</f>
        <v>Content</v>
      </c>
      <c r="N273" s="26" t="str">
        <f>INDEX(customers!$E:$E,MATCH(orders!$B273,customers!$A:$A,0))</f>
        <v>Europe</v>
      </c>
      <c r="O273" s="26" t="str">
        <f>INDEX(customers!$F:$F,MATCH(orders!$B273,customers!$A:$A,0))</f>
        <v>Tech</v>
      </c>
      <c r="P273" s="26" t="str">
        <f>INDEX(customers!$G:$G,MATCH(orders!$B273,customers!$A:$A,0))</f>
        <v>SMBs</v>
      </c>
      <c r="Q273" t="str">
        <f>INDEX(customers!$J:$J,MATCH(orders!$B273,customers!$A:$A,0))</f>
        <v>Pro</v>
      </c>
      <c r="R273" t="str">
        <f>INDEX(customers!$K:$K,MATCH(orders!$B273,customers!$A:$A,0))</f>
        <v>Monthly</v>
      </c>
    </row>
    <row r="274" spans="1:18" x14ac:dyDescent="0.25">
      <c r="A274" t="s">
        <v>576</v>
      </c>
      <c r="B274" t="s">
        <v>562</v>
      </c>
      <c r="C274" t="s">
        <v>577</v>
      </c>
      <c r="D274" s="26">
        <v>45609</v>
      </c>
      <c r="E274" t="s">
        <v>18</v>
      </c>
      <c r="F274" t="s">
        <v>4</v>
      </c>
      <c r="G274">
        <v>135</v>
      </c>
      <c r="H274">
        <v>110.7</v>
      </c>
      <c r="I274" s="26">
        <f t="shared" si="8"/>
        <v>45597</v>
      </c>
      <c r="J274" s="26">
        <f>INDEX(customers!$L:$L,MATCH(orders!$B274,customers!$A:$A,0))</f>
        <v>45413</v>
      </c>
      <c r="K274">
        <v>1</v>
      </c>
      <c r="L274">
        <f t="shared" si="9"/>
        <v>6</v>
      </c>
      <c r="M274" s="26" t="str">
        <f>INDEX(customers!$I:$I,MATCH(orders!$B274,customers!$A:$A,0))</f>
        <v>Content</v>
      </c>
      <c r="N274" s="26" t="str">
        <f>INDEX(customers!$E:$E,MATCH(orders!$B274,customers!$A:$A,0))</f>
        <v>Europe</v>
      </c>
      <c r="O274" s="26" t="str">
        <f>INDEX(customers!$F:$F,MATCH(orders!$B274,customers!$A:$A,0))</f>
        <v>Tech</v>
      </c>
      <c r="P274" s="26" t="str">
        <f>INDEX(customers!$G:$G,MATCH(orders!$B274,customers!$A:$A,0))</f>
        <v>SMBs</v>
      </c>
      <c r="Q274" t="str">
        <f>INDEX(customers!$J:$J,MATCH(orders!$B274,customers!$A:$A,0))</f>
        <v>Pro</v>
      </c>
      <c r="R274" t="str">
        <f>INDEX(customers!$K:$K,MATCH(orders!$B274,customers!$A:$A,0))</f>
        <v>Monthly</v>
      </c>
    </row>
    <row r="275" spans="1:18" x14ac:dyDescent="0.25">
      <c r="A275" t="s">
        <v>578</v>
      </c>
      <c r="B275" t="s">
        <v>562</v>
      </c>
      <c r="C275" t="s">
        <v>577</v>
      </c>
      <c r="D275" s="26">
        <v>45639</v>
      </c>
      <c r="E275" t="s">
        <v>18</v>
      </c>
      <c r="F275" t="s">
        <v>4</v>
      </c>
      <c r="G275">
        <v>135</v>
      </c>
      <c r="H275">
        <v>110.7</v>
      </c>
      <c r="I275" s="26">
        <f t="shared" si="8"/>
        <v>45627</v>
      </c>
      <c r="J275" s="26">
        <f>INDEX(customers!$L:$L,MATCH(orders!$B275,customers!$A:$A,0))</f>
        <v>45413</v>
      </c>
      <c r="K275">
        <v>1</v>
      </c>
      <c r="L275">
        <f t="shared" si="9"/>
        <v>7</v>
      </c>
      <c r="M275" s="26" t="str">
        <f>INDEX(customers!$I:$I,MATCH(orders!$B275,customers!$A:$A,0))</f>
        <v>Content</v>
      </c>
      <c r="N275" s="26" t="str">
        <f>INDEX(customers!$E:$E,MATCH(orders!$B275,customers!$A:$A,0))</f>
        <v>Europe</v>
      </c>
      <c r="O275" s="26" t="str">
        <f>INDEX(customers!$F:$F,MATCH(orders!$B275,customers!$A:$A,0))</f>
        <v>Tech</v>
      </c>
      <c r="P275" s="26" t="str">
        <f>INDEX(customers!$G:$G,MATCH(orders!$B275,customers!$A:$A,0))</f>
        <v>SMBs</v>
      </c>
      <c r="Q275" t="str">
        <f>INDEX(customers!$J:$J,MATCH(orders!$B275,customers!$A:$A,0))</f>
        <v>Pro</v>
      </c>
      <c r="R275" t="str">
        <f>INDEX(customers!$K:$K,MATCH(orders!$B275,customers!$A:$A,0))</f>
        <v>Monthly</v>
      </c>
    </row>
    <row r="276" spans="1:18" x14ac:dyDescent="0.25">
      <c r="A276" t="s">
        <v>579</v>
      </c>
      <c r="B276" t="s">
        <v>562</v>
      </c>
      <c r="C276" t="s">
        <v>580</v>
      </c>
      <c r="D276" s="26">
        <v>45640</v>
      </c>
      <c r="E276" t="s">
        <v>18</v>
      </c>
      <c r="F276" t="s">
        <v>4</v>
      </c>
      <c r="G276">
        <v>135</v>
      </c>
      <c r="H276">
        <v>110.7</v>
      </c>
      <c r="I276" s="26">
        <f t="shared" si="8"/>
        <v>45627</v>
      </c>
      <c r="J276" s="26">
        <f>INDEX(customers!$L:$L,MATCH(orders!$B276,customers!$A:$A,0))</f>
        <v>45413</v>
      </c>
      <c r="K276">
        <v>1</v>
      </c>
      <c r="L276">
        <f t="shared" si="9"/>
        <v>7</v>
      </c>
      <c r="M276" s="26" t="str">
        <f>INDEX(customers!$I:$I,MATCH(orders!$B276,customers!$A:$A,0))</f>
        <v>Content</v>
      </c>
      <c r="N276" s="26" t="str">
        <f>INDEX(customers!$E:$E,MATCH(orders!$B276,customers!$A:$A,0))</f>
        <v>Europe</v>
      </c>
      <c r="O276" s="26" t="str">
        <f>INDEX(customers!$F:$F,MATCH(orders!$B276,customers!$A:$A,0))</f>
        <v>Tech</v>
      </c>
      <c r="P276" s="26" t="str">
        <f>INDEX(customers!$G:$G,MATCH(orders!$B276,customers!$A:$A,0))</f>
        <v>SMBs</v>
      </c>
      <c r="Q276" t="str">
        <f>INDEX(customers!$J:$J,MATCH(orders!$B276,customers!$A:$A,0))</f>
        <v>Pro</v>
      </c>
      <c r="R276" t="str">
        <f>INDEX(customers!$K:$K,MATCH(orders!$B276,customers!$A:$A,0))</f>
        <v>Monthly</v>
      </c>
    </row>
    <row r="277" spans="1:18" x14ac:dyDescent="0.25">
      <c r="A277" t="s">
        <v>581</v>
      </c>
      <c r="B277" t="s">
        <v>582</v>
      </c>
      <c r="C277" t="s">
        <v>583</v>
      </c>
      <c r="D277" s="26">
        <v>45325</v>
      </c>
      <c r="E277" t="s">
        <v>17</v>
      </c>
      <c r="F277" t="s">
        <v>4</v>
      </c>
      <c r="G277">
        <v>75</v>
      </c>
      <c r="H277">
        <v>60</v>
      </c>
      <c r="I277" s="26">
        <f t="shared" si="8"/>
        <v>45323</v>
      </c>
      <c r="J277" s="26">
        <f>INDEX(customers!$L:$L,MATCH(orders!$B277,customers!$A:$A,0))</f>
        <v>45323</v>
      </c>
      <c r="K277">
        <v>1</v>
      </c>
      <c r="L277">
        <f t="shared" si="9"/>
        <v>0</v>
      </c>
      <c r="M277" s="26" t="str">
        <f>INDEX(customers!$I:$I,MATCH(orders!$B277,customers!$A:$A,0))</f>
        <v>Paid Search</v>
      </c>
      <c r="N277" s="26" t="str">
        <f>INDEX(customers!$E:$E,MATCH(orders!$B277,customers!$A:$A,0))</f>
        <v>North America</v>
      </c>
      <c r="O277" s="26" t="str">
        <f>INDEX(customers!$F:$F,MATCH(orders!$B277,customers!$A:$A,0))</f>
        <v>Education</v>
      </c>
      <c r="P277" s="26" t="str">
        <f>INDEX(customers!$G:$G,MATCH(orders!$B277,customers!$A:$A,0))</f>
        <v>Enterprise</v>
      </c>
      <c r="Q277" t="str">
        <f>INDEX(customers!$J:$J,MATCH(orders!$B277,customers!$A:$A,0))</f>
        <v>Pro</v>
      </c>
      <c r="R277" t="str">
        <f>INDEX(customers!$K:$K,MATCH(orders!$B277,customers!$A:$A,0))</f>
        <v>Monthly</v>
      </c>
    </row>
    <row r="278" spans="1:18" x14ac:dyDescent="0.25">
      <c r="A278" t="s">
        <v>584</v>
      </c>
      <c r="B278" t="s">
        <v>582</v>
      </c>
      <c r="C278" t="s">
        <v>583</v>
      </c>
      <c r="D278" s="26">
        <v>45354</v>
      </c>
      <c r="E278" t="s">
        <v>17</v>
      </c>
      <c r="F278" t="s">
        <v>4</v>
      </c>
      <c r="G278">
        <v>75</v>
      </c>
      <c r="H278">
        <v>60</v>
      </c>
      <c r="I278" s="26">
        <f t="shared" si="8"/>
        <v>45352</v>
      </c>
      <c r="J278" s="26">
        <f>INDEX(customers!$L:$L,MATCH(orders!$B278,customers!$A:$A,0))</f>
        <v>45323</v>
      </c>
      <c r="K278">
        <v>1</v>
      </c>
      <c r="L278">
        <f t="shared" si="9"/>
        <v>1</v>
      </c>
      <c r="M278" s="26" t="str">
        <f>INDEX(customers!$I:$I,MATCH(orders!$B278,customers!$A:$A,0))</f>
        <v>Paid Search</v>
      </c>
      <c r="N278" s="26" t="str">
        <f>INDEX(customers!$E:$E,MATCH(orders!$B278,customers!$A:$A,0))</f>
        <v>North America</v>
      </c>
      <c r="O278" s="26" t="str">
        <f>INDEX(customers!$F:$F,MATCH(orders!$B278,customers!$A:$A,0))</f>
        <v>Education</v>
      </c>
      <c r="P278" s="26" t="str">
        <f>INDEX(customers!$G:$G,MATCH(orders!$B278,customers!$A:$A,0))</f>
        <v>Enterprise</v>
      </c>
      <c r="Q278" t="str">
        <f>INDEX(customers!$J:$J,MATCH(orders!$B278,customers!$A:$A,0))</f>
        <v>Pro</v>
      </c>
      <c r="R278" t="str">
        <f>INDEX(customers!$K:$K,MATCH(orders!$B278,customers!$A:$A,0))</f>
        <v>Monthly</v>
      </c>
    </row>
    <row r="279" spans="1:18" x14ac:dyDescent="0.25">
      <c r="A279" t="s">
        <v>585</v>
      </c>
      <c r="B279" t="s">
        <v>582</v>
      </c>
      <c r="C279" t="s">
        <v>586</v>
      </c>
      <c r="D279" s="26">
        <v>45356</v>
      </c>
      <c r="E279" t="s">
        <v>17</v>
      </c>
      <c r="F279" t="s">
        <v>4</v>
      </c>
      <c r="G279">
        <v>75</v>
      </c>
      <c r="H279">
        <v>60</v>
      </c>
      <c r="I279" s="26">
        <f t="shared" si="8"/>
        <v>45352</v>
      </c>
      <c r="J279" s="26">
        <f>INDEX(customers!$L:$L,MATCH(orders!$B279,customers!$A:$A,0))</f>
        <v>45323</v>
      </c>
      <c r="K279">
        <v>1</v>
      </c>
      <c r="L279">
        <f t="shared" si="9"/>
        <v>1</v>
      </c>
      <c r="M279" s="26" t="str">
        <f>INDEX(customers!$I:$I,MATCH(orders!$B279,customers!$A:$A,0))</f>
        <v>Paid Search</v>
      </c>
      <c r="N279" s="26" t="str">
        <f>INDEX(customers!$E:$E,MATCH(orders!$B279,customers!$A:$A,0))</f>
        <v>North America</v>
      </c>
      <c r="O279" s="26" t="str">
        <f>INDEX(customers!$F:$F,MATCH(orders!$B279,customers!$A:$A,0))</f>
        <v>Education</v>
      </c>
      <c r="P279" s="26" t="str">
        <f>INDEX(customers!$G:$G,MATCH(orders!$B279,customers!$A:$A,0))</f>
        <v>Enterprise</v>
      </c>
      <c r="Q279" t="str">
        <f>INDEX(customers!$J:$J,MATCH(orders!$B279,customers!$A:$A,0))</f>
        <v>Pro</v>
      </c>
      <c r="R279" t="str">
        <f>INDEX(customers!$K:$K,MATCH(orders!$B279,customers!$A:$A,0))</f>
        <v>Monthly</v>
      </c>
    </row>
    <row r="280" spans="1:18" x14ac:dyDescent="0.25">
      <c r="A280" t="s">
        <v>587</v>
      </c>
      <c r="B280" t="s">
        <v>582</v>
      </c>
      <c r="C280" t="s">
        <v>588</v>
      </c>
      <c r="D280" s="26">
        <v>45387</v>
      </c>
      <c r="E280" t="s">
        <v>17</v>
      </c>
      <c r="F280" t="s">
        <v>4</v>
      </c>
      <c r="G280">
        <v>75</v>
      </c>
      <c r="H280">
        <v>60</v>
      </c>
      <c r="I280" s="26">
        <f t="shared" si="8"/>
        <v>45383</v>
      </c>
      <c r="J280" s="26">
        <f>INDEX(customers!$L:$L,MATCH(orders!$B280,customers!$A:$A,0))</f>
        <v>45323</v>
      </c>
      <c r="K280">
        <v>1</v>
      </c>
      <c r="L280">
        <f t="shared" si="9"/>
        <v>2</v>
      </c>
      <c r="M280" s="26" t="str">
        <f>INDEX(customers!$I:$I,MATCH(orders!$B280,customers!$A:$A,0))</f>
        <v>Paid Search</v>
      </c>
      <c r="N280" s="26" t="str">
        <f>INDEX(customers!$E:$E,MATCH(orders!$B280,customers!$A:$A,0))</f>
        <v>North America</v>
      </c>
      <c r="O280" s="26" t="str">
        <f>INDEX(customers!$F:$F,MATCH(orders!$B280,customers!$A:$A,0))</f>
        <v>Education</v>
      </c>
      <c r="P280" s="26" t="str">
        <f>INDEX(customers!$G:$G,MATCH(orders!$B280,customers!$A:$A,0))</f>
        <v>Enterprise</v>
      </c>
      <c r="Q280" t="str">
        <f>INDEX(customers!$J:$J,MATCH(orders!$B280,customers!$A:$A,0))</f>
        <v>Pro</v>
      </c>
      <c r="R280" t="str">
        <f>INDEX(customers!$K:$K,MATCH(orders!$B280,customers!$A:$A,0))</f>
        <v>Monthly</v>
      </c>
    </row>
    <row r="281" spans="1:18" x14ac:dyDescent="0.25">
      <c r="A281" t="s">
        <v>589</v>
      </c>
      <c r="B281" t="s">
        <v>582</v>
      </c>
      <c r="C281" t="s">
        <v>588</v>
      </c>
      <c r="D281" s="26">
        <v>45417</v>
      </c>
      <c r="E281" t="s">
        <v>17</v>
      </c>
      <c r="F281" t="s">
        <v>4</v>
      </c>
      <c r="G281">
        <v>75</v>
      </c>
      <c r="H281">
        <v>60</v>
      </c>
      <c r="I281" s="26">
        <f t="shared" si="8"/>
        <v>45413</v>
      </c>
      <c r="J281" s="26">
        <f>INDEX(customers!$L:$L,MATCH(orders!$B281,customers!$A:$A,0))</f>
        <v>45323</v>
      </c>
      <c r="K281">
        <v>1</v>
      </c>
      <c r="L281">
        <f t="shared" si="9"/>
        <v>3</v>
      </c>
      <c r="M281" s="26" t="str">
        <f>INDEX(customers!$I:$I,MATCH(orders!$B281,customers!$A:$A,0))</f>
        <v>Paid Search</v>
      </c>
      <c r="N281" s="26" t="str">
        <f>INDEX(customers!$E:$E,MATCH(orders!$B281,customers!$A:$A,0))</f>
        <v>North America</v>
      </c>
      <c r="O281" s="26" t="str">
        <f>INDEX(customers!$F:$F,MATCH(orders!$B281,customers!$A:$A,0))</f>
        <v>Education</v>
      </c>
      <c r="P281" s="26" t="str">
        <f>INDEX(customers!$G:$G,MATCH(orders!$B281,customers!$A:$A,0))</f>
        <v>Enterprise</v>
      </c>
      <c r="Q281" t="str">
        <f>INDEX(customers!$J:$J,MATCH(orders!$B281,customers!$A:$A,0))</f>
        <v>Pro</v>
      </c>
      <c r="R281" t="str">
        <f>INDEX(customers!$K:$K,MATCH(orders!$B281,customers!$A:$A,0))</f>
        <v>Monthly</v>
      </c>
    </row>
    <row r="282" spans="1:18" x14ac:dyDescent="0.25">
      <c r="A282" t="s">
        <v>590</v>
      </c>
      <c r="B282" t="s">
        <v>582</v>
      </c>
      <c r="C282" t="s">
        <v>591</v>
      </c>
      <c r="D282" s="26">
        <v>45418</v>
      </c>
      <c r="E282" t="s">
        <v>17</v>
      </c>
      <c r="F282" t="s">
        <v>4</v>
      </c>
      <c r="G282">
        <v>75</v>
      </c>
      <c r="H282">
        <v>60</v>
      </c>
      <c r="I282" s="26">
        <f t="shared" si="8"/>
        <v>45413</v>
      </c>
      <c r="J282" s="26">
        <f>INDEX(customers!$L:$L,MATCH(orders!$B282,customers!$A:$A,0))</f>
        <v>45323</v>
      </c>
      <c r="K282">
        <v>1</v>
      </c>
      <c r="L282">
        <f t="shared" si="9"/>
        <v>3</v>
      </c>
      <c r="M282" s="26" t="str">
        <f>INDEX(customers!$I:$I,MATCH(orders!$B282,customers!$A:$A,0))</f>
        <v>Paid Search</v>
      </c>
      <c r="N282" s="26" t="str">
        <f>INDEX(customers!$E:$E,MATCH(orders!$B282,customers!$A:$A,0))</f>
        <v>North America</v>
      </c>
      <c r="O282" s="26" t="str">
        <f>INDEX(customers!$F:$F,MATCH(orders!$B282,customers!$A:$A,0))</f>
        <v>Education</v>
      </c>
      <c r="P282" s="26" t="str">
        <f>INDEX(customers!$G:$G,MATCH(orders!$B282,customers!$A:$A,0))</f>
        <v>Enterprise</v>
      </c>
      <c r="Q282" t="str">
        <f>INDEX(customers!$J:$J,MATCH(orders!$B282,customers!$A:$A,0))</f>
        <v>Pro</v>
      </c>
      <c r="R282" t="str">
        <f>INDEX(customers!$K:$K,MATCH(orders!$B282,customers!$A:$A,0))</f>
        <v>Monthly</v>
      </c>
    </row>
    <row r="283" spans="1:18" x14ac:dyDescent="0.25">
      <c r="A283" t="s">
        <v>592</v>
      </c>
      <c r="B283" t="s">
        <v>582</v>
      </c>
      <c r="C283" t="s">
        <v>593</v>
      </c>
      <c r="D283" s="26">
        <v>45449</v>
      </c>
      <c r="E283" t="s">
        <v>17</v>
      </c>
      <c r="F283" t="s">
        <v>4</v>
      </c>
      <c r="G283">
        <v>75</v>
      </c>
      <c r="H283">
        <v>60</v>
      </c>
      <c r="I283" s="26">
        <f t="shared" si="8"/>
        <v>45444</v>
      </c>
      <c r="J283" s="26">
        <f>INDEX(customers!$L:$L,MATCH(orders!$B283,customers!$A:$A,0))</f>
        <v>45323</v>
      </c>
      <c r="K283">
        <v>1</v>
      </c>
      <c r="L283">
        <f t="shared" si="9"/>
        <v>4</v>
      </c>
      <c r="M283" s="26" t="str">
        <f>INDEX(customers!$I:$I,MATCH(orders!$B283,customers!$A:$A,0))</f>
        <v>Paid Search</v>
      </c>
      <c r="N283" s="26" t="str">
        <f>INDEX(customers!$E:$E,MATCH(orders!$B283,customers!$A:$A,0))</f>
        <v>North America</v>
      </c>
      <c r="O283" s="26" t="str">
        <f>INDEX(customers!$F:$F,MATCH(orders!$B283,customers!$A:$A,0))</f>
        <v>Education</v>
      </c>
      <c r="P283" s="26" t="str">
        <f>INDEX(customers!$G:$G,MATCH(orders!$B283,customers!$A:$A,0))</f>
        <v>Enterprise</v>
      </c>
      <c r="Q283" t="str">
        <f>INDEX(customers!$J:$J,MATCH(orders!$B283,customers!$A:$A,0))</f>
        <v>Pro</v>
      </c>
      <c r="R283" t="str">
        <f>INDEX(customers!$K:$K,MATCH(orders!$B283,customers!$A:$A,0))</f>
        <v>Monthly</v>
      </c>
    </row>
    <row r="284" spans="1:18" x14ac:dyDescent="0.25">
      <c r="A284" t="s">
        <v>594</v>
      </c>
      <c r="B284" t="s">
        <v>582</v>
      </c>
      <c r="C284" t="s">
        <v>593</v>
      </c>
      <c r="D284" s="26">
        <v>45479</v>
      </c>
      <c r="E284" t="s">
        <v>17</v>
      </c>
      <c r="F284" t="s">
        <v>4</v>
      </c>
      <c r="G284">
        <v>75</v>
      </c>
      <c r="H284">
        <v>60</v>
      </c>
      <c r="I284" s="26">
        <f t="shared" si="8"/>
        <v>45474</v>
      </c>
      <c r="J284" s="26">
        <f>INDEX(customers!$L:$L,MATCH(orders!$B284,customers!$A:$A,0))</f>
        <v>45323</v>
      </c>
      <c r="K284">
        <v>1</v>
      </c>
      <c r="L284">
        <f t="shared" si="9"/>
        <v>5</v>
      </c>
      <c r="M284" s="26" t="str">
        <f>INDEX(customers!$I:$I,MATCH(orders!$B284,customers!$A:$A,0))</f>
        <v>Paid Search</v>
      </c>
      <c r="N284" s="26" t="str">
        <f>INDEX(customers!$E:$E,MATCH(orders!$B284,customers!$A:$A,0))</f>
        <v>North America</v>
      </c>
      <c r="O284" s="26" t="str">
        <f>INDEX(customers!$F:$F,MATCH(orders!$B284,customers!$A:$A,0))</f>
        <v>Education</v>
      </c>
      <c r="P284" s="26" t="str">
        <f>INDEX(customers!$G:$G,MATCH(orders!$B284,customers!$A:$A,0))</f>
        <v>Enterprise</v>
      </c>
      <c r="Q284" t="str">
        <f>INDEX(customers!$J:$J,MATCH(orders!$B284,customers!$A:$A,0))</f>
        <v>Pro</v>
      </c>
      <c r="R284" t="str">
        <f>INDEX(customers!$K:$K,MATCH(orders!$B284,customers!$A:$A,0))</f>
        <v>Monthly</v>
      </c>
    </row>
    <row r="285" spans="1:18" x14ac:dyDescent="0.25">
      <c r="A285" t="s">
        <v>595</v>
      </c>
      <c r="B285" t="s">
        <v>582</v>
      </c>
      <c r="C285" t="s">
        <v>596</v>
      </c>
      <c r="D285" s="26">
        <v>45480</v>
      </c>
      <c r="E285" t="s">
        <v>17</v>
      </c>
      <c r="F285" t="s">
        <v>4</v>
      </c>
      <c r="G285">
        <v>75</v>
      </c>
      <c r="H285">
        <v>60</v>
      </c>
      <c r="I285" s="26">
        <f t="shared" si="8"/>
        <v>45474</v>
      </c>
      <c r="J285" s="26">
        <f>INDEX(customers!$L:$L,MATCH(orders!$B285,customers!$A:$A,0))</f>
        <v>45323</v>
      </c>
      <c r="K285">
        <v>1</v>
      </c>
      <c r="L285">
        <f t="shared" si="9"/>
        <v>5</v>
      </c>
      <c r="M285" s="26" t="str">
        <f>INDEX(customers!$I:$I,MATCH(orders!$B285,customers!$A:$A,0))</f>
        <v>Paid Search</v>
      </c>
      <c r="N285" s="26" t="str">
        <f>INDEX(customers!$E:$E,MATCH(orders!$B285,customers!$A:$A,0))</f>
        <v>North America</v>
      </c>
      <c r="O285" s="26" t="str">
        <f>INDEX(customers!$F:$F,MATCH(orders!$B285,customers!$A:$A,0))</f>
        <v>Education</v>
      </c>
      <c r="P285" s="26" t="str">
        <f>INDEX(customers!$G:$G,MATCH(orders!$B285,customers!$A:$A,0))</f>
        <v>Enterprise</v>
      </c>
      <c r="Q285" t="str">
        <f>INDEX(customers!$J:$J,MATCH(orders!$B285,customers!$A:$A,0))</f>
        <v>Pro</v>
      </c>
      <c r="R285" t="str">
        <f>INDEX(customers!$K:$K,MATCH(orders!$B285,customers!$A:$A,0))</f>
        <v>Monthly</v>
      </c>
    </row>
    <row r="286" spans="1:18" x14ac:dyDescent="0.25">
      <c r="A286" t="s">
        <v>597</v>
      </c>
      <c r="B286" t="s">
        <v>582</v>
      </c>
      <c r="C286" t="s">
        <v>598</v>
      </c>
      <c r="D286" s="26">
        <v>45511</v>
      </c>
      <c r="E286" t="s">
        <v>17</v>
      </c>
      <c r="F286" t="s">
        <v>4</v>
      </c>
      <c r="G286">
        <v>75</v>
      </c>
      <c r="H286">
        <v>60</v>
      </c>
      <c r="I286" s="26">
        <f t="shared" si="8"/>
        <v>45505</v>
      </c>
      <c r="J286" s="26">
        <f>INDEX(customers!$L:$L,MATCH(orders!$B286,customers!$A:$A,0))</f>
        <v>45323</v>
      </c>
      <c r="K286">
        <v>1</v>
      </c>
      <c r="L286">
        <f t="shared" si="9"/>
        <v>6</v>
      </c>
      <c r="M286" s="26" t="str">
        <f>INDEX(customers!$I:$I,MATCH(orders!$B286,customers!$A:$A,0))</f>
        <v>Paid Search</v>
      </c>
      <c r="N286" s="26" t="str">
        <f>INDEX(customers!$E:$E,MATCH(orders!$B286,customers!$A:$A,0))</f>
        <v>North America</v>
      </c>
      <c r="O286" s="26" t="str">
        <f>INDEX(customers!$F:$F,MATCH(orders!$B286,customers!$A:$A,0))</f>
        <v>Education</v>
      </c>
      <c r="P286" s="26" t="str">
        <f>INDEX(customers!$G:$G,MATCH(orders!$B286,customers!$A:$A,0))</f>
        <v>Enterprise</v>
      </c>
      <c r="Q286" t="str">
        <f>INDEX(customers!$J:$J,MATCH(orders!$B286,customers!$A:$A,0))</f>
        <v>Pro</v>
      </c>
      <c r="R286" t="str">
        <f>INDEX(customers!$K:$K,MATCH(orders!$B286,customers!$A:$A,0))</f>
        <v>Monthly</v>
      </c>
    </row>
    <row r="287" spans="1:18" x14ac:dyDescent="0.25">
      <c r="A287" t="s">
        <v>599</v>
      </c>
      <c r="B287" t="s">
        <v>582</v>
      </c>
      <c r="C287" t="s">
        <v>600</v>
      </c>
      <c r="D287" s="26">
        <v>45542</v>
      </c>
      <c r="E287" t="s">
        <v>17</v>
      </c>
      <c r="F287" t="s">
        <v>4</v>
      </c>
      <c r="G287">
        <v>75</v>
      </c>
      <c r="H287">
        <v>60</v>
      </c>
      <c r="I287" s="26">
        <f t="shared" si="8"/>
        <v>45536</v>
      </c>
      <c r="J287" s="26">
        <f>INDEX(customers!$L:$L,MATCH(orders!$B287,customers!$A:$A,0))</f>
        <v>45323</v>
      </c>
      <c r="K287">
        <v>1</v>
      </c>
      <c r="L287">
        <f t="shared" si="9"/>
        <v>7</v>
      </c>
      <c r="M287" s="26" t="str">
        <f>INDEX(customers!$I:$I,MATCH(orders!$B287,customers!$A:$A,0))</f>
        <v>Paid Search</v>
      </c>
      <c r="N287" s="26" t="str">
        <f>INDEX(customers!$E:$E,MATCH(orders!$B287,customers!$A:$A,0))</f>
        <v>North America</v>
      </c>
      <c r="O287" s="26" t="str">
        <f>INDEX(customers!$F:$F,MATCH(orders!$B287,customers!$A:$A,0))</f>
        <v>Education</v>
      </c>
      <c r="P287" s="26" t="str">
        <f>INDEX(customers!$G:$G,MATCH(orders!$B287,customers!$A:$A,0))</f>
        <v>Enterprise</v>
      </c>
      <c r="Q287" t="str">
        <f>INDEX(customers!$J:$J,MATCH(orders!$B287,customers!$A:$A,0))</f>
        <v>Pro</v>
      </c>
      <c r="R287" t="str">
        <f>INDEX(customers!$K:$K,MATCH(orders!$B287,customers!$A:$A,0))</f>
        <v>Monthly</v>
      </c>
    </row>
    <row r="288" spans="1:18" x14ac:dyDescent="0.25">
      <c r="A288" t="s">
        <v>601</v>
      </c>
      <c r="B288" t="s">
        <v>582</v>
      </c>
      <c r="C288" t="s">
        <v>600</v>
      </c>
      <c r="D288" s="26">
        <v>45572</v>
      </c>
      <c r="E288" t="s">
        <v>17</v>
      </c>
      <c r="F288" t="s">
        <v>4</v>
      </c>
      <c r="G288">
        <v>75</v>
      </c>
      <c r="H288">
        <v>60</v>
      </c>
      <c r="I288" s="26">
        <f t="shared" si="8"/>
        <v>45566</v>
      </c>
      <c r="J288" s="26">
        <f>INDEX(customers!$L:$L,MATCH(orders!$B288,customers!$A:$A,0))</f>
        <v>45323</v>
      </c>
      <c r="K288">
        <v>1</v>
      </c>
      <c r="L288">
        <f t="shared" si="9"/>
        <v>8</v>
      </c>
      <c r="M288" s="26" t="str">
        <f>INDEX(customers!$I:$I,MATCH(orders!$B288,customers!$A:$A,0))</f>
        <v>Paid Search</v>
      </c>
      <c r="N288" s="26" t="str">
        <f>INDEX(customers!$E:$E,MATCH(orders!$B288,customers!$A:$A,0))</f>
        <v>North America</v>
      </c>
      <c r="O288" s="26" t="str">
        <f>INDEX(customers!$F:$F,MATCH(orders!$B288,customers!$A:$A,0))</f>
        <v>Education</v>
      </c>
      <c r="P288" s="26" t="str">
        <f>INDEX(customers!$G:$G,MATCH(orders!$B288,customers!$A:$A,0))</f>
        <v>Enterprise</v>
      </c>
      <c r="Q288" t="str">
        <f>INDEX(customers!$J:$J,MATCH(orders!$B288,customers!$A:$A,0))</f>
        <v>Pro</v>
      </c>
      <c r="R288" t="str">
        <f>INDEX(customers!$K:$K,MATCH(orders!$B288,customers!$A:$A,0))</f>
        <v>Monthly</v>
      </c>
    </row>
    <row r="289" spans="1:18" x14ac:dyDescent="0.25">
      <c r="A289" t="s">
        <v>602</v>
      </c>
      <c r="B289" t="s">
        <v>582</v>
      </c>
      <c r="C289" t="s">
        <v>603</v>
      </c>
      <c r="D289" s="26">
        <v>45573</v>
      </c>
      <c r="E289" t="s">
        <v>17</v>
      </c>
      <c r="F289" t="s">
        <v>4</v>
      </c>
      <c r="G289">
        <v>75</v>
      </c>
      <c r="H289">
        <v>60</v>
      </c>
      <c r="I289" s="26">
        <f t="shared" si="8"/>
        <v>45566</v>
      </c>
      <c r="J289" s="26">
        <f>INDEX(customers!$L:$L,MATCH(orders!$B289,customers!$A:$A,0))</f>
        <v>45323</v>
      </c>
      <c r="K289">
        <v>1</v>
      </c>
      <c r="L289">
        <f t="shared" si="9"/>
        <v>8</v>
      </c>
      <c r="M289" s="26" t="str">
        <f>INDEX(customers!$I:$I,MATCH(orders!$B289,customers!$A:$A,0))</f>
        <v>Paid Search</v>
      </c>
      <c r="N289" s="26" t="str">
        <f>INDEX(customers!$E:$E,MATCH(orders!$B289,customers!$A:$A,0))</f>
        <v>North America</v>
      </c>
      <c r="O289" s="26" t="str">
        <f>INDEX(customers!$F:$F,MATCH(orders!$B289,customers!$A:$A,0))</f>
        <v>Education</v>
      </c>
      <c r="P289" s="26" t="str">
        <f>INDEX(customers!$G:$G,MATCH(orders!$B289,customers!$A:$A,0))</f>
        <v>Enterprise</v>
      </c>
      <c r="Q289" t="str">
        <f>INDEX(customers!$J:$J,MATCH(orders!$B289,customers!$A:$A,0))</f>
        <v>Pro</v>
      </c>
      <c r="R289" t="str">
        <f>INDEX(customers!$K:$K,MATCH(orders!$B289,customers!$A:$A,0))</f>
        <v>Monthly</v>
      </c>
    </row>
    <row r="290" spans="1:18" x14ac:dyDescent="0.25">
      <c r="A290" t="s">
        <v>604</v>
      </c>
      <c r="B290" t="s">
        <v>582</v>
      </c>
      <c r="C290" t="s">
        <v>605</v>
      </c>
      <c r="D290" s="26">
        <v>45604</v>
      </c>
      <c r="E290" t="s">
        <v>17</v>
      </c>
      <c r="F290" t="s">
        <v>4</v>
      </c>
      <c r="G290">
        <v>75</v>
      </c>
      <c r="H290">
        <v>60</v>
      </c>
      <c r="I290" s="26">
        <f t="shared" si="8"/>
        <v>45597</v>
      </c>
      <c r="J290" s="26">
        <f>INDEX(customers!$L:$L,MATCH(orders!$B290,customers!$A:$A,0))</f>
        <v>45323</v>
      </c>
      <c r="K290">
        <v>1</v>
      </c>
      <c r="L290">
        <f t="shared" si="9"/>
        <v>9</v>
      </c>
      <c r="M290" s="26" t="str">
        <f>INDEX(customers!$I:$I,MATCH(orders!$B290,customers!$A:$A,0))</f>
        <v>Paid Search</v>
      </c>
      <c r="N290" s="26" t="str">
        <f>INDEX(customers!$E:$E,MATCH(orders!$B290,customers!$A:$A,0))</f>
        <v>North America</v>
      </c>
      <c r="O290" s="26" t="str">
        <f>INDEX(customers!$F:$F,MATCH(orders!$B290,customers!$A:$A,0))</f>
        <v>Education</v>
      </c>
      <c r="P290" s="26" t="str">
        <f>INDEX(customers!$G:$G,MATCH(orders!$B290,customers!$A:$A,0))</f>
        <v>Enterprise</v>
      </c>
      <c r="Q290" t="str">
        <f>INDEX(customers!$J:$J,MATCH(orders!$B290,customers!$A:$A,0))</f>
        <v>Pro</v>
      </c>
      <c r="R290" t="str">
        <f>INDEX(customers!$K:$K,MATCH(orders!$B290,customers!$A:$A,0))</f>
        <v>Monthly</v>
      </c>
    </row>
    <row r="291" spans="1:18" x14ac:dyDescent="0.25">
      <c r="A291" t="s">
        <v>606</v>
      </c>
      <c r="B291" t="s">
        <v>582</v>
      </c>
      <c r="C291" t="s">
        <v>605</v>
      </c>
      <c r="D291" s="26">
        <v>45634</v>
      </c>
      <c r="E291" t="s">
        <v>17</v>
      </c>
      <c r="F291" t="s">
        <v>4</v>
      </c>
      <c r="G291">
        <v>75</v>
      </c>
      <c r="H291">
        <v>60</v>
      </c>
      <c r="I291" s="26">
        <f t="shared" si="8"/>
        <v>45627</v>
      </c>
      <c r="J291" s="26">
        <f>INDEX(customers!$L:$L,MATCH(orders!$B291,customers!$A:$A,0))</f>
        <v>45323</v>
      </c>
      <c r="K291">
        <v>1</v>
      </c>
      <c r="L291">
        <f t="shared" si="9"/>
        <v>10</v>
      </c>
      <c r="M291" s="26" t="str">
        <f>INDEX(customers!$I:$I,MATCH(orders!$B291,customers!$A:$A,0))</f>
        <v>Paid Search</v>
      </c>
      <c r="N291" s="26" t="str">
        <f>INDEX(customers!$E:$E,MATCH(orders!$B291,customers!$A:$A,0))</f>
        <v>North America</v>
      </c>
      <c r="O291" s="26" t="str">
        <f>INDEX(customers!$F:$F,MATCH(orders!$B291,customers!$A:$A,0))</f>
        <v>Education</v>
      </c>
      <c r="P291" s="26" t="str">
        <f>INDEX(customers!$G:$G,MATCH(orders!$B291,customers!$A:$A,0))</f>
        <v>Enterprise</v>
      </c>
      <c r="Q291" t="str">
        <f>INDEX(customers!$J:$J,MATCH(orders!$B291,customers!$A:$A,0))</f>
        <v>Pro</v>
      </c>
      <c r="R291" t="str">
        <f>INDEX(customers!$K:$K,MATCH(orders!$B291,customers!$A:$A,0))</f>
        <v>Monthly</v>
      </c>
    </row>
    <row r="292" spans="1:18" x14ac:dyDescent="0.25">
      <c r="A292" t="s">
        <v>607</v>
      </c>
      <c r="B292" t="s">
        <v>582</v>
      </c>
      <c r="C292" t="s">
        <v>608</v>
      </c>
      <c r="D292" s="26">
        <v>45635</v>
      </c>
      <c r="E292" t="s">
        <v>17</v>
      </c>
      <c r="F292" t="s">
        <v>4</v>
      </c>
      <c r="G292">
        <v>75</v>
      </c>
      <c r="H292">
        <v>60</v>
      </c>
      <c r="I292" s="26">
        <f t="shared" si="8"/>
        <v>45627</v>
      </c>
      <c r="J292" s="26">
        <f>INDEX(customers!$L:$L,MATCH(orders!$B292,customers!$A:$A,0))</f>
        <v>45323</v>
      </c>
      <c r="K292">
        <v>1</v>
      </c>
      <c r="L292">
        <f t="shared" si="9"/>
        <v>10</v>
      </c>
      <c r="M292" s="26" t="str">
        <f>INDEX(customers!$I:$I,MATCH(orders!$B292,customers!$A:$A,0))</f>
        <v>Paid Search</v>
      </c>
      <c r="N292" s="26" t="str">
        <f>INDEX(customers!$E:$E,MATCH(orders!$B292,customers!$A:$A,0))</f>
        <v>North America</v>
      </c>
      <c r="O292" s="26" t="str">
        <f>INDEX(customers!$F:$F,MATCH(orders!$B292,customers!$A:$A,0))</f>
        <v>Education</v>
      </c>
      <c r="P292" s="26" t="str">
        <f>INDEX(customers!$G:$G,MATCH(orders!$B292,customers!$A:$A,0))</f>
        <v>Enterprise</v>
      </c>
      <c r="Q292" t="str">
        <f>INDEX(customers!$J:$J,MATCH(orders!$B292,customers!$A:$A,0))</f>
        <v>Pro</v>
      </c>
      <c r="R292" t="str">
        <f>INDEX(customers!$K:$K,MATCH(orders!$B292,customers!$A:$A,0))</f>
        <v>Monthly</v>
      </c>
    </row>
    <row r="293" spans="1:18" x14ac:dyDescent="0.25">
      <c r="A293" t="s">
        <v>609</v>
      </c>
      <c r="B293" t="s">
        <v>610</v>
      </c>
      <c r="C293" t="s">
        <v>611</v>
      </c>
      <c r="D293" s="26">
        <v>45383</v>
      </c>
      <c r="E293" t="s">
        <v>18</v>
      </c>
      <c r="F293" t="s">
        <v>4</v>
      </c>
      <c r="G293">
        <v>135</v>
      </c>
      <c r="H293">
        <v>110.7</v>
      </c>
      <c r="I293" s="26">
        <f t="shared" si="8"/>
        <v>45383</v>
      </c>
      <c r="J293" s="26">
        <f>INDEX(customers!$L:$L,MATCH(orders!$B293,customers!$A:$A,0))</f>
        <v>45352</v>
      </c>
      <c r="K293">
        <v>1</v>
      </c>
      <c r="L293">
        <f t="shared" si="9"/>
        <v>1</v>
      </c>
      <c r="M293" s="26" t="str">
        <f>INDEX(customers!$I:$I,MATCH(orders!$B293,customers!$A:$A,0))</f>
        <v>Email</v>
      </c>
      <c r="N293" s="26" t="str">
        <f>INDEX(customers!$E:$E,MATCH(orders!$B293,customers!$A:$A,0))</f>
        <v>Europe</v>
      </c>
      <c r="O293" s="26" t="str">
        <f>INDEX(customers!$F:$F,MATCH(orders!$B293,customers!$A:$A,0))</f>
        <v>Tech</v>
      </c>
      <c r="P293" s="26" t="str">
        <f>INDEX(customers!$G:$G,MATCH(orders!$B293,customers!$A:$A,0))</f>
        <v>SMBs</v>
      </c>
      <c r="Q293" t="str">
        <f>INDEX(customers!$J:$J,MATCH(orders!$B293,customers!$A:$A,0))</f>
        <v>Basic</v>
      </c>
      <c r="R293" t="str">
        <f>INDEX(customers!$K:$K,MATCH(orders!$B293,customers!$A:$A,0))</f>
        <v>Monthly</v>
      </c>
    </row>
    <row r="294" spans="1:18" x14ac:dyDescent="0.25">
      <c r="A294" t="s">
        <v>612</v>
      </c>
      <c r="B294" t="s">
        <v>610</v>
      </c>
      <c r="C294" t="s">
        <v>611</v>
      </c>
      <c r="D294" s="26">
        <v>45413</v>
      </c>
      <c r="E294" t="s">
        <v>18</v>
      </c>
      <c r="F294" t="s">
        <v>4</v>
      </c>
      <c r="G294">
        <v>135</v>
      </c>
      <c r="H294">
        <v>110.7</v>
      </c>
      <c r="I294" s="26">
        <f t="shared" si="8"/>
        <v>45413</v>
      </c>
      <c r="J294" s="26">
        <f>INDEX(customers!$L:$L,MATCH(orders!$B294,customers!$A:$A,0))</f>
        <v>45352</v>
      </c>
      <c r="K294">
        <v>1</v>
      </c>
      <c r="L294">
        <f t="shared" si="9"/>
        <v>2</v>
      </c>
      <c r="M294" s="26" t="str">
        <f>INDEX(customers!$I:$I,MATCH(orders!$B294,customers!$A:$A,0))</f>
        <v>Email</v>
      </c>
      <c r="N294" s="26" t="str">
        <f>INDEX(customers!$E:$E,MATCH(orders!$B294,customers!$A:$A,0))</f>
        <v>Europe</v>
      </c>
      <c r="O294" s="26" t="str">
        <f>INDEX(customers!$F:$F,MATCH(orders!$B294,customers!$A:$A,0))</f>
        <v>Tech</v>
      </c>
      <c r="P294" s="26" t="str">
        <f>INDEX(customers!$G:$G,MATCH(orders!$B294,customers!$A:$A,0))</f>
        <v>SMBs</v>
      </c>
      <c r="Q294" t="str">
        <f>INDEX(customers!$J:$J,MATCH(orders!$B294,customers!$A:$A,0))</f>
        <v>Basic</v>
      </c>
      <c r="R294" t="str">
        <f>INDEX(customers!$K:$K,MATCH(orders!$B294,customers!$A:$A,0))</f>
        <v>Monthly</v>
      </c>
    </row>
    <row r="295" spans="1:18" x14ac:dyDescent="0.25">
      <c r="A295" t="s">
        <v>613</v>
      </c>
      <c r="B295" t="s">
        <v>610</v>
      </c>
      <c r="C295" t="s">
        <v>614</v>
      </c>
      <c r="D295" s="26">
        <v>45414</v>
      </c>
      <c r="E295" t="s">
        <v>18</v>
      </c>
      <c r="F295" t="s">
        <v>4</v>
      </c>
      <c r="G295">
        <v>135</v>
      </c>
      <c r="H295">
        <v>110.7</v>
      </c>
      <c r="I295" s="26">
        <f t="shared" si="8"/>
        <v>45413</v>
      </c>
      <c r="J295" s="26">
        <f>INDEX(customers!$L:$L,MATCH(orders!$B295,customers!$A:$A,0))</f>
        <v>45352</v>
      </c>
      <c r="K295">
        <v>1</v>
      </c>
      <c r="L295">
        <f t="shared" si="9"/>
        <v>2</v>
      </c>
      <c r="M295" s="26" t="str">
        <f>INDEX(customers!$I:$I,MATCH(orders!$B295,customers!$A:$A,0))</f>
        <v>Email</v>
      </c>
      <c r="N295" s="26" t="str">
        <f>INDEX(customers!$E:$E,MATCH(orders!$B295,customers!$A:$A,0))</f>
        <v>Europe</v>
      </c>
      <c r="O295" s="26" t="str">
        <f>INDEX(customers!$F:$F,MATCH(orders!$B295,customers!$A:$A,0))</f>
        <v>Tech</v>
      </c>
      <c r="P295" s="26" t="str">
        <f>INDEX(customers!$G:$G,MATCH(orders!$B295,customers!$A:$A,0))</f>
        <v>SMBs</v>
      </c>
      <c r="Q295" t="str">
        <f>INDEX(customers!$J:$J,MATCH(orders!$B295,customers!$A:$A,0))</f>
        <v>Basic</v>
      </c>
      <c r="R295" t="str">
        <f>INDEX(customers!$K:$K,MATCH(orders!$B295,customers!$A:$A,0))</f>
        <v>Monthly</v>
      </c>
    </row>
    <row r="296" spans="1:18" x14ac:dyDescent="0.25">
      <c r="A296" t="s">
        <v>615</v>
      </c>
      <c r="B296" t="s">
        <v>610</v>
      </c>
      <c r="C296" t="s">
        <v>616</v>
      </c>
      <c r="D296" s="26">
        <v>45445</v>
      </c>
      <c r="E296" t="s">
        <v>18</v>
      </c>
      <c r="F296" t="s">
        <v>4</v>
      </c>
      <c r="G296">
        <v>135</v>
      </c>
      <c r="H296">
        <v>110.7</v>
      </c>
      <c r="I296" s="26">
        <f t="shared" si="8"/>
        <v>45444</v>
      </c>
      <c r="J296" s="26">
        <f>INDEX(customers!$L:$L,MATCH(orders!$B296,customers!$A:$A,0))</f>
        <v>45352</v>
      </c>
      <c r="K296">
        <v>1</v>
      </c>
      <c r="L296">
        <f t="shared" si="9"/>
        <v>3</v>
      </c>
      <c r="M296" s="26" t="str">
        <f>INDEX(customers!$I:$I,MATCH(orders!$B296,customers!$A:$A,0))</f>
        <v>Email</v>
      </c>
      <c r="N296" s="26" t="str">
        <f>INDEX(customers!$E:$E,MATCH(orders!$B296,customers!$A:$A,0))</f>
        <v>Europe</v>
      </c>
      <c r="O296" s="26" t="str">
        <f>INDEX(customers!$F:$F,MATCH(orders!$B296,customers!$A:$A,0))</f>
        <v>Tech</v>
      </c>
      <c r="P296" s="26" t="str">
        <f>INDEX(customers!$G:$G,MATCH(orders!$B296,customers!$A:$A,0))</f>
        <v>SMBs</v>
      </c>
      <c r="Q296" t="str">
        <f>INDEX(customers!$J:$J,MATCH(orders!$B296,customers!$A:$A,0))</f>
        <v>Basic</v>
      </c>
      <c r="R296" t="str">
        <f>INDEX(customers!$K:$K,MATCH(orders!$B296,customers!$A:$A,0))</f>
        <v>Monthly</v>
      </c>
    </row>
    <row r="297" spans="1:18" x14ac:dyDescent="0.25">
      <c r="A297" t="s">
        <v>617</v>
      </c>
      <c r="B297" t="s">
        <v>610</v>
      </c>
      <c r="C297" t="s">
        <v>616</v>
      </c>
      <c r="D297" s="26">
        <v>45475</v>
      </c>
      <c r="E297" t="s">
        <v>18</v>
      </c>
      <c r="F297" t="s">
        <v>4</v>
      </c>
      <c r="G297">
        <v>135</v>
      </c>
      <c r="H297">
        <v>110.7</v>
      </c>
      <c r="I297" s="26">
        <f t="shared" si="8"/>
        <v>45474</v>
      </c>
      <c r="J297" s="26">
        <f>INDEX(customers!$L:$L,MATCH(orders!$B297,customers!$A:$A,0))</f>
        <v>45352</v>
      </c>
      <c r="K297">
        <v>1</v>
      </c>
      <c r="L297">
        <f t="shared" si="9"/>
        <v>4</v>
      </c>
      <c r="M297" s="26" t="str">
        <f>INDEX(customers!$I:$I,MATCH(orders!$B297,customers!$A:$A,0))</f>
        <v>Email</v>
      </c>
      <c r="N297" s="26" t="str">
        <f>INDEX(customers!$E:$E,MATCH(orders!$B297,customers!$A:$A,0))</f>
        <v>Europe</v>
      </c>
      <c r="O297" s="26" t="str">
        <f>INDEX(customers!$F:$F,MATCH(orders!$B297,customers!$A:$A,0))</f>
        <v>Tech</v>
      </c>
      <c r="P297" s="26" t="str">
        <f>INDEX(customers!$G:$G,MATCH(orders!$B297,customers!$A:$A,0))</f>
        <v>SMBs</v>
      </c>
      <c r="Q297" t="str">
        <f>INDEX(customers!$J:$J,MATCH(orders!$B297,customers!$A:$A,0))</f>
        <v>Basic</v>
      </c>
      <c r="R297" t="str">
        <f>INDEX(customers!$K:$K,MATCH(orders!$B297,customers!$A:$A,0))</f>
        <v>Monthly</v>
      </c>
    </row>
    <row r="298" spans="1:18" x14ac:dyDescent="0.25">
      <c r="A298" t="s">
        <v>618</v>
      </c>
      <c r="B298" t="s">
        <v>610</v>
      </c>
      <c r="C298" t="s">
        <v>619</v>
      </c>
      <c r="D298" s="26">
        <v>45476</v>
      </c>
      <c r="E298" t="s">
        <v>18</v>
      </c>
      <c r="F298" t="s">
        <v>4</v>
      </c>
      <c r="G298">
        <v>135</v>
      </c>
      <c r="H298">
        <v>110.7</v>
      </c>
      <c r="I298" s="26">
        <f t="shared" si="8"/>
        <v>45474</v>
      </c>
      <c r="J298" s="26">
        <f>INDEX(customers!$L:$L,MATCH(orders!$B298,customers!$A:$A,0))</f>
        <v>45352</v>
      </c>
      <c r="K298">
        <v>1</v>
      </c>
      <c r="L298">
        <f t="shared" si="9"/>
        <v>4</v>
      </c>
      <c r="M298" s="26" t="str">
        <f>INDEX(customers!$I:$I,MATCH(orders!$B298,customers!$A:$A,0))</f>
        <v>Email</v>
      </c>
      <c r="N298" s="26" t="str">
        <f>INDEX(customers!$E:$E,MATCH(orders!$B298,customers!$A:$A,0))</f>
        <v>Europe</v>
      </c>
      <c r="O298" s="26" t="str">
        <f>INDEX(customers!$F:$F,MATCH(orders!$B298,customers!$A:$A,0))</f>
        <v>Tech</v>
      </c>
      <c r="P298" s="26" t="str">
        <f>INDEX(customers!$G:$G,MATCH(orders!$B298,customers!$A:$A,0))</f>
        <v>SMBs</v>
      </c>
      <c r="Q298" t="str">
        <f>INDEX(customers!$J:$J,MATCH(orders!$B298,customers!$A:$A,0))</f>
        <v>Basic</v>
      </c>
      <c r="R298" t="str">
        <f>INDEX(customers!$K:$K,MATCH(orders!$B298,customers!$A:$A,0))</f>
        <v>Monthly</v>
      </c>
    </row>
    <row r="299" spans="1:18" x14ac:dyDescent="0.25">
      <c r="A299" t="s">
        <v>620</v>
      </c>
      <c r="B299" t="s">
        <v>610</v>
      </c>
      <c r="C299" t="s">
        <v>621</v>
      </c>
      <c r="D299" s="26">
        <v>45507</v>
      </c>
      <c r="E299" t="s">
        <v>18</v>
      </c>
      <c r="F299" t="s">
        <v>4</v>
      </c>
      <c r="G299">
        <v>135</v>
      </c>
      <c r="H299">
        <v>110.7</v>
      </c>
      <c r="I299" s="26">
        <f t="shared" si="8"/>
        <v>45505</v>
      </c>
      <c r="J299" s="26">
        <f>INDEX(customers!$L:$L,MATCH(orders!$B299,customers!$A:$A,0))</f>
        <v>45352</v>
      </c>
      <c r="K299">
        <v>1</v>
      </c>
      <c r="L299">
        <f t="shared" si="9"/>
        <v>5</v>
      </c>
      <c r="M299" s="26" t="str">
        <f>INDEX(customers!$I:$I,MATCH(orders!$B299,customers!$A:$A,0))</f>
        <v>Email</v>
      </c>
      <c r="N299" s="26" t="str">
        <f>INDEX(customers!$E:$E,MATCH(orders!$B299,customers!$A:$A,0))</f>
        <v>Europe</v>
      </c>
      <c r="O299" s="26" t="str">
        <f>INDEX(customers!$F:$F,MATCH(orders!$B299,customers!$A:$A,0))</f>
        <v>Tech</v>
      </c>
      <c r="P299" s="26" t="str">
        <f>INDEX(customers!$G:$G,MATCH(orders!$B299,customers!$A:$A,0))</f>
        <v>SMBs</v>
      </c>
      <c r="Q299" t="str">
        <f>INDEX(customers!$J:$J,MATCH(orders!$B299,customers!$A:$A,0))</f>
        <v>Basic</v>
      </c>
      <c r="R299" t="str">
        <f>INDEX(customers!$K:$K,MATCH(orders!$B299,customers!$A:$A,0))</f>
        <v>Monthly</v>
      </c>
    </row>
    <row r="300" spans="1:18" x14ac:dyDescent="0.25">
      <c r="A300" t="s">
        <v>622</v>
      </c>
      <c r="B300" t="s">
        <v>610</v>
      </c>
      <c r="C300" t="s">
        <v>623</v>
      </c>
      <c r="D300" s="26">
        <v>45538</v>
      </c>
      <c r="E300" t="s">
        <v>18</v>
      </c>
      <c r="F300" t="s">
        <v>4</v>
      </c>
      <c r="G300">
        <v>135</v>
      </c>
      <c r="H300">
        <v>110.7</v>
      </c>
      <c r="I300" s="26">
        <f t="shared" si="8"/>
        <v>45536</v>
      </c>
      <c r="J300" s="26">
        <f>INDEX(customers!$L:$L,MATCH(orders!$B300,customers!$A:$A,0))</f>
        <v>45352</v>
      </c>
      <c r="K300">
        <v>1</v>
      </c>
      <c r="L300">
        <f t="shared" si="9"/>
        <v>6</v>
      </c>
      <c r="M300" s="26" t="str">
        <f>INDEX(customers!$I:$I,MATCH(orders!$B300,customers!$A:$A,0))</f>
        <v>Email</v>
      </c>
      <c r="N300" s="26" t="str">
        <f>INDEX(customers!$E:$E,MATCH(orders!$B300,customers!$A:$A,0))</f>
        <v>Europe</v>
      </c>
      <c r="O300" s="26" t="str">
        <f>INDEX(customers!$F:$F,MATCH(orders!$B300,customers!$A:$A,0))</f>
        <v>Tech</v>
      </c>
      <c r="P300" s="26" t="str">
        <f>INDEX(customers!$G:$G,MATCH(orders!$B300,customers!$A:$A,0))</f>
        <v>SMBs</v>
      </c>
      <c r="Q300" t="str">
        <f>INDEX(customers!$J:$J,MATCH(orders!$B300,customers!$A:$A,0))</f>
        <v>Basic</v>
      </c>
      <c r="R300" t="str">
        <f>INDEX(customers!$K:$K,MATCH(orders!$B300,customers!$A:$A,0))</f>
        <v>Monthly</v>
      </c>
    </row>
    <row r="301" spans="1:18" x14ac:dyDescent="0.25">
      <c r="A301" t="s">
        <v>624</v>
      </c>
      <c r="B301" t="s">
        <v>610</v>
      </c>
      <c r="C301" t="s">
        <v>623</v>
      </c>
      <c r="D301" s="26">
        <v>45568</v>
      </c>
      <c r="E301" t="s">
        <v>18</v>
      </c>
      <c r="F301" t="s">
        <v>4</v>
      </c>
      <c r="G301">
        <v>135</v>
      </c>
      <c r="H301">
        <v>110.7</v>
      </c>
      <c r="I301" s="26">
        <f t="shared" si="8"/>
        <v>45566</v>
      </c>
      <c r="J301" s="26">
        <f>INDEX(customers!$L:$L,MATCH(orders!$B301,customers!$A:$A,0))</f>
        <v>45352</v>
      </c>
      <c r="K301">
        <v>1</v>
      </c>
      <c r="L301">
        <f t="shared" si="9"/>
        <v>7</v>
      </c>
      <c r="M301" s="26" t="str">
        <f>INDEX(customers!$I:$I,MATCH(orders!$B301,customers!$A:$A,0))</f>
        <v>Email</v>
      </c>
      <c r="N301" s="26" t="str">
        <f>INDEX(customers!$E:$E,MATCH(orders!$B301,customers!$A:$A,0))</f>
        <v>Europe</v>
      </c>
      <c r="O301" s="26" t="str">
        <f>INDEX(customers!$F:$F,MATCH(orders!$B301,customers!$A:$A,0))</f>
        <v>Tech</v>
      </c>
      <c r="P301" s="26" t="str">
        <f>INDEX(customers!$G:$G,MATCH(orders!$B301,customers!$A:$A,0))</f>
        <v>SMBs</v>
      </c>
      <c r="Q301" t="str">
        <f>INDEX(customers!$J:$J,MATCH(orders!$B301,customers!$A:$A,0))</f>
        <v>Basic</v>
      </c>
      <c r="R301" t="str">
        <f>INDEX(customers!$K:$K,MATCH(orders!$B301,customers!$A:$A,0))</f>
        <v>Monthly</v>
      </c>
    </row>
    <row r="302" spans="1:18" x14ac:dyDescent="0.25">
      <c r="A302" t="s">
        <v>625</v>
      </c>
      <c r="B302" t="s">
        <v>610</v>
      </c>
      <c r="C302" t="s">
        <v>626</v>
      </c>
      <c r="D302" s="26">
        <v>45569</v>
      </c>
      <c r="E302" t="s">
        <v>18</v>
      </c>
      <c r="F302" t="s">
        <v>4</v>
      </c>
      <c r="G302">
        <v>135</v>
      </c>
      <c r="H302">
        <v>110.7</v>
      </c>
      <c r="I302" s="26">
        <f t="shared" si="8"/>
        <v>45566</v>
      </c>
      <c r="J302" s="26">
        <f>INDEX(customers!$L:$L,MATCH(orders!$B302,customers!$A:$A,0))</f>
        <v>45352</v>
      </c>
      <c r="K302">
        <v>1</v>
      </c>
      <c r="L302">
        <f t="shared" si="9"/>
        <v>7</v>
      </c>
      <c r="M302" s="26" t="str">
        <f>INDEX(customers!$I:$I,MATCH(orders!$B302,customers!$A:$A,0))</f>
        <v>Email</v>
      </c>
      <c r="N302" s="26" t="str">
        <f>INDEX(customers!$E:$E,MATCH(orders!$B302,customers!$A:$A,0))</f>
        <v>Europe</v>
      </c>
      <c r="O302" s="26" t="str">
        <f>INDEX(customers!$F:$F,MATCH(orders!$B302,customers!$A:$A,0))</f>
        <v>Tech</v>
      </c>
      <c r="P302" s="26" t="str">
        <f>INDEX(customers!$G:$G,MATCH(orders!$B302,customers!$A:$A,0))</f>
        <v>SMBs</v>
      </c>
      <c r="Q302" t="str">
        <f>INDEX(customers!$J:$J,MATCH(orders!$B302,customers!$A:$A,0))</f>
        <v>Basic</v>
      </c>
      <c r="R302" t="str">
        <f>INDEX(customers!$K:$K,MATCH(orders!$B302,customers!$A:$A,0))</f>
        <v>Monthly</v>
      </c>
    </row>
    <row r="303" spans="1:18" x14ac:dyDescent="0.25">
      <c r="A303" t="s">
        <v>627</v>
      </c>
      <c r="B303" t="s">
        <v>610</v>
      </c>
      <c r="C303" t="s">
        <v>628</v>
      </c>
      <c r="D303" s="26">
        <v>45600</v>
      </c>
      <c r="E303" t="s">
        <v>18</v>
      </c>
      <c r="F303" t="s">
        <v>4</v>
      </c>
      <c r="G303">
        <v>135</v>
      </c>
      <c r="H303">
        <v>110.7</v>
      </c>
      <c r="I303" s="26">
        <f t="shared" si="8"/>
        <v>45597</v>
      </c>
      <c r="J303" s="26">
        <f>INDEX(customers!$L:$L,MATCH(orders!$B303,customers!$A:$A,0))</f>
        <v>45352</v>
      </c>
      <c r="K303">
        <v>1</v>
      </c>
      <c r="L303">
        <f t="shared" si="9"/>
        <v>8</v>
      </c>
      <c r="M303" s="26" t="str">
        <f>INDEX(customers!$I:$I,MATCH(orders!$B303,customers!$A:$A,0))</f>
        <v>Email</v>
      </c>
      <c r="N303" s="26" t="str">
        <f>INDEX(customers!$E:$E,MATCH(orders!$B303,customers!$A:$A,0))</f>
        <v>Europe</v>
      </c>
      <c r="O303" s="26" t="str">
        <f>INDEX(customers!$F:$F,MATCH(orders!$B303,customers!$A:$A,0))</f>
        <v>Tech</v>
      </c>
      <c r="P303" s="26" t="str">
        <f>INDEX(customers!$G:$G,MATCH(orders!$B303,customers!$A:$A,0))</f>
        <v>SMBs</v>
      </c>
      <c r="Q303" t="str">
        <f>INDEX(customers!$J:$J,MATCH(orders!$B303,customers!$A:$A,0))</f>
        <v>Basic</v>
      </c>
      <c r="R303" t="str">
        <f>INDEX(customers!$K:$K,MATCH(orders!$B303,customers!$A:$A,0))</f>
        <v>Monthly</v>
      </c>
    </row>
    <row r="304" spans="1:18" x14ac:dyDescent="0.25">
      <c r="A304" t="s">
        <v>629</v>
      </c>
      <c r="B304" t="s">
        <v>610</v>
      </c>
      <c r="C304" t="s">
        <v>628</v>
      </c>
      <c r="D304" s="26">
        <v>45630</v>
      </c>
      <c r="E304" t="s">
        <v>18</v>
      </c>
      <c r="F304" t="s">
        <v>4</v>
      </c>
      <c r="G304">
        <v>135</v>
      </c>
      <c r="H304">
        <v>110.7</v>
      </c>
      <c r="I304" s="26">
        <f t="shared" si="8"/>
        <v>45627</v>
      </c>
      <c r="J304" s="26">
        <f>INDEX(customers!$L:$L,MATCH(orders!$B304,customers!$A:$A,0))</f>
        <v>45352</v>
      </c>
      <c r="K304">
        <v>1</v>
      </c>
      <c r="L304">
        <f t="shared" si="9"/>
        <v>9</v>
      </c>
      <c r="M304" s="26" t="str">
        <f>INDEX(customers!$I:$I,MATCH(orders!$B304,customers!$A:$A,0))</f>
        <v>Email</v>
      </c>
      <c r="N304" s="26" t="str">
        <f>INDEX(customers!$E:$E,MATCH(orders!$B304,customers!$A:$A,0))</f>
        <v>Europe</v>
      </c>
      <c r="O304" s="26" t="str">
        <f>INDEX(customers!$F:$F,MATCH(orders!$B304,customers!$A:$A,0))</f>
        <v>Tech</v>
      </c>
      <c r="P304" s="26" t="str">
        <f>INDEX(customers!$G:$G,MATCH(orders!$B304,customers!$A:$A,0))</f>
        <v>SMBs</v>
      </c>
      <c r="Q304" t="str">
        <f>INDEX(customers!$J:$J,MATCH(orders!$B304,customers!$A:$A,0))</f>
        <v>Basic</v>
      </c>
      <c r="R304" t="str">
        <f>INDEX(customers!$K:$K,MATCH(orders!$B304,customers!$A:$A,0))</f>
        <v>Monthly</v>
      </c>
    </row>
    <row r="305" spans="1:18" x14ac:dyDescent="0.25">
      <c r="A305" t="s">
        <v>630</v>
      </c>
      <c r="B305" t="s">
        <v>610</v>
      </c>
      <c r="C305" t="s">
        <v>631</v>
      </c>
      <c r="D305" s="26">
        <v>45631</v>
      </c>
      <c r="E305" t="s">
        <v>18</v>
      </c>
      <c r="F305" t="s">
        <v>4</v>
      </c>
      <c r="G305">
        <v>135</v>
      </c>
      <c r="H305">
        <v>110.7</v>
      </c>
      <c r="I305" s="26">
        <f t="shared" si="8"/>
        <v>45627</v>
      </c>
      <c r="J305" s="26">
        <f>INDEX(customers!$L:$L,MATCH(orders!$B305,customers!$A:$A,0))</f>
        <v>45352</v>
      </c>
      <c r="K305">
        <v>1</v>
      </c>
      <c r="L305">
        <f t="shared" si="9"/>
        <v>9</v>
      </c>
      <c r="M305" s="26" t="str">
        <f>INDEX(customers!$I:$I,MATCH(orders!$B305,customers!$A:$A,0))</f>
        <v>Email</v>
      </c>
      <c r="N305" s="26" t="str">
        <f>INDEX(customers!$E:$E,MATCH(orders!$B305,customers!$A:$A,0))</f>
        <v>Europe</v>
      </c>
      <c r="O305" s="26" t="str">
        <f>INDEX(customers!$F:$F,MATCH(orders!$B305,customers!$A:$A,0))</f>
        <v>Tech</v>
      </c>
      <c r="P305" s="26" t="str">
        <f>INDEX(customers!$G:$G,MATCH(orders!$B305,customers!$A:$A,0))</f>
        <v>SMBs</v>
      </c>
      <c r="Q305" t="str">
        <f>INDEX(customers!$J:$J,MATCH(orders!$B305,customers!$A:$A,0))</f>
        <v>Basic</v>
      </c>
      <c r="R305" t="str">
        <f>INDEX(customers!$K:$K,MATCH(orders!$B305,customers!$A:$A,0))</f>
        <v>Monthly</v>
      </c>
    </row>
    <row r="306" spans="1:18" x14ac:dyDescent="0.25">
      <c r="A306" t="s">
        <v>632</v>
      </c>
      <c r="B306" t="s">
        <v>633</v>
      </c>
      <c r="C306" t="s">
        <v>634</v>
      </c>
      <c r="D306" s="26">
        <v>45046</v>
      </c>
      <c r="E306" t="s">
        <v>17</v>
      </c>
      <c r="F306" t="s">
        <v>4</v>
      </c>
      <c r="G306">
        <v>75</v>
      </c>
      <c r="H306">
        <v>60</v>
      </c>
      <c r="I306" s="26">
        <f t="shared" si="8"/>
        <v>45017</v>
      </c>
      <c r="J306" s="26">
        <f>INDEX(customers!$L:$L,MATCH(orders!$B306,customers!$A:$A,0))</f>
        <v>45017</v>
      </c>
      <c r="K306">
        <v>1</v>
      </c>
      <c r="L306">
        <f t="shared" si="9"/>
        <v>0</v>
      </c>
      <c r="M306" s="26" t="str">
        <f>INDEX(customers!$I:$I,MATCH(orders!$B306,customers!$A:$A,0))</f>
        <v>Paid Search</v>
      </c>
      <c r="N306" s="26" t="str">
        <f>INDEX(customers!$E:$E,MATCH(orders!$B306,customers!$A:$A,0))</f>
        <v>North America</v>
      </c>
      <c r="O306" s="26" t="str">
        <f>INDEX(customers!$F:$F,MATCH(orders!$B306,customers!$A:$A,0))</f>
        <v>Retail</v>
      </c>
      <c r="P306" s="26" t="str">
        <f>INDEX(customers!$G:$G,MATCH(orders!$B306,customers!$A:$A,0))</f>
        <v>Mid-Market</v>
      </c>
      <c r="Q306" t="str">
        <f>INDEX(customers!$J:$J,MATCH(orders!$B306,customers!$A:$A,0))</f>
        <v>Basic</v>
      </c>
      <c r="R306" t="str">
        <f>INDEX(customers!$K:$K,MATCH(orders!$B306,customers!$A:$A,0))</f>
        <v>Monthly</v>
      </c>
    </row>
    <row r="307" spans="1:18" x14ac:dyDescent="0.25">
      <c r="A307" t="s">
        <v>635</v>
      </c>
      <c r="B307" t="s">
        <v>633</v>
      </c>
      <c r="C307" t="s">
        <v>634</v>
      </c>
      <c r="D307" s="26">
        <v>45076</v>
      </c>
      <c r="E307" t="s">
        <v>17</v>
      </c>
      <c r="F307" t="s">
        <v>4</v>
      </c>
      <c r="G307">
        <v>75</v>
      </c>
      <c r="H307">
        <v>60</v>
      </c>
      <c r="I307" s="26">
        <f t="shared" si="8"/>
        <v>45047</v>
      </c>
      <c r="J307" s="26">
        <f>INDEX(customers!$L:$L,MATCH(orders!$B307,customers!$A:$A,0))</f>
        <v>45017</v>
      </c>
      <c r="K307">
        <v>1</v>
      </c>
      <c r="L307">
        <f t="shared" si="9"/>
        <v>1</v>
      </c>
      <c r="M307" s="26" t="str">
        <f>INDEX(customers!$I:$I,MATCH(orders!$B307,customers!$A:$A,0))</f>
        <v>Paid Search</v>
      </c>
      <c r="N307" s="26" t="str">
        <f>INDEX(customers!$E:$E,MATCH(orders!$B307,customers!$A:$A,0))</f>
        <v>North America</v>
      </c>
      <c r="O307" s="26" t="str">
        <f>INDEX(customers!$F:$F,MATCH(orders!$B307,customers!$A:$A,0))</f>
        <v>Retail</v>
      </c>
      <c r="P307" s="26" t="str">
        <f>INDEX(customers!$G:$G,MATCH(orders!$B307,customers!$A:$A,0))</f>
        <v>Mid-Market</v>
      </c>
      <c r="Q307" t="str">
        <f>INDEX(customers!$J:$J,MATCH(orders!$B307,customers!$A:$A,0))</f>
        <v>Basic</v>
      </c>
      <c r="R307" t="str">
        <f>INDEX(customers!$K:$K,MATCH(orders!$B307,customers!$A:$A,0))</f>
        <v>Monthly</v>
      </c>
    </row>
    <row r="308" spans="1:18" x14ac:dyDescent="0.25">
      <c r="A308" t="s">
        <v>636</v>
      </c>
      <c r="B308" t="s">
        <v>633</v>
      </c>
      <c r="C308" t="s">
        <v>637</v>
      </c>
      <c r="D308" s="26">
        <v>45077</v>
      </c>
      <c r="E308" t="s">
        <v>18</v>
      </c>
      <c r="F308" t="s">
        <v>4</v>
      </c>
      <c r="G308">
        <v>135</v>
      </c>
      <c r="H308">
        <v>110.7</v>
      </c>
      <c r="I308" s="26">
        <f t="shared" si="8"/>
        <v>45047</v>
      </c>
      <c r="J308" s="26">
        <f>INDEX(customers!$L:$L,MATCH(orders!$B308,customers!$A:$A,0))</f>
        <v>45017</v>
      </c>
      <c r="K308">
        <v>1</v>
      </c>
      <c r="L308">
        <f t="shared" si="9"/>
        <v>1</v>
      </c>
      <c r="M308" s="26" t="str">
        <f>INDEX(customers!$I:$I,MATCH(orders!$B308,customers!$A:$A,0))</f>
        <v>Paid Search</v>
      </c>
      <c r="N308" s="26" t="str">
        <f>INDEX(customers!$E:$E,MATCH(orders!$B308,customers!$A:$A,0))</f>
        <v>North America</v>
      </c>
      <c r="O308" s="26" t="str">
        <f>INDEX(customers!$F:$F,MATCH(orders!$B308,customers!$A:$A,0))</f>
        <v>Retail</v>
      </c>
      <c r="P308" s="26" t="str">
        <f>INDEX(customers!$G:$G,MATCH(orders!$B308,customers!$A:$A,0))</f>
        <v>Mid-Market</v>
      </c>
      <c r="Q308" t="str">
        <f>INDEX(customers!$J:$J,MATCH(orders!$B308,customers!$A:$A,0))</f>
        <v>Basic</v>
      </c>
      <c r="R308" t="str">
        <f>INDEX(customers!$K:$K,MATCH(orders!$B308,customers!$A:$A,0))</f>
        <v>Monthly</v>
      </c>
    </row>
    <row r="309" spans="1:18" x14ac:dyDescent="0.25">
      <c r="A309" t="s">
        <v>638</v>
      </c>
      <c r="B309" t="s">
        <v>633</v>
      </c>
      <c r="C309" t="s">
        <v>637</v>
      </c>
      <c r="D309" s="26">
        <v>45107</v>
      </c>
      <c r="E309" t="s">
        <v>18</v>
      </c>
      <c r="F309" t="s">
        <v>4</v>
      </c>
      <c r="G309">
        <v>135</v>
      </c>
      <c r="H309">
        <v>110.7</v>
      </c>
      <c r="I309" s="26">
        <f t="shared" si="8"/>
        <v>45078</v>
      </c>
      <c r="J309" s="26">
        <f>INDEX(customers!$L:$L,MATCH(orders!$B309,customers!$A:$A,0))</f>
        <v>45017</v>
      </c>
      <c r="K309">
        <v>1</v>
      </c>
      <c r="L309">
        <f t="shared" si="9"/>
        <v>2</v>
      </c>
      <c r="M309" s="26" t="str">
        <f>INDEX(customers!$I:$I,MATCH(orders!$B309,customers!$A:$A,0))</f>
        <v>Paid Search</v>
      </c>
      <c r="N309" s="26" t="str">
        <f>INDEX(customers!$E:$E,MATCH(orders!$B309,customers!$A:$A,0))</f>
        <v>North America</v>
      </c>
      <c r="O309" s="26" t="str">
        <f>INDEX(customers!$F:$F,MATCH(orders!$B309,customers!$A:$A,0))</f>
        <v>Retail</v>
      </c>
      <c r="P309" s="26" t="str">
        <f>INDEX(customers!$G:$G,MATCH(orders!$B309,customers!$A:$A,0))</f>
        <v>Mid-Market</v>
      </c>
      <c r="Q309" t="str">
        <f>INDEX(customers!$J:$J,MATCH(orders!$B309,customers!$A:$A,0))</f>
        <v>Basic</v>
      </c>
      <c r="R309" t="str">
        <f>INDEX(customers!$K:$K,MATCH(orders!$B309,customers!$A:$A,0))</f>
        <v>Monthly</v>
      </c>
    </row>
    <row r="310" spans="1:18" x14ac:dyDescent="0.25">
      <c r="A310" t="s">
        <v>639</v>
      </c>
      <c r="B310" t="s">
        <v>633</v>
      </c>
      <c r="C310" t="s">
        <v>640</v>
      </c>
      <c r="D310" s="26">
        <v>45108</v>
      </c>
      <c r="E310" t="s">
        <v>18</v>
      </c>
      <c r="F310" t="s">
        <v>4</v>
      </c>
      <c r="G310">
        <v>135</v>
      </c>
      <c r="H310">
        <v>110.7</v>
      </c>
      <c r="I310" s="26">
        <f t="shared" si="8"/>
        <v>45108</v>
      </c>
      <c r="J310" s="26">
        <f>INDEX(customers!$L:$L,MATCH(orders!$B310,customers!$A:$A,0))</f>
        <v>45017</v>
      </c>
      <c r="K310">
        <v>1</v>
      </c>
      <c r="L310">
        <f t="shared" si="9"/>
        <v>3</v>
      </c>
      <c r="M310" s="26" t="str">
        <f>INDEX(customers!$I:$I,MATCH(orders!$B310,customers!$A:$A,0))</f>
        <v>Paid Search</v>
      </c>
      <c r="N310" s="26" t="str">
        <f>INDEX(customers!$E:$E,MATCH(orders!$B310,customers!$A:$A,0))</f>
        <v>North America</v>
      </c>
      <c r="O310" s="26" t="str">
        <f>INDEX(customers!$F:$F,MATCH(orders!$B310,customers!$A:$A,0))</f>
        <v>Retail</v>
      </c>
      <c r="P310" s="26" t="str">
        <f>INDEX(customers!$G:$G,MATCH(orders!$B310,customers!$A:$A,0))</f>
        <v>Mid-Market</v>
      </c>
      <c r="Q310" t="str">
        <f>INDEX(customers!$J:$J,MATCH(orders!$B310,customers!$A:$A,0))</f>
        <v>Basic</v>
      </c>
      <c r="R310" t="str">
        <f>INDEX(customers!$K:$K,MATCH(orders!$B310,customers!$A:$A,0))</f>
        <v>Monthly</v>
      </c>
    </row>
    <row r="311" spans="1:18" x14ac:dyDescent="0.25">
      <c r="A311" t="s">
        <v>641</v>
      </c>
      <c r="B311" t="s">
        <v>633</v>
      </c>
      <c r="C311" t="s">
        <v>642</v>
      </c>
      <c r="D311" s="26">
        <v>45139</v>
      </c>
      <c r="E311" t="s">
        <v>19</v>
      </c>
      <c r="F311" t="s">
        <v>4</v>
      </c>
      <c r="G311">
        <v>315</v>
      </c>
      <c r="H311">
        <v>267.75</v>
      </c>
      <c r="I311" s="26">
        <f t="shared" si="8"/>
        <v>45139</v>
      </c>
      <c r="J311" s="26">
        <f>INDEX(customers!$L:$L,MATCH(orders!$B311,customers!$A:$A,0))</f>
        <v>45017</v>
      </c>
      <c r="K311">
        <v>1</v>
      </c>
      <c r="L311">
        <f t="shared" si="9"/>
        <v>4</v>
      </c>
      <c r="M311" s="26" t="str">
        <f>INDEX(customers!$I:$I,MATCH(orders!$B311,customers!$A:$A,0))</f>
        <v>Paid Search</v>
      </c>
      <c r="N311" s="26" t="str">
        <f>INDEX(customers!$E:$E,MATCH(orders!$B311,customers!$A:$A,0))</f>
        <v>North America</v>
      </c>
      <c r="O311" s="26" t="str">
        <f>INDEX(customers!$F:$F,MATCH(orders!$B311,customers!$A:$A,0))</f>
        <v>Retail</v>
      </c>
      <c r="P311" s="26" t="str">
        <f>INDEX(customers!$G:$G,MATCH(orders!$B311,customers!$A:$A,0))</f>
        <v>Mid-Market</v>
      </c>
      <c r="Q311" t="str">
        <f>INDEX(customers!$J:$J,MATCH(orders!$B311,customers!$A:$A,0))</f>
        <v>Basic</v>
      </c>
      <c r="R311" t="str">
        <f>INDEX(customers!$K:$K,MATCH(orders!$B311,customers!$A:$A,0))</f>
        <v>Monthly</v>
      </c>
    </row>
    <row r="312" spans="1:18" x14ac:dyDescent="0.25">
      <c r="A312" t="s">
        <v>643</v>
      </c>
      <c r="B312" t="s">
        <v>633</v>
      </c>
      <c r="C312" t="s">
        <v>644</v>
      </c>
      <c r="D312" s="26">
        <v>45170</v>
      </c>
      <c r="E312" t="s">
        <v>19</v>
      </c>
      <c r="F312" t="s">
        <v>4</v>
      </c>
      <c r="G312">
        <v>315</v>
      </c>
      <c r="H312">
        <v>267.75</v>
      </c>
      <c r="I312" s="26">
        <f t="shared" si="8"/>
        <v>45170</v>
      </c>
      <c r="J312" s="26">
        <f>INDEX(customers!$L:$L,MATCH(orders!$B312,customers!$A:$A,0))</f>
        <v>45017</v>
      </c>
      <c r="K312">
        <v>1</v>
      </c>
      <c r="L312">
        <f t="shared" si="9"/>
        <v>5</v>
      </c>
      <c r="M312" s="26" t="str">
        <f>INDEX(customers!$I:$I,MATCH(orders!$B312,customers!$A:$A,0))</f>
        <v>Paid Search</v>
      </c>
      <c r="N312" s="26" t="str">
        <f>INDEX(customers!$E:$E,MATCH(orders!$B312,customers!$A:$A,0))</f>
        <v>North America</v>
      </c>
      <c r="O312" s="26" t="str">
        <f>INDEX(customers!$F:$F,MATCH(orders!$B312,customers!$A:$A,0))</f>
        <v>Retail</v>
      </c>
      <c r="P312" s="26" t="str">
        <f>INDEX(customers!$G:$G,MATCH(orders!$B312,customers!$A:$A,0))</f>
        <v>Mid-Market</v>
      </c>
      <c r="Q312" t="str">
        <f>INDEX(customers!$J:$J,MATCH(orders!$B312,customers!$A:$A,0))</f>
        <v>Basic</v>
      </c>
      <c r="R312" t="str">
        <f>INDEX(customers!$K:$K,MATCH(orders!$B312,customers!$A:$A,0))</f>
        <v>Monthly</v>
      </c>
    </row>
    <row r="313" spans="1:18" x14ac:dyDescent="0.25">
      <c r="A313" t="s">
        <v>645</v>
      </c>
      <c r="B313" t="s">
        <v>633</v>
      </c>
      <c r="C313" t="s">
        <v>644</v>
      </c>
      <c r="D313" s="26">
        <v>45200</v>
      </c>
      <c r="E313" t="s">
        <v>19</v>
      </c>
      <c r="F313" t="s">
        <v>4</v>
      </c>
      <c r="G313">
        <v>315</v>
      </c>
      <c r="H313">
        <v>267.75</v>
      </c>
      <c r="I313" s="26">
        <f t="shared" si="8"/>
        <v>45200</v>
      </c>
      <c r="J313" s="26">
        <f>INDEX(customers!$L:$L,MATCH(orders!$B313,customers!$A:$A,0))</f>
        <v>45017</v>
      </c>
      <c r="K313">
        <v>1</v>
      </c>
      <c r="L313">
        <f t="shared" si="9"/>
        <v>6</v>
      </c>
      <c r="M313" s="26" t="str">
        <f>INDEX(customers!$I:$I,MATCH(orders!$B313,customers!$A:$A,0))</f>
        <v>Paid Search</v>
      </c>
      <c r="N313" s="26" t="str">
        <f>INDEX(customers!$E:$E,MATCH(orders!$B313,customers!$A:$A,0))</f>
        <v>North America</v>
      </c>
      <c r="O313" s="26" t="str">
        <f>INDEX(customers!$F:$F,MATCH(orders!$B313,customers!$A:$A,0))</f>
        <v>Retail</v>
      </c>
      <c r="P313" s="26" t="str">
        <f>INDEX(customers!$G:$G,MATCH(orders!$B313,customers!$A:$A,0))</f>
        <v>Mid-Market</v>
      </c>
      <c r="Q313" t="str">
        <f>INDEX(customers!$J:$J,MATCH(orders!$B313,customers!$A:$A,0))</f>
        <v>Basic</v>
      </c>
      <c r="R313" t="str">
        <f>INDEX(customers!$K:$K,MATCH(orders!$B313,customers!$A:$A,0))</f>
        <v>Monthly</v>
      </c>
    </row>
    <row r="314" spans="1:18" x14ac:dyDescent="0.25">
      <c r="A314" t="s">
        <v>646</v>
      </c>
      <c r="B314" t="s">
        <v>633</v>
      </c>
      <c r="C314" t="s">
        <v>647</v>
      </c>
      <c r="D314" s="26">
        <v>45201</v>
      </c>
      <c r="E314" t="s">
        <v>19</v>
      </c>
      <c r="F314" t="s">
        <v>4</v>
      </c>
      <c r="G314">
        <v>315</v>
      </c>
      <c r="H314">
        <v>267.75</v>
      </c>
      <c r="I314" s="26">
        <f t="shared" si="8"/>
        <v>45200</v>
      </c>
      <c r="J314" s="26">
        <f>INDEX(customers!$L:$L,MATCH(orders!$B314,customers!$A:$A,0))</f>
        <v>45017</v>
      </c>
      <c r="K314">
        <v>1</v>
      </c>
      <c r="L314">
        <f t="shared" si="9"/>
        <v>6</v>
      </c>
      <c r="M314" s="26" t="str">
        <f>INDEX(customers!$I:$I,MATCH(orders!$B314,customers!$A:$A,0))</f>
        <v>Paid Search</v>
      </c>
      <c r="N314" s="26" t="str">
        <f>INDEX(customers!$E:$E,MATCH(orders!$B314,customers!$A:$A,0))</f>
        <v>North America</v>
      </c>
      <c r="O314" s="26" t="str">
        <f>INDEX(customers!$F:$F,MATCH(orders!$B314,customers!$A:$A,0))</f>
        <v>Retail</v>
      </c>
      <c r="P314" s="26" t="str">
        <f>INDEX(customers!$G:$G,MATCH(orders!$B314,customers!$A:$A,0))</f>
        <v>Mid-Market</v>
      </c>
      <c r="Q314" t="str">
        <f>INDEX(customers!$J:$J,MATCH(orders!$B314,customers!$A:$A,0))</f>
        <v>Basic</v>
      </c>
      <c r="R314" t="str">
        <f>INDEX(customers!$K:$K,MATCH(orders!$B314,customers!$A:$A,0))</f>
        <v>Monthly</v>
      </c>
    </row>
    <row r="315" spans="1:18" x14ac:dyDescent="0.25">
      <c r="A315" t="s">
        <v>648</v>
      </c>
      <c r="B315" t="s">
        <v>633</v>
      </c>
      <c r="C315" t="s">
        <v>649</v>
      </c>
      <c r="D315" s="26">
        <v>45232</v>
      </c>
      <c r="E315" t="s">
        <v>19</v>
      </c>
      <c r="F315" t="s">
        <v>4</v>
      </c>
      <c r="G315">
        <v>315</v>
      </c>
      <c r="H315">
        <v>267.75</v>
      </c>
      <c r="I315" s="26">
        <f t="shared" si="8"/>
        <v>45231</v>
      </c>
      <c r="J315" s="26">
        <f>INDEX(customers!$L:$L,MATCH(orders!$B315,customers!$A:$A,0))</f>
        <v>45017</v>
      </c>
      <c r="K315">
        <v>1</v>
      </c>
      <c r="L315">
        <f t="shared" si="9"/>
        <v>7</v>
      </c>
      <c r="M315" s="26" t="str">
        <f>INDEX(customers!$I:$I,MATCH(orders!$B315,customers!$A:$A,0))</f>
        <v>Paid Search</v>
      </c>
      <c r="N315" s="26" t="str">
        <f>INDEX(customers!$E:$E,MATCH(orders!$B315,customers!$A:$A,0))</f>
        <v>North America</v>
      </c>
      <c r="O315" s="26" t="str">
        <f>INDEX(customers!$F:$F,MATCH(orders!$B315,customers!$A:$A,0))</f>
        <v>Retail</v>
      </c>
      <c r="P315" s="26" t="str">
        <f>INDEX(customers!$G:$G,MATCH(orders!$B315,customers!$A:$A,0))</f>
        <v>Mid-Market</v>
      </c>
      <c r="Q315" t="str">
        <f>INDEX(customers!$J:$J,MATCH(orders!$B315,customers!$A:$A,0))</f>
        <v>Basic</v>
      </c>
      <c r="R315" t="str">
        <f>INDEX(customers!$K:$K,MATCH(orders!$B315,customers!$A:$A,0))</f>
        <v>Monthly</v>
      </c>
    </row>
    <row r="316" spans="1:18" x14ac:dyDescent="0.25">
      <c r="A316" t="s">
        <v>650</v>
      </c>
      <c r="B316" t="s">
        <v>633</v>
      </c>
      <c r="C316" t="s">
        <v>649</v>
      </c>
      <c r="D316" s="26">
        <v>45262</v>
      </c>
      <c r="E316" t="s">
        <v>19</v>
      </c>
      <c r="F316" t="s">
        <v>4</v>
      </c>
      <c r="G316">
        <v>315</v>
      </c>
      <c r="H316">
        <v>267.75</v>
      </c>
      <c r="I316" s="26">
        <f t="shared" si="8"/>
        <v>45261</v>
      </c>
      <c r="J316" s="26">
        <f>INDEX(customers!$L:$L,MATCH(orders!$B316,customers!$A:$A,0))</f>
        <v>45017</v>
      </c>
      <c r="K316">
        <v>1</v>
      </c>
      <c r="L316">
        <f t="shared" si="9"/>
        <v>8</v>
      </c>
      <c r="M316" s="26" t="str">
        <f>INDEX(customers!$I:$I,MATCH(orders!$B316,customers!$A:$A,0))</f>
        <v>Paid Search</v>
      </c>
      <c r="N316" s="26" t="str">
        <f>INDEX(customers!$E:$E,MATCH(orders!$B316,customers!$A:$A,0))</f>
        <v>North America</v>
      </c>
      <c r="O316" s="26" t="str">
        <f>INDEX(customers!$F:$F,MATCH(orders!$B316,customers!$A:$A,0))</f>
        <v>Retail</v>
      </c>
      <c r="P316" s="26" t="str">
        <f>INDEX(customers!$G:$G,MATCH(orders!$B316,customers!$A:$A,0))</f>
        <v>Mid-Market</v>
      </c>
      <c r="Q316" t="str">
        <f>INDEX(customers!$J:$J,MATCH(orders!$B316,customers!$A:$A,0))</f>
        <v>Basic</v>
      </c>
      <c r="R316" t="str">
        <f>INDEX(customers!$K:$K,MATCH(orders!$B316,customers!$A:$A,0))</f>
        <v>Monthly</v>
      </c>
    </row>
    <row r="317" spans="1:18" x14ac:dyDescent="0.25">
      <c r="A317" t="s">
        <v>651</v>
      </c>
      <c r="B317" t="s">
        <v>633</v>
      </c>
      <c r="C317" t="s">
        <v>652</v>
      </c>
      <c r="D317" s="26">
        <v>45263</v>
      </c>
      <c r="E317" t="s">
        <v>19</v>
      </c>
      <c r="F317" t="s">
        <v>4</v>
      </c>
      <c r="G317">
        <v>315</v>
      </c>
      <c r="H317">
        <v>267.75</v>
      </c>
      <c r="I317" s="26">
        <f t="shared" si="8"/>
        <v>45261</v>
      </c>
      <c r="J317" s="26">
        <f>INDEX(customers!$L:$L,MATCH(orders!$B317,customers!$A:$A,0))</f>
        <v>45017</v>
      </c>
      <c r="K317">
        <v>1</v>
      </c>
      <c r="L317">
        <f t="shared" si="9"/>
        <v>8</v>
      </c>
      <c r="M317" s="26" t="str">
        <f>INDEX(customers!$I:$I,MATCH(orders!$B317,customers!$A:$A,0))</f>
        <v>Paid Search</v>
      </c>
      <c r="N317" s="26" t="str">
        <f>INDEX(customers!$E:$E,MATCH(orders!$B317,customers!$A:$A,0))</f>
        <v>North America</v>
      </c>
      <c r="O317" s="26" t="str">
        <f>INDEX(customers!$F:$F,MATCH(orders!$B317,customers!$A:$A,0))</f>
        <v>Retail</v>
      </c>
      <c r="P317" s="26" t="str">
        <f>INDEX(customers!$G:$G,MATCH(orders!$B317,customers!$A:$A,0))</f>
        <v>Mid-Market</v>
      </c>
      <c r="Q317" t="str">
        <f>INDEX(customers!$J:$J,MATCH(orders!$B317,customers!$A:$A,0))</f>
        <v>Basic</v>
      </c>
      <c r="R317" t="str">
        <f>INDEX(customers!$K:$K,MATCH(orders!$B317,customers!$A:$A,0))</f>
        <v>Monthly</v>
      </c>
    </row>
    <row r="318" spans="1:18" x14ac:dyDescent="0.25">
      <c r="A318" t="s">
        <v>653</v>
      </c>
      <c r="B318" t="s">
        <v>633</v>
      </c>
      <c r="C318" t="s">
        <v>654</v>
      </c>
      <c r="D318" s="26">
        <v>45294</v>
      </c>
      <c r="E318" t="s">
        <v>18</v>
      </c>
      <c r="F318" t="s">
        <v>4</v>
      </c>
      <c r="G318">
        <v>135</v>
      </c>
      <c r="H318">
        <v>110.7</v>
      </c>
      <c r="I318" s="26">
        <f t="shared" si="8"/>
        <v>45292</v>
      </c>
      <c r="J318" s="26">
        <f>INDEX(customers!$L:$L,MATCH(orders!$B318,customers!$A:$A,0))</f>
        <v>45017</v>
      </c>
      <c r="K318">
        <v>1</v>
      </c>
      <c r="L318">
        <f t="shared" si="9"/>
        <v>9</v>
      </c>
      <c r="M318" s="26" t="str">
        <f>INDEX(customers!$I:$I,MATCH(orders!$B318,customers!$A:$A,0))</f>
        <v>Paid Search</v>
      </c>
      <c r="N318" s="26" t="str">
        <f>INDEX(customers!$E:$E,MATCH(orders!$B318,customers!$A:$A,0))</f>
        <v>North America</v>
      </c>
      <c r="O318" s="26" t="str">
        <f>INDEX(customers!$F:$F,MATCH(orders!$B318,customers!$A:$A,0))</f>
        <v>Retail</v>
      </c>
      <c r="P318" s="26" t="str">
        <f>INDEX(customers!$G:$G,MATCH(orders!$B318,customers!$A:$A,0))</f>
        <v>Mid-Market</v>
      </c>
      <c r="Q318" t="str">
        <f>INDEX(customers!$J:$J,MATCH(orders!$B318,customers!$A:$A,0))</f>
        <v>Basic</v>
      </c>
      <c r="R318" t="str">
        <f>INDEX(customers!$K:$K,MATCH(orders!$B318,customers!$A:$A,0))</f>
        <v>Monthly</v>
      </c>
    </row>
    <row r="319" spans="1:18" x14ac:dyDescent="0.25">
      <c r="A319" t="s">
        <v>655</v>
      </c>
      <c r="B319" t="s">
        <v>633</v>
      </c>
      <c r="C319" t="s">
        <v>656</v>
      </c>
      <c r="D319" s="26">
        <v>45325</v>
      </c>
      <c r="E319" t="s">
        <v>18</v>
      </c>
      <c r="F319" t="s">
        <v>4</v>
      </c>
      <c r="G319">
        <v>135</v>
      </c>
      <c r="H319">
        <v>110.7</v>
      </c>
      <c r="I319" s="26">
        <f t="shared" si="8"/>
        <v>45323</v>
      </c>
      <c r="J319" s="26">
        <f>INDEX(customers!$L:$L,MATCH(orders!$B319,customers!$A:$A,0))</f>
        <v>45017</v>
      </c>
      <c r="K319">
        <v>1</v>
      </c>
      <c r="L319">
        <f t="shared" si="9"/>
        <v>10</v>
      </c>
      <c r="M319" s="26" t="str">
        <f>INDEX(customers!$I:$I,MATCH(orders!$B319,customers!$A:$A,0))</f>
        <v>Paid Search</v>
      </c>
      <c r="N319" s="26" t="str">
        <f>INDEX(customers!$E:$E,MATCH(orders!$B319,customers!$A:$A,0))</f>
        <v>North America</v>
      </c>
      <c r="O319" s="26" t="str">
        <f>INDEX(customers!$F:$F,MATCH(orders!$B319,customers!$A:$A,0))</f>
        <v>Retail</v>
      </c>
      <c r="P319" s="26" t="str">
        <f>INDEX(customers!$G:$G,MATCH(orders!$B319,customers!$A:$A,0))</f>
        <v>Mid-Market</v>
      </c>
      <c r="Q319" t="str">
        <f>INDEX(customers!$J:$J,MATCH(orders!$B319,customers!$A:$A,0))</f>
        <v>Basic</v>
      </c>
      <c r="R319" t="str">
        <f>INDEX(customers!$K:$K,MATCH(orders!$B319,customers!$A:$A,0))</f>
        <v>Monthly</v>
      </c>
    </row>
    <row r="320" spans="1:18" x14ac:dyDescent="0.25">
      <c r="A320" t="s">
        <v>657</v>
      </c>
      <c r="B320" t="s">
        <v>633</v>
      </c>
      <c r="C320" t="s">
        <v>656</v>
      </c>
      <c r="D320" s="26">
        <v>45354</v>
      </c>
      <c r="E320" t="s">
        <v>18</v>
      </c>
      <c r="F320" t="s">
        <v>4</v>
      </c>
      <c r="G320">
        <v>135</v>
      </c>
      <c r="H320">
        <v>110.7</v>
      </c>
      <c r="I320" s="26">
        <f t="shared" si="8"/>
        <v>45352</v>
      </c>
      <c r="J320" s="26">
        <f>INDEX(customers!$L:$L,MATCH(orders!$B320,customers!$A:$A,0))</f>
        <v>45017</v>
      </c>
      <c r="K320">
        <v>1</v>
      </c>
      <c r="L320">
        <f t="shared" si="9"/>
        <v>11</v>
      </c>
      <c r="M320" s="26" t="str">
        <f>INDEX(customers!$I:$I,MATCH(orders!$B320,customers!$A:$A,0))</f>
        <v>Paid Search</v>
      </c>
      <c r="N320" s="26" t="str">
        <f>INDEX(customers!$E:$E,MATCH(orders!$B320,customers!$A:$A,0))</f>
        <v>North America</v>
      </c>
      <c r="O320" s="26" t="str">
        <f>INDEX(customers!$F:$F,MATCH(orders!$B320,customers!$A:$A,0))</f>
        <v>Retail</v>
      </c>
      <c r="P320" s="26" t="str">
        <f>INDEX(customers!$G:$G,MATCH(orders!$B320,customers!$A:$A,0))</f>
        <v>Mid-Market</v>
      </c>
      <c r="Q320" t="str">
        <f>INDEX(customers!$J:$J,MATCH(orders!$B320,customers!$A:$A,0))</f>
        <v>Basic</v>
      </c>
      <c r="R320" t="str">
        <f>INDEX(customers!$K:$K,MATCH(orders!$B320,customers!$A:$A,0))</f>
        <v>Monthly</v>
      </c>
    </row>
    <row r="321" spans="1:18" x14ac:dyDescent="0.25">
      <c r="A321" t="s">
        <v>658</v>
      </c>
      <c r="B321" t="s">
        <v>633</v>
      </c>
      <c r="C321" t="s">
        <v>659</v>
      </c>
      <c r="D321" s="26">
        <v>45356</v>
      </c>
      <c r="E321" t="s">
        <v>18</v>
      </c>
      <c r="F321" t="s">
        <v>4</v>
      </c>
      <c r="G321">
        <v>135</v>
      </c>
      <c r="H321">
        <v>110.7</v>
      </c>
      <c r="I321" s="26">
        <f t="shared" si="8"/>
        <v>45352</v>
      </c>
      <c r="J321" s="26">
        <f>INDEX(customers!$L:$L,MATCH(orders!$B321,customers!$A:$A,0))</f>
        <v>45017</v>
      </c>
      <c r="K321">
        <v>1</v>
      </c>
      <c r="L321">
        <f t="shared" si="9"/>
        <v>11</v>
      </c>
      <c r="M321" s="26" t="str">
        <f>INDEX(customers!$I:$I,MATCH(orders!$B321,customers!$A:$A,0))</f>
        <v>Paid Search</v>
      </c>
      <c r="N321" s="26" t="str">
        <f>INDEX(customers!$E:$E,MATCH(orders!$B321,customers!$A:$A,0))</f>
        <v>North America</v>
      </c>
      <c r="O321" s="26" t="str">
        <f>INDEX(customers!$F:$F,MATCH(orders!$B321,customers!$A:$A,0))</f>
        <v>Retail</v>
      </c>
      <c r="P321" s="26" t="str">
        <f>INDEX(customers!$G:$G,MATCH(orders!$B321,customers!$A:$A,0))</f>
        <v>Mid-Market</v>
      </c>
      <c r="Q321" t="str">
        <f>INDEX(customers!$J:$J,MATCH(orders!$B321,customers!$A:$A,0))</f>
        <v>Basic</v>
      </c>
      <c r="R321" t="str">
        <f>INDEX(customers!$K:$K,MATCH(orders!$B321,customers!$A:$A,0))</f>
        <v>Monthly</v>
      </c>
    </row>
    <row r="322" spans="1:18" x14ac:dyDescent="0.25">
      <c r="A322" t="s">
        <v>660</v>
      </c>
      <c r="B322" t="s">
        <v>633</v>
      </c>
      <c r="C322" t="s">
        <v>661</v>
      </c>
      <c r="D322" s="26">
        <v>45387</v>
      </c>
      <c r="E322" t="s">
        <v>18</v>
      </c>
      <c r="F322" t="s">
        <v>4</v>
      </c>
      <c r="G322">
        <v>135</v>
      </c>
      <c r="H322">
        <v>110.7</v>
      </c>
      <c r="I322" s="26">
        <f t="shared" ref="I322:I385" si="10">EOMONTH(D322,-1)+1</f>
        <v>45383</v>
      </c>
      <c r="J322" s="26">
        <f>INDEX(customers!$L:$L,MATCH(orders!$B322,customers!$A:$A,0))</f>
        <v>45017</v>
      </c>
      <c r="K322">
        <v>1</v>
      </c>
      <c r="L322">
        <f t="shared" si="9"/>
        <v>12</v>
      </c>
      <c r="M322" s="26" t="str">
        <f>INDEX(customers!$I:$I,MATCH(orders!$B322,customers!$A:$A,0))</f>
        <v>Paid Search</v>
      </c>
      <c r="N322" s="26" t="str">
        <f>INDEX(customers!$E:$E,MATCH(orders!$B322,customers!$A:$A,0))</f>
        <v>North America</v>
      </c>
      <c r="O322" s="26" t="str">
        <f>INDEX(customers!$F:$F,MATCH(orders!$B322,customers!$A:$A,0))</f>
        <v>Retail</v>
      </c>
      <c r="P322" s="26" t="str">
        <f>INDEX(customers!$G:$G,MATCH(orders!$B322,customers!$A:$A,0))</f>
        <v>Mid-Market</v>
      </c>
      <c r="Q322" t="str">
        <f>INDEX(customers!$J:$J,MATCH(orders!$B322,customers!$A:$A,0))</f>
        <v>Basic</v>
      </c>
      <c r="R322" t="str">
        <f>INDEX(customers!$K:$K,MATCH(orders!$B322,customers!$A:$A,0))</f>
        <v>Monthly</v>
      </c>
    </row>
    <row r="323" spans="1:18" x14ac:dyDescent="0.25">
      <c r="A323" t="s">
        <v>662</v>
      </c>
      <c r="B323" t="s">
        <v>633</v>
      </c>
      <c r="C323" t="s">
        <v>661</v>
      </c>
      <c r="D323" s="26">
        <v>45417</v>
      </c>
      <c r="E323" t="s">
        <v>18</v>
      </c>
      <c r="F323" t="s">
        <v>4</v>
      </c>
      <c r="G323">
        <v>135</v>
      </c>
      <c r="H323">
        <v>110.7</v>
      </c>
      <c r="I323" s="26">
        <f t="shared" si="10"/>
        <v>45413</v>
      </c>
      <c r="J323" s="26">
        <f>INDEX(customers!$L:$L,MATCH(orders!$B323,customers!$A:$A,0))</f>
        <v>45017</v>
      </c>
      <c r="K323">
        <v>1</v>
      </c>
      <c r="L323">
        <f t="shared" ref="L323:L386" si="11">DATEDIF(J323,I323,"M")</f>
        <v>13</v>
      </c>
      <c r="M323" s="26" t="str">
        <f>INDEX(customers!$I:$I,MATCH(orders!$B323,customers!$A:$A,0))</f>
        <v>Paid Search</v>
      </c>
      <c r="N323" s="26" t="str">
        <f>INDEX(customers!$E:$E,MATCH(orders!$B323,customers!$A:$A,0))</f>
        <v>North America</v>
      </c>
      <c r="O323" s="26" t="str">
        <f>INDEX(customers!$F:$F,MATCH(orders!$B323,customers!$A:$A,0))</f>
        <v>Retail</v>
      </c>
      <c r="P323" s="26" t="str">
        <f>INDEX(customers!$G:$G,MATCH(orders!$B323,customers!$A:$A,0))</f>
        <v>Mid-Market</v>
      </c>
      <c r="Q323" t="str">
        <f>INDEX(customers!$J:$J,MATCH(orders!$B323,customers!$A:$A,0))</f>
        <v>Basic</v>
      </c>
      <c r="R323" t="str">
        <f>INDEX(customers!$K:$K,MATCH(orders!$B323,customers!$A:$A,0))</f>
        <v>Monthly</v>
      </c>
    </row>
    <row r="324" spans="1:18" x14ac:dyDescent="0.25">
      <c r="A324" t="s">
        <v>663</v>
      </c>
      <c r="B324" t="s">
        <v>633</v>
      </c>
      <c r="C324" t="s">
        <v>664</v>
      </c>
      <c r="D324" s="26">
        <v>45418</v>
      </c>
      <c r="E324" t="s">
        <v>18</v>
      </c>
      <c r="F324" t="s">
        <v>4</v>
      </c>
      <c r="G324">
        <v>135</v>
      </c>
      <c r="H324">
        <v>110.7</v>
      </c>
      <c r="I324" s="26">
        <f t="shared" si="10"/>
        <v>45413</v>
      </c>
      <c r="J324" s="26">
        <f>INDEX(customers!$L:$L,MATCH(orders!$B324,customers!$A:$A,0))</f>
        <v>45017</v>
      </c>
      <c r="K324">
        <v>1</v>
      </c>
      <c r="L324">
        <f t="shared" si="11"/>
        <v>13</v>
      </c>
      <c r="M324" s="26" t="str">
        <f>INDEX(customers!$I:$I,MATCH(orders!$B324,customers!$A:$A,0))</f>
        <v>Paid Search</v>
      </c>
      <c r="N324" s="26" t="str">
        <f>INDEX(customers!$E:$E,MATCH(orders!$B324,customers!$A:$A,0))</f>
        <v>North America</v>
      </c>
      <c r="O324" s="26" t="str">
        <f>INDEX(customers!$F:$F,MATCH(orders!$B324,customers!$A:$A,0))</f>
        <v>Retail</v>
      </c>
      <c r="P324" s="26" t="str">
        <f>INDEX(customers!$G:$G,MATCH(orders!$B324,customers!$A:$A,0))</f>
        <v>Mid-Market</v>
      </c>
      <c r="Q324" t="str">
        <f>INDEX(customers!$J:$J,MATCH(orders!$B324,customers!$A:$A,0))</f>
        <v>Basic</v>
      </c>
      <c r="R324" t="str">
        <f>INDEX(customers!$K:$K,MATCH(orders!$B324,customers!$A:$A,0))</f>
        <v>Monthly</v>
      </c>
    </row>
    <row r="325" spans="1:18" x14ac:dyDescent="0.25">
      <c r="A325" t="s">
        <v>665</v>
      </c>
      <c r="B325" t="s">
        <v>633</v>
      </c>
      <c r="C325" t="s">
        <v>666</v>
      </c>
      <c r="D325" s="26">
        <v>45449</v>
      </c>
      <c r="E325" t="s">
        <v>18</v>
      </c>
      <c r="F325" t="s">
        <v>4</v>
      </c>
      <c r="G325">
        <v>135</v>
      </c>
      <c r="H325">
        <v>110.7</v>
      </c>
      <c r="I325" s="26">
        <f t="shared" si="10"/>
        <v>45444</v>
      </c>
      <c r="J325" s="26">
        <f>INDEX(customers!$L:$L,MATCH(orders!$B325,customers!$A:$A,0))</f>
        <v>45017</v>
      </c>
      <c r="K325">
        <v>1</v>
      </c>
      <c r="L325">
        <f t="shared" si="11"/>
        <v>14</v>
      </c>
      <c r="M325" s="26" t="str">
        <f>INDEX(customers!$I:$I,MATCH(orders!$B325,customers!$A:$A,0))</f>
        <v>Paid Search</v>
      </c>
      <c r="N325" s="26" t="str">
        <f>INDEX(customers!$E:$E,MATCH(orders!$B325,customers!$A:$A,0))</f>
        <v>North America</v>
      </c>
      <c r="O325" s="26" t="str">
        <f>INDEX(customers!$F:$F,MATCH(orders!$B325,customers!$A:$A,0))</f>
        <v>Retail</v>
      </c>
      <c r="P325" s="26" t="str">
        <f>INDEX(customers!$G:$G,MATCH(orders!$B325,customers!$A:$A,0))</f>
        <v>Mid-Market</v>
      </c>
      <c r="Q325" t="str">
        <f>INDEX(customers!$J:$J,MATCH(orders!$B325,customers!$A:$A,0))</f>
        <v>Basic</v>
      </c>
      <c r="R325" t="str">
        <f>INDEX(customers!$K:$K,MATCH(orders!$B325,customers!$A:$A,0))</f>
        <v>Monthly</v>
      </c>
    </row>
    <row r="326" spans="1:18" x14ac:dyDescent="0.25">
      <c r="A326" t="s">
        <v>667</v>
      </c>
      <c r="B326" t="s">
        <v>633</v>
      </c>
      <c r="C326" t="s">
        <v>666</v>
      </c>
      <c r="D326" s="26">
        <v>45479</v>
      </c>
      <c r="E326" t="s">
        <v>18</v>
      </c>
      <c r="F326" t="s">
        <v>4</v>
      </c>
      <c r="G326">
        <v>135</v>
      </c>
      <c r="H326">
        <v>110.7</v>
      </c>
      <c r="I326" s="26">
        <f t="shared" si="10"/>
        <v>45474</v>
      </c>
      <c r="J326" s="26">
        <f>INDEX(customers!$L:$L,MATCH(orders!$B326,customers!$A:$A,0))</f>
        <v>45017</v>
      </c>
      <c r="K326">
        <v>1</v>
      </c>
      <c r="L326">
        <f t="shared" si="11"/>
        <v>15</v>
      </c>
      <c r="M326" s="26" t="str">
        <f>INDEX(customers!$I:$I,MATCH(orders!$B326,customers!$A:$A,0))</f>
        <v>Paid Search</v>
      </c>
      <c r="N326" s="26" t="str">
        <f>INDEX(customers!$E:$E,MATCH(orders!$B326,customers!$A:$A,0))</f>
        <v>North America</v>
      </c>
      <c r="O326" s="26" t="str">
        <f>INDEX(customers!$F:$F,MATCH(orders!$B326,customers!$A:$A,0))</f>
        <v>Retail</v>
      </c>
      <c r="P326" s="26" t="str">
        <f>INDEX(customers!$G:$G,MATCH(orders!$B326,customers!$A:$A,0))</f>
        <v>Mid-Market</v>
      </c>
      <c r="Q326" t="str">
        <f>INDEX(customers!$J:$J,MATCH(orders!$B326,customers!$A:$A,0))</f>
        <v>Basic</v>
      </c>
      <c r="R326" t="str">
        <f>INDEX(customers!$K:$K,MATCH(orders!$B326,customers!$A:$A,0))</f>
        <v>Monthly</v>
      </c>
    </row>
    <row r="327" spans="1:18" x14ac:dyDescent="0.25">
      <c r="A327" t="s">
        <v>668</v>
      </c>
      <c r="B327" t="s">
        <v>633</v>
      </c>
      <c r="C327" t="s">
        <v>669</v>
      </c>
      <c r="D327" s="26">
        <v>45480</v>
      </c>
      <c r="E327" t="s">
        <v>18</v>
      </c>
      <c r="F327" t="s">
        <v>4</v>
      </c>
      <c r="G327">
        <v>135</v>
      </c>
      <c r="H327">
        <v>110.7</v>
      </c>
      <c r="I327" s="26">
        <f t="shared" si="10"/>
        <v>45474</v>
      </c>
      <c r="J327" s="26">
        <f>INDEX(customers!$L:$L,MATCH(orders!$B327,customers!$A:$A,0))</f>
        <v>45017</v>
      </c>
      <c r="K327">
        <v>1</v>
      </c>
      <c r="L327">
        <f t="shared" si="11"/>
        <v>15</v>
      </c>
      <c r="M327" s="26" t="str">
        <f>INDEX(customers!$I:$I,MATCH(orders!$B327,customers!$A:$A,0))</f>
        <v>Paid Search</v>
      </c>
      <c r="N327" s="26" t="str">
        <f>INDEX(customers!$E:$E,MATCH(orders!$B327,customers!$A:$A,0))</f>
        <v>North America</v>
      </c>
      <c r="O327" s="26" t="str">
        <f>INDEX(customers!$F:$F,MATCH(orders!$B327,customers!$A:$A,0))</f>
        <v>Retail</v>
      </c>
      <c r="P327" s="26" t="str">
        <f>INDEX(customers!$G:$G,MATCH(orders!$B327,customers!$A:$A,0))</f>
        <v>Mid-Market</v>
      </c>
      <c r="Q327" t="str">
        <f>INDEX(customers!$J:$J,MATCH(orders!$B327,customers!$A:$A,0))</f>
        <v>Basic</v>
      </c>
      <c r="R327" t="str">
        <f>INDEX(customers!$K:$K,MATCH(orders!$B327,customers!$A:$A,0))</f>
        <v>Monthly</v>
      </c>
    </row>
    <row r="328" spans="1:18" x14ac:dyDescent="0.25">
      <c r="A328" t="s">
        <v>670</v>
      </c>
      <c r="B328" t="s">
        <v>633</v>
      </c>
      <c r="C328" t="s">
        <v>671</v>
      </c>
      <c r="D328" s="26">
        <v>45511</v>
      </c>
      <c r="E328" t="s">
        <v>18</v>
      </c>
      <c r="F328" t="s">
        <v>4</v>
      </c>
      <c r="G328">
        <v>135</v>
      </c>
      <c r="H328">
        <v>110.7</v>
      </c>
      <c r="I328" s="26">
        <f t="shared" si="10"/>
        <v>45505</v>
      </c>
      <c r="J328" s="26">
        <f>INDEX(customers!$L:$L,MATCH(orders!$B328,customers!$A:$A,0))</f>
        <v>45017</v>
      </c>
      <c r="K328">
        <v>1</v>
      </c>
      <c r="L328">
        <f t="shared" si="11"/>
        <v>16</v>
      </c>
      <c r="M328" s="26" t="str">
        <f>INDEX(customers!$I:$I,MATCH(orders!$B328,customers!$A:$A,0))</f>
        <v>Paid Search</v>
      </c>
      <c r="N328" s="26" t="str">
        <f>INDEX(customers!$E:$E,MATCH(orders!$B328,customers!$A:$A,0))</f>
        <v>North America</v>
      </c>
      <c r="O328" s="26" t="str">
        <f>INDEX(customers!$F:$F,MATCH(orders!$B328,customers!$A:$A,0))</f>
        <v>Retail</v>
      </c>
      <c r="P328" s="26" t="str">
        <f>INDEX(customers!$G:$G,MATCH(orders!$B328,customers!$A:$A,0))</f>
        <v>Mid-Market</v>
      </c>
      <c r="Q328" t="str">
        <f>INDEX(customers!$J:$J,MATCH(orders!$B328,customers!$A:$A,0))</f>
        <v>Basic</v>
      </c>
      <c r="R328" t="str">
        <f>INDEX(customers!$K:$K,MATCH(orders!$B328,customers!$A:$A,0))</f>
        <v>Monthly</v>
      </c>
    </row>
    <row r="329" spans="1:18" x14ac:dyDescent="0.25">
      <c r="A329" t="s">
        <v>672</v>
      </c>
      <c r="B329" t="s">
        <v>633</v>
      </c>
      <c r="C329" t="s">
        <v>673</v>
      </c>
      <c r="D329" s="26">
        <v>45542</v>
      </c>
      <c r="E329" t="s">
        <v>18</v>
      </c>
      <c r="F329" t="s">
        <v>4</v>
      </c>
      <c r="G329">
        <v>135</v>
      </c>
      <c r="H329">
        <v>110.7</v>
      </c>
      <c r="I329" s="26">
        <f t="shared" si="10"/>
        <v>45536</v>
      </c>
      <c r="J329" s="26">
        <f>INDEX(customers!$L:$L,MATCH(orders!$B329,customers!$A:$A,0))</f>
        <v>45017</v>
      </c>
      <c r="K329">
        <v>1</v>
      </c>
      <c r="L329">
        <f t="shared" si="11"/>
        <v>17</v>
      </c>
      <c r="M329" s="26" t="str">
        <f>INDEX(customers!$I:$I,MATCH(orders!$B329,customers!$A:$A,0))</f>
        <v>Paid Search</v>
      </c>
      <c r="N329" s="26" t="str">
        <f>INDEX(customers!$E:$E,MATCH(orders!$B329,customers!$A:$A,0))</f>
        <v>North America</v>
      </c>
      <c r="O329" s="26" t="str">
        <f>INDEX(customers!$F:$F,MATCH(orders!$B329,customers!$A:$A,0))</f>
        <v>Retail</v>
      </c>
      <c r="P329" s="26" t="str">
        <f>INDEX(customers!$G:$G,MATCH(orders!$B329,customers!$A:$A,0))</f>
        <v>Mid-Market</v>
      </c>
      <c r="Q329" t="str">
        <f>INDEX(customers!$J:$J,MATCH(orders!$B329,customers!$A:$A,0))</f>
        <v>Basic</v>
      </c>
      <c r="R329" t="str">
        <f>INDEX(customers!$K:$K,MATCH(orders!$B329,customers!$A:$A,0))</f>
        <v>Monthly</v>
      </c>
    </row>
    <row r="330" spans="1:18" x14ac:dyDescent="0.25">
      <c r="A330" t="s">
        <v>674</v>
      </c>
      <c r="B330" t="s">
        <v>633</v>
      </c>
      <c r="C330" t="s">
        <v>673</v>
      </c>
      <c r="D330" s="26">
        <v>45572</v>
      </c>
      <c r="E330" t="s">
        <v>18</v>
      </c>
      <c r="F330" t="s">
        <v>4</v>
      </c>
      <c r="G330">
        <v>135</v>
      </c>
      <c r="H330">
        <v>110.7</v>
      </c>
      <c r="I330" s="26">
        <f t="shared" si="10"/>
        <v>45566</v>
      </c>
      <c r="J330" s="26">
        <f>INDEX(customers!$L:$L,MATCH(orders!$B330,customers!$A:$A,0))</f>
        <v>45017</v>
      </c>
      <c r="K330">
        <v>1</v>
      </c>
      <c r="L330">
        <f t="shared" si="11"/>
        <v>18</v>
      </c>
      <c r="M330" s="26" t="str">
        <f>INDEX(customers!$I:$I,MATCH(orders!$B330,customers!$A:$A,0))</f>
        <v>Paid Search</v>
      </c>
      <c r="N330" s="26" t="str">
        <f>INDEX(customers!$E:$E,MATCH(orders!$B330,customers!$A:$A,0))</f>
        <v>North America</v>
      </c>
      <c r="O330" s="26" t="str">
        <f>INDEX(customers!$F:$F,MATCH(orders!$B330,customers!$A:$A,0))</f>
        <v>Retail</v>
      </c>
      <c r="P330" s="26" t="str">
        <f>INDEX(customers!$G:$G,MATCH(orders!$B330,customers!$A:$A,0))</f>
        <v>Mid-Market</v>
      </c>
      <c r="Q330" t="str">
        <f>INDEX(customers!$J:$J,MATCH(orders!$B330,customers!$A:$A,0))</f>
        <v>Basic</v>
      </c>
      <c r="R330" t="str">
        <f>INDEX(customers!$K:$K,MATCH(orders!$B330,customers!$A:$A,0))</f>
        <v>Monthly</v>
      </c>
    </row>
    <row r="331" spans="1:18" x14ac:dyDescent="0.25">
      <c r="A331" t="s">
        <v>675</v>
      </c>
      <c r="B331" t="s">
        <v>633</v>
      </c>
      <c r="C331" t="s">
        <v>676</v>
      </c>
      <c r="D331" s="26">
        <v>45573</v>
      </c>
      <c r="E331" t="s">
        <v>18</v>
      </c>
      <c r="F331" t="s">
        <v>4</v>
      </c>
      <c r="G331">
        <v>135</v>
      </c>
      <c r="H331">
        <v>110.7</v>
      </c>
      <c r="I331" s="26">
        <f t="shared" si="10"/>
        <v>45566</v>
      </c>
      <c r="J331" s="26">
        <f>INDEX(customers!$L:$L,MATCH(orders!$B331,customers!$A:$A,0))</f>
        <v>45017</v>
      </c>
      <c r="K331">
        <v>1</v>
      </c>
      <c r="L331">
        <f t="shared" si="11"/>
        <v>18</v>
      </c>
      <c r="M331" s="26" t="str">
        <f>INDEX(customers!$I:$I,MATCH(orders!$B331,customers!$A:$A,0))</f>
        <v>Paid Search</v>
      </c>
      <c r="N331" s="26" t="str">
        <f>INDEX(customers!$E:$E,MATCH(orders!$B331,customers!$A:$A,0))</f>
        <v>North America</v>
      </c>
      <c r="O331" s="26" t="str">
        <f>INDEX(customers!$F:$F,MATCH(orders!$B331,customers!$A:$A,0))</f>
        <v>Retail</v>
      </c>
      <c r="P331" s="26" t="str">
        <f>INDEX(customers!$G:$G,MATCH(orders!$B331,customers!$A:$A,0))</f>
        <v>Mid-Market</v>
      </c>
      <c r="Q331" t="str">
        <f>INDEX(customers!$J:$J,MATCH(orders!$B331,customers!$A:$A,0))</f>
        <v>Basic</v>
      </c>
      <c r="R331" t="str">
        <f>INDEX(customers!$K:$K,MATCH(orders!$B331,customers!$A:$A,0))</f>
        <v>Monthly</v>
      </c>
    </row>
    <row r="332" spans="1:18" x14ac:dyDescent="0.25">
      <c r="A332" t="s">
        <v>677</v>
      </c>
      <c r="B332" t="s">
        <v>633</v>
      </c>
      <c r="C332" t="s">
        <v>678</v>
      </c>
      <c r="D332" s="26">
        <v>45604</v>
      </c>
      <c r="E332" t="s">
        <v>18</v>
      </c>
      <c r="F332" t="s">
        <v>4</v>
      </c>
      <c r="G332">
        <v>135</v>
      </c>
      <c r="H332">
        <v>110.7</v>
      </c>
      <c r="I332" s="26">
        <f t="shared" si="10"/>
        <v>45597</v>
      </c>
      <c r="J332" s="26">
        <f>INDEX(customers!$L:$L,MATCH(orders!$B332,customers!$A:$A,0))</f>
        <v>45017</v>
      </c>
      <c r="K332">
        <v>1</v>
      </c>
      <c r="L332">
        <f t="shared" si="11"/>
        <v>19</v>
      </c>
      <c r="M332" s="26" t="str">
        <f>INDEX(customers!$I:$I,MATCH(orders!$B332,customers!$A:$A,0))</f>
        <v>Paid Search</v>
      </c>
      <c r="N332" s="26" t="str">
        <f>INDEX(customers!$E:$E,MATCH(orders!$B332,customers!$A:$A,0))</f>
        <v>North America</v>
      </c>
      <c r="O332" s="26" t="str">
        <f>INDEX(customers!$F:$F,MATCH(orders!$B332,customers!$A:$A,0))</f>
        <v>Retail</v>
      </c>
      <c r="P332" s="26" t="str">
        <f>INDEX(customers!$G:$G,MATCH(orders!$B332,customers!$A:$A,0))</f>
        <v>Mid-Market</v>
      </c>
      <c r="Q332" t="str">
        <f>INDEX(customers!$J:$J,MATCH(orders!$B332,customers!$A:$A,0))</f>
        <v>Basic</v>
      </c>
      <c r="R332" t="str">
        <f>INDEX(customers!$K:$K,MATCH(orders!$B332,customers!$A:$A,0))</f>
        <v>Monthly</v>
      </c>
    </row>
    <row r="333" spans="1:18" x14ac:dyDescent="0.25">
      <c r="A333" t="s">
        <v>679</v>
      </c>
      <c r="B333" t="s">
        <v>633</v>
      </c>
      <c r="C333" t="s">
        <v>678</v>
      </c>
      <c r="D333" s="26">
        <v>45634</v>
      </c>
      <c r="E333" t="s">
        <v>18</v>
      </c>
      <c r="F333" t="s">
        <v>4</v>
      </c>
      <c r="G333">
        <v>135</v>
      </c>
      <c r="H333">
        <v>110.7</v>
      </c>
      <c r="I333" s="26">
        <f t="shared" si="10"/>
        <v>45627</v>
      </c>
      <c r="J333" s="26">
        <f>INDEX(customers!$L:$L,MATCH(orders!$B333,customers!$A:$A,0))</f>
        <v>45017</v>
      </c>
      <c r="K333">
        <v>1</v>
      </c>
      <c r="L333">
        <f t="shared" si="11"/>
        <v>20</v>
      </c>
      <c r="M333" s="26" t="str">
        <f>INDEX(customers!$I:$I,MATCH(orders!$B333,customers!$A:$A,0))</f>
        <v>Paid Search</v>
      </c>
      <c r="N333" s="26" t="str">
        <f>INDEX(customers!$E:$E,MATCH(orders!$B333,customers!$A:$A,0))</f>
        <v>North America</v>
      </c>
      <c r="O333" s="26" t="str">
        <f>INDEX(customers!$F:$F,MATCH(orders!$B333,customers!$A:$A,0))</f>
        <v>Retail</v>
      </c>
      <c r="P333" s="26" t="str">
        <f>INDEX(customers!$G:$G,MATCH(orders!$B333,customers!$A:$A,0))</f>
        <v>Mid-Market</v>
      </c>
      <c r="Q333" t="str">
        <f>INDEX(customers!$J:$J,MATCH(orders!$B333,customers!$A:$A,0))</f>
        <v>Basic</v>
      </c>
      <c r="R333" t="str">
        <f>INDEX(customers!$K:$K,MATCH(orders!$B333,customers!$A:$A,0))</f>
        <v>Monthly</v>
      </c>
    </row>
    <row r="334" spans="1:18" x14ac:dyDescent="0.25">
      <c r="A334" t="s">
        <v>680</v>
      </c>
      <c r="B334" t="s">
        <v>633</v>
      </c>
      <c r="C334" t="s">
        <v>681</v>
      </c>
      <c r="D334" s="26">
        <v>45635</v>
      </c>
      <c r="E334" t="s">
        <v>18</v>
      </c>
      <c r="F334" t="s">
        <v>4</v>
      </c>
      <c r="G334">
        <v>135</v>
      </c>
      <c r="H334">
        <v>110.7</v>
      </c>
      <c r="I334" s="26">
        <f t="shared" si="10"/>
        <v>45627</v>
      </c>
      <c r="J334" s="26">
        <f>INDEX(customers!$L:$L,MATCH(orders!$B334,customers!$A:$A,0))</f>
        <v>45017</v>
      </c>
      <c r="K334">
        <v>1</v>
      </c>
      <c r="L334">
        <f t="shared" si="11"/>
        <v>20</v>
      </c>
      <c r="M334" s="26" t="str">
        <f>INDEX(customers!$I:$I,MATCH(orders!$B334,customers!$A:$A,0))</f>
        <v>Paid Search</v>
      </c>
      <c r="N334" s="26" t="str">
        <f>INDEX(customers!$E:$E,MATCH(orders!$B334,customers!$A:$A,0))</f>
        <v>North America</v>
      </c>
      <c r="O334" s="26" t="str">
        <f>INDEX(customers!$F:$F,MATCH(orders!$B334,customers!$A:$A,0))</f>
        <v>Retail</v>
      </c>
      <c r="P334" s="26" t="str">
        <f>INDEX(customers!$G:$G,MATCH(orders!$B334,customers!$A:$A,0))</f>
        <v>Mid-Market</v>
      </c>
      <c r="Q334" t="str">
        <f>INDEX(customers!$J:$J,MATCH(orders!$B334,customers!$A:$A,0))</f>
        <v>Basic</v>
      </c>
      <c r="R334" t="str">
        <f>INDEX(customers!$K:$K,MATCH(orders!$B334,customers!$A:$A,0))</f>
        <v>Monthly</v>
      </c>
    </row>
    <row r="335" spans="1:18" x14ac:dyDescent="0.25">
      <c r="A335" t="s">
        <v>682</v>
      </c>
      <c r="B335" t="s">
        <v>683</v>
      </c>
      <c r="C335" t="s">
        <v>684</v>
      </c>
      <c r="D335" s="26">
        <v>44778</v>
      </c>
      <c r="E335" t="s">
        <v>18</v>
      </c>
      <c r="F335" t="s">
        <v>4</v>
      </c>
      <c r="G335">
        <v>135</v>
      </c>
      <c r="H335">
        <v>110.7</v>
      </c>
      <c r="I335" s="26">
        <f t="shared" si="10"/>
        <v>44774</v>
      </c>
      <c r="J335" s="26">
        <f>INDEX(customers!$L:$L,MATCH(orders!$B335,customers!$A:$A,0))</f>
        <v>44774</v>
      </c>
      <c r="K335">
        <v>1</v>
      </c>
      <c r="L335">
        <f t="shared" si="11"/>
        <v>0</v>
      </c>
      <c r="M335" s="26" t="str">
        <f>INDEX(customers!$I:$I,MATCH(orders!$B335,customers!$A:$A,0))</f>
        <v>Affiliate</v>
      </c>
      <c r="N335" s="26" t="str">
        <f>INDEX(customers!$E:$E,MATCH(orders!$B335,customers!$A:$A,0))</f>
        <v>North America</v>
      </c>
      <c r="O335" s="26" t="str">
        <f>INDEX(customers!$F:$F,MATCH(orders!$B335,customers!$A:$A,0))</f>
        <v>Tech</v>
      </c>
      <c r="P335" s="26" t="str">
        <f>INDEX(customers!$G:$G,MATCH(orders!$B335,customers!$A:$A,0))</f>
        <v>SMBs</v>
      </c>
      <c r="Q335" t="str">
        <f>INDEX(customers!$J:$J,MATCH(orders!$B335,customers!$A:$A,0))</f>
        <v>Pro</v>
      </c>
      <c r="R335" t="str">
        <f>INDEX(customers!$K:$K,MATCH(orders!$B335,customers!$A:$A,0))</f>
        <v>Monthly</v>
      </c>
    </row>
    <row r="336" spans="1:18" x14ac:dyDescent="0.25">
      <c r="A336" t="s">
        <v>685</v>
      </c>
      <c r="B336" t="s">
        <v>683</v>
      </c>
      <c r="C336" t="s">
        <v>686</v>
      </c>
      <c r="D336" s="26">
        <v>44809</v>
      </c>
      <c r="E336" t="s">
        <v>18</v>
      </c>
      <c r="F336" t="s">
        <v>4</v>
      </c>
      <c r="G336">
        <v>135</v>
      </c>
      <c r="H336">
        <v>110.7</v>
      </c>
      <c r="I336" s="26">
        <f t="shared" si="10"/>
        <v>44805</v>
      </c>
      <c r="J336" s="26">
        <f>INDEX(customers!$L:$L,MATCH(orders!$B336,customers!$A:$A,0))</f>
        <v>44774</v>
      </c>
      <c r="K336">
        <v>1</v>
      </c>
      <c r="L336">
        <f t="shared" si="11"/>
        <v>1</v>
      </c>
      <c r="M336" s="26" t="str">
        <f>INDEX(customers!$I:$I,MATCH(orders!$B336,customers!$A:$A,0))</f>
        <v>Affiliate</v>
      </c>
      <c r="N336" s="26" t="str">
        <f>INDEX(customers!$E:$E,MATCH(orders!$B336,customers!$A:$A,0))</f>
        <v>North America</v>
      </c>
      <c r="O336" s="26" t="str">
        <f>INDEX(customers!$F:$F,MATCH(orders!$B336,customers!$A:$A,0))</f>
        <v>Tech</v>
      </c>
      <c r="P336" s="26" t="str">
        <f>INDEX(customers!$G:$G,MATCH(orders!$B336,customers!$A:$A,0))</f>
        <v>SMBs</v>
      </c>
      <c r="Q336" t="str">
        <f>INDEX(customers!$J:$J,MATCH(orders!$B336,customers!$A:$A,0))</f>
        <v>Pro</v>
      </c>
      <c r="R336" t="str">
        <f>INDEX(customers!$K:$K,MATCH(orders!$B336,customers!$A:$A,0))</f>
        <v>Monthly</v>
      </c>
    </row>
    <row r="337" spans="1:18" x14ac:dyDescent="0.25">
      <c r="A337" t="s">
        <v>687</v>
      </c>
      <c r="B337" t="s">
        <v>683</v>
      </c>
      <c r="C337" t="s">
        <v>686</v>
      </c>
      <c r="D337" s="26">
        <v>44839</v>
      </c>
      <c r="E337" t="s">
        <v>18</v>
      </c>
      <c r="F337" t="s">
        <v>4</v>
      </c>
      <c r="G337">
        <v>135</v>
      </c>
      <c r="H337">
        <v>110.7</v>
      </c>
      <c r="I337" s="26">
        <f t="shared" si="10"/>
        <v>44835</v>
      </c>
      <c r="J337" s="26">
        <f>INDEX(customers!$L:$L,MATCH(orders!$B337,customers!$A:$A,0))</f>
        <v>44774</v>
      </c>
      <c r="K337">
        <v>1</v>
      </c>
      <c r="L337">
        <f t="shared" si="11"/>
        <v>2</v>
      </c>
      <c r="M337" s="26" t="str">
        <f>INDEX(customers!$I:$I,MATCH(orders!$B337,customers!$A:$A,0))</f>
        <v>Affiliate</v>
      </c>
      <c r="N337" s="26" t="str">
        <f>INDEX(customers!$E:$E,MATCH(orders!$B337,customers!$A:$A,0))</f>
        <v>North America</v>
      </c>
      <c r="O337" s="26" t="str">
        <f>INDEX(customers!$F:$F,MATCH(orders!$B337,customers!$A:$A,0))</f>
        <v>Tech</v>
      </c>
      <c r="P337" s="26" t="str">
        <f>INDEX(customers!$G:$G,MATCH(orders!$B337,customers!$A:$A,0))</f>
        <v>SMBs</v>
      </c>
      <c r="Q337" t="str">
        <f>INDEX(customers!$J:$J,MATCH(orders!$B337,customers!$A:$A,0))</f>
        <v>Pro</v>
      </c>
      <c r="R337" t="str">
        <f>INDEX(customers!$K:$K,MATCH(orders!$B337,customers!$A:$A,0))</f>
        <v>Monthly</v>
      </c>
    </row>
    <row r="338" spans="1:18" x14ac:dyDescent="0.25">
      <c r="A338" t="s">
        <v>688</v>
      </c>
      <c r="B338" t="s">
        <v>683</v>
      </c>
      <c r="C338" t="s">
        <v>689</v>
      </c>
      <c r="D338" s="26">
        <v>44840</v>
      </c>
      <c r="E338" t="s">
        <v>18</v>
      </c>
      <c r="F338" t="s">
        <v>4</v>
      </c>
      <c r="G338">
        <v>135</v>
      </c>
      <c r="H338">
        <v>110.7</v>
      </c>
      <c r="I338" s="26">
        <f t="shared" si="10"/>
        <v>44835</v>
      </c>
      <c r="J338" s="26">
        <f>INDEX(customers!$L:$L,MATCH(orders!$B338,customers!$A:$A,0))</f>
        <v>44774</v>
      </c>
      <c r="K338">
        <v>1</v>
      </c>
      <c r="L338">
        <f t="shared" si="11"/>
        <v>2</v>
      </c>
      <c r="M338" s="26" t="str">
        <f>INDEX(customers!$I:$I,MATCH(orders!$B338,customers!$A:$A,0))</f>
        <v>Affiliate</v>
      </c>
      <c r="N338" s="26" t="str">
        <f>INDEX(customers!$E:$E,MATCH(orders!$B338,customers!$A:$A,0))</f>
        <v>North America</v>
      </c>
      <c r="O338" s="26" t="str">
        <f>INDEX(customers!$F:$F,MATCH(orders!$B338,customers!$A:$A,0))</f>
        <v>Tech</v>
      </c>
      <c r="P338" s="26" t="str">
        <f>INDEX(customers!$G:$G,MATCH(orders!$B338,customers!$A:$A,0))</f>
        <v>SMBs</v>
      </c>
      <c r="Q338" t="str">
        <f>INDEX(customers!$J:$J,MATCH(orders!$B338,customers!$A:$A,0))</f>
        <v>Pro</v>
      </c>
      <c r="R338" t="str">
        <f>INDEX(customers!$K:$K,MATCH(orders!$B338,customers!$A:$A,0))</f>
        <v>Monthly</v>
      </c>
    </row>
    <row r="339" spans="1:18" x14ac:dyDescent="0.25">
      <c r="A339" t="s">
        <v>690</v>
      </c>
      <c r="B339" t="s">
        <v>683</v>
      </c>
      <c r="C339" t="s">
        <v>691</v>
      </c>
      <c r="D339" s="26">
        <v>44871</v>
      </c>
      <c r="E339" t="s">
        <v>18</v>
      </c>
      <c r="F339" t="s">
        <v>4</v>
      </c>
      <c r="G339">
        <v>135</v>
      </c>
      <c r="H339">
        <v>110.7</v>
      </c>
      <c r="I339" s="26">
        <f t="shared" si="10"/>
        <v>44866</v>
      </c>
      <c r="J339" s="26">
        <f>INDEX(customers!$L:$L,MATCH(orders!$B339,customers!$A:$A,0))</f>
        <v>44774</v>
      </c>
      <c r="K339">
        <v>1</v>
      </c>
      <c r="L339">
        <f t="shared" si="11"/>
        <v>3</v>
      </c>
      <c r="M339" s="26" t="str">
        <f>INDEX(customers!$I:$I,MATCH(orders!$B339,customers!$A:$A,0))</f>
        <v>Affiliate</v>
      </c>
      <c r="N339" s="26" t="str">
        <f>INDEX(customers!$E:$E,MATCH(orders!$B339,customers!$A:$A,0))</f>
        <v>North America</v>
      </c>
      <c r="O339" s="26" t="str">
        <f>INDEX(customers!$F:$F,MATCH(orders!$B339,customers!$A:$A,0))</f>
        <v>Tech</v>
      </c>
      <c r="P339" s="26" t="str">
        <f>INDEX(customers!$G:$G,MATCH(orders!$B339,customers!$A:$A,0))</f>
        <v>SMBs</v>
      </c>
      <c r="Q339" t="str">
        <f>INDEX(customers!$J:$J,MATCH(orders!$B339,customers!$A:$A,0))</f>
        <v>Pro</v>
      </c>
      <c r="R339" t="str">
        <f>INDEX(customers!$K:$K,MATCH(orders!$B339,customers!$A:$A,0))</f>
        <v>Monthly</v>
      </c>
    </row>
    <row r="340" spans="1:18" x14ac:dyDescent="0.25">
      <c r="A340" t="s">
        <v>692</v>
      </c>
      <c r="B340" t="s">
        <v>683</v>
      </c>
      <c r="C340" t="s">
        <v>691</v>
      </c>
      <c r="D340" s="26">
        <v>44901</v>
      </c>
      <c r="E340" t="s">
        <v>18</v>
      </c>
      <c r="F340" t="s">
        <v>4</v>
      </c>
      <c r="G340">
        <v>135</v>
      </c>
      <c r="H340">
        <v>110.7</v>
      </c>
      <c r="I340" s="26">
        <f t="shared" si="10"/>
        <v>44896</v>
      </c>
      <c r="J340" s="26">
        <f>INDEX(customers!$L:$L,MATCH(orders!$B340,customers!$A:$A,0))</f>
        <v>44774</v>
      </c>
      <c r="K340">
        <v>1</v>
      </c>
      <c r="L340">
        <f t="shared" si="11"/>
        <v>4</v>
      </c>
      <c r="M340" s="26" t="str">
        <f>INDEX(customers!$I:$I,MATCH(orders!$B340,customers!$A:$A,0))</f>
        <v>Affiliate</v>
      </c>
      <c r="N340" s="26" t="str">
        <f>INDEX(customers!$E:$E,MATCH(orders!$B340,customers!$A:$A,0))</f>
        <v>North America</v>
      </c>
      <c r="O340" s="26" t="str">
        <f>INDEX(customers!$F:$F,MATCH(orders!$B340,customers!$A:$A,0))</f>
        <v>Tech</v>
      </c>
      <c r="P340" s="26" t="str">
        <f>INDEX(customers!$G:$G,MATCH(orders!$B340,customers!$A:$A,0))</f>
        <v>SMBs</v>
      </c>
      <c r="Q340" t="str">
        <f>INDEX(customers!$J:$J,MATCH(orders!$B340,customers!$A:$A,0))</f>
        <v>Pro</v>
      </c>
      <c r="R340" t="str">
        <f>INDEX(customers!$K:$K,MATCH(orders!$B340,customers!$A:$A,0))</f>
        <v>Monthly</v>
      </c>
    </row>
    <row r="341" spans="1:18" x14ac:dyDescent="0.25">
      <c r="A341" t="s">
        <v>693</v>
      </c>
      <c r="B341" t="s">
        <v>683</v>
      </c>
      <c r="C341" t="s">
        <v>694</v>
      </c>
      <c r="D341" s="26">
        <v>44902</v>
      </c>
      <c r="E341" t="s">
        <v>18</v>
      </c>
      <c r="F341" t="s">
        <v>4</v>
      </c>
      <c r="G341">
        <v>135</v>
      </c>
      <c r="H341">
        <v>110.7</v>
      </c>
      <c r="I341" s="26">
        <f t="shared" si="10"/>
        <v>44896</v>
      </c>
      <c r="J341" s="26">
        <f>INDEX(customers!$L:$L,MATCH(orders!$B341,customers!$A:$A,0))</f>
        <v>44774</v>
      </c>
      <c r="K341">
        <v>1</v>
      </c>
      <c r="L341">
        <f t="shared" si="11"/>
        <v>4</v>
      </c>
      <c r="M341" s="26" t="str">
        <f>INDEX(customers!$I:$I,MATCH(orders!$B341,customers!$A:$A,0))</f>
        <v>Affiliate</v>
      </c>
      <c r="N341" s="26" t="str">
        <f>INDEX(customers!$E:$E,MATCH(orders!$B341,customers!$A:$A,0))</f>
        <v>North America</v>
      </c>
      <c r="O341" s="26" t="str">
        <f>INDEX(customers!$F:$F,MATCH(orders!$B341,customers!$A:$A,0))</f>
        <v>Tech</v>
      </c>
      <c r="P341" s="26" t="str">
        <f>INDEX(customers!$G:$G,MATCH(orders!$B341,customers!$A:$A,0))</f>
        <v>SMBs</v>
      </c>
      <c r="Q341" t="str">
        <f>INDEX(customers!$J:$J,MATCH(orders!$B341,customers!$A:$A,0))</f>
        <v>Pro</v>
      </c>
      <c r="R341" t="str">
        <f>INDEX(customers!$K:$K,MATCH(orders!$B341,customers!$A:$A,0))</f>
        <v>Monthly</v>
      </c>
    </row>
    <row r="342" spans="1:18" x14ac:dyDescent="0.25">
      <c r="A342" t="s">
        <v>695</v>
      </c>
      <c r="B342" t="s">
        <v>696</v>
      </c>
      <c r="C342" t="s">
        <v>697</v>
      </c>
      <c r="D342" s="26">
        <v>44579</v>
      </c>
      <c r="E342" t="s">
        <v>17</v>
      </c>
      <c r="F342" t="s">
        <v>4</v>
      </c>
      <c r="G342">
        <v>75</v>
      </c>
      <c r="H342">
        <v>60</v>
      </c>
      <c r="I342" s="26">
        <f t="shared" si="10"/>
        <v>44562</v>
      </c>
      <c r="J342" s="26">
        <f>INDEX(customers!$L:$L,MATCH(orders!$B342,customers!$A:$A,0))</f>
        <v>44562</v>
      </c>
      <c r="K342">
        <v>1</v>
      </c>
      <c r="L342">
        <f t="shared" si="11"/>
        <v>0</v>
      </c>
      <c r="M342" s="26" t="str">
        <f>INDEX(customers!$I:$I,MATCH(orders!$B342,customers!$A:$A,0))</f>
        <v>Affiliate</v>
      </c>
      <c r="N342" s="26" t="str">
        <f>INDEX(customers!$E:$E,MATCH(orders!$B342,customers!$A:$A,0))</f>
        <v>Europe</v>
      </c>
      <c r="O342" s="26" t="str">
        <f>INDEX(customers!$F:$F,MATCH(orders!$B342,customers!$A:$A,0))</f>
        <v>Tech</v>
      </c>
      <c r="P342" s="26" t="str">
        <f>INDEX(customers!$G:$G,MATCH(orders!$B342,customers!$A:$A,0))</f>
        <v>SMBs</v>
      </c>
      <c r="Q342" t="str">
        <f>INDEX(customers!$J:$J,MATCH(orders!$B342,customers!$A:$A,0))</f>
        <v>Basic</v>
      </c>
      <c r="R342" t="str">
        <f>INDEX(customers!$K:$K,MATCH(orders!$B342,customers!$A:$A,0))</f>
        <v>Monthly</v>
      </c>
    </row>
    <row r="343" spans="1:18" x14ac:dyDescent="0.25">
      <c r="A343" t="s">
        <v>698</v>
      </c>
      <c r="B343" t="s">
        <v>696</v>
      </c>
      <c r="C343" t="s">
        <v>699</v>
      </c>
      <c r="D343" s="26">
        <v>44610</v>
      </c>
      <c r="E343" t="s">
        <v>17</v>
      </c>
      <c r="F343" t="s">
        <v>4</v>
      </c>
      <c r="G343">
        <v>75</v>
      </c>
      <c r="H343">
        <v>60</v>
      </c>
      <c r="I343" s="26">
        <f t="shared" si="10"/>
        <v>44593</v>
      </c>
      <c r="J343" s="26">
        <f>INDEX(customers!$L:$L,MATCH(orders!$B343,customers!$A:$A,0))</f>
        <v>44562</v>
      </c>
      <c r="K343">
        <v>1</v>
      </c>
      <c r="L343">
        <f t="shared" si="11"/>
        <v>1</v>
      </c>
      <c r="M343" s="26" t="str">
        <f>INDEX(customers!$I:$I,MATCH(orders!$B343,customers!$A:$A,0))</f>
        <v>Affiliate</v>
      </c>
      <c r="N343" s="26" t="str">
        <f>INDEX(customers!$E:$E,MATCH(orders!$B343,customers!$A:$A,0))</f>
        <v>Europe</v>
      </c>
      <c r="O343" s="26" t="str">
        <f>INDEX(customers!$F:$F,MATCH(orders!$B343,customers!$A:$A,0))</f>
        <v>Tech</v>
      </c>
      <c r="P343" s="26" t="str">
        <f>INDEX(customers!$G:$G,MATCH(orders!$B343,customers!$A:$A,0))</f>
        <v>SMBs</v>
      </c>
      <c r="Q343" t="str">
        <f>INDEX(customers!$J:$J,MATCH(orders!$B343,customers!$A:$A,0))</f>
        <v>Basic</v>
      </c>
      <c r="R343" t="str">
        <f>INDEX(customers!$K:$K,MATCH(orders!$B343,customers!$A:$A,0))</f>
        <v>Monthly</v>
      </c>
    </row>
    <row r="344" spans="1:18" x14ac:dyDescent="0.25">
      <c r="A344" t="s">
        <v>700</v>
      </c>
      <c r="B344" t="s">
        <v>696</v>
      </c>
      <c r="C344" t="s">
        <v>699</v>
      </c>
      <c r="D344" s="26">
        <v>44638</v>
      </c>
      <c r="E344" t="s">
        <v>17</v>
      </c>
      <c r="F344" t="s">
        <v>4</v>
      </c>
      <c r="G344">
        <v>75</v>
      </c>
      <c r="H344">
        <v>60</v>
      </c>
      <c r="I344" s="26">
        <f t="shared" si="10"/>
        <v>44621</v>
      </c>
      <c r="J344" s="26">
        <f>INDEX(customers!$L:$L,MATCH(orders!$B344,customers!$A:$A,0))</f>
        <v>44562</v>
      </c>
      <c r="K344">
        <v>1</v>
      </c>
      <c r="L344">
        <f t="shared" si="11"/>
        <v>2</v>
      </c>
      <c r="M344" s="26" t="str">
        <f>INDEX(customers!$I:$I,MATCH(orders!$B344,customers!$A:$A,0))</f>
        <v>Affiliate</v>
      </c>
      <c r="N344" s="26" t="str">
        <f>INDEX(customers!$E:$E,MATCH(orders!$B344,customers!$A:$A,0))</f>
        <v>Europe</v>
      </c>
      <c r="O344" s="26" t="str">
        <f>INDEX(customers!$F:$F,MATCH(orders!$B344,customers!$A:$A,0))</f>
        <v>Tech</v>
      </c>
      <c r="P344" s="26" t="str">
        <f>INDEX(customers!$G:$G,MATCH(orders!$B344,customers!$A:$A,0))</f>
        <v>SMBs</v>
      </c>
      <c r="Q344" t="str">
        <f>INDEX(customers!$J:$J,MATCH(orders!$B344,customers!$A:$A,0))</f>
        <v>Basic</v>
      </c>
      <c r="R344" t="str">
        <f>INDEX(customers!$K:$K,MATCH(orders!$B344,customers!$A:$A,0))</f>
        <v>Monthly</v>
      </c>
    </row>
    <row r="345" spans="1:18" x14ac:dyDescent="0.25">
      <c r="A345" t="s">
        <v>701</v>
      </c>
      <c r="B345" t="s">
        <v>696</v>
      </c>
      <c r="C345" t="s">
        <v>702</v>
      </c>
      <c r="D345" s="26">
        <v>44641</v>
      </c>
      <c r="E345" t="s">
        <v>17</v>
      </c>
      <c r="F345" t="s">
        <v>4</v>
      </c>
      <c r="G345">
        <v>75</v>
      </c>
      <c r="H345">
        <v>60</v>
      </c>
      <c r="I345" s="26">
        <f t="shared" si="10"/>
        <v>44621</v>
      </c>
      <c r="J345" s="26">
        <f>INDEX(customers!$L:$L,MATCH(orders!$B345,customers!$A:$A,0))</f>
        <v>44562</v>
      </c>
      <c r="K345">
        <v>1</v>
      </c>
      <c r="L345">
        <f t="shared" si="11"/>
        <v>2</v>
      </c>
      <c r="M345" s="26" t="str">
        <f>INDEX(customers!$I:$I,MATCH(orders!$B345,customers!$A:$A,0))</f>
        <v>Affiliate</v>
      </c>
      <c r="N345" s="26" t="str">
        <f>INDEX(customers!$E:$E,MATCH(orders!$B345,customers!$A:$A,0))</f>
        <v>Europe</v>
      </c>
      <c r="O345" s="26" t="str">
        <f>INDEX(customers!$F:$F,MATCH(orders!$B345,customers!$A:$A,0))</f>
        <v>Tech</v>
      </c>
      <c r="P345" s="26" t="str">
        <f>INDEX(customers!$G:$G,MATCH(orders!$B345,customers!$A:$A,0))</f>
        <v>SMBs</v>
      </c>
      <c r="Q345" t="str">
        <f>INDEX(customers!$J:$J,MATCH(orders!$B345,customers!$A:$A,0))</f>
        <v>Basic</v>
      </c>
      <c r="R345" t="str">
        <f>INDEX(customers!$K:$K,MATCH(orders!$B345,customers!$A:$A,0))</f>
        <v>Monthly</v>
      </c>
    </row>
    <row r="346" spans="1:18" x14ac:dyDescent="0.25">
      <c r="A346" t="s">
        <v>703</v>
      </c>
      <c r="B346" t="s">
        <v>696</v>
      </c>
      <c r="C346" t="s">
        <v>704</v>
      </c>
      <c r="D346" s="26">
        <v>44672</v>
      </c>
      <c r="E346" t="s">
        <v>17</v>
      </c>
      <c r="F346" t="s">
        <v>4</v>
      </c>
      <c r="G346">
        <v>75</v>
      </c>
      <c r="H346">
        <v>60</v>
      </c>
      <c r="I346" s="26">
        <f t="shared" si="10"/>
        <v>44652</v>
      </c>
      <c r="J346" s="26">
        <f>INDEX(customers!$L:$L,MATCH(orders!$B346,customers!$A:$A,0))</f>
        <v>44562</v>
      </c>
      <c r="K346">
        <v>1</v>
      </c>
      <c r="L346">
        <f t="shared" si="11"/>
        <v>3</v>
      </c>
      <c r="M346" s="26" t="str">
        <f>INDEX(customers!$I:$I,MATCH(orders!$B346,customers!$A:$A,0))</f>
        <v>Affiliate</v>
      </c>
      <c r="N346" s="26" t="str">
        <f>INDEX(customers!$E:$E,MATCH(orders!$B346,customers!$A:$A,0))</f>
        <v>Europe</v>
      </c>
      <c r="O346" s="26" t="str">
        <f>INDEX(customers!$F:$F,MATCH(orders!$B346,customers!$A:$A,0))</f>
        <v>Tech</v>
      </c>
      <c r="P346" s="26" t="str">
        <f>INDEX(customers!$G:$G,MATCH(orders!$B346,customers!$A:$A,0))</f>
        <v>SMBs</v>
      </c>
      <c r="Q346" t="str">
        <f>INDEX(customers!$J:$J,MATCH(orders!$B346,customers!$A:$A,0))</f>
        <v>Basic</v>
      </c>
      <c r="R346" t="str">
        <f>INDEX(customers!$K:$K,MATCH(orders!$B346,customers!$A:$A,0))</f>
        <v>Monthly</v>
      </c>
    </row>
    <row r="347" spans="1:18" x14ac:dyDescent="0.25">
      <c r="A347" t="s">
        <v>705</v>
      </c>
      <c r="B347" t="s">
        <v>696</v>
      </c>
      <c r="C347" t="s">
        <v>704</v>
      </c>
      <c r="D347" s="26">
        <v>44702</v>
      </c>
      <c r="E347" t="s">
        <v>17</v>
      </c>
      <c r="F347" t="s">
        <v>4</v>
      </c>
      <c r="G347">
        <v>75</v>
      </c>
      <c r="H347">
        <v>60</v>
      </c>
      <c r="I347" s="26">
        <f t="shared" si="10"/>
        <v>44682</v>
      </c>
      <c r="J347" s="26">
        <f>INDEX(customers!$L:$L,MATCH(orders!$B347,customers!$A:$A,0))</f>
        <v>44562</v>
      </c>
      <c r="K347">
        <v>1</v>
      </c>
      <c r="L347">
        <f t="shared" si="11"/>
        <v>4</v>
      </c>
      <c r="M347" s="26" t="str">
        <f>INDEX(customers!$I:$I,MATCH(orders!$B347,customers!$A:$A,0))</f>
        <v>Affiliate</v>
      </c>
      <c r="N347" s="26" t="str">
        <f>INDEX(customers!$E:$E,MATCH(orders!$B347,customers!$A:$A,0))</f>
        <v>Europe</v>
      </c>
      <c r="O347" s="26" t="str">
        <f>INDEX(customers!$F:$F,MATCH(orders!$B347,customers!$A:$A,0))</f>
        <v>Tech</v>
      </c>
      <c r="P347" s="26" t="str">
        <f>INDEX(customers!$G:$G,MATCH(orders!$B347,customers!$A:$A,0))</f>
        <v>SMBs</v>
      </c>
      <c r="Q347" t="str">
        <f>INDEX(customers!$J:$J,MATCH(orders!$B347,customers!$A:$A,0))</f>
        <v>Basic</v>
      </c>
      <c r="R347" t="str">
        <f>INDEX(customers!$K:$K,MATCH(orders!$B347,customers!$A:$A,0))</f>
        <v>Monthly</v>
      </c>
    </row>
    <row r="348" spans="1:18" x14ac:dyDescent="0.25">
      <c r="A348" t="s">
        <v>706</v>
      </c>
      <c r="B348" t="s">
        <v>696</v>
      </c>
      <c r="C348" t="s">
        <v>707</v>
      </c>
      <c r="D348" s="26">
        <v>44703</v>
      </c>
      <c r="E348" t="s">
        <v>17</v>
      </c>
      <c r="F348" t="s">
        <v>4</v>
      </c>
      <c r="G348">
        <v>75</v>
      </c>
      <c r="H348">
        <v>60</v>
      </c>
      <c r="I348" s="26">
        <f t="shared" si="10"/>
        <v>44682</v>
      </c>
      <c r="J348" s="26">
        <f>INDEX(customers!$L:$L,MATCH(orders!$B348,customers!$A:$A,0))</f>
        <v>44562</v>
      </c>
      <c r="K348">
        <v>1</v>
      </c>
      <c r="L348">
        <f t="shared" si="11"/>
        <v>4</v>
      </c>
      <c r="M348" s="26" t="str">
        <f>INDEX(customers!$I:$I,MATCH(orders!$B348,customers!$A:$A,0))</f>
        <v>Affiliate</v>
      </c>
      <c r="N348" s="26" t="str">
        <f>INDEX(customers!$E:$E,MATCH(orders!$B348,customers!$A:$A,0))</f>
        <v>Europe</v>
      </c>
      <c r="O348" s="26" t="str">
        <f>INDEX(customers!$F:$F,MATCH(orders!$B348,customers!$A:$A,0))</f>
        <v>Tech</v>
      </c>
      <c r="P348" s="26" t="str">
        <f>INDEX(customers!$G:$G,MATCH(orders!$B348,customers!$A:$A,0))</f>
        <v>SMBs</v>
      </c>
      <c r="Q348" t="str">
        <f>INDEX(customers!$J:$J,MATCH(orders!$B348,customers!$A:$A,0))</f>
        <v>Basic</v>
      </c>
      <c r="R348" t="str">
        <f>INDEX(customers!$K:$K,MATCH(orders!$B348,customers!$A:$A,0))</f>
        <v>Monthly</v>
      </c>
    </row>
    <row r="349" spans="1:18" x14ac:dyDescent="0.25">
      <c r="A349" t="s">
        <v>708</v>
      </c>
      <c r="B349" t="s">
        <v>696</v>
      </c>
      <c r="C349" t="s">
        <v>709</v>
      </c>
      <c r="D349" s="26">
        <v>44734</v>
      </c>
      <c r="E349" t="s">
        <v>18</v>
      </c>
      <c r="F349" t="s">
        <v>4</v>
      </c>
      <c r="G349">
        <v>135</v>
      </c>
      <c r="H349">
        <v>110.7</v>
      </c>
      <c r="I349" s="26">
        <f t="shared" si="10"/>
        <v>44713</v>
      </c>
      <c r="J349" s="26">
        <f>INDEX(customers!$L:$L,MATCH(orders!$B349,customers!$A:$A,0))</f>
        <v>44562</v>
      </c>
      <c r="K349">
        <v>1</v>
      </c>
      <c r="L349">
        <f t="shared" si="11"/>
        <v>5</v>
      </c>
      <c r="M349" s="26" t="str">
        <f>INDEX(customers!$I:$I,MATCH(orders!$B349,customers!$A:$A,0))</f>
        <v>Affiliate</v>
      </c>
      <c r="N349" s="26" t="str">
        <f>INDEX(customers!$E:$E,MATCH(orders!$B349,customers!$A:$A,0))</f>
        <v>Europe</v>
      </c>
      <c r="O349" s="26" t="str">
        <f>INDEX(customers!$F:$F,MATCH(orders!$B349,customers!$A:$A,0))</f>
        <v>Tech</v>
      </c>
      <c r="P349" s="26" t="str">
        <f>INDEX(customers!$G:$G,MATCH(orders!$B349,customers!$A:$A,0))</f>
        <v>SMBs</v>
      </c>
      <c r="Q349" t="str">
        <f>INDEX(customers!$J:$J,MATCH(orders!$B349,customers!$A:$A,0))</f>
        <v>Basic</v>
      </c>
      <c r="R349" t="str">
        <f>INDEX(customers!$K:$K,MATCH(orders!$B349,customers!$A:$A,0))</f>
        <v>Monthly</v>
      </c>
    </row>
    <row r="350" spans="1:18" x14ac:dyDescent="0.25">
      <c r="A350" t="s">
        <v>710</v>
      </c>
      <c r="B350" t="s">
        <v>696</v>
      </c>
      <c r="C350" t="s">
        <v>709</v>
      </c>
      <c r="D350" s="26">
        <v>44764</v>
      </c>
      <c r="E350" t="s">
        <v>18</v>
      </c>
      <c r="F350" t="s">
        <v>4</v>
      </c>
      <c r="G350">
        <v>135</v>
      </c>
      <c r="H350">
        <v>110.7</v>
      </c>
      <c r="I350" s="26">
        <f t="shared" si="10"/>
        <v>44743</v>
      </c>
      <c r="J350" s="26">
        <f>INDEX(customers!$L:$L,MATCH(orders!$B350,customers!$A:$A,0))</f>
        <v>44562</v>
      </c>
      <c r="K350">
        <v>1</v>
      </c>
      <c r="L350">
        <f t="shared" si="11"/>
        <v>6</v>
      </c>
      <c r="M350" s="26" t="str">
        <f>INDEX(customers!$I:$I,MATCH(orders!$B350,customers!$A:$A,0))</f>
        <v>Affiliate</v>
      </c>
      <c r="N350" s="26" t="str">
        <f>INDEX(customers!$E:$E,MATCH(orders!$B350,customers!$A:$A,0))</f>
        <v>Europe</v>
      </c>
      <c r="O350" s="26" t="str">
        <f>INDEX(customers!$F:$F,MATCH(orders!$B350,customers!$A:$A,0))</f>
        <v>Tech</v>
      </c>
      <c r="P350" s="26" t="str">
        <f>INDEX(customers!$G:$G,MATCH(orders!$B350,customers!$A:$A,0))</f>
        <v>SMBs</v>
      </c>
      <c r="Q350" t="str">
        <f>INDEX(customers!$J:$J,MATCH(orders!$B350,customers!$A:$A,0))</f>
        <v>Basic</v>
      </c>
      <c r="R350" t="str">
        <f>INDEX(customers!$K:$K,MATCH(orders!$B350,customers!$A:$A,0))</f>
        <v>Monthly</v>
      </c>
    </row>
    <row r="351" spans="1:18" x14ac:dyDescent="0.25">
      <c r="A351" t="s">
        <v>711</v>
      </c>
      <c r="B351" t="s">
        <v>696</v>
      </c>
      <c r="C351" t="s">
        <v>712</v>
      </c>
      <c r="D351" s="26">
        <v>44765</v>
      </c>
      <c r="E351" t="s">
        <v>18</v>
      </c>
      <c r="F351" t="s">
        <v>4</v>
      </c>
      <c r="G351">
        <v>135</v>
      </c>
      <c r="H351">
        <v>110.7</v>
      </c>
      <c r="I351" s="26">
        <f t="shared" si="10"/>
        <v>44743</v>
      </c>
      <c r="J351" s="26">
        <f>INDEX(customers!$L:$L,MATCH(orders!$B351,customers!$A:$A,0))</f>
        <v>44562</v>
      </c>
      <c r="K351">
        <v>1</v>
      </c>
      <c r="L351">
        <f t="shared" si="11"/>
        <v>6</v>
      </c>
      <c r="M351" s="26" t="str">
        <f>INDEX(customers!$I:$I,MATCH(orders!$B351,customers!$A:$A,0))</f>
        <v>Affiliate</v>
      </c>
      <c r="N351" s="26" t="str">
        <f>INDEX(customers!$E:$E,MATCH(orders!$B351,customers!$A:$A,0))</f>
        <v>Europe</v>
      </c>
      <c r="O351" s="26" t="str">
        <f>INDEX(customers!$F:$F,MATCH(orders!$B351,customers!$A:$A,0))</f>
        <v>Tech</v>
      </c>
      <c r="P351" s="26" t="str">
        <f>INDEX(customers!$G:$G,MATCH(orders!$B351,customers!$A:$A,0))</f>
        <v>SMBs</v>
      </c>
      <c r="Q351" t="str">
        <f>INDEX(customers!$J:$J,MATCH(orders!$B351,customers!$A:$A,0))</f>
        <v>Basic</v>
      </c>
      <c r="R351" t="str">
        <f>INDEX(customers!$K:$K,MATCH(orders!$B351,customers!$A:$A,0))</f>
        <v>Monthly</v>
      </c>
    </row>
    <row r="352" spans="1:18" x14ac:dyDescent="0.25">
      <c r="A352" t="s">
        <v>713</v>
      </c>
      <c r="B352" t="s">
        <v>696</v>
      </c>
      <c r="C352" t="s">
        <v>714</v>
      </c>
      <c r="D352" s="26">
        <v>44796</v>
      </c>
      <c r="E352" t="s">
        <v>18</v>
      </c>
      <c r="F352" t="s">
        <v>4</v>
      </c>
      <c r="G352">
        <v>135</v>
      </c>
      <c r="H352">
        <v>110.7</v>
      </c>
      <c r="I352" s="26">
        <f t="shared" si="10"/>
        <v>44774</v>
      </c>
      <c r="J352" s="26">
        <f>INDEX(customers!$L:$L,MATCH(orders!$B352,customers!$A:$A,0))</f>
        <v>44562</v>
      </c>
      <c r="K352">
        <v>1</v>
      </c>
      <c r="L352">
        <f t="shared" si="11"/>
        <v>7</v>
      </c>
      <c r="M352" s="26" t="str">
        <f>INDEX(customers!$I:$I,MATCH(orders!$B352,customers!$A:$A,0))</f>
        <v>Affiliate</v>
      </c>
      <c r="N352" s="26" t="str">
        <f>INDEX(customers!$E:$E,MATCH(orders!$B352,customers!$A:$A,0))</f>
        <v>Europe</v>
      </c>
      <c r="O352" s="26" t="str">
        <f>INDEX(customers!$F:$F,MATCH(orders!$B352,customers!$A:$A,0))</f>
        <v>Tech</v>
      </c>
      <c r="P352" s="26" t="str">
        <f>INDEX(customers!$G:$G,MATCH(orders!$B352,customers!$A:$A,0))</f>
        <v>SMBs</v>
      </c>
      <c r="Q352" t="str">
        <f>INDEX(customers!$J:$J,MATCH(orders!$B352,customers!$A:$A,0))</f>
        <v>Basic</v>
      </c>
      <c r="R352" t="str">
        <f>INDEX(customers!$K:$K,MATCH(orders!$B352,customers!$A:$A,0))</f>
        <v>Monthly</v>
      </c>
    </row>
    <row r="353" spans="1:18" x14ac:dyDescent="0.25">
      <c r="A353" t="s">
        <v>715</v>
      </c>
      <c r="B353" t="s">
        <v>696</v>
      </c>
      <c r="C353" t="s">
        <v>716</v>
      </c>
      <c r="D353" s="26">
        <v>44827</v>
      </c>
      <c r="E353" t="s">
        <v>18</v>
      </c>
      <c r="F353" t="s">
        <v>4</v>
      </c>
      <c r="G353">
        <v>135</v>
      </c>
      <c r="H353">
        <v>110.7</v>
      </c>
      <c r="I353" s="26">
        <f t="shared" si="10"/>
        <v>44805</v>
      </c>
      <c r="J353" s="26">
        <f>INDEX(customers!$L:$L,MATCH(orders!$B353,customers!$A:$A,0))</f>
        <v>44562</v>
      </c>
      <c r="K353">
        <v>1</v>
      </c>
      <c r="L353">
        <f t="shared" si="11"/>
        <v>8</v>
      </c>
      <c r="M353" s="26" t="str">
        <f>INDEX(customers!$I:$I,MATCH(orders!$B353,customers!$A:$A,0))</f>
        <v>Affiliate</v>
      </c>
      <c r="N353" s="26" t="str">
        <f>INDEX(customers!$E:$E,MATCH(orders!$B353,customers!$A:$A,0))</f>
        <v>Europe</v>
      </c>
      <c r="O353" s="26" t="str">
        <f>INDEX(customers!$F:$F,MATCH(orders!$B353,customers!$A:$A,0))</f>
        <v>Tech</v>
      </c>
      <c r="P353" s="26" t="str">
        <f>INDEX(customers!$G:$G,MATCH(orders!$B353,customers!$A:$A,0))</f>
        <v>SMBs</v>
      </c>
      <c r="Q353" t="str">
        <f>INDEX(customers!$J:$J,MATCH(orders!$B353,customers!$A:$A,0))</f>
        <v>Basic</v>
      </c>
      <c r="R353" t="str">
        <f>INDEX(customers!$K:$K,MATCH(orders!$B353,customers!$A:$A,0))</f>
        <v>Monthly</v>
      </c>
    </row>
    <row r="354" spans="1:18" x14ac:dyDescent="0.25">
      <c r="A354" t="s">
        <v>717</v>
      </c>
      <c r="B354" t="s">
        <v>696</v>
      </c>
      <c r="C354" t="s">
        <v>716</v>
      </c>
      <c r="D354" s="26">
        <v>44857</v>
      </c>
      <c r="E354" t="s">
        <v>18</v>
      </c>
      <c r="F354" t="s">
        <v>4</v>
      </c>
      <c r="G354">
        <v>135</v>
      </c>
      <c r="H354">
        <v>110.7</v>
      </c>
      <c r="I354" s="26">
        <f t="shared" si="10"/>
        <v>44835</v>
      </c>
      <c r="J354" s="26">
        <f>INDEX(customers!$L:$L,MATCH(orders!$B354,customers!$A:$A,0))</f>
        <v>44562</v>
      </c>
      <c r="K354">
        <v>1</v>
      </c>
      <c r="L354">
        <f t="shared" si="11"/>
        <v>9</v>
      </c>
      <c r="M354" s="26" t="str">
        <f>INDEX(customers!$I:$I,MATCH(orders!$B354,customers!$A:$A,0))</f>
        <v>Affiliate</v>
      </c>
      <c r="N354" s="26" t="str">
        <f>INDEX(customers!$E:$E,MATCH(orders!$B354,customers!$A:$A,0))</f>
        <v>Europe</v>
      </c>
      <c r="O354" s="26" t="str">
        <f>INDEX(customers!$F:$F,MATCH(orders!$B354,customers!$A:$A,0))</f>
        <v>Tech</v>
      </c>
      <c r="P354" s="26" t="str">
        <f>INDEX(customers!$G:$G,MATCH(orders!$B354,customers!$A:$A,0))</f>
        <v>SMBs</v>
      </c>
      <c r="Q354" t="str">
        <f>INDEX(customers!$J:$J,MATCH(orders!$B354,customers!$A:$A,0))</f>
        <v>Basic</v>
      </c>
      <c r="R354" t="str">
        <f>INDEX(customers!$K:$K,MATCH(orders!$B354,customers!$A:$A,0))</f>
        <v>Monthly</v>
      </c>
    </row>
    <row r="355" spans="1:18" x14ac:dyDescent="0.25">
      <c r="A355" t="s">
        <v>718</v>
      </c>
      <c r="B355" t="s">
        <v>696</v>
      </c>
      <c r="C355" t="s">
        <v>719</v>
      </c>
      <c r="D355" s="26">
        <v>44858</v>
      </c>
      <c r="E355" t="s">
        <v>18</v>
      </c>
      <c r="F355" t="s">
        <v>4</v>
      </c>
      <c r="G355">
        <v>135</v>
      </c>
      <c r="H355">
        <v>110.7</v>
      </c>
      <c r="I355" s="26">
        <f t="shared" si="10"/>
        <v>44835</v>
      </c>
      <c r="J355" s="26">
        <f>INDEX(customers!$L:$L,MATCH(orders!$B355,customers!$A:$A,0))</f>
        <v>44562</v>
      </c>
      <c r="K355">
        <v>1</v>
      </c>
      <c r="L355">
        <f t="shared" si="11"/>
        <v>9</v>
      </c>
      <c r="M355" s="26" t="str">
        <f>INDEX(customers!$I:$I,MATCH(orders!$B355,customers!$A:$A,0))</f>
        <v>Affiliate</v>
      </c>
      <c r="N355" s="26" t="str">
        <f>INDEX(customers!$E:$E,MATCH(orders!$B355,customers!$A:$A,0))</f>
        <v>Europe</v>
      </c>
      <c r="O355" s="26" t="str">
        <f>INDEX(customers!$F:$F,MATCH(orders!$B355,customers!$A:$A,0))</f>
        <v>Tech</v>
      </c>
      <c r="P355" s="26" t="str">
        <f>INDEX(customers!$G:$G,MATCH(orders!$B355,customers!$A:$A,0))</f>
        <v>SMBs</v>
      </c>
      <c r="Q355" t="str">
        <f>INDEX(customers!$J:$J,MATCH(orders!$B355,customers!$A:$A,0))</f>
        <v>Basic</v>
      </c>
      <c r="R355" t="str">
        <f>INDEX(customers!$K:$K,MATCH(orders!$B355,customers!$A:$A,0))</f>
        <v>Monthly</v>
      </c>
    </row>
    <row r="356" spans="1:18" x14ac:dyDescent="0.25">
      <c r="A356" t="s">
        <v>720</v>
      </c>
      <c r="B356" t="s">
        <v>696</v>
      </c>
      <c r="C356" t="s">
        <v>721</v>
      </c>
      <c r="D356" s="26">
        <v>44889</v>
      </c>
      <c r="E356" t="s">
        <v>18</v>
      </c>
      <c r="F356" t="s">
        <v>4</v>
      </c>
      <c r="G356">
        <v>135</v>
      </c>
      <c r="H356">
        <v>110.7</v>
      </c>
      <c r="I356" s="26">
        <f t="shared" si="10"/>
        <v>44866</v>
      </c>
      <c r="J356" s="26">
        <f>INDEX(customers!$L:$L,MATCH(orders!$B356,customers!$A:$A,0))</f>
        <v>44562</v>
      </c>
      <c r="K356">
        <v>1</v>
      </c>
      <c r="L356">
        <f t="shared" si="11"/>
        <v>10</v>
      </c>
      <c r="M356" s="26" t="str">
        <f>INDEX(customers!$I:$I,MATCH(orders!$B356,customers!$A:$A,0))</f>
        <v>Affiliate</v>
      </c>
      <c r="N356" s="26" t="str">
        <f>INDEX(customers!$E:$E,MATCH(orders!$B356,customers!$A:$A,0))</f>
        <v>Europe</v>
      </c>
      <c r="O356" s="26" t="str">
        <f>INDEX(customers!$F:$F,MATCH(orders!$B356,customers!$A:$A,0))</f>
        <v>Tech</v>
      </c>
      <c r="P356" s="26" t="str">
        <f>INDEX(customers!$G:$G,MATCH(orders!$B356,customers!$A:$A,0))</f>
        <v>SMBs</v>
      </c>
      <c r="Q356" t="str">
        <f>INDEX(customers!$J:$J,MATCH(orders!$B356,customers!$A:$A,0))</f>
        <v>Basic</v>
      </c>
      <c r="R356" t="str">
        <f>INDEX(customers!$K:$K,MATCH(orders!$B356,customers!$A:$A,0))</f>
        <v>Monthly</v>
      </c>
    </row>
    <row r="357" spans="1:18" x14ac:dyDescent="0.25">
      <c r="A357" t="s">
        <v>722</v>
      </c>
      <c r="B357" t="s">
        <v>696</v>
      </c>
      <c r="C357" t="s">
        <v>721</v>
      </c>
      <c r="D357" s="26">
        <v>44919</v>
      </c>
      <c r="E357" t="s">
        <v>18</v>
      </c>
      <c r="F357" t="s">
        <v>4</v>
      </c>
      <c r="G357">
        <v>135</v>
      </c>
      <c r="H357">
        <v>110.7</v>
      </c>
      <c r="I357" s="26">
        <f t="shared" si="10"/>
        <v>44896</v>
      </c>
      <c r="J357" s="26">
        <f>INDEX(customers!$L:$L,MATCH(orders!$B357,customers!$A:$A,0))</f>
        <v>44562</v>
      </c>
      <c r="K357">
        <v>1</v>
      </c>
      <c r="L357">
        <f t="shared" si="11"/>
        <v>11</v>
      </c>
      <c r="M357" s="26" t="str">
        <f>INDEX(customers!$I:$I,MATCH(orders!$B357,customers!$A:$A,0))</f>
        <v>Affiliate</v>
      </c>
      <c r="N357" s="26" t="str">
        <f>INDEX(customers!$E:$E,MATCH(orders!$B357,customers!$A:$A,0))</f>
        <v>Europe</v>
      </c>
      <c r="O357" s="26" t="str">
        <f>INDEX(customers!$F:$F,MATCH(orders!$B357,customers!$A:$A,0))</f>
        <v>Tech</v>
      </c>
      <c r="P357" s="26" t="str">
        <f>INDEX(customers!$G:$G,MATCH(orders!$B357,customers!$A:$A,0))</f>
        <v>SMBs</v>
      </c>
      <c r="Q357" t="str">
        <f>INDEX(customers!$J:$J,MATCH(orders!$B357,customers!$A:$A,0))</f>
        <v>Basic</v>
      </c>
      <c r="R357" t="str">
        <f>INDEX(customers!$K:$K,MATCH(orders!$B357,customers!$A:$A,0))</f>
        <v>Monthly</v>
      </c>
    </row>
    <row r="358" spans="1:18" x14ac:dyDescent="0.25">
      <c r="A358" t="s">
        <v>723</v>
      </c>
      <c r="B358" t="s">
        <v>696</v>
      </c>
      <c r="C358" t="s">
        <v>724</v>
      </c>
      <c r="D358" s="26">
        <v>44920</v>
      </c>
      <c r="E358" t="s">
        <v>17</v>
      </c>
      <c r="F358" t="s">
        <v>4</v>
      </c>
      <c r="G358">
        <v>75</v>
      </c>
      <c r="H358">
        <v>60</v>
      </c>
      <c r="I358" s="26">
        <f t="shared" si="10"/>
        <v>44896</v>
      </c>
      <c r="J358" s="26">
        <f>INDEX(customers!$L:$L,MATCH(orders!$B358,customers!$A:$A,0))</f>
        <v>44562</v>
      </c>
      <c r="K358">
        <v>1</v>
      </c>
      <c r="L358">
        <f t="shared" si="11"/>
        <v>11</v>
      </c>
      <c r="M358" s="26" t="str">
        <f>INDEX(customers!$I:$I,MATCH(orders!$B358,customers!$A:$A,0))</f>
        <v>Affiliate</v>
      </c>
      <c r="N358" s="26" t="str">
        <f>INDEX(customers!$E:$E,MATCH(orders!$B358,customers!$A:$A,0))</f>
        <v>Europe</v>
      </c>
      <c r="O358" s="26" t="str">
        <f>INDEX(customers!$F:$F,MATCH(orders!$B358,customers!$A:$A,0))</f>
        <v>Tech</v>
      </c>
      <c r="P358" s="26" t="str">
        <f>INDEX(customers!$G:$G,MATCH(orders!$B358,customers!$A:$A,0))</f>
        <v>SMBs</v>
      </c>
      <c r="Q358" t="str">
        <f>INDEX(customers!$J:$J,MATCH(orders!$B358,customers!$A:$A,0))</f>
        <v>Basic</v>
      </c>
      <c r="R358" t="str">
        <f>INDEX(customers!$K:$K,MATCH(orders!$B358,customers!$A:$A,0))</f>
        <v>Monthly</v>
      </c>
    </row>
    <row r="359" spans="1:18" x14ac:dyDescent="0.25">
      <c r="A359" t="s">
        <v>725</v>
      </c>
      <c r="B359" t="s">
        <v>696</v>
      </c>
      <c r="C359" t="s">
        <v>726</v>
      </c>
      <c r="D359" s="26">
        <v>44951</v>
      </c>
      <c r="E359" t="s">
        <v>17</v>
      </c>
      <c r="F359" t="s">
        <v>4</v>
      </c>
      <c r="G359">
        <v>75</v>
      </c>
      <c r="H359">
        <v>60</v>
      </c>
      <c r="I359" s="26">
        <f t="shared" si="10"/>
        <v>44927</v>
      </c>
      <c r="J359" s="26">
        <f>INDEX(customers!$L:$L,MATCH(orders!$B359,customers!$A:$A,0))</f>
        <v>44562</v>
      </c>
      <c r="K359">
        <v>1</v>
      </c>
      <c r="L359">
        <f t="shared" si="11"/>
        <v>12</v>
      </c>
      <c r="M359" s="26" t="str">
        <f>INDEX(customers!$I:$I,MATCH(orders!$B359,customers!$A:$A,0))</f>
        <v>Affiliate</v>
      </c>
      <c r="N359" s="26" t="str">
        <f>INDEX(customers!$E:$E,MATCH(orders!$B359,customers!$A:$A,0))</f>
        <v>Europe</v>
      </c>
      <c r="O359" s="26" t="str">
        <f>INDEX(customers!$F:$F,MATCH(orders!$B359,customers!$A:$A,0))</f>
        <v>Tech</v>
      </c>
      <c r="P359" s="26" t="str">
        <f>INDEX(customers!$G:$G,MATCH(orders!$B359,customers!$A:$A,0))</f>
        <v>SMBs</v>
      </c>
      <c r="Q359" t="str">
        <f>INDEX(customers!$J:$J,MATCH(orders!$B359,customers!$A:$A,0))</f>
        <v>Basic</v>
      </c>
      <c r="R359" t="str">
        <f>INDEX(customers!$K:$K,MATCH(orders!$B359,customers!$A:$A,0))</f>
        <v>Monthly</v>
      </c>
    </row>
    <row r="360" spans="1:18" x14ac:dyDescent="0.25">
      <c r="A360" t="s">
        <v>727</v>
      </c>
      <c r="B360" t="s">
        <v>696</v>
      </c>
      <c r="C360" t="s">
        <v>728</v>
      </c>
      <c r="D360" s="26">
        <v>44982</v>
      </c>
      <c r="E360" t="s">
        <v>18</v>
      </c>
      <c r="F360" t="s">
        <v>4</v>
      </c>
      <c r="G360">
        <v>135</v>
      </c>
      <c r="H360">
        <v>110.7</v>
      </c>
      <c r="I360" s="26">
        <f t="shared" si="10"/>
        <v>44958</v>
      </c>
      <c r="J360" s="26">
        <f>INDEX(customers!$L:$L,MATCH(orders!$B360,customers!$A:$A,0))</f>
        <v>44562</v>
      </c>
      <c r="K360">
        <v>1</v>
      </c>
      <c r="L360">
        <f t="shared" si="11"/>
        <v>13</v>
      </c>
      <c r="M360" s="26" t="str">
        <f>INDEX(customers!$I:$I,MATCH(orders!$B360,customers!$A:$A,0))</f>
        <v>Affiliate</v>
      </c>
      <c r="N360" s="26" t="str">
        <f>INDEX(customers!$E:$E,MATCH(orders!$B360,customers!$A:$A,0))</f>
        <v>Europe</v>
      </c>
      <c r="O360" s="26" t="str">
        <f>INDEX(customers!$F:$F,MATCH(orders!$B360,customers!$A:$A,0))</f>
        <v>Tech</v>
      </c>
      <c r="P360" s="26" t="str">
        <f>INDEX(customers!$G:$G,MATCH(orders!$B360,customers!$A:$A,0))</f>
        <v>SMBs</v>
      </c>
      <c r="Q360" t="str">
        <f>INDEX(customers!$J:$J,MATCH(orders!$B360,customers!$A:$A,0))</f>
        <v>Basic</v>
      </c>
      <c r="R360" t="str">
        <f>INDEX(customers!$K:$K,MATCH(orders!$B360,customers!$A:$A,0))</f>
        <v>Monthly</v>
      </c>
    </row>
    <row r="361" spans="1:18" x14ac:dyDescent="0.25">
      <c r="A361" t="s">
        <v>729</v>
      </c>
      <c r="B361" t="s">
        <v>696</v>
      </c>
      <c r="C361" t="s">
        <v>728</v>
      </c>
      <c r="D361" s="26">
        <v>45010</v>
      </c>
      <c r="E361" t="s">
        <v>18</v>
      </c>
      <c r="F361" t="s">
        <v>4</v>
      </c>
      <c r="G361">
        <v>135</v>
      </c>
      <c r="H361">
        <v>110.7</v>
      </c>
      <c r="I361" s="26">
        <f t="shared" si="10"/>
        <v>44986</v>
      </c>
      <c r="J361" s="26">
        <f>INDEX(customers!$L:$L,MATCH(orders!$B361,customers!$A:$A,0))</f>
        <v>44562</v>
      </c>
      <c r="K361">
        <v>1</v>
      </c>
      <c r="L361">
        <f t="shared" si="11"/>
        <v>14</v>
      </c>
      <c r="M361" s="26" t="str">
        <f>INDEX(customers!$I:$I,MATCH(orders!$B361,customers!$A:$A,0))</f>
        <v>Affiliate</v>
      </c>
      <c r="N361" s="26" t="str">
        <f>INDEX(customers!$E:$E,MATCH(orders!$B361,customers!$A:$A,0))</f>
        <v>Europe</v>
      </c>
      <c r="O361" s="26" t="str">
        <f>INDEX(customers!$F:$F,MATCH(orders!$B361,customers!$A:$A,0))</f>
        <v>Tech</v>
      </c>
      <c r="P361" s="26" t="str">
        <f>INDEX(customers!$G:$G,MATCH(orders!$B361,customers!$A:$A,0))</f>
        <v>SMBs</v>
      </c>
      <c r="Q361" t="str">
        <f>INDEX(customers!$J:$J,MATCH(orders!$B361,customers!$A:$A,0))</f>
        <v>Basic</v>
      </c>
      <c r="R361" t="str">
        <f>INDEX(customers!$K:$K,MATCH(orders!$B361,customers!$A:$A,0))</f>
        <v>Monthly</v>
      </c>
    </row>
    <row r="362" spans="1:18" x14ac:dyDescent="0.25">
      <c r="A362" t="s">
        <v>730</v>
      </c>
      <c r="B362" t="s">
        <v>696</v>
      </c>
      <c r="C362" t="s">
        <v>731</v>
      </c>
      <c r="D362" s="26">
        <v>45013</v>
      </c>
      <c r="E362" t="s">
        <v>18</v>
      </c>
      <c r="F362" t="s">
        <v>4</v>
      </c>
      <c r="G362">
        <v>135</v>
      </c>
      <c r="H362">
        <v>110.7</v>
      </c>
      <c r="I362" s="26">
        <f t="shared" si="10"/>
        <v>44986</v>
      </c>
      <c r="J362" s="26">
        <f>INDEX(customers!$L:$L,MATCH(orders!$B362,customers!$A:$A,0))</f>
        <v>44562</v>
      </c>
      <c r="K362">
        <v>1</v>
      </c>
      <c r="L362">
        <f t="shared" si="11"/>
        <v>14</v>
      </c>
      <c r="M362" s="26" t="str">
        <f>INDEX(customers!$I:$I,MATCH(orders!$B362,customers!$A:$A,0))</f>
        <v>Affiliate</v>
      </c>
      <c r="N362" s="26" t="str">
        <f>INDEX(customers!$E:$E,MATCH(orders!$B362,customers!$A:$A,0))</f>
        <v>Europe</v>
      </c>
      <c r="O362" s="26" t="str">
        <f>INDEX(customers!$F:$F,MATCH(orders!$B362,customers!$A:$A,0))</f>
        <v>Tech</v>
      </c>
      <c r="P362" s="26" t="str">
        <f>INDEX(customers!$G:$G,MATCH(orders!$B362,customers!$A:$A,0))</f>
        <v>SMBs</v>
      </c>
      <c r="Q362" t="str">
        <f>INDEX(customers!$J:$J,MATCH(orders!$B362,customers!$A:$A,0))</f>
        <v>Basic</v>
      </c>
      <c r="R362" t="str">
        <f>INDEX(customers!$K:$K,MATCH(orders!$B362,customers!$A:$A,0))</f>
        <v>Monthly</v>
      </c>
    </row>
    <row r="363" spans="1:18" x14ac:dyDescent="0.25">
      <c r="A363" t="s">
        <v>732</v>
      </c>
      <c r="B363" t="s">
        <v>696</v>
      </c>
      <c r="C363" t="s">
        <v>733</v>
      </c>
      <c r="D363" s="26">
        <v>45044</v>
      </c>
      <c r="E363" t="s">
        <v>17</v>
      </c>
      <c r="F363" t="s">
        <v>4</v>
      </c>
      <c r="G363">
        <v>75</v>
      </c>
      <c r="H363">
        <v>60</v>
      </c>
      <c r="I363" s="26">
        <f t="shared" si="10"/>
        <v>45017</v>
      </c>
      <c r="J363" s="26">
        <f>INDEX(customers!$L:$L,MATCH(orders!$B363,customers!$A:$A,0))</f>
        <v>44562</v>
      </c>
      <c r="K363">
        <v>1</v>
      </c>
      <c r="L363">
        <f t="shared" si="11"/>
        <v>15</v>
      </c>
      <c r="M363" s="26" t="str">
        <f>INDEX(customers!$I:$I,MATCH(orders!$B363,customers!$A:$A,0))</f>
        <v>Affiliate</v>
      </c>
      <c r="N363" s="26" t="str">
        <f>INDEX(customers!$E:$E,MATCH(orders!$B363,customers!$A:$A,0))</f>
        <v>Europe</v>
      </c>
      <c r="O363" s="26" t="str">
        <f>INDEX(customers!$F:$F,MATCH(orders!$B363,customers!$A:$A,0))</f>
        <v>Tech</v>
      </c>
      <c r="P363" s="26" t="str">
        <f>INDEX(customers!$G:$G,MATCH(orders!$B363,customers!$A:$A,0))</f>
        <v>SMBs</v>
      </c>
      <c r="Q363" t="str">
        <f>INDEX(customers!$J:$J,MATCH(orders!$B363,customers!$A:$A,0))</f>
        <v>Basic</v>
      </c>
      <c r="R363" t="str">
        <f>INDEX(customers!$K:$K,MATCH(orders!$B363,customers!$A:$A,0))</f>
        <v>Monthly</v>
      </c>
    </row>
    <row r="364" spans="1:18" x14ac:dyDescent="0.25">
      <c r="A364" t="s">
        <v>734</v>
      </c>
      <c r="B364" t="s">
        <v>696</v>
      </c>
      <c r="C364" t="s">
        <v>733</v>
      </c>
      <c r="D364" s="26">
        <v>45074</v>
      </c>
      <c r="E364" t="s">
        <v>17</v>
      </c>
      <c r="F364" t="s">
        <v>4</v>
      </c>
      <c r="G364">
        <v>75</v>
      </c>
      <c r="H364">
        <v>60</v>
      </c>
      <c r="I364" s="26">
        <f t="shared" si="10"/>
        <v>45047</v>
      </c>
      <c r="J364" s="26">
        <f>INDEX(customers!$L:$L,MATCH(orders!$B364,customers!$A:$A,0))</f>
        <v>44562</v>
      </c>
      <c r="K364">
        <v>1</v>
      </c>
      <c r="L364">
        <f t="shared" si="11"/>
        <v>16</v>
      </c>
      <c r="M364" s="26" t="str">
        <f>INDEX(customers!$I:$I,MATCH(orders!$B364,customers!$A:$A,0))</f>
        <v>Affiliate</v>
      </c>
      <c r="N364" s="26" t="str">
        <f>INDEX(customers!$E:$E,MATCH(orders!$B364,customers!$A:$A,0))</f>
        <v>Europe</v>
      </c>
      <c r="O364" s="26" t="str">
        <f>INDEX(customers!$F:$F,MATCH(orders!$B364,customers!$A:$A,0))</f>
        <v>Tech</v>
      </c>
      <c r="P364" s="26" t="str">
        <f>INDEX(customers!$G:$G,MATCH(orders!$B364,customers!$A:$A,0))</f>
        <v>SMBs</v>
      </c>
      <c r="Q364" t="str">
        <f>INDEX(customers!$J:$J,MATCH(orders!$B364,customers!$A:$A,0))</f>
        <v>Basic</v>
      </c>
      <c r="R364" t="str">
        <f>INDEX(customers!$K:$K,MATCH(orders!$B364,customers!$A:$A,0))</f>
        <v>Monthly</v>
      </c>
    </row>
    <row r="365" spans="1:18" x14ac:dyDescent="0.25">
      <c r="A365" t="s">
        <v>735</v>
      </c>
      <c r="B365" t="s">
        <v>696</v>
      </c>
      <c r="C365" t="s">
        <v>736</v>
      </c>
      <c r="D365" s="26">
        <v>45075</v>
      </c>
      <c r="E365" t="s">
        <v>17</v>
      </c>
      <c r="F365" t="s">
        <v>4</v>
      </c>
      <c r="G365">
        <v>75</v>
      </c>
      <c r="H365">
        <v>60</v>
      </c>
      <c r="I365" s="26">
        <f t="shared" si="10"/>
        <v>45047</v>
      </c>
      <c r="J365" s="26">
        <f>INDEX(customers!$L:$L,MATCH(orders!$B365,customers!$A:$A,0))</f>
        <v>44562</v>
      </c>
      <c r="K365">
        <v>1</v>
      </c>
      <c r="L365">
        <f t="shared" si="11"/>
        <v>16</v>
      </c>
      <c r="M365" s="26" t="str">
        <f>INDEX(customers!$I:$I,MATCH(orders!$B365,customers!$A:$A,0))</f>
        <v>Affiliate</v>
      </c>
      <c r="N365" s="26" t="str">
        <f>INDEX(customers!$E:$E,MATCH(orders!$B365,customers!$A:$A,0))</f>
        <v>Europe</v>
      </c>
      <c r="O365" s="26" t="str">
        <f>INDEX(customers!$F:$F,MATCH(orders!$B365,customers!$A:$A,0))</f>
        <v>Tech</v>
      </c>
      <c r="P365" s="26" t="str">
        <f>INDEX(customers!$G:$G,MATCH(orders!$B365,customers!$A:$A,0))</f>
        <v>SMBs</v>
      </c>
      <c r="Q365" t="str">
        <f>INDEX(customers!$J:$J,MATCH(orders!$B365,customers!$A:$A,0))</f>
        <v>Basic</v>
      </c>
      <c r="R365" t="str">
        <f>INDEX(customers!$K:$K,MATCH(orders!$B365,customers!$A:$A,0))</f>
        <v>Monthly</v>
      </c>
    </row>
    <row r="366" spans="1:18" x14ac:dyDescent="0.25">
      <c r="A366" t="s">
        <v>737</v>
      </c>
      <c r="B366" t="s">
        <v>696</v>
      </c>
      <c r="C366" t="s">
        <v>738</v>
      </c>
      <c r="D366" s="26">
        <v>45106</v>
      </c>
      <c r="E366" t="s">
        <v>17</v>
      </c>
      <c r="F366" t="s">
        <v>4</v>
      </c>
      <c r="G366">
        <v>75</v>
      </c>
      <c r="H366">
        <v>60</v>
      </c>
      <c r="I366" s="26">
        <f t="shared" si="10"/>
        <v>45078</v>
      </c>
      <c r="J366" s="26">
        <f>INDEX(customers!$L:$L,MATCH(orders!$B366,customers!$A:$A,0))</f>
        <v>44562</v>
      </c>
      <c r="K366">
        <v>1</v>
      </c>
      <c r="L366">
        <f t="shared" si="11"/>
        <v>17</v>
      </c>
      <c r="M366" s="26" t="str">
        <f>INDEX(customers!$I:$I,MATCH(orders!$B366,customers!$A:$A,0))</f>
        <v>Affiliate</v>
      </c>
      <c r="N366" s="26" t="str">
        <f>INDEX(customers!$E:$E,MATCH(orders!$B366,customers!$A:$A,0))</f>
        <v>Europe</v>
      </c>
      <c r="O366" s="26" t="str">
        <f>INDEX(customers!$F:$F,MATCH(orders!$B366,customers!$A:$A,0))</f>
        <v>Tech</v>
      </c>
      <c r="P366" s="26" t="str">
        <f>INDEX(customers!$G:$G,MATCH(orders!$B366,customers!$A:$A,0))</f>
        <v>SMBs</v>
      </c>
      <c r="Q366" t="str">
        <f>INDEX(customers!$J:$J,MATCH(orders!$B366,customers!$A:$A,0))</f>
        <v>Basic</v>
      </c>
      <c r="R366" t="str">
        <f>INDEX(customers!$K:$K,MATCH(orders!$B366,customers!$A:$A,0))</f>
        <v>Monthly</v>
      </c>
    </row>
    <row r="367" spans="1:18" x14ac:dyDescent="0.25">
      <c r="A367" t="s">
        <v>739</v>
      </c>
      <c r="B367" t="s">
        <v>696</v>
      </c>
      <c r="C367" t="s">
        <v>738</v>
      </c>
      <c r="D367" s="26">
        <v>45136</v>
      </c>
      <c r="E367" t="s">
        <v>17</v>
      </c>
      <c r="F367" t="s">
        <v>4</v>
      </c>
      <c r="G367">
        <v>75</v>
      </c>
      <c r="H367">
        <v>60</v>
      </c>
      <c r="I367" s="26">
        <f t="shared" si="10"/>
        <v>45108</v>
      </c>
      <c r="J367" s="26">
        <f>INDEX(customers!$L:$L,MATCH(orders!$B367,customers!$A:$A,0))</f>
        <v>44562</v>
      </c>
      <c r="K367">
        <v>1</v>
      </c>
      <c r="L367">
        <f t="shared" si="11"/>
        <v>18</v>
      </c>
      <c r="M367" s="26" t="str">
        <f>INDEX(customers!$I:$I,MATCH(orders!$B367,customers!$A:$A,0))</f>
        <v>Affiliate</v>
      </c>
      <c r="N367" s="26" t="str">
        <f>INDEX(customers!$E:$E,MATCH(orders!$B367,customers!$A:$A,0))</f>
        <v>Europe</v>
      </c>
      <c r="O367" s="26" t="str">
        <f>INDEX(customers!$F:$F,MATCH(orders!$B367,customers!$A:$A,0))</f>
        <v>Tech</v>
      </c>
      <c r="P367" s="26" t="str">
        <f>INDEX(customers!$G:$G,MATCH(orders!$B367,customers!$A:$A,0))</f>
        <v>SMBs</v>
      </c>
      <c r="Q367" t="str">
        <f>INDEX(customers!$J:$J,MATCH(orders!$B367,customers!$A:$A,0))</f>
        <v>Basic</v>
      </c>
      <c r="R367" t="str">
        <f>INDEX(customers!$K:$K,MATCH(orders!$B367,customers!$A:$A,0))</f>
        <v>Monthly</v>
      </c>
    </row>
    <row r="368" spans="1:18" x14ac:dyDescent="0.25">
      <c r="A368" t="s">
        <v>740</v>
      </c>
      <c r="B368" t="s">
        <v>696</v>
      </c>
      <c r="C368" t="s">
        <v>741</v>
      </c>
      <c r="D368" s="26">
        <v>45137</v>
      </c>
      <c r="E368" t="s">
        <v>17</v>
      </c>
      <c r="F368" t="s">
        <v>4</v>
      </c>
      <c r="G368">
        <v>75</v>
      </c>
      <c r="H368">
        <v>60</v>
      </c>
      <c r="I368" s="26">
        <f t="shared" si="10"/>
        <v>45108</v>
      </c>
      <c r="J368" s="26">
        <f>INDEX(customers!$L:$L,MATCH(orders!$B368,customers!$A:$A,0))</f>
        <v>44562</v>
      </c>
      <c r="K368">
        <v>1</v>
      </c>
      <c r="L368">
        <f t="shared" si="11"/>
        <v>18</v>
      </c>
      <c r="M368" s="26" t="str">
        <f>INDEX(customers!$I:$I,MATCH(orders!$B368,customers!$A:$A,0))</f>
        <v>Affiliate</v>
      </c>
      <c r="N368" s="26" t="str">
        <f>INDEX(customers!$E:$E,MATCH(orders!$B368,customers!$A:$A,0))</f>
        <v>Europe</v>
      </c>
      <c r="O368" s="26" t="str">
        <f>INDEX(customers!$F:$F,MATCH(orders!$B368,customers!$A:$A,0))</f>
        <v>Tech</v>
      </c>
      <c r="P368" s="26" t="str">
        <f>INDEX(customers!$G:$G,MATCH(orders!$B368,customers!$A:$A,0))</f>
        <v>SMBs</v>
      </c>
      <c r="Q368" t="str">
        <f>INDEX(customers!$J:$J,MATCH(orders!$B368,customers!$A:$A,0))</f>
        <v>Basic</v>
      </c>
      <c r="R368" t="str">
        <f>INDEX(customers!$K:$K,MATCH(orders!$B368,customers!$A:$A,0))</f>
        <v>Monthly</v>
      </c>
    </row>
    <row r="369" spans="1:18" x14ac:dyDescent="0.25">
      <c r="A369" t="s">
        <v>742</v>
      </c>
      <c r="B369" t="s">
        <v>696</v>
      </c>
      <c r="C369" t="s">
        <v>743</v>
      </c>
      <c r="D369" s="26">
        <v>45168</v>
      </c>
      <c r="E369" t="s">
        <v>17</v>
      </c>
      <c r="F369" t="s">
        <v>4</v>
      </c>
      <c r="G369">
        <v>75</v>
      </c>
      <c r="H369">
        <v>60</v>
      </c>
      <c r="I369" s="26">
        <f t="shared" si="10"/>
        <v>45139</v>
      </c>
      <c r="J369" s="26">
        <f>INDEX(customers!$L:$L,MATCH(orders!$B369,customers!$A:$A,0))</f>
        <v>44562</v>
      </c>
      <c r="K369">
        <v>1</v>
      </c>
      <c r="L369">
        <f t="shared" si="11"/>
        <v>19</v>
      </c>
      <c r="M369" s="26" t="str">
        <f>INDEX(customers!$I:$I,MATCH(orders!$B369,customers!$A:$A,0))</f>
        <v>Affiliate</v>
      </c>
      <c r="N369" s="26" t="str">
        <f>INDEX(customers!$E:$E,MATCH(orders!$B369,customers!$A:$A,0))</f>
        <v>Europe</v>
      </c>
      <c r="O369" s="26" t="str">
        <f>INDEX(customers!$F:$F,MATCH(orders!$B369,customers!$A:$A,0))</f>
        <v>Tech</v>
      </c>
      <c r="P369" s="26" t="str">
        <f>INDEX(customers!$G:$G,MATCH(orders!$B369,customers!$A:$A,0))</f>
        <v>SMBs</v>
      </c>
      <c r="Q369" t="str">
        <f>INDEX(customers!$J:$J,MATCH(orders!$B369,customers!$A:$A,0))</f>
        <v>Basic</v>
      </c>
      <c r="R369" t="str">
        <f>INDEX(customers!$K:$K,MATCH(orders!$B369,customers!$A:$A,0))</f>
        <v>Monthly</v>
      </c>
    </row>
    <row r="370" spans="1:18" x14ac:dyDescent="0.25">
      <c r="A370" t="s">
        <v>744</v>
      </c>
      <c r="B370" t="s">
        <v>696</v>
      </c>
      <c r="C370" t="s">
        <v>745</v>
      </c>
      <c r="D370" s="26">
        <v>45199</v>
      </c>
      <c r="E370" t="s">
        <v>17</v>
      </c>
      <c r="F370" t="s">
        <v>4</v>
      </c>
      <c r="G370">
        <v>75</v>
      </c>
      <c r="H370">
        <v>60</v>
      </c>
      <c r="I370" s="26">
        <f t="shared" si="10"/>
        <v>45170</v>
      </c>
      <c r="J370" s="26">
        <f>INDEX(customers!$L:$L,MATCH(orders!$B370,customers!$A:$A,0))</f>
        <v>44562</v>
      </c>
      <c r="K370">
        <v>1</v>
      </c>
      <c r="L370">
        <f t="shared" si="11"/>
        <v>20</v>
      </c>
      <c r="M370" s="26" t="str">
        <f>INDEX(customers!$I:$I,MATCH(orders!$B370,customers!$A:$A,0))</f>
        <v>Affiliate</v>
      </c>
      <c r="N370" s="26" t="str">
        <f>INDEX(customers!$E:$E,MATCH(orders!$B370,customers!$A:$A,0))</f>
        <v>Europe</v>
      </c>
      <c r="O370" s="26" t="str">
        <f>INDEX(customers!$F:$F,MATCH(orders!$B370,customers!$A:$A,0))</f>
        <v>Tech</v>
      </c>
      <c r="P370" s="26" t="str">
        <f>INDEX(customers!$G:$G,MATCH(orders!$B370,customers!$A:$A,0))</f>
        <v>SMBs</v>
      </c>
      <c r="Q370" t="str">
        <f>INDEX(customers!$J:$J,MATCH(orders!$B370,customers!$A:$A,0))</f>
        <v>Basic</v>
      </c>
      <c r="R370" t="str">
        <f>INDEX(customers!$K:$K,MATCH(orders!$B370,customers!$A:$A,0))</f>
        <v>Monthly</v>
      </c>
    </row>
    <row r="371" spans="1:18" x14ac:dyDescent="0.25">
      <c r="A371" t="s">
        <v>746</v>
      </c>
      <c r="B371" t="s">
        <v>696</v>
      </c>
      <c r="C371" t="s">
        <v>745</v>
      </c>
      <c r="D371" s="26">
        <v>45229</v>
      </c>
      <c r="E371" t="s">
        <v>17</v>
      </c>
      <c r="F371" t="s">
        <v>4</v>
      </c>
      <c r="G371">
        <v>75</v>
      </c>
      <c r="H371">
        <v>60</v>
      </c>
      <c r="I371" s="26">
        <f t="shared" si="10"/>
        <v>45200</v>
      </c>
      <c r="J371" s="26">
        <f>INDEX(customers!$L:$L,MATCH(orders!$B371,customers!$A:$A,0))</f>
        <v>44562</v>
      </c>
      <c r="K371">
        <v>1</v>
      </c>
      <c r="L371">
        <f t="shared" si="11"/>
        <v>21</v>
      </c>
      <c r="M371" s="26" t="str">
        <f>INDEX(customers!$I:$I,MATCH(orders!$B371,customers!$A:$A,0))</f>
        <v>Affiliate</v>
      </c>
      <c r="N371" s="26" t="str">
        <f>INDEX(customers!$E:$E,MATCH(orders!$B371,customers!$A:$A,0))</f>
        <v>Europe</v>
      </c>
      <c r="O371" s="26" t="str">
        <f>INDEX(customers!$F:$F,MATCH(orders!$B371,customers!$A:$A,0))</f>
        <v>Tech</v>
      </c>
      <c r="P371" s="26" t="str">
        <f>INDEX(customers!$G:$G,MATCH(orders!$B371,customers!$A:$A,0))</f>
        <v>SMBs</v>
      </c>
      <c r="Q371" t="str">
        <f>INDEX(customers!$J:$J,MATCH(orders!$B371,customers!$A:$A,0))</f>
        <v>Basic</v>
      </c>
      <c r="R371" t="str">
        <f>INDEX(customers!$K:$K,MATCH(orders!$B371,customers!$A:$A,0))</f>
        <v>Monthly</v>
      </c>
    </row>
    <row r="372" spans="1:18" x14ac:dyDescent="0.25">
      <c r="A372" t="s">
        <v>747</v>
      </c>
      <c r="B372" t="s">
        <v>696</v>
      </c>
      <c r="C372" t="s">
        <v>748</v>
      </c>
      <c r="D372" s="26">
        <v>45230</v>
      </c>
      <c r="E372" t="s">
        <v>17</v>
      </c>
      <c r="F372" t="s">
        <v>4</v>
      </c>
      <c r="G372">
        <v>75</v>
      </c>
      <c r="H372">
        <v>60</v>
      </c>
      <c r="I372" s="26">
        <f t="shared" si="10"/>
        <v>45200</v>
      </c>
      <c r="J372" s="26">
        <f>INDEX(customers!$L:$L,MATCH(orders!$B372,customers!$A:$A,0))</f>
        <v>44562</v>
      </c>
      <c r="K372">
        <v>1</v>
      </c>
      <c r="L372">
        <f t="shared" si="11"/>
        <v>21</v>
      </c>
      <c r="M372" s="26" t="str">
        <f>INDEX(customers!$I:$I,MATCH(orders!$B372,customers!$A:$A,0))</f>
        <v>Affiliate</v>
      </c>
      <c r="N372" s="26" t="str">
        <f>INDEX(customers!$E:$E,MATCH(orders!$B372,customers!$A:$A,0))</f>
        <v>Europe</v>
      </c>
      <c r="O372" s="26" t="str">
        <f>INDEX(customers!$F:$F,MATCH(orders!$B372,customers!$A:$A,0))</f>
        <v>Tech</v>
      </c>
      <c r="P372" s="26" t="str">
        <f>INDEX(customers!$G:$G,MATCH(orders!$B372,customers!$A:$A,0))</f>
        <v>SMBs</v>
      </c>
      <c r="Q372" t="str">
        <f>INDEX(customers!$J:$J,MATCH(orders!$B372,customers!$A:$A,0))</f>
        <v>Basic</v>
      </c>
      <c r="R372" t="str">
        <f>INDEX(customers!$K:$K,MATCH(orders!$B372,customers!$A:$A,0))</f>
        <v>Monthly</v>
      </c>
    </row>
    <row r="373" spans="1:18" x14ac:dyDescent="0.25">
      <c r="A373" t="s">
        <v>749</v>
      </c>
      <c r="B373" t="s">
        <v>696</v>
      </c>
      <c r="C373" t="s">
        <v>748</v>
      </c>
      <c r="D373" s="26">
        <v>45260</v>
      </c>
      <c r="E373" t="s">
        <v>17</v>
      </c>
      <c r="F373" t="s">
        <v>4</v>
      </c>
      <c r="G373">
        <v>75</v>
      </c>
      <c r="H373">
        <v>60</v>
      </c>
      <c r="I373" s="26">
        <f t="shared" si="10"/>
        <v>45231</v>
      </c>
      <c r="J373" s="26">
        <f>INDEX(customers!$L:$L,MATCH(orders!$B373,customers!$A:$A,0))</f>
        <v>44562</v>
      </c>
      <c r="K373">
        <v>1</v>
      </c>
      <c r="L373">
        <f t="shared" si="11"/>
        <v>22</v>
      </c>
      <c r="M373" s="26" t="str">
        <f>INDEX(customers!$I:$I,MATCH(orders!$B373,customers!$A:$A,0))</f>
        <v>Affiliate</v>
      </c>
      <c r="N373" s="26" t="str">
        <f>INDEX(customers!$E:$E,MATCH(orders!$B373,customers!$A:$A,0))</f>
        <v>Europe</v>
      </c>
      <c r="O373" s="26" t="str">
        <f>INDEX(customers!$F:$F,MATCH(orders!$B373,customers!$A:$A,0))</f>
        <v>Tech</v>
      </c>
      <c r="P373" s="26" t="str">
        <f>INDEX(customers!$G:$G,MATCH(orders!$B373,customers!$A:$A,0))</f>
        <v>SMBs</v>
      </c>
      <c r="Q373" t="str">
        <f>INDEX(customers!$J:$J,MATCH(orders!$B373,customers!$A:$A,0))</f>
        <v>Basic</v>
      </c>
      <c r="R373" t="str">
        <f>INDEX(customers!$K:$K,MATCH(orders!$B373,customers!$A:$A,0))</f>
        <v>Monthly</v>
      </c>
    </row>
    <row r="374" spans="1:18" x14ac:dyDescent="0.25">
      <c r="A374" t="s">
        <v>750</v>
      </c>
      <c r="B374" t="s">
        <v>696</v>
      </c>
      <c r="C374" t="s">
        <v>751</v>
      </c>
      <c r="D374" s="26">
        <v>45261</v>
      </c>
      <c r="E374" t="s">
        <v>17</v>
      </c>
      <c r="F374" t="s">
        <v>4</v>
      </c>
      <c r="G374">
        <v>75</v>
      </c>
      <c r="H374">
        <v>60</v>
      </c>
      <c r="I374" s="26">
        <f t="shared" si="10"/>
        <v>45261</v>
      </c>
      <c r="J374" s="26">
        <f>INDEX(customers!$L:$L,MATCH(orders!$B374,customers!$A:$A,0))</f>
        <v>44562</v>
      </c>
      <c r="K374">
        <v>1</v>
      </c>
      <c r="L374">
        <f t="shared" si="11"/>
        <v>23</v>
      </c>
      <c r="M374" s="26" t="str">
        <f>INDEX(customers!$I:$I,MATCH(orders!$B374,customers!$A:$A,0))</f>
        <v>Affiliate</v>
      </c>
      <c r="N374" s="26" t="str">
        <f>INDEX(customers!$E:$E,MATCH(orders!$B374,customers!$A:$A,0))</f>
        <v>Europe</v>
      </c>
      <c r="O374" s="26" t="str">
        <f>INDEX(customers!$F:$F,MATCH(orders!$B374,customers!$A:$A,0))</f>
        <v>Tech</v>
      </c>
      <c r="P374" s="26" t="str">
        <f>INDEX(customers!$G:$G,MATCH(orders!$B374,customers!$A:$A,0))</f>
        <v>SMBs</v>
      </c>
      <c r="Q374" t="str">
        <f>INDEX(customers!$J:$J,MATCH(orders!$B374,customers!$A:$A,0))</f>
        <v>Basic</v>
      </c>
      <c r="R374" t="str">
        <f>INDEX(customers!$K:$K,MATCH(orders!$B374,customers!$A:$A,0))</f>
        <v>Monthly</v>
      </c>
    </row>
    <row r="375" spans="1:18" x14ac:dyDescent="0.25">
      <c r="A375" t="s">
        <v>752</v>
      </c>
      <c r="B375" t="s">
        <v>696</v>
      </c>
      <c r="C375" t="s">
        <v>753</v>
      </c>
      <c r="D375" s="26">
        <v>45292</v>
      </c>
      <c r="E375" t="s">
        <v>17</v>
      </c>
      <c r="F375" t="s">
        <v>4</v>
      </c>
      <c r="G375">
        <v>75</v>
      </c>
      <c r="H375">
        <v>60</v>
      </c>
      <c r="I375" s="26">
        <f t="shared" si="10"/>
        <v>45292</v>
      </c>
      <c r="J375" s="26">
        <f>INDEX(customers!$L:$L,MATCH(orders!$B375,customers!$A:$A,0))</f>
        <v>44562</v>
      </c>
      <c r="K375">
        <v>1</v>
      </c>
      <c r="L375">
        <f t="shared" si="11"/>
        <v>24</v>
      </c>
      <c r="M375" s="26" t="str">
        <f>INDEX(customers!$I:$I,MATCH(orders!$B375,customers!$A:$A,0))</f>
        <v>Affiliate</v>
      </c>
      <c r="N375" s="26" t="str">
        <f>INDEX(customers!$E:$E,MATCH(orders!$B375,customers!$A:$A,0))</f>
        <v>Europe</v>
      </c>
      <c r="O375" s="26" t="str">
        <f>INDEX(customers!$F:$F,MATCH(orders!$B375,customers!$A:$A,0))</f>
        <v>Tech</v>
      </c>
      <c r="P375" s="26" t="str">
        <f>INDEX(customers!$G:$G,MATCH(orders!$B375,customers!$A:$A,0))</f>
        <v>SMBs</v>
      </c>
      <c r="Q375" t="str">
        <f>INDEX(customers!$J:$J,MATCH(orders!$B375,customers!$A:$A,0))</f>
        <v>Basic</v>
      </c>
      <c r="R375" t="str">
        <f>INDEX(customers!$K:$K,MATCH(orders!$B375,customers!$A:$A,0))</f>
        <v>Monthly</v>
      </c>
    </row>
    <row r="376" spans="1:18" x14ac:dyDescent="0.25">
      <c r="A376" t="s">
        <v>754</v>
      </c>
      <c r="B376" t="s">
        <v>696</v>
      </c>
      <c r="C376" t="s">
        <v>755</v>
      </c>
      <c r="D376" s="26">
        <v>45323</v>
      </c>
      <c r="E376" t="s">
        <v>18</v>
      </c>
      <c r="F376" t="s">
        <v>4</v>
      </c>
      <c r="G376">
        <v>135</v>
      </c>
      <c r="H376">
        <v>110.7</v>
      </c>
      <c r="I376" s="26">
        <f t="shared" si="10"/>
        <v>45323</v>
      </c>
      <c r="J376" s="26">
        <f>INDEX(customers!$L:$L,MATCH(orders!$B376,customers!$A:$A,0))</f>
        <v>44562</v>
      </c>
      <c r="K376">
        <v>1</v>
      </c>
      <c r="L376">
        <f t="shared" si="11"/>
        <v>25</v>
      </c>
      <c r="M376" s="26" t="str">
        <f>INDEX(customers!$I:$I,MATCH(orders!$B376,customers!$A:$A,0))</f>
        <v>Affiliate</v>
      </c>
      <c r="N376" s="26" t="str">
        <f>INDEX(customers!$E:$E,MATCH(orders!$B376,customers!$A:$A,0))</f>
        <v>Europe</v>
      </c>
      <c r="O376" s="26" t="str">
        <f>INDEX(customers!$F:$F,MATCH(orders!$B376,customers!$A:$A,0))</f>
        <v>Tech</v>
      </c>
      <c r="P376" s="26" t="str">
        <f>INDEX(customers!$G:$G,MATCH(orders!$B376,customers!$A:$A,0))</f>
        <v>SMBs</v>
      </c>
      <c r="Q376" t="str">
        <f>INDEX(customers!$J:$J,MATCH(orders!$B376,customers!$A:$A,0))</f>
        <v>Basic</v>
      </c>
      <c r="R376" t="str">
        <f>INDEX(customers!$K:$K,MATCH(orders!$B376,customers!$A:$A,0))</f>
        <v>Monthly</v>
      </c>
    </row>
    <row r="377" spans="1:18" x14ac:dyDescent="0.25">
      <c r="A377" t="s">
        <v>756</v>
      </c>
      <c r="B377" t="s">
        <v>696</v>
      </c>
      <c r="C377" t="s">
        <v>755</v>
      </c>
      <c r="D377" s="26">
        <v>45352</v>
      </c>
      <c r="E377" t="s">
        <v>18</v>
      </c>
      <c r="F377" t="s">
        <v>4</v>
      </c>
      <c r="G377">
        <v>135</v>
      </c>
      <c r="H377">
        <v>110.7</v>
      </c>
      <c r="I377" s="26">
        <f t="shared" si="10"/>
        <v>45352</v>
      </c>
      <c r="J377" s="26">
        <f>INDEX(customers!$L:$L,MATCH(orders!$B377,customers!$A:$A,0))</f>
        <v>44562</v>
      </c>
      <c r="K377">
        <v>1</v>
      </c>
      <c r="L377">
        <f t="shared" si="11"/>
        <v>26</v>
      </c>
      <c r="M377" s="26" t="str">
        <f>INDEX(customers!$I:$I,MATCH(orders!$B377,customers!$A:$A,0))</f>
        <v>Affiliate</v>
      </c>
      <c r="N377" s="26" t="str">
        <f>INDEX(customers!$E:$E,MATCH(orders!$B377,customers!$A:$A,0))</f>
        <v>Europe</v>
      </c>
      <c r="O377" s="26" t="str">
        <f>INDEX(customers!$F:$F,MATCH(orders!$B377,customers!$A:$A,0))</f>
        <v>Tech</v>
      </c>
      <c r="P377" s="26" t="str">
        <f>INDEX(customers!$G:$G,MATCH(orders!$B377,customers!$A:$A,0))</f>
        <v>SMBs</v>
      </c>
      <c r="Q377" t="str">
        <f>INDEX(customers!$J:$J,MATCH(orders!$B377,customers!$A:$A,0))</f>
        <v>Basic</v>
      </c>
      <c r="R377" t="str">
        <f>INDEX(customers!$K:$K,MATCH(orders!$B377,customers!$A:$A,0))</f>
        <v>Monthly</v>
      </c>
    </row>
    <row r="378" spans="1:18" x14ac:dyDescent="0.25">
      <c r="A378" t="s">
        <v>757</v>
      </c>
      <c r="B378" t="s">
        <v>696</v>
      </c>
      <c r="C378" t="s">
        <v>758</v>
      </c>
      <c r="D378" s="26">
        <v>45354</v>
      </c>
      <c r="E378" t="s">
        <v>18</v>
      </c>
      <c r="F378" t="s">
        <v>4</v>
      </c>
      <c r="G378">
        <v>135</v>
      </c>
      <c r="H378">
        <v>110.7</v>
      </c>
      <c r="I378" s="26">
        <f t="shared" si="10"/>
        <v>45352</v>
      </c>
      <c r="J378" s="26">
        <f>INDEX(customers!$L:$L,MATCH(orders!$B378,customers!$A:$A,0))</f>
        <v>44562</v>
      </c>
      <c r="K378">
        <v>1</v>
      </c>
      <c r="L378">
        <f t="shared" si="11"/>
        <v>26</v>
      </c>
      <c r="M378" s="26" t="str">
        <f>INDEX(customers!$I:$I,MATCH(orders!$B378,customers!$A:$A,0))</f>
        <v>Affiliate</v>
      </c>
      <c r="N378" s="26" t="str">
        <f>INDEX(customers!$E:$E,MATCH(orders!$B378,customers!$A:$A,0))</f>
        <v>Europe</v>
      </c>
      <c r="O378" s="26" t="str">
        <f>INDEX(customers!$F:$F,MATCH(orders!$B378,customers!$A:$A,0))</f>
        <v>Tech</v>
      </c>
      <c r="P378" s="26" t="str">
        <f>INDEX(customers!$G:$G,MATCH(orders!$B378,customers!$A:$A,0))</f>
        <v>SMBs</v>
      </c>
      <c r="Q378" t="str">
        <f>INDEX(customers!$J:$J,MATCH(orders!$B378,customers!$A:$A,0))</f>
        <v>Basic</v>
      </c>
      <c r="R378" t="str">
        <f>INDEX(customers!$K:$K,MATCH(orders!$B378,customers!$A:$A,0))</f>
        <v>Monthly</v>
      </c>
    </row>
    <row r="379" spans="1:18" x14ac:dyDescent="0.25">
      <c r="A379" t="s">
        <v>759</v>
      </c>
      <c r="B379" t="s">
        <v>760</v>
      </c>
      <c r="C379" t="s">
        <v>761</v>
      </c>
      <c r="D379" s="26">
        <v>44822</v>
      </c>
      <c r="E379" t="s">
        <v>17</v>
      </c>
      <c r="F379" t="s">
        <v>4</v>
      </c>
      <c r="G379">
        <v>75</v>
      </c>
      <c r="H379">
        <v>60</v>
      </c>
      <c r="I379" s="26">
        <f t="shared" si="10"/>
        <v>44805</v>
      </c>
      <c r="J379" s="26">
        <f>INDEX(customers!$L:$L,MATCH(orders!$B379,customers!$A:$A,0))</f>
        <v>44805</v>
      </c>
      <c r="K379">
        <v>1</v>
      </c>
      <c r="L379">
        <f t="shared" si="11"/>
        <v>0</v>
      </c>
      <c r="M379" s="26" t="str">
        <f>INDEX(customers!$I:$I,MATCH(orders!$B379,customers!$A:$A,0))</f>
        <v>Email</v>
      </c>
      <c r="N379" s="26" t="str">
        <f>INDEX(customers!$E:$E,MATCH(orders!$B379,customers!$A:$A,0))</f>
        <v>Asia-Pacific</v>
      </c>
      <c r="O379" s="26" t="str">
        <f>INDEX(customers!$F:$F,MATCH(orders!$B379,customers!$A:$A,0))</f>
        <v>Tech</v>
      </c>
      <c r="P379" s="26" t="str">
        <f>INDEX(customers!$G:$G,MATCH(orders!$B379,customers!$A:$A,0))</f>
        <v>Mid-Market</v>
      </c>
      <c r="Q379" t="str">
        <f>INDEX(customers!$J:$J,MATCH(orders!$B379,customers!$A:$A,0))</f>
        <v>Basic</v>
      </c>
      <c r="R379" t="str">
        <f>INDEX(customers!$K:$K,MATCH(orders!$B379,customers!$A:$A,0))</f>
        <v>Monthly</v>
      </c>
    </row>
    <row r="380" spans="1:18" x14ac:dyDescent="0.25">
      <c r="A380" t="s">
        <v>762</v>
      </c>
      <c r="B380" t="s">
        <v>760</v>
      </c>
      <c r="C380" t="s">
        <v>761</v>
      </c>
      <c r="D380" s="26">
        <v>44852</v>
      </c>
      <c r="E380" t="s">
        <v>17</v>
      </c>
      <c r="F380" t="s">
        <v>4</v>
      </c>
      <c r="G380">
        <v>75</v>
      </c>
      <c r="H380">
        <v>60</v>
      </c>
      <c r="I380" s="26">
        <f t="shared" si="10"/>
        <v>44835</v>
      </c>
      <c r="J380" s="26">
        <f>INDEX(customers!$L:$L,MATCH(orders!$B380,customers!$A:$A,0))</f>
        <v>44805</v>
      </c>
      <c r="K380">
        <v>1</v>
      </c>
      <c r="L380">
        <f t="shared" si="11"/>
        <v>1</v>
      </c>
      <c r="M380" s="26" t="str">
        <f>INDEX(customers!$I:$I,MATCH(orders!$B380,customers!$A:$A,0))</f>
        <v>Email</v>
      </c>
      <c r="N380" s="26" t="str">
        <f>INDEX(customers!$E:$E,MATCH(orders!$B380,customers!$A:$A,0))</f>
        <v>Asia-Pacific</v>
      </c>
      <c r="O380" s="26" t="str">
        <f>INDEX(customers!$F:$F,MATCH(orders!$B380,customers!$A:$A,0))</f>
        <v>Tech</v>
      </c>
      <c r="P380" s="26" t="str">
        <f>INDEX(customers!$G:$G,MATCH(orders!$B380,customers!$A:$A,0))</f>
        <v>Mid-Market</v>
      </c>
      <c r="Q380" t="str">
        <f>INDEX(customers!$J:$J,MATCH(orders!$B380,customers!$A:$A,0))</f>
        <v>Basic</v>
      </c>
      <c r="R380" t="str">
        <f>INDEX(customers!$K:$K,MATCH(orders!$B380,customers!$A:$A,0))</f>
        <v>Monthly</v>
      </c>
    </row>
    <row r="381" spans="1:18" x14ac:dyDescent="0.25">
      <c r="A381" t="s">
        <v>763</v>
      </c>
      <c r="B381" t="s">
        <v>760</v>
      </c>
      <c r="C381" t="s">
        <v>764</v>
      </c>
      <c r="D381" s="26">
        <v>44853</v>
      </c>
      <c r="E381" t="s">
        <v>17</v>
      </c>
      <c r="F381" t="s">
        <v>4</v>
      </c>
      <c r="G381">
        <v>75</v>
      </c>
      <c r="H381">
        <v>60</v>
      </c>
      <c r="I381" s="26">
        <f t="shared" si="10"/>
        <v>44835</v>
      </c>
      <c r="J381" s="26">
        <f>INDEX(customers!$L:$L,MATCH(orders!$B381,customers!$A:$A,0))</f>
        <v>44805</v>
      </c>
      <c r="K381">
        <v>1</v>
      </c>
      <c r="L381">
        <f t="shared" si="11"/>
        <v>1</v>
      </c>
      <c r="M381" s="26" t="str">
        <f>INDEX(customers!$I:$I,MATCH(orders!$B381,customers!$A:$A,0))</f>
        <v>Email</v>
      </c>
      <c r="N381" s="26" t="str">
        <f>INDEX(customers!$E:$E,MATCH(orders!$B381,customers!$A:$A,0))</f>
        <v>Asia-Pacific</v>
      </c>
      <c r="O381" s="26" t="str">
        <f>INDEX(customers!$F:$F,MATCH(orders!$B381,customers!$A:$A,0))</f>
        <v>Tech</v>
      </c>
      <c r="P381" s="26" t="str">
        <f>INDEX(customers!$G:$G,MATCH(orders!$B381,customers!$A:$A,0))</f>
        <v>Mid-Market</v>
      </c>
      <c r="Q381" t="str">
        <f>INDEX(customers!$J:$J,MATCH(orders!$B381,customers!$A:$A,0))</f>
        <v>Basic</v>
      </c>
      <c r="R381" t="str">
        <f>INDEX(customers!$K:$K,MATCH(orders!$B381,customers!$A:$A,0))</f>
        <v>Monthly</v>
      </c>
    </row>
    <row r="382" spans="1:18" x14ac:dyDescent="0.25">
      <c r="A382" t="s">
        <v>765</v>
      </c>
      <c r="B382" t="s">
        <v>760</v>
      </c>
      <c r="C382" t="s">
        <v>766</v>
      </c>
      <c r="D382" s="26">
        <v>44884</v>
      </c>
      <c r="E382" t="s">
        <v>18</v>
      </c>
      <c r="F382" t="s">
        <v>4</v>
      </c>
      <c r="G382">
        <v>135</v>
      </c>
      <c r="H382">
        <v>110.7</v>
      </c>
      <c r="I382" s="26">
        <f t="shared" si="10"/>
        <v>44866</v>
      </c>
      <c r="J382" s="26">
        <f>INDEX(customers!$L:$L,MATCH(orders!$B382,customers!$A:$A,0))</f>
        <v>44805</v>
      </c>
      <c r="K382">
        <v>1</v>
      </c>
      <c r="L382">
        <f t="shared" si="11"/>
        <v>2</v>
      </c>
      <c r="M382" s="26" t="str">
        <f>INDEX(customers!$I:$I,MATCH(orders!$B382,customers!$A:$A,0))</f>
        <v>Email</v>
      </c>
      <c r="N382" s="26" t="str">
        <f>INDEX(customers!$E:$E,MATCH(orders!$B382,customers!$A:$A,0))</f>
        <v>Asia-Pacific</v>
      </c>
      <c r="O382" s="26" t="str">
        <f>INDEX(customers!$F:$F,MATCH(orders!$B382,customers!$A:$A,0))</f>
        <v>Tech</v>
      </c>
      <c r="P382" s="26" t="str">
        <f>INDEX(customers!$G:$G,MATCH(orders!$B382,customers!$A:$A,0))</f>
        <v>Mid-Market</v>
      </c>
      <c r="Q382" t="str">
        <f>INDEX(customers!$J:$J,MATCH(orders!$B382,customers!$A:$A,0))</f>
        <v>Basic</v>
      </c>
      <c r="R382" t="str">
        <f>INDEX(customers!$K:$K,MATCH(orders!$B382,customers!$A:$A,0))</f>
        <v>Monthly</v>
      </c>
    </row>
    <row r="383" spans="1:18" x14ac:dyDescent="0.25">
      <c r="A383" t="s">
        <v>767</v>
      </c>
      <c r="B383" t="s">
        <v>760</v>
      </c>
      <c r="C383" t="s">
        <v>766</v>
      </c>
      <c r="D383" s="26">
        <v>44914</v>
      </c>
      <c r="E383" t="s">
        <v>18</v>
      </c>
      <c r="F383" t="s">
        <v>4</v>
      </c>
      <c r="G383">
        <v>135</v>
      </c>
      <c r="H383">
        <v>110.7</v>
      </c>
      <c r="I383" s="26">
        <f t="shared" si="10"/>
        <v>44896</v>
      </c>
      <c r="J383" s="26">
        <f>INDEX(customers!$L:$L,MATCH(orders!$B383,customers!$A:$A,0))</f>
        <v>44805</v>
      </c>
      <c r="K383">
        <v>1</v>
      </c>
      <c r="L383">
        <f t="shared" si="11"/>
        <v>3</v>
      </c>
      <c r="M383" s="26" t="str">
        <f>INDEX(customers!$I:$I,MATCH(orders!$B383,customers!$A:$A,0))</f>
        <v>Email</v>
      </c>
      <c r="N383" s="26" t="str">
        <f>INDEX(customers!$E:$E,MATCH(orders!$B383,customers!$A:$A,0))</f>
        <v>Asia-Pacific</v>
      </c>
      <c r="O383" s="26" t="str">
        <f>INDEX(customers!$F:$F,MATCH(orders!$B383,customers!$A:$A,0))</f>
        <v>Tech</v>
      </c>
      <c r="P383" s="26" t="str">
        <f>INDEX(customers!$G:$G,MATCH(orders!$B383,customers!$A:$A,0))</f>
        <v>Mid-Market</v>
      </c>
      <c r="Q383" t="str">
        <f>INDEX(customers!$J:$J,MATCH(orders!$B383,customers!$A:$A,0))</f>
        <v>Basic</v>
      </c>
      <c r="R383" t="str">
        <f>INDEX(customers!$K:$K,MATCH(orders!$B383,customers!$A:$A,0))</f>
        <v>Monthly</v>
      </c>
    </row>
    <row r="384" spans="1:18" x14ac:dyDescent="0.25">
      <c r="A384" t="s">
        <v>768</v>
      </c>
      <c r="B384" t="s">
        <v>760</v>
      </c>
      <c r="C384" t="s">
        <v>769</v>
      </c>
      <c r="D384" s="26">
        <v>44915</v>
      </c>
      <c r="E384" t="s">
        <v>18</v>
      </c>
      <c r="F384" t="s">
        <v>4</v>
      </c>
      <c r="G384">
        <v>135</v>
      </c>
      <c r="H384">
        <v>110.7</v>
      </c>
      <c r="I384" s="26">
        <f t="shared" si="10"/>
        <v>44896</v>
      </c>
      <c r="J384" s="26">
        <f>INDEX(customers!$L:$L,MATCH(orders!$B384,customers!$A:$A,0))</f>
        <v>44805</v>
      </c>
      <c r="K384">
        <v>1</v>
      </c>
      <c r="L384">
        <f t="shared" si="11"/>
        <v>3</v>
      </c>
      <c r="M384" s="26" t="str">
        <f>INDEX(customers!$I:$I,MATCH(orders!$B384,customers!$A:$A,0))</f>
        <v>Email</v>
      </c>
      <c r="N384" s="26" t="str">
        <f>INDEX(customers!$E:$E,MATCH(orders!$B384,customers!$A:$A,0))</f>
        <v>Asia-Pacific</v>
      </c>
      <c r="O384" s="26" t="str">
        <f>INDEX(customers!$F:$F,MATCH(orders!$B384,customers!$A:$A,0))</f>
        <v>Tech</v>
      </c>
      <c r="P384" s="26" t="str">
        <f>INDEX(customers!$G:$G,MATCH(orders!$B384,customers!$A:$A,0))</f>
        <v>Mid-Market</v>
      </c>
      <c r="Q384" t="str">
        <f>INDEX(customers!$J:$J,MATCH(orders!$B384,customers!$A:$A,0))</f>
        <v>Basic</v>
      </c>
      <c r="R384" t="str">
        <f>INDEX(customers!$K:$K,MATCH(orders!$B384,customers!$A:$A,0))</f>
        <v>Monthly</v>
      </c>
    </row>
    <row r="385" spans="1:18" x14ac:dyDescent="0.25">
      <c r="A385" t="s">
        <v>770</v>
      </c>
      <c r="B385" t="s">
        <v>760</v>
      </c>
      <c r="C385" t="s">
        <v>771</v>
      </c>
      <c r="D385" s="26">
        <v>44946</v>
      </c>
      <c r="E385" t="s">
        <v>18</v>
      </c>
      <c r="F385" t="s">
        <v>4</v>
      </c>
      <c r="G385">
        <v>135</v>
      </c>
      <c r="H385">
        <v>110.7</v>
      </c>
      <c r="I385" s="26">
        <f t="shared" si="10"/>
        <v>44927</v>
      </c>
      <c r="J385" s="26">
        <f>INDEX(customers!$L:$L,MATCH(orders!$B385,customers!$A:$A,0))</f>
        <v>44805</v>
      </c>
      <c r="K385">
        <v>1</v>
      </c>
      <c r="L385">
        <f t="shared" si="11"/>
        <v>4</v>
      </c>
      <c r="M385" s="26" t="str">
        <f>INDEX(customers!$I:$I,MATCH(orders!$B385,customers!$A:$A,0))</f>
        <v>Email</v>
      </c>
      <c r="N385" s="26" t="str">
        <f>INDEX(customers!$E:$E,MATCH(orders!$B385,customers!$A:$A,0))</f>
        <v>Asia-Pacific</v>
      </c>
      <c r="O385" s="26" t="str">
        <f>INDEX(customers!$F:$F,MATCH(orders!$B385,customers!$A:$A,0))</f>
        <v>Tech</v>
      </c>
      <c r="P385" s="26" t="str">
        <f>INDEX(customers!$G:$G,MATCH(orders!$B385,customers!$A:$A,0))</f>
        <v>Mid-Market</v>
      </c>
      <c r="Q385" t="str">
        <f>INDEX(customers!$J:$J,MATCH(orders!$B385,customers!$A:$A,0))</f>
        <v>Basic</v>
      </c>
      <c r="R385" t="str">
        <f>INDEX(customers!$K:$K,MATCH(orders!$B385,customers!$A:$A,0))</f>
        <v>Monthly</v>
      </c>
    </row>
    <row r="386" spans="1:18" x14ac:dyDescent="0.25">
      <c r="A386" t="s">
        <v>772</v>
      </c>
      <c r="B386" t="s">
        <v>760</v>
      </c>
      <c r="C386" t="s">
        <v>773</v>
      </c>
      <c r="D386" s="26">
        <v>44977</v>
      </c>
      <c r="E386" t="s">
        <v>17</v>
      </c>
      <c r="F386" t="s">
        <v>4</v>
      </c>
      <c r="G386">
        <v>75</v>
      </c>
      <c r="H386">
        <v>60</v>
      </c>
      <c r="I386" s="26">
        <f t="shared" ref="I386:I449" si="12">EOMONTH(D386,-1)+1</f>
        <v>44958</v>
      </c>
      <c r="J386" s="26">
        <f>INDEX(customers!$L:$L,MATCH(orders!$B386,customers!$A:$A,0))</f>
        <v>44805</v>
      </c>
      <c r="K386">
        <v>1</v>
      </c>
      <c r="L386">
        <f t="shared" si="11"/>
        <v>5</v>
      </c>
      <c r="M386" s="26" t="str">
        <f>INDEX(customers!$I:$I,MATCH(orders!$B386,customers!$A:$A,0))</f>
        <v>Email</v>
      </c>
      <c r="N386" s="26" t="str">
        <f>INDEX(customers!$E:$E,MATCH(orders!$B386,customers!$A:$A,0))</f>
        <v>Asia-Pacific</v>
      </c>
      <c r="O386" s="26" t="str">
        <f>INDEX(customers!$F:$F,MATCH(orders!$B386,customers!$A:$A,0))</f>
        <v>Tech</v>
      </c>
      <c r="P386" s="26" t="str">
        <f>INDEX(customers!$G:$G,MATCH(orders!$B386,customers!$A:$A,0))</f>
        <v>Mid-Market</v>
      </c>
      <c r="Q386" t="str">
        <f>INDEX(customers!$J:$J,MATCH(orders!$B386,customers!$A:$A,0))</f>
        <v>Basic</v>
      </c>
      <c r="R386" t="str">
        <f>INDEX(customers!$K:$K,MATCH(orders!$B386,customers!$A:$A,0))</f>
        <v>Monthly</v>
      </c>
    </row>
    <row r="387" spans="1:18" x14ac:dyDescent="0.25">
      <c r="A387" t="s">
        <v>774</v>
      </c>
      <c r="B387" t="s">
        <v>760</v>
      </c>
      <c r="C387" t="s">
        <v>773</v>
      </c>
      <c r="D387" s="26">
        <v>45005</v>
      </c>
      <c r="E387" t="s">
        <v>17</v>
      </c>
      <c r="F387" t="s">
        <v>4</v>
      </c>
      <c r="G387">
        <v>75</v>
      </c>
      <c r="H387">
        <v>60</v>
      </c>
      <c r="I387" s="26">
        <f t="shared" si="12"/>
        <v>44986</v>
      </c>
      <c r="J387" s="26">
        <f>INDEX(customers!$L:$L,MATCH(orders!$B387,customers!$A:$A,0))</f>
        <v>44805</v>
      </c>
      <c r="K387">
        <v>1</v>
      </c>
      <c r="L387">
        <f t="shared" ref="L387:L450" si="13">DATEDIF(J387,I387,"M")</f>
        <v>6</v>
      </c>
      <c r="M387" s="26" t="str">
        <f>INDEX(customers!$I:$I,MATCH(orders!$B387,customers!$A:$A,0))</f>
        <v>Email</v>
      </c>
      <c r="N387" s="26" t="str">
        <f>INDEX(customers!$E:$E,MATCH(orders!$B387,customers!$A:$A,0))</f>
        <v>Asia-Pacific</v>
      </c>
      <c r="O387" s="26" t="str">
        <f>INDEX(customers!$F:$F,MATCH(orders!$B387,customers!$A:$A,0))</f>
        <v>Tech</v>
      </c>
      <c r="P387" s="26" t="str">
        <f>INDEX(customers!$G:$G,MATCH(orders!$B387,customers!$A:$A,0))</f>
        <v>Mid-Market</v>
      </c>
      <c r="Q387" t="str">
        <f>INDEX(customers!$J:$J,MATCH(orders!$B387,customers!$A:$A,0))</f>
        <v>Basic</v>
      </c>
      <c r="R387" t="str">
        <f>INDEX(customers!$K:$K,MATCH(orders!$B387,customers!$A:$A,0))</f>
        <v>Monthly</v>
      </c>
    </row>
    <row r="388" spans="1:18" x14ac:dyDescent="0.25">
      <c r="A388" t="s">
        <v>775</v>
      </c>
      <c r="B388" t="s">
        <v>760</v>
      </c>
      <c r="C388" t="s">
        <v>776</v>
      </c>
      <c r="D388" s="26">
        <v>45008</v>
      </c>
      <c r="E388" t="s">
        <v>17</v>
      </c>
      <c r="F388" t="s">
        <v>4</v>
      </c>
      <c r="G388">
        <v>75</v>
      </c>
      <c r="H388">
        <v>60</v>
      </c>
      <c r="I388" s="26">
        <f t="shared" si="12"/>
        <v>44986</v>
      </c>
      <c r="J388" s="26">
        <f>INDEX(customers!$L:$L,MATCH(orders!$B388,customers!$A:$A,0))</f>
        <v>44805</v>
      </c>
      <c r="K388">
        <v>1</v>
      </c>
      <c r="L388">
        <f t="shared" si="13"/>
        <v>6</v>
      </c>
      <c r="M388" s="26" t="str">
        <f>INDEX(customers!$I:$I,MATCH(orders!$B388,customers!$A:$A,0))</f>
        <v>Email</v>
      </c>
      <c r="N388" s="26" t="str">
        <f>INDEX(customers!$E:$E,MATCH(orders!$B388,customers!$A:$A,0))</f>
        <v>Asia-Pacific</v>
      </c>
      <c r="O388" s="26" t="str">
        <f>INDEX(customers!$F:$F,MATCH(orders!$B388,customers!$A:$A,0))</f>
        <v>Tech</v>
      </c>
      <c r="P388" s="26" t="str">
        <f>INDEX(customers!$G:$G,MATCH(orders!$B388,customers!$A:$A,0))</f>
        <v>Mid-Market</v>
      </c>
      <c r="Q388" t="str">
        <f>INDEX(customers!$J:$J,MATCH(orders!$B388,customers!$A:$A,0))</f>
        <v>Basic</v>
      </c>
      <c r="R388" t="str">
        <f>INDEX(customers!$K:$K,MATCH(orders!$B388,customers!$A:$A,0))</f>
        <v>Monthly</v>
      </c>
    </row>
    <row r="389" spans="1:18" x14ac:dyDescent="0.25">
      <c r="A389" t="s">
        <v>777</v>
      </c>
      <c r="B389" t="s">
        <v>760</v>
      </c>
      <c r="C389" t="s">
        <v>778</v>
      </c>
      <c r="D389" s="26">
        <v>45039</v>
      </c>
      <c r="E389" t="s">
        <v>17</v>
      </c>
      <c r="F389" t="s">
        <v>4</v>
      </c>
      <c r="G389">
        <v>75</v>
      </c>
      <c r="H389">
        <v>60</v>
      </c>
      <c r="I389" s="26">
        <f t="shared" si="12"/>
        <v>45017</v>
      </c>
      <c r="J389" s="26">
        <f>INDEX(customers!$L:$L,MATCH(orders!$B389,customers!$A:$A,0))</f>
        <v>44805</v>
      </c>
      <c r="K389">
        <v>1</v>
      </c>
      <c r="L389">
        <f t="shared" si="13"/>
        <v>7</v>
      </c>
      <c r="M389" s="26" t="str">
        <f>INDEX(customers!$I:$I,MATCH(orders!$B389,customers!$A:$A,0))</f>
        <v>Email</v>
      </c>
      <c r="N389" s="26" t="str">
        <f>INDEX(customers!$E:$E,MATCH(orders!$B389,customers!$A:$A,0))</f>
        <v>Asia-Pacific</v>
      </c>
      <c r="O389" s="26" t="str">
        <f>INDEX(customers!$F:$F,MATCH(orders!$B389,customers!$A:$A,0))</f>
        <v>Tech</v>
      </c>
      <c r="P389" s="26" t="str">
        <f>INDEX(customers!$G:$G,MATCH(orders!$B389,customers!$A:$A,0))</f>
        <v>Mid-Market</v>
      </c>
      <c r="Q389" t="str">
        <f>INDEX(customers!$J:$J,MATCH(orders!$B389,customers!$A:$A,0))</f>
        <v>Basic</v>
      </c>
      <c r="R389" t="str">
        <f>INDEX(customers!$K:$K,MATCH(orders!$B389,customers!$A:$A,0))</f>
        <v>Monthly</v>
      </c>
    </row>
    <row r="390" spans="1:18" x14ac:dyDescent="0.25">
      <c r="A390" t="s">
        <v>779</v>
      </c>
      <c r="B390" t="s">
        <v>760</v>
      </c>
      <c r="C390" t="s">
        <v>778</v>
      </c>
      <c r="D390" s="26">
        <v>45069</v>
      </c>
      <c r="E390" t="s">
        <v>17</v>
      </c>
      <c r="F390" t="s">
        <v>4</v>
      </c>
      <c r="G390">
        <v>75</v>
      </c>
      <c r="H390">
        <v>60</v>
      </c>
      <c r="I390" s="26">
        <f t="shared" si="12"/>
        <v>45047</v>
      </c>
      <c r="J390" s="26">
        <f>INDEX(customers!$L:$L,MATCH(orders!$B390,customers!$A:$A,0))</f>
        <v>44805</v>
      </c>
      <c r="K390">
        <v>1</v>
      </c>
      <c r="L390">
        <f t="shared" si="13"/>
        <v>8</v>
      </c>
      <c r="M390" s="26" t="str">
        <f>INDEX(customers!$I:$I,MATCH(orders!$B390,customers!$A:$A,0))</f>
        <v>Email</v>
      </c>
      <c r="N390" s="26" t="str">
        <f>INDEX(customers!$E:$E,MATCH(orders!$B390,customers!$A:$A,0))</f>
        <v>Asia-Pacific</v>
      </c>
      <c r="O390" s="26" t="str">
        <f>INDEX(customers!$F:$F,MATCH(orders!$B390,customers!$A:$A,0))</f>
        <v>Tech</v>
      </c>
      <c r="P390" s="26" t="str">
        <f>INDEX(customers!$G:$G,MATCH(orders!$B390,customers!$A:$A,0))</f>
        <v>Mid-Market</v>
      </c>
      <c r="Q390" t="str">
        <f>INDEX(customers!$J:$J,MATCH(orders!$B390,customers!$A:$A,0))</f>
        <v>Basic</v>
      </c>
      <c r="R390" t="str">
        <f>INDEX(customers!$K:$K,MATCH(orders!$B390,customers!$A:$A,0))</f>
        <v>Monthly</v>
      </c>
    </row>
    <row r="391" spans="1:18" x14ac:dyDescent="0.25">
      <c r="A391" t="s">
        <v>780</v>
      </c>
      <c r="B391" t="s">
        <v>760</v>
      </c>
      <c r="C391" t="s">
        <v>781</v>
      </c>
      <c r="D391" s="26">
        <v>45070</v>
      </c>
      <c r="E391" t="s">
        <v>17</v>
      </c>
      <c r="F391" t="s">
        <v>4</v>
      </c>
      <c r="G391">
        <v>75</v>
      </c>
      <c r="H391">
        <v>60</v>
      </c>
      <c r="I391" s="26">
        <f t="shared" si="12"/>
        <v>45047</v>
      </c>
      <c r="J391" s="26">
        <f>INDEX(customers!$L:$L,MATCH(orders!$B391,customers!$A:$A,0))</f>
        <v>44805</v>
      </c>
      <c r="K391">
        <v>1</v>
      </c>
      <c r="L391">
        <f t="shared" si="13"/>
        <v>8</v>
      </c>
      <c r="M391" s="26" t="str">
        <f>INDEX(customers!$I:$I,MATCH(orders!$B391,customers!$A:$A,0))</f>
        <v>Email</v>
      </c>
      <c r="N391" s="26" t="str">
        <f>INDEX(customers!$E:$E,MATCH(orders!$B391,customers!$A:$A,0))</f>
        <v>Asia-Pacific</v>
      </c>
      <c r="O391" s="26" t="str">
        <f>INDEX(customers!$F:$F,MATCH(orders!$B391,customers!$A:$A,0))</f>
        <v>Tech</v>
      </c>
      <c r="P391" s="26" t="str">
        <f>INDEX(customers!$G:$G,MATCH(orders!$B391,customers!$A:$A,0))</f>
        <v>Mid-Market</v>
      </c>
      <c r="Q391" t="str">
        <f>INDEX(customers!$J:$J,MATCH(orders!$B391,customers!$A:$A,0))</f>
        <v>Basic</v>
      </c>
      <c r="R391" t="str">
        <f>INDEX(customers!$K:$K,MATCH(orders!$B391,customers!$A:$A,0))</f>
        <v>Monthly</v>
      </c>
    </row>
    <row r="392" spans="1:18" x14ac:dyDescent="0.25">
      <c r="A392" t="s">
        <v>782</v>
      </c>
      <c r="B392" t="s">
        <v>760</v>
      </c>
      <c r="C392" t="s">
        <v>783</v>
      </c>
      <c r="D392" s="26">
        <v>45101</v>
      </c>
      <c r="E392" t="s">
        <v>17</v>
      </c>
      <c r="F392" t="s">
        <v>4</v>
      </c>
      <c r="G392">
        <v>75</v>
      </c>
      <c r="H392">
        <v>60</v>
      </c>
      <c r="I392" s="26">
        <f t="shared" si="12"/>
        <v>45078</v>
      </c>
      <c r="J392" s="26">
        <f>INDEX(customers!$L:$L,MATCH(orders!$B392,customers!$A:$A,0))</f>
        <v>44805</v>
      </c>
      <c r="K392">
        <v>1</v>
      </c>
      <c r="L392">
        <f t="shared" si="13"/>
        <v>9</v>
      </c>
      <c r="M392" s="26" t="str">
        <f>INDEX(customers!$I:$I,MATCH(orders!$B392,customers!$A:$A,0))</f>
        <v>Email</v>
      </c>
      <c r="N392" s="26" t="str">
        <f>INDEX(customers!$E:$E,MATCH(orders!$B392,customers!$A:$A,0))</f>
        <v>Asia-Pacific</v>
      </c>
      <c r="O392" s="26" t="str">
        <f>INDEX(customers!$F:$F,MATCH(orders!$B392,customers!$A:$A,0))</f>
        <v>Tech</v>
      </c>
      <c r="P392" s="26" t="str">
        <f>INDEX(customers!$G:$G,MATCH(orders!$B392,customers!$A:$A,0))</f>
        <v>Mid-Market</v>
      </c>
      <c r="Q392" t="str">
        <f>INDEX(customers!$J:$J,MATCH(orders!$B392,customers!$A:$A,0))</f>
        <v>Basic</v>
      </c>
      <c r="R392" t="str">
        <f>INDEX(customers!$K:$K,MATCH(orders!$B392,customers!$A:$A,0))</f>
        <v>Monthly</v>
      </c>
    </row>
    <row r="393" spans="1:18" x14ac:dyDescent="0.25">
      <c r="A393" t="s">
        <v>784</v>
      </c>
      <c r="B393" t="s">
        <v>760</v>
      </c>
      <c r="C393" t="s">
        <v>783</v>
      </c>
      <c r="D393" s="26">
        <v>45131</v>
      </c>
      <c r="E393" t="s">
        <v>17</v>
      </c>
      <c r="F393" t="s">
        <v>4</v>
      </c>
      <c r="G393">
        <v>75</v>
      </c>
      <c r="H393">
        <v>60</v>
      </c>
      <c r="I393" s="26">
        <f t="shared" si="12"/>
        <v>45108</v>
      </c>
      <c r="J393" s="26">
        <f>INDEX(customers!$L:$L,MATCH(orders!$B393,customers!$A:$A,0))</f>
        <v>44805</v>
      </c>
      <c r="K393">
        <v>1</v>
      </c>
      <c r="L393">
        <f t="shared" si="13"/>
        <v>10</v>
      </c>
      <c r="M393" s="26" t="str">
        <f>INDEX(customers!$I:$I,MATCH(orders!$B393,customers!$A:$A,0))</f>
        <v>Email</v>
      </c>
      <c r="N393" s="26" t="str">
        <f>INDEX(customers!$E:$E,MATCH(orders!$B393,customers!$A:$A,0))</f>
        <v>Asia-Pacific</v>
      </c>
      <c r="O393" s="26" t="str">
        <f>INDEX(customers!$F:$F,MATCH(orders!$B393,customers!$A:$A,0))</f>
        <v>Tech</v>
      </c>
      <c r="P393" s="26" t="str">
        <f>INDEX(customers!$G:$G,MATCH(orders!$B393,customers!$A:$A,0))</f>
        <v>Mid-Market</v>
      </c>
      <c r="Q393" t="str">
        <f>INDEX(customers!$J:$J,MATCH(orders!$B393,customers!$A:$A,0))</f>
        <v>Basic</v>
      </c>
      <c r="R393" t="str">
        <f>INDEX(customers!$K:$K,MATCH(orders!$B393,customers!$A:$A,0))</f>
        <v>Monthly</v>
      </c>
    </row>
    <row r="394" spans="1:18" x14ac:dyDescent="0.25">
      <c r="A394" t="s">
        <v>785</v>
      </c>
      <c r="B394" t="s">
        <v>760</v>
      </c>
      <c r="C394" t="s">
        <v>786</v>
      </c>
      <c r="D394" s="26">
        <v>45132</v>
      </c>
      <c r="E394" t="s">
        <v>17</v>
      </c>
      <c r="F394" t="s">
        <v>4</v>
      </c>
      <c r="G394">
        <v>75</v>
      </c>
      <c r="H394">
        <v>60</v>
      </c>
      <c r="I394" s="26">
        <f t="shared" si="12"/>
        <v>45108</v>
      </c>
      <c r="J394" s="26">
        <f>INDEX(customers!$L:$L,MATCH(orders!$B394,customers!$A:$A,0))</f>
        <v>44805</v>
      </c>
      <c r="K394">
        <v>1</v>
      </c>
      <c r="L394">
        <f t="shared" si="13"/>
        <v>10</v>
      </c>
      <c r="M394" s="26" t="str">
        <f>INDEX(customers!$I:$I,MATCH(orders!$B394,customers!$A:$A,0))</f>
        <v>Email</v>
      </c>
      <c r="N394" s="26" t="str">
        <f>INDEX(customers!$E:$E,MATCH(orders!$B394,customers!$A:$A,0))</f>
        <v>Asia-Pacific</v>
      </c>
      <c r="O394" s="26" t="str">
        <f>INDEX(customers!$F:$F,MATCH(orders!$B394,customers!$A:$A,0))</f>
        <v>Tech</v>
      </c>
      <c r="P394" s="26" t="str">
        <f>INDEX(customers!$G:$G,MATCH(orders!$B394,customers!$A:$A,0))</f>
        <v>Mid-Market</v>
      </c>
      <c r="Q394" t="str">
        <f>INDEX(customers!$J:$J,MATCH(orders!$B394,customers!$A:$A,0))</f>
        <v>Basic</v>
      </c>
      <c r="R394" t="str">
        <f>INDEX(customers!$K:$K,MATCH(orders!$B394,customers!$A:$A,0))</f>
        <v>Monthly</v>
      </c>
    </row>
    <row r="395" spans="1:18" x14ac:dyDescent="0.25">
      <c r="A395" t="s">
        <v>787</v>
      </c>
      <c r="B395" t="s">
        <v>760</v>
      </c>
      <c r="C395" t="s">
        <v>788</v>
      </c>
      <c r="D395" s="26">
        <v>45163</v>
      </c>
      <c r="E395" t="s">
        <v>17</v>
      </c>
      <c r="F395" t="s">
        <v>4</v>
      </c>
      <c r="G395">
        <v>75</v>
      </c>
      <c r="H395">
        <v>60</v>
      </c>
      <c r="I395" s="26">
        <f t="shared" si="12"/>
        <v>45139</v>
      </c>
      <c r="J395" s="26">
        <f>INDEX(customers!$L:$L,MATCH(orders!$B395,customers!$A:$A,0))</f>
        <v>44805</v>
      </c>
      <c r="K395">
        <v>1</v>
      </c>
      <c r="L395">
        <f t="shared" si="13"/>
        <v>11</v>
      </c>
      <c r="M395" s="26" t="str">
        <f>INDEX(customers!$I:$I,MATCH(orders!$B395,customers!$A:$A,0))</f>
        <v>Email</v>
      </c>
      <c r="N395" s="26" t="str">
        <f>INDEX(customers!$E:$E,MATCH(orders!$B395,customers!$A:$A,0))</f>
        <v>Asia-Pacific</v>
      </c>
      <c r="O395" s="26" t="str">
        <f>INDEX(customers!$F:$F,MATCH(orders!$B395,customers!$A:$A,0))</f>
        <v>Tech</v>
      </c>
      <c r="P395" s="26" t="str">
        <f>INDEX(customers!$G:$G,MATCH(orders!$B395,customers!$A:$A,0))</f>
        <v>Mid-Market</v>
      </c>
      <c r="Q395" t="str">
        <f>INDEX(customers!$J:$J,MATCH(orders!$B395,customers!$A:$A,0))</f>
        <v>Basic</v>
      </c>
      <c r="R395" t="str">
        <f>INDEX(customers!$K:$K,MATCH(orders!$B395,customers!$A:$A,0))</f>
        <v>Monthly</v>
      </c>
    </row>
    <row r="396" spans="1:18" x14ac:dyDescent="0.25">
      <c r="A396" t="s">
        <v>789</v>
      </c>
      <c r="B396" t="s">
        <v>760</v>
      </c>
      <c r="C396" t="s">
        <v>790</v>
      </c>
      <c r="D396" s="26">
        <v>45194</v>
      </c>
      <c r="E396" t="s">
        <v>17</v>
      </c>
      <c r="F396" t="s">
        <v>4</v>
      </c>
      <c r="G396">
        <v>75</v>
      </c>
      <c r="H396">
        <v>60</v>
      </c>
      <c r="I396" s="26">
        <f t="shared" si="12"/>
        <v>45170</v>
      </c>
      <c r="J396" s="26">
        <f>INDEX(customers!$L:$L,MATCH(orders!$B396,customers!$A:$A,0))</f>
        <v>44805</v>
      </c>
      <c r="K396">
        <v>1</v>
      </c>
      <c r="L396">
        <f t="shared" si="13"/>
        <v>12</v>
      </c>
      <c r="M396" s="26" t="str">
        <f>INDEX(customers!$I:$I,MATCH(orders!$B396,customers!$A:$A,0))</f>
        <v>Email</v>
      </c>
      <c r="N396" s="26" t="str">
        <f>INDEX(customers!$E:$E,MATCH(orders!$B396,customers!$A:$A,0))</f>
        <v>Asia-Pacific</v>
      </c>
      <c r="O396" s="26" t="str">
        <f>INDEX(customers!$F:$F,MATCH(orders!$B396,customers!$A:$A,0))</f>
        <v>Tech</v>
      </c>
      <c r="P396" s="26" t="str">
        <f>INDEX(customers!$G:$G,MATCH(orders!$B396,customers!$A:$A,0))</f>
        <v>Mid-Market</v>
      </c>
      <c r="Q396" t="str">
        <f>INDEX(customers!$J:$J,MATCH(orders!$B396,customers!$A:$A,0))</f>
        <v>Basic</v>
      </c>
      <c r="R396" t="str">
        <f>INDEX(customers!$K:$K,MATCH(orders!$B396,customers!$A:$A,0))</f>
        <v>Monthly</v>
      </c>
    </row>
    <row r="397" spans="1:18" x14ac:dyDescent="0.25">
      <c r="A397" t="s">
        <v>791</v>
      </c>
      <c r="B397" t="s">
        <v>760</v>
      </c>
      <c r="C397" t="s">
        <v>790</v>
      </c>
      <c r="D397" s="26">
        <v>45224</v>
      </c>
      <c r="E397" t="s">
        <v>17</v>
      </c>
      <c r="F397" t="s">
        <v>4</v>
      </c>
      <c r="G397">
        <v>75</v>
      </c>
      <c r="H397">
        <v>60</v>
      </c>
      <c r="I397" s="26">
        <f t="shared" si="12"/>
        <v>45200</v>
      </c>
      <c r="J397" s="26">
        <f>INDEX(customers!$L:$L,MATCH(orders!$B397,customers!$A:$A,0))</f>
        <v>44805</v>
      </c>
      <c r="K397">
        <v>1</v>
      </c>
      <c r="L397">
        <f t="shared" si="13"/>
        <v>13</v>
      </c>
      <c r="M397" s="26" t="str">
        <f>INDEX(customers!$I:$I,MATCH(orders!$B397,customers!$A:$A,0))</f>
        <v>Email</v>
      </c>
      <c r="N397" s="26" t="str">
        <f>INDEX(customers!$E:$E,MATCH(orders!$B397,customers!$A:$A,0))</f>
        <v>Asia-Pacific</v>
      </c>
      <c r="O397" s="26" t="str">
        <f>INDEX(customers!$F:$F,MATCH(orders!$B397,customers!$A:$A,0))</f>
        <v>Tech</v>
      </c>
      <c r="P397" s="26" t="str">
        <f>INDEX(customers!$G:$G,MATCH(orders!$B397,customers!$A:$A,0))</f>
        <v>Mid-Market</v>
      </c>
      <c r="Q397" t="str">
        <f>INDEX(customers!$J:$J,MATCH(orders!$B397,customers!$A:$A,0))</f>
        <v>Basic</v>
      </c>
      <c r="R397" t="str">
        <f>INDEX(customers!$K:$K,MATCH(orders!$B397,customers!$A:$A,0))</f>
        <v>Monthly</v>
      </c>
    </row>
    <row r="398" spans="1:18" x14ac:dyDescent="0.25">
      <c r="A398" t="s">
        <v>792</v>
      </c>
      <c r="B398" t="s">
        <v>760</v>
      </c>
      <c r="C398" t="s">
        <v>793</v>
      </c>
      <c r="D398" s="26">
        <v>45225</v>
      </c>
      <c r="E398" t="s">
        <v>17</v>
      </c>
      <c r="F398" t="s">
        <v>4</v>
      </c>
      <c r="G398">
        <v>75</v>
      </c>
      <c r="H398">
        <v>60</v>
      </c>
      <c r="I398" s="26">
        <f t="shared" si="12"/>
        <v>45200</v>
      </c>
      <c r="J398" s="26">
        <f>INDEX(customers!$L:$L,MATCH(orders!$B398,customers!$A:$A,0))</f>
        <v>44805</v>
      </c>
      <c r="K398">
        <v>1</v>
      </c>
      <c r="L398">
        <f t="shared" si="13"/>
        <v>13</v>
      </c>
      <c r="M398" s="26" t="str">
        <f>INDEX(customers!$I:$I,MATCH(orders!$B398,customers!$A:$A,0))</f>
        <v>Email</v>
      </c>
      <c r="N398" s="26" t="str">
        <f>INDEX(customers!$E:$E,MATCH(orders!$B398,customers!$A:$A,0))</f>
        <v>Asia-Pacific</v>
      </c>
      <c r="O398" s="26" t="str">
        <f>INDEX(customers!$F:$F,MATCH(orders!$B398,customers!$A:$A,0))</f>
        <v>Tech</v>
      </c>
      <c r="P398" s="26" t="str">
        <f>INDEX(customers!$G:$G,MATCH(orders!$B398,customers!$A:$A,0))</f>
        <v>Mid-Market</v>
      </c>
      <c r="Q398" t="str">
        <f>INDEX(customers!$J:$J,MATCH(orders!$B398,customers!$A:$A,0))</f>
        <v>Basic</v>
      </c>
      <c r="R398" t="str">
        <f>INDEX(customers!$K:$K,MATCH(orders!$B398,customers!$A:$A,0))</f>
        <v>Monthly</v>
      </c>
    </row>
    <row r="399" spans="1:18" x14ac:dyDescent="0.25">
      <c r="A399" t="s">
        <v>794</v>
      </c>
      <c r="B399" t="s">
        <v>760</v>
      </c>
      <c r="C399" t="s">
        <v>795</v>
      </c>
      <c r="D399" s="26">
        <v>45256</v>
      </c>
      <c r="E399" t="s">
        <v>17</v>
      </c>
      <c r="F399" t="s">
        <v>4</v>
      </c>
      <c r="G399">
        <v>75</v>
      </c>
      <c r="H399">
        <v>60</v>
      </c>
      <c r="I399" s="26">
        <f t="shared" si="12"/>
        <v>45231</v>
      </c>
      <c r="J399" s="26">
        <f>INDEX(customers!$L:$L,MATCH(orders!$B399,customers!$A:$A,0))</f>
        <v>44805</v>
      </c>
      <c r="K399">
        <v>1</v>
      </c>
      <c r="L399">
        <f t="shared" si="13"/>
        <v>14</v>
      </c>
      <c r="M399" s="26" t="str">
        <f>INDEX(customers!$I:$I,MATCH(orders!$B399,customers!$A:$A,0))</f>
        <v>Email</v>
      </c>
      <c r="N399" s="26" t="str">
        <f>INDEX(customers!$E:$E,MATCH(orders!$B399,customers!$A:$A,0))</f>
        <v>Asia-Pacific</v>
      </c>
      <c r="O399" s="26" t="str">
        <f>INDEX(customers!$F:$F,MATCH(orders!$B399,customers!$A:$A,0))</f>
        <v>Tech</v>
      </c>
      <c r="P399" s="26" t="str">
        <f>INDEX(customers!$G:$G,MATCH(orders!$B399,customers!$A:$A,0))</f>
        <v>Mid-Market</v>
      </c>
      <c r="Q399" t="str">
        <f>INDEX(customers!$J:$J,MATCH(orders!$B399,customers!$A:$A,0))</f>
        <v>Basic</v>
      </c>
      <c r="R399" t="str">
        <f>INDEX(customers!$K:$K,MATCH(orders!$B399,customers!$A:$A,0))</f>
        <v>Monthly</v>
      </c>
    </row>
    <row r="400" spans="1:18" x14ac:dyDescent="0.25">
      <c r="A400" t="s">
        <v>796</v>
      </c>
      <c r="B400" t="s">
        <v>760</v>
      </c>
      <c r="C400" t="s">
        <v>795</v>
      </c>
      <c r="D400" s="26">
        <v>45286</v>
      </c>
      <c r="E400" t="s">
        <v>17</v>
      </c>
      <c r="F400" t="s">
        <v>4</v>
      </c>
      <c r="G400">
        <v>75</v>
      </c>
      <c r="H400">
        <v>60</v>
      </c>
      <c r="I400" s="26">
        <f t="shared" si="12"/>
        <v>45261</v>
      </c>
      <c r="J400" s="26">
        <f>INDEX(customers!$L:$L,MATCH(orders!$B400,customers!$A:$A,0))</f>
        <v>44805</v>
      </c>
      <c r="K400">
        <v>1</v>
      </c>
      <c r="L400">
        <f t="shared" si="13"/>
        <v>15</v>
      </c>
      <c r="M400" s="26" t="str">
        <f>INDEX(customers!$I:$I,MATCH(orders!$B400,customers!$A:$A,0))</f>
        <v>Email</v>
      </c>
      <c r="N400" s="26" t="str">
        <f>INDEX(customers!$E:$E,MATCH(orders!$B400,customers!$A:$A,0))</f>
        <v>Asia-Pacific</v>
      </c>
      <c r="O400" s="26" t="str">
        <f>INDEX(customers!$F:$F,MATCH(orders!$B400,customers!$A:$A,0))</f>
        <v>Tech</v>
      </c>
      <c r="P400" s="26" t="str">
        <f>INDEX(customers!$G:$G,MATCH(orders!$B400,customers!$A:$A,0))</f>
        <v>Mid-Market</v>
      </c>
      <c r="Q400" t="str">
        <f>INDEX(customers!$J:$J,MATCH(orders!$B400,customers!$A:$A,0))</f>
        <v>Basic</v>
      </c>
      <c r="R400" t="str">
        <f>INDEX(customers!$K:$K,MATCH(orders!$B400,customers!$A:$A,0))</f>
        <v>Monthly</v>
      </c>
    </row>
    <row r="401" spans="1:18" x14ac:dyDescent="0.25">
      <c r="A401" t="s">
        <v>797</v>
      </c>
      <c r="B401" t="s">
        <v>760</v>
      </c>
      <c r="C401" t="s">
        <v>798</v>
      </c>
      <c r="D401" s="26">
        <v>45287</v>
      </c>
      <c r="E401" t="s">
        <v>17</v>
      </c>
      <c r="F401" t="s">
        <v>4</v>
      </c>
      <c r="G401">
        <v>75</v>
      </c>
      <c r="H401">
        <v>60</v>
      </c>
      <c r="I401" s="26">
        <f t="shared" si="12"/>
        <v>45261</v>
      </c>
      <c r="J401" s="26">
        <f>INDEX(customers!$L:$L,MATCH(orders!$B401,customers!$A:$A,0))</f>
        <v>44805</v>
      </c>
      <c r="K401">
        <v>1</v>
      </c>
      <c r="L401">
        <f t="shared" si="13"/>
        <v>15</v>
      </c>
      <c r="M401" s="26" t="str">
        <f>INDEX(customers!$I:$I,MATCH(orders!$B401,customers!$A:$A,0))</f>
        <v>Email</v>
      </c>
      <c r="N401" s="26" t="str">
        <f>INDEX(customers!$E:$E,MATCH(orders!$B401,customers!$A:$A,0))</f>
        <v>Asia-Pacific</v>
      </c>
      <c r="O401" s="26" t="str">
        <f>INDEX(customers!$F:$F,MATCH(orders!$B401,customers!$A:$A,0))</f>
        <v>Tech</v>
      </c>
      <c r="P401" s="26" t="str">
        <f>INDEX(customers!$G:$G,MATCH(orders!$B401,customers!$A:$A,0))</f>
        <v>Mid-Market</v>
      </c>
      <c r="Q401" t="str">
        <f>INDEX(customers!$J:$J,MATCH(orders!$B401,customers!$A:$A,0))</f>
        <v>Basic</v>
      </c>
      <c r="R401" t="str">
        <f>INDEX(customers!$K:$K,MATCH(orders!$B401,customers!$A:$A,0))</f>
        <v>Monthly</v>
      </c>
    </row>
    <row r="402" spans="1:18" x14ac:dyDescent="0.25">
      <c r="A402" t="s">
        <v>799</v>
      </c>
      <c r="B402" t="s">
        <v>760</v>
      </c>
      <c r="C402" t="s">
        <v>800</v>
      </c>
      <c r="D402" s="26">
        <v>45318</v>
      </c>
      <c r="E402" t="s">
        <v>17</v>
      </c>
      <c r="F402" t="s">
        <v>4</v>
      </c>
      <c r="G402">
        <v>75</v>
      </c>
      <c r="H402">
        <v>60</v>
      </c>
      <c r="I402" s="26">
        <f t="shared" si="12"/>
        <v>45292</v>
      </c>
      <c r="J402" s="26">
        <f>INDEX(customers!$L:$L,MATCH(orders!$B402,customers!$A:$A,0))</f>
        <v>44805</v>
      </c>
      <c r="K402">
        <v>1</v>
      </c>
      <c r="L402">
        <f t="shared" si="13"/>
        <v>16</v>
      </c>
      <c r="M402" s="26" t="str">
        <f>INDEX(customers!$I:$I,MATCH(orders!$B402,customers!$A:$A,0))</f>
        <v>Email</v>
      </c>
      <c r="N402" s="26" t="str">
        <f>INDEX(customers!$E:$E,MATCH(orders!$B402,customers!$A:$A,0))</f>
        <v>Asia-Pacific</v>
      </c>
      <c r="O402" s="26" t="str">
        <f>INDEX(customers!$F:$F,MATCH(orders!$B402,customers!$A:$A,0))</f>
        <v>Tech</v>
      </c>
      <c r="P402" s="26" t="str">
        <f>INDEX(customers!$G:$G,MATCH(orders!$B402,customers!$A:$A,0))</f>
        <v>Mid-Market</v>
      </c>
      <c r="Q402" t="str">
        <f>INDEX(customers!$J:$J,MATCH(orders!$B402,customers!$A:$A,0))</f>
        <v>Basic</v>
      </c>
      <c r="R402" t="str">
        <f>INDEX(customers!$K:$K,MATCH(orders!$B402,customers!$A:$A,0))</f>
        <v>Monthly</v>
      </c>
    </row>
    <row r="403" spans="1:18" x14ac:dyDescent="0.25">
      <c r="A403" t="s">
        <v>801</v>
      </c>
      <c r="B403" t="s">
        <v>760</v>
      </c>
      <c r="C403" t="s">
        <v>802</v>
      </c>
      <c r="D403" s="26">
        <v>45349</v>
      </c>
      <c r="E403" t="s">
        <v>17</v>
      </c>
      <c r="F403" t="s">
        <v>4</v>
      </c>
      <c r="G403">
        <v>75</v>
      </c>
      <c r="H403">
        <v>60</v>
      </c>
      <c r="I403" s="26">
        <f t="shared" si="12"/>
        <v>45323</v>
      </c>
      <c r="J403" s="26">
        <f>INDEX(customers!$L:$L,MATCH(orders!$B403,customers!$A:$A,0))</f>
        <v>44805</v>
      </c>
      <c r="K403">
        <v>1</v>
      </c>
      <c r="L403">
        <f t="shared" si="13"/>
        <v>17</v>
      </c>
      <c r="M403" s="26" t="str">
        <f>INDEX(customers!$I:$I,MATCH(orders!$B403,customers!$A:$A,0))</f>
        <v>Email</v>
      </c>
      <c r="N403" s="26" t="str">
        <f>INDEX(customers!$E:$E,MATCH(orders!$B403,customers!$A:$A,0))</f>
        <v>Asia-Pacific</v>
      </c>
      <c r="O403" s="26" t="str">
        <f>INDEX(customers!$F:$F,MATCH(orders!$B403,customers!$A:$A,0))</f>
        <v>Tech</v>
      </c>
      <c r="P403" s="26" t="str">
        <f>INDEX(customers!$G:$G,MATCH(orders!$B403,customers!$A:$A,0))</f>
        <v>Mid-Market</v>
      </c>
      <c r="Q403" t="str">
        <f>INDEX(customers!$J:$J,MATCH(orders!$B403,customers!$A:$A,0))</f>
        <v>Basic</v>
      </c>
      <c r="R403" t="str">
        <f>INDEX(customers!$K:$K,MATCH(orders!$B403,customers!$A:$A,0))</f>
        <v>Monthly</v>
      </c>
    </row>
    <row r="404" spans="1:18" x14ac:dyDescent="0.25">
      <c r="A404" t="s">
        <v>803</v>
      </c>
      <c r="B404" t="s">
        <v>760</v>
      </c>
      <c r="C404" t="s">
        <v>802</v>
      </c>
      <c r="D404" s="26">
        <v>45378</v>
      </c>
      <c r="E404" t="s">
        <v>17</v>
      </c>
      <c r="F404" t="s">
        <v>4</v>
      </c>
      <c r="G404">
        <v>75</v>
      </c>
      <c r="H404">
        <v>60</v>
      </c>
      <c r="I404" s="26">
        <f t="shared" si="12"/>
        <v>45352</v>
      </c>
      <c r="J404" s="26">
        <f>INDEX(customers!$L:$L,MATCH(orders!$B404,customers!$A:$A,0))</f>
        <v>44805</v>
      </c>
      <c r="K404">
        <v>1</v>
      </c>
      <c r="L404">
        <f t="shared" si="13"/>
        <v>18</v>
      </c>
      <c r="M404" s="26" t="str">
        <f>INDEX(customers!$I:$I,MATCH(orders!$B404,customers!$A:$A,0))</f>
        <v>Email</v>
      </c>
      <c r="N404" s="26" t="str">
        <f>INDEX(customers!$E:$E,MATCH(orders!$B404,customers!$A:$A,0))</f>
        <v>Asia-Pacific</v>
      </c>
      <c r="O404" s="26" t="str">
        <f>INDEX(customers!$F:$F,MATCH(orders!$B404,customers!$A:$A,0))</f>
        <v>Tech</v>
      </c>
      <c r="P404" s="26" t="str">
        <f>INDEX(customers!$G:$G,MATCH(orders!$B404,customers!$A:$A,0))</f>
        <v>Mid-Market</v>
      </c>
      <c r="Q404" t="str">
        <f>INDEX(customers!$J:$J,MATCH(orders!$B404,customers!$A:$A,0))</f>
        <v>Basic</v>
      </c>
      <c r="R404" t="str">
        <f>INDEX(customers!$K:$K,MATCH(orders!$B404,customers!$A:$A,0))</f>
        <v>Monthly</v>
      </c>
    </row>
    <row r="405" spans="1:18" x14ac:dyDescent="0.25">
      <c r="A405" t="s">
        <v>804</v>
      </c>
      <c r="B405" t="s">
        <v>760</v>
      </c>
      <c r="C405" t="s">
        <v>805</v>
      </c>
      <c r="D405" s="26">
        <v>45380</v>
      </c>
      <c r="E405" t="s">
        <v>17</v>
      </c>
      <c r="F405" t="s">
        <v>4</v>
      </c>
      <c r="G405">
        <v>75</v>
      </c>
      <c r="H405">
        <v>60</v>
      </c>
      <c r="I405" s="26">
        <f t="shared" si="12"/>
        <v>45352</v>
      </c>
      <c r="J405" s="26">
        <f>INDEX(customers!$L:$L,MATCH(orders!$B405,customers!$A:$A,0))</f>
        <v>44805</v>
      </c>
      <c r="K405">
        <v>1</v>
      </c>
      <c r="L405">
        <f t="shared" si="13"/>
        <v>18</v>
      </c>
      <c r="M405" s="26" t="str">
        <f>INDEX(customers!$I:$I,MATCH(orders!$B405,customers!$A:$A,0))</f>
        <v>Email</v>
      </c>
      <c r="N405" s="26" t="str">
        <f>INDEX(customers!$E:$E,MATCH(orders!$B405,customers!$A:$A,0))</f>
        <v>Asia-Pacific</v>
      </c>
      <c r="O405" s="26" t="str">
        <f>INDEX(customers!$F:$F,MATCH(orders!$B405,customers!$A:$A,0))</f>
        <v>Tech</v>
      </c>
      <c r="P405" s="26" t="str">
        <f>INDEX(customers!$G:$G,MATCH(orders!$B405,customers!$A:$A,0))</f>
        <v>Mid-Market</v>
      </c>
      <c r="Q405" t="str">
        <f>INDEX(customers!$J:$J,MATCH(orders!$B405,customers!$A:$A,0))</f>
        <v>Basic</v>
      </c>
      <c r="R405" t="str">
        <f>INDEX(customers!$K:$K,MATCH(orders!$B405,customers!$A:$A,0))</f>
        <v>Monthly</v>
      </c>
    </row>
    <row r="406" spans="1:18" x14ac:dyDescent="0.25">
      <c r="A406" t="s">
        <v>806</v>
      </c>
      <c r="B406" t="s">
        <v>760</v>
      </c>
      <c r="C406" t="s">
        <v>807</v>
      </c>
      <c r="D406" s="26">
        <v>45411</v>
      </c>
      <c r="E406" t="s">
        <v>18</v>
      </c>
      <c r="F406" t="s">
        <v>4</v>
      </c>
      <c r="G406">
        <v>135</v>
      </c>
      <c r="H406">
        <v>110.7</v>
      </c>
      <c r="I406" s="26">
        <f t="shared" si="12"/>
        <v>45383</v>
      </c>
      <c r="J406" s="26">
        <f>INDEX(customers!$L:$L,MATCH(orders!$B406,customers!$A:$A,0))</f>
        <v>44805</v>
      </c>
      <c r="K406">
        <v>1</v>
      </c>
      <c r="L406">
        <f t="shared" si="13"/>
        <v>19</v>
      </c>
      <c r="M406" s="26" t="str">
        <f>INDEX(customers!$I:$I,MATCH(orders!$B406,customers!$A:$A,0))</f>
        <v>Email</v>
      </c>
      <c r="N406" s="26" t="str">
        <f>INDEX(customers!$E:$E,MATCH(orders!$B406,customers!$A:$A,0))</f>
        <v>Asia-Pacific</v>
      </c>
      <c r="O406" s="26" t="str">
        <f>INDEX(customers!$F:$F,MATCH(orders!$B406,customers!$A:$A,0))</f>
        <v>Tech</v>
      </c>
      <c r="P406" s="26" t="str">
        <f>INDEX(customers!$G:$G,MATCH(orders!$B406,customers!$A:$A,0))</f>
        <v>Mid-Market</v>
      </c>
      <c r="Q406" t="str">
        <f>INDEX(customers!$J:$J,MATCH(orders!$B406,customers!$A:$A,0))</f>
        <v>Basic</v>
      </c>
      <c r="R406" t="str">
        <f>INDEX(customers!$K:$K,MATCH(orders!$B406,customers!$A:$A,0))</f>
        <v>Monthly</v>
      </c>
    </row>
    <row r="407" spans="1:18" x14ac:dyDescent="0.25">
      <c r="A407" t="s">
        <v>808</v>
      </c>
      <c r="B407" t="s">
        <v>760</v>
      </c>
      <c r="C407" t="s">
        <v>807</v>
      </c>
      <c r="D407" s="26">
        <v>45441</v>
      </c>
      <c r="E407" t="s">
        <v>18</v>
      </c>
      <c r="F407" t="s">
        <v>4</v>
      </c>
      <c r="G407">
        <v>135</v>
      </c>
      <c r="H407">
        <v>110.7</v>
      </c>
      <c r="I407" s="26">
        <f t="shared" si="12"/>
        <v>45413</v>
      </c>
      <c r="J407" s="26">
        <f>INDEX(customers!$L:$L,MATCH(orders!$B407,customers!$A:$A,0))</f>
        <v>44805</v>
      </c>
      <c r="K407">
        <v>1</v>
      </c>
      <c r="L407">
        <f t="shared" si="13"/>
        <v>20</v>
      </c>
      <c r="M407" s="26" t="str">
        <f>INDEX(customers!$I:$I,MATCH(orders!$B407,customers!$A:$A,0))</f>
        <v>Email</v>
      </c>
      <c r="N407" s="26" t="str">
        <f>INDEX(customers!$E:$E,MATCH(orders!$B407,customers!$A:$A,0))</f>
        <v>Asia-Pacific</v>
      </c>
      <c r="O407" s="26" t="str">
        <f>INDEX(customers!$F:$F,MATCH(orders!$B407,customers!$A:$A,0))</f>
        <v>Tech</v>
      </c>
      <c r="P407" s="26" t="str">
        <f>INDEX(customers!$G:$G,MATCH(orders!$B407,customers!$A:$A,0))</f>
        <v>Mid-Market</v>
      </c>
      <c r="Q407" t="str">
        <f>INDEX(customers!$J:$J,MATCH(orders!$B407,customers!$A:$A,0))</f>
        <v>Basic</v>
      </c>
      <c r="R407" t="str">
        <f>INDEX(customers!$K:$K,MATCH(orders!$B407,customers!$A:$A,0))</f>
        <v>Monthly</v>
      </c>
    </row>
    <row r="408" spans="1:18" x14ac:dyDescent="0.25">
      <c r="A408" t="s">
        <v>809</v>
      </c>
      <c r="B408" t="s">
        <v>760</v>
      </c>
      <c r="C408" t="s">
        <v>810</v>
      </c>
      <c r="D408" s="26">
        <v>45442</v>
      </c>
      <c r="E408" t="s">
        <v>18</v>
      </c>
      <c r="F408" t="s">
        <v>4</v>
      </c>
      <c r="G408">
        <v>135</v>
      </c>
      <c r="H408">
        <v>110.7</v>
      </c>
      <c r="I408" s="26">
        <f t="shared" si="12"/>
        <v>45413</v>
      </c>
      <c r="J408" s="26">
        <f>INDEX(customers!$L:$L,MATCH(orders!$B408,customers!$A:$A,0))</f>
        <v>44805</v>
      </c>
      <c r="K408">
        <v>1</v>
      </c>
      <c r="L408">
        <f t="shared" si="13"/>
        <v>20</v>
      </c>
      <c r="M408" s="26" t="str">
        <f>INDEX(customers!$I:$I,MATCH(orders!$B408,customers!$A:$A,0))</f>
        <v>Email</v>
      </c>
      <c r="N408" s="26" t="str">
        <f>INDEX(customers!$E:$E,MATCH(orders!$B408,customers!$A:$A,0))</f>
        <v>Asia-Pacific</v>
      </c>
      <c r="O408" s="26" t="str">
        <f>INDEX(customers!$F:$F,MATCH(orders!$B408,customers!$A:$A,0))</f>
        <v>Tech</v>
      </c>
      <c r="P408" s="26" t="str">
        <f>INDEX(customers!$G:$G,MATCH(orders!$B408,customers!$A:$A,0))</f>
        <v>Mid-Market</v>
      </c>
      <c r="Q408" t="str">
        <f>INDEX(customers!$J:$J,MATCH(orders!$B408,customers!$A:$A,0))</f>
        <v>Basic</v>
      </c>
      <c r="R408" t="str">
        <f>INDEX(customers!$K:$K,MATCH(orders!$B408,customers!$A:$A,0))</f>
        <v>Monthly</v>
      </c>
    </row>
    <row r="409" spans="1:18" x14ac:dyDescent="0.25">
      <c r="A409" t="s">
        <v>811</v>
      </c>
      <c r="B409" t="s">
        <v>760</v>
      </c>
      <c r="C409" t="s">
        <v>812</v>
      </c>
      <c r="D409" s="26">
        <v>45473</v>
      </c>
      <c r="E409" t="s">
        <v>18</v>
      </c>
      <c r="F409" t="s">
        <v>4</v>
      </c>
      <c r="G409">
        <v>135</v>
      </c>
      <c r="H409">
        <v>110.7</v>
      </c>
      <c r="I409" s="26">
        <f t="shared" si="12"/>
        <v>45444</v>
      </c>
      <c r="J409" s="26">
        <f>INDEX(customers!$L:$L,MATCH(orders!$B409,customers!$A:$A,0))</f>
        <v>44805</v>
      </c>
      <c r="K409">
        <v>1</v>
      </c>
      <c r="L409">
        <f t="shared" si="13"/>
        <v>21</v>
      </c>
      <c r="M409" s="26" t="str">
        <f>INDEX(customers!$I:$I,MATCH(orders!$B409,customers!$A:$A,0))</f>
        <v>Email</v>
      </c>
      <c r="N409" s="26" t="str">
        <f>INDEX(customers!$E:$E,MATCH(orders!$B409,customers!$A:$A,0))</f>
        <v>Asia-Pacific</v>
      </c>
      <c r="O409" s="26" t="str">
        <f>INDEX(customers!$F:$F,MATCH(orders!$B409,customers!$A:$A,0))</f>
        <v>Tech</v>
      </c>
      <c r="P409" s="26" t="str">
        <f>INDEX(customers!$G:$G,MATCH(orders!$B409,customers!$A:$A,0))</f>
        <v>Mid-Market</v>
      </c>
      <c r="Q409" t="str">
        <f>INDEX(customers!$J:$J,MATCH(orders!$B409,customers!$A:$A,0))</f>
        <v>Basic</v>
      </c>
      <c r="R409" t="str">
        <f>INDEX(customers!$K:$K,MATCH(orders!$B409,customers!$A:$A,0))</f>
        <v>Monthly</v>
      </c>
    </row>
    <row r="410" spans="1:18" x14ac:dyDescent="0.25">
      <c r="A410" t="s">
        <v>813</v>
      </c>
      <c r="B410" t="s">
        <v>760</v>
      </c>
      <c r="C410" t="s">
        <v>812</v>
      </c>
      <c r="D410" s="26">
        <v>45503</v>
      </c>
      <c r="E410" t="s">
        <v>18</v>
      </c>
      <c r="F410" t="s">
        <v>4</v>
      </c>
      <c r="G410">
        <v>135</v>
      </c>
      <c r="H410">
        <v>110.7</v>
      </c>
      <c r="I410" s="26">
        <f t="shared" si="12"/>
        <v>45474</v>
      </c>
      <c r="J410" s="26">
        <f>INDEX(customers!$L:$L,MATCH(orders!$B410,customers!$A:$A,0))</f>
        <v>44805</v>
      </c>
      <c r="K410">
        <v>1</v>
      </c>
      <c r="L410">
        <f t="shared" si="13"/>
        <v>22</v>
      </c>
      <c r="M410" s="26" t="str">
        <f>INDEX(customers!$I:$I,MATCH(orders!$B410,customers!$A:$A,0))</f>
        <v>Email</v>
      </c>
      <c r="N410" s="26" t="str">
        <f>INDEX(customers!$E:$E,MATCH(orders!$B410,customers!$A:$A,0))</f>
        <v>Asia-Pacific</v>
      </c>
      <c r="O410" s="26" t="str">
        <f>INDEX(customers!$F:$F,MATCH(orders!$B410,customers!$A:$A,0))</f>
        <v>Tech</v>
      </c>
      <c r="P410" s="26" t="str">
        <f>INDEX(customers!$G:$G,MATCH(orders!$B410,customers!$A:$A,0))</f>
        <v>Mid-Market</v>
      </c>
      <c r="Q410" t="str">
        <f>INDEX(customers!$J:$J,MATCH(orders!$B410,customers!$A:$A,0))</f>
        <v>Basic</v>
      </c>
      <c r="R410" t="str">
        <f>INDEX(customers!$K:$K,MATCH(orders!$B410,customers!$A:$A,0))</f>
        <v>Monthly</v>
      </c>
    </row>
    <row r="411" spans="1:18" x14ac:dyDescent="0.25">
      <c r="A411" t="s">
        <v>814</v>
      </c>
      <c r="B411" t="s">
        <v>760</v>
      </c>
      <c r="C411" t="s">
        <v>815</v>
      </c>
      <c r="D411" s="26">
        <v>45504</v>
      </c>
      <c r="E411" t="s">
        <v>18</v>
      </c>
      <c r="F411" t="s">
        <v>4</v>
      </c>
      <c r="G411">
        <v>135</v>
      </c>
      <c r="H411">
        <v>110.7</v>
      </c>
      <c r="I411" s="26">
        <f t="shared" si="12"/>
        <v>45474</v>
      </c>
      <c r="J411" s="26">
        <f>INDEX(customers!$L:$L,MATCH(orders!$B411,customers!$A:$A,0))</f>
        <v>44805</v>
      </c>
      <c r="K411">
        <v>1</v>
      </c>
      <c r="L411">
        <f t="shared" si="13"/>
        <v>22</v>
      </c>
      <c r="M411" s="26" t="str">
        <f>INDEX(customers!$I:$I,MATCH(orders!$B411,customers!$A:$A,0))</f>
        <v>Email</v>
      </c>
      <c r="N411" s="26" t="str">
        <f>INDEX(customers!$E:$E,MATCH(orders!$B411,customers!$A:$A,0))</f>
        <v>Asia-Pacific</v>
      </c>
      <c r="O411" s="26" t="str">
        <f>INDEX(customers!$F:$F,MATCH(orders!$B411,customers!$A:$A,0))</f>
        <v>Tech</v>
      </c>
      <c r="P411" s="26" t="str">
        <f>INDEX(customers!$G:$G,MATCH(orders!$B411,customers!$A:$A,0))</f>
        <v>Mid-Market</v>
      </c>
      <c r="Q411" t="str">
        <f>INDEX(customers!$J:$J,MATCH(orders!$B411,customers!$A:$A,0))</f>
        <v>Basic</v>
      </c>
      <c r="R411" t="str">
        <f>INDEX(customers!$K:$K,MATCH(orders!$B411,customers!$A:$A,0))</f>
        <v>Monthly</v>
      </c>
    </row>
    <row r="412" spans="1:18" x14ac:dyDescent="0.25">
      <c r="A412" t="s">
        <v>816</v>
      </c>
      <c r="B412" t="s">
        <v>760</v>
      </c>
      <c r="C412" t="s">
        <v>817</v>
      </c>
      <c r="D412" s="26">
        <v>45535</v>
      </c>
      <c r="E412" t="s">
        <v>18</v>
      </c>
      <c r="F412" t="s">
        <v>4</v>
      </c>
      <c r="G412">
        <v>135</v>
      </c>
      <c r="H412">
        <v>110.7</v>
      </c>
      <c r="I412" s="26">
        <f t="shared" si="12"/>
        <v>45505</v>
      </c>
      <c r="J412" s="26">
        <f>INDEX(customers!$L:$L,MATCH(orders!$B412,customers!$A:$A,0))</f>
        <v>44805</v>
      </c>
      <c r="K412">
        <v>1</v>
      </c>
      <c r="L412">
        <f t="shared" si="13"/>
        <v>23</v>
      </c>
      <c r="M412" s="26" t="str">
        <f>INDEX(customers!$I:$I,MATCH(orders!$B412,customers!$A:$A,0))</f>
        <v>Email</v>
      </c>
      <c r="N412" s="26" t="str">
        <f>INDEX(customers!$E:$E,MATCH(orders!$B412,customers!$A:$A,0))</f>
        <v>Asia-Pacific</v>
      </c>
      <c r="O412" s="26" t="str">
        <f>INDEX(customers!$F:$F,MATCH(orders!$B412,customers!$A:$A,0))</f>
        <v>Tech</v>
      </c>
      <c r="P412" s="26" t="str">
        <f>INDEX(customers!$G:$G,MATCH(orders!$B412,customers!$A:$A,0))</f>
        <v>Mid-Market</v>
      </c>
      <c r="Q412" t="str">
        <f>INDEX(customers!$J:$J,MATCH(orders!$B412,customers!$A:$A,0))</f>
        <v>Basic</v>
      </c>
      <c r="R412" t="str">
        <f>INDEX(customers!$K:$K,MATCH(orders!$B412,customers!$A:$A,0))</f>
        <v>Monthly</v>
      </c>
    </row>
    <row r="413" spans="1:18" x14ac:dyDescent="0.25">
      <c r="A413" t="s">
        <v>818</v>
      </c>
      <c r="B413" t="s">
        <v>760</v>
      </c>
      <c r="C413" t="s">
        <v>817</v>
      </c>
      <c r="D413" s="26">
        <v>45565</v>
      </c>
      <c r="E413" t="s">
        <v>18</v>
      </c>
      <c r="F413" t="s">
        <v>4</v>
      </c>
      <c r="G413">
        <v>135</v>
      </c>
      <c r="H413">
        <v>110.7</v>
      </c>
      <c r="I413" s="26">
        <f t="shared" si="12"/>
        <v>45536</v>
      </c>
      <c r="J413" s="26">
        <f>INDEX(customers!$L:$L,MATCH(orders!$B413,customers!$A:$A,0))</f>
        <v>44805</v>
      </c>
      <c r="K413">
        <v>1</v>
      </c>
      <c r="L413">
        <f t="shared" si="13"/>
        <v>24</v>
      </c>
      <c r="M413" s="26" t="str">
        <f>INDEX(customers!$I:$I,MATCH(orders!$B413,customers!$A:$A,0))</f>
        <v>Email</v>
      </c>
      <c r="N413" s="26" t="str">
        <f>INDEX(customers!$E:$E,MATCH(orders!$B413,customers!$A:$A,0))</f>
        <v>Asia-Pacific</v>
      </c>
      <c r="O413" s="26" t="str">
        <f>INDEX(customers!$F:$F,MATCH(orders!$B413,customers!$A:$A,0))</f>
        <v>Tech</v>
      </c>
      <c r="P413" s="26" t="str">
        <f>INDEX(customers!$G:$G,MATCH(orders!$B413,customers!$A:$A,0))</f>
        <v>Mid-Market</v>
      </c>
      <c r="Q413" t="str">
        <f>INDEX(customers!$J:$J,MATCH(orders!$B413,customers!$A:$A,0))</f>
        <v>Basic</v>
      </c>
      <c r="R413" t="str">
        <f>INDEX(customers!$K:$K,MATCH(orders!$B413,customers!$A:$A,0))</f>
        <v>Monthly</v>
      </c>
    </row>
    <row r="414" spans="1:18" x14ac:dyDescent="0.25">
      <c r="A414" t="s">
        <v>819</v>
      </c>
      <c r="B414" t="s">
        <v>760</v>
      </c>
      <c r="C414" t="s">
        <v>820</v>
      </c>
      <c r="D414" s="26">
        <v>45566</v>
      </c>
      <c r="E414" t="s">
        <v>18</v>
      </c>
      <c r="F414" t="s">
        <v>4</v>
      </c>
      <c r="G414">
        <v>135</v>
      </c>
      <c r="H414">
        <v>110.7</v>
      </c>
      <c r="I414" s="26">
        <f t="shared" si="12"/>
        <v>45566</v>
      </c>
      <c r="J414" s="26">
        <f>INDEX(customers!$L:$L,MATCH(orders!$B414,customers!$A:$A,0))</f>
        <v>44805</v>
      </c>
      <c r="K414">
        <v>1</v>
      </c>
      <c r="L414">
        <f t="shared" si="13"/>
        <v>25</v>
      </c>
      <c r="M414" s="26" t="str">
        <f>INDEX(customers!$I:$I,MATCH(orders!$B414,customers!$A:$A,0))</f>
        <v>Email</v>
      </c>
      <c r="N414" s="26" t="str">
        <f>INDEX(customers!$E:$E,MATCH(orders!$B414,customers!$A:$A,0))</f>
        <v>Asia-Pacific</v>
      </c>
      <c r="O414" s="26" t="str">
        <f>INDEX(customers!$F:$F,MATCH(orders!$B414,customers!$A:$A,0))</f>
        <v>Tech</v>
      </c>
      <c r="P414" s="26" t="str">
        <f>INDEX(customers!$G:$G,MATCH(orders!$B414,customers!$A:$A,0))</f>
        <v>Mid-Market</v>
      </c>
      <c r="Q414" t="str">
        <f>INDEX(customers!$J:$J,MATCH(orders!$B414,customers!$A:$A,0))</f>
        <v>Basic</v>
      </c>
      <c r="R414" t="str">
        <f>INDEX(customers!$K:$K,MATCH(orders!$B414,customers!$A:$A,0))</f>
        <v>Monthly</v>
      </c>
    </row>
    <row r="415" spans="1:18" x14ac:dyDescent="0.25">
      <c r="A415" t="s">
        <v>821</v>
      </c>
      <c r="B415" t="s">
        <v>760</v>
      </c>
      <c r="C415" t="s">
        <v>822</v>
      </c>
      <c r="D415" s="26">
        <v>45597</v>
      </c>
      <c r="E415" t="s">
        <v>18</v>
      </c>
      <c r="F415" t="s">
        <v>4</v>
      </c>
      <c r="G415">
        <v>135</v>
      </c>
      <c r="H415">
        <v>110.7</v>
      </c>
      <c r="I415" s="26">
        <f t="shared" si="12"/>
        <v>45597</v>
      </c>
      <c r="J415" s="26">
        <f>INDEX(customers!$L:$L,MATCH(orders!$B415,customers!$A:$A,0))</f>
        <v>44805</v>
      </c>
      <c r="K415">
        <v>1</v>
      </c>
      <c r="L415">
        <f t="shared" si="13"/>
        <v>26</v>
      </c>
      <c r="M415" s="26" t="str">
        <f>INDEX(customers!$I:$I,MATCH(orders!$B415,customers!$A:$A,0))</f>
        <v>Email</v>
      </c>
      <c r="N415" s="26" t="str">
        <f>INDEX(customers!$E:$E,MATCH(orders!$B415,customers!$A:$A,0))</f>
        <v>Asia-Pacific</v>
      </c>
      <c r="O415" s="26" t="str">
        <f>INDEX(customers!$F:$F,MATCH(orders!$B415,customers!$A:$A,0))</f>
        <v>Tech</v>
      </c>
      <c r="P415" s="26" t="str">
        <f>INDEX(customers!$G:$G,MATCH(orders!$B415,customers!$A:$A,0))</f>
        <v>Mid-Market</v>
      </c>
      <c r="Q415" t="str">
        <f>INDEX(customers!$J:$J,MATCH(orders!$B415,customers!$A:$A,0))</f>
        <v>Basic</v>
      </c>
      <c r="R415" t="str">
        <f>INDEX(customers!$K:$K,MATCH(orders!$B415,customers!$A:$A,0))</f>
        <v>Monthly</v>
      </c>
    </row>
    <row r="416" spans="1:18" x14ac:dyDescent="0.25">
      <c r="A416" t="s">
        <v>823</v>
      </c>
      <c r="B416" t="s">
        <v>760</v>
      </c>
      <c r="C416" t="s">
        <v>822</v>
      </c>
      <c r="D416" s="26">
        <v>45627</v>
      </c>
      <c r="E416" t="s">
        <v>18</v>
      </c>
      <c r="F416" t="s">
        <v>4</v>
      </c>
      <c r="G416">
        <v>135</v>
      </c>
      <c r="H416">
        <v>110.7</v>
      </c>
      <c r="I416" s="26">
        <f t="shared" si="12"/>
        <v>45627</v>
      </c>
      <c r="J416" s="26">
        <f>INDEX(customers!$L:$L,MATCH(orders!$B416,customers!$A:$A,0))</f>
        <v>44805</v>
      </c>
      <c r="K416">
        <v>1</v>
      </c>
      <c r="L416">
        <f t="shared" si="13"/>
        <v>27</v>
      </c>
      <c r="M416" s="26" t="str">
        <f>INDEX(customers!$I:$I,MATCH(orders!$B416,customers!$A:$A,0))</f>
        <v>Email</v>
      </c>
      <c r="N416" s="26" t="str">
        <f>INDEX(customers!$E:$E,MATCH(orders!$B416,customers!$A:$A,0))</f>
        <v>Asia-Pacific</v>
      </c>
      <c r="O416" s="26" t="str">
        <f>INDEX(customers!$F:$F,MATCH(orders!$B416,customers!$A:$A,0))</f>
        <v>Tech</v>
      </c>
      <c r="P416" s="26" t="str">
        <f>INDEX(customers!$G:$G,MATCH(orders!$B416,customers!$A:$A,0))</f>
        <v>Mid-Market</v>
      </c>
      <c r="Q416" t="str">
        <f>INDEX(customers!$J:$J,MATCH(orders!$B416,customers!$A:$A,0))</f>
        <v>Basic</v>
      </c>
      <c r="R416" t="str">
        <f>INDEX(customers!$K:$K,MATCH(orders!$B416,customers!$A:$A,0))</f>
        <v>Monthly</v>
      </c>
    </row>
    <row r="417" spans="1:18" x14ac:dyDescent="0.25">
      <c r="A417" t="s">
        <v>824</v>
      </c>
      <c r="B417" t="s">
        <v>760</v>
      </c>
      <c r="C417" t="s">
        <v>825</v>
      </c>
      <c r="D417" s="26">
        <v>45628</v>
      </c>
      <c r="E417" t="s">
        <v>18</v>
      </c>
      <c r="F417" t="s">
        <v>4</v>
      </c>
      <c r="G417">
        <v>135</v>
      </c>
      <c r="H417">
        <v>110.7</v>
      </c>
      <c r="I417" s="26">
        <f t="shared" si="12"/>
        <v>45627</v>
      </c>
      <c r="J417" s="26">
        <f>INDEX(customers!$L:$L,MATCH(orders!$B417,customers!$A:$A,0))</f>
        <v>44805</v>
      </c>
      <c r="K417">
        <v>1</v>
      </c>
      <c r="L417">
        <f t="shared" si="13"/>
        <v>27</v>
      </c>
      <c r="M417" s="26" t="str">
        <f>INDEX(customers!$I:$I,MATCH(orders!$B417,customers!$A:$A,0))</f>
        <v>Email</v>
      </c>
      <c r="N417" s="26" t="str">
        <f>INDEX(customers!$E:$E,MATCH(orders!$B417,customers!$A:$A,0))</f>
        <v>Asia-Pacific</v>
      </c>
      <c r="O417" s="26" t="str">
        <f>INDEX(customers!$F:$F,MATCH(orders!$B417,customers!$A:$A,0))</f>
        <v>Tech</v>
      </c>
      <c r="P417" s="26" t="str">
        <f>INDEX(customers!$G:$G,MATCH(orders!$B417,customers!$A:$A,0))</f>
        <v>Mid-Market</v>
      </c>
      <c r="Q417" t="str">
        <f>INDEX(customers!$J:$J,MATCH(orders!$B417,customers!$A:$A,0))</f>
        <v>Basic</v>
      </c>
      <c r="R417" t="str">
        <f>INDEX(customers!$K:$K,MATCH(orders!$B417,customers!$A:$A,0))</f>
        <v>Monthly</v>
      </c>
    </row>
    <row r="418" spans="1:18" x14ac:dyDescent="0.25">
      <c r="A418" t="s">
        <v>826</v>
      </c>
      <c r="B418" t="s">
        <v>827</v>
      </c>
      <c r="C418" t="s">
        <v>828</v>
      </c>
      <c r="D418" s="26">
        <v>45026</v>
      </c>
      <c r="E418" t="s">
        <v>17</v>
      </c>
      <c r="F418" t="s">
        <v>5</v>
      </c>
      <c r="G418">
        <v>600</v>
      </c>
      <c r="H418">
        <v>480</v>
      </c>
      <c r="I418" s="26">
        <f t="shared" si="12"/>
        <v>45017</v>
      </c>
      <c r="J418" s="26">
        <f>INDEX(customers!$L:$L,MATCH(orders!$B418,customers!$A:$A,0))</f>
        <v>45017</v>
      </c>
      <c r="K418">
        <v>1</v>
      </c>
      <c r="L418">
        <f t="shared" si="13"/>
        <v>0</v>
      </c>
      <c r="M418" s="26" t="str">
        <f>INDEX(customers!$I:$I,MATCH(orders!$B418,customers!$A:$A,0))</f>
        <v>Content</v>
      </c>
      <c r="N418" s="26" t="str">
        <f>INDEX(customers!$E:$E,MATCH(orders!$B418,customers!$A:$A,0))</f>
        <v>Europe</v>
      </c>
      <c r="O418" s="26" t="str">
        <f>INDEX(customers!$F:$F,MATCH(orders!$B418,customers!$A:$A,0))</f>
        <v>Other</v>
      </c>
      <c r="P418" s="26" t="str">
        <f>INDEX(customers!$G:$G,MATCH(orders!$B418,customers!$A:$A,0))</f>
        <v>SMBs</v>
      </c>
      <c r="Q418" t="str">
        <f>INDEX(customers!$J:$J,MATCH(orders!$B418,customers!$A:$A,0))</f>
        <v>Basic</v>
      </c>
      <c r="R418" t="str">
        <f>INDEX(customers!$K:$K,MATCH(orders!$B418,customers!$A:$A,0))</f>
        <v>Monthly</v>
      </c>
    </row>
    <row r="419" spans="1:18" x14ac:dyDescent="0.25">
      <c r="A419" t="s">
        <v>829</v>
      </c>
      <c r="B419" t="s">
        <v>827</v>
      </c>
      <c r="C419" t="s">
        <v>830</v>
      </c>
      <c r="D419" s="26">
        <v>45392</v>
      </c>
      <c r="E419" t="s">
        <v>17</v>
      </c>
      <c r="F419" t="s">
        <v>5</v>
      </c>
      <c r="G419">
        <v>600</v>
      </c>
      <c r="H419">
        <v>480</v>
      </c>
      <c r="I419" s="26">
        <f t="shared" si="12"/>
        <v>45383</v>
      </c>
      <c r="J419" s="26">
        <f>INDEX(customers!$L:$L,MATCH(orders!$B419,customers!$A:$A,0))</f>
        <v>45017</v>
      </c>
      <c r="K419">
        <v>1</v>
      </c>
      <c r="L419">
        <f t="shared" si="13"/>
        <v>12</v>
      </c>
      <c r="M419" s="26" t="str">
        <f>INDEX(customers!$I:$I,MATCH(orders!$B419,customers!$A:$A,0))</f>
        <v>Content</v>
      </c>
      <c r="N419" s="26" t="str">
        <f>INDEX(customers!$E:$E,MATCH(orders!$B419,customers!$A:$A,0))</f>
        <v>Europe</v>
      </c>
      <c r="O419" s="26" t="str">
        <f>INDEX(customers!$F:$F,MATCH(orders!$B419,customers!$A:$A,0))</f>
        <v>Other</v>
      </c>
      <c r="P419" s="26" t="str">
        <f>INDEX(customers!$G:$G,MATCH(orders!$B419,customers!$A:$A,0))</f>
        <v>SMBs</v>
      </c>
      <c r="Q419" t="str">
        <f>INDEX(customers!$J:$J,MATCH(orders!$B419,customers!$A:$A,0))</f>
        <v>Basic</v>
      </c>
      <c r="R419" t="str">
        <f>INDEX(customers!$K:$K,MATCH(orders!$B419,customers!$A:$A,0))</f>
        <v>Monthly</v>
      </c>
    </row>
    <row r="420" spans="1:18" x14ac:dyDescent="0.25">
      <c r="A420" t="s">
        <v>831</v>
      </c>
      <c r="B420" t="s">
        <v>832</v>
      </c>
      <c r="C420" t="s">
        <v>833</v>
      </c>
      <c r="D420" s="26">
        <v>45280</v>
      </c>
      <c r="E420" t="s">
        <v>17</v>
      </c>
      <c r="F420" t="s">
        <v>4</v>
      </c>
      <c r="G420">
        <v>75</v>
      </c>
      <c r="H420">
        <v>60</v>
      </c>
      <c r="I420" s="26">
        <f t="shared" si="12"/>
        <v>45261</v>
      </c>
      <c r="J420" s="26">
        <f>INDEX(customers!$L:$L,MATCH(orders!$B420,customers!$A:$A,0))</f>
        <v>45261</v>
      </c>
      <c r="K420">
        <v>1</v>
      </c>
      <c r="L420">
        <f t="shared" si="13"/>
        <v>0</v>
      </c>
      <c r="M420" s="26" t="str">
        <f>INDEX(customers!$I:$I,MATCH(orders!$B420,customers!$A:$A,0))</f>
        <v>Paid Search</v>
      </c>
      <c r="N420" s="26" t="str">
        <f>INDEX(customers!$E:$E,MATCH(orders!$B420,customers!$A:$A,0))</f>
        <v>North America</v>
      </c>
      <c r="O420" s="26" t="str">
        <f>INDEX(customers!$F:$F,MATCH(orders!$B420,customers!$A:$A,0))</f>
        <v>Healthcare</v>
      </c>
      <c r="P420" s="26" t="str">
        <f>INDEX(customers!$G:$G,MATCH(orders!$B420,customers!$A:$A,0))</f>
        <v>SMBs</v>
      </c>
      <c r="Q420" t="str">
        <f>INDEX(customers!$J:$J,MATCH(orders!$B420,customers!$A:$A,0))</f>
        <v>Basic</v>
      </c>
      <c r="R420" t="str">
        <f>INDEX(customers!$K:$K,MATCH(orders!$B420,customers!$A:$A,0))</f>
        <v>Monthly</v>
      </c>
    </row>
    <row r="421" spans="1:18" x14ac:dyDescent="0.25">
      <c r="A421" t="s">
        <v>834</v>
      </c>
      <c r="B421" t="s">
        <v>832</v>
      </c>
      <c r="C421" t="s">
        <v>835</v>
      </c>
      <c r="D421" s="26">
        <v>45311</v>
      </c>
      <c r="E421" t="s">
        <v>17</v>
      </c>
      <c r="F421" t="s">
        <v>4</v>
      </c>
      <c r="G421">
        <v>75</v>
      </c>
      <c r="H421">
        <v>60</v>
      </c>
      <c r="I421" s="26">
        <f t="shared" si="12"/>
        <v>45292</v>
      </c>
      <c r="J421" s="26">
        <f>INDEX(customers!$L:$L,MATCH(orders!$B421,customers!$A:$A,0))</f>
        <v>45261</v>
      </c>
      <c r="K421">
        <v>1</v>
      </c>
      <c r="L421">
        <f t="shared" si="13"/>
        <v>1</v>
      </c>
      <c r="M421" s="26" t="str">
        <f>INDEX(customers!$I:$I,MATCH(orders!$B421,customers!$A:$A,0))</f>
        <v>Paid Search</v>
      </c>
      <c r="N421" s="26" t="str">
        <f>INDEX(customers!$E:$E,MATCH(orders!$B421,customers!$A:$A,0))</f>
        <v>North America</v>
      </c>
      <c r="O421" s="26" t="str">
        <f>INDEX(customers!$F:$F,MATCH(orders!$B421,customers!$A:$A,0))</f>
        <v>Healthcare</v>
      </c>
      <c r="P421" s="26" t="str">
        <f>INDEX(customers!$G:$G,MATCH(orders!$B421,customers!$A:$A,0))</f>
        <v>SMBs</v>
      </c>
      <c r="Q421" t="str">
        <f>INDEX(customers!$J:$J,MATCH(orders!$B421,customers!$A:$A,0))</f>
        <v>Basic</v>
      </c>
      <c r="R421" t="str">
        <f>INDEX(customers!$K:$K,MATCH(orders!$B421,customers!$A:$A,0))</f>
        <v>Monthly</v>
      </c>
    </row>
    <row r="422" spans="1:18" x14ac:dyDescent="0.25">
      <c r="A422" t="s">
        <v>836</v>
      </c>
      <c r="B422" t="s">
        <v>832</v>
      </c>
      <c r="C422" t="s">
        <v>837</v>
      </c>
      <c r="D422" s="26">
        <v>45342</v>
      </c>
      <c r="E422" t="s">
        <v>17</v>
      </c>
      <c r="F422" t="s">
        <v>4</v>
      </c>
      <c r="G422">
        <v>75</v>
      </c>
      <c r="H422">
        <v>60</v>
      </c>
      <c r="I422" s="26">
        <f t="shared" si="12"/>
        <v>45323</v>
      </c>
      <c r="J422" s="26">
        <f>INDEX(customers!$L:$L,MATCH(orders!$B422,customers!$A:$A,0))</f>
        <v>45261</v>
      </c>
      <c r="K422">
        <v>1</v>
      </c>
      <c r="L422">
        <f t="shared" si="13"/>
        <v>2</v>
      </c>
      <c r="M422" s="26" t="str">
        <f>INDEX(customers!$I:$I,MATCH(orders!$B422,customers!$A:$A,0))</f>
        <v>Paid Search</v>
      </c>
      <c r="N422" s="26" t="str">
        <f>INDEX(customers!$E:$E,MATCH(orders!$B422,customers!$A:$A,0))</f>
        <v>North America</v>
      </c>
      <c r="O422" s="26" t="str">
        <f>INDEX(customers!$F:$F,MATCH(orders!$B422,customers!$A:$A,0))</f>
        <v>Healthcare</v>
      </c>
      <c r="P422" s="26" t="str">
        <f>INDEX(customers!$G:$G,MATCH(orders!$B422,customers!$A:$A,0))</f>
        <v>SMBs</v>
      </c>
      <c r="Q422" t="str">
        <f>INDEX(customers!$J:$J,MATCH(orders!$B422,customers!$A:$A,0))</f>
        <v>Basic</v>
      </c>
      <c r="R422" t="str">
        <f>INDEX(customers!$K:$K,MATCH(orders!$B422,customers!$A:$A,0))</f>
        <v>Monthly</v>
      </c>
    </row>
    <row r="423" spans="1:18" x14ac:dyDescent="0.25">
      <c r="A423" t="s">
        <v>838</v>
      </c>
      <c r="B423" t="s">
        <v>832</v>
      </c>
      <c r="C423" t="s">
        <v>837</v>
      </c>
      <c r="D423" s="26">
        <v>45371</v>
      </c>
      <c r="E423" t="s">
        <v>17</v>
      </c>
      <c r="F423" t="s">
        <v>4</v>
      </c>
      <c r="G423">
        <v>75</v>
      </c>
      <c r="H423">
        <v>60</v>
      </c>
      <c r="I423" s="26">
        <f t="shared" si="12"/>
        <v>45352</v>
      </c>
      <c r="J423" s="26">
        <f>INDEX(customers!$L:$L,MATCH(orders!$B423,customers!$A:$A,0))</f>
        <v>45261</v>
      </c>
      <c r="K423">
        <v>1</v>
      </c>
      <c r="L423">
        <f t="shared" si="13"/>
        <v>3</v>
      </c>
      <c r="M423" s="26" t="str">
        <f>INDEX(customers!$I:$I,MATCH(orders!$B423,customers!$A:$A,0))</f>
        <v>Paid Search</v>
      </c>
      <c r="N423" s="26" t="str">
        <f>INDEX(customers!$E:$E,MATCH(orders!$B423,customers!$A:$A,0))</f>
        <v>North America</v>
      </c>
      <c r="O423" s="26" t="str">
        <f>INDEX(customers!$F:$F,MATCH(orders!$B423,customers!$A:$A,0))</f>
        <v>Healthcare</v>
      </c>
      <c r="P423" s="26" t="str">
        <f>INDEX(customers!$G:$G,MATCH(orders!$B423,customers!$A:$A,0))</f>
        <v>SMBs</v>
      </c>
      <c r="Q423" t="str">
        <f>INDEX(customers!$J:$J,MATCH(orders!$B423,customers!$A:$A,0))</f>
        <v>Basic</v>
      </c>
      <c r="R423" t="str">
        <f>INDEX(customers!$K:$K,MATCH(orders!$B423,customers!$A:$A,0))</f>
        <v>Monthly</v>
      </c>
    </row>
    <row r="424" spans="1:18" x14ac:dyDescent="0.25">
      <c r="A424" t="s">
        <v>839</v>
      </c>
      <c r="B424" t="s">
        <v>832</v>
      </c>
      <c r="C424" t="s">
        <v>840</v>
      </c>
      <c r="D424" s="26">
        <v>45373</v>
      </c>
      <c r="E424" t="s">
        <v>17</v>
      </c>
      <c r="F424" t="s">
        <v>4</v>
      </c>
      <c r="G424">
        <v>75</v>
      </c>
      <c r="H424">
        <v>60</v>
      </c>
      <c r="I424" s="26">
        <f t="shared" si="12"/>
        <v>45352</v>
      </c>
      <c r="J424" s="26">
        <f>INDEX(customers!$L:$L,MATCH(orders!$B424,customers!$A:$A,0))</f>
        <v>45261</v>
      </c>
      <c r="K424">
        <v>1</v>
      </c>
      <c r="L424">
        <f t="shared" si="13"/>
        <v>3</v>
      </c>
      <c r="M424" s="26" t="str">
        <f>INDEX(customers!$I:$I,MATCH(orders!$B424,customers!$A:$A,0))</f>
        <v>Paid Search</v>
      </c>
      <c r="N424" s="26" t="str">
        <f>INDEX(customers!$E:$E,MATCH(orders!$B424,customers!$A:$A,0))</f>
        <v>North America</v>
      </c>
      <c r="O424" s="26" t="str">
        <f>INDEX(customers!$F:$F,MATCH(orders!$B424,customers!$A:$A,0))</f>
        <v>Healthcare</v>
      </c>
      <c r="P424" s="26" t="str">
        <f>INDEX(customers!$G:$G,MATCH(orders!$B424,customers!$A:$A,0))</f>
        <v>SMBs</v>
      </c>
      <c r="Q424" t="str">
        <f>INDEX(customers!$J:$J,MATCH(orders!$B424,customers!$A:$A,0))</f>
        <v>Basic</v>
      </c>
      <c r="R424" t="str">
        <f>INDEX(customers!$K:$K,MATCH(orders!$B424,customers!$A:$A,0))</f>
        <v>Monthly</v>
      </c>
    </row>
    <row r="425" spans="1:18" x14ac:dyDescent="0.25">
      <c r="A425" t="s">
        <v>841</v>
      </c>
      <c r="B425" t="s">
        <v>832</v>
      </c>
      <c r="C425" t="s">
        <v>842</v>
      </c>
      <c r="D425" s="26">
        <v>45404</v>
      </c>
      <c r="E425" t="s">
        <v>17</v>
      </c>
      <c r="F425" t="s">
        <v>4</v>
      </c>
      <c r="G425">
        <v>75</v>
      </c>
      <c r="H425">
        <v>60</v>
      </c>
      <c r="I425" s="26">
        <f t="shared" si="12"/>
        <v>45383</v>
      </c>
      <c r="J425" s="26">
        <f>INDEX(customers!$L:$L,MATCH(orders!$B425,customers!$A:$A,0))</f>
        <v>45261</v>
      </c>
      <c r="K425">
        <v>1</v>
      </c>
      <c r="L425">
        <f t="shared" si="13"/>
        <v>4</v>
      </c>
      <c r="M425" s="26" t="str">
        <f>INDEX(customers!$I:$I,MATCH(orders!$B425,customers!$A:$A,0))</f>
        <v>Paid Search</v>
      </c>
      <c r="N425" s="26" t="str">
        <f>INDEX(customers!$E:$E,MATCH(orders!$B425,customers!$A:$A,0))</f>
        <v>North America</v>
      </c>
      <c r="O425" s="26" t="str">
        <f>INDEX(customers!$F:$F,MATCH(orders!$B425,customers!$A:$A,0))</f>
        <v>Healthcare</v>
      </c>
      <c r="P425" s="26" t="str">
        <f>INDEX(customers!$G:$G,MATCH(orders!$B425,customers!$A:$A,0))</f>
        <v>SMBs</v>
      </c>
      <c r="Q425" t="str">
        <f>INDEX(customers!$J:$J,MATCH(orders!$B425,customers!$A:$A,0))</f>
        <v>Basic</v>
      </c>
      <c r="R425" t="str">
        <f>INDEX(customers!$K:$K,MATCH(orders!$B425,customers!$A:$A,0))</f>
        <v>Monthly</v>
      </c>
    </row>
    <row r="426" spans="1:18" x14ac:dyDescent="0.25">
      <c r="A426" t="s">
        <v>843</v>
      </c>
      <c r="B426" t="s">
        <v>832</v>
      </c>
      <c r="C426" t="s">
        <v>842</v>
      </c>
      <c r="D426" s="26">
        <v>45434</v>
      </c>
      <c r="E426" t="s">
        <v>17</v>
      </c>
      <c r="F426" t="s">
        <v>4</v>
      </c>
      <c r="G426">
        <v>75</v>
      </c>
      <c r="H426">
        <v>60</v>
      </c>
      <c r="I426" s="26">
        <f t="shared" si="12"/>
        <v>45413</v>
      </c>
      <c r="J426" s="26">
        <f>INDEX(customers!$L:$L,MATCH(orders!$B426,customers!$A:$A,0))</f>
        <v>45261</v>
      </c>
      <c r="K426">
        <v>1</v>
      </c>
      <c r="L426">
        <f t="shared" si="13"/>
        <v>5</v>
      </c>
      <c r="M426" s="26" t="str">
        <f>INDEX(customers!$I:$I,MATCH(orders!$B426,customers!$A:$A,0))</f>
        <v>Paid Search</v>
      </c>
      <c r="N426" s="26" t="str">
        <f>INDEX(customers!$E:$E,MATCH(orders!$B426,customers!$A:$A,0))</f>
        <v>North America</v>
      </c>
      <c r="O426" s="26" t="str">
        <f>INDEX(customers!$F:$F,MATCH(orders!$B426,customers!$A:$A,0))</f>
        <v>Healthcare</v>
      </c>
      <c r="P426" s="26" t="str">
        <f>INDEX(customers!$G:$G,MATCH(orders!$B426,customers!$A:$A,0))</f>
        <v>SMBs</v>
      </c>
      <c r="Q426" t="str">
        <f>INDEX(customers!$J:$J,MATCH(orders!$B426,customers!$A:$A,0))</f>
        <v>Basic</v>
      </c>
      <c r="R426" t="str">
        <f>INDEX(customers!$K:$K,MATCH(orders!$B426,customers!$A:$A,0))</f>
        <v>Monthly</v>
      </c>
    </row>
    <row r="427" spans="1:18" x14ac:dyDescent="0.25">
      <c r="A427" t="s">
        <v>844</v>
      </c>
      <c r="B427" t="s">
        <v>832</v>
      </c>
      <c r="C427" t="s">
        <v>845</v>
      </c>
      <c r="D427" s="26">
        <v>45435</v>
      </c>
      <c r="E427" t="s">
        <v>17</v>
      </c>
      <c r="F427" t="s">
        <v>4</v>
      </c>
      <c r="G427">
        <v>75</v>
      </c>
      <c r="H427">
        <v>60</v>
      </c>
      <c r="I427" s="26">
        <f t="shared" si="12"/>
        <v>45413</v>
      </c>
      <c r="J427" s="26">
        <f>INDEX(customers!$L:$L,MATCH(orders!$B427,customers!$A:$A,0))</f>
        <v>45261</v>
      </c>
      <c r="K427">
        <v>1</v>
      </c>
      <c r="L427">
        <f t="shared" si="13"/>
        <v>5</v>
      </c>
      <c r="M427" s="26" t="str">
        <f>INDEX(customers!$I:$I,MATCH(orders!$B427,customers!$A:$A,0))</f>
        <v>Paid Search</v>
      </c>
      <c r="N427" s="26" t="str">
        <f>INDEX(customers!$E:$E,MATCH(orders!$B427,customers!$A:$A,0))</f>
        <v>North America</v>
      </c>
      <c r="O427" s="26" t="str">
        <f>INDEX(customers!$F:$F,MATCH(orders!$B427,customers!$A:$A,0))</f>
        <v>Healthcare</v>
      </c>
      <c r="P427" s="26" t="str">
        <f>INDEX(customers!$G:$G,MATCH(orders!$B427,customers!$A:$A,0))</f>
        <v>SMBs</v>
      </c>
      <c r="Q427" t="str">
        <f>INDEX(customers!$J:$J,MATCH(orders!$B427,customers!$A:$A,0))</f>
        <v>Basic</v>
      </c>
      <c r="R427" t="str">
        <f>INDEX(customers!$K:$K,MATCH(orders!$B427,customers!$A:$A,0))</f>
        <v>Monthly</v>
      </c>
    </row>
    <row r="428" spans="1:18" x14ac:dyDescent="0.25">
      <c r="A428" t="s">
        <v>846</v>
      </c>
      <c r="B428" t="s">
        <v>832</v>
      </c>
      <c r="C428" t="s">
        <v>847</v>
      </c>
      <c r="D428" s="26">
        <v>45466</v>
      </c>
      <c r="E428" t="s">
        <v>17</v>
      </c>
      <c r="F428" t="s">
        <v>4</v>
      </c>
      <c r="G428">
        <v>75</v>
      </c>
      <c r="H428">
        <v>60</v>
      </c>
      <c r="I428" s="26">
        <f t="shared" si="12"/>
        <v>45444</v>
      </c>
      <c r="J428" s="26">
        <f>INDEX(customers!$L:$L,MATCH(orders!$B428,customers!$A:$A,0))</f>
        <v>45261</v>
      </c>
      <c r="K428">
        <v>1</v>
      </c>
      <c r="L428">
        <f t="shared" si="13"/>
        <v>6</v>
      </c>
      <c r="M428" s="26" t="str">
        <f>INDEX(customers!$I:$I,MATCH(orders!$B428,customers!$A:$A,0))</f>
        <v>Paid Search</v>
      </c>
      <c r="N428" s="26" t="str">
        <f>INDEX(customers!$E:$E,MATCH(orders!$B428,customers!$A:$A,0))</f>
        <v>North America</v>
      </c>
      <c r="O428" s="26" t="str">
        <f>INDEX(customers!$F:$F,MATCH(orders!$B428,customers!$A:$A,0))</f>
        <v>Healthcare</v>
      </c>
      <c r="P428" s="26" t="str">
        <f>INDEX(customers!$G:$G,MATCH(orders!$B428,customers!$A:$A,0))</f>
        <v>SMBs</v>
      </c>
      <c r="Q428" t="str">
        <f>INDEX(customers!$J:$J,MATCH(orders!$B428,customers!$A:$A,0))</f>
        <v>Basic</v>
      </c>
      <c r="R428" t="str">
        <f>INDEX(customers!$K:$K,MATCH(orders!$B428,customers!$A:$A,0))</f>
        <v>Monthly</v>
      </c>
    </row>
    <row r="429" spans="1:18" x14ac:dyDescent="0.25">
      <c r="A429" t="s">
        <v>848</v>
      </c>
      <c r="B429" t="s">
        <v>832</v>
      </c>
      <c r="C429" t="s">
        <v>847</v>
      </c>
      <c r="D429" s="26">
        <v>45496</v>
      </c>
      <c r="E429" t="s">
        <v>17</v>
      </c>
      <c r="F429" t="s">
        <v>4</v>
      </c>
      <c r="G429">
        <v>75</v>
      </c>
      <c r="H429">
        <v>60</v>
      </c>
      <c r="I429" s="26">
        <f t="shared" si="12"/>
        <v>45474</v>
      </c>
      <c r="J429" s="26">
        <f>INDEX(customers!$L:$L,MATCH(orders!$B429,customers!$A:$A,0))</f>
        <v>45261</v>
      </c>
      <c r="K429">
        <v>1</v>
      </c>
      <c r="L429">
        <f t="shared" si="13"/>
        <v>7</v>
      </c>
      <c r="M429" s="26" t="str">
        <f>INDEX(customers!$I:$I,MATCH(orders!$B429,customers!$A:$A,0))</f>
        <v>Paid Search</v>
      </c>
      <c r="N429" s="26" t="str">
        <f>INDEX(customers!$E:$E,MATCH(orders!$B429,customers!$A:$A,0))</f>
        <v>North America</v>
      </c>
      <c r="O429" s="26" t="str">
        <f>INDEX(customers!$F:$F,MATCH(orders!$B429,customers!$A:$A,0))</f>
        <v>Healthcare</v>
      </c>
      <c r="P429" s="26" t="str">
        <f>INDEX(customers!$G:$G,MATCH(orders!$B429,customers!$A:$A,0))</f>
        <v>SMBs</v>
      </c>
      <c r="Q429" t="str">
        <f>INDEX(customers!$J:$J,MATCH(orders!$B429,customers!$A:$A,0))</f>
        <v>Basic</v>
      </c>
      <c r="R429" t="str">
        <f>INDEX(customers!$K:$K,MATCH(orders!$B429,customers!$A:$A,0))</f>
        <v>Monthly</v>
      </c>
    </row>
    <row r="430" spans="1:18" x14ac:dyDescent="0.25">
      <c r="A430" t="s">
        <v>849</v>
      </c>
      <c r="B430" t="s">
        <v>832</v>
      </c>
      <c r="C430" t="s">
        <v>850</v>
      </c>
      <c r="D430" s="26">
        <v>45497</v>
      </c>
      <c r="E430" t="s">
        <v>17</v>
      </c>
      <c r="F430" t="s">
        <v>4</v>
      </c>
      <c r="G430">
        <v>75</v>
      </c>
      <c r="H430">
        <v>60</v>
      </c>
      <c r="I430" s="26">
        <f t="shared" si="12"/>
        <v>45474</v>
      </c>
      <c r="J430" s="26">
        <f>INDEX(customers!$L:$L,MATCH(orders!$B430,customers!$A:$A,0))</f>
        <v>45261</v>
      </c>
      <c r="K430">
        <v>1</v>
      </c>
      <c r="L430">
        <f t="shared" si="13"/>
        <v>7</v>
      </c>
      <c r="M430" s="26" t="str">
        <f>INDEX(customers!$I:$I,MATCH(orders!$B430,customers!$A:$A,0))</f>
        <v>Paid Search</v>
      </c>
      <c r="N430" s="26" t="str">
        <f>INDEX(customers!$E:$E,MATCH(orders!$B430,customers!$A:$A,0))</f>
        <v>North America</v>
      </c>
      <c r="O430" s="26" t="str">
        <f>INDEX(customers!$F:$F,MATCH(orders!$B430,customers!$A:$A,0))</f>
        <v>Healthcare</v>
      </c>
      <c r="P430" s="26" t="str">
        <f>INDEX(customers!$G:$G,MATCH(orders!$B430,customers!$A:$A,0))</f>
        <v>SMBs</v>
      </c>
      <c r="Q430" t="str">
        <f>INDEX(customers!$J:$J,MATCH(orders!$B430,customers!$A:$A,0))</f>
        <v>Basic</v>
      </c>
      <c r="R430" t="str">
        <f>INDEX(customers!$K:$K,MATCH(orders!$B430,customers!$A:$A,0))</f>
        <v>Monthly</v>
      </c>
    </row>
    <row r="431" spans="1:18" x14ac:dyDescent="0.25">
      <c r="A431" t="s">
        <v>851</v>
      </c>
      <c r="B431" t="s">
        <v>832</v>
      </c>
      <c r="C431" t="s">
        <v>852</v>
      </c>
      <c r="D431" s="26">
        <v>45528</v>
      </c>
      <c r="E431" t="s">
        <v>17</v>
      </c>
      <c r="F431" t="s">
        <v>4</v>
      </c>
      <c r="G431">
        <v>75</v>
      </c>
      <c r="H431">
        <v>60</v>
      </c>
      <c r="I431" s="26">
        <f t="shared" si="12"/>
        <v>45505</v>
      </c>
      <c r="J431" s="26">
        <f>INDEX(customers!$L:$L,MATCH(orders!$B431,customers!$A:$A,0))</f>
        <v>45261</v>
      </c>
      <c r="K431">
        <v>1</v>
      </c>
      <c r="L431">
        <f t="shared" si="13"/>
        <v>8</v>
      </c>
      <c r="M431" s="26" t="str">
        <f>INDEX(customers!$I:$I,MATCH(orders!$B431,customers!$A:$A,0))</f>
        <v>Paid Search</v>
      </c>
      <c r="N431" s="26" t="str">
        <f>INDEX(customers!$E:$E,MATCH(orders!$B431,customers!$A:$A,0))</f>
        <v>North America</v>
      </c>
      <c r="O431" s="26" t="str">
        <f>INDEX(customers!$F:$F,MATCH(orders!$B431,customers!$A:$A,0))</f>
        <v>Healthcare</v>
      </c>
      <c r="P431" s="26" t="str">
        <f>INDEX(customers!$G:$G,MATCH(orders!$B431,customers!$A:$A,0))</f>
        <v>SMBs</v>
      </c>
      <c r="Q431" t="str">
        <f>INDEX(customers!$J:$J,MATCH(orders!$B431,customers!$A:$A,0))</f>
        <v>Basic</v>
      </c>
      <c r="R431" t="str">
        <f>INDEX(customers!$K:$K,MATCH(orders!$B431,customers!$A:$A,0))</f>
        <v>Monthly</v>
      </c>
    </row>
    <row r="432" spans="1:18" x14ac:dyDescent="0.25">
      <c r="A432" t="s">
        <v>853</v>
      </c>
      <c r="B432" t="s">
        <v>832</v>
      </c>
      <c r="C432" t="s">
        <v>854</v>
      </c>
      <c r="D432" s="26">
        <v>45559</v>
      </c>
      <c r="E432" t="s">
        <v>17</v>
      </c>
      <c r="F432" t="s">
        <v>4</v>
      </c>
      <c r="G432">
        <v>75</v>
      </c>
      <c r="H432">
        <v>60</v>
      </c>
      <c r="I432" s="26">
        <f t="shared" si="12"/>
        <v>45536</v>
      </c>
      <c r="J432" s="26">
        <f>INDEX(customers!$L:$L,MATCH(orders!$B432,customers!$A:$A,0))</f>
        <v>45261</v>
      </c>
      <c r="K432">
        <v>1</v>
      </c>
      <c r="L432">
        <f t="shared" si="13"/>
        <v>9</v>
      </c>
      <c r="M432" s="26" t="str">
        <f>INDEX(customers!$I:$I,MATCH(orders!$B432,customers!$A:$A,0))</f>
        <v>Paid Search</v>
      </c>
      <c r="N432" s="26" t="str">
        <f>INDEX(customers!$E:$E,MATCH(orders!$B432,customers!$A:$A,0))</f>
        <v>North America</v>
      </c>
      <c r="O432" s="26" t="str">
        <f>INDEX(customers!$F:$F,MATCH(orders!$B432,customers!$A:$A,0))</f>
        <v>Healthcare</v>
      </c>
      <c r="P432" s="26" t="str">
        <f>INDEX(customers!$G:$G,MATCH(orders!$B432,customers!$A:$A,0))</f>
        <v>SMBs</v>
      </c>
      <c r="Q432" t="str">
        <f>INDEX(customers!$J:$J,MATCH(orders!$B432,customers!$A:$A,0))</f>
        <v>Basic</v>
      </c>
      <c r="R432" t="str">
        <f>INDEX(customers!$K:$K,MATCH(orders!$B432,customers!$A:$A,0))</f>
        <v>Monthly</v>
      </c>
    </row>
    <row r="433" spans="1:18" x14ac:dyDescent="0.25">
      <c r="A433" t="s">
        <v>855</v>
      </c>
      <c r="B433" t="s">
        <v>832</v>
      </c>
      <c r="C433" t="s">
        <v>854</v>
      </c>
      <c r="D433" s="26">
        <v>45589</v>
      </c>
      <c r="E433" t="s">
        <v>17</v>
      </c>
      <c r="F433" t="s">
        <v>4</v>
      </c>
      <c r="G433">
        <v>75</v>
      </c>
      <c r="H433">
        <v>60</v>
      </c>
      <c r="I433" s="26">
        <f t="shared" si="12"/>
        <v>45566</v>
      </c>
      <c r="J433" s="26">
        <f>INDEX(customers!$L:$L,MATCH(orders!$B433,customers!$A:$A,0))</f>
        <v>45261</v>
      </c>
      <c r="K433">
        <v>1</v>
      </c>
      <c r="L433">
        <f t="shared" si="13"/>
        <v>10</v>
      </c>
      <c r="M433" s="26" t="str">
        <f>INDEX(customers!$I:$I,MATCH(orders!$B433,customers!$A:$A,0))</f>
        <v>Paid Search</v>
      </c>
      <c r="N433" s="26" t="str">
        <f>INDEX(customers!$E:$E,MATCH(orders!$B433,customers!$A:$A,0))</f>
        <v>North America</v>
      </c>
      <c r="O433" s="26" t="str">
        <f>INDEX(customers!$F:$F,MATCH(orders!$B433,customers!$A:$A,0))</f>
        <v>Healthcare</v>
      </c>
      <c r="P433" s="26" t="str">
        <f>INDEX(customers!$G:$G,MATCH(orders!$B433,customers!$A:$A,0))</f>
        <v>SMBs</v>
      </c>
      <c r="Q433" t="str">
        <f>INDEX(customers!$J:$J,MATCH(orders!$B433,customers!$A:$A,0))</f>
        <v>Basic</v>
      </c>
      <c r="R433" t="str">
        <f>INDEX(customers!$K:$K,MATCH(orders!$B433,customers!$A:$A,0))</f>
        <v>Monthly</v>
      </c>
    </row>
    <row r="434" spans="1:18" x14ac:dyDescent="0.25">
      <c r="A434" t="s">
        <v>856</v>
      </c>
      <c r="B434" t="s">
        <v>832</v>
      </c>
      <c r="C434" t="s">
        <v>857</v>
      </c>
      <c r="D434" s="26">
        <v>45590</v>
      </c>
      <c r="E434" t="s">
        <v>17</v>
      </c>
      <c r="F434" t="s">
        <v>4</v>
      </c>
      <c r="G434">
        <v>75</v>
      </c>
      <c r="H434">
        <v>60</v>
      </c>
      <c r="I434" s="26">
        <f t="shared" si="12"/>
        <v>45566</v>
      </c>
      <c r="J434" s="26">
        <f>INDEX(customers!$L:$L,MATCH(orders!$B434,customers!$A:$A,0))</f>
        <v>45261</v>
      </c>
      <c r="K434">
        <v>1</v>
      </c>
      <c r="L434">
        <f t="shared" si="13"/>
        <v>10</v>
      </c>
      <c r="M434" s="26" t="str">
        <f>INDEX(customers!$I:$I,MATCH(orders!$B434,customers!$A:$A,0))</f>
        <v>Paid Search</v>
      </c>
      <c r="N434" s="26" t="str">
        <f>INDEX(customers!$E:$E,MATCH(orders!$B434,customers!$A:$A,0))</f>
        <v>North America</v>
      </c>
      <c r="O434" s="26" t="str">
        <f>INDEX(customers!$F:$F,MATCH(orders!$B434,customers!$A:$A,0))</f>
        <v>Healthcare</v>
      </c>
      <c r="P434" s="26" t="str">
        <f>INDEX(customers!$G:$G,MATCH(orders!$B434,customers!$A:$A,0))</f>
        <v>SMBs</v>
      </c>
      <c r="Q434" t="str">
        <f>INDEX(customers!$J:$J,MATCH(orders!$B434,customers!$A:$A,0))</f>
        <v>Basic</v>
      </c>
      <c r="R434" t="str">
        <f>INDEX(customers!$K:$K,MATCH(orders!$B434,customers!$A:$A,0))</f>
        <v>Monthly</v>
      </c>
    </row>
    <row r="435" spans="1:18" x14ac:dyDescent="0.25">
      <c r="A435" t="s">
        <v>858</v>
      </c>
      <c r="B435" t="s">
        <v>832</v>
      </c>
      <c r="C435" t="s">
        <v>859</v>
      </c>
      <c r="D435" s="26">
        <v>45621</v>
      </c>
      <c r="E435" t="s">
        <v>17</v>
      </c>
      <c r="F435" t="s">
        <v>4</v>
      </c>
      <c r="G435">
        <v>75</v>
      </c>
      <c r="H435">
        <v>60</v>
      </c>
      <c r="I435" s="26">
        <f t="shared" si="12"/>
        <v>45597</v>
      </c>
      <c r="J435" s="26">
        <f>INDEX(customers!$L:$L,MATCH(orders!$B435,customers!$A:$A,0))</f>
        <v>45261</v>
      </c>
      <c r="K435">
        <v>1</v>
      </c>
      <c r="L435">
        <f t="shared" si="13"/>
        <v>11</v>
      </c>
      <c r="M435" s="26" t="str">
        <f>INDEX(customers!$I:$I,MATCH(orders!$B435,customers!$A:$A,0))</f>
        <v>Paid Search</v>
      </c>
      <c r="N435" s="26" t="str">
        <f>INDEX(customers!$E:$E,MATCH(orders!$B435,customers!$A:$A,0))</f>
        <v>North America</v>
      </c>
      <c r="O435" s="26" t="str">
        <f>INDEX(customers!$F:$F,MATCH(orders!$B435,customers!$A:$A,0))</f>
        <v>Healthcare</v>
      </c>
      <c r="P435" s="26" t="str">
        <f>INDEX(customers!$G:$G,MATCH(orders!$B435,customers!$A:$A,0))</f>
        <v>SMBs</v>
      </c>
      <c r="Q435" t="str">
        <f>INDEX(customers!$J:$J,MATCH(orders!$B435,customers!$A:$A,0))</f>
        <v>Basic</v>
      </c>
      <c r="R435" t="str">
        <f>INDEX(customers!$K:$K,MATCH(orders!$B435,customers!$A:$A,0))</f>
        <v>Monthly</v>
      </c>
    </row>
    <row r="436" spans="1:18" x14ac:dyDescent="0.25">
      <c r="A436" t="s">
        <v>860</v>
      </c>
      <c r="B436" t="s">
        <v>832</v>
      </c>
      <c r="C436" t="s">
        <v>859</v>
      </c>
      <c r="D436" s="26">
        <v>45651</v>
      </c>
      <c r="E436" t="s">
        <v>17</v>
      </c>
      <c r="F436" t="s">
        <v>4</v>
      </c>
      <c r="G436">
        <v>75</v>
      </c>
      <c r="H436">
        <v>60</v>
      </c>
      <c r="I436" s="26">
        <f t="shared" si="12"/>
        <v>45627</v>
      </c>
      <c r="J436" s="26">
        <f>INDEX(customers!$L:$L,MATCH(orders!$B436,customers!$A:$A,0))</f>
        <v>45261</v>
      </c>
      <c r="K436">
        <v>1</v>
      </c>
      <c r="L436">
        <f t="shared" si="13"/>
        <v>12</v>
      </c>
      <c r="M436" s="26" t="str">
        <f>INDEX(customers!$I:$I,MATCH(orders!$B436,customers!$A:$A,0))</f>
        <v>Paid Search</v>
      </c>
      <c r="N436" s="26" t="str">
        <f>INDEX(customers!$E:$E,MATCH(orders!$B436,customers!$A:$A,0))</f>
        <v>North America</v>
      </c>
      <c r="O436" s="26" t="str">
        <f>INDEX(customers!$F:$F,MATCH(orders!$B436,customers!$A:$A,0))</f>
        <v>Healthcare</v>
      </c>
      <c r="P436" s="26" t="str">
        <f>INDEX(customers!$G:$G,MATCH(orders!$B436,customers!$A:$A,0))</f>
        <v>SMBs</v>
      </c>
      <c r="Q436" t="str">
        <f>INDEX(customers!$J:$J,MATCH(orders!$B436,customers!$A:$A,0))</f>
        <v>Basic</v>
      </c>
      <c r="R436" t="str">
        <f>INDEX(customers!$K:$K,MATCH(orders!$B436,customers!$A:$A,0))</f>
        <v>Monthly</v>
      </c>
    </row>
    <row r="437" spans="1:18" x14ac:dyDescent="0.25">
      <c r="A437" t="s">
        <v>861</v>
      </c>
      <c r="B437" t="s">
        <v>832</v>
      </c>
      <c r="C437" t="s">
        <v>862</v>
      </c>
      <c r="D437" s="26">
        <v>45652</v>
      </c>
      <c r="E437" t="s">
        <v>17</v>
      </c>
      <c r="F437" t="s">
        <v>4</v>
      </c>
      <c r="G437">
        <v>75</v>
      </c>
      <c r="H437">
        <v>60</v>
      </c>
      <c r="I437" s="26">
        <f t="shared" si="12"/>
        <v>45627</v>
      </c>
      <c r="J437" s="26">
        <f>INDEX(customers!$L:$L,MATCH(orders!$B437,customers!$A:$A,0))</f>
        <v>45261</v>
      </c>
      <c r="K437">
        <v>1</v>
      </c>
      <c r="L437">
        <f t="shared" si="13"/>
        <v>12</v>
      </c>
      <c r="M437" s="26" t="str">
        <f>INDEX(customers!$I:$I,MATCH(orders!$B437,customers!$A:$A,0))</f>
        <v>Paid Search</v>
      </c>
      <c r="N437" s="26" t="str">
        <f>INDEX(customers!$E:$E,MATCH(orders!$B437,customers!$A:$A,0))</f>
        <v>North America</v>
      </c>
      <c r="O437" s="26" t="str">
        <f>INDEX(customers!$F:$F,MATCH(orders!$B437,customers!$A:$A,0))</f>
        <v>Healthcare</v>
      </c>
      <c r="P437" s="26" t="str">
        <f>INDEX(customers!$G:$G,MATCH(orders!$B437,customers!$A:$A,0))</f>
        <v>SMBs</v>
      </c>
      <c r="Q437" t="str">
        <f>INDEX(customers!$J:$J,MATCH(orders!$B437,customers!$A:$A,0))</f>
        <v>Basic</v>
      </c>
      <c r="R437" t="str">
        <f>INDEX(customers!$K:$K,MATCH(orders!$B437,customers!$A:$A,0))</f>
        <v>Monthly</v>
      </c>
    </row>
    <row r="438" spans="1:18" x14ac:dyDescent="0.25">
      <c r="A438" t="s">
        <v>863</v>
      </c>
      <c r="B438" t="s">
        <v>864</v>
      </c>
      <c r="C438" t="s">
        <v>865</v>
      </c>
      <c r="D438" s="26">
        <v>44874</v>
      </c>
      <c r="E438" t="s">
        <v>18</v>
      </c>
      <c r="F438" t="s">
        <v>5</v>
      </c>
      <c r="G438">
        <v>1440</v>
      </c>
      <c r="H438">
        <v>1180.8</v>
      </c>
      <c r="I438" s="26">
        <f t="shared" si="12"/>
        <v>44866</v>
      </c>
      <c r="J438" s="26">
        <f>INDEX(customers!$L:$L,MATCH(orders!$B438,customers!$A:$A,0))</f>
        <v>44866</v>
      </c>
      <c r="K438">
        <v>1</v>
      </c>
      <c r="L438">
        <f t="shared" si="13"/>
        <v>0</v>
      </c>
      <c r="M438" s="26" t="str">
        <f>INDEX(customers!$I:$I,MATCH(orders!$B438,customers!$A:$A,0))</f>
        <v>Social Media</v>
      </c>
      <c r="N438" s="26" t="str">
        <f>INDEX(customers!$E:$E,MATCH(orders!$B438,customers!$A:$A,0))</f>
        <v>North America</v>
      </c>
      <c r="O438" s="26" t="str">
        <f>INDEX(customers!$F:$F,MATCH(orders!$B438,customers!$A:$A,0))</f>
        <v>Retail</v>
      </c>
      <c r="P438" s="26" t="str">
        <f>INDEX(customers!$G:$G,MATCH(orders!$B438,customers!$A:$A,0))</f>
        <v>SMBs</v>
      </c>
      <c r="Q438" t="str">
        <f>INDEX(customers!$J:$J,MATCH(orders!$B438,customers!$A:$A,0))</f>
        <v>Basic</v>
      </c>
      <c r="R438" t="str">
        <f>INDEX(customers!$K:$K,MATCH(orders!$B438,customers!$A:$A,0))</f>
        <v>Annual</v>
      </c>
    </row>
    <row r="439" spans="1:18" x14ac:dyDescent="0.25">
      <c r="A439" t="s">
        <v>866</v>
      </c>
      <c r="B439" t="s">
        <v>864</v>
      </c>
      <c r="C439" t="s">
        <v>865</v>
      </c>
      <c r="D439" s="26">
        <v>45239</v>
      </c>
      <c r="E439" t="s">
        <v>18</v>
      </c>
      <c r="F439" t="s">
        <v>5</v>
      </c>
      <c r="G439">
        <v>1440</v>
      </c>
      <c r="H439">
        <v>1180.8</v>
      </c>
      <c r="I439" s="26">
        <f t="shared" si="12"/>
        <v>45231</v>
      </c>
      <c r="J439" s="26">
        <f>INDEX(customers!$L:$L,MATCH(orders!$B439,customers!$A:$A,0))</f>
        <v>44866</v>
      </c>
      <c r="K439">
        <v>1</v>
      </c>
      <c r="L439">
        <f t="shared" si="13"/>
        <v>12</v>
      </c>
      <c r="M439" s="26" t="str">
        <f>INDEX(customers!$I:$I,MATCH(orders!$B439,customers!$A:$A,0))</f>
        <v>Social Media</v>
      </c>
      <c r="N439" s="26" t="str">
        <f>INDEX(customers!$E:$E,MATCH(orders!$B439,customers!$A:$A,0))</f>
        <v>North America</v>
      </c>
      <c r="O439" s="26" t="str">
        <f>INDEX(customers!$F:$F,MATCH(orders!$B439,customers!$A:$A,0))</f>
        <v>Retail</v>
      </c>
      <c r="P439" s="26" t="str">
        <f>INDEX(customers!$G:$G,MATCH(orders!$B439,customers!$A:$A,0))</f>
        <v>SMBs</v>
      </c>
      <c r="Q439" t="str">
        <f>INDEX(customers!$J:$J,MATCH(orders!$B439,customers!$A:$A,0))</f>
        <v>Basic</v>
      </c>
      <c r="R439" t="str">
        <f>INDEX(customers!$K:$K,MATCH(orders!$B439,customers!$A:$A,0))</f>
        <v>Annual</v>
      </c>
    </row>
    <row r="440" spans="1:18" x14ac:dyDescent="0.25">
      <c r="A440" t="s">
        <v>867</v>
      </c>
      <c r="B440" t="s">
        <v>864</v>
      </c>
      <c r="C440" t="s">
        <v>868</v>
      </c>
      <c r="D440" s="26">
        <v>45240</v>
      </c>
      <c r="E440" t="s">
        <v>18</v>
      </c>
      <c r="F440" t="s">
        <v>5</v>
      </c>
      <c r="G440">
        <v>1440</v>
      </c>
      <c r="H440">
        <v>1180.8</v>
      </c>
      <c r="I440" s="26">
        <f t="shared" si="12"/>
        <v>45231</v>
      </c>
      <c r="J440" s="26">
        <f>INDEX(customers!$L:$L,MATCH(orders!$B440,customers!$A:$A,0))</f>
        <v>44866</v>
      </c>
      <c r="K440">
        <v>1</v>
      </c>
      <c r="L440">
        <f t="shared" si="13"/>
        <v>12</v>
      </c>
      <c r="M440" s="26" t="str">
        <f>INDEX(customers!$I:$I,MATCH(orders!$B440,customers!$A:$A,0))</f>
        <v>Social Media</v>
      </c>
      <c r="N440" s="26" t="str">
        <f>INDEX(customers!$E:$E,MATCH(orders!$B440,customers!$A:$A,0))</f>
        <v>North America</v>
      </c>
      <c r="O440" s="26" t="str">
        <f>INDEX(customers!$F:$F,MATCH(orders!$B440,customers!$A:$A,0))</f>
        <v>Retail</v>
      </c>
      <c r="P440" s="26" t="str">
        <f>INDEX(customers!$G:$G,MATCH(orders!$B440,customers!$A:$A,0))</f>
        <v>SMBs</v>
      </c>
      <c r="Q440" t="str">
        <f>INDEX(customers!$J:$J,MATCH(orders!$B440,customers!$A:$A,0))</f>
        <v>Basic</v>
      </c>
      <c r="R440" t="str">
        <f>INDEX(customers!$K:$K,MATCH(orders!$B440,customers!$A:$A,0))</f>
        <v>Annual</v>
      </c>
    </row>
    <row r="441" spans="1:18" x14ac:dyDescent="0.25">
      <c r="A441" t="s">
        <v>869</v>
      </c>
      <c r="B441" t="s">
        <v>870</v>
      </c>
      <c r="C441" t="s">
        <v>871</v>
      </c>
      <c r="D441" s="26">
        <v>45519</v>
      </c>
      <c r="E441" t="s">
        <v>18</v>
      </c>
      <c r="F441" t="s">
        <v>4</v>
      </c>
      <c r="G441">
        <v>135</v>
      </c>
      <c r="H441">
        <v>110.7</v>
      </c>
      <c r="I441" s="26">
        <f t="shared" si="12"/>
        <v>45505</v>
      </c>
      <c r="J441" s="26">
        <f>INDEX(customers!$L:$L,MATCH(orders!$B441,customers!$A:$A,0))</f>
        <v>45505</v>
      </c>
      <c r="K441">
        <v>1</v>
      </c>
      <c r="L441">
        <f t="shared" si="13"/>
        <v>0</v>
      </c>
      <c r="M441" s="26" t="str">
        <f>INDEX(customers!$I:$I,MATCH(orders!$B441,customers!$A:$A,0))</f>
        <v>Content</v>
      </c>
      <c r="N441" s="26" t="str">
        <f>INDEX(customers!$E:$E,MATCH(orders!$B441,customers!$A:$A,0))</f>
        <v>North America</v>
      </c>
      <c r="O441" s="26" t="str">
        <f>INDEX(customers!$F:$F,MATCH(orders!$B441,customers!$A:$A,0))</f>
        <v>Tech</v>
      </c>
      <c r="P441" s="26" t="str">
        <f>INDEX(customers!$G:$G,MATCH(orders!$B441,customers!$A:$A,0))</f>
        <v>SMBs</v>
      </c>
      <c r="Q441" t="str">
        <f>INDEX(customers!$J:$J,MATCH(orders!$B441,customers!$A:$A,0))</f>
        <v>Basic</v>
      </c>
      <c r="R441" t="str">
        <f>INDEX(customers!$K:$K,MATCH(orders!$B441,customers!$A:$A,0))</f>
        <v>Monthly</v>
      </c>
    </row>
    <row r="442" spans="1:18" x14ac:dyDescent="0.25">
      <c r="A442" t="s">
        <v>872</v>
      </c>
      <c r="B442" t="s">
        <v>870</v>
      </c>
      <c r="C442" t="s">
        <v>873</v>
      </c>
      <c r="D442" s="26">
        <v>45550</v>
      </c>
      <c r="E442" t="s">
        <v>18</v>
      </c>
      <c r="F442" t="s">
        <v>4</v>
      </c>
      <c r="G442">
        <v>135</v>
      </c>
      <c r="H442">
        <v>110.7</v>
      </c>
      <c r="I442" s="26">
        <f t="shared" si="12"/>
        <v>45536</v>
      </c>
      <c r="J442" s="26">
        <f>INDEX(customers!$L:$L,MATCH(orders!$B442,customers!$A:$A,0))</f>
        <v>45505</v>
      </c>
      <c r="K442">
        <v>1</v>
      </c>
      <c r="L442">
        <f t="shared" si="13"/>
        <v>1</v>
      </c>
      <c r="M442" s="26" t="str">
        <f>INDEX(customers!$I:$I,MATCH(orders!$B442,customers!$A:$A,0))</f>
        <v>Content</v>
      </c>
      <c r="N442" s="26" t="str">
        <f>INDEX(customers!$E:$E,MATCH(orders!$B442,customers!$A:$A,0))</f>
        <v>North America</v>
      </c>
      <c r="O442" s="26" t="str">
        <f>INDEX(customers!$F:$F,MATCH(orders!$B442,customers!$A:$A,0))</f>
        <v>Tech</v>
      </c>
      <c r="P442" s="26" t="str">
        <f>INDEX(customers!$G:$G,MATCH(orders!$B442,customers!$A:$A,0))</f>
        <v>SMBs</v>
      </c>
      <c r="Q442" t="str">
        <f>INDEX(customers!$J:$J,MATCH(orders!$B442,customers!$A:$A,0))</f>
        <v>Basic</v>
      </c>
      <c r="R442" t="str">
        <f>INDEX(customers!$K:$K,MATCH(orders!$B442,customers!$A:$A,0))</f>
        <v>Monthly</v>
      </c>
    </row>
    <row r="443" spans="1:18" x14ac:dyDescent="0.25">
      <c r="A443" t="s">
        <v>874</v>
      </c>
      <c r="B443" t="s">
        <v>870</v>
      </c>
      <c r="C443" t="s">
        <v>873</v>
      </c>
      <c r="D443" s="26">
        <v>45580</v>
      </c>
      <c r="E443" t="s">
        <v>18</v>
      </c>
      <c r="F443" t="s">
        <v>4</v>
      </c>
      <c r="G443">
        <v>135</v>
      </c>
      <c r="H443">
        <v>110.7</v>
      </c>
      <c r="I443" s="26">
        <f t="shared" si="12"/>
        <v>45566</v>
      </c>
      <c r="J443" s="26">
        <f>INDEX(customers!$L:$L,MATCH(orders!$B443,customers!$A:$A,0))</f>
        <v>45505</v>
      </c>
      <c r="K443">
        <v>1</v>
      </c>
      <c r="L443">
        <f t="shared" si="13"/>
        <v>2</v>
      </c>
      <c r="M443" s="26" t="str">
        <f>INDEX(customers!$I:$I,MATCH(orders!$B443,customers!$A:$A,0))</f>
        <v>Content</v>
      </c>
      <c r="N443" s="26" t="str">
        <f>INDEX(customers!$E:$E,MATCH(orders!$B443,customers!$A:$A,0))</f>
        <v>North America</v>
      </c>
      <c r="O443" s="26" t="str">
        <f>INDEX(customers!$F:$F,MATCH(orders!$B443,customers!$A:$A,0))</f>
        <v>Tech</v>
      </c>
      <c r="P443" s="26" t="str">
        <f>INDEX(customers!$G:$G,MATCH(orders!$B443,customers!$A:$A,0))</f>
        <v>SMBs</v>
      </c>
      <c r="Q443" t="str">
        <f>INDEX(customers!$J:$J,MATCH(orders!$B443,customers!$A:$A,0))</f>
        <v>Basic</v>
      </c>
      <c r="R443" t="str">
        <f>INDEX(customers!$K:$K,MATCH(orders!$B443,customers!$A:$A,0))</f>
        <v>Monthly</v>
      </c>
    </row>
    <row r="444" spans="1:18" x14ac:dyDescent="0.25">
      <c r="A444" t="s">
        <v>875</v>
      </c>
      <c r="B444" t="s">
        <v>870</v>
      </c>
      <c r="C444" t="s">
        <v>876</v>
      </c>
      <c r="D444" s="26">
        <v>45581</v>
      </c>
      <c r="E444" t="s">
        <v>18</v>
      </c>
      <c r="F444" t="s">
        <v>4</v>
      </c>
      <c r="G444">
        <v>135</v>
      </c>
      <c r="H444">
        <v>110.7</v>
      </c>
      <c r="I444" s="26">
        <f t="shared" si="12"/>
        <v>45566</v>
      </c>
      <c r="J444" s="26">
        <f>INDEX(customers!$L:$L,MATCH(orders!$B444,customers!$A:$A,0))</f>
        <v>45505</v>
      </c>
      <c r="K444">
        <v>1</v>
      </c>
      <c r="L444">
        <f t="shared" si="13"/>
        <v>2</v>
      </c>
      <c r="M444" s="26" t="str">
        <f>INDEX(customers!$I:$I,MATCH(orders!$B444,customers!$A:$A,0))</f>
        <v>Content</v>
      </c>
      <c r="N444" s="26" t="str">
        <f>INDEX(customers!$E:$E,MATCH(orders!$B444,customers!$A:$A,0))</f>
        <v>North America</v>
      </c>
      <c r="O444" s="26" t="str">
        <f>INDEX(customers!$F:$F,MATCH(orders!$B444,customers!$A:$A,0))</f>
        <v>Tech</v>
      </c>
      <c r="P444" s="26" t="str">
        <f>INDEX(customers!$G:$G,MATCH(orders!$B444,customers!$A:$A,0))</f>
        <v>SMBs</v>
      </c>
      <c r="Q444" t="str">
        <f>INDEX(customers!$J:$J,MATCH(orders!$B444,customers!$A:$A,0))</f>
        <v>Basic</v>
      </c>
      <c r="R444" t="str">
        <f>INDEX(customers!$K:$K,MATCH(orders!$B444,customers!$A:$A,0))</f>
        <v>Monthly</v>
      </c>
    </row>
    <row r="445" spans="1:18" x14ac:dyDescent="0.25">
      <c r="A445" t="s">
        <v>877</v>
      </c>
      <c r="B445" t="s">
        <v>878</v>
      </c>
      <c r="C445" t="s">
        <v>879</v>
      </c>
      <c r="D445" s="26">
        <v>44891</v>
      </c>
      <c r="E445" t="s">
        <v>17</v>
      </c>
      <c r="F445" t="s">
        <v>4</v>
      </c>
      <c r="G445">
        <v>75</v>
      </c>
      <c r="H445">
        <v>60</v>
      </c>
      <c r="I445" s="26">
        <f t="shared" si="12"/>
        <v>44866</v>
      </c>
      <c r="J445" s="26">
        <f>INDEX(customers!$L:$L,MATCH(orders!$B445,customers!$A:$A,0))</f>
        <v>44866</v>
      </c>
      <c r="K445">
        <v>1</v>
      </c>
      <c r="L445">
        <f t="shared" si="13"/>
        <v>0</v>
      </c>
      <c r="M445" s="26" t="str">
        <f>INDEX(customers!$I:$I,MATCH(orders!$B445,customers!$A:$A,0))</f>
        <v>Paid Search</v>
      </c>
      <c r="N445" s="26" t="str">
        <f>INDEX(customers!$E:$E,MATCH(orders!$B445,customers!$A:$A,0))</f>
        <v>North America</v>
      </c>
      <c r="O445" s="26" t="str">
        <f>INDEX(customers!$F:$F,MATCH(orders!$B445,customers!$A:$A,0))</f>
        <v>Healthcare</v>
      </c>
      <c r="P445" s="26" t="str">
        <f>INDEX(customers!$G:$G,MATCH(orders!$B445,customers!$A:$A,0))</f>
        <v>SMBs</v>
      </c>
      <c r="Q445" t="str">
        <f>INDEX(customers!$J:$J,MATCH(orders!$B445,customers!$A:$A,0))</f>
        <v>Basic</v>
      </c>
      <c r="R445" t="str">
        <f>INDEX(customers!$K:$K,MATCH(orders!$B445,customers!$A:$A,0))</f>
        <v>Monthly</v>
      </c>
    </row>
    <row r="446" spans="1:18" x14ac:dyDescent="0.25">
      <c r="A446" t="s">
        <v>880</v>
      </c>
      <c r="B446" t="s">
        <v>878</v>
      </c>
      <c r="C446" t="s">
        <v>879</v>
      </c>
      <c r="D446" s="26">
        <v>44921</v>
      </c>
      <c r="E446" t="s">
        <v>17</v>
      </c>
      <c r="F446" t="s">
        <v>4</v>
      </c>
      <c r="G446">
        <v>75</v>
      </c>
      <c r="H446">
        <v>60</v>
      </c>
      <c r="I446" s="26">
        <f t="shared" si="12"/>
        <v>44896</v>
      </c>
      <c r="J446" s="26">
        <f>INDEX(customers!$L:$L,MATCH(orders!$B446,customers!$A:$A,0))</f>
        <v>44866</v>
      </c>
      <c r="K446">
        <v>1</v>
      </c>
      <c r="L446">
        <f t="shared" si="13"/>
        <v>1</v>
      </c>
      <c r="M446" s="26" t="str">
        <f>INDEX(customers!$I:$I,MATCH(orders!$B446,customers!$A:$A,0))</f>
        <v>Paid Search</v>
      </c>
      <c r="N446" s="26" t="str">
        <f>INDEX(customers!$E:$E,MATCH(orders!$B446,customers!$A:$A,0))</f>
        <v>North America</v>
      </c>
      <c r="O446" s="26" t="str">
        <f>INDEX(customers!$F:$F,MATCH(orders!$B446,customers!$A:$A,0))</f>
        <v>Healthcare</v>
      </c>
      <c r="P446" s="26" t="str">
        <f>INDEX(customers!$G:$G,MATCH(orders!$B446,customers!$A:$A,0))</f>
        <v>SMBs</v>
      </c>
      <c r="Q446" t="str">
        <f>INDEX(customers!$J:$J,MATCH(orders!$B446,customers!$A:$A,0))</f>
        <v>Basic</v>
      </c>
      <c r="R446" t="str">
        <f>INDEX(customers!$K:$K,MATCH(orders!$B446,customers!$A:$A,0))</f>
        <v>Monthly</v>
      </c>
    </row>
    <row r="447" spans="1:18" x14ac:dyDescent="0.25">
      <c r="A447" t="s">
        <v>881</v>
      </c>
      <c r="B447" t="s">
        <v>878</v>
      </c>
      <c r="C447" t="s">
        <v>882</v>
      </c>
      <c r="D447" s="26">
        <v>44922</v>
      </c>
      <c r="E447" t="s">
        <v>17</v>
      </c>
      <c r="F447" t="s">
        <v>4</v>
      </c>
      <c r="G447">
        <v>75</v>
      </c>
      <c r="H447">
        <v>60</v>
      </c>
      <c r="I447" s="26">
        <f t="shared" si="12"/>
        <v>44896</v>
      </c>
      <c r="J447" s="26">
        <f>INDEX(customers!$L:$L,MATCH(orders!$B447,customers!$A:$A,0))</f>
        <v>44866</v>
      </c>
      <c r="K447">
        <v>1</v>
      </c>
      <c r="L447">
        <f t="shared" si="13"/>
        <v>1</v>
      </c>
      <c r="M447" s="26" t="str">
        <f>INDEX(customers!$I:$I,MATCH(orders!$B447,customers!$A:$A,0))</f>
        <v>Paid Search</v>
      </c>
      <c r="N447" s="26" t="str">
        <f>INDEX(customers!$E:$E,MATCH(orders!$B447,customers!$A:$A,0))</f>
        <v>North America</v>
      </c>
      <c r="O447" s="26" t="str">
        <f>INDEX(customers!$F:$F,MATCH(orders!$B447,customers!$A:$A,0))</f>
        <v>Healthcare</v>
      </c>
      <c r="P447" s="26" t="str">
        <f>INDEX(customers!$G:$G,MATCH(orders!$B447,customers!$A:$A,0))</f>
        <v>SMBs</v>
      </c>
      <c r="Q447" t="str">
        <f>INDEX(customers!$J:$J,MATCH(orders!$B447,customers!$A:$A,0))</f>
        <v>Basic</v>
      </c>
      <c r="R447" t="str">
        <f>INDEX(customers!$K:$K,MATCH(orders!$B447,customers!$A:$A,0))</f>
        <v>Monthly</v>
      </c>
    </row>
    <row r="448" spans="1:18" x14ac:dyDescent="0.25">
      <c r="A448" t="s">
        <v>883</v>
      </c>
      <c r="B448" t="s">
        <v>878</v>
      </c>
      <c r="C448" t="s">
        <v>884</v>
      </c>
      <c r="D448" s="26">
        <v>44953</v>
      </c>
      <c r="E448" t="s">
        <v>17</v>
      </c>
      <c r="F448" t="s">
        <v>4</v>
      </c>
      <c r="G448">
        <v>75</v>
      </c>
      <c r="H448">
        <v>60</v>
      </c>
      <c r="I448" s="26">
        <f t="shared" si="12"/>
        <v>44927</v>
      </c>
      <c r="J448" s="26">
        <f>INDEX(customers!$L:$L,MATCH(orders!$B448,customers!$A:$A,0))</f>
        <v>44866</v>
      </c>
      <c r="K448">
        <v>1</v>
      </c>
      <c r="L448">
        <f t="shared" si="13"/>
        <v>2</v>
      </c>
      <c r="M448" s="26" t="str">
        <f>INDEX(customers!$I:$I,MATCH(orders!$B448,customers!$A:$A,0))</f>
        <v>Paid Search</v>
      </c>
      <c r="N448" s="26" t="str">
        <f>INDEX(customers!$E:$E,MATCH(orders!$B448,customers!$A:$A,0))</f>
        <v>North America</v>
      </c>
      <c r="O448" s="26" t="str">
        <f>INDEX(customers!$F:$F,MATCH(orders!$B448,customers!$A:$A,0))</f>
        <v>Healthcare</v>
      </c>
      <c r="P448" s="26" t="str">
        <f>INDEX(customers!$G:$G,MATCH(orders!$B448,customers!$A:$A,0))</f>
        <v>SMBs</v>
      </c>
      <c r="Q448" t="str">
        <f>INDEX(customers!$J:$J,MATCH(orders!$B448,customers!$A:$A,0))</f>
        <v>Basic</v>
      </c>
      <c r="R448" t="str">
        <f>INDEX(customers!$K:$K,MATCH(orders!$B448,customers!$A:$A,0))</f>
        <v>Monthly</v>
      </c>
    </row>
    <row r="449" spans="1:18" x14ac:dyDescent="0.25">
      <c r="A449" t="s">
        <v>885</v>
      </c>
      <c r="B449" t="s">
        <v>886</v>
      </c>
      <c r="C449" t="s">
        <v>887</v>
      </c>
      <c r="D449" s="26">
        <v>45252</v>
      </c>
      <c r="E449" t="s">
        <v>17</v>
      </c>
      <c r="F449" t="s">
        <v>4</v>
      </c>
      <c r="G449">
        <v>75</v>
      </c>
      <c r="H449">
        <v>60</v>
      </c>
      <c r="I449" s="26">
        <f t="shared" si="12"/>
        <v>45231</v>
      </c>
      <c r="J449" s="26">
        <f>INDEX(customers!$L:$L,MATCH(orders!$B449,customers!$A:$A,0))</f>
        <v>45231</v>
      </c>
      <c r="K449">
        <v>1</v>
      </c>
      <c r="L449">
        <f t="shared" si="13"/>
        <v>0</v>
      </c>
      <c r="M449" s="26" t="str">
        <f>INDEX(customers!$I:$I,MATCH(orders!$B449,customers!$A:$A,0))</f>
        <v>Affiliate</v>
      </c>
      <c r="N449" s="26" t="str">
        <f>INDEX(customers!$E:$E,MATCH(orders!$B449,customers!$A:$A,0))</f>
        <v>North America</v>
      </c>
      <c r="O449" s="26" t="str">
        <f>INDEX(customers!$F:$F,MATCH(orders!$B449,customers!$A:$A,0))</f>
        <v>Education</v>
      </c>
      <c r="P449" s="26" t="str">
        <f>INDEX(customers!$G:$G,MATCH(orders!$B449,customers!$A:$A,0))</f>
        <v>Enterprise</v>
      </c>
      <c r="Q449" t="str">
        <f>INDEX(customers!$J:$J,MATCH(orders!$B449,customers!$A:$A,0))</f>
        <v>Basic</v>
      </c>
      <c r="R449" t="str">
        <f>INDEX(customers!$K:$K,MATCH(orders!$B449,customers!$A:$A,0))</f>
        <v>Monthly</v>
      </c>
    </row>
    <row r="450" spans="1:18" x14ac:dyDescent="0.25">
      <c r="A450" t="s">
        <v>888</v>
      </c>
      <c r="B450" t="s">
        <v>886</v>
      </c>
      <c r="C450" t="s">
        <v>887</v>
      </c>
      <c r="D450" s="26">
        <v>45282</v>
      </c>
      <c r="E450" t="s">
        <v>17</v>
      </c>
      <c r="F450" t="s">
        <v>4</v>
      </c>
      <c r="G450">
        <v>75</v>
      </c>
      <c r="H450">
        <v>60</v>
      </c>
      <c r="I450" s="26">
        <f t="shared" ref="I450:I513" si="14">EOMONTH(D450,-1)+1</f>
        <v>45261</v>
      </c>
      <c r="J450" s="26">
        <f>INDEX(customers!$L:$L,MATCH(orders!$B450,customers!$A:$A,0))</f>
        <v>45231</v>
      </c>
      <c r="K450">
        <v>1</v>
      </c>
      <c r="L450">
        <f t="shared" si="13"/>
        <v>1</v>
      </c>
      <c r="M450" s="26" t="str">
        <f>INDEX(customers!$I:$I,MATCH(orders!$B450,customers!$A:$A,0))</f>
        <v>Affiliate</v>
      </c>
      <c r="N450" s="26" t="str">
        <f>INDEX(customers!$E:$E,MATCH(orders!$B450,customers!$A:$A,0))</f>
        <v>North America</v>
      </c>
      <c r="O450" s="26" t="str">
        <f>INDEX(customers!$F:$F,MATCH(orders!$B450,customers!$A:$A,0))</f>
        <v>Education</v>
      </c>
      <c r="P450" s="26" t="str">
        <f>INDEX(customers!$G:$G,MATCH(orders!$B450,customers!$A:$A,0))</f>
        <v>Enterprise</v>
      </c>
      <c r="Q450" t="str">
        <f>INDEX(customers!$J:$J,MATCH(orders!$B450,customers!$A:$A,0))</f>
        <v>Basic</v>
      </c>
      <c r="R450" t="str">
        <f>INDEX(customers!$K:$K,MATCH(orders!$B450,customers!$A:$A,0))</f>
        <v>Monthly</v>
      </c>
    </row>
    <row r="451" spans="1:18" x14ac:dyDescent="0.25">
      <c r="A451" t="s">
        <v>889</v>
      </c>
      <c r="B451" t="s">
        <v>886</v>
      </c>
      <c r="C451" t="s">
        <v>890</v>
      </c>
      <c r="D451" s="26">
        <v>45283</v>
      </c>
      <c r="E451" t="s">
        <v>18</v>
      </c>
      <c r="F451" t="s">
        <v>4</v>
      </c>
      <c r="G451">
        <v>135</v>
      </c>
      <c r="H451">
        <v>110.7</v>
      </c>
      <c r="I451" s="26">
        <f t="shared" si="14"/>
        <v>45261</v>
      </c>
      <c r="J451" s="26">
        <f>INDEX(customers!$L:$L,MATCH(orders!$B451,customers!$A:$A,0))</f>
        <v>45231</v>
      </c>
      <c r="K451">
        <v>1</v>
      </c>
      <c r="L451">
        <f t="shared" ref="L451:L514" si="15">DATEDIF(J451,I451,"M")</f>
        <v>1</v>
      </c>
      <c r="M451" s="26" t="str">
        <f>INDEX(customers!$I:$I,MATCH(orders!$B451,customers!$A:$A,0))</f>
        <v>Affiliate</v>
      </c>
      <c r="N451" s="26" t="str">
        <f>INDEX(customers!$E:$E,MATCH(orders!$B451,customers!$A:$A,0))</f>
        <v>North America</v>
      </c>
      <c r="O451" s="26" t="str">
        <f>INDEX(customers!$F:$F,MATCH(orders!$B451,customers!$A:$A,0))</f>
        <v>Education</v>
      </c>
      <c r="P451" s="26" t="str">
        <f>INDEX(customers!$G:$G,MATCH(orders!$B451,customers!$A:$A,0))</f>
        <v>Enterprise</v>
      </c>
      <c r="Q451" t="str">
        <f>INDEX(customers!$J:$J,MATCH(orders!$B451,customers!$A:$A,0))</f>
        <v>Basic</v>
      </c>
      <c r="R451" t="str">
        <f>INDEX(customers!$K:$K,MATCH(orders!$B451,customers!$A:$A,0))</f>
        <v>Monthly</v>
      </c>
    </row>
    <row r="452" spans="1:18" x14ac:dyDescent="0.25">
      <c r="A452" t="s">
        <v>891</v>
      </c>
      <c r="B452" t="s">
        <v>886</v>
      </c>
      <c r="C452" t="s">
        <v>892</v>
      </c>
      <c r="D452" s="26">
        <v>45314</v>
      </c>
      <c r="E452" t="s">
        <v>18</v>
      </c>
      <c r="F452" t="s">
        <v>4</v>
      </c>
      <c r="G452">
        <v>135</v>
      </c>
      <c r="H452">
        <v>110.7</v>
      </c>
      <c r="I452" s="26">
        <f t="shared" si="14"/>
        <v>45292</v>
      </c>
      <c r="J452" s="26">
        <f>INDEX(customers!$L:$L,MATCH(orders!$B452,customers!$A:$A,0))</f>
        <v>45231</v>
      </c>
      <c r="K452">
        <v>1</v>
      </c>
      <c r="L452">
        <f t="shared" si="15"/>
        <v>2</v>
      </c>
      <c r="M452" s="26" t="str">
        <f>INDEX(customers!$I:$I,MATCH(orders!$B452,customers!$A:$A,0))</f>
        <v>Affiliate</v>
      </c>
      <c r="N452" s="26" t="str">
        <f>INDEX(customers!$E:$E,MATCH(orders!$B452,customers!$A:$A,0))</f>
        <v>North America</v>
      </c>
      <c r="O452" s="26" t="str">
        <f>INDEX(customers!$F:$F,MATCH(orders!$B452,customers!$A:$A,0))</f>
        <v>Education</v>
      </c>
      <c r="P452" s="26" t="str">
        <f>INDEX(customers!$G:$G,MATCH(orders!$B452,customers!$A:$A,0))</f>
        <v>Enterprise</v>
      </c>
      <c r="Q452" t="str">
        <f>INDEX(customers!$J:$J,MATCH(orders!$B452,customers!$A:$A,0))</f>
        <v>Basic</v>
      </c>
      <c r="R452" t="str">
        <f>INDEX(customers!$K:$K,MATCH(orders!$B452,customers!$A:$A,0))</f>
        <v>Monthly</v>
      </c>
    </row>
    <row r="453" spans="1:18" x14ac:dyDescent="0.25">
      <c r="A453" t="s">
        <v>893</v>
      </c>
      <c r="B453" t="s">
        <v>886</v>
      </c>
      <c r="C453" t="s">
        <v>894</v>
      </c>
      <c r="D453" s="26">
        <v>45345</v>
      </c>
      <c r="E453" t="s">
        <v>18</v>
      </c>
      <c r="F453" t="s">
        <v>4</v>
      </c>
      <c r="G453">
        <v>135</v>
      </c>
      <c r="H453">
        <v>110.7</v>
      </c>
      <c r="I453" s="26">
        <f t="shared" si="14"/>
        <v>45323</v>
      </c>
      <c r="J453" s="26">
        <f>INDEX(customers!$L:$L,MATCH(orders!$B453,customers!$A:$A,0))</f>
        <v>45231</v>
      </c>
      <c r="K453">
        <v>1</v>
      </c>
      <c r="L453">
        <f t="shared" si="15"/>
        <v>3</v>
      </c>
      <c r="M453" s="26" t="str">
        <f>INDEX(customers!$I:$I,MATCH(orders!$B453,customers!$A:$A,0))</f>
        <v>Affiliate</v>
      </c>
      <c r="N453" s="26" t="str">
        <f>INDEX(customers!$E:$E,MATCH(orders!$B453,customers!$A:$A,0))</f>
        <v>North America</v>
      </c>
      <c r="O453" s="26" t="str">
        <f>INDEX(customers!$F:$F,MATCH(orders!$B453,customers!$A:$A,0))</f>
        <v>Education</v>
      </c>
      <c r="P453" s="26" t="str">
        <f>INDEX(customers!$G:$G,MATCH(orders!$B453,customers!$A:$A,0))</f>
        <v>Enterprise</v>
      </c>
      <c r="Q453" t="str">
        <f>INDEX(customers!$J:$J,MATCH(orders!$B453,customers!$A:$A,0))</f>
        <v>Basic</v>
      </c>
      <c r="R453" t="str">
        <f>INDEX(customers!$K:$K,MATCH(orders!$B453,customers!$A:$A,0))</f>
        <v>Monthly</v>
      </c>
    </row>
    <row r="454" spans="1:18" x14ac:dyDescent="0.25">
      <c r="A454" t="s">
        <v>895</v>
      </c>
      <c r="B454" t="s">
        <v>886</v>
      </c>
      <c r="C454" t="s">
        <v>894</v>
      </c>
      <c r="D454" s="26">
        <v>45374</v>
      </c>
      <c r="E454" t="s">
        <v>18</v>
      </c>
      <c r="F454" t="s">
        <v>4</v>
      </c>
      <c r="G454">
        <v>135</v>
      </c>
      <c r="H454">
        <v>110.7</v>
      </c>
      <c r="I454" s="26">
        <f t="shared" si="14"/>
        <v>45352</v>
      </c>
      <c r="J454" s="26">
        <f>INDEX(customers!$L:$L,MATCH(orders!$B454,customers!$A:$A,0))</f>
        <v>45231</v>
      </c>
      <c r="K454">
        <v>1</v>
      </c>
      <c r="L454">
        <f t="shared" si="15"/>
        <v>4</v>
      </c>
      <c r="M454" s="26" t="str">
        <f>INDEX(customers!$I:$I,MATCH(orders!$B454,customers!$A:$A,0))</f>
        <v>Affiliate</v>
      </c>
      <c r="N454" s="26" t="str">
        <f>INDEX(customers!$E:$E,MATCH(orders!$B454,customers!$A:$A,0))</f>
        <v>North America</v>
      </c>
      <c r="O454" s="26" t="str">
        <f>INDEX(customers!$F:$F,MATCH(orders!$B454,customers!$A:$A,0))</f>
        <v>Education</v>
      </c>
      <c r="P454" s="26" t="str">
        <f>INDEX(customers!$G:$G,MATCH(orders!$B454,customers!$A:$A,0))</f>
        <v>Enterprise</v>
      </c>
      <c r="Q454" t="str">
        <f>INDEX(customers!$J:$J,MATCH(orders!$B454,customers!$A:$A,0))</f>
        <v>Basic</v>
      </c>
      <c r="R454" t="str">
        <f>INDEX(customers!$K:$K,MATCH(orders!$B454,customers!$A:$A,0))</f>
        <v>Monthly</v>
      </c>
    </row>
    <row r="455" spans="1:18" x14ac:dyDescent="0.25">
      <c r="A455" t="s">
        <v>896</v>
      </c>
      <c r="B455" t="s">
        <v>886</v>
      </c>
      <c r="C455" t="s">
        <v>897</v>
      </c>
      <c r="D455" s="26">
        <v>45376</v>
      </c>
      <c r="E455" t="s">
        <v>18</v>
      </c>
      <c r="F455" t="s">
        <v>4</v>
      </c>
      <c r="G455">
        <v>135</v>
      </c>
      <c r="H455">
        <v>110.7</v>
      </c>
      <c r="I455" s="26">
        <f t="shared" si="14"/>
        <v>45352</v>
      </c>
      <c r="J455" s="26">
        <f>INDEX(customers!$L:$L,MATCH(orders!$B455,customers!$A:$A,0))</f>
        <v>45231</v>
      </c>
      <c r="K455">
        <v>1</v>
      </c>
      <c r="L455">
        <f t="shared" si="15"/>
        <v>4</v>
      </c>
      <c r="M455" s="26" t="str">
        <f>INDEX(customers!$I:$I,MATCH(orders!$B455,customers!$A:$A,0))</f>
        <v>Affiliate</v>
      </c>
      <c r="N455" s="26" t="str">
        <f>INDEX(customers!$E:$E,MATCH(orders!$B455,customers!$A:$A,0))</f>
        <v>North America</v>
      </c>
      <c r="O455" s="26" t="str">
        <f>INDEX(customers!$F:$F,MATCH(orders!$B455,customers!$A:$A,0))</f>
        <v>Education</v>
      </c>
      <c r="P455" s="26" t="str">
        <f>INDEX(customers!$G:$G,MATCH(orders!$B455,customers!$A:$A,0))</f>
        <v>Enterprise</v>
      </c>
      <c r="Q455" t="str">
        <f>INDEX(customers!$J:$J,MATCH(orders!$B455,customers!$A:$A,0))</f>
        <v>Basic</v>
      </c>
      <c r="R455" t="str">
        <f>INDEX(customers!$K:$K,MATCH(orders!$B455,customers!$A:$A,0))</f>
        <v>Monthly</v>
      </c>
    </row>
    <row r="456" spans="1:18" x14ac:dyDescent="0.25">
      <c r="A456" t="s">
        <v>898</v>
      </c>
      <c r="B456" t="s">
        <v>886</v>
      </c>
      <c r="C456" t="s">
        <v>899</v>
      </c>
      <c r="D456" s="26">
        <v>45407</v>
      </c>
      <c r="E456" t="s">
        <v>18</v>
      </c>
      <c r="F456" t="s">
        <v>4</v>
      </c>
      <c r="G456">
        <v>135</v>
      </c>
      <c r="H456">
        <v>110.7</v>
      </c>
      <c r="I456" s="26">
        <f t="shared" si="14"/>
        <v>45383</v>
      </c>
      <c r="J456" s="26">
        <f>INDEX(customers!$L:$L,MATCH(orders!$B456,customers!$A:$A,0))</f>
        <v>45231</v>
      </c>
      <c r="K456">
        <v>1</v>
      </c>
      <c r="L456">
        <f t="shared" si="15"/>
        <v>5</v>
      </c>
      <c r="M456" s="26" t="str">
        <f>INDEX(customers!$I:$I,MATCH(orders!$B456,customers!$A:$A,0))</f>
        <v>Affiliate</v>
      </c>
      <c r="N456" s="26" t="str">
        <f>INDEX(customers!$E:$E,MATCH(orders!$B456,customers!$A:$A,0))</f>
        <v>North America</v>
      </c>
      <c r="O456" s="26" t="str">
        <f>INDEX(customers!$F:$F,MATCH(orders!$B456,customers!$A:$A,0))</f>
        <v>Education</v>
      </c>
      <c r="P456" s="26" t="str">
        <f>INDEX(customers!$G:$G,MATCH(orders!$B456,customers!$A:$A,0))</f>
        <v>Enterprise</v>
      </c>
      <c r="Q456" t="str">
        <f>INDEX(customers!$J:$J,MATCH(orders!$B456,customers!$A:$A,0))</f>
        <v>Basic</v>
      </c>
      <c r="R456" t="str">
        <f>INDEX(customers!$K:$K,MATCH(orders!$B456,customers!$A:$A,0))</f>
        <v>Monthly</v>
      </c>
    </row>
    <row r="457" spans="1:18" x14ac:dyDescent="0.25">
      <c r="A457" t="s">
        <v>900</v>
      </c>
      <c r="B457" t="s">
        <v>886</v>
      </c>
      <c r="C457" t="s">
        <v>899</v>
      </c>
      <c r="D457" s="26">
        <v>45437</v>
      </c>
      <c r="E457" t="s">
        <v>18</v>
      </c>
      <c r="F457" t="s">
        <v>4</v>
      </c>
      <c r="G457">
        <v>135</v>
      </c>
      <c r="H457">
        <v>110.7</v>
      </c>
      <c r="I457" s="26">
        <f t="shared" si="14"/>
        <v>45413</v>
      </c>
      <c r="J457" s="26">
        <f>INDEX(customers!$L:$L,MATCH(orders!$B457,customers!$A:$A,0))</f>
        <v>45231</v>
      </c>
      <c r="K457">
        <v>1</v>
      </c>
      <c r="L457">
        <f t="shared" si="15"/>
        <v>6</v>
      </c>
      <c r="M457" s="26" t="str">
        <f>INDEX(customers!$I:$I,MATCH(orders!$B457,customers!$A:$A,0))</f>
        <v>Affiliate</v>
      </c>
      <c r="N457" s="26" t="str">
        <f>INDEX(customers!$E:$E,MATCH(orders!$B457,customers!$A:$A,0))</f>
        <v>North America</v>
      </c>
      <c r="O457" s="26" t="str">
        <f>INDEX(customers!$F:$F,MATCH(orders!$B457,customers!$A:$A,0))</f>
        <v>Education</v>
      </c>
      <c r="P457" s="26" t="str">
        <f>INDEX(customers!$G:$G,MATCH(orders!$B457,customers!$A:$A,0))</f>
        <v>Enterprise</v>
      </c>
      <c r="Q457" t="str">
        <f>INDEX(customers!$J:$J,MATCH(orders!$B457,customers!$A:$A,0))</f>
        <v>Basic</v>
      </c>
      <c r="R457" t="str">
        <f>INDEX(customers!$K:$K,MATCH(orders!$B457,customers!$A:$A,0))</f>
        <v>Monthly</v>
      </c>
    </row>
    <row r="458" spans="1:18" x14ac:dyDescent="0.25">
      <c r="A458" t="s">
        <v>901</v>
      </c>
      <c r="B458" t="s">
        <v>886</v>
      </c>
      <c r="C458" t="s">
        <v>902</v>
      </c>
      <c r="D458" s="26">
        <v>45438</v>
      </c>
      <c r="E458" t="s">
        <v>18</v>
      </c>
      <c r="F458" t="s">
        <v>4</v>
      </c>
      <c r="G458">
        <v>135</v>
      </c>
      <c r="H458">
        <v>110.7</v>
      </c>
      <c r="I458" s="26">
        <f t="shared" si="14"/>
        <v>45413</v>
      </c>
      <c r="J458" s="26">
        <f>INDEX(customers!$L:$L,MATCH(orders!$B458,customers!$A:$A,0))</f>
        <v>45231</v>
      </c>
      <c r="K458">
        <v>1</v>
      </c>
      <c r="L458">
        <f t="shared" si="15"/>
        <v>6</v>
      </c>
      <c r="M458" s="26" t="str">
        <f>INDEX(customers!$I:$I,MATCH(orders!$B458,customers!$A:$A,0))</f>
        <v>Affiliate</v>
      </c>
      <c r="N458" s="26" t="str">
        <f>INDEX(customers!$E:$E,MATCH(orders!$B458,customers!$A:$A,0))</f>
        <v>North America</v>
      </c>
      <c r="O458" s="26" t="str">
        <f>INDEX(customers!$F:$F,MATCH(orders!$B458,customers!$A:$A,0))</f>
        <v>Education</v>
      </c>
      <c r="P458" s="26" t="str">
        <f>INDEX(customers!$G:$G,MATCH(orders!$B458,customers!$A:$A,0))</f>
        <v>Enterprise</v>
      </c>
      <c r="Q458" t="str">
        <f>INDEX(customers!$J:$J,MATCH(orders!$B458,customers!$A:$A,0))</f>
        <v>Basic</v>
      </c>
      <c r="R458" t="str">
        <f>INDEX(customers!$K:$K,MATCH(orders!$B458,customers!$A:$A,0))</f>
        <v>Monthly</v>
      </c>
    </row>
    <row r="459" spans="1:18" x14ac:dyDescent="0.25">
      <c r="A459" t="s">
        <v>903</v>
      </c>
      <c r="B459" t="s">
        <v>886</v>
      </c>
      <c r="C459" t="s">
        <v>904</v>
      </c>
      <c r="D459" s="26">
        <v>45469</v>
      </c>
      <c r="E459" t="s">
        <v>18</v>
      </c>
      <c r="F459" t="s">
        <v>4</v>
      </c>
      <c r="G459">
        <v>135</v>
      </c>
      <c r="H459">
        <v>110.7</v>
      </c>
      <c r="I459" s="26">
        <f t="shared" si="14"/>
        <v>45444</v>
      </c>
      <c r="J459" s="26">
        <f>INDEX(customers!$L:$L,MATCH(orders!$B459,customers!$A:$A,0))</f>
        <v>45231</v>
      </c>
      <c r="K459">
        <v>1</v>
      </c>
      <c r="L459">
        <f t="shared" si="15"/>
        <v>7</v>
      </c>
      <c r="M459" s="26" t="str">
        <f>INDEX(customers!$I:$I,MATCH(orders!$B459,customers!$A:$A,0))</f>
        <v>Affiliate</v>
      </c>
      <c r="N459" s="26" t="str">
        <f>INDEX(customers!$E:$E,MATCH(orders!$B459,customers!$A:$A,0))</f>
        <v>North America</v>
      </c>
      <c r="O459" s="26" t="str">
        <f>INDEX(customers!$F:$F,MATCH(orders!$B459,customers!$A:$A,0))</f>
        <v>Education</v>
      </c>
      <c r="P459" s="26" t="str">
        <f>INDEX(customers!$G:$G,MATCH(orders!$B459,customers!$A:$A,0))</f>
        <v>Enterprise</v>
      </c>
      <c r="Q459" t="str">
        <f>INDEX(customers!$J:$J,MATCH(orders!$B459,customers!$A:$A,0))</f>
        <v>Basic</v>
      </c>
      <c r="R459" t="str">
        <f>INDEX(customers!$K:$K,MATCH(orders!$B459,customers!$A:$A,0))</f>
        <v>Monthly</v>
      </c>
    </row>
    <row r="460" spans="1:18" x14ac:dyDescent="0.25">
      <c r="A460" t="s">
        <v>905</v>
      </c>
      <c r="B460" t="s">
        <v>886</v>
      </c>
      <c r="C460" t="s">
        <v>904</v>
      </c>
      <c r="D460" s="26">
        <v>45499</v>
      </c>
      <c r="E460" t="s">
        <v>18</v>
      </c>
      <c r="F460" t="s">
        <v>4</v>
      </c>
      <c r="G460">
        <v>135</v>
      </c>
      <c r="H460">
        <v>110.7</v>
      </c>
      <c r="I460" s="26">
        <f t="shared" si="14"/>
        <v>45474</v>
      </c>
      <c r="J460" s="26">
        <f>INDEX(customers!$L:$L,MATCH(orders!$B460,customers!$A:$A,0))</f>
        <v>45231</v>
      </c>
      <c r="K460">
        <v>1</v>
      </c>
      <c r="L460">
        <f t="shared" si="15"/>
        <v>8</v>
      </c>
      <c r="M460" s="26" t="str">
        <f>INDEX(customers!$I:$I,MATCH(orders!$B460,customers!$A:$A,0))</f>
        <v>Affiliate</v>
      </c>
      <c r="N460" s="26" t="str">
        <f>INDEX(customers!$E:$E,MATCH(orders!$B460,customers!$A:$A,0))</f>
        <v>North America</v>
      </c>
      <c r="O460" s="26" t="str">
        <f>INDEX(customers!$F:$F,MATCH(orders!$B460,customers!$A:$A,0))</f>
        <v>Education</v>
      </c>
      <c r="P460" s="26" t="str">
        <f>INDEX(customers!$G:$G,MATCH(orders!$B460,customers!$A:$A,0))</f>
        <v>Enterprise</v>
      </c>
      <c r="Q460" t="str">
        <f>INDEX(customers!$J:$J,MATCH(orders!$B460,customers!$A:$A,0))</f>
        <v>Basic</v>
      </c>
      <c r="R460" t="str">
        <f>INDEX(customers!$K:$K,MATCH(orders!$B460,customers!$A:$A,0))</f>
        <v>Monthly</v>
      </c>
    </row>
    <row r="461" spans="1:18" x14ac:dyDescent="0.25">
      <c r="A461" t="s">
        <v>906</v>
      </c>
      <c r="B461" t="s">
        <v>886</v>
      </c>
      <c r="C461" t="s">
        <v>907</v>
      </c>
      <c r="D461" s="26">
        <v>45500</v>
      </c>
      <c r="E461" t="s">
        <v>18</v>
      </c>
      <c r="F461" t="s">
        <v>4</v>
      </c>
      <c r="G461">
        <v>135</v>
      </c>
      <c r="H461">
        <v>110.7</v>
      </c>
      <c r="I461" s="26">
        <f t="shared" si="14"/>
        <v>45474</v>
      </c>
      <c r="J461" s="26">
        <f>INDEX(customers!$L:$L,MATCH(orders!$B461,customers!$A:$A,0))</f>
        <v>45231</v>
      </c>
      <c r="K461">
        <v>1</v>
      </c>
      <c r="L461">
        <f t="shared" si="15"/>
        <v>8</v>
      </c>
      <c r="M461" s="26" t="str">
        <f>INDEX(customers!$I:$I,MATCH(orders!$B461,customers!$A:$A,0))</f>
        <v>Affiliate</v>
      </c>
      <c r="N461" s="26" t="str">
        <f>INDEX(customers!$E:$E,MATCH(orders!$B461,customers!$A:$A,0))</f>
        <v>North America</v>
      </c>
      <c r="O461" s="26" t="str">
        <f>INDEX(customers!$F:$F,MATCH(orders!$B461,customers!$A:$A,0))</f>
        <v>Education</v>
      </c>
      <c r="P461" s="26" t="str">
        <f>INDEX(customers!$G:$G,MATCH(orders!$B461,customers!$A:$A,0))</f>
        <v>Enterprise</v>
      </c>
      <c r="Q461" t="str">
        <f>INDEX(customers!$J:$J,MATCH(orders!$B461,customers!$A:$A,0))</f>
        <v>Basic</v>
      </c>
      <c r="R461" t="str">
        <f>INDEX(customers!$K:$K,MATCH(orders!$B461,customers!$A:$A,0))</f>
        <v>Monthly</v>
      </c>
    </row>
    <row r="462" spans="1:18" x14ac:dyDescent="0.25">
      <c r="A462" t="s">
        <v>908</v>
      </c>
      <c r="B462" t="s">
        <v>886</v>
      </c>
      <c r="C462" t="s">
        <v>909</v>
      </c>
      <c r="D462" s="26">
        <v>45531</v>
      </c>
      <c r="E462" t="s">
        <v>18</v>
      </c>
      <c r="F462" t="s">
        <v>4</v>
      </c>
      <c r="G462">
        <v>135</v>
      </c>
      <c r="H462">
        <v>110.7</v>
      </c>
      <c r="I462" s="26">
        <f t="shared" si="14"/>
        <v>45505</v>
      </c>
      <c r="J462" s="26">
        <f>INDEX(customers!$L:$L,MATCH(orders!$B462,customers!$A:$A,0))</f>
        <v>45231</v>
      </c>
      <c r="K462">
        <v>1</v>
      </c>
      <c r="L462">
        <f t="shared" si="15"/>
        <v>9</v>
      </c>
      <c r="M462" s="26" t="str">
        <f>INDEX(customers!$I:$I,MATCH(orders!$B462,customers!$A:$A,0))</f>
        <v>Affiliate</v>
      </c>
      <c r="N462" s="26" t="str">
        <f>INDEX(customers!$E:$E,MATCH(orders!$B462,customers!$A:$A,0))</f>
        <v>North America</v>
      </c>
      <c r="O462" s="26" t="str">
        <f>INDEX(customers!$F:$F,MATCH(orders!$B462,customers!$A:$A,0))</f>
        <v>Education</v>
      </c>
      <c r="P462" s="26" t="str">
        <f>INDEX(customers!$G:$G,MATCH(orders!$B462,customers!$A:$A,0))</f>
        <v>Enterprise</v>
      </c>
      <c r="Q462" t="str">
        <f>INDEX(customers!$J:$J,MATCH(orders!$B462,customers!$A:$A,0))</f>
        <v>Basic</v>
      </c>
      <c r="R462" t="str">
        <f>INDEX(customers!$K:$K,MATCH(orders!$B462,customers!$A:$A,0))</f>
        <v>Monthly</v>
      </c>
    </row>
    <row r="463" spans="1:18" x14ac:dyDescent="0.25">
      <c r="A463" t="s">
        <v>910</v>
      </c>
      <c r="B463" t="s">
        <v>886</v>
      </c>
      <c r="C463" t="s">
        <v>911</v>
      </c>
      <c r="D463" s="26">
        <v>45562</v>
      </c>
      <c r="E463" t="s">
        <v>18</v>
      </c>
      <c r="F463" t="s">
        <v>4</v>
      </c>
      <c r="G463">
        <v>135</v>
      </c>
      <c r="H463">
        <v>110.7</v>
      </c>
      <c r="I463" s="26">
        <f t="shared" si="14"/>
        <v>45536</v>
      </c>
      <c r="J463" s="26">
        <f>INDEX(customers!$L:$L,MATCH(orders!$B463,customers!$A:$A,0))</f>
        <v>45231</v>
      </c>
      <c r="K463">
        <v>1</v>
      </c>
      <c r="L463">
        <f t="shared" si="15"/>
        <v>10</v>
      </c>
      <c r="M463" s="26" t="str">
        <f>INDEX(customers!$I:$I,MATCH(orders!$B463,customers!$A:$A,0))</f>
        <v>Affiliate</v>
      </c>
      <c r="N463" s="26" t="str">
        <f>INDEX(customers!$E:$E,MATCH(orders!$B463,customers!$A:$A,0))</f>
        <v>North America</v>
      </c>
      <c r="O463" s="26" t="str">
        <f>INDEX(customers!$F:$F,MATCH(orders!$B463,customers!$A:$A,0))</f>
        <v>Education</v>
      </c>
      <c r="P463" s="26" t="str">
        <f>INDEX(customers!$G:$G,MATCH(orders!$B463,customers!$A:$A,0))</f>
        <v>Enterprise</v>
      </c>
      <c r="Q463" t="str">
        <f>INDEX(customers!$J:$J,MATCH(orders!$B463,customers!$A:$A,0))</f>
        <v>Basic</v>
      </c>
      <c r="R463" t="str">
        <f>INDEX(customers!$K:$K,MATCH(orders!$B463,customers!$A:$A,0))</f>
        <v>Monthly</v>
      </c>
    </row>
    <row r="464" spans="1:18" x14ac:dyDescent="0.25">
      <c r="A464" t="s">
        <v>912</v>
      </c>
      <c r="B464" t="s">
        <v>886</v>
      </c>
      <c r="C464" t="s">
        <v>911</v>
      </c>
      <c r="D464" s="26">
        <v>45592</v>
      </c>
      <c r="E464" t="s">
        <v>18</v>
      </c>
      <c r="F464" t="s">
        <v>4</v>
      </c>
      <c r="G464">
        <v>135</v>
      </c>
      <c r="H464">
        <v>110.7</v>
      </c>
      <c r="I464" s="26">
        <f t="shared" si="14"/>
        <v>45566</v>
      </c>
      <c r="J464" s="26">
        <f>INDEX(customers!$L:$L,MATCH(orders!$B464,customers!$A:$A,0))</f>
        <v>45231</v>
      </c>
      <c r="K464">
        <v>1</v>
      </c>
      <c r="L464">
        <f t="shared" si="15"/>
        <v>11</v>
      </c>
      <c r="M464" s="26" t="str">
        <f>INDEX(customers!$I:$I,MATCH(orders!$B464,customers!$A:$A,0))</f>
        <v>Affiliate</v>
      </c>
      <c r="N464" s="26" t="str">
        <f>INDEX(customers!$E:$E,MATCH(orders!$B464,customers!$A:$A,0))</f>
        <v>North America</v>
      </c>
      <c r="O464" s="26" t="str">
        <f>INDEX(customers!$F:$F,MATCH(orders!$B464,customers!$A:$A,0))</f>
        <v>Education</v>
      </c>
      <c r="P464" s="26" t="str">
        <f>INDEX(customers!$G:$G,MATCH(orders!$B464,customers!$A:$A,0))</f>
        <v>Enterprise</v>
      </c>
      <c r="Q464" t="str">
        <f>INDEX(customers!$J:$J,MATCH(orders!$B464,customers!$A:$A,0))</f>
        <v>Basic</v>
      </c>
      <c r="R464" t="str">
        <f>INDEX(customers!$K:$K,MATCH(orders!$B464,customers!$A:$A,0))</f>
        <v>Monthly</v>
      </c>
    </row>
    <row r="465" spans="1:18" x14ac:dyDescent="0.25">
      <c r="A465" t="s">
        <v>913</v>
      </c>
      <c r="B465" t="s">
        <v>886</v>
      </c>
      <c r="C465" t="s">
        <v>914</v>
      </c>
      <c r="D465" s="26">
        <v>45593</v>
      </c>
      <c r="E465" t="s">
        <v>18</v>
      </c>
      <c r="F465" t="s">
        <v>4</v>
      </c>
      <c r="G465">
        <v>135</v>
      </c>
      <c r="H465">
        <v>110.7</v>
      </c>
      <c r="I465" s="26">
        <f t="shared" si="14"/>
        <v>45566</v>
      </c>
      <c r="J465" s="26">
        <f>INDEX(customers!$L:$L,MATCH(orders!$B465,customers!$A:$A,0))</f>
        <v>45231</v>
      </c>
      <c r="K465">
        <v>1</v>
      </c>
      <c r="L465">
        <f t="shared" si="15"/>
        <v>11</v>
      </c>
      <c r="M465" s="26" t="str">
        <f>INDEX(customers!$I:$I,MATCH(orders!$B465,customers!$A:$A,0))</f>
        <v>Affiliate</v>
      </c>
      <c r="N465" s="26" t="str">
        <f>INDEX(customers!$E:$E,MATCH(orders!$B465,customers!$A:$A,0))</f>
        <v>North America</v>
      </c>
      <c r="O465" s="26" t="str">
        <f>INDEX(customers!$F:$F,MATCH(orders!$B465,customers!$A:$A,0))</f>
        <v>Education</v>
      </c>
      <c r="P465" s="26" t="str">
        <f>INDEX(customers!$G:$G,MATCH(orders!$B465,customers!$A:$A,0))</f>
        <v>Enterprise</v>
      </c>
      <c r="Q465" t="str">
        <f>INDEX(customers!$J:$J,MATCH(orders!$B465,customers!$A:$A,0))</f>
        <v>Basic</v>
      </c>
      <c r="R465" t="str">
        <f>INDEX(customers!$K:$K,MATCH(orders!$B465,customers!$A:$A,0))</f>
        <v>Monthly</v>
      </c>
    </row>
    <row r="466" spans="1:18" x14ac:dyDescent="0.25">
      <c r="A466" t="s">
        <v>915</v>
      </c>
      <c r="B466" t="s">
        <v>886</v>
      </c>
      <c r="C466" t="s">
        <v>916</v>
      </c>
      <c r="D466" s="26">
        <v>45624</v>
      </c>
      <c r="E466" t="s">
        <v>18</v>
      </c>
      <c r="F466" t="s">
        <v>4</v>
      </c>
      <c r="G466">
        <v>135</v>
      </c>
      <c r="H466">
        <v>110.7</v>
      </c>
      <c r="I466" s="26">
        <f t="shared" si="14"/>
        <v>45597</v>
      </c>
      <c r="J466" s="26">
        <f>INDEX(customers!$L:$L,MATCH(orders!$B466,customers!$A:$A,0))</f>
        <v>45231</v>
      </c>
      <c r="K466">
        <v>1</v>
      </c>
      <c r="L466">
        <f t="shared" si="15"/>
        <v>12</v>
      </c>
      <c r="M466" s="26" t="str">
        <f>INDEX(customers!$I:$I,MATCH(orders!$B466,customers!$A:$A,0))</f>
        <v>Affiliate</v>
      </c>
      <c r="N466" s="26" t="str">
        <f>INDEX(customers!$E:$E,MATCH(orders!$B466,customers!$A:$A,0))</f>
        <v>North America</v>
      </c>
      <c r="O466" s="26" t="str">
        <f>INDEX(customers!$F:$F,MATCH(orders!$B466,customers!$A:$A,0))</f>
        <v>Education</v>
      </c>
      <c r="P466" s="26" t="str">
        <f>INDEX(customers!$G:$G,MATCH(orders!$B466,customers!$A:$A,0))</f>
        <v>Enterprise</v>
      </c>
      <c r="Q466" t="str">
        <f>INDEX(customers!$J:$J,MATCH(orders!$B466,customers!$A:$A,0))</f>
        <v>Basic</v>
      </c>
      <c r="R466" t="str">
        <f>INDEX(customers!$K:$K,MATCH(orders!$B466,customers!$A:$A,0))</f>
        <v>Monthly</v>
      </c>
    </row>
    <row r="467" spans="1:18" x14ac:dyDescent="0.25">
      <c r="A467" t="s">
        <v>917</v>
      </c>
      <c r="B467" t="s">
        <v>886</v>
      </c>
      <c r="C467" t="s">
        <v>916</v>
      </c>
      <c r="D467" s="26">
        <v>45654</v>
      </c>
      <c r="E467" t="s">
        <v>18</v>
      </c>
      <c r="F467" t="s">
        <v>4</v>
      </c>
      <c r="G467">
        <v>135</v>
      </c>
      <c r="H467">
        <v>110.7</v>
      </c>
      <c r="I467" s="26">
        <f t="shared" si="14"/>
        <v>45627</v>
      </c>
      <c r="J467" s="26">
        <f>INDEX(customers!$L:$L,MATCH(orders!$B467,customers!$A:$A,0))</f>
        <v>45231</v>
      </c>
      <c r="K467">
        <v>1</v>
      </c>
      <c r="L467">
        <f t="shared" si="15"/>
        <v>13</v>
      </c>
      <c r="M467" s="26" t="str">
        <f>INDEX(customers!$I:$I,MATCH(orders!$B467,customers!$A:$A,0))</f>
        <v>Affiliate</v>
      </c>
      <c r="N467" s="26" t="str">
        <f>INDEX(customers!$E:$E,MATCH(orders!$B467,customers!$A:$A,0))</f>
        <v>North America</v>
      </c>
      <c r="O467" s="26" t="str">
        <f>INDEX(customers!$F:$F,MATCH(orders!$B467,customers!$A:$A,0))</f>
        <v>Education</v>
      </c>
      <c r="P467" s="26" t="str">
        <f>INDEX(customers!$G:$G,MATCH(orders!$B467,customers!$A:$A,0))</f>
        <v>Enterprise</v>
      </c>
      <c r="Q467" t="str">
        <f>INDEX(customers!$J:$J,MATCH(orders!$B467,customers!$A:$A,0))</f>
        <v>Basic</v>
      </c>
      <c r="R467" t="str">
        <f>INDEX(customers!$K:$K,MATCH(orders!$B467,customers!$A:$A,0))</f>
        <v>Monthly</v>
      </c>
    </row>
    <row r="468" spans="1:18" x14ac:dyDescent="0.25">
      <c r="A468" t="s">
        <v>918</v>
      </c>
      <c r="B468" t="s">
        <v>886</v>
      </c>
      <c r="C468" t="s">
        <v>919</v>
      </c>
      <c r="D468" s="26">
        <v>45655</v>
      </c>
      <c r="E468" t="s">
        <v>18</v>
      </c>
      <c r="F468" t="s">
        <v>4</v>
      </c>
      <c r="G468">
        <v>135</v>
      </c>
      <c r="H468">
        <v>110.7</v>
      </c>
      <c r="I468" s="26">
        <f t="shared" si="14"/>
        <v>45627</v>
      </c>
      <c r="J468" s="26">
        <f>INDEX(customers!$L:$L,MATCH(orders!$B468,customers!$A:$A,0))</f>
        <v>45231</v>
      </c>
      <c r="K468">
        <v>1</v>
      </c>
      <c r="L468">
        <f t="shared" si="15"/>
        <v>13</v>
      </c>
      <c r="M468" s="26" t="str">
        <f>INDEX(customers!$I:$I,MATCH(orders!$B468,customers!$A:$A,0))</f>
        <v>Affiliate</v>
      </c>
      <c r="N468" s="26" t="str">
        <f>INDEX(customers!$E:$E,MATCH(orders!$B468,customers!$A:$A,0))</f>
        <v>North America</v>
      </c>
      <c r="O468" s="26" t="str">
        <f>INDEX(customers!$F:$F,MATCH(orders!$B468,customers!$A:$A,0))</f>
        <v>Education</v>
      </c>
      <c r="P468" s="26" t="str">
        <f>INDEX(customers!$G:$G,MATCH(orders!$B468,customers!$A:$A,0))</f>
        <v>Enterprise</v>
      </c>
      <c r="Q468" t="str">
        <f>INDEX(customers!$J:$J,MATCH(orders!$B468,customers!$A:$A,0))</f>
        <v>Basic</v>
      </c>
      <c r="R468" t="str">
        <f>INDEX(customers!$K:$K,MATCH(orders!$B468,customers!$A:$A,0))</f>
        <v>Monthly</v>
      </c>
    </row>
    <row r="469" spans="1:18" x14ac:dyDescent="0.25">
      <c r="A469" t="s">
        <v>920</v>
      </c>
      <c r="B469" t="s">
        <v>921</v>
      </c>
      <c r="C469" t="s">
        <v>922</v>
      </c>
      <c r="D469" s="26">
        <v>45011</v>
      </c>
      <c r="E469" t="s">
        <v>17</v>
      </c>
      <c r="F469" t="s">
        <v>4</v>
      </c>
      <c r="G469">
        <v>75</v>
      </c>
      <c r="H469">
        <v>60</v>
      </c>
      <c r="I469" s="26">
        <f t="shared" si="14"/>
        <v>44986</v>
      </c>
      <c r="J469" s="26">
        <f>INDEX(customers!$L:$L,MATCH(orders!$B469,customers!$A:$A,0))</f>
        <v>44986</v>
      </c>
      <c r="K469">
        <v>1</v>
      </c>
      <c r="L469">
        <f t="shared" si="15"/>
        <v>0</v>
      </c>
      <c r="M469" s="26" t="str">
        <f>INDEX(customers!$I:$I,MATCH(orders!$B469,customers!$A:$A,0))</f>
        <v>Paid Search</v>
      </c>
      <c r="N469" s="26" t="str">
        <f>INDEX(customers!$E:$E,MATCH(orders!$B469,customers!$A:$A,0))</f>
        <v>Europe</v>
      </c>
      <c r="O469" s="26" t="str">
        <f>INDEX(customers!$F:$F,MATCH(orders!$B469,customers!$A:$A,0))</f>
        <v>Retail</v>
      </c>
      <c r="P469" s="26" t="str">
        <f>INDEX(customers!$G:$G,MATCH(orders!$B469,customers!$A:$A,0))</f>
        <v>SMBs</v>
      </c>
      <c r="Q469" t="str">
        <f>INDEX(customers!$J:$J,MATCH(orders!$B469,customers!$A:$A,0))</f>
        <v>Basic</v>
      </c>
      <c r="R469" t="str">
        <f>INDEX(customers!$K:$K,MATCH(orders!$B469,customers!$A:$A,0))</f>
        <v>Monthly</v>
      </c>
    </row>
    <row r="470" spans="1:18" x14ac:dyDescent="0.25">
      <c r="A470" t="s">
        <v>923</v>
      </c>
      <c r="B470" t="s">
        <v>921</v>
      </c>
      <c r="C470" t="s">
        <v>924</v>
      </c>
      <c r="D470" s="26">
        <v>45042</v>
      </c>
      <c r="E470" t="s">
        <v>17</v>
      </c>
      <c r="F470" t="s">
        <v>4</v>
      </c>
      <c r="G470">
        <v>75</v>
      </c>
      <c r="H470">
        <v>60</v>
      </c>
      <c r="I470" s="26">
        <f t="shared" si="14"/>
        <v>45017</v>
      </c>
      <c r="J470" s="26">
        <f>INDEX(customers!$L:$L,MATCH(orders!$B470,customers!$A:$A,0))</f>
        <v>44986</v>
      </c>
      <c r="K470">
        <v>1</v>
      </c>
      <c r="L470">
        <f t="shared" si="15"/>
        <v>1</v>
      </c>
      <c r="M470" s="26" t="str">
        <f>INDEX(customers!$I:$I,MATCH(orders!$B470,customers!$A:$A,0))</f>
        <v>Paid Search</v>
      </c>
      <c r="N470" s="26" t="str">
        <f>INDEX(customers!$E:$E,MATCH(orders!$B470,customers!$A:$A,0))</f>
        <v>Europe</v>
      </c>
      <c r="O470" s="26" t="str">
        <f>INDEX(customers!$F:$F,MATCH(orders!$B470,customers!$A:$A,0))</f>
        <v>Retail</v>
      </c>
      <c r="P470" s="26" t="str">
        <f>INDEX(customers!$G:$G,MATCH(orders!$B470,customers!$A:$A,0))</f>
        <v>SMBs</v>
      </c>
      <c r="Q470" t="str">
        <f>INDEX(customers!$J:$J,MATCH(orders!$B470,customers!$A:$A,0))</f>
        <v>Basic</v>
      </c>
      <c r="R470" t="str">
        <f>INDEX(customers!$K:$K,MATCH(orders!$B470,customers!$A:$A,0))</f>
        <v>Monthly</v>
      </c>
    </row>
    <row r="471" spans="1:18" x14ac:dyDescent="0.25">
      <c r="A471" t="s">
        <v>925</v>
      </c>
      <c r="B471" t="s">
        <v>921</v>
      </c>
      <c r="C471" t="s">
        <v>924</v>
      </c>
      <c r="D471" s="26">
        <v>45072</v>
      </c>
      <c r="E471" t="s">
        <v>17</v>
      </c>
      <c r="F471" t="s">
        <v>4</v>
      </c>
      <c r="G471">
        <v>75</v>
      </c>
      <c r="H471">
        <v>60</v>
      </c>
      <c r="I471" s="26">
        <f t="shared" si="14"/>
        <v>45047</v>
      </c>
      <c r="J471" s="26">
        <f>INDEX(customers!$L:$L,MATCH(orders!$B471,customers!$A:$A,0))</f>
        <v>44986</v>
      </c>
      <c r="K471">
        <v>1</v>
      </c>
      <c r="L471">
        <f t="shared" si="15"/>
        <v>2</v>
      </c>
      <c r="M471" s="26" t="str">
        <f>INDEX(customers!$I:$I,MATCH(orders!$B471,customers!$A:$A,0))</f>
        <v>Paid Search</v>
      </c>
      <c r="N471" s="26" t="str">
        <f>INDEX(customers!$E:$E,MATCH(orders!$B471,customers!$A:$A,0))</f>
        <v>Europe</v>
      </c>
      <c r="O471" s="26" t="str">
        <f>INDEX(customers!$F:$F,MATCH(orders!$B471,customers!$A:$A,0))</f>
        <v>Retail</v>
      </c>
      <c r="P471" s="26" t="str">
        <f>INDEX(customers!$G:$G,MATCH(orders!$B471,customers!$A:$A,0))</f>
        <v>SMBs</v>
      </c>
      <c r="Q471" t="str">
        <f>INDEX(customers!$J:$J,MATCH(orders!$B471,customers!$A:$A,0))</f>
        <v>Basic</v>
      </c>
      <c r="R471" t="str">
        <f>INDEX(customers!$K:$K,MATCH(orders!$B471,customers!$A:$A,0))</f>
        <v>Monthly</v>
      </c>
    </row>
    <row r="472" spans="1:18" x14ac:dyDescent="0.25">
      <c r="A472" t="s">
        <v>926</v>
      </c>
      <c r="B472" t="s">
        <v>921</v>
      </c>
      <c r="C472" t="s">
        <v>927</v>
      </c>
      <c r="D472" s="26">
        <v>45073</v>
      </c>
      <c r="E472" t="s">
        <v>17</v>
      </c>
      <c r="F472" t="s">
        <v>4</v>
      </c>
      <c r="G472">
        <v>75</v>
      </c>
      <c r="H472">
        <v>60</v>
      </c>
      <c r="I472" s="26">
        <f t="shared" si="14"/>
        <v>45047</v>
      </c>
      <c r="J472" s="26">
        <f>INDEX(customers!$L:$L,MATCH(orders!$B472,customers!$A:$A,0))</f>
        <v>44986</v>
      </c>
      <c r="K472">
        <v>1</v>
      </c>
      <c r="L472">
        <f t="shared" si="15"/>
        <v>2</v>
      </c>
      <c r="M472" s="26" t="str">
        <f>INDEX(customers!$I:$I,MATCH(orders!$B472,customers!$A:$A,0))</f>
        <v>Paid Search</v>
      </c>
      <c r="N472" s="26" t="str">
        <f>INDEX(customers!$E:$E,MATCH(orders!$B472,customers!$A:$A,0))</f>
        <v>Europe</v>
      </c>
      <c r="O472" s="26" t="str">
        <f>INDEX(customers!$F:$F,MATCH(orders!$B472,customers!$A:$A,0))</f>
        <v>Retail</v>
      </c>
      <c r="P472" s="26" t="str">
        <f>INDEX(customers!$G:$G,MATCH(orders!$B472,customers!$A:$A,0))</f>
        <v>SMBs</v>
      </c>
      <c r="Q472" t="str">
        <f>INDEX(customers!$J:$J,MATCH(orders!$B472,customers!$A:$A,0))</f>
        <v>Basic</v>
      </c>
      <c r="R472" t="str">
        <f>INDEX(customers!$K:$K,MATCH(orders!$B472,customers!$A:$A,0))</f>
        <v>Monthly</v>
      </c>
    </row>
    <row r="473" spans="1:18" x14ac:dyDescent="0.25">
      <c r="A473" t="s">
        <v>928</v>
      </c>
      <c r="B473" t="s">
        <v>921</v>
      </c>
      <c r="C473" t="s">
        <v>929</v>
      </c>
      <c r="D473" s="26">
        <v>45104</v>
      </c>
      <c r="E473" t="s">
        <v>17</v>
      </c>
      <c r="F473" t="s">
        <v>4</v>
      </c>
      <c r="G473">
        <v>75</v>
      </c>
      <c r="H473">
        <v>60</v>
      </c>
      <c r="I473" s="26">
        <f t="shared" si="14"/>
        <v>45078</v>
      </c>
      <c r="J473" s="26">
        <f>INDEX(customers!$L:$L,MATCH(orders!$B473,customers!$A:$A,0))</f>
        <v>44986</v>
      </c>
      <c r="K473">
        <v>1</v>
      </c>
      <c r="L473">
        <f t="shared" si="15"/>
        <v>3</v>
      </c>
      <c r="M473" s="26" t="str">
        <f>INDEX(customers!$I:$I,MATCH(orders!$B473,customers!$A:$A,0))</f>
        <v>Paid Search</v>
      </c>
      <c r="N473" s="26" t="str">
        <f>INDEX(customers!$E:$E,MATCH(orders!$B473,customers!$A:$A,0))</f>
        <v>Europe</v>
      </c>
      <c r="O473" s="26" t="str">
        <f>INDEX(customers!$F:$F,MATCH(orders!$B473,customers!$A:$A,0))</f>
        <v>Retail</v>
      </c>
      <c r="P473" s="26" t="str">
        <f>INDEX(customers!$G:$G,MATCH(orders!$B473,customers!$A:$A,0))</f>
        <v>SMBs</v>
      </c>
      <c r="Q473" t="str">
        <f>INDEX(customers!$J:$J,MATCH(orders!$B473,customers!$A:$A,0))</f>
        <v>Basic</v>
      </c>
      <c r="R473" t="str">
        <f>INDEX(customers!$K:$K,MATCH(orders!$B473,customers!$A:$A,0))</f>
        <v>Monthly</v>
      </c>
    </row>
    <row r="474" spans="1:18" x14ac:dyDescent="0.25">
      <c r="A474" t="s">
        <v>930</v>
      </c>
      <c r="B474" t="s">
        <v>921</v>
      </c>
      <c r="C474" t="s">
        <v>929</v>
      </c>
      <c r="D474" s="26">
        <v>45134</v>
      </c>
      <c r="E474" t="s">
        <v>17</v>
      </c>
      <c r="F474" t="s">
        <v>4</v>
      </c>
      <c r="G474">
        <v>75</v>
      </c>
      <c r="H474">
        <v>60</v>
      </c>
      <c r="I474" s="26">
        <f t="shared" si="14"/>
        <v>45108</v>
      </c>
      <c r="J474" s="26">
        <f>INDEX(customers!$L:$L,MATCH(orders!$B474,customers!$A:$A,0))</f>
        <v>44986</v>
      </c>
      <c r="K474">
        <v>1</v>
      </c>
      <c r="L474">
        <f t="shared" si="15"/>
        <v>4</v>
      </c>
      <c r="M474" s="26" t="str">
        <f>INDEX(customers!$I:$I,MATCH(orders!$B474,customers!$A:$A,0))</f>
        <v>Paid Search</v>
      </c>
      <c r="N474" s="26" t="str">
        <f>INDEX(customers!$E:$E,MATCH(orders!$B474,customers!$A:$A,0))</f>
        <v>Europe</v>
      </c>
      <c r="O474" s="26" t="str">
        <f>INDEX(customers!$F:$F,MATCH(orders!$B474,customers!$A:$A,0))</f>
        <v>Retail</v>
      </c>
      <c r="P474" s="26" t="str">
        <f>INDEX(customers!$G:$G,MATCH(orders!$B474,customers!$A:$A,0))</f>
        <v>SMBs</v>
      </c>
      <c r="Q474" t="str">
        <f>INDEX(customers!$J:$J,MATCH(orders!$B474,customers!$A:$A,0))</f>
        <v>Basic</v>
      </c>
      <c r="R474" t="str">
        <f>INDEX(customers!$K:$K,MATCH(orders!$B474,customers!$A:$A,0))</f>
        <v>Monthly</v>
      </c>
    </row>
    <row r="475" spans="1:18" x14ac:dyDescent="0.25">
      <c r="A475" t="s">
        <v>931</v>
      </c>
      <c r="B475" t="s">
        <v>921</v>
      </c>
      <c r="C475" t="s">
        <v>932</v>
      </c>
      <c r="D475" s="26">
        <v>45135</v>
      </c>
      <c r="E475" t="s">
        <v>17</v>
      </c>
      <c r="F475" t="s">
        <v>4</v>
      </c>
      <c r="G475">
        <v>75</v>
      </c>
      <c r="H475">
        <v>60</v>
      </c>
      <c r="I475" s="26">
        <f t="shared" si="14"/>
        <v>45108</v>
      </c>
      <c r="J475" s="26">
        <f>INDEX(customers!$L:$L,MATCH(orders!$B475,customers!$A:$A,0))</f>
        <v>44986</v>
      </c>
      <c r="K475">
        <v>1</v>
      </c>
      <c r="L475">
        <f t="shared" si="15"/>
        <v>4</v>
      </c>
      <c r="M475" s="26" t="str">
        <f>INDEX(customers!$I:$I,MATCH(orders!$B475,customers!$A:$A,0))</f>
        <v>Paid Search</v>
      </c>
      <c r="N475" s="26" t="str">
        <f>INDEX(customers!$E:$E,MATCH(orders!$B475,customers!$A:$A,0))</f>
        <v>Europe</v>
      </c>
      <c r="O475" s="26" t="str">
        <f>INDEX(customers!$F:$F,MATCH(orders!$B475,customers!$A:$A,0))</f>
        <v>Retail</v>
      </c>
      <c r="P475" s="26" t="str">
        <f>INDEX(customers!$G:$G,MATCH(orders!$B475,customers!$A:$A,0))</f>
        <v>SMBs</v>
      </c>
      <c r="Q475" t="str">
        <f>INDEX(customers!$J:$J,MATCH(orders!$B475,customers!$A:$A,0))</f>
        <v>Basic</v>
      </c>
      <c r="R475" t="str">
        <f>INDEX(customers!$K:$K,MATCH(orders!$B475,customers!$A:$A,0))</f>
        <v>Monthly</v>
      </c>
    </row>
    <row r="476" spans="1:18" x14ac:dyDescent="0.25">
      <c r="A476" t="s">
        <v>933</v>
      </c>
      <c r="B476" t="s">
        <v>921</v>
      </c>
      <c r="C476" t="s">
        <v>934</v>
      </c>
      <c r="D476" s="26">
        <v>45166</v>
      </c>
      <c r="E476" t="s">
        <v>17</v>
      </c>
      <c r="F476" t="s">
        <v>4</v>
      </c>
      <c r="G476">
        <v>75</v>
      </c>
      <c r="H476">
        <v>60</v>
      </c>
      <c r="I476" s="26">
        <f t="shared" si="14"/>
        <v>45139</v>
      </c>
      <c r="J476" s="26">
        <f>INDEX(customers!$L:$L,MATCH(orders!$B476,customers!$A:$A,0))</f>
        <v>44986</v>
      </c>
      <c r="K476">
        <v>1</v>
      </c>
      <c r="L476">
        <f t="shared" si="15"/>
        <v>5</v>
      </c>
      <c r="M476" s="26" t="str">
        <f>INDEX(customers!$I:$I,MATCH(orders!$B476,customers!$A:$A,0))</f>
        <v>Paid Search</v>
      </c>
      <c r="N476" s="26" t="str">
        <f>INDEX(customers!$E:$E,MATCH(orders!$B476,customers!$A:$A,0))</f>
        <v>Europe</v>
      </c>
      <c r="O476" s="26" t="str">
        <f>INDEX(customers!$F:$F,MATCH(orders!$B476,customers!$A:$A,0))</f>
        <v>Retail</v>
      </c>
      <c r="P476" s="26" t="str">
        <f>INDEX(customers!$G:$G,MATCH(orders!$B476,customers!$A:$A,0))</f>
        <v>SMBs</v>
      </c>
      <c r="Q476" t="str">
        <f>INDEX(customers!$J:$J,MATCH(orders!$B476,customers!$A:$A,0))</f>
        <v>Basic</v>
      </c>
      <c r="R476" t="str">
        <f>INDEX(customers!$K:$K,MATCH(orders!$B476,customers!$A:$A,0))</f>
        <v>Monthly</v>
      </c>
    </row>
    <row r="477" spans="1:18" x14ac:dyDescent="0.25">
      <c r="A477" t="s">
        <v>935</v>
      </c>
      <c r="B477" t="s">
        <v>921</v>
      </c>
      <c r="C477" t="s">
        <v>936</v>
      </c>
      <c r="D477" s="26">
        <v>45197</v>
      </c>
      <c r="E477" t="s">
        <v>17</v>
      </c>
      <c r="F477" t="s">
        <v>4</v>
      </c>
      <c r="G477">
        <v>75</v>
      </c>
      <c r="H477">
        <v>60</v>
      </c>
      <c r="I477" s="26">
        <f t="shared" si="14"/>
        <v>45170</v>
      </c>
      <c r="J477" s="26">
        <f>INDEX(customers!$L:$L,MATCH(orders!$B477,customers!$A:$A,0))</f>
        <v>44986</v>
      </c>
      <c r="K477">
        <v>1</v>
      </c>
      <c r="L477">
        <f t="shared" si="15"/>
        <v>6</v>
      </c>
      <c r="M477" s="26" t="str">
        <f>INDEX(customers!$I:$I,MATCH(orders!$B477,customers!$A:$A,0))</f>
        <v>Paid Search</v>
      </c>
      <c r="N477" s="26" t="str">
        <f>INDEX(customers!$E:$E,MATCH(orders!$B477,customers!$A:$A,0))</f>
        <v>Europe</v>
      </c>
      <c r="O477" s="26" t="str">
        <f>INDEX(customers!$F:$F,MATCH(orders!$B477,customers!$A:$A,0))</f>
        <v>Retail</v>
      </c>
      <c r="P477" s="26" t="str">
        <f>INDEX(customers!$G:$G,MATCH(orders!$B477,customers!$A:$A,0))</f>
        <v>SMBs</v>
      </c>
      <c r="Q477" t="str">
        <f>INDEX(customers!$J:$J,MATCH(orders!$B477,customers!$A:$A,0))</f>
        <v>Basic</v>
      </c>
      <c r="R477" t="str">
        <f>INDEX(customers!$K:$K,MATCH(orders!$B477,customers!$A:$A,0))</f>
        <v>Monthly</v>
      </c>
    </row>
    <row r="478" spans="1:18" x14ac:dyDescent="0.25">
      <c r="A478" t="s">
        <v>937</v>
      </c>
      <c r="B478" t="s">
        <v>921</v>
      </c>
      <c r="C478" t="s">
        <v>936</v>
      </c>
      <c r="D478" s="26">
        <v>45227</v>
      </c>
      <c r="E478" t="s">
        <v>17</v>
      </c>
      <c r="F478" t="s">
        <v>4</v>
      </c>
      <c r="G478">
        <v>75</v>
      </c>
      <c r="H478">
        <v>60</v>
      </c>
      <c r="I478" s="26">
        <f t="shared" si="14"/>
        <v>45200</v>
      </c>
      <c r="J478" s="26">
        <f>INDEX(customers!$L:$L,MATCH(orders!$B478,customers!$A:$A,0))</f>
        <v>44986</v>
      </c>
      <c r="K478">
        <v>1</v>
      </c>
      <c r="L478">
        <f t="shared" si="15"/>
        <v>7</v>
      </c>
      <c r="M478" s="26" t="str">
        <f>INDEX(customers!$I:$I,MATCH(orders!$B478,customers!$A:$A,0))</f>
        <v>Paid Search</v>
      </c>
      <c r="N478" s="26" t="str">
        <f>INDEX(customers!$E:$E,MATCH(orders!$B478,customers!$A:$A,0))</f>
        <v>Europe</v>
      </c>
      <c r="O478" s="26" t="str">
        <f>INDEX(customers!$F:$F,MATCH(orders!$B478,customers!$A:$A,0))</f>
        <v>Retail</v>
      </c>
      <c r="P478" s="26" t="str">
        <f>INDEX(customers!$G:$G,MATCH(orders!$B478,customers!$A:$A,0))</f>
        <v>SMBs</v>
      </c>
      <c r="Q478" t="str">
        <f>INDEX(customers!$J:$J,MATCH(orders!$B478,customers!$A:$A,0))</f>
        <v>Basic</v>
      </c>
      <c r="R478" t="str">
        <f>INDEX(customers!$K:$K,MATCH(orders!$B478,customers!$A:$A,0))</f>
        <v>Monthly</v>
      </c>
    </row>
    <row r="479" spans="1:18" x14ac:dyDescent="0.25">
      <c r="A479" t="s">
        <v>938</v>
      </c>
      <c r="B479" t="s">
        <v>921</v>
      </c>
      <c r="C479" t="s">
        <v>939</v>
      </c>
      <c r="D479" s="26">
        <v>45228</v>
      </c>
      <c r="E479" t="s">
        <v>17</v>
      </c>
      <c r="F479" t="s">
        <v>4</v>
      </c>
      <c r="G479">
        <v>75</v>
      </c>
      <c r="H479">
        <v>60</v>
      </c>
      <c r="I479" s="26">
        <f t="shared" si="14"/>
        <v>45200</v>
      </c>
      <c r="J479" s="26">
        <f>INDEX(customers!$L:$L,MATCH(orders!$B479,customers!$A:$A,0))</f>
        <v>44986</v>
      </c>
      <c r="K479">
        <v>1</v>
      </c>
      <c r="L479">
        <f t="shared" si="15"/>
        <v>7</v>
      </c>
      <c r="M479" s="26" t="str">
        <f>INDEX(customers!$I:$I,MATCH(orders!$B479,customers!$A:$A,0))</f>
        <v>Paid Search</v>
      </c>
      <c r="N479" s="26" t="str">
        <f>INDEX(customers!$E:$E,MATCH(orders!$B479,customers!$A:$A,0))</f>
        <v>Europe</v>
      </c>
      <c r="O479" s="26" t="str">
        <f>INDEX(customers!$F:$F,MATCH(orders!$B479,customers!$A:$A,0))</f>
        <v>Retail</v>
      </c>
      <c r="P479" s="26" t="str">
        <f>INDEX(customers!$G:$G,MATCH(orders!$B479,customers!$A:$A,0))</f>
        <v>SMBs</v>
      </c>
      <c r="Q479" t="str">
        <f>INDEX(customers!$J:$J,MATCH(orders!$B479,customers!$A:$A,0))</f>
        <v>Basic</v>
      </c>
      <c r="R479" t="str">
        <f>INDEX(customers!$K:$K,MATCH(orders!$B479,customers!$A:$A,0))</f>
        <v>Monthly</v>
      </c>
    </row>
    <row r="480" spans="1:18" x14ac:dyDescent="0.25">
      <c r="A480" t="s">
        <v>940</v>
      </c>
      <c r="B480" t="s">
        <v>921</v>
      </c>
      <c r="C480" t="s">
        <v>941</v>
      </c>
      <c r="D480" s="26">
        <v>45259</v>
      </c>
      <c r="E480" t="s">
        <v>17</v>
      </c>
      <c r="F480" t="s">
        <v>4</v>
      </c>
      <c r="G480">
        <v>75</v>
      </c>
      <c r="H480">
        <v>60</v>
      </c>
      <c r="I480" s="26">
        <f t="shared" si="14"/>
        <v>45231</v>
      </c>
      <c r="J480" s="26">
        <f>INDEX(customers!$L:$L,MATCH(orders!$B480,customers!$A:$A,0))</f>
        <v>44986</v>
      </c>
      <c r="K480">
        <v>1</v>
      </c>
      <c r="L480">
        <f t="shared" si="15"/>
        <v>8</v>
      </c>
      <c r="M480" s="26" t="str">
        <f>INDEX(customers!$I:$I,MATCH(orders!$B480,customers!$A:$A,0))</f>
        <v>Paid Search</v>
      </c>
      <c r="N480" s="26" t="str">
        <f>INDEX(customers!$E:$E,MATCH(orders!$B480,customers!$A:$A,0))</f>
        <v>Europe</v>
      </c>
      <c r="O480" s="26" t="str">
        <f>INDEX(customers!$F:$F,MATCH(orders!$B480,customers!$A:$A,0))</f>
        <v>Retail</v>
      </c>
      <c r="P480" s="26" t="str">
        <f>INDEX(customers!$G:$G,MATCH(orders!$B480,customers!$A:$A,0))</f>
        <v>SMBs</v>
      </c>
      <c r="Q480" t="str">
        <f>INDEX(customers!$J:$J,MATCH(orders!$B480,customers!$A:$A,0))</f>
        <v>Basic</v>
      </c>
      <c r="R480" t="str">
        <f>INDEX(customers!$K:$K,MATCH(orders!$B480,customers!$A:$A,0))</f>
        <v>Monthly</v>
      </c>
    </row>
    <row r="481" spans="1:18" x14ac:dyDescent="0.25">
      <c r="A481" t="s">
        <v>942</v>
      </c>
      <c r="B481" t="s">
        <v>921</v>
      </c>
      <c r="C481" t="s">
        <v>941</v>
      </c>
      <c r="D481" s="26">
        <v>45289</v>
      </c>
      <c r="E481" t="s">
        <v>17</v>
      </c>
      <c r="F481" t="s">
        <v>4</v>
      </c>
      <c r="G481">
        <v>75</v>
      </c>
      <c r="H481">
        <v>60</v>
      </c>
      <c r="I481" s="26">
        <f t="shared" si="14"/>
        <v>45261</v>
      </c>
      <c r="J481" s="26">
        <f>INDEX(customers!$L:$L,MATCH(orders!$B481,customers!$A:$A,0))</f>
        <v>44986</v>
      </c>
      <c r="K481">
        <v>1</v>
      </c>
      <c r="L481">
        <f t="shared" si="15"/>
        <v>9</v>
      </c>
      <c r="M481" s="26" t="str">
        <f>INDEX(customers!$I:$I,MATCH(orders!$B481,customers!$A:$A,0))</f>
        <v>Paid Search</v>
      </c>
      <c r="N481" s="26" t="str">
        <f>INDEX(customers!$E:$E,MATCH(orders!$B481,customers!$A:$A,0))</f>
        <v>Europe</v>
      </c>
      <c r="O481" s="26" t="str">
        <f>INDEX(customers!$F:$F,MATCH(orders!$B481,customers!$A:$A,0))</f>
        <v>Retail</v>
      </c>
      <c r="P481" s="26" t="str">
        <f>INDEX(customers!$G:$G,MATCH(orders!$B481,customers!$A:$A,0))</f>
        <v>SMBs</v>
      </c>
      <c r="Q481" t="str">
        <f>INDEX(customers!$J:$J,MATCH(orders!$B481,customers!$A:$A,0))</f>
        <v>Basic</v>
      </c>
      <c r="R481" t="str">
        <f>INDEX(customers!$K:$K,MATCH(orders!$B481,customers!$A:$A,0))</f>
        <v>Monthly</v>
      </c>
    </row>
    <row r="482" spans="1:18" x14ac:dyDescent="0.25">
      <c r="A482" t="s">
        <v>943</v>
      </c>
      <c r="B482" t="s">
        <v>921</v>
      </c>
      <c r="C482" t="s">
        <v>944</v>
      </c>
      <c r="D482" s="26">
        <v>45290</v>
      </c>
      <c r="E482" t="s">
        <v>17</v>
      </c>
      <c r="F482" t="s">
        <v>4</v>
      </c>
      <c r="G482">
        <v>75</v>
      </c>
      <c r="H482">
        <v>60</v>
      </c>
      <c r="I482" s="26">
        <f t="shared" si="14"/>
        <v>45261</v>
      </c>
      <c r="J482" s="26">
        <f>INDEX(customers!$L:$L,MATCH(orders!$B482,customers!$A:$A,0))</f>
        <v>44986</v>
      </c>
      <c r="K482">
        <v>1</v>
      </c>
      <c r="L482">
        <f t="shared" si="15"/>
        <v>9</v>
      </c>
      <c r="M482" s="26" t="str">
        <f>INDEX(customers!$I:$I,MATCH(orders!$B482,customers!$A:$A,0))</f>
        <v>Paid Search</v>
      </c>
      <c r="N482" s="26" t="str">
        <f>INDEX(customers!$E:$E,MATCH(orders!$B482,customers!$A:$A,0))</f>
        <v>Europe</v>
      </c>
      <c r="O482" s="26" t="str">
        <f>INDEX(customers!$F:$F,MATCH(orders!$B482,customers!$A:$A,0))</f>
        <v>Retail</v>
      </c>
      <c r="P482" s="26" t="str">
        <f>INDEX(customers!$G:$G,MATCH(orders!$B482,customers!$A:$A,0))</f>
        <v>SMBs</v>
      </c>
      <c r="Q482" t="str">
        <f>INDEX(customers!$J:$J,MATCH(orders!$B482,customers!$A:$A,0))</f>
        <v>Basic</v>
      </c>
      <c r="R482" t="str">
        <f>INDEX(customers!$K:$K,MATCH(orders!$B482,customers!$A:$A,0))</f>
        <v>Monthly</v>
      </c>
    </row>
    <row r="483" spans="1:18" x14ac:dyDescent="0.25">
      <c r="A483" t="s">
        <v>945</v>
      </c>
      <c r="B483" t="s">
        <v>921</v>
      </c>
      <c r="C483" t="s">
        <v>946</v>
      </c>
      <c r="D483" s="26">
        <v>45321</v>
      </c>
      <c r="E483" t="s">
        <v>17</v>
      </c>
      <c r="F483" t="s">
        <v>4</v>
      </c>
      <c r="G483">
        <v>75</v>
      </c>
      <c r="H483">
        <v>60</v>
      </c>
      <c r="I483" s="26">
        <f t="shared" si="14"/>
        <v>45292</v>
      </c>
      <c r="J483" s="26">
        <f>INDEX(customers!$L:$L,MATCH(orders!$B483,customers!$A:$A,0))</f>
        <v>44986</v>
      </c>
      <c r="K483">
        <v>1</v>
      </c>
      <c r="L483">
        <f t="shared" si="15"/>
        <v>10</v>
      </c>
      <c r="M483" s="26" t="str">
        <f>INDEX(customers!$I:$I,MATCH(orders!$B483,customers!$A:$A,0))</f>
        <v>Paid Search</v>
      </c>
      <c r="N483" s="26" t="str">
        <f>INDEX(customers!$E:$E,MATCH(orders!$B483,customers!$A:$A,0))</f>
        <v>Europe</v>
      </c>
      <c r="O483" s="26" t="str">
        <f>INDEX(customers!$F:$F,MATCH(orders!$B483,customers!$A:$A,0))</f>
        <v>Retail</v>
      </c>
      <c r="P483" s="26" t="str">
        <f>INDEX(customers!$G:$G,MATCH(orders!$B483,customers!$A:$A,0))</f>
        <v>SMBs</v>
      </c>
      <c r="Q483" t="str">
        <f>INDEX(customers!$J:$J,MATCH(orders!$B483,customers!$A:$A,0))</f>
        <v>Basic</v>
      </c>
      <c r="R483" t="str">
        <f>INDEX(customers!$K:$K,MATCH(orders!$B483,customers!$A:$A,0))</f>
        <v>Monthly</v>
      </c>
    </row>
    <row r="484" spans="1:18" x14ac:dyDescent="0.25">
      <c r="A484" t="s">
        <v>947</v>
      </c>
      <c r="B484" t="s">
        <v>921</v>
      </c>
      <c r="C484" t="s">
        <v>946</v>
      </c>
      <c r="D484" s="26">
        <v>45351</v>
      </c>
      <c r="E484" t="s">
        <v>17</v>
      </c>
      <c r="F484" t="s">
        <v>4</v>
      </c>
      <c r="G484">
        <v>75</v>
      </c>
      <c r="H484">
        <v>60</v>
      </c>
      <c r="I484" s="26">
        <f t="shared" si="14"/>
        <v>45323</v>
      </c>
      <c r="J484" s="26">
        <f>INDEX(customers!$L:$L,MATCH(orders!$B484,customers!$A:$A,0))</f>
        <v>44986</v>
      </c>
      <c r="K484">
        <v>1</v>
      </c>
      <c r="L484">
        <f t="shared" si="15"/>
        <v>11</v>
      </c>
      <c r="M484" s="26" t="str">
        <f>INDEX(customers!$I:$I,MATCH(orders!$B484,customers!$A:$A,0))</f>
        <v>Paid Search</v>
      </c>
      <c r="N484" s="26" t="str">
        <f>INDEX(customers!$E:$E,MATCH(orders!$B484,customers!$A:$A,0))</f>
        <v>Europe</v>
      </c>
      <c r="O484" s="26" t="str">
        <f>INDEX(customers!$F:$F,MATCH(orders!$B484,customers!$A:$A,0))</f>
        <v>Retail</v>
      </c>
      <c r="P484" s="26" t="str">
        <f>INDEX(customers!$G:$G,MATCH(orders!$B484,customers!$A:$A,0))</f>
        <v>SMBs</v>
      </c>
      <c r="Q484" t="str">
        <f>INDEX(customers!$J:$J,MATCH(orders!$B484,customers!$A:$A,0))</f>
        <v>Basic</v>
      </c>
      <c r="R484" t="str">
        <f>INDEX(customers!$K:$K,MATCH(orders!$B484,customers!$A:$A,0))</f>
        <v>Monthly</v>
      </c>
    </row>
    <row r="485" spans="1:18" x14ac:dyDescent="0.25">
      <c r="A485" t="s">
        <v>948</v>
      </c>
      <c r="B485" t="s">
        <v>921</v>
      </c>
      <c r="C485" t="s">
        <v>949</v>
      </c>
      <c r="D485" s="26">
        <v>45352</v>
      </c>
      <c r="E485" t="s">
        <v>17</v>
      </c>
      <c r="F485" t="s">
        <v>4</v>
      </c>
      <c r="G485">
        <v>75</v>
      </c>
      <c r="H485">
        <v>60</v>
      </c>
      <c r="I485" s="26">
        <f t="shared" si="14"/>
        <v>45352</v>
      </c>
      <c r="J485" s="26">
        <f>INDEX(customers!$L:$L,MATCH(orders!$B485,customers!$A:$A,0))</f>
        <v>44986</v>
      </c>
      <c r="K485">
        <v>1</v>
      </c>
      <c r="L485">
        <f t="shared" si="15"/>
        <v>12</v>
      </c>
      <c r="M485" s="26" t="str">
        <f>INDEX(customers!$I:$I,MATCH(orders!$B485,customers!$A:$A,0))</f>
        <v>Paid Search</v>
      </c>
      <c r="N485" s="26" t="str">
        <f>INDEX(customers!$E:$E,MATCH(orders!$B485,customers!$A:$A,0))</f>
        <v>Europe</v>
      </c>
      <c r="O485" s="26" t="str">
        <f>INDEX(customers!$F:$F,MATCH(orders!$B485,customers!$A:$A,0))</f>
        <v>Retail</v>
      </c>
      <c r="P485" s="26" t="str">
        <f>INDEX(customers!$G:$G,MATCH(orders!$B485,customers!$A:$A,0))</f>
        <v>SMBs</v>
      </c>
      <c r="Q485" t="str">
        <f>INDEX(customers!$J:$J,MATCH(orders!$B485,customers!$A:$A,0))</f>
        <v>Basic</v>
      </c>
      <c r="R485" t="str">
        <f>INDEX(customers!$K:$K,MATCH(orders!$B485,customers!$A:$A,0))</f>
        <v>Monthly</v>
      </c>
    </row>
    <row r="486" spans="1:18" x14ac:dyDescent="0.25">
      <c r="A486" t="s">
        <v>950</v>
      </c>
      <c r="B486" t="s">
        <v>921</v>
      </c>
      <c r="C486" t="s">
        <v>951</v>
      </c>
      <c r="D486" s="26">
        <v>45383</v>
      </c>
      <c r="E486" t="s">
        <v>17</v>
      </c>
      <c r="F486" t="s">
        <v>4</v>
      </c>
      <c r="G486">
        <v>75</v>
      </c>
      <c r="H486">
        <v>60</v>
      </c>
      <c r="I486" s="26">
        <f t="shared" si="14"/>
        <v>45383</v>
      </c>
      <c r="J486" s="26">
        <f>INDEX(customers!$L:$L,MATCH(orders!$B486,customers!$A:$A,0))</f>
        <v>44986</v>
      </c>
      <c r="K486">
        <v>1</v>
      </c>
      <c r="L486">
        <f t="shared" si="15"/>
        <v>13</v>
      </c>
      <c r="M486" s="26" t="str">
        <f>INDEX(customers!$I:$I,MATCH(orders!$B486,customers!$A:$A,0))</f>
        <v>Paid Search</v>
      </c>
      <c r="N486" s="26" t="str">
        <f>INDEX(customers!$E:$E,MATCH(orders!$B486,customers!$A:$A,0))</f>
        <v>Europe</v>
      </c>
      <c r="O486" s="26" t="str">
        <f>INDEX(customers!$F:$F,MATCH(orders!$B486,customers!$A:$A,0))</f>
        <v>Retail</v>
      </c>
      <c r="P486" s="26" t="str">
        <f>INDEX(customers!$G:$G,MATCH(orders!$B486,customers!$A:$A,0))</f>
        <v>SMBs</v>
      </c>
      <c r="Q486" t="str">
        <f>INDEX(customers!$J:$J,MATCH(orders!$B486,customers!$A:$A,0))</f>
        <v>Basic</v>
      </c>
      <c r="R486" t="str">
        <f>INDEX(customers!$K:$K,MATCH(orders!$B486,customers!$A:$A,0))</f>
        <v>Monthly</v>
      </c>
    </row>
    <row r="487" spans="1:18" x14ac:dyDescent="0.25">
      <c r="A487" t="s">
        <v>952</v>
      </c>
      <c r="B487" t="s">
        <v>921</v>
      </c>
      <c r="C487" t="s">
        <v>951</v>
      </c>
      <c r="D487" s="26">
        <v>45413</v>
      </c>
      <c r="E487" t="s">
        <v>17</v>
      </c>
      <c r="F487" t="s">
        <v>4</v>
      </c>
      <c r="G487">
        <v>75</v>
      </c>
      <c r="H487">
        <v>60</v>
      </c>
      <c r="I487" s="26">
        <f t="shared" si="14"/>
        <v>45413</v>
      </c>
      <c r="J487" s="26">
        <f>INDEX(customers!$L:$L,MATCH(orders!$B487,customers!$A:$A,0))</f>
        <v>44986</v>
      </c>
      <c r="K487">
        <v>1</v>
      </c>
      <c r="L487">
        <f t="shared" si="15"/>
        <v>14</v>
      </c>
      <c r="M487" s="26" t="str">
        <f>INDEX(customers!$I:$I,MATCH(orders!$B487,customers!$A:$A,0))</f>
        <v>Paid Search</v>
      </c>
      <c r="N487" s="26" t="str">
        <f>INDEX(customers!$E:$E,MATCH(orders!$B487,customers!$A:$A,0))</f>
        <v>Europe</v>
      </c>
      <c r="O487" s="26" t="str">
        <f>INDEX(customers!$F:$F,MATCH(orders!$B487,customers!$A:$A,0))</f>
        <v>Retail</v>
      </c>
      <c r="P487" s="26" t="str">
        <f>INDEX(customers!$G:$G,MATCH(orders!$B487,customers!$A:$A,0))</f>
        <v>SMBs</v>
      </c>
      <c r="Q487" t="str">
        <f>INDEX(customers!$J:$J,MATCH(orders!$B487,customers!$A:$A,0))</f>
        <v>Basic</v>
      </c>
      <c r="R487" t="str">
        <f>INDEX(customers!$K:$K,MATCH(orders!$B487,customers!$A:$A,0))</f>
        <v>Monthly</v>
      </c>
    </row>
    <row r="488" spans="1:18" x14ac:dyDescent="0.25">
      <c r="A488" t="s">
        <v>953</v>
      </c>
      <c r="B488" t="s">
        <v>921</v>
      </c>
      <c r="C488" t="s">
        <v>954</v>
      </c>
      <c r="D488" s="26">
        <v>45414</v>
      </c>
      <c r="E488" t="s">
        <v>18</v>
      </c>
      <c r="F488" t="s">
        <v>4</v>
      </c>
      <c r="G488">
        <v>135</v>
      </c>
      <c r="H488">
        <v>110.7</v>
      </c>
      <c r="I488" s="26">
        <f t="shared" si="14"/>
        <v>45413</v>
      </c>
      <c r="J488" s="26">
        <f>INDEX(customers!$L:$L,MATCH(orders!$B488,customers!$A:$A,0))</f>
        <v>44986</v>
      </c>
      <c r="K488">
        <v>1</v>
      </c>
      <c r="L488">
        <f t="shared" si="15"/>
        <v>14</v>
      </c>
      <c r="M488" s="26" t="str">
        <f>INDEX(customers!$I:$I,MATCH(orders!$B488,customers!$A:$A,0))</f>
        <v>Paid Search</v>
      </c>
      <c r="N488" s="26" t="str">
        <f>INDEX(customers!$E:$E,MATCH(orders!$B488,customers!$A:$A,0))</f>
        <v>Europe</v>
      </c>
      <c r="O488" s="26" t="str">
        <f>INDEX(customers!$F:$F,MATCH(orders!$B488,customers!$A:$A,0))</f>
        <v>Retail</v>
      </c>
      <c r="P488" s="26" t="str">
        <f>INDEX(customers!$G:$G,MATCH(orders!$B488,customers!$A:$A,0))</f>
        <v>SMBs</v>
      </c>
      <c r="Q488" t="str">
        <f>INDEX(customers!$J:$J,MATCH(orders!$B488,customers!$A:$A,0))</f>
        <v>Basic</v>
      </c>
      <c r="R488" t="str">
        <f>INDEX(customers!$K:$K,MATCH(orders!$B488,customers!$A:$A,0))</f>
        <v>Monthly</v>
      </c>
    </row>
    <row r="489" spans="1:18" x14ac:dyDescent="0.25">
      <c r="A489" t="s">
        <v>955</v>
      </c>
      <c r="B489" t="s">
        <v>921</v>
      </c>
      <c r="C489" t="s">
        <v>956</v>
      </c>
      <c r="D489" s="26">
        <v>45445</v>
      </c>
      <c r="E489" t="s">
        <v>18</v>
      </c>
      <c r="F489" t="s">
        <v>4</v>
      </c>
      <c r="G489">
        <v>135</v>
      </c>
      <c r="H489">
        <v>110.7</v>
      </c>
      <c r="I489" s="26">
        <f t="shared" si="14"/>
        <v>45444</v>
      </c>
      <c r="J489" s="26">
        <f>INDEX(customers!$L:$L,MATCH(orders!$B489,customers!$A:$A,0))</f>
        <v>44986</v>
      </c>
      <c r="K489">
        <v>1</v>
      </c>
      <c r="L489">
        <f t="shared" si="15"/>
        <v>15</v>
      </c>
      <c r="M489" s="26" t="str">
        <f>INDEX(customers!$I:$I,MATCH(orders!$B489,customers!$A:$A,0))</f>
        <v>Paid Search</v>
      </c>
      <c r="N489" s="26" t="str">
        <f>INDEX(customers!$E:$E,MATCH(orders!$B489,customers!$A:$A,0))</f>
        <v>Europe</v>
      </c>
      <c r="O489" s="26" t="str">
        <f>INDEX(customers!$F:$F,MATCH(orders!$B489,customers!$A:$A,0))</f>
        <v>Retail</v>
      </c>
      <c r="P489" s="26" t="str">
        <f>INDEX(customers!$G:$G,MATCH(orders!$B489,customers!$A:$A,0))</f>
        <v>SMBs</v>
      </c>
      <c r="Q489" t="str">
        <f>INDEX(customers!$J:$J,MATCH(orders!$B489,customers!$A:$A,0))</f>
        <v>Basic</v>
      </c>
      <c r="R489" t="str">
        <f>INDEX(customers!$K:$K,MATCH(orders!$B489,customers!$A:$A,0))</f>
        <v>Monthly</v>
      </c>
    </row>
    <row r="490" spans="1:18" x14ac:dyDescent="0.25">
      <c r="A490" t="s">
        <v>957</v>
      </c>
      <c r="B490" t="s">
        <v>921</v>
      </c>
      <c r="C490" t="s">
        <v>956</v>
      </c>
      <c r="D490" s="26">
        <v>45475</v>
      </c>
      <c r="E490" t="s">
        <v>18</v>
      </c>
      <c r="F490" t="s">
        <v>4</v>
      </c>
      <c r="G490">
        <v>135</v>
      </c>
      <c r="H490">
        <v>110.7</v>
      </c>
      <c r="I490" s="26">
        <f t="shared" si="14"/>
        <v>45474</v>
      </c>
      <c r="J490" s="26">
        <f>INDEX(customers!$L:$L,MATCH(orders!$B490,customers!$A:$A,0))</f>
        <v>44986</v>
      </c>
      <c r="K490">
        <v>1</v>
      </c>
      <c r="L490">
        <f t="shared" si="15"/>
        <v>16</v>
      </c>
      <c r="M490" s="26" t="str">
        <f>INDEX(customers!$I:$I,MATCH(orders!$B490,customers!$A:$A,0))</f>
        <v>Paid Search</v>
      </c>
      <c r="N490" s="26" t="str">
        <f>INDEX(customers!$E:$E,MATCH(orders!$B490,customers!$A:$A,0))</f>
        <v>Europe</v>
      </c>
      <c r="O490" s="26" t="str">
        <f>INDEX(customers!$F:$F,MATCH(orders!$B490,customers!$A:$A,0))</f>
        <v>Retail</v>
      </c>
      <c r="P490" s="26" t="str">
        <f>INDEX(customers!$G:$G,MATCH(orders!$B490,customers!$A:$A,0))</f>
        <v>SMBs</v>
      </c>
      <c r="Q490" t="str">
        <f>INDEX(customers!$J:$J,MATCH(orders!$B490,customers!$A:$A,0))</f>
        <v>Basic</v>
      </c>
      <c r="R490" t="str">
        <f>INDEX(customers!$K:$K,MATCH(orders!$B490,customers!$A:$A,0))</f>
        <v>Monthly</v>
      </c>
    </row>
    <row r="491" spans="1:18" x14ac:dyDescent="0.25">
      <c r="A491" t="s">
        <v>958</v>
      </c>
      <c r="B491" t="s">
        <v>921</v>
      </c>
      <c r="C491" t="s">
        <v>959</v>
      </c>
      <c r="D491" s="26">
        <v>45476</v>
      </c>
      <c r="E491" t="s">
        <v>18</v>
      </c>
      <c r="F491" t="s">
        <v>4</v>
      </c>
      <c r="G491">
        <v>135</v>
      </c>
      <c r="H491">
        <v>110.7</v>
      </c>
      <c r="I491" s="26">
        <f t="shared" si="14"/>
        <v>45474</v>
      </c>
      <c r="J491" s="26">
        <f>INDEX(customers!$L:$L,MATCH(orders!$B491,customers!$A:$A,0))</f>
        <v>44986</v>
      </c>
      <c r="K491">
        <v>1</v>
      </c>
      <c r="L491">
        <f t="shared" si="15"/>
        <v>16</v>
      </c>
      <c r="M491" s="26" t="str">
        <f>INDEX(customers!$I:$I,MATCH(orders!$B491,customers!$A:$A,0))</f>
        <v>Paid Search</v>
      </c>
      <c r="N491" s="26" t="str">
        <f>INDEX(customers!$E:$E,MATCH(orders!$B491,customers!$A:$A,0))</f>
        <v>Europe</v>
      </c>
      <c r="O491" s="26" t="str">
        <f>INDEX(customers!$F:$F,MATCH(orders!$B491,customers!$A:$A,0))</f>
        <v>Retail</v>
      </c>
      <c r="P491" s="26" t="str">
        <f>INDEX(customers!$G:$G,MATCH(orders!$B491,customers!$A:$A,0))</f>
        <v>SMBs</v>
      </c>
      <c r="Q491" t="str">
        <f>INDEX(customers!$J:$J,MATCH(orders!$B491,customers!$A:$A,0))</f>
        <v>Basic</v>
      </c>
      <c r="R491" t="str">
        <f>INDEX(customers!$K:$K,MATCH(orders!$B491,customers!$A:$A,0))</f>
        <v>Monthly</v>
      </c>
    </row>
    <row r="492" spans="1:18" x14ac:dyDescent="0.25">
      <c r="A492" t="s">
        <v>960</v>
      </c>
      <c r="B492" t="s">
        <v>921</v>
      </c>
      <c r="C492" t="s">
        <v>961</v>
      </c>
      <c r="D492" s="26">
        <v>45507</v>
      </c>
      <c r="E492" t="s">
        <v>18</v>
      </c>
      <c r="F492" t="s">
        <v>4</v>
      </c>
      <c r="G492">
        <v>135</v>
      </c>
      <c r="H492">
        <v>110.7</v>
      </c>
      <c r="I492" s="26">
        <f t="shared" si="14"/>
        <v>45505</v>
      </c>
      <c r="J492" s="26">
        <f>INDEX(customers!$L:$L,MATCH(orders!$B492,customers!$A:$A,0))</f>
        <v>44986</v>
      </c>
      <c r="K492">
        <v>1</v>
      </c>
      <c r="L492">
        <f t="shared" si="15"/>
        <v>17</v>
      </c>
      <c r="M492" s="26" t="str">
        <f>INDEX(customers!$I:$I,MATCH(orders!$B492,customers!$A:$A,0))</f>
        <v>Paid Search</v>
      </c>
      <c r="N492" s="26" t="str">
        <f>INDEX(customers!$E:$E,MATCH(orders!$B492,customers!$A:$A,0))</f>
        <v>Europe</v>
      </c>
      <c r="O492" s="26" t="str">
        <f>INDEX(customers!$F:$F,MATCH(orders!$B492,customers!$A:$A,0))</f>
        <v>Retail</v>
      </c>
      <c r="P492" s="26" t="str">
        <f>INDEX(customers!$G:$G,MATCH(orders!$B492,customers!$A:$A,0))</f>
        <v>SMBs</v>
      </c>
      <c r="Q492" t="str">
        <f>INDEX(customers!$J:$J,MATCH(orders!$B492,customers!$A:$A,0))</f>
        <v>Basic</v>
      </c>
      <c r="R492" t="str">
        <f>INDEX(customers!$K:$K,MATCH(orders!$B492,customers!$A:$A,0))</f>
        <v>Monthly</v>
      </c>
    </row>
    <row r="493" spans="1:18" x14ac:dyDescent="0.25">
      <c r="A493" t="s">
        <v>962</v>
      </c>
      <c r="B493" t="s">
        <v>963</v>
      </c>
      <c r="C493" t="s">
        <v>964</v>
      </c>
      <c r="D493" s="26">
        <v>45313</v>
      </c>
      <c r="E493" t="s">
        <v>17</v>
      </c>
      <c r="F493" t="s">
        <v>4</v>
      </c>
      <c r="G493">
        <v>75</v>
      </c>
      <c r="H493">
        <v>60</v>
      </c>
      <c r="I493" s="26">
        <f t="shared" si="14"/>
        <v>45292</v>
      </c>
      <c r="J493" s="26">
        <f>INDEX(customers!$L:$L,MATCH(orders!$B493,customers!$A:$A,0))</f>
        <v>45292</v>
      </c>
      <c r="K493">
        <v>1</v>
      </c>
      <c r="L493">
        <f t="shared" si="15"/>
        <v>0</v>
      </c>
      <c r="M493" s="26" t="str">
        <f>INDEX(customers!$I:$I,MATCH(orders!$B493,customers!$A:$A,0))</f>
        <v>Email</v>
      </c>
      <c r="N493" s="26" t="str">
        <f>INDEX(customers!$E:$E,MATCH(orders!$B493,customers!$A:$A,0))</f>
        <v>North America</v>
      </c>
      <c r="O493" s="26" t="str">
        <f>INDEX(customers!$F:$F,MATCH(orders!$B493,customers!$A:$A,0))</f>
        <v>Healthcare</v>
      </c>
      <c r="P493" s="26" t="str">
        <f>INDEX(customers!$G:$G,MATCH(orders!$B493,customers!$A:$A,0))</f>
        <v>SMBs</v>
      </c>
      <c r="Q493" t="str">
        <f>INDEX(customers!$J:$J,MATCH(orders!$B493,customers!$A:$A,0))</f>
        <v>Basic</v>
      </c>
      <c r="R493" t="str">
        <f>INDEX(customers!$K:$K,MATCH(orders!$B493,customers!$A:$A,0))</f>
        <v>Monthly</v>
      </c>
    </row>
    <row r="494" spans="1:18" x14ac:dyDescent="0.25">
      <c r="A494" t="s">
        <v>965</v>
      </c>
      <c r="B494" t="s">
        <v>963</v>
      </c>
      <c r="C494" t="s">
        <v>966</v>
      </c>
      <c r="D494" s="26">
        <v>45344</v>
      </c>
      <c r="E494" t="s">
        <v>17</v>
      </c>
      <c r="F494" t="s">
        <v>4</v>
      </c>
      <c r="G494">
        <v>75</v>
      </c>
      <c r="H494">
        <v>60</v>
      </c>
      <c r="I494" s="26">
        <f t="shared" si="14"/>
        <v>45323</v>
      </c>
      <c r="J494" s="26">
        <f>INDEX(customers!$L:$L,MATCH(orders!$B494,customers!$A:$A,0))</f>
        <v>45292</v>
      </c>
      <c r="K494">
        <v>1</v>
      </c>
      <c r="L494">
        <f t="shared" si="15"/>
        <v>1</v>
      </c>
      <c r="M494" s="26" t="str">
        <f>INDEX(customers!$I:$I,MATCH(orders!$B494,customers!$A:$A,0))</f>
        <v>Email</v>
      </c>
      <c r="N494" s="26" t="str">
        <f>INDEX(customers!$E:$E,MATCH(orders!$B494,customers!$A:$A,0))</f>
        <v>North America</v>
      </c>
      <c r="O494" s="26" t="str">
        <f>INDEX(customers!$F:$F,MATCH(orders!$B494,customers!$A:$A,0))</f>
        <v>Healthcare</v>
      </c>
      <c r="P494" s="26" t="str">
        <f>INDEX(customers!$G:$G,MATCH(orders!$B494,customers!$A:$A,0))</f>
        <v>SMBs</v>
      </c>
      <c r="Q494" t="str">
        <f>INDEX(customers!$J:$J,MATCH(orders!$B494,customers!$A:$A,0))</f>
        <v>Basic</v>
      </c>
      <c r="R494" t="str">
        <f>INDEX(customers!$K:$K,MATCH(orders!$B494,customers!$A:$A,0))</f>
        <v>Monthly</v>
      </c>
    </row>
    <row r="495" spans="1:18" x14ac:dyDescent="0.25">
      <c r="A495" t="s">
        <v>967</v>
      </c>
      <c r="B495" t="s">
        <v>963</v>
      </c>
      <c r="C495" t="s">
        <v>966</v>
      </c>
      <c r="D495" s="26">
        <v>45373</v>
      </c>
      <c r="E495" t="s">
        <v>17</v>
      </c>
      <c r="F495" t="s">
        <v>4</v>
      </c>
      <c r="G495">
        <v>75</v>
      </c>
      <c r="H495">
        <v>60</v>
      </c>
      <c r="I495" s="26">
        <f t="shared" si="14"/>
        <v>45352</v>
      </c>
      <c r="J495" s="26">
        <f>INDEX(customers!$L:$L,MATCH(orders!$B495,customers!$A:$A,0))</f>
        <v>45292</v>
      </c>
      <c r="K495">
        <v>1</v>
      </c>
      <c r="L495">
        <f t="shared" si="15"/>
        <v>2</v>
      </c>
      <c r="M495" s="26" t="str">
        <f>INDEX(customers!$I:$I,MATCH(orders!$B495,customers!$A:$A,0))</f>
        <v>Email</v>
      </c>
      <c r="N495" s="26" t="str">
        <f>INDEX(customers!$E:$E,MATCH(orders!$B495,customers!$A:$A,0))</f>
        <v>North America</v>
      </c>
      <c r="O495" s="26" t="str">
        <f>INDEX(customers!$F:$F,MATCH(orders!$B495,customers!$A:$A,0))</f>
        <v>Healthcare</v>
      </c>
      <c r="P495" s="26" t="str">
        <f>INDEX(customers!$G:$G,MATCH(orders!$B495,customers!$A:$A,0))</f>
        <v>SMBs</v>
      </c>
      <c r="Q495" t="str">
        <f>INDEX(customers!$J:$J,MATCH(orders!$B495,customers!$A:$A,0))</f>
        <v>Basic</v>
      </c>
      <c r="R495" t="str">
        <f>INDEX(customers!$K:$K,MATCH(orders!$B495,customers!$A:$A,0))</f>
        <v>Monthly</v>
      </c>
    </row>
    <row r="496" spans="1:18" x14ac:dyDescent="0.25">
      <c r="A496" t="s">
        <v>968</v>
      </c>
      <c r="B496" t="s">
        <v>963</v>
      </c>
      <c r="C496" t="s">
        <v>969</v>
      </c>
      <c r="D496" s="26">
        <v>45375</v>
      </c>
      <c r="E496" t="s">
        <v>17</v>
      </c>
      <c r="F496" t="s">
        <v>4</v>
      </c>
      <c r="G496">
        <v>75</v>
      </c>
      <c r="H496">
        <v>60</v>
      </c>
      <c r="I496" s="26">
        <f t="shared" si="14"/>
        <v>45352</v>
      </c>
      <c r="J496" s="26">
        <f>INDEX(customers!$L:$L,MATCH(orders!$B496,customers!$A:$A,0))</f>
        <v>45292</v>
      </c>
      <c r="K496">
        <v>1</v>
      </c>
      <c r="L496">
        <f t="shared" si="15"/>
        <v>2</v>
      </c>
      <c r="M496" s="26" t="str">
        <f>INDEX(customers!$I:$I,MATCH(orders!$B496,customers!$A:$A,0))</f>
        <v>Email</v>
      </c>
      <c r="N496" s="26" t="str">
        <f>INDEX(customers!$E:$E,MATCH(orders!$B496,customers!$A:$A,0))</f>
        <v>North America</v>
      </c>
      <c r="O496" s="26" t="str">
        <f>INDEX(customers!$F:$F,MATCH(orders!$B496,customers!$A:$A,0))</f>
        <v>Healthcare</v>
      </c>
      <c r="P496" s="26" t="str">
        <f>INDEX(customers!$G:$G,MATCH(orders!$B496,customers!$A:$A,0))</f>
        <v>SMBs</v>
      </c>
      <c r="Q496" t="str">
        <f>INDEX(customers!$J:$J,MATCH(orders!$B496,customers!$A:$A,0))</f>
        <v>Basic</v>
      </c>
      <c r="R496" t="str">
        <f>INDEX(customers!$K:$K,MATCH(orders!$B496,customers!$A:$A,0))</f>
        <v>Monthly</v>
      </c>
    </row>
    <row r="497" spans="1:18" x14ac:dyDescent="0.25">
      <c r="A497" t="s">
        <v>970</v>
      </c>
      <c r="B497" t="s">
        <v>963</v>
      </c>
      <c r="C497" t="s">
        <v>971</v>
      </c>
      <c r="D497" s="26">
        <v>45406</v>
      </c>
      <c r="E497" t="s">
        <v>17</v>
      </c>
      <c r="F497" t="s">
        <v>4</v>
      </c>
      <c r="G497">
        <v>75</v>
      </c>
      <c r="H497">
        <v>60</v>
      </c>
      <c r="I497" s="26">
        <f t="shared" si="14"/>
        <v>45383</v>
      </c>
      <c r="J497" s="26">
        <f>INDEX(customers!$L:$L,MATCH(orders!$B497,customers!$A:$A,0))</f>
        <v>45292</v>
      </c>
      <c r="K497">
        <v>1</v>
      </c>
      <c r="L497">
        <f t="shared" si="15"/>
        <v>3</v>
      </c>
      <c r="M497" s="26" t="str">
        <f>INDEX(customers!$I:$I,MATCH(orders!$B497,customers!$A:$A,0))</f>
        <v>Email</v>
      </c>
      <c r="N497" s="26" t="str">
        <f>INDEX(customers!$E:$E,MATCH(orders!$B497,customers!$A:$A,0))</f>
        <v>North America</v>
      </c>
      <c r="O497" s="26" t="str">
        <f>INDEX(customers!$F:$F,MATCH(orders!$B497,customers!$A:$A,0))</f>
        <v>Healthcare</v>
      </c>
      <c r="P497" s="26" t="str">
        <f>INDEX(customers!$G:$G,MATCH(orders!$B497,customers!$A:$A,0))</f>
        <v>SMBs</v>
      </c>
      <c r="Q497" t="str">
        <f>INDEX(customers!$J:$J,MATCH(orders!$B497,customers!$A:$A,0))</f>
        <v>Basic</v>
      </c>
      <c r="R497" t="str">
        <f>INDEX(customers!$K:$K,MATCH(orders!$B497,customers!$A:$A,0))</f>
        <v>Monthly</v>
      </c>
    </row>
    <row r="498" spans="1:18" x14ac:dyDescent="0.25">
      <c r="A498" t="s">
        <v>972</v>
      </c>
      <c r="B498" t="s">
        <v>963</v>
      </c>
      <c r="C498" t="s">
        <v>971</v>
      </c>
      <c r="D498" s="26">
        <v>45436</v>
      </c>
      <c r="E498" t="s">
        <v>17</v>
      </c>
      <c r="F498" t="s">
        <v>4</v>
      </c>
      <c r="G498">
        <v>75</v>
      </c>
      <c r="H498">
        <v>60</v>
      </c>
      <c r="I498" s="26">
        <f t="shared" si="14"/>
        <v>45413</v>
      </c>
      <c r="J498" s="26">
        <f>INDEX(customers!$L:$L,MATCH(orders!$B498,customers!$A:$A,0))</f>
        <v>45292</v>
      </c>
      <c r="K498">
        <v>1</v>
      </c>
      <c r="L498">
        <f t="shared" si="15"/>
        <v>4</v>
      </c>
      <c r="M498" s="26" t="str">
        <f>INDEX(customers!$I:$I,MATCH(orders!$B498,customers!$A:$A,0))</f>
        <v>Email</v>
      </c>
      <c r="N498" s="26" t="str">
        <f>INDEX(customers!$E:$E,MATCH(orders!$B498,customers!$A:$A,0))</f>
        <v>North America</v>
      </c>
      <c r="O498" s="26" t="str">
        <f>INDEX(customers!$F:$F,MATCH(orders!$B498,customers!$A:$A,0))</f>
        <v>Healthcare</v>
      </c>
      <c r="P498" s="26" t="str">
        <f>INDEX(customers!$G:$G,MATCH(orders!$B498,customers!$A:$A,0))</f>
        <v>SMBs</v>
      </c>
      <c r="Q498" t="str">
        <f>INDEX(customers!$J:$J,MATCH(orders!$B498,customers!$A:$A,0))</f>
        <v>Basic</v>
      </c>
      <c r="R498" t="str">
        <f>INDEX(customers!$K:$K,MATCH(orders!$B498,customers!$A:$A,0))</f>
        <v>Monthly</v>
      </c>
    </row>
    <row r="499" spans="1:18" x14ac:dyDescent="0.25">
      <c r="A499" t="s">
        <v>973</v>
      </c>
      <c r="B499" t="s">
        <v>963</v>
      </c>
      <c r="C499" t="s">
        <v>974</v>
      </c>
      <c r="D499" s="26">
        <v>45437</v>
      </c>
      <c r="E499" t="s">
        <v>17</v>
      </c>
      <c r="F499" t="s">
        <v>4</v>
      </c>
      <c r="G499">
        <v>75</v>
      </c>
      <c r="H499">
        <v>60</v>
      </c>
      <c r="I499" s="26">
        <f t="shared" si="14"/>
        <v>45413</v>
      </c>
      <c r="J499" s="26">
        <f>INDEX(customers!$L:$L,MATCH(orders!$B499,customers!$A:$A,0))</f>
        <v>45292</v>
      </c>
      <c r="K499">
        <v>1</v>
      </c>
      <c r="L499">
        <f t="shared" si="15"/>
        <v>4</v>
      </c>
      <c r="M499" s="26" t="str">
        <f>INDEX(customers!$I:$I,MATCH(orders!$B499,customers!$A:$A,0))</f>
        <v>Email</v>
      </c>
      <c r="N499" s="26" t="str">
        <f>INDEX(customers!$E:$E,MATCH(orders!$B499,customers!$A:$A,0))</f>
        <v>North America</v>
      </c>
      <c r="O499" s="26" t="str">
        <f>INDEX(customers!$F:$F,MATCH(orders!$B499,customers!$A:$A,0))</f>
        <v>Healthcare</v>
      </c>
      <c r="P499" s="26" t="str">
        <f>INDEX(customers!$G:$G,MATCH(orders!$B499,customers!$A:$A,0))</f>
        <v>SMBs</v>
      </c>
      <c r="Q499" t="str">
        <f>INDEX(customers!$J:$J,MATCH(orders!$B499,customers!$A:$A,0))</f>
        <v>Basic</v>
      </c>
      <c r="R499" t="str">
        <f>INDEX(customers!$K:$K,MATCH(orders!$B499,customers!$A:$A,0))</f>
        <v>Monthly</v>
      </c>
    </row>
    <row r="500" spans="1:18" x14ac:dyDescent="0.25">
      <c r="A500" t="s">
        <v>975</v>
      </c>
      <c r="B500" t="s">
        <v>963</v>
      </c>
      <c r="C500" t="s">
        <v>976</v>
      </c>
      <c r="D500" s="26">
        <v>45468</v>
      </c>
      <c r="E500" t="s">
        <v>17</v>
      </c>
      <c r="F500" t="s">
        <v>4</v>
      </c>
      <c r="G500">
        <v>75</v>
      </c>
      <c r="H500">
        <v>60</v>
      </c>
      <c r="I500" s="26">
        <f t="shared" si="14"/>
        <v>45444</v>
      </c>
      <c r="J500" s="26">
        <f>INDEX(customers!$L:$L,MATCH(orders!$B500,customers!$A:$A,0))</f>
        <v>45292</v>
      </c>
      <c r="K500">
        <v>1</v>
      </c>
      <c r="L500">
        <f t="shared" si="15"/>
        <v>5</v>
      </c>
      <c r="M500" s="26" t="str">
        <f>INDEX(customers!$I:$I,MATCH(orders!$B500,customers!$A:$A,0))</f>
        <v>Email</v>
      </c>
      <c r="N500" s="26" t="str">
        <f>INDEX(customers!$E:$E,MATCH(orders!$B500,customers!$A:$A,0))</f>
        <v>North America</v>
      </c>
      <c r="O500" s="26" t="str">
        <f>INDEX(customers!$F:$F,MATCH(orders!$B500,customers!$A:$A,0))</f>
        <v>Healthcare</v>
      </c>
      <c r="P500" s="26" t="str">
        <f>INDEX(customers!$G:$G,MATCH(orders!$B500,customers!$A:$A,0))</f>
        <v>SMBs</v>
      </c>
      <c r="Q500" t="str">
        <f>INDEX(customers!$J:$J,MATCH(orders!$B500,customers!$A:$A,0))</f>
        <v>Basic</v>
      </c>
      <c r="R500" t="str">
        <f>INDEX(customers!$K:$K,MATCH(orders!$B500,customers!$A:$A,0))</f>
        <v>Monthly</v>
      </c>
    </row>
    <row r="501" spans="1:18" x14ac:dyDescent="0.25">
      <c r="A501" t="s">
        <v>977</v>
      </c>
      <c r="B501" t="s">
        <v>963</v>
      </c>
      <c r="C501" t="s">
        <v>976</v>
      </c>
      <c r="D501" s="26">
        <v>45498</v>
      </c>
      <c r="E501" t="s">
        <v>17</v>
      </c>
      <c r="F501" t="s">
        <v>4</v>
      </c>
      <c r="G501">
        <v>75</v>
      </c>
      <c r="H501">
        <v>60</v>
      </c>
      <c r="I501" s="26">
        <f t="shared" si="14"/>
        <v>45474</v>
      </c>
      <c r="J501" s="26">
        <f>INDEX(customers!$L:$L,MATCH(orders!$B501,customers!$A:$A,0))</f>
        <v>45292</v>
      </c>
      <c r="K501">
        <v>1</v>
      </c>
      <c r="L501">
        <f t="shared" si="15"/>
        <v>6</v>
      </c>
      <c r="M501" s="26" t="str">
        <f>INDEX(customers!$I:$I,MATCH(orders!$B501,customers!$A:$A,0))</f>
        <v>Email</v>
      </c>
      <c r="N501" s="26" t="str">
        <f>INDEX(customers!$E:$E,MATCH(orders!$B501,customers!$A:$A,0))</f>
        <v>North America</v>
      </c>
      <c r="O501" s="26" t="str">
        <f>INDEX(customers!$F:$F,MATCH(orders!$B501,customers!$A:$A,0))</f>
        <v>Healthcare</v>
      </c>
      <c r="P501" s="26" t="str">
        <f>INDEX(customers!$G:$G,MATCH(orders!$B501,customers!$A:$A,0))</f>
        <v>SMBs</v>
      </c>
      <c r="Q501" t="str">
        <f>INDEX(customers!$J:$J,MATCH(orders!$B501,customers!$A:$A,0))</f>
        <v>Basic</v>
      </c>
      <c r="R501" t="str">
        <f>INDEX(customers!$K:$K,MATCH(orders!$B501,customers!$A:$A,0))</f>
        <v>Monthly</v>
      </c>
    </row>
    <row r="502" spans="1:18" x14ac:dyDescent="0.25">
      <c r="A502" t="s">
        <v>978</v>
      </c>
      <c r="B502" t="s">
        <v>963</v>
      </c>
      <c r="C502" t="s">
        <v>979</v>
      </c>
      <c r="D502" s="26">
        <v>45499</v>
      </c>
      <c r="E502" t="s">
        <v>18</v>
      </c>
      <c r="F502" t="s">
        <v>4</v>
      </c>
      <c r="G502">
        <v>135</v>
      </c>
      <c r="H502">
        <v>110.7</v>
      </c>
      <c r="I502" s="26">
        <f t="shared" si="14"/>
        <v>45474</v>
      </c>
      <c r="J502" s="26">
        <f>INDEX(customers!$L:$L,MATCH(orders!$B502,customers!$A:$A,0))</f>
        <v>45292</v>
      </c>
      <c r="K502">
        <v>1</v>
      </c>
      <c r="L502">
        <f t="shared" si="15"/>
        <v>6</v>
      </c>
      <c r="M502" s="26" t="str">
        <f>INDEX(customers!$I:$I,MATCH(orders!$B502,customers!$A:$A,0))</f>
        <v>Email</v>
      </c>
      <c r="N502" s="26" t="str">
        <f>INDEX(customers!$E:$E,MATCH(orders!$B502,customers!$A:$A,0))</f>
        <v>North America</v>
      </c>
      <c r="O502" s="26" t="str">
        <f>INDEX(customers!$F:$F,MATCH(orders!$B502,customers!$A:$A,0))</f>
        <v>Healthcare</v>
      </c>
      <c r="P502" s="26" t="str">
        <f>INDEX(customers!$G:$G,MATCH(orders!$B502,customers!$A:$A,0))</f>
        <v>SMBs</v>
      </c>
      <c r="Q502" t="str">
        <f>INDEX(customers!$J:$J,MATCH(orders!$B502,customers!$A:$A,0))</f>
        <v>Basic</v>
      </c>
      <c r="R502" t="str">
        <f>INDEX(customers!$K:$K,MATCH(orders!$B502,customers!$A:$A,0))</f>
        <v>Monthly</v>
      </c>
    </row>
    <row r="503" spans="1:18" x14ac:dyDescent="0.25">
      <c r="A503" t="s">
        <v>980</v>
      </c>
      <c r="B503" t="s">
        <v>963</v>
      </c>
      <c r="C503" t="s">
        <v>981</v>
      </c>
      <c r="D503" s="26">
        <v>45530</v>
      </c>
      <c r="E503" t="s">
        <v>18</v>
      </c>
      <c r="F503" t="s">
        <v>4</v>
      </c>
      <c r="G503">
        <v>135</v>
      </c>
      <c r="H503">
        <v>110.7</v>
      </c>
      <c r="I503" s="26">
        <f t="shared" si="14"/>
        <v>45505</v>
      </c>
      <c r="J503" s="26">
        <f>INDEX(customers!$L:$L,MATCH(orders!$B503,customers!$A:$A,0))</f>
        <v>45292</v>
      </c>
      <c r="K503">
        <v>1</v>
      </c>
      <c r="L503">
        <f t="shared" si="15"/>
        <v>7</v>
      </c>
      <c r="M503" s="26" t="str">
        <f>INDEX(customers!$I:$I,MATCH(orders!$B503,customers!$A:$A,0))</f>
        <v>Email</v>
      </c>
      <c r="N503" s="26" t="str">
        <f>INDEX(customers!$E:$E,MATCH(orders!$B503,customers!$A:$A,0))</f>
        <v>North America</v>
      </c>
      <c r="O503" s="26" t="str">
        <f>INDEX(customers!$F:$F,MATCH(orders!$B503,customers!$A:$A,0))</f>
        <v>Healthcare</v>
      </c>
      <c r="P503" s="26" t="str">
        <f>INDEX(customers!$G:$G,MATCH(orders!$B503,customers!$A:$A,0))</f>
        <v>SMBs</v>
      </c>
      <c r="Q503" t="str">
        <f>INDEX(customers!$J:$J,MATCH(orders!$B503,customers!$A:$A,0))</f>
        <v>Basic</v>
      </c>
      <c r="R503" t="str">
        <f>INDEX(customers!$K:$K,MATCH(orders!$B503,customers!$A:$A,0))</f>
        <v>Monthly</v>
      </c>
    </row>
    <row r="504" spans="1:18" x14ac:dyDescent="0.25">
      <c r="A504" t="s">
        <v>982</v>
      </c>
      <c r="B504" t="s">
        <v>963</v>
      </c>
      <c r="C504" t="s">
        <v>983</v>
      </c>
      <c r="D504" s="26">
        <v>45561</v>
      </c>
      <c r="E504" t="s">
        <v>18</v>
      </c>
      <c r="F504" t="s">
        <v>4</v>
      </c>
      <c r="G504">
        <v>135</v>
      </c>
      <c r="H504">
        <v>110.7</v>
      </c>
      <c r="I504" s="26">
        <f t="shared" si="14"/>
        <v>45536</v>
      </c>
      <c r="J504" s="26">
        <f>INDEX(customers!$L:$L,MATCH(orders!$B504,customers!$A:$A,0))</f>
        <v>45292</v>
      </c>
      <c r="K504">
        <v>1</v>
      </c>
      <c r="L504">
        <f t="shared" si="15"/>
        <v>8</v>
      </c>
      <c r="M504" s="26" t="str">
        <f>INDEX(customers!$I:$I,MATCH(orders!$B504,customers!$A:$A,0))</f>
        <v>Email</v>
      </c>
      <c r="N504" s="26" t="str">
        <f>INDEX(customers!$E:$E,MATCH(orders!$B504,customers!$A:$A,0))</f>
        <v>North America</v>
      </c>
      <c r="O504" s="26" t="str">
        <f>INDEX(customers!$F:$F,MATCH(orders!$B504,customers!$A:$A,0))</f>
        <v>Healthcare</v>
      </c>
      <c r="P504" s="26" t="str">
        <f>INDEX(customers!$G:$G,MATCH(orders!$B504,customers!$A:$A,0))</f>
        <v>SMBs</v>
      </c>
      <c r="Q504" t="str">
        <f>INDEX(customers!$J:$J,MATCH(orders!$B504,customers!$A:$A,0))</f>
        <v>Basic</v>
      </c>
      <c r="R504" t="str">
        <f>INDEX(customers!$K:$K,MATCH(orders!$B504,customers!$A:$A,0))</f>
        <v>Monthly</v>
      </c>
    </row>
    <row r="505" spans="1:18" x14ac:dyDescent="0.25">
      <c r="A505" t="s">
        <v>984</v>
      </c>
      <c r="B505" t="s">
        <v>963</v>
      </c>
      <c r="C505" t="s">
        <v>983</v>
      </c>
      <c r="D505" s="26">
        <v>45591</v>
      </c>
      <c r="E505" t="s">
        <v>18</v>
      </c>
      <c r="F505" t="s">
        <v>4</v>
      </c>
      <c r="G505">
        <v>135</v>
      </c>
      <c r="H505">
        <v>110.7</v>
      </c>
      <c r="I505" s="26">
        <f t="shared" si="14"/>
        <v>45566</v>
      </c>
      <c r="J505" s="26">
        <f>INDEX(customers!$L:$L,MATCH(orders!$B505,customers!$A:$A,0))</f>
        <v>45292</v>
      </c>
      <c r="K505">
        <v>1</v>
      </c>
      <c r="L505">
        <f t="shared" si="15"/>
        <v>9</v>
      </c>
      <c r="M505" s="26" t="str">
        <f>INDEX(customers!$I:$I,MATCH(orders!$B505,customers!$A:$A,0))</f>
        <v>Email</v>
      </c>
      <c r="N505" s="26" t="str">
        <f>INDEX(customers!$E:$E,MATCH(orders!$B505,customers!$A:$A,0))</f>
        <v>North America</v>
      </c>
      <c r="O505" s="26" t="str">
        <f>INDEX(customers!$F:$F,MATCH(orders!$B505,customers!$A:$A,0))</f>
        <v>Healthcare</v>
      </c>
      <c r="P505" s="26" t="str">
        <f>INDEX(customers!$G:$G,MATCH(orders!$B505,customers!$A:$A,0))</f>
        <v>SMBs</v>
      </c>
      <c r="Q505" t="str">
        <f>INDEX(customers!$J:$J,MATCH(orders!$B505,customers!$A:$A,0))</f>
        <v>Basic</v>
      </c>
      <c r="R505" t="str">
        <f>INDEX(customers!$K:$K,MATCH(orders!$B505,customers!$A:$A,0))</f>
        <v>Monthly</v>
      </c>
    </row>
    <row r="506" spans="1:18" x14ac:dyDescent="0.25">
      <c r="A506" t="s">
        <v>985</v>
      </c>
      <c r="B506" t="s">
        <v>963</v>
      </c>
      <c r="C506" t="s">
        <v>986</v>
      </c>
      <c r="D506" s="26">
        <v>45592</v>
      </c>
      <c r="E506" t="s">
        <v>18</v>
      </c>
      <c r="F506" t="s">
        <v>4</v>
      </c>
      <c r="G506">
        <v>135</v>
      </c>
      <c r="H506">
        <v>110.7</v>
      </c>
      <c r="I506" s="26">
        <f t="shared" si="14"/>
        <v>45566</v>
      </c>
      <c r="J506" s="26">
        <f>INDEX(customers!$L:$L,MATCH(orders!$B506,customers!$A:$A,0))</f>
        <v>45292</v>
      </c>
      <c r="K506">
        <v>1</v>
      </c>
      <c r="L506">
        <f t="shared" si="15"/>
        <v>9</v>
      </c>
      <c r="M506" s="26" t="str">
        <f>INDEX(customers!$I:$I,MATCH(orders!$B506,customers!$A:$A,0))</f>
        <v>Email</v>
      </c>
      <c r="N506" s="26" t="str">
        <f>INDEX(customers!$E:$E,MATCH(orders!$B506,customers!$A:$A,0))</f>
        <v>North America</v>
      </c>
      <c r="O506" s="26" t="str">
        <f>INDEX(customers!$F:$F,MATCH(orders!$B506,customers!$A:$A,0))</f>
        <v>Healthcare</v>
      </c>
      <c r="P506" s="26" t="str">
        <f>INDEX(customers!$G:$G,MATCH(orders!$B506,customers!$A:$A,0))</f>
        <v>SMBs</v>
      </c>
      <c r="Q506" t="str">
        <f>INDEX(customers!$J:$J,MATCH(orders!$B506,customers!$A:$A,0))</f>
        <v>Basic</v>
      </c>
      <c r="R506" t="str">
        <f>INDEX(customers!$K:$K,MATCH(orders!$B506,customers!$A:$A,0))</f>
        <v>Monthly</v>
      </c>
    </row>
    <row r="507" spans="1:18" x14ac:dyDescent="0.25">
      <c r="A507" t="s">
        <v>987</v>
      </c>
      <c r="B507" t="s">
        <v>988</v>
      </c>
      <c r="C507" t="s">
        <v>989</v>
      </c>
      <c r="D507" s="26">
        <v>44740</v>
      </c>
      <c r="E507" t="s">
        <v>18</v>
      </c>
      <c r="F507" t="s">
        <v>4</v>
      </c>
      <c r="G507">
        <v>135</v>
      </c>
      <c r="H507">
        <v>110.7</v>
      </c>
      <c r="I507" s="26">
        <f t="shared" si="14"/>
        <v>44713</v>
      </c>
      <c r="J507" s="26">
        <f>INDEX(customers!$L:$L,MATCH(orders!$B507,customers!$A:$A,0))</f>
        <v>44713</v>
      </c>
      <c r="K507">
        <v>1</v>
      </c>
      <c r="L507">
        <f t="shared" si="15"/>
        <v>0</v>
      </c>
      <c r="M507" s="26" t="str">
        <f>INDEX(customers!$I:$I,MATCH(orders!$B507,customers!$A:$A,0))</f>
        <v>Social Media</v>
      </c>
      <c r="N507" s="26" t="str">
        <f>INDEX(customers!$E:$E,MATCH(orders!$B507,customers!$A:$A,0))</f>
        <v>Asia-Pacific</v>
      </c>
      <c r="O507" s="26" t="str">
        <f>INDEX(customers!$F:$F,MATCH(orders!$B507,customers!$A:$A,0))</f>
        <v>Retail</v>
      </c>
      <c r="P507" s="26" t="str">
        <f>INDEX(customers!$G:$G,MATCH(orders!$B507,customers!$A:$A,0))</f>
        <v>SMBs</v>
      </c>
      <c r="Q507" t="str">
        <f>INDEX(customers!$J:$J,MATCH(orders!$B507,customers!$A:$A,0))</f>
        <v>Basic</v>
      </c>
      <c r="R507" t="str">
        <f>INDEX(customers!$K:$K,MATCH(orders!$B507,customers!$A:$A,0))</f>
        <v>Monthly</v>
      </c>
    </row>
    <row r="508" spans="1:18" x14ac:dyDescent="0.25">
      <c r="A508" t="s">
        <v>990</v>
      </c>
      <c r="B508" t="s">
        <v>988</v>
      </c>
      <c r="C508" t="s">
        <v>989</v>
      </c>
      <c r="D508" s="26">
        <v>44770</v>
      </c>
      <c r="E508" t="s">
        <v>18</v>
      </c>
      <c r="F508" t="s">
        <v>4</v>
      </c>
      <c r="G508">
        <v>135</v>
      </c>
      <c r="H508">
        <v>110.7</v>
      </c>
      <c r="I508" s="26">
        <f t="shared" si="14"/>
        <v>44743</v>
      </c>
      <c r="J508" s="26">
        <f>INDEX(customers!$L:$L,MATCH(orders!$B508,customers!$A:$A,0))</f>
        <v>44713</v>
      </c>
      <c r="K508">
        <v>1</v>
      </c>
      <c r="L508">
        <f t="shared" si="15"/>
        <v>1</v>
      </c>
      <c r="M508" s="26" t="str">
        <f>INDEX(customers!$I:$I,MATCH(orders!$B508,customers!$A:$A,0))</f>
        <v>Social Media</v>
      </c>
      <c r="N508" s="26" t="str">
        <f>INDEX(customers!$E:$E,MATCH(orders!$B508,customers!$A:$A,0))</f>
        <v>Asia-Pacific</v>
      </c>
      <c r="O508" s="26" t="str">
        <f>INDEX(customers!$F:$F,MATCH(orders!$B508,customers!$A:$A,0))</f>
        <v>Retail</v>
      </c>
      <c r="P508" s="26" t="str">
        <f>INDEX(customers!$G:$G,MATCH(orders!$B508,customers!$A:$A,0))</f>
        <v>SMBs</v>
      </c>
      <c r="Q508" t="str">
        <f>INDEX(customers!$J:$J,MATCH(orders!$B508,customers!$A:$A,0))</f>
        <v>Basic</v>
      </c>
      <c r="R508" t="str">
        <f>INDEX(customers!$K:$K,MATCH(orders!$B508,customers!$A:$A,0))</f>
        <v>Monthly</v>
      </c>
    </row>
    <row r="509" spans="1:18" x14ac:dyDescent="0.25">
      <c r="A509" t="s">
        <v>991</v>
      </c>
      <c r="B509" t="s">
        <v>988</v>
      </c>
      <c r="C509" t="s">
        <v>992</v>
      </c>
      <c r="D509" s="26">
        <v>44771</v>
      </c>
      <c r="E509" t="s">
        <v>18</v>
      </c>
      <c r="F509" t="s">
        <v>4</v>
      </c>
      <c r="G509">
        <v>135</v>
      </c>
      <c r="H509">
        <v>110.7</v>
      </c>
      <c r="I509" s="26">
        <f t="shared" si="14"/>
        <v>44743</v>
      </c>
      <c r="J509" s="26">
        <f>INDEX(customers!$L:$L,MATCH(orders!$B509,customers!$A:$A,0))</f>
        <v>44713</v>
      </c>
      <c r="K509">
        <v>1</v>
      </c>
      <c r="L509">
        <f t="shared" si="15"/>
        <v>1</v>
      </c>
      <c r="M509" s="26" t="str">
        <f>INDEX(customers!$I:$I,MATCH(orders!$B509,customers!$A:$A,0))</f>
        <v>Social Media</v>
      </c>
      <c r="N509" s="26" t="str">
        <f>INDEX(customers!$E:$E,MATCH(orders!$B509,customers!$A:$A,0))</f>
        <v>Asia-Pacific</v>
      </c>
      <c r="O509" s="26" t="str">
        <f>INDEX(customers!$F:$F,MATCH(orders!$B509,customers!$A:$A,0))</f>
        <v>Retail</v>
      </c>
      <c r="P509" s="26" t="str">
        <f>INDEX(customers!$G:$G,MATCH(orders!$B509,customers!$A:$A,0))</f>
        <v>SMBs</v>
      </c>
      <c r="Q509" t="str">
        <f>INDEX(customers!$J:$J,MATCH(orders!$B509,customers!$A:$A,0))</f>
        <v>Basic</v>
      </c>
      <c r="R509" t="str">
        <f>INDEX(customers!$K:$K,MATCH(orders!$B509,customers!$A:$A,0))</f>
        <v>Monthly</v>
      </c>
    </row>
    <row r="510" spans="1:18" x14ac:dyDescent="0.25">
      <c r="A510" t="s">
        <v>993</v>
      </c>
      <c r="B510" t="s">
        <v>988</v>
      </c>
      <c r="C510" t="s">
        <v>994</v>
      </c>
      <c r="D510" s="26">
        <v>44802</v>
      </c>
      <c r="E510" t="s">
        <v>18</v>
      </c>
      <c r="F510" t="s">
        <v>4</v>
      </c>
      <c r="G510">
        <v>135</v>
      </c>
      <c r="H510">
        <v>110.7</v>
      </c>
      <c r="I510" s="26">
        <f t="shared" si="14"/>
        <v>44774</v>
      </c>
      <c r="J510" s="26">
        <f>INDEX(customers!$L:$L,MATCH(orders!$B510,customers!$A:$A,0))</f>
        <v>44713</v>
      </c>
      <c r="K510">
        <v>1</v>
      </c>
      <c r="L510">
        <f t="shared" si="15"/>
        <v>2</v>
      </c>
      <c r="M510" s="26" t="str">
        <f>INDEX(customers!$I:$I,MATCH(orders!$B510,customers!$A:$A,0))</f>
        <v>Social Media</v>
      </c>
      <c r="N510" s="26" t="str">
        <f>INDEX(customers!$E:$E,MATCH(orders!$B510,customers!$A:$A,0))</f>
        <v>Asia-Pacific</v>
      </c>
      <c r="O510" s="26" t="str">
        <f>INDEX(customers!$F:$F,MATCH(orders!$B510,customers!$A:$A,0))</f>
        <v>Retail</v>
      </c>
      <c r="P510" s="26" t="str">
        <f>INDEX(customers!$G:$G,MATCH(orders!$B510,customers!$A:$A,0))</f>
        <v>SMBs</v>
      </c>
      <c r="Q510" t="str">
        <f>INDEX(customers!$J:$J,MATCH(orders!$B510,customers!$A:$A,0))</f>
        <v>Basic</v>
      </c>
      <c r="R510" t="str">
        <f>INDEX(customers!$K:$K,MATCH(orders!$B510,customers!$A:$A,0))</f>
        <v>Monthly</v>
      </c>
    </row>
    <row r="511" spans="1:18" x14ac:dyDescent="0.25">
      <c r="A511" t="s">
        <v>995</v>
      </c>
      <c r="B511" t="s">
        <v>988</v>
      </c>
      <c r="C511" t="s">
        <v>996</v>
      </c>
      <c r="D511" s="26">
        <v>44833</v>
      </c>
      <c r="E511" t="s">
        <v>18</v>
      </c>
      <c r="F511" t="s">
        <v>4</v>
      </c>
      <c r="G511">
        <v>135</v>
      </c>
      <c r="H511">
        <v>110.7</v>
      </c>
      <c r="I511" s="26">
        <f t="shared" si="14"/>
        <v>44805</v>
      </c>
      <c r="J511" s="26">
        <f>INDEX(customers!$L:$L,MATCH(orders!$B511,customers!$A:$A,0))</f>
        <v>44713</v>
      </c>
      <c r="K511">
        <v>1</v>
      </c>
      <c r="L511">
        <f t="shared" si="15"/>
        <v>3</v>
      </c>
      <c r="M511" s="26" t="str">
        <f>INDEX(customers!$I:$I,MATCH(orders!$B511,customers!$A:$A,0))</f>
        <v>Social Media</v>
      </c>
      <c r="N511" s="26" t="str">
        <f>INDEX(customers!$E:$E,MATCH(orders!$B511,customers!$A:$A,0))</f>
        <v>Asia-Pacific</v>
      </c>
      <c r="O511" s="26" t="str">
        <f>INDEX(customers!$F:$F,MATCH(orders!$B511,customers!$A:$A,0))</f>
        <v>Retail</v>
      </c>
      <c r="P511" s="26" t="str">
        <f>INDEX(customers!$G:$G,MATCH(orders!$B511,customers!$A:$A,0))</f>
        <v>SMBs</v>
      </c>
      <c r="Q511" t="str">
        <f>INDEX(customers!$J:$J,MATCH(orders!$B511,customers!$A:$A,0))</f>
        <v>Basic</v>
      </c>
      <c r="R511" t="str">
        <f>INDEX(customers!$K:$K,MATCH(orders!$B511,customers!$A:$A,0))</f>
        <v>Monthly</v>
      </c>
    </row>
    <row r="512" spans="1:18" x14ac:dyDescent="0.25">
      <c r="A512" t="s">
        <v>997</v>
      </c>
      <c r="B512" t="s">
        <v>988</v>
      </c>
      <c r="C512" t="s">
        <v>996</v>
      </c>
      <c r="D512" s="26">
        <v>44863</v>
      </c>
      <c r="E512" t="s">
        <v>18</v>
      </c>
      <c r="F512" t="s">
        <v>4</v>
      </c>
      <c r="G512">
        <v>135</v>
      </c>
      <c r="H512">
        <v>110.7</v>
      </c>
      <c r="I512" s="26">
        <f t="shared" si="14"/>
        <v>44835</v>
      </c>
      <c r="J512" s="26">
        <f>INDEX(customers!$L:$L,MATCH(orders!$B512,customers!$A:$A,0))</f>
        <v>44713</v>
      </c>
      <c r="K512">
        <v>1</v>
      </c>
      <c r="L512">
        <f t="shared" si="15"/>
        <v>4</v>
      </c>
      <c r="M512" s="26" t="str">
        <f>INDEX(customers!$I:$I,MATCH(orders!$B512,customers!$A:$A,0))</f>
        <v>Social Media</v>
      </c>
      <c r="N512" s="26" t="str">
        <f>INDEX(customers!$E:$E,MATCH(orders!$B512,customers!$A:$A,0))</f>
        <v>Asia-Pacific</v>
      </c>
      <c r="O512" s="26" t="str">
        <f>INDEX(customers!$F:$F,MATCH(orders!$B512,customers!$A:$A,0))</f>
        <v>Retail</v>
      </c>
      <c r="P512" s="26" t="str">
        <f>INDEX(customers!$G:$G,MATCH(orders!$B512,customers!$A:$A,0))</f>
        <v>SMBs</v>
      </c>
      <c r="Q512" t="str">
        <f>INDEX(customers!$J:$J,MATCH(orders!$B512,customers!$A:$A,0))</f>
        <v>Basic</v>
      </c>
      <c r="R512" t="str">
        <f>INDEX(customers!$K:$K,MATCH(orders!$B512,customers!$A:$A,0))</f>
        <v>Monthly</v>
      </c>
    </row>
    <row r="513" spans="1:18" x14ac:dyDescent="0.25">
      <c r="A513" t="s">
        <v>998</v>
      </c>
      <c r="B513" t="s">
        <v>988</v>
      </c>
      <c r="C513" t="s">
        <v>999</v>
      </c>
      <c r="D513" s="26">
        <v>44864</v>
      </c>
      <c r="E513" t="s">
        <v>18</v>
      </c>
      <c r="F513" t="s">
        <v>4</v>
      </c>
      <c r="G513">
        <v>135</v>
      </c>
      <c r="H513">
        <v>110.7</v>
      </c>
      <c r="I513" s="26">
        <f t="shared" si="14"/>
        <v>44835</v>
      </c>
      <c r="J513" s="26">
        <f>INDEX(customers!$L:$L,MATCH(orders!$B513,customers!$A:$A,0))</f>
        <v>44713</v>
      </c>
      <c r="K513">
        <v>1</v>
      </c>
      <c r="L513">
        <f t="shared" si="15"/>
        <v>4</v>
      </c>
      <c r="M513" s="26" t="str">
        <f>INDEX(customers!$I:$I,MATCH(orders!$B513,customers!$A:$A,0))</f>
        <v>Social Media</v>
      </c>
      <c r="N513" s="26" t="str">
        <f>INDEX(customers!$E:$E,MATCH(orders!$B513,customers!$A:$A,0))</f>
        <v>Asia-Pacific</v>
      </c>
      <c r="O513" s="26" t="str">
        <f>INDEX(customers!$F:$F,MATCH(orders!$B513,customers!$A:$A,0))</f>
        <v>Retail</v>
      </c>
      <c r="P513" s="26" t="str">
        <f>INDEX(customers!$G:$G,MATCH(orders!$B513,customers!$A:$A,0))</f>
        <v>SMBs</v>
      </c>
      <c r="Q513" t="str">
        <f>INDEX(customers!$J:$J,MATCH(orders!$B513,customers!$A:$A,0))</f>
        <v>Basic</v>
      </c>
      <c r="R513" t="str">
        <f>INDEX(customers!$K:$K,MATCH(orders!$B513,customers!$A:$A,0))</f>
        <v>Monthly</v>
      </c>
    </row>
    <row r="514" spans="1:18" x14ac:dyDescent="0.25">
      <c r="A514" t="s">
        <v>1000</v>
      </c>
      <c r="B514" t="s">
        <v>988</v>
      </c>
      <c r="C514" t="s">
        <v>1001</v>
      </c>
      <c r="D514" s="26">
        <v>44895</v>
      </c>
      <c r="E514" t="s">
        <v>17</v>
      </c>
      <c r="F514" t="s">
        <v>4</v>
      </c>
      <c r="G514">
        <v>75</v>
      </c>
      <c r="H514">
        <v>60</v>
      </c>
      <c r="I514" s="26">
        <f t="shared" ref="I514:I577" si="16">EOMONTH(D514,-1)+1</f>
        <v>44866</v>
      </c>
      <c r="J514" s="26">
        <f>INDEX(customers!$L:$L,MATCH(orders!$B514,customers!$A:$A,0))</f>
        <v>44713</v>
      </c>
      <c r="K514">
        <v>1</v>
      </c>
      <c r="L514">
        <f t="shared" si="15"/>
        <v>5</v>
      </c>
      <c r="M514" s="26" t="str">
        <f>INDEX(customers!$I:$I,MATCH(orders!$B514,customers!$A:$A,0))</f>
        <v>Social Media</v>
      </c>
      <c r="N514" s="26" t="str">
        <f>INDEX(customers!$E:$E,MATCH(orders!$B514,customers!$A:$A,0))</f>
        <v>Asia-Pacific</v>
      </c>
      <c r="O514" s="26" t="str">
        <f>INDEX(customers!$F:$F,MATCH(orders!$B514,customers!$A:$A,0))</f>
        <v>Retail</v>
      </c>
      <c r="P514" s="26" t="str">
        <f>INDEX(customers!$G:$G,MATCH(orders!$B514,customers!$A:$A,0))</f>
        <v>SMBs</v>
      </c>
      <c r="Q514" t="str">
        <f>INDEX(customers!$J:$J,MATCH(orders!$B514,customers!$A:$A,0))</f>
        <v>Basic</v>
      </c>
      <c r="R514" t="str">
        <f>INDEX(customers!$K:$K,MATCH(orders!$B514,customers!$A:$A,0))</f>
        <v>Monthly</v>
      </c>
    </row>
    <row r="515" spans="1:18" x14ac:dyDescent="0.25">
      <c r="A515" t="s">
        <v>1002</v>
      </c>
      <c r="B515" t="s">
        <v>988</v>
      </c>
      <c r="C515" t="s">
        <v>1001</v>
      </c>
      <c r="D515" s="26">
        <v>44925</v>
      </c>
      <c r="E515" t="s">
        <v>17</v>
      </c>
      <c r="F515" t="s">
        <v>4</v>
      </c>
      <c r="G515">
        <v>75</v>
      </c>
      <c r="H515">
        <v>60</v>
      </c>
      <c r="I515" s="26">
        <f t="shared" si="16"/>
        <v>44896</v>
      </c>
      <c r="J515" s="26">
        <f>INDEX(customers!$L:$L,MATCH(orders!$B515,customers!$A:$A,0))</f>
        <v>44713</v>
      </c>
      <c r="K515">
        <v>1</v>
      </c>
      <c r="L515">
        <f t="shared" ref="L515:L578" si="17">DATEDIF(J515,I515,"M")</f>
        <v>6</v>
      </c>
      <c r="M515" s="26" t="str">
        <f>INDEX(customers!$I:$I,MATCH(orders!$B515,customers!$A:$A,0))</f>
        <v>Social Media</v>
      </c>
      <c r="N515" s="26" t="str">
        <f>INDEX(customers!$E:$E,MATCH(orders!$B515,customers!$A:$A,0))</f>
        <v>Asia-Pacific</v>
      </c>
      <c r="O515" s="26" t="str">
        <f>INDEX(customers!$F:$F,MATCH(orders!$B515,customers!$A:$A,0))</f>
        <v>Retail</v>
      </c>
      <c r="P515" s="26" t="str">
        <f>INDEX(customers!$G:$G,MATCH(orders!$B515,customers!$A:$A,0))</f>
        <v>SMBs</v>
      </c>
      <c r="Q515" t="str">
        <f>INDEX(customers!$J:$J,MATCH(orders!$B515,customers!$A:$A,0))</f>
        <v>Basic</v>
      </c>
      <c r="R515" t="str">
        <f>INDEX(customers!$K:$K,MATCH(orders!$B515,customers!$A:$A,0))</f>
        <v>Monthly</v>
      </c>
    </row>
    <row r="516" spans="1:18" x14ac:dyDescent="0.25">
      <c r="A516" t="s">
        <v>1003</v>
      </c>
      <c r="B516" t="s">
        <v>988</v>
      </c>
      <c r="C516" t="s">
        <v>1004</v>
      </c>
      <c r="D516" s="26">
        <v>44926</v>
      </c>
      <c r="E516" t="s">
        <v>17</v>
      </c>
      <c r="F516" t="s">
        <v>4</v>
      </c>
      <c r="G516">
        <v>75</v>
      </c>
      <c r="H516">
        <v>60</v>
      </c>
      <c r="I516" s="26">
        <f t="shared" si="16"/>
        <v>44896</v>
      </c>
      <c r="J516" s="26">
        <f>INDEX(customers!$L:$L,MATCH(orders!$B516,customers!$A:$A,0))</f>
        <v>44713</v>
      </c>
      <c r="K516">
        <v>1</v>
      </c>
      <c r="L516">
        <f t="shared" si="17"/>
        <v>6</v>
      </c>
      <c r="M516" s="26" t="str">
        <f>INDEX(customers!$I:$I,MATCH(orders!$B516,customers!$A:$A,0))</f>
        <v>Social Media</v>
      </c>
      <c r="N516" s="26" t="str">
        <f>INDEX(customers!$E:$E,MATCH(orders!$B516,customers!$A:$A,0))</f>
        <v>Asia-Pacific</v>
      </c>
      <c r="O516" s="26" t="str">
        <f>INDEX(customers!$F:$F,MATCH(orders!$B516,customers!$A:$A,0))</f>
        <v>Retail</v>
      </c>
      <c r="P516" s="26" t="str">
        <f>INDEX(customers!$G:$G,MATCH(orders!$B516,customers!$A:$A,0))</f>
        <v>SMBs</v>
      </c>
      <c r="Q516" t="str">
        <f>INDEX(customers!$J:$J,MATCH(orders!$B516,customers!$A:$A,0))</f>
        <v>Basic</v>
      </c>
      <c r="R516" t="str">
        <f>INDEX(customers!$K:$K,MATCH(orders!$B516,customers!$A:$A,0))</f>
        <v>Monthly</v>
      </c>
    </row>
    <row r="517" spans="1:18" x14ac:dyDescent="0.25">
      <c r="A517" t="s">
        <v>1005</v>
      </c>
      <c r="B517" t="s">
        <v>988</v>
      </c>
      <c r="C517" t="s">
        <v>1006</v>
      </c>
      <c r="D517" s="26">
        <v>44957</v>
      </c>
      <c r="E517" t="s">
        <v>17</v>
      </c>
      <c r="F517" t="s">
        <v>4</v>
      </c>
      <c r="G517">
        <v>75</v>
      </c>
      <c r="H517">
        <v>60</v>
      </c>
      <c r="I517" s="26">
        <f t="shared" si="16"/>
        <v>44927</v>
      </c>
      <c r="J517" s="26">
        <f>INDEX(customers!$L:$L,MATCH(orders!$B517,customers!$A:$A,0))</f>
        <v>44713</v>
      </c>
      <c r="K517">
        <v>1</v>
      </c>
      <c r="L517">
        <f t="shared" si="17"/>
        <v>7</v>
      </c>
      <c r="M517" s="26" t="str">
        <f>INDEX(customers!$I:$I,MATCH(orders!$B517,customers!$A:$A,0))</f>
        <v>Social Media</v>
      </c>
      <c r="N517" s="26" t="str">
        <f>INDEX(customers!$E:$E,MATCH(orders!$B517,customers!$A:$A,0))</f>
        <v>Asia-Pacific</v>
      </c>
      <c r="O517" s="26" t="str">
        <f>INDEX(customers!$F:$F,MATCH(orders!$B517,customers!$A:$A,0))</f>
        <v>Retail</v>
      </c>
      <c r="P517" s="26" t="str">
        <f>INDEX(customers!$G:$G,MATCH(orders!$B517,customers!$A:$A,0))</f>
        <v>SMBs</v>
      </c>
      <c r="Q517" t="str">
        <f>INDEX(customers!$J:$J,MATCH(orders!$B517,customers!$A:$A,0))</f>
        <v>Basic</v>
      </c>
      <c r="R517" t="str">
        <f>INDEX(customers!$K:$K,MATCH(orders!$B517,customers!$A:$A,0))</f>
        <v>Monthly</v>
      </c>
    </row>
    <row r="518" spans="1:18" x14ac:dyDescent="0.25">
      <c r="A518" t="s">
        <v>1007</v>
      </c>
      <c r="B518" t="s">
        <v>988</v>
      </c>
      <c r="C518" t="s">
        <v>1006</v>
      </c>
      <c r="D518" s="26">
        <v>44985</v>
      </c>
      <c r="E518" t="s">
        <v>17</v>
      </c>
      <c r="F518" t="s">
        <v>4</v>
      </c>
      <c r="G518">
        <v>75</v>
      </c>
      <c r="H518">
        <v>60</v>
      </c>
      <c r="I518" s="26">
        <f t="shared" si="16"/>
        <v>44958</v>
      </c>
      <c r="J518" s="26">
        <f>INDEX(customers!$L:$L,MATCH(orders!$B518,customers!$A:$A,0))</f>
        <v>44713</v>
      </c>
      <c r="K518">
        <v>1</v>
      </c>
      <c r="L518">
        <f t="shared" si="17"/>
        <v>8</v>
      </c>
      <c r="M518" s="26" t="str">
        <f>INDEX(customers!$I:$I,MATCH(orders!$B518,customers!$A:$A,0))</f>
        <v>Social Media</v>
      </c>
      <c r="N518" s="26" t="str">
        <f>INDEX(customers!$E:$E,MATCH(orders!$B518,customers!$A:$A,0))</f>
        <v>Asia-Pacific</v>
      </c>
      <c r="O518" s="26" t="str">
        <f>INDEX(customers!$F:$F,MATCH(orders!$B518,customers!$A:$A,0))</f>
        <v>Retail</v>
      </c>
      <c r="P518" s="26" t="str">
        <f>INDEX(customers!$G:$G,MATCH(orders!$B518,customers!$A:$A,0))</f>
        <v>SMBs</v>
      </c>
      <c r="Q518" t="str">
        <f>INDEX(customers!$J:$J,MATCH(orders!$B518,customers!$A:$A,0))</f>
        <v>Basic</v>
      </c>
      <c r="R518" t="str">
        <f>INDEX(customers!$K:$K,MATCH(orders!$B518,customers!$A:$A,0))</f>
        <v>Monthly</v>
      </c>
    </row>
    <row r="519" spans="1:18" x14ac:dyDescent="0.25">
      <c r="A519" t="s">
        <v>1008</v>
      </c>
      <c r="B519" t="s">
        <v>988</v>
      </c>
      <c r="C519" t="s">
        <v>1009</v>
      </c>
      <c r="D519" s="26">
        <v>44988</v>
      </c>
      <c r="E519" t="s">
        <v>17</v>
      </c>
      <c r="F519" t="s">
        <v>4</v>
      </c>
      <c r="G519">
        <v>75</v>
      </c>
      <c r="H519">
        <v>60</v>
      </c>
      <c r="I519" s="26">
        <f t="shared" si="16"/>
        <v>44986</v>
      </c>
      <c r="J519" s="26">
        <f>INDEX(customers!$L:$L,MATCH(orders!$B519,customers!$A:$A,0))</f>
        <v>44713</v>
      </c>
      <c r="K519">
        <v>1</v>
      </c>
      <c r="L519">
        <f t="shared" si="17"/>
        <v>9</v>
      </c>
      <c r="M519" s="26" t="str">
        <f>INDEX(customers!$I:$I,MATCH(orders!$B519,customers!$A:$A,0))</f>
        <v>Social Media</v>
      </c>
      <c r="N519" s="26" t="str">
        <f>INDEX(customers!$E:$E,MATCH(orders!$B519,customers!$A:$A,0))</f>
        <v>Asia-Pacific</v>
      </c>
      <c r="O519" s="26" t="str">
        <f>INDEX(customers!$F:$F,MATCH(orders!$B519,customers!$A:$A,0))</f>
        <v>Retail</v>
      </c>
      <c r="P519" s="26" t="str">
        <f>INDEX(customers!$G:$G,MATCH(orders!$B519,customers!$A:$A,0))</f>
        <v>SMBs</v>
      </c>
      <c r="Q519" t="str">
        <f>INDEX(customers!$J:$J,MATCH(orders!$B519,customers!$A:$A,0))</f>
        <v>Basic</v>
      </c>
      <c r="R519" t="str">
        <f>INDEX(customers!$K:$K,MATCH(orders!$B519,customers!$A:$A,0))</f>
        <v>Monthly</v>
      </c>
    </row>
    <row r="520" spans="1:18" x14ac:dyDescent="0.25">
      <c r="A520" t="s">
        <v>1010</v>
      </c>
      <c r="B520" t="s">
        <v>988</v>
      </c>
      <c r="C520" t="s">
        <v>1011</v>
      </c>
      <c r="D520" s="26">
        <v>45019</v>
      </c>
      <c r="E520" t="s">
        <v>18</v>
      </c>
      <c r="F520" t="s">
        <v>4</v>
      </c>
      <c r="G520">
        <v>135</v>
      </c>
      <c r="H520">
        <v>110.7</v>
      </c>
      <c r="I520" s="26">
        <f t="shared" si="16"/>
        <v>45017</v>
      </c>
      <c r="J520" s="26">
        <f>INDEX(customers!$L:$L,MATCH(orders!$B520,customers!$A:$A,0))</f>
        <v>44713</v>
      </c>
      <c r="K520">
        <v>1</v>
      </c>
      <c r="L520">
        <f t="shared" si="17"/>
        <v>10</v>
      </c>
      <c r="M520" s="26" t="str">
        <f>INDEX(customers!$I:$I,MATCH(orders!$B520,customers!$A:$A,0))</f>
        <v>Social Media</v>
      </c>
      <c r="N520" s="26" t="str">
        <f>INDEX(customers!$E:$E,MATCH(orders!$B520,customers!$A:$A,0))</f>
        <v>Asia-Pacific</v>
      </c>
      <c r="O520" s="26" t="str">
        <f>INDEX(customers!$F:$F,MATCH(orders!$B520,customers!$A:$A,0))</f>
        <v>Retail</v>
      </c>
      <c r="P520" s="26" t="str">
        <f>INDEX(customers!$G:$G,MATCH(orders!$B520,customers!$A:$A,0))</f>
        <v>SMBs</v>
      </c>
      <c r="Q520" t="str">
        <f>INDEX(customers!$J:$J,MATCH(orders!$B520,customers!$A:$A,0))</f>
        <v>Basic</v>
      </c>
      <c r="R520" t="str">
        <f>INDEX(customers!$K:$K,MATCH(orders!$B520,customers!$A:$A,0))</f>
        <v>Monthly</v>
      </c>
    </row>
    <row r="521" spans="1:18" x14ac:dyDescent="0.25">
      <c r="A521" t="s">
        <v>1012</v>
      </c>
      <c r="B521" t="s">
        <v>988</v>
      </c>
      <c r="C521" t="s">
        <v>1011</v>
      </c>
      <c r="D521" s="26">
        <v>45049</v>
      </c>
      <c r="E521" t="s">
        <v>18</v>
      </c>
      <c r="F521" t="s">
        <v>4</v>
      </c>
      <c r="G521">
        <v>135</v>
      </c>
      <c r="H521">
        <v>110.7</v>
      </c>
      <c r="I521" s="26">
        <f t="shared" si="16"/>
        <v>45047</v>
      </c>
      <c r="J521" s="26">
        <f>INDEX(customers!$L:$L,MATCH(orders!$B521,customers!$A:$A,0))</f>
        <v>44713</v>
      </c>
      <c r="K521">
        <v>1</v>
      </c>
      <c r="L521">
        <f t="shared" si="17"/>
        <v>11</v>
      </c>
      <c r="M521" s="26" t="str">
        <f>INDEX(customers!$I:$I,MATCH(orders!$B521,customers!$A:$A,0))</f>
        <v>Social Media</v>
      </c>
      <c r="N521" s="26" t="str">
        <f>INDEX(customers!$E:$E,MATCH(orders!$B521,customers!$A:$A,0))</f>
        <v>Asia-Pacific</v>
      </c>
      <c r="O521" s="26" t="str">
        <f>INDEX(customers!$F:$F,MATCH(orders!$B521,customers!$A:$A,0))</f>
        <v>Retail</v>
      </c>
      <c r="P521" s="26" t="str">
        <f>INDEX(customers!$G:$G,MATCH(orders!$B521,customers!$A:$A,0))</f>
        <v>SMBs</v>
      </c>
      <c r="Q521" t="str">
        <f>INDEX(customers!$J:$J,MATCH(orders!$B521,customers!$A:$A,0))</f>
        <v>Basic</v>
      </c>
      <c r="R521" t="str">
        <f>INDEX(customers!$K:$K,MATCH(orders!$B521,customers!$A:$A,0))</f>
        <v>Monthly</v>
      </c>
    </row>
    <row r="522" spans="1:18" x14ac:dyDescent="0.25">
      <c r="A522" t="s">
        <v>1013</v>
      </c>
      <c r="B522" t="s">
        <v>988</v>
      </c>
      <c r="C522" t="s">
        <v>1014</v>
      </c>
      <c r="D522" s="26">
        <v>45050</v>
      </c>
      <c r="E522" t="s">
        <v>18</v>
      </c>
      <c r="F522" t="s">
        <v>4</v>
      </c>
      <c r="G522">
        <v>135</v>
      </c>
      <c r="H522">
        <v>110.7</v>
      </c>
      <c r="I522" s="26">
        <f t="shared" si="16"/>
        <v>45047</v>
      </c>
      <c r="J522" s="26">
        <f>INDEX(customers!$L:$L,MATCH(orders!$B522,customers!$A:$A,0))</f>
        <v>44713</v>
      </c>
      <c r="K522">
        <v>1</v>
      </c>
      <c r="L522">
        <f t="shared" si="17"/>
        <v>11</v>
      </c>
      <c r="M522" s="26" t="str">
        <f>INDEX(customers!$I:$I,MATCH(orders!$B522,customers!$A:$A,0))</f>
        <v>Social Media</v>
      </c>
      <c r="N522" s="26" t="str">
        <f>INDEX(customers!$E:$E,MATCH(orders!$B522,customers!$A:$A,0))</f>
        <v>Asia-Pacific</v>
      </c>
      <c r="O522" s="26" t="str">
        <f>INDEX(customers!$F:$F,MATCH(orders!$B522,customers!$A:$A,0))</f>
        <v>Retail</v>
      </c>
      <c r="P522" s="26" t="str">
        <f>INDEX(customers!$G:$G,MATCH(orders!$B522,customers!$A:$A,0))</f>
        <v>SMBs</v>
      </c>
      <c r="Q522" t="str">
        <f>INDEX(customers!$J:$J,MATCH(orders!$B522,customers!$A:$A,0))</f>
        <v>Basic</v>
      </c>
      <c r="R522" t="str">
        <f>INDEX(customers!$K:$K,MATCH(orders!$B522,customers!$A:$A,0))</f>
        <v>Monthly</v>
      </c>
    </row>
    <row r="523" spans="1:18" x14ac:dyDescent="0.25">
      <c r="A523" t="s">
        <v>1015</v>
      </c>
      <c r="B523" t="s">
        <v>988</v>
      </c>
      <c r="C523" t="s">
        <v>1016</v>
      </c>
      <c r="D523" s="26">
        <v>45081</v>
      </c>
      <c r="E523" t="s">
        <v>19</v>
      </c>
      <c r="F523" t="s">
        <v>4</v>
      </c>
      <c r="G523">
        <v>315</v>
      </c>
      <c r="H523">
        <v>267.75</v>
      </c>
      <c r="I523" s="26">
        <f t="shared" si="16"/>
        <v>45078</v>
      </c>
      <c r="J523" s="26">
        <f>INDEX(customers!$L:$L,MATCH(orders!$B523,customers!$A:$A,0))</f>
        <v>44713</v>
      </c>
      <c r="K523">
        <v>1</v>
      </c>
      <c r="L523">
        <f t="shared" si="17"/>
        <v>12</v>
      </c>
      <c r="M523" s="26" t="str">
        <f>INDEX(customers!$I:$I,MATCH(orders!$B523,customers!$A:$A,0))</f>
        <v>Social Media</v>
      </c>
      <c r="N523" s="26" t="str">
        <f>INDEX(customers!$E:$E,MATCH(orders!$B523,customers!$A:$A,0))</f>
        <v>Asia-Pacific</v>
      </c>
      <c r="O523" s="26" t="str">
        <f>INDEX(customers!$F:$F,MATCH(orders!$B523,customers!$A:$A,0))</f>
        <v>Retail</v>
      </c>
      <c r="P523" s="26" t="str">
        <f>INDEX(customers!$G:$G,MATCH(orders!$B523,customers!$A:$A,0))</f>
        <v>SMBs</v>
      </c>
      <c r="Q523" t="str">
        <f>INDEX(customers!$J:$J,MATCH(orders!$B523,customers!$A:$A,0))</f>
        <v>Basic</v>
      </c>
      <c r="R523" t="str">
        <f>INDEX(customers!$K:$K,MATCH(orders!$B523,customers!$A:$A,0))</f>
        <v>Monthly</v>
      </c>
    </row>
    <row r="524" spans="1:18" x14ac:dyDescent="0.25">
      <c r="A524" t="s">
        <v>1017</v>
      </c>
      <c r="B524" t="s">
        <v>988</v>
      </c>
      <c r="C524" t="s">
        <v>1016</v>
      </c>
      <c r="D524" s="26">
        <v>45111</v>
      </c>
      <c r="E524" t="s">
        <v>19</v>
      </c>
      <c r="F524" t="s">
        <v>4</v>
      </c>
      <c r="G524">
        <v>315</v>
      </c>
      <c r="H524">
        <v>267.75</v>
      </c>
      <c r="I524" s="26">
        <f t="shared" si="16"/>
        <v>45108</v>
      </c>
      <c r="J524" s="26">
        <f>INDEX(customers!$L:$L,MATCH(orders!$B524,customers!$A:$A,0))</f>
        <v>44713</v>
      </c>
      <c r="K524">
        <v>1</v>
      </c>
      <c r="L524">
        <f t="shared" si="17"/>
        <v>13</v>
      </c>
      <c r="M524" s="26" t="str">
        <f>INDEX(customers!$I:$I,MATCH(orders!$B524,customers!$A:$A,0))</f>
        <v>Social Media</v>
      </c>
      <c r="N524" s="26" t="str">
        <f>INDEX(customers!$E:$E,MATCH(orders!$B524,customers!$A:$A,0))</f>
        <v>Asia-Pacific</v>
      </c>
      <c r="O524" s="26" t="str">
        <f>INDEX(customers!$F:$F,MATCH(orders!$B524,customers!$A:$A,0))</f>
        <v>Retail</v>
      </c>
      <c r="P524" s="26" t="str">
        <f>INDEX(customers!$G:$G,MATCH(orders!$B524,customers!$A:$A,0))</f>
        <v>SMBs</v>
      </c>
      <c r="Q524" t="str">
        <f>INDEX(customers!$J:$J,MATCH(orders!$B524,customers!$A:$A,0))</f>
        <v>Basic</v>
      </c>
      <c r="R524" t="str">
        <f>INDEX(customers!$K:$K,MATCH(orders!$B524,customers!$A:$A,0))</f>
        <v>Monthly</v>
      </c>
    </row>
    <row r="525" spans="1:18" x14ac:dyDescent="0.25">
      <c r="A525" t="s">
        <v>1018</v>
      </c>
      <c r="B525" t="s">
        <v>988</v>
      </c>
      <c r="C525" t="s">
        <v>1019</v>
      </c>
      <c r="D525" s="26">
        <v>45112</v>
      </c>
      <c r="E525" t="s">
        <v>19</v>
      </c>
      <c r="F525" t="s">
        <v>4</v>
      </c>
      <c r="G525">
        <v>315</v>
      </c>
      <c r="H525">
        <v>267.75</v>
      </c>
      <c r="I525" s="26">
        <f t="shared" si="16"/>
        <v>45108</v>
      </c>
      <c r="J525" s="26">
        <f>INDEX(customers!$L:$L,MATCH(orders!$B525,customers!$A:$A,0))</f>
        <v>44713</v>
      </c>
      <c r="K525">
        <v>1</v>
      </c>
      <c r="L525">
        <f t="shared" si="17"/>
        <v>13</v>
      </c>
      <c r="M525" s="26" t="str">
        <f>INDEX(customers!$I:$I,MATCH(orders!$B525,customers!$A:$A,0))</f>
        <v>Social Media</v>
      </c>
      <c r="N525" s="26" t="str">
        <f>INDEX(customers!$E:$E,MATCH(orders!$B525,customers!$A:$A,0))</f>
        <v>Asia-Pacific</v>
      </c>
      <c r="O525" s="26" t="str">
        <f>INDEX(customers!$F:$F,MATCH(orders!$B525,customers!$A:$A,0))</f>
        <v>Retail</v>
      </c>
      <c r="P525" s="26" t="str">
        <f>INDEX(customers!$G:$G,MATCH(orders!$B525,customers!$A:$A,0))</f>
        <v>SMBs</v>
      </c>
      <c r="Q525" t="str">
        <f>INDEX(customers!$J:$J,MATCH(orders!$B525,customers!$A:$A,0))</f>
        <v>Basic</v>
      </c>
      <c r="R525" t="str">
        <f>INDEX(customers!$K:$K,MATCH(orders!$B525,customers!$A:$A,0))</f>
        <v>Monthly</v>
      </c>
    </row>
    <row r="526" spans="1:18" x14ac:dyDescent="0.25">
      <c r="A526" t="s">
        <v>1020</v>
      </c>
      <c r="B526" t="s">
        <v>988</v>
      </c>
      <c r="C526" t="s">
        <v>1021</v>
      </c>
      <c r="D526" s="26">
        <v>45143</v>
      </c>
      <c r="E526" t="s">
        <v>19</v>
      </c>
      <c r="F526" t="s">
        <v>4</v>
      </c>
      <c r="G526">
        <v>315</v>
      </c>
      <c r="H526">
        <v>267.75</v>
      </c>
      <c r="I526" s="26">
        <f t="shared" si="16"/>
        <v>45139</v>
      </c>
      <c r="J526" s="26">
        <f>INDEX(customers!$L:$L,MATCH(orders!$B526,customers!$A:$A,0))</f>
        <v>44713</v>
      </c>
      <c r="K526">
        <v>1</v>
      </c>
      <c r="L526">
        <f t="shared" si="17"/>
        <v>14</v>
      </c>
      <c r="M526" s="26" t="str">
        <f>INDEX(customers!$I:$I,MATCH(orders!$B526,customers!$A:$A,0))</f>
        <v>Social Media</v>
      </c>
      <c r="N526" s="26" t="str">
        <f>INDEX(customers!$E:$E,MATCH(orders!$B526,customers!$A:$A,0))</f>
        <v>Asia-Pacific</v>
      </c>
      <c r="O526" s="26" t="str">
        <f>INDEX(customers!$F:$F,MATCH(orders!$B526,customers!$A:$A,0))</f>
        <v>Retail</v>
      </c>
      <c r="P526" s="26" t="str">
        <f>INDEX(customers!$G:$G,MATCH(orders!$B526,customers!$A:$A,0))</f>
        <v>SMBs</v>
      </c>
      <c r="Q526" t="str">
        <f>INDEX(customers!$J:$J,MATCH(orders!$B526,customers!$A:$A,0))</f>
        <v>Basic</v>
      </c>
      <c r="R526" t="str">
        <f>INDEX(customers!$K:$K,MATCH(orders!$B526,customers!$A:$A,0))</f>
        <v>Monthly</v>
      </c>
    </row>
    <row r="527" spans="1:18" x14ac:dyDescent="0.25">
      <c r="A527" t="s">
        <v>1022</v>
      </c>
      <c r="B527" t="s">
        <v>988</v>
      </c>
      <c r="C527" t="s">
        <v>1023</v>
      </c>
      <c r="D527" s="26">
        <v>45174</v>
      </c>
      <c r="E527" t="s">
        <v>19</v>
      </c>
      <c r="F527" t="s">
        <v>4</v>
      </c>
      <c r="G527">
        <v>315</v>
      </c>
      <c r="H527">
        <v>267.75</v>
      </c>
      <c r="I527" s="26">
        <f t="shared" si="16"/>
        <v>45170</v>
      </c>
      <c r="J527" s="26">
        <f>INDEX(customers!$L:$L,MATCH(orders!$B527,customers!$A:$A,0))</f>
        <v>44713</v>
      </c>
      <c r="K527">
        <v>1</v>
      </c>
      <c r="L527">
        <f t="shared" si="17"/>
        <v>15</v>
      </c>
      <c r="M527" s="26" t="str">
        <f>INDEX(customers!$I:$I,MATCH(orders!$B527,customers!$A:$A,0))</f>
        <v>Social Media</v>
      </c>
      <c r="N527" s="26" t="str">
        <f>INDEX(customers!$E:$E,MATCH(orders!$B527,customers!$A:$A,0))</f>
        <v>Asia-Pacific</v>
      </c>
      <c r="O527" s="26" t="str">
        <f>INDEX(customers!$F:$F,MATCH(orders!$B527,customers!$A:$A,0))</f>
        <v>Retail</v>
      </c>
      <c r="P527" s="26" t="str">
        <f>INDEX(customers!$G:$G,MATCH(orders!$B527,customers!$A:$A,0))</f>
        <v>SMBs</v>
      </c>
      <c r="Q527" t="str">
        <f>INDEX(customers!$J:$J,MATCH(orders!$B527,customers!$A:$A,0))</f>
        <v>Basic</v>
      </c>
      <c r="R527" t="str">
        <f>INDEX(customers!$K:$K,MATCH(orders!$B527,customers!$A:$A,0))</f>
        <v>Monthly</v>
      </c>
    </row>
    <row r="528" spans="1:18" x14ac:dyDescent="0.25">
      <c r="A528" t="s">
        <v>1024</v>
      </c>
      <c r="B528" t="s">
        <v>988</v>
      </c>
      <c r="C528" t="s">
        <v>1023</v>
      </c>
      <c r="D528" s="26">
        <v>45204</v>
      </c>
      <c r="E528" t="s">
        <v>19</v>
      </c>
      <c r="F528" t="s">
        <v>4</v>
      </c>
      <c r="G528">
        <v>315</v>
      </c>
      <c r="H528">
        <v>267.75</v>
      </c>
      <c r="I528" s="26">
        <f t="shared" si="16"/>
        <v>45200</v>
      </c>
      <c r="J528" s="26">
        <f>INDEX(customers!$L:$L,MATCH(orders!$B528,customers!$A:$A,0))</f>
        <v>44713</v>
      </c>
      <c r="K528">
        <v>1</v>
      </c>
      <c r="L528">
        <f t="shared" si="17"/>
        <v>16</v>
      </c>
      <c r="M528" s="26" t="str">
        <f>INDEX(customers!$I:$I,MATCH(orders!$B528,customers!$A:$A,0))</f>
        <v>Social Media</v>
      </c>
      <c r="N528" s="26" t="str">
        <f>INDEX(customers!$E:$E,MATCH(orders!$B528,customers!$A:$A,0))</f>
        <v>Asia-Pacific</v>
      </c>
      <c r="O528" s="26" t="str">
        <f>INDEX(customers!$F:$F,MATCH(orders!$B528,customers!$A:$A,0))</f>
        <v>Retail</v>
      </c>
      <c r="P528" s="26" t="str">
        <f>INDEX(customers!$G:$G,MATCH(orders!$B528,customers!$A:$A,0))</f>
        <v>SMBs</v>
      </c>
      <c r="Q528" t="str">
        <f>INDEX(customers!$J:$J,MATCH(orders!$B528,customers!$A:$A,0))</f>
        <v>Basic</v>
      </c>
      <c r="R528" t="str">
        <f>INDEX(customers!$K:$K,MATCH(orders!$B528,customers!$A:$A,0))</f>
        <v>Monthly</v>
      </c>
    </row>
    <row r="529" spans="1:18" x14ac:dyDescent="0.25">
      <c r="A529" t="s">
        <v>1025</v>
      </c>
      <c r="B529" t="s">
        <v>988</v>
      </c>
      <c r="C529" t="s">
        <v>1026</v>
      </c>
      <c r="D529" s="26">
        <v>45205</v>
      </c>
      <c r="E529" t="s">
        <v>19</v>
      </c>
      <c r="F529" t="s">
        <v>4</v>
      </c>
      <c r="G529">
        <v>315</v>
      </c>
      <c r="H529">
        <v>267.75</v>
      </c>
      <c r="I529" s="26">
        <f t="shared" si="16"/>
        <v>45200</v>
      </c>
      <c r="J529" s="26">
        <f>INDEX(customers!$L:$L,MATCH(orders!$B529,customers!$A:$A,0))</f>
        <v>44713</v>
      </c>
      <c r="K529">
        <v>1</v>
      </c>
      <c r="L529">
        <f t="shared" si="17"/>
        <v>16</v>
      </c>
      <c r="M529" s="26" t="str">
        <f>INDEX(customers!$I:$I,MATCH(orders!$B529,customers!$A:$A,0))</f>
        <v>Social Media</v>
      </c>
      <c r="N529" s="26" t="str">
        <f>INDEX(customers!$E:$E,MATCH(orders!$B529,customers!$A:$A,0))</f>
        <v>Asia-Pacific</v>
      </c>
      <c r="O529" s="26" t="str">
        <f>INDEX(customers!$F:$F,MATCH(orders!$B529,customers!$A:$A,0))</f>
        <v>Retail</v>
      </c>
      <c r="P529" s="26" t="str">
        <f>INDEX(customers!$G:$G,MATCH(orders!$B529,customers!$A:$A,0))</f>
        <v>SMBs</v>
      </c>
      <c r="Q529" t="str">
        <f>INDEX(customers!$J:$J,MATCH(orders!$B529,customers!$A:$A,0))</f>
        <v>Basic</v>
      </c>
      <c r="R529" t="str">
        <f>INDEX(customers!$K:$K,MATCH(orders!$B529,customers!$A:$A,0))</f>
        <v>Monthly</v>
      </c>
    </row>
    <row r="530" spans="1:18" x14ac:dyDescent="0.25">
      <c r="A530" t="s">
        <v>1027</v>
      </c>
      <c r="B530" t="s">
        <v>988</v>
      </c>
      <c r="C530" t="s">
        <v>1028</v>
      </c>
      <c r="D530" s="26">
        <v>45236</v>
      </c>
      <c r="E530" t="s">
        <v>19</v>
      </c>
      <c r="F530" t="s">
        <v>4</v>
      </c>
      <c r="G530">
        <v>315</v>
      </c>
      <c r="H530">
        <v>267.75</v>
      </c>
      <c r="I530" s="26">
        <f t="shared" si="16"/>
        <v>45231</v>
      </c>
      <c r="J530" s="26">
        <f>INDEX(customers!$L:$L,MATCH(orders!$B530,customers!$A:$A,0))</f>
        <v>44713</v>
      </c>
      <c r="K530">
        <v>1</v>
      </c>
      <c r="L530">
        <f t="shared" si="17"/>
        <v>17</v>
      </c>
      <c r="M530" s="26" t="str">
        <f>INDEX(customers!$I:$I,MATCH(orders!$B530,customers!$A:$A,0))</f>
        <v>Social Media</v>
      </c>
      <c r="N530" s="26" t="str">
        <f>INDEX(customers!$E:$E,MATCH(orders!$B530,customers!$A:$A,0))</f>
        <v>Asia-Pacific</v>
      </c>
      <c r="O530" s="26" t="str">
        <f>INDEX(customers!$F:$F,MATCH(orders!$B530,customers!$A:$A,0))</f>
        <v>Retail</v>
      </c>
      <c r="P530" s="26" t="str">
        <f>INDEX(customers!$G:$G,MATCH(orders!$B530,customers!$A:$A,0))</f>
        <v>SMBs</v>
      </c>
      <c r="Q530" t="str">
        <f>INDEX(customers!$J:$J,MATCH(orders!$B530,customers!$A:$A,0))</f>
        <v>Basic</v>
      </c>
      <c r="R530" t="str">
        <f>INDEX(customers!$K:$K,MATCH(orders!$B530,customers!$A:$A,0))</f>
        <v>Monthly</v>
      </c>
    </row>
    <row r="531" spans="1:18" x14ac:dyDescent="0.25">
      <c r="A531" t="s">
        <v>1029</v>
      </c>
      <c r="B531" t="s">
        <v>988</v>
      </c>
      <c r="C531" t="s">
        <v>1028</v>
      </c>
      <c r="D531" s="26">
        <v>45266</v>
      </c>
      <c r="E531" t="s">
        <v>19</v>
      </c>
      <c r="F531" t="s">
        <v>4</v>
      </c>
      <c r="G531">
        <v>315</v>
      </c>
      <c r="H531">
        <v>267.75</v>
      </c>
      <c r="I531" s="26">
        <f t="shared" si="16"/>
        <v>45261</v>
      </c>
      <c r="J531" s="26">
        <f>INDEX(customers!$L:$L,MATCH(orders!$B531,customers!$A:$A,0))</f>
        <v>44713</v>
      </c>
      <c r="K531">
        <v>1</v>
      </c>
      <c r="L531">
        <f t="shared" si="17"/>
        <v>18</v>
      </c>
      <c r="M531" s="26" t="str">
        <f>INDEX(customers!$I:$I,MATCH(orders!$B531,customers!$A:$A,0))</f>
        <v>Social Media</v>
      </c>
      <c r="N531" s="26" t="str">
        <f>INDEX(customers!$E:$E,MATCH(orders!$B531,customers!$A:$A,0))</f>
        <v>Asia-Pacific</v>
      </c>
      <c r="O531" s="26" t="str">
        <f>INDEX(customers!$F:$F,MATCH(orders!$B531,customers!$A:$A,0))</f>
        <v>Retail</v>
      </c>
      <c r="P531" s="26" t="str">
        <f>INDEX(customers!$G:$G,MATCH(orders!$B531,customers!$A:$A,0))</f>
        <v>SMBs</v>
      </c>
      <c r="Q531" t="str">
        <f>INDEX(customers!$J:$J,MATCH(orders!$B531,customers!$A:$A,0))</f>
        <v>Basic</v>
      </c>
      <c r="R531" t="str">
        <f>INDEX(customers!$K:$K,MATCH(orders!$B531,customers!$A:$A,0))</f>
        <v>Monthly</v>
      </c>
    </row>
    <row r="532" spans="1:18" x14ac:dyDescent="0.25">
      <c r="A532" t="s">
        <v>1030</v>
      </c>
      <c r="B532" t="s">
        <v>988</v>
      </c>
      <c r="C532" t="s">
        <v>1031</v>
      </c>
      <c r="D532" s="26">
        <v>45267</v>
      </c>
      <c r="E532" t="s">
        <v>19</v>
      </c>
      <c r="F532" t="s">
        <v>4</v>
      </c>
      <c r="G532">
        <v>315</v>
      </c>
      <c r="H532">
        <v>267.75</v>
      </c>
      <c r="I532" s="26">
        <f t="shared" si="16"/>
        <v>45261</v>
      </c>
      <c r="J532" s="26">
        <f>INDEX(customers!$L:$L,MATCH(orders!$B532,customers!$A:$A,0))</f>
        <v>44713</v>
      </c>
      <c r="K532">
        <v>1</v>
      </c>
      <c r="L532">
        <f t="shared" si="17"/>
        <v>18</v>
      </c>
      <c r="M532" s="26" t="str">
        <f>INDEX(customers!$I:$I,MATCH(orders!$B532,customers!$A:$A,0))</f>
        <v>Social Media</v>
      </c>
      <c r="N532" s="26" t="str">
        <f>INDEX(customers!$E:$E,MATCH(orders!$B532,customers!$A:$A,0))</f>
        <v>Asia-Pacific</v>
      </c>
      <c r="O532" s="26" t="str">
        <f>INDEX(customers!$F:$F,MATCH(orders!$B532,customers!$A:$A,0))</f>
        <v>Retail</v>
      </c>
      <c r="P532" s="26" t="str">
        <f>INDEX(customers!$G:$G,MATCH(orders!$B532,customers!$A:$A,0))</f>
        <v>SMBs</v>
      </c>
      <c r="Q532" t="str">
        <f>INDEX(customers!$J:$J,MATCH(orders!$B532,customers!$A:$A,0))</f>
        <v>Basic</v>
      </c>
      <c r="R532" t="str">
        <f>INDEX(customers!$K:$K,MATCH(orders!$B532,customers!$A:$A,0))</f>
        <v>Monthly</v>
      </c>
    </row>
    <row r="533" spans="1:18" x14ac:dyDescent="0.25">
      <c r="A533" t="s">
        <v>1032</v>
      </c>
      <c r="B533" t="s">
        <v>988</v>
      </c>
      <c r="C533" t="s">
        <v>1033</v>
      </c>
      <c r="D533" s="26">
        <v>45298</v>
      </c>
      <c r="E533" t="s">
        <v>19</v>
      </c>
      <c r="F533" t="s">
        <v>4</v>
      </c>
      <c r="G533">
        <v>315</v>
      </c>
      <c r="H533">
        <v>267.75</v>
      </c>
      <c r="I533" s="26">
        <f t="shared" si="16"/>
        <v>45292</v>
      </c>
      <c r="J533" s="26">
        <f>INDEX(customers!$L:$L,MATCH(orders!$B533,customers!$A:$A,0))</f>
        <v>44713</v>
      </c>
      <c r="K533">
        <v>1</v>
      </c>
      <c r="L533">
        <f t="shared" si="17"/>
        <v>19</v>
      </c>
      <c r="M533" s="26" t="str">
        <f>INDEX(customers!$I:$I,MATCH(orders!$B533,customers!$A:$A,0))</f>
        <v>Social Media</v>
      </c>
      <c r="N533" s="26" t="str">
        <f>INDEX(customers!$E:$E,MATCH(orders!$B533,customers!$A:$A,0))</f>
        <v>Asia-Pacific</v>
      </c>
      <c r="O533" s="26" t="str">
        <f>INDEX(customers!$F:$F,MATCH(orders!$B533,customers!$A:$A,0))</f>
        <v>Retail</v>
      </c>
      <c r="P533" s="26" t="str">
        <f>INDEX(customers!$G:$G,MATCH(orders!$B533,customers!$A:$A,0))</f>
        <v>SMBs</v>
      </c>
      <c r="Q533" t="str">
        <f>INDEX(customers!$J:$J,MATCH(orders!$B533,customers!$A:$A,0))</f>
        <v>Basic</v>
      </c>
      <c r="R533" t="str">
        <f>INDEX(customers!$K:$K,MATCH(orders!$B533,customers!$A:$A,0))</f>
        <v>Monthly</v>
      </c>
    </row>
    <row r="534" spans="1:18" x14ac:dyDescent="0.25">
      <c r="A534" t="s">
        <v>1034</v>
      </c>
      <c r="B534" t="s">
        <v>988</v>
      </c>
      <c r="C534" t="s">
        <v>1035</v>
      </c>
      <c r="D534" s="26">
        <v>45329</v>
      </c>
      <c r="E534" t="s">
        <v>19</v>
      </c>
      <c r="F534" t="s">
        <v>4</v>
      </c>
      <c r="G534">
        <v>315</v>
      </c>
      <c r="H534">
        <v>267.75</v>
      </c>
      <c r="I534" s="26">
        <f t="shared" si="16"/>
        <v>45323</v>
      </c>
      <c r="J534" s="26">
        <f>INDEX(customers!$L:$L,MATCH(orders!$B534,customers!$A:$A,0))</f>
        <v>44713</v>
      </c>
      <c r="K534">
        <v>1</v>
      </c>
      <c r="L534">
        <f t="shared" si="17"/>
        <v>20</v>
      </c>
      <c r="M534" s="26" t="str">
        <f>INDEX(customers!$I:$I,MATCH(orders!$B534,customers!$A:$A,0))</f>
        <v>Social Media</v>
      </c>
      <c r="N534" s="26" t="str">
        <f>INDEX(customers!$E:$E,MATCH(orders!$B534,customers!$A:$A,0))</f>
        <v>Asia-Pacific</v>
      </c>
      <c r="O534" s="26" t="str">
        <f>INDEX(customers!$F:$F,MATCH(orders!$B534,customers!$A:$A,0))</f>
        <v>Retail</v>
      </c>
      <c r="P534" s="26" t="str">
        <f>INDEX(customers!$G:$G,MATCH(orders!$B534,customers!$A:$A,0))</f>
        <v>SMBs</v>
      </c>
      <c r="Q534" t="str">
        <f>INDEX(customers!$J:$J,MATCH(orders!$B534,customers!$A:$A,0))</f>
        <v>Basic</v>
      </c>
      <c r="R534" t="str">
        <f>INDEX(customers!$K:$K,MATCH(orders!$B534,customers!$A:$A,0))</f>
        <v>Monthly</v>
      </c>
    </row>
    <row r="535" spans="1:18" x14ac:dyDescent="0.25">
      <c r="A535" t="s">
        <v>1036</v>
      </c>
      <c r="B535" t="s">
        <v>988</v>
      </c>
      <c r="C535" t="s">
        <v>1035</v>
      </c>
      <c r="D535" s="26">
        <v>45358</v>
      </c>
      <c r="E535" t="s">
        <v>19</v>
      </c>
      <c r="F535" t="s">
        <v>4</v>
      </c>
      <c r="G535">
        <v>315</v>
      </c>
      <c r="H535">
        <v>267.75</v>
      </c>
      <c r="I535" s="26">
        <f t="shared" si="16"/>
        <v>45352</v>
      </c>
      <c r="J535" s="26">
        <f>INDEX(customers!$L:$L,MATCH(orders!$B535,customers!$A:$A,0))</f>
        <v>44713</v>
      </c>
      <c r="K535">
        <v>1</v>
      </c>
      <c r="L535">
        <f t="shared" si="17"/>
        <v>21</v>
      </c>
      <c r="M535" s="26" t="str">
        <f>INDEX(customers!$I:$I,MATCH(orders!$B535,customers!$A:$A,0))</f>
        <v>Social Media</v>
      </c>
      <c r="N535" s="26" t="str">
        <f>INDEX(customers!$E:$E,MATCH(orders!$B535,customers!$A:$A,0))</f>
        <v>Asia-Pacific</v>
      </c>
      <c r="O535" s="26" t="str">
        <f>INDEX(customers!$F:$F,MATCH(orders!$B535,customers!$A:$A,0))</f>
        <v>Retail</v>
      </c>
      <c r="P535" s="26" t="str">
        <f>INDEX(customers!$G:$G,MATCH(orders!$B535,customers!$A:$A,0))</f>
        <v>SMBs</v>
      </c>
      <c r="Q535" t="str">
        <f>INDEX(customers!$J:$J,MATCH(orders!$B535,customers!$A:$A,0))</f>
        <v>Basic</v>
      </c>
      <c r="R535" t="str">
        <f>INDEX(customers!$K:$K,MATCH(orders!$B535,customers!$A:$A,0))</f>
        <v>Monthly</v>
      </c>
    </row>
    <row r="536" spans="1:18" x14ac:dyDescent="0.25">
      <c r="A536" t="s">
        <v>1037</v>
      </c>
      <c r="B536" t="s">
        <v>988</v>
      </c>
      <c r="C536" t="s">
        <v>1038</v>
      </c>
      <c r="D536" s="26">
        <v>45360</v>
      </c>
      <c r="E536" t="s">
        <v>18</v>
      </c>
      <c r="F536" t="s">
        <v>4</v>
      </c>
      <c r="G536">
        <v>135</v>
      </c>
      <c r="H536">
        <v>110.7</v>
      </c>
      <c r="I536" s="26">
        <f t="shared" si="16"/>
        <v>45352</v>
      </c>
      <c r="J536" s="26">
        <f>INDEX(customers!$L:$L,MATCH(orders!$B536,customers!$A:$A,0))</f>
        <v>44713</v>
      </c>
      <c r="K536">
        <v>1</v>
      </c>
      <c r="L536">
        <f t="shared" si="17"/>
        <v>21</v>
      </c>
      <c r="M536" s="26" t="str">
        <f>INDEX(customers!$I:$I,MATCH(orders!$B536,customers!$A:$A,0))</f>
        <v>Social Media</v>
      </c>
      <c r="N536" s="26" t="str">
        <f>INDEX(customers!$E:$E,MATCH(orders!$B536,customers!$A:$A,0))</f>
        <v>Asia-Pacific</v>
      </c>
      <c r="O536" s="26" t="str">
        <f>INDEX(customers!$F:$F,MATCH(orders!$B536,customers!$A:$A,0))</f>
        <v>Retail</v>
      </c>
      <c r="P536" s="26" t="str">
        <f>INDEX(customers!$G:$G,MATCH(orders!$B536,customers!$A:$A,0))</f>
        <v>SMBs</v>
      </c>
      <c r="Q536" t="str">
        <f>INDEX(customers!$J:$J,MATCH(orders!$B536,customers!$A:$A,0))</f>
        <v>Basic</v>
      </c>
      <c r="R536" t="str">
        <f>INDEX(customers!$K:$K,MATCH(orders!$B536,customers!$A:$A,0))</f>
        <v>Monthly</v>
      </c>
    </row>
    <row r="537" spans="1:18" x14ac:dyDescent="0.25">
      <c r="A537" t="s">
        <v>1039</v>
      </c>
      <c r="B537" t="s">
        <v>988</v>
      </c>
      <c r="C537" t="s">
        <v>1040</v>
      </c>
      <c r="D537" s="26">
        <v>45391</v>
      </c>
      <c r="E537" t="s">
        <v>18</v>
      </c>
      <c r="F537" t="s">
        <v>4</v>
      </c>
      <c r="G537">
        <v>135</v>
      </c>
      <c r="H537">
        <v>110.7</v>
      </c>
      <c r="I537" s="26">
        <f t="shared" si="16"/>
        <v>45383</v>
      </c>
      <c r="J537" s="26">
        <f>INDEX(customers!$L:$L,MATCH(orders!$B537,customers!$A:$A,0))</f>
        <v>44713</v>
      </c>
      <c r="K537">
        <v>1</v>
      </c>
      <c r="L537">
        <f t="shared" si="17"/>
        <v>22</v>
      </c>
      <c r="M537" s="26" t="str">
        <f>INDEX(customers!$I:$I,MATCH(orders!$B537,customers!$A:$A,0))</f>
        <v>Social Media</v>
      </c>
      <c r="N537" s="26" t="str">
        <f>INDEX(customers!$E:$E,MATCH(orders!$B537,customers!$A:$A,0))</f>
        <v>Asia-Pacific</v>
      </c>
      <c r="O537" s="26" t="str">
        <f>INDEX(customers!$F:$F,MATCH(orders!$B537,customers!$A:$A,0))</f>
        <v>Retail</v>
      </c>
      <c r="P537" s="26" t="str">
        <f>INDEX(customers!$G:$G,MATCH(orders!$B537,customers!$A:$A,0))</f>
        <v>SMBs</v>
      </c>
      <c r="Q537" t="str">
        <f>INDEX(customers!$J:$J,MATCH(orders!$B537,customers!$A:$A,0))</f>
        <v>Basic</v>
      </c>
      <c r="R537" t="str">
        <f>INDEX(customers!$K:$K,MATCH(orders!$B537,customers!$A:$A,0))</f>
        <v>Monthly</v>
      </c>
    </row>
    <row r="538" spans="1:18" x14ac:dyDescent="0.25">
      <c r="A538" t="s">
        <v>1041</v>
      </c>
      <c r="B538" t="s">
        <v>988</v>
      </c>
      <c r="C538" t="s">
        <v>1040</v>
      </c>
      <c r="D538" s="26">
        <v>45421</v>
      </c>
      <c r="E538" t="s">
        <v>18</v>
      </c>
      <c r="F538" t="s">
        <v>4</v>
      </c>
      <c r="G538">
        <v>135</v>
      </c>
      <c r="H538">
        <v>110.7</v>
      </c>
      <c r="I538" s="26">
        <f t="shared" si="16"/>
        <v>45413</v>
      </c>
      <c r="J538" s="26">
        <f>INDEX(customers!$L:$L,MATCH(orders!$B538,customers!$A:$A,0))</f>
        <v>44713</v>
      </c>
      <c r="K538">
        <v>1</v>
      </c>
      <c r="L538">
        <f t="shared" si="17"/>
        <v>23</v>
      </c>
      <c r="M538" s="26" t="str">
        <f>INDEX(customers!$I:$I,MATCH(orders!$B538,customers!$A:$A,0))</f>
        <v>Social Media</v>
      </c>
      <c r="N538" s="26" t="str">
        <f>INDEX(customers!$E:$E,MATCH(orders!$B538,customers!$A:$A,0))</f>
        <v>Asia-Pacific</v>
      </c>
      <c r="O538" s="26" t="str">
        <f>INDEX(customers!$F:$F,MATCH(orders!$B538,customers!$A:$A,0))</f>
        <v>Retail</v>
      </c>
      <c r="P538" s="26" t="str">
        <f>INDEX(customers!$G:$G,MATCH(orders!$B538,customers!$A:$A,0))</f>
        <v>SMBs</v>
      </c>
      <c r="Q538" t="str">
        <f>INDEX(customers!$J:$J,MATCH(orders!$B538,customers!$A:$A,0))</f>
        <v>Basic</v>
      </c>
      <c r="R538" t="str">
        <f>INDEX(customers!$K:$K,MATCH(orders!$B538,customers!$A:$A,0))</f>
        <v>Monthly</v>
      </c>
    </row>
    <row r="539" spans="1:18" x14ac:dyDescent="0.25">
      <c r="A539" t="s">
        <v>1042</v>
      </c>
      <c r="B539" t="s">
        <v>988</v>
      </c>
      <c r="C539" t="s">
        <v>1043</v>
      </c>
      <c r="D539" s="26">
        <v>45422</v>
      </c>
      <c r="E539" t="s">
        <v>18</v>
      </c>
      <c r="F539" t="s">
        <v>4</v>
      </c>
      <c r="G539">
        <v>135</v>
      </c>
      <c r="H539">
        <v>110.7</v>
      </c>
      <c r="I539" s="26">
        <f t="shared" si="16"/>
        <v>45413</v>
      </c>
      <c r="J539" s="26">
        <f>INDEX(customers!$L:$L,MATCH(orders!$B539,customers!$A:$A,0))</f>
        <v>44713</v>
      </c>
      <c r="K539">
        <v>1</v>
      </c>
      <c r="L539">
        <f t="shared" si="17"/>
        <v>23</v>
      </c>
      <c r="M539" s="26" t="str">
        <f>INDEX(customers!$I:$I,MATCH(orders!$B539,customers!$A:$A,0))</f>
        <v>Social Media</v>
      </c>
      <c r="N539" s="26" t="str">
        <f>INDEX(customers!$E:$E,MATCH(orders!$B539,customers!$A:$A,0))</f>
        <v>Asia-Pacific</v>
      </c>
      <c r="O539" s="26" t="str">
        <f>INDEX(customers!$F:$F,MATCH(orders!$B539,customers!$A:$A,0))</f>
        <v>Retail</v>
      </c>
      <c r="P539" s="26" t="str">
        <f>INDEX(customers!$G:$G,MATCH(orders!$B539,customers!$A:$A,0))</f>
        <v>SMBs</v>
      </c>
      <c r="Q539" t="str">
        <f>INDEX(customers!$J:$J,MATCH(orders!$B539,customers!$A:$A,0))</f>
        <v>Basic</v>
      </c>
      <c r="R539" t="str">
        <f>INDEX(customers!$K:$K,MATCH(orders!$B539,customers!$A:$A,0))</f>
        <v>Monthly</v>
      </c>
    </row>
    <row r="540" spans="1:18" x14ac:dyDescent="0.25">
      <c r="A540" t="s">
        <v>1044</v>
      </c>
      <c r="B540" t="s">
        <v>1045</v>
      </c>
      <c r="C540" t="s">
        <v>1046</v>
      </c>
      <c r="D540" s="26">
        <v>45123</v>
      </c>
      <c r="E540" t="s">
        <v>18</v>
      </c>
      <c r="F540" t="s">
        <v>4</v>
      </c>
      <c r="G540">
        <v>135</v>
      </c>
      <c r="H540">
        <v>110.7</v>
      </c>
      <c r="I540" s="26">
        <f t="shared" si="16"/>
        <v>45108</v>
      </c>
      <c r="J540" s="26">
        <f>INDEX(customers!$L:$L,MATCH(orders!$B540,customers!$A:$A,0))</f>
        <v>45108</v>
      </c>
      <c r="K540">
        <v>1</v>
      </c>
      <c r="L540">
        <f t="shared" si="17"/>
        <v>0</v>
      </c>
      <c r="M540" s="26" t="str">
        <f>INDEX(customers!$I:$I,MATCH(orders!$B540,customers!$A:$A,0))</f>
        <v>Paid Search</v>
      </c>
      <c r="N540" s="26" t="str">
        <f>INDEX(customers!$E:$E,MATCH(orders!$B540,customers!$A:$A,0))</f>
        <v>Europe</v>
      </c>
      <c r="O540" s="26" t="str">
        <f>INDEX(customers!$F:$F,MATCH(orders!$B540,customers!$A:$A,0))</f>
        <v>Other</v>
      </c>
      <c r="P540" s="26" t="str">
        <f>INDEX(customers!$G:$G,MATCH(orders!$B540,customers!$A:$A,0))</f>
        <v>Enterprise</v>
      </c>
      <c r="Q540" t="str">
        <f>INDEX(customers!$J:$J,MATCH(orders!$B540,customers!$A:$A,0))</f>
        <v>Pro</v>
      </c>
      <c r="R540" t="str">
        <f>INDEX(customers!$K:$K,MATCH(orders!$B540,customers!$A:$A,0))</f>
        <v>Monthly</v>
      </c>
    </row>
    <row r="541" spans="1:18" x14ac:dyDescent="0.25">
      <c r="A541" t="s">
        <v>1047</v>
      </c>
      <c r="B541" t="s">
        <v>1045</v>
      </c>
      <c r="C541" t="s">
        <v>1048</v>
      </c>
      <c r="D541" s="26">
        <v>45154</v>
      </c>
      <c r="E541" t="s">
        <v>18</v>
      </c>
      <c r="F541" t="s">
        <v>4</v>
      </c>
      <c r="G541">
        <v>135</v>
      </c>
      <c r="H541">
        <v>110.7</v>
      </c>
      <c r="I541" s="26">
        <f t="shared" si="16"/>
        <v>45139</v>
      </c>
      <c r="J541" s="26">
        <f>INDEX(customers!$L:$L,MATCH(orders!$B541,customers!$A:$A,0))</f>
        <v>45108</v>
      </c>
      <c r="K541">
        <v>1</v>
      </c>
      <c r="L541">
        <f t="shared" si="17"/>
        <v>1</v>
      </c>
      <c r="M541" s="26" t="str">
        <f>INDEX(customers!$I:$I,MATCH(orders!$B541,customers!$A:$A,0))</f>
        <v>Paid Search</v>
      </c>
      <c r="N541" s="26" t="str">
        <f>INDEX(customers!$E:$E,MATCH(orders!$B541,customers!$A:$A,0))</f>
        <v>Europe</v>
      </c>
      <c r="O541" s="26" t="str">
        <f>INDEX(customers!$F:$F,MATCH(orders!$B541,customers!$A:$A,0))</f>
        <v>Other</v>
      </c>
      <c r="P541" s="26" t="str">
        <f>INDEX(customers!$G:$G,MATCH(orders!$B541,customers!$A:$A,0))</f>
        <v>Enterprise</v>
      </c>
      <c r="Q541" t="str">
        <f>INDEX(customers!$J:$J,MATCH(orders!$B541,customers!$A:$A,0))</f>
        <v>Pro</v>
      </c>
      <c r="R541" t="str">
        <f>INDEX(customers!$K:$K,MATCH(orders!$B541,customers!$A:$A,0))</f>
        <v>Monthly</v>
      </c>
    </row>
    <row r="542" spans="1:18" x14ac:dyDescent="0.25">
      <c r="A542" t="s">
        <v>1049</v>
      </c>
      <c r="B542" t="s">
        <v>1045</v>
      </c>
      <c r="C542" t="s">
        <v>1050</v>
      </c>
      <c r="D542" s="26">
        <v>45185</v>
      </c>
      <c r="E542" t="s">
        <v>18</v>
      </c>
      <c r="F542" t="s">
        <v>4</v>
      </c>
      <c r="G542">
        <v>135</v>
      </c>
      <c r="H542">
        <v>110.7</v>
      </c>
      <c r="I542" s="26">
        <f t="shared" si="16"/>
        <v>45170</v>
      </c>
      <c r="J542" s="26">
        <f>INDEX(customers!$L:$L,MATCH(orders!$B542,customers!$A:$A,0))</f>
        <v>45108</v>
      </c>
      <c r="K542">
        <v>1</v>
      </c>
      <c r="L542">
        <f t="shared" si="17"/>
        <v>2</v>
      </c>
      <c r="M542" s="26" t="str">
        <f>INDEX(customers!$I:$I,MATCH(orders!$B542,customers!$A:$A,0))</f>
        <v>Paid Search</v>
      </c>
      <c r="N542" s="26" t="str">
        <f>INDEX(customers!$E:$E,MATCH(orders!$B542,customers!$A:$A,0))</f>
        <v>Europe</v>
      </c>
      <c r="O542" s="26" t="str">
        <f>INDEX(customers!$F:$F,MATCH(orders!$B542,customers!$A:$A,0))</f>
        <v>Other</v>
      </c>
      <c r="P542" s="26" t="str">
        <f>INDEX(customers!$G:$G,MATCH(orders!$B542,customers!$A:$A,0))</f>
        <v>Enterprise</v>
      </c>
      <c r="Q542" t="str">
        <f>INDEX(customers!$J:$J,MATCH(orders!$B542,customers!$A:$A,0))</f>
        <v>Pro</v>
      </c>
      <c r="R542" t="str">
        <f>INDEX(customers!$K:$K,MATCH(orders!$B542,customers!$A:$A,0))</f>
        <v>Monthly</v>
      </c>
    </row>
    <row r="543" spans="1:18" x14ac:dyDescent="0.25">
      <c r="A543" t="s">
        <v>1051</v>
      </c>
      <c r="B543" t="s">
        <v>1045</v>
      </c>
      <c r="C543" t="s">
        <v>1050</v>
      </c>
      <c r="D543" s="26">
        <v>45215</v>
      </c>
      <c r="E543" t="s">
        <v>18</v>
      </c>
      <c r="F543" t="s">
        <v>4</v>
      </c>
      <c r="G543">
        <v>135</v>
      </c>
      <c r="H543">
        <v>110.7</v>
      </c>
      <c r="I543" s="26">
        <f t="shared" si="16"/>
        <v>45200</v>
      </c>
      <c r="J543" s="26">
        <f>INDEX(customers!$L:$L,MATCH(orders!$B543,customers!$A:$A,0))</f>
        <v>45108</v>
      </c>
      <c r="K543">
        <v>1</v>
      </c>
      <c r="L543">
        <f t="shared" si="17"/>
        <v>3</v>
      </c>
      <c r="M543" s="26" t="str">
        <f>INDEX(customers!$I:$I,MATCH(orders!$B543,customers!$A:$A,0))</f>
        <v>Paid Search</v>
      </c>
      <c r="N543" s="26" t="str">
        <f>INDEX(customers!$E:$E,MATCH(orders!$B543,customers!$A:$A,0))</f>
        <v>Europe</v>
      </c>
      <c r="O543" s="26" t="str">
        <f>INDEX(customers!$F:$F,MATCH(orders!$B543,customers!$A:$A,0))</f>
        <v>Other</v>
      </c>
      <c r="P543" s="26" t="str">
        <f>INDEX(customers!$G:$G,MATCH(orders!$B543,customers!$A:$A,0))</f>
        <v>Enterprise</v>
      </c>
      <c r="Q543" t="str">
        <f>INDEX(customers!$J:$J,MATCH(orders!$B543,customers!$A:$A,0))</f>
        <v>Pro</v>
      </c>
      <c r="R543" t="str">
        <f>INDEX(customers!$K:$K,MATCH(orders!$B543,customers!$A:$A,0))</f>
        <v>Monthly</v>
      </c>
    </row>
    <row r="544" spans="1:18" x14ac:dyDescent="0.25">
      <c r="A544" t="s">
        <v>1052</v>
      </c>
      <c r="B544" t="s">
        <v>1045</v>
      </c>
      <c r="C544" t="s">
        <v>1053</v>
      </c>
      <c r="D544" s="26">
        <v>45216</v>
      </c>
      <c r="E544" t="s">
        <v>18</v>
      </c>
      <c r="F544" t="s">
        <v>4</v>
      </c>
      <c r="G544">
        <v>135</v>
      </c>
      <c r="H544">
        <v>110.7</v>
      </c>
      <c r="I544" s="26">
        <f t="shared" si="16"/>
        <v>45200</v>
      </c>
      <c r="J544" s="26">
        <f>INDEX(customers!$L:$L,MATCH(orders!$B544,customers!$A:$A,0))</f>
        <v>45108</v>
      </c>
      <c r="K544">
        <v>1</v>
      </c>
      <c r="L544">
        <f t="shared" si="17"/>
        <v>3</v>
      </c>
      <c r="M544" s="26" t="str">
        <f>INDEX(customers!$I:$I,MATCH(orders!$B544,customers!$A:$A,0))</f>
        <v>Paid Search</v>
      </c>
      <c r="N544" s="26" t="str">
        <f>INDEX(customers!$E:$E,MATCH(orders!$B544,customers!$A:$A,0))</f>
        <v>Europe</v>
      </c>
      <c r="O544" s="26" t="str">
        <f>INDEX(customers!$F:$F,MATCH(orders!$B544,customers!$A:$A,0))</f>
        <v>Other</v>
      </c>
      <c r="P544" s="26" t="str">
        <f>INDEX(customers!$G:$G,MATCH(orders!$B544,customers!$A:$A,0))</f>
        <v>Enterprise</v>
      </c>
      <c r="Q544" t="str">
        <f>INDEX(customers!$J:$J,MATCH(orders!$B544,customers!$A:$A,0))</f>
        <v>Pro</v>
      </c>
      <c r="R544" t="str">
        <f>INDEX(customers!$K:$K,MATCH(orders!$B544,customers!$A:$A,0))</f>
        <v>Monthly</v>
      </c>
    </row>
    <row r="545" spans="1:18" x14ac:dyDescent="0.25">
      <c r="A545" t="s">
        <v>1054</v>
      </c>
      <c r="B545" t="s">
        <v>1045</v>
      </c>
      <c r="C545" t="s">
        <v>1055</v>
      </c>
      <c r="D545" s="26">
        <v>45247</v>
      </c>
      <c r="E545" t="s">
        <v>18</v>
      </c>
      <c r="F545" t="s">
        <v>4</v>
      </c>
      <c r="G545">
        <v>135</v>
      </c>
      <c r="H545">
        <v>110.7</v>
      </c>
      <c r="I545" s="26">
        <f t="shared" si="16"/>
        <v>45231</v>
      </c>
      <c r="J545" s="26">
        <f>INDEX(customers!$L:$L,MATCH(orders!$B545,customers!$A:$A,0))</f>
        <v>45108</v>
      </c>
      <c r="K545">
        <v>1</v>
      </c>
      <c r="L545">
        <f t="shared" si="17"/>
        <v>4</v>
      </c>
      <c r="M545" s="26" t="str">
        <f>INDEX(customers!$I:$I,MATCH(orders!$B545,customers!$A:$A,0))</f>
        <v>Paid Search</v>
      </c>
      <c r="N545" s="26" t="str">
        <f>INDEX(customers!$E:$E,MATCH(orders!$B545,customers!$A:$A,0))</f>
        <v>Europe</v>
      </c>
      <c r="O545" s="26" t="str">
        <f>INDEX(customers!$F:$F,MATCH(orders!$B545,customers!$A:$A,0))</f>
        <v>Other</v>
      </c>
      <c r="P545" s="26" t="str">
        <f>INDEX(customers!$G:$G,MATCH(orders!$B545,customers!$A:$A,0))</f>
        <v>Enterprise</v>
      </c>
      <c r="Q545" t="str">
        <f>INDEX(customers!$J:$J,MATCH(orders!$B545,customers!$A:$A,0))</f>
        <v>Pro</v>
      </c>
      <c r="R545" t="str">
        <f>INDEX(customers!$K:$K,MATCH(orders!$B545,customers!$A:$A,0))</f>
        <v>Monthly</v>
      </c>
    </row>
    <row r="546" spans="1:18" x14ac:dyDescent="0.25">
      <c r="A546" t="s">
        <v>1056</v>
      </c>
      <c r="B546" t="s">
        <v>1045</v>
      </c>
      <c r="C546" t="s">
        <v>1055</v>
      </c>
      <c r="D546" s="26">
        <v>45277</v>
      </c>
      <c r="E546" t="s">
        <v>18</v>
      </c>
      <c r="F546" t="s">
        <v>4</v>
      </c>
      <c r="G546">
        <v>135</v>
      </c>
      <c r="H546">
        <v>110.7</v>
      </c>
      <c r="I546" s="26">
        <f t="shared" si="16"/>
        <v>45261</v>
      </c>
      <c r="J546" s="26">
        <f>INDEX(customers!$L:$L,MATCH(orders!$B546,customers!$A:$A,0))</f>
        <v>45108</v>
      </c>
      <c r="K546">
        <v>1</v>
      </c>
      <c r="L546">
        <f t="shared" si="17"/>
        <v>5</v>
      </c>
      <c r="M546" s="26" t="str">
        <f>INDEX(customers!$I:$I,MATCH(orders!$B546,customers!$A:$A,0))</f>
        <v>Paid Search</v>
      </c>
      <c r="N546" s="26" t="str">
        <f>INDEX(customers!$E:$E,MATCH(orders!$B546,customers!$A:$A,0))</f>
        <v>Europe</v>
      </c>
      <c r="O546" s="26" t="str">
        <f>INDEX(customers!$F:$F,MATCH(orders!$B546,customers!$A:$A,0))</f>
        <v>Other</v>
      </c>
      <c r="P546" s="26" t="str">
        <f>INDEX(customers!$G:$G,MATCH(orders!$B546,customers!$A:$A,0))</f>
        <v>Enterprise</v>
      </c>
      <c r="Q546" t="str">
        <f>INDEX(customers!$J:$J,MATCH(orders!$B546,customers!$A:$A,0))</f>
        <v>Pro</v>
      </c>
      <c r="R546" t="str">
        <f>INDEX(customers!$K:$K,MATCH(orders!$B546,customers!$A:$A,0))</f>
        <v>Monthly</v>
      </c>
    </row>
    <row r="547" spans="1:18" x14ac:dyDescent="0.25">
      <c r="A547" t="s">
        <v>1057</v>
      </c>
      <c r="B547" t="s">
        <v>1045</v>
      </c>
      <c r="C547" t="s">
        <v>1058</v>
      </c>
      <c r="D547" s="26">
        <v>45278</v>
      </c>
      <c r="E547" t="s">
        <v>18</v>
      </c>
      <c r="F547" t="s">
        <v>4</v>
      </c>
      <c r="G547">
        <v>135</v>
      </c>
      <c r="H547">
        <v>110.7</v>
      </c>
      <c r="I547" s="26">
        <f t="shared" si="16"/>
        <v>45261</v>
      </c>
      <c r="J547" s="26">
        <f>INDEX(customers!$L:$L,MATCH(orders!$B547,customers!$A:$A,0))</f>
        <v>45108</v>
      </c>
      <c r="K547">
        <v>1</v>
      </c>
      <c r="L547">
        <f t="shared" si="17"/>
        <v>5</v>
      </c>
      <c r="M547" s="26" t="str">
        <f>INDEX(customers!$I:$I,MATCH(orders!$B547,customers!$A:$A,0))</f>
        <v>Paid Search</v>
      </c>
      <c r="N547" s="26" t="str">
        <f>INDEX(customers!$E:$E,MATCH(orders!$B547,customers!$A:$A,0))</f>
        <v>Europe</v>
      </c>
      <c r="O547" s="26" t="str">
        <f>INDEX(customers!$F:$F,MATCH(orders!$B547,customers!$A:$A,0))</f>
        <v>Other</v>
      </c>
      <c r="P547" s="26" t="str">
        <f>INDEX(customers!$G:$G,MATCH(orders!$B547,customers!$A:$A,0))</f>
        <v>Enterprise</v>
      </c>
      <c r="Q547" t="str">
        <f>INDEX(customers!$J:$J,MATCH(orders!$B547,customers!$A:$A,0))</f>
        <v>Pro</v>
      </c>
      <c r="R547" t="str">
        <f>INDEX(customers!$K:$K,MATCH(orders!$B547,customers!$A:$A,0))</f>
        <v>Monthly</v>
      </c>
    </row>
    <row r="548" spans="1:18" x14ac:dyDescent="0.25">
      <c r="A548" t="s">
        <v>1059</v>
      </c>
      <c r="B548" t="s">
        <v>1045</v>
      </c>
      <c r="C548" t="s">
        <v>1060</v>
      </c>
      <c r="D548" s="26">
        <v>45309</v>
      </c>
      <c r="E548" t="s">
        <v>18</v>
      </c>
      <c r="F548" t="s">
        <v>4</v>
      </c>
      <c r="G548">
        <v>135</v>
      </c>
      <c r="H548">
        <v>110.7</v>
      </c>
      <c r="I548" s="26">
        <f t="shared" si="16"/>
        <v>45292</v>
      </c>
      <c r="J548" s="26">
        <f>INDEX(customers!$L:$L,MATCH(orders!$B548,customers!$A:$A,0))</f>
        <v>45108</v>
      </c>
      <c r="K548">
        <v>1</v>
      </c>
      <c r="L548">
        <f t="shared" si="17"/>
        <v>6</v>
      </c>
      <c r="M548" s="26" t="str">
        <f>INDEX(customers!$I:$I,MATCH(orders!$B548,customers!$A:$A,0))</f>
        <v>Paid Search</v>
      </c>
      <c r="N548" s="26" t="str">
        <f>INDEX(customers!$E:$E,MATCH(orders!$B548,customers!$A:$A,0))</f>
        <v>Europe</v>
      </c>
      <c r="O548" s="26" t="str">
        <f>INDEX(customers!$F:$F,MATCH(orders!$B548,customers!$A:$A,0))</f>
        <v>Other</v>
      </c>
      <c r="P548" s="26" t="str">
        <f>INDEX(customers!$G:$G,MATCH(orders!$B548,customers!$A:$A,0))</f>
        <v>Enterprise</v>
      </c>
      <c r="Q548" t="str">
        <f>INDEX(customers!$J:$J,MATCH(orders!$B548,customers!$A:$A,0))</f>
        <v>Pro</v>
      </c>
      <c r="R548" t="str">
        <f>INDEX(customers!$K:$K,MATCH(orders!$B548,customers!$A:$A,0))</f>
        <v>Monthly</v>
      </c>
    </row>
    <row r="549" spans="1:18" x14ac:dyDescent="0.25">
      <c r="A549" t="s">
        <v>1061</v>
      </c>
      <c r="B549" t="s">
        <v>1045</v>
      </c>
      <c r="C549" t="s">
        <v>1062</v>
      </c>
      <c r="D549" s="26">
        <v>45340</v>
      </c>
      <c r="E549" t="s">
        <v>19</v>
      </c>
      <c r="F549" t="s">
        <v>4</v>
      </c>
      <c r="G549">
        <v>315</v>
      </c>
      <c r="H549">
        <v>267.75</v>
      </c>
      <c r="I549" s="26">
        <f t="shared" si="16"/>
        <v>45323</v>
      </c>
      <c r="J549" s="26">
        <f>INDEX(customers!$L:$L,MATCH(orders!$B549,customers!$A:$A,0))</f>
        <v>45108</v>
      </c>
      <c r="K549">
        <v>1</v>
      </c>
      <c r="L549">
        <f t="shared" si="17"/>
        <v>7</v>
      </c>
      <c r="M549" s="26" t="str">
        <f>INDEX(customers!$I:$I,MATCH(orders!$B549,customers!$A:$A,0))</f>
        <v>Paid Search</v>
      </c>
      <c r="N549" s="26" t="str">
        <f>INDEX(customers!$E:$E,MATCH(orders!$B549,customers!$A:$A,0))</f>
        <v>Europe</v>
      </c>
      <c r="O549" s="26" t="str">
        <f>INDEX(customers!$F:$F,MATCH(orders!$B549,customers!$A:$A,0))</f>
        <v>Other</v>
      </c>
      <c r="P549" s="26" t="str">
        <f>INDEX(customers!$G:$G,MATCH(orders!$B549,customers!$A:$A,0))</f>
        <v>Enterprise</v>
      </c>
      <c r="Q549" t="str">
        <f>INDEX(customers!$J:$J,MATCH(orders!$B549,customers!$A:$A,0))</f>
        <v>Pro</v>
      </c>
      <c r="R549" t="str">
        <f>INDEX(customers!$K:$K,MATCH(orders!$B549,customers!$A:$A,0))</f>
        <v>Monthly</v>
      </c>
    </row>
    <row r="550" spans="1:18" x14ac:dyDescent="0.25">
      <c r="A550" t="s">
        <v>1063</v>
      </c>
      <c r="B550" t="s">
        <v>1045</v>
      </c>
      <c r="C550" t="s">
        <v>1062</v>
      </c>
      <c r="D550" s="26">
        <v>45369</v>
      </c>
      <c r="E550" t="s">
        <v>19</v>
      </c>
      <c r="F550" t="s">
        <v>4</v>
      </c>
      <c r="G550">
        <v>315</v>
      </c>
      <c r="H550">
        <v>267.75</v>
      </c>
      <c r="I550" s="26">
        <f t="shared" si="16"/>
        <v>45352</v>
      </c>
      <c r="J550" s="26">
        <f>INDEX(customers!$L:$L,MATCH(orders!$B550,customers!$A:$A,0))</f>
        <v>45108</v>
      </c>
      <c r="K550">
        <v>1</v>
      </c>
      <c r="L550">
        <f t="shared" si="17"/>
        <v>8</v>
      </c>
      <c r="M550" s="26" t="str">
        <f>INDEX(customers!$I:$I,MATCH(orders!$B550,customers!$A:$A,0))</f>
        <v>Paid Search</v>
      </c>
      <c r="N550" s="26" t="str">
        <f>INDEX(customers!$E:$E,MATCH(orders!$B550,customers!$A:$A,0))</f>
        <v>Europe</v>
      </c>
      <c r="O550" s="26" t="str">
        <f>INDEX(customers!$F:$F,MATCH(orders!$B550,customers!$A:$A,0))</f>
        <v>Other</v>
      </c>
      <c r="P550" s="26" t="str">
        <f>INDEX(customers!$G:$G,MATCH(orders!$B550,customers!$A:$A,0))</f>
        <v>Enterprise</v>
      </c>
      <c r="Q550" t="str">
        <f>INDEX(customers!$J:$J,MATCH(orders!$B550,customers!$A:$A,0))</f>
        <v>Pro</v>
      </c>
      <c r="R550" t="str">
        <f>INDEX(customers!$K:$K,MATCH(orders!$B550,customers!$A:$A,0))</f>
        <v>Monthly</v>
      </c>
    </row>
    <row r="551" spans="1:18" x14ac:dyDescent="0.25">
      <c r="A551" t="s">
        <v>1064</v>
      </c>
      <c r="B551" t="s">
        <v>1045</v>
      </c>
      <c r="C551" t="s">
        <v>1065</v>
      </c>
      <c r="D551" s="26">
        <v>45371</v>
      </c>
      <c r="E551" t="s">
        <v>19</v>
      </c>
      <c r="F551" t="s">
        <v>4</v>
      </c>
      <c r="G551">
        <v>315</v>
      </c>
      <c r="H551">
        <v>267.75</v>
      </c>
      <c r="I551" s="26">
        <f t="shared" si="16"/>
        <v>45352</v>
      </c>
      <c r="J551" s="26">
        <f>INDEX(customers!$L:$L,MATCH(orders!$B551,customers!$A:$A,0))</f>
        <v>45108</v>
      </c>
      <c r="K551">
        <v>1</v>
      </c>
      <c r="L551">
        <f t="shared" si="17"/>
        <v>8</v>
      </c>
      <c r="M551" s="26" t="str">
        <f>INDEX(customers!$I:$I,MATCH(orders!$B551,customers!$A:$A,0))</f>
        <v>Paid Search</v>
      </c>
      <c r="N551" s="26" t="str">
        <f>INDEX(customers!$E:$E,MATCH(orders!$B551,customers!$A:$A,0))</f>
        <v>Europe</v>
      </c>
      <c r="O551" s="26" t="str">
        <f>INDEX(customers!$F:$F,MATCH(orders!$B551,customers!$A:$A,0))</f>
        <v>Other</v>
      </c>
      <c r="P551" s="26" t="str">
        <f>INDEX(customers!$G:$G,MATCH(orders!$B551,customers!$A:$A,0))</f>
        <v>Enterprise</v>
      </c>
      <c r="Q551" t="str">
        <f>INDEX(customers!$J:$J,MATCH(orders!$B551,customers!$A:$A,0))</f>
        <v>Pro</v>
      </c>
      <c r="R551" t="str">
        <f>INDEX(customers!$K:$K,MATCH(orders!$B551,customers!$A:$A,0))</f>
        <v>Monthly</v>
      </c>
    </row>
    <row r="552" spans="1:18" x14ac:dyDescent="0.25">
      <c r="A552" t="s">
        <v>1066</v>
      </c>
      <c r="B552" t="s">
        <v>1045</v>
      </c>
      <c r="C552" t="s">
        <v>1067</v>
      </c>
      <c r="D552" s="26">
        <v>45402</v>
      </c>
      <c r="E552" t="s">
        <v>19</v>
      </c>
      <c r="F552" t="s">
        <v>4</v>
      </c>
      <c r="G552">
        <v>315</v>
      </c>
      <c r="H552">
        <v>267.75</v>
      </c>
      <c r="I552" s="26">
        <f t="shared" si="16"/>
        <v>45383</v>
      </c>
      <c r="J552" s="26">
        <f>INDEX(customers!$L:$L,MATCH(orders!$B552,customers!$A:$A,0))</f>
        <v>45108</v>
      </c>
      <c r="K552">
        <v>1</v>
      </c>
      <c r="L552">
        <f t="shared" si="17"/>
        <v>9</v>
      </c>
      <c r="M552" s="26" t="str">
        <f>INDEX(customers!$I:$I,MATCH(orders!$B552,customers!$A:$A,0))</f>
        <v>Paid Search</v>
      </c>
      <c r="N552" s="26" t="str">
        <f>INDEX(customers!$E:$E,MATCH(orders!$B552,customers!$A:$A,0))</f>
        <v>Europe</v>
      </c>
      <c r="O552" s="26" t="str">
        <f>INDEX(customers!$F:$F,MATCH(orders!$B552,customers!$A:$A,0))</f>
        <v>Other</v>
      </c>
      <c r="P552" s="26" t="str">
        <f>INDEX(customers!$G:$G,MATCH(orders!$B552,customers!$A:$A,0))</f>
        <v>Enterprise</v>
      </c>
      <c r="Q552" t="str">
        <f>INDEX(customers!$J:$J,MATCH(orders!$B552,customers!$A:$A,0))</f>
        <v>Pro</v>
      </c>
      <c r="R552" t="str">
        <f>INDEX(customers!$K:$K,MATCH(orders!$B552,customers!$A:$A,0))</f>
        <v>Monthly</v>
      </c>
    </row>
    <row r="553" spans="1:18" x14ac:dyDescent="0.25">
      <c r="A553" t="s">
        <v>1068</v>
      </c>
      <c r="B553" t="s">
        <v>1045</v>
      </c>
      <c r="C553" t="s">
        <v>1067</v>
      </c>
      <c r="D553" s="26">
        <v>45432</v>
      </c>
      <c r="E553" t="s">
        <v>19</v>
      </c>
      <c r="F553" t="s">
        <v>4</v>
      </c>
      <c r="G553">
        <v>315</v>
      </c>
      <c r="H553">
        <v>267.75</v>
      </c>
      <c r="I553" s="26">
        <f t="shared" si="16"/>
        <v>45413</v>
      </c>
      <c r="J553" s="26">
        <f>INDEX(customers!$L:$L,MATCH(orders!$B553,customers!$A:$A,0))</f>
        <v>45108</v>
      </c>
      <c r="K553">
        <v>1</v>
      </c>
      <c r="L553">
        <f t="shared" si="17"/>
        <v>10</v>
      </c>
      <c r="M553" s="26" t="str">
        <f>INDEX(customers!$I:$I,MATCH(orders!$B553,customers!$A:$A,0))</f>
        <v>Paid Search</v>
      </c>
      <c r="N553" s="26" t="str">
        <f>INDEX(customers!$E:$E,MATCH(orders!$B553,customers!$A:$A,0))</f>
        <v>Europe</v>
      </c>
      <c r="O553" s="26" t="str">
        <f>INDEX(customers!$F:$F,MATCH(orders!$B553,customers!$A:$A,0))</f>
        <v>Other</v>
      </c>
      <c r="P553" s="26" t="str">
        <f>INDEX(customers!$G:$G,MATCH(orders!$B553,customers!$A:$A,0))</f>
        <v>Enterprise</v>
      </c>
      <c r="Q553" t="str">
        <f>INDEX(customers!$J:$J,MATCH(orders!$B553,customers!$A:$A,0))</f>
        <v>Pro</v>
      </c>
      <c r="R553" t="str">
        <f>INDEX(customers!$K:$K,MATCH(orders!$B553,customers!$A:$A,0))</f>
        <v>Monthly</v>
      </c>
    </row>
    <row r="554" spans="1:18" x14ac:dyDescent="0.25">
      <c r="A554" t="s">
        <v>1069</v>
      </c>
      <c r="B554" t="s">
        <v>1045</v>
      </c>
      <c r="C554" t="s">
        <v>1070</v>
      </c>
      <c r="D554" s="26">
        <v>45433</v>
      </c>
      <c r="E554" t="s">
        <v>19</v>
      </c>
      <c r="F554" t="s">
        <v>4</v>
      </c>
      <c r="G554">
        <v>315</v>
      </c>
      <c r="H554">
        <v>267.75</v>
      </c>
      <c r="I554" s="26">
        <f t="shared" si="16"/>
        <v>45413</v>
      </c>
      <c r="J554" s="26">
        <f>INDEX(customers!$L:$L,MATCH(orders!$B554,customers!$A:$A,0))</f>
        <v>45108</v>
      </c>
      <c r="K554">
        <v>1</v>
      </c>
      <c r="L554">
        <f t="shared" si="17"/>
        <v>10</v>
      </c>
      <c r="M554" s="26" t="str">
        <f>INDEX(customers!$I:$I,MATCH(orders!$B554,customers!$A:$A,0))</f>
        <v>Paid Search</v>
      </c>
      <c r="N554" s="26" t="str">
        <f>INDEX(customers!$E:$E,MATCH(orders!$B554,customers!$A:$A,0))</f>
        <v>Europe</v>
      </c>
      <c r="O554" s="26" t="str">
        <f>INDEX(customers!$F:$F,MATCH(orders!$B554,customers!$A:$A,0))</f>
        <v>Other</v>
      </c>
      <c r="P554" s="26" t="str">
        <f>INDEX(customers!$G:$G,MATCH(orders!$B554,customers!$A:$A,0))</f>
        <v>Enterprise</v>
      </c>
      <c r="Q554" t="str">
        <f>INDEX(customers!$J:$J,MATCH(orders!$B554,customers!$A:$A,0))</f>
        <v>Pro</v>
      </c>
      <c r="R554" t="str">
        <f>INDEX(customers!$K:$K,MATCH(orders!$B554,customers!$A:$A,0))</f>
        <v>Monthly</v>
      </c>
    </row>
    <row r="555" spans="1:18" x14ac:dyDescent="0.25">
      <c r="A555" t="s">
        <v>1071</v>
      </c>
      <c r="B555" t="s">
        <v>1045</v>
      </c>
      <c r="C555" t="s">
        <v>1072</v>
      </c>
      <c r="D555" s="26">
        <v>45464</v>
      </c>
      <c r="E555" t="s">
        <v>19</v>
      </c>
      <c r="F555" t="s">
        <v>4</v>
      </c>
      <c r="G555">
        <v>315</v>
      </c>
      <c r="H555">
        <v>267.75</v>
      </c>
      <c r="I555" s="26">
        <f t="shared" si="16"/>
        <v>45444</v>
      </c>
      <c r="J555" s="26">
        <f>INDEX(customers!$L:$L,MATCH(orders!$B555,customers!$A:$A,0))</f>
        <v>45108</v>
      </c>
      <c r="K555">
        <v>1</v>
      </c>
      <c r="L555">
        <f t="shared" si="17"/>
        <v>11</v>
      </c>
      <c r="M555" s="26" t="str">
        <f>INDEX(customers!$I:$I,MATCH(orders!$B555,customers!$A:$A,0))</f>
        <v>Paid Search</v>
      </c>
      <c r="N555" s="26" t="str">
        <f>INDEX(customers!$E:$E,MATCH(orders!$B555,customers!$A:$A,0))</f>
        <v>Europe</v>
      </c>
      <c r="O555" s="26" t="str">
        <f>INDEX(customers!$F:$F,MATCH(orders!$B555,customers!$A:$A,0))</f>
        <v>Other</v>
      </c>
      <c r="P555" s="26" t="str">
        <f>INDEX(customers!$G:$G,MATCH(orders!$B555,customers!$A:$A,0))</f>
        <v>Enterprise</v>
      </c>
      <c r="Q555" t="str">
        <f>INDEX(customers!$J:$J,MATCH(orders!$B555,customers!$A:$A,0))</f>
        <v>Pro</v>
      </c>
      <c r="R555" t="str">
        <f>INDEX(customers!$K:$K,MATCH(orders!$B555,customers!$A:$A,0))</f>
        <v>Monthly</v>
      </c>
    </row>
    <row r="556" spans="1:18" x14ac:dyDescent="0.25">
      <c r="A556" t="s">
        <v>1073</v>
      </c>
      <c r="B556" t="s">
        <v>1045</v>
      </c>
      <c r="C556" t="s">
        <v>1072</v>
      </c>
      <c r="D556" s="26">
        <v>45494</v>
      </c>
      <c r="E556" t="s">
        <v>19</v>
      </c>
      <c r="F556" t="s">
        <v>4</v>
      </c>
      <c r="G556">
        <v>315</v>
      </c>
      <c r="H556">
        <v>267.75</v>
      </c>
      <c r="I556" s="26">
        <f t="shared" si="16"/>
        <v>45474</v>
      </c>
      <c r="J556" s="26">
        <f>INDEX(customers!$L:$L,MATCH(orders!$B556,customers!$A:$A,0))</f>
        <v>45108</v>
      </c>
      <c r="K556">
        <v>1</v>
      </c>
      <c r="L556">
        <f t="shared" si="17"/>
        <v>12</v>
      </c>
      <c r="M556" s="26" t="str">
        <f>INDEX(customers!$I:$I,MATCH(orders!$B556,customers!$A:$A,0))</f>
        <v>Paid Search</v>
      </c>
      <c r="N556" s="26" t="str">
        <f>INDEX(customers!$E:$E,MATCH(orders!$B556,customers!$A:$A,0))</f>
        <v>Europe</v>
      </c>
      <c r="O556" s="26" t="str">
        <f>INDEX(customers!$F:$F,MATCH(orders!$B556,customers!$A:$A,0))</f>
        <v>Other</v>
      </c>
      <c r="P556" s="26" t="str">
        <f>INDEX(customers!$G:$G,MATCH(orders!$B556,customers!$A:$A,0))</f>
        <v>Enterprise</v>
      </c>
      <c r="Q556" t="str">
        <f>INDEX(customers!$J:$J,MATCH(orders!$B556,customers!$A:$A,0))</f>
        <v>Pro</v>
      </c>
      <c r="R556" t="str">
        <f>INDEX(customers!$K:$K,MATCH(orders!$B556,customers!$A:$A,0))</f>
        <v>Monthly</v>
      </c>
    </row>
    <row r="557" spans="1:18" x14ac:dyDescent="0.25">
      <c r="A557" t="s">
        <v>1074</v>
      </c>
      <c r="B557" t="s">
        <v>1045</v>
      </c>
      <c r="C557" t="s">
        <v>1075</v>
      </c>
      <c r="D557" s="26">
        <v>45495</v>
      </c>
      <c r="E557" t="s">
        <v>19</v>
      </c>
      <c r="F557" t="s">
        <v>4</v>
      </c>
      <c r="G557">
        <v>315</v>
      </c>
      <c r="H557">
        <v>267.75</v>
      </c>
      <c r="I557" s="26">
        <f t="shared" si="16"/>
        <v>45474</v>
      </c>
      <c r="J557" s="26">
        <f>INDEX(customers!$L:$L,MATCH(orders!$B557,customers!$A:$A,0))</f>
        <v>45108</v>
      </c>
      <c r="K557">
        <v>1</v>
      </c>
      <c r="L557">
        <f t="shared" si="17"/>
        <v>12</v>
      </c>
      <c r="M557" s="26" t="str">
        <f>INDEX(customers!$I:$I,MATCH(orders!$B557,customers!$A:$A,0))</f>
        <v>Paid Search</v>
      </c>
      <c r="N557" s="26" t="str">
        <f>INDEX(customers!$E:$E,MATCH(orders!$B557,customers!$A:$A,0))</f>
        <v>Europe</v>
      </c>
      <c r="O557" s="26" t="str">
        <f>INDEX(customers!$F:$F,MATCH(orders!$B557,customers!$A:$A,0))</f>
        <v>Other</v>
      </c>
      <c r="P557" s="26" t="str">
        <f>INDEX(customers!$G:$G,MATCH(orders!$B557,customers!$A:$A,0))</f>
        <v>Enterprise</v>
      </c>
      <c r="Q557" t="str">
        <f>INDEX(customers!$J:$J,MATCH(orders!$B557,customers!$A:$A,0))</f>
        <v>Pro</v>
      </c>
      <c r="R557" t="str">
        <f>INDEX(customers!$K:$K,MATCH(orders!$B557,customers!$A:$A,0))</f>
        <v>Monthly</v>
      </c>
    </row>
    <row r="558" spans="1:18" x14ac:dyDescent="0.25">
      <c r="A558" t="s">
        <v>1076</v>
      </c>
      <c r="B558" t="s">
        <v>1045</v>
      </c>
      <c r="C558" t="s">
        <v>1077</v>
      </c>
      <c r="D558" s="26">
        <v>45526</v>
      </c>
      <c r="E558" t="s">
        <v>19</v>
      </c>
      <c r="F558" t="s">
        <v>4</v>
      </c>
      <c r="G558">
        <v>315</v>
      </c>
      <c r="H558">
        <v>267.75</v>
      </c>
      <c r="I558" s="26">
        <f t="shared" si="16"/>
        <v>45505</v>
      </c>
      <c r="J558" s="26">
        <f>INDEX(customers!$L:$L,MATCH(orders!$B558,customers!$A:$A,0))</f>
        <v>45108</v>
      </c>
      <c r="K558">
        <v>1</v>
      </c>
      <c r="L558">
        <f t="shared" si="17"/>
        <v>13</v>
      </c>
      <c r="M558" s="26" t="str">
        <f>INDEX(customers!$I:$I,MATCH(orders!$B558,customers!$A:$A,0))</f>
        <v>Paid Search</v>
      </c>
      <c r="N558" s="26" t="str">
        <f>INDEX(customers!$E:$E,MATCH(orders!$B558,customers!$A:$A,0))</f>
        <v>Europe</v>
      </c>
      <c r="O558" s="26" t="str">
        <f>INDEX(customers!$F:$F,MATCH(orders!$B558,customers!$A:$A,0))</f>
        <v>Other</v>
      </c>
      <c r="P558" s="26" t="str">
        <f>INDEX(customers!$G:$G,MATCH(orders!$B558,customers!$A:$A,0))</f>
        <v>Enterprise</v>
      </c>
      <c r="Q558" t="str">
        <f>INDEX(customers!$J:$J,MATCH(orders!$B558,customers!$A:$A,0))</f>
        <v>Pro</v>
      </c>
      <c r="R558" t="str">
        <f>INDEX(customers!$K:$K,MATCH(orders!$B558,customers!$A:$A,0))</f>
        <v>Monthly</v>
      </c>
    </row>
    <row r="559" spans="1:18" x14ac:dyDescent="0.25">
      <c r="A559" t="s">
        <v>1078</v>
      </c>
      <c r="B559" t="s">
        <v>1045</v>
      </c>
      <c r="C559" t="s">
        <v>1079</v>
      </c>
      <c r="D559" s="26">
        <v>45557</v>
      </c>
      <c r="E559" t="s">
        <v>19</v>
      </c>
      <c r="F559" t="s">
        <v>4</v>
      </c>
      <c r="G559">
        <v>315</v>
      </c>
      <c r="H559">
        <v>267.75</v>
      </c>
      <c r="I559" s="26">
        <f t="shared" si="16"/>
        <v>45536</v>
      </c>
      <c r="J559" s="26">
        <f>INDEX(customers!$L:$L,MATCH(orders!$B559,customers!$A:$A,0))</f>
        <v>45108</v>
      </c>
      <c r="K559">
        <v>1</v>
      </c>
      <c r="L559">
        <f t="shared" si="17"/>
        <v>14</v>
      </c>
      <c r="M559" s="26" t="str">
        <f>INDEX(customers!$I:$I,MATCH(orders!$B559,customers!$A:$A,0))</f>
        <v>Paid Search</v>
      </c>
      <c r="N559" s="26" t="str">
        <f>INDEX(customers!$E:$E,MATCH(orders!$B559,customers!$A:$A,0))</f>
        <v>Europe</v>
      </c>
      <c r="O559" s="26" t="str">
        <f>INDEX(customers!$F:$F,MATCH(orders!$B559,customers!$A:$A,0))</f>
        <v>Other</v>
      </c>
      <c r="P559" s="26" t="str">
        <f>INDEX(customers!$G:$G,MATCH(orders!$B559,customers!$A:$A,0))</f>
        <v>Enterprise</v>
      </c>
      <c r="Q559" t="str">
        <f>INDEX(customers!$J:$J,MATCH(orders!$B559,customers!$A:$A,0))</f>
        <v>Pro</v>
      </c>
      <c r="R559" t="str">
        <f>INDEX(customers!$K:$K,MATCH(orders!$B559,customers!$A:$A,0))</f>
        <v>Monthly</v>
      </c>
    </row>
    <row r="560" spans="1:18" x14ac:dyDescent="0.25">
      <c r="A560" t="s">
        <v>1080</v>
      </c>
      <c r="B560" t="s">
        <v>1045</v>
      </c>
      <c r="C560" t="s">
        <v>1079</v>
      </c>
      <c r="D560" s="26">
        <v>45587</v>
      </c>
      <c r="E560" t="s">
        <v>19</v>
      </c>
      <c r="F560" t="s">
        <v>4</v>
      </c>
      <c r="G560">
        <v>315</v>
      </c>
      <c r="H560">
        <v>267.75</v>
      </c>
      <c r="I560" s="26">
        <f t="shared" si="16"/>
        <v>45566</v>
      </c>
      <c r="J560" s="26">
        <f>INDEX(customers!$L:$L,MATCH(orders!$B560,customers!$A:$A,0))</f>
        <v>45108</v>
      </c>
      <c r="K560">
        <v>1</v>
      </c>
      <c r="L560">
        <f t="shared" si="17"/>
        <v>15</v>
      </c>
      <c r="M560" s="26" t="str">
        <f>INDEX(customers!$I:$I,MATCH(orders!$B560,customers!$A:$A,0))</f>
        <v>Paid Search</v>
      </c>
      <c r="N560" s="26" t="str">
        <f>INDEX(customers!$E:$E,MATCH(orders!$B560,customers!$A:$A,0))</f>
        <v>Europe</v>
      </c>
      <c r="O560" s="26" t="str">
        <f>INDEX(customers!$F:$F,MATCH(orders!$B560,customers!$A:$A,0))</f>
        <v>Other</v>
      </c>
      <c r="P560" s="26" t="str">
        <f>INDEX(customers!$G:$G,MATCH(orders!$B560,customers!$A:$A,0))</f>
        <v>Enterprise</v>
      </c>
      <c r="Q560" t="str">
        <f>INDEX(customers!$J:$J,MATCH(orders!$B560,customers!$A:$A,0))</f>
        <v>Pro</v>
      </c>
      <c r="R560" t="str">
        <f>INDEX(customers!$K:$K,MATCH(orders!$B560,customers!$A:$A,0))</f>
        <v>Monthly</v>
      </c>
    </row>
    <row r="561" spans="1:18" x14ac:dyDescent="0.25">
      <c r="A561" t="s">
        <v>1081</v>
      </c>
      <c r="B561" t="s">
        <v>1045</v>
      </c>
      <c r="C561" t="s">
        <v>1082</v>
      </c>
      <c r="D561" s="26">
        <v>45588</v>
      </c>
      <c r="E561" t="s">
        <v>19</v>
      </c>
      <c r="F561" t="s">
        <v>4</v>
      </c>
      <c r="G561">
        <v>315</v>
      </c>
      <c r="H561">
        <v>267.75</v>
      </c>
      <c r="I561" s="26">
        <f t="shared" si="16"/>
        <v>45566</v>
      </c>
      <c r="J561" s="26">
        <f>INDEX(customers!$L:$L,MATCH(orders!$B561,customers!$A:$A,0))</f>
        <v>45108</v>
      </c>
      <c r="K561">
        <v>1</v>
      </c>
      <c r="L561">
        <f t="shared" si="17"/>
        <v>15</v>
      </c>
      <c r="M561" s="26" t="str">
        <f>INDEX(customers!$I:$I,MATCH(orders!$B561,customers!$A:$A,0))</f>
        <v>Paid Search</v>
      </c>
      <c r="N561" s="26" t="str">
        <f>INDEX(customers!$E:$E,MATCH(orders!$B561,customers!$A:$A,0))</f>
        <v>Europe</v>
      </c>
      <c r="O561" s="26" t="str">
        <f>INDEX(customers!$F:$F,MATCH(orders!$B561,customers!$A:$A,0))</f>
        <v>Other</v>
      </c>
      <c r="P561" s="26" t="str">
        <f>INDEX(customers!$G:$G,MATCH(orders!$B561,customers!$A:$A,0))</f>
        <v>Enterprise</v>
      </c>
      <c r="Q561" t="str">
        <f>INDEX(customers!$J:$J,MATCH(orders!$B561,customers!$A:$A,0))</f>
        <v>Pro</v>
      </c>
      <c r="R561" t="str">
        <f>INDEX(customers!$K:$K,MATCH(orders!$B561,customers!$A:$A,0))</f>
        <v>Monthly</v>
      </c>
    </row>
    <row r="562" spans="1:18" x14ac:dyDescent="0.25">
      <c r="A562" t="s">
        <v>1083</v>
      </c>
      <c r="B562" t="s">
        <v>1045</v>
      </c>
      <c r="C562" t="s">
        <v>1084</v>
      </c>
      <c r="D562" s="26">
        <v>45619</v>
      </c>
      <c r="E562" t="s">
        <v>19</v>
      </c>
      <c r="F562" t="s">
        <v>4</v>
      </c>
      <c r="G562">
        <v>315</v>
      </c>
      <c r="H562">
        <v>267.75</v>
      </c>
      <c r="I562" s="26">
        <f t="shared" si="16"/>
        <v>45597</v>
      </c>
      <c r="J562" s="26">
        <f>INDEX(customers!$L:$L,MATCH(orders!$B562,customers!$A:$A,0))</f>
        <v>45108</v>
      </c>
      <c r="K562">
        <v>1</v>
      </c>
      <c r="L562">
        <f t="shared" si="17"/>
        <v>16</v>
      </c>
      <c r="M562" s="26" t="str">
        <f>INDEX(customers!$I:$I,MATCH(orders!$B562,customers!$A:$A,0))</f>
        <v>Paid Search</v>
      </c>
      <c r="N562" s="26" t="str">
        <f>INDEX(customers!$E:$E,MATCH(orders!$B562,customers!$A:$A,0))</f>
        <v>Europe</v>
      </c>
      <c r="O562" s="26" t="str">
        <f>INDEX(customers!$F:$F,MATCH(orders!$B562,customers!$A:$A,0))</f>
        <v>Other</v>
      </c>
      <c r="P562" s="26" t="str">
        <f>INDEX(customers!$G:$G,MATCH(orders!$B562,customers!$A:$A,0))</f>
        <v>Enterprise</v>
      </c>
      <c r="Q562" t="str">
        <f>INDEX(customers!$J:$J,MATCH(orders!$B562,customers!$A:$A,0))</f>
        <v>Pro</v>
      </c>
      <c r="R562" t="str">
        <f>INDEX(customers!$K:$K,MATCH(orders!$B562,customers!$A:$A,0))</f>
        <v>Monthly</v>
      </c>
    </row>
    <row r="563" spans="1:18" x14ac:dyDescent="0.25">
      <c r="A563" t="s">
        <v>1085</v>
      </c>
      <c r="B563" t="s">
        <v>1045</v>
      </c>
      <c r="C563" t="s">
        <v>1084</v>
      </c>
      <c r="D563" s="26">
        <v>45649</v>
      </c>
      <c r="E563" t="s">
        <v>19</v>
      </c>
      <c r="F563" t="s">
        <v>4</v>
      </c>
      <c r="G563">
        <v>315</v>
      </c>
      <c r="H563">
        <v>267.75</v>
      </c>
      <c r="I563" s="26">
        <f t="shared" si="16"/>
        <v>45627</v>
      </c>
      <c r="J563" s="26">
        <f>INDEX(customers!$L:$L,MATCH(orders!$B563,customers!$A:$A,0))</f>
        <v>45108</v>
      </c>
      <c r="K563">
        <v>1</v>
      </c>
      <c r="L563">
        <f t="shared" si="17"/>
        <v>17</v>
      </c>
      <c r="M563" s="26" t="str">
        <f>INDEX(customers!$I:$I,MATCH(orders!$B563,customers!$A:$A,0))</f>
        <v>Paid Search</v>
      </c>
      <c r="N563" s="26" t="str">
        <f>INDEX(customers!$E:$E,MATCH(orders!$B563,customers!$A:$A,0))</f>
        <v>Europe</v>
      </c>
      <c r="O563" s="26" t="str">
        <f>INDEX(customers!$F:$F,MATCH(orders!$B563,customers!$A:$A,0))</f>
        <v>Other</v>
      </c>
      <c r="P563" s="26" t="str">
        <f>INDEX(customers!$G:$G,MATCH(orders!$B563,customers!$A:$A,0))</f>
        <v>Enterprise</v>
      </c>
      <c r="Q563" t="str">
        <f>INDEX(customers!$J:$J,MATCH(orders!$B563,customers!$A:$A,0))</f>
        <v>Pro</v>
      </c>
      <c r="R563" t="str">
        <f>INDEX(customers!$K:$K,MATCH(orders!$B563,customers!$A:$A,0))</f>
        <v>Monthly</v>
      </c>
    </row>
    <row r="564" spans="1:18" x14ac:dyDescent="0.25">
      <c r="A564" t="s">
        <v>1086</v>
      </c>
      <c r="B564" t="s">
        <v>1045</v>
      </c>
      <c r="C564" t="s">
        <v>1087</v>
      </c>
      <c r="D564" s="26">
        <v>45650</v>
      </c>
      <c r="E564" t="s">
        <v>18</v>
      </c>
      <c r="F564" t="s">
        <v>4</v>
      </c>
      <c r="G564">
        <v>135</v>
      </c>
      <c r="H564">
        <v>110.7</v>
      </c>
      <c r="I564" s="26">
        <f t="shared" si="16"/>
        <v>45627</v>
      </c>
      <c r="J564" s="26">
        <f>INDEX(customers!$L:$L,MATCH(orders!$B564,customers!$A:$A,0))</f>
        <v>45108</v>
      </c>
      <c r="K564">
        <v>1</v>
      </c>
      <c r="L564">
        <f t="shared" si="17"/>
        <v>17</v>
      </c>
      <c r="M564" s="26" t="str">
        <f>INDEX(customers!$I:$I,MATCH(orders!$B564,customers!$A:$A,0))</f>
        <v>Paid Search</v>
      </c>
      <c r="N564" s="26" t="str">
        <f>INDEX(customers!$E:$E,MATCH(orders!$B564,customers!$A:$A,0))</f>
        <v>Europe</v>
      </c>
      <c r="O564" s="26" t="str">
        <f>INDEX(customers!$F:$F,MATCH(orders!$B564,customers!$A:$A,0))</f>
        <v>Other</v>
      </c>
      <c r="P564" s="26" t="str">
        <f>INDEX(customers!$G:$G,MATCH(orders!$B564,customers!$A:$A,0))</f>
        <v>Enterprise</v>
      </c>
      <c r="Q564" t="str">
        <f>INDEX(customers!$J:$J,MATCH(orders!$B564,customers!$A:$A,0))</f>
        <v>Pro</v>
      </c>
      <c r="R564" t="str">
        <f>INDEX(customers!$K:$K,MATCH(orders!$B564,customers!$A:$A,0))</f>
        <v>Monthly</v>
      </c>
    </row>
    <row r="565" spans="1:18" x14ac:dyDescent="0.25">
      <c r="A565" t="s">
        <v>1088</v>
      </c>
      <c r="B565" t="s">
        <v>1089</v>
      </c>
      <c r="C565" t="s">
        <v>1090</v>
      </c>
      <c r="D565" s="26">
        <v>44950</v>
      </c>
      <c r="E565" t="s">
        <v>17</v>
      </c>
      <c r="F565" t="s">
        <v>4</v>
      </c>
      <c r="G565">
        <v>75</v>
      </c>
      <c r="H565">
        <v>60</v>
      </c>
      <c r="I565" s="26">
        <f t="shared" si="16"/>
        <v>44927</v>
      </c>
      <c r="J565" s="26">
        <f>INDEX(customers!$L:$L,MATCH(orders!$B565,customers!$A:$A,0))</f>
        <v>44927</v>
      </c>
      <c r="K565">
        <v>1</v>
      </c>
      <c r="L565">
        <f t="shared" si="17"/>
        <v>0</v>
      </c>
      <c r="M565" s="26" t="str">
        <f>INDEX(customers!$I:$I,MATCH(orders!$B565,customers!$A:$A,0))</f>
        <v>Affiliate</v>
      </c>
      <c r="N565" s="26" t="str">
        <f>INDEX(customers!$E:$E,MATCH(orders!$B565,customers!$A:$A,0))</f>
        <v>North America</v>
      </c>
      <c r="O565" s="26" t="str">
        <f>INDEX(customers!$F:$F,MATCH(orders!$B565,customers!$A:$A,0))</f>
        <v>Healthcare</v>
      </c>
      <c r="P565" s="26" t="str">
        <f>INDEX(customers!$G:$G,MATCH(orders!$B565,customers!$A:$A,0))</f>
        <v>SMBs</v>
      </c>
      <c r="Q565" t="str">
        <f>INDEX(customers!$J:$J,MATCH(orders!$B565,customers!$A:$A,0))</f>
        <v>Basic</v>
      </c>
      <c r="R565" t="str">
        <f>INDEX(customers!$K:$K,MATCH(orders!$B565,customers!$A:$A,0))</f>
        <v>Monthly</v>
      </c>
    </row>
    <row r="566" spans="1:18" x14ac:dyDescent="0.25">
      <c r="A566" t="s">
        <v>1091</v>
      </c>
      <c r="B566" t="s">
        <v>1092</v>
      </c>
      <c r="C566" t="s">
        <v>1093</v>
      </c>
      <c r="D566" s="26">
        <v>44818</v>
      </c>
      <c r="E566" t="s">
        <v>17</v>
      </c>
      <c r="F566" t="s">
        <v>5</v>
      </c>
      <c r="G566">
        <v>600</v>
      </c>
      <c r="H566">
        <v>480</v>
      </c>
      <c r="I566" s="26">
        <f t="shared" si="16"/>
        <v>44805</v>
      </c>
      <c r="J566" s="26">
        <f>INDEX(customers!$L:$L,MATCH(orders!$B566,customers!$A:$A,0))</f>
        <v>44805</v>
      </c>
      <c r="K566">
        <v>1</v>
      </c>
      <c r="L566">
        <f t="shared" si="17"/>
        <v>0</v>
      </c>
      <c r="M566" s="26" t="str">
        <f>INDEX(customers!$I:$I,MATCH(orders!$B566,customers!$A:$A,0))</f>
        <v>Paid Search</v>
      </c>
      <c r="N566" s="26" t="str">
        <f>INDEX(customers!$E:$E,MATCH(orders!$B566,customers!$A:$A,0))</f>
        <v>North America</v>
      </c>
      <c r="O566" s="26" t="str">
        <f>INDEX(customers!$F:$F,MATCH(orders!$B566,customers!$A:$A,0))</f>
        <v>Tech</v>
      </c>
      <c r="P566" s="26" t="str">
        <f>INDEX(customers!$G:$G,MATCH(orders!$B566,customers!$A:$A,0))</f>
        <v>Mid-Market</v>
      </c>
      <c r="Q566" t="str">
        <f>INDEX(customers!$J:$J,MATCH(orders!$B566,customers!$A:$A,0))</f>
        <v>Basic</v>
      </c>
      <c r="R566" t="str">
        <f>INDEX(customers!$K:$K,MATCH(orders!$B566,customers!$A:$A,0))</f>
        <v>Monthly</v>
      </c>
    </row>
    <row r="567" spans="1:18" x14ac:dyDescent="0.25">
      <c r="A567" t="s">
        <v>1094</v>
      </c>
      <c r="B567" t="s">
        <v>1095</v>
      </c>
      <c r="C567" t="s">
        <v>1096</v>
      </c>
      <c r="D567" s="26">
        <v>45149</v>
      </c>
      <c r="E567" t="s">
        <v>17</v>
      </c>
      <c r="F567" t="s">
        <v>5</v>
      </c>
      <c r="G567">
        <v>600</v>
      </c>
      <c r="H567">
        <v>480</v>
      </c>
      <c r="I567" s="26">
        <f t="shared" si="16"/>
        <v>45139</v>
      </c>
      <c r="J567" s="26">
        <f>INDEX(customers!$L:$L,MATCH(orders!$B567,customers!$A:$A,0))</f>
        <v>45139</v>
      </c>
      <c r="K567">
        <v>1</v>
      </c>
      <c r="L567">
        <f t="shared" si="17"/>
        <v>0</v>
      </c>
      <c r="M567" s="26" t="str">
        <f>INDEX(customers!$I:$I,MATCH(orders!$B567,customers!$A:$A,0))</f>
        <v>Paid Search</v>
      </c>
      <c r="N567" s="26" t="str">
        <f>INDEX(customers!$E:$E,MATCH(orders!$B567,customers!$A:$A,0))</f>
        <v>North America</v>
      </c>
      <c r="O567" s="26" t="str">
        <f>INDEX(customers!$F:$F,MATCH(orders!$B567,customers!$A:$A,0))</f>
        <v>Retail</v>
      </c>
      <c r="P567" s="26" t="str">
        <f>INDEX(customers!$G:$G,MATCH(orders!$B567,customers!$A:$A,0))</f>
        <v>SMBs</v>
      </c>
      <c r="Q567" t="str">
        <f>INDEX(customers!$J:$J,MATCH(orders!$B567,customers!$A:$A,0))</f>
        <v>Basic</v>
      </c>
      <c r="R567" t="str">
        <f>INDEX(customers!$K:$K,MATCH(orders!$B567,customers!$A:$A,0))</f>
        <v>Monthly</v>
      </c>
    </row>
    <row r="568" spans="1:18" x14ac:dyDescent="0.25">
      <c r="A568" t="s">
        <v>1097</v>
      </c>
      <c r="B568" t="s">
        <v>1095</v>
      </c>
      <c r="C568" t="s">
        <v>1098</v>
      </c>
      <c r="D568" s="26">
        <v>45515</v>
      </c>
      <c r="E568" t="s">
        <v>17</v>
      </c>
      <c r="F568" t="s">
        <v>5</v>
      </c>
      <c r="G568">
        <v>600</v>
      </c>
      <c r="H568">
        <v>480</v>
      </c>
      <c r="I568" s="26">
        <f t="shared" si="16"/>
        <v>45505</v>
      </c>
      <c r="J568" s="26">
        <f>INDEX(customers!$L:$L,MATCH(orders!$B568,customers!$A:$A,0))</f>
        <v>45139</v>
      </c>
      <c r="K568">
        <v>1</v>
      </c>
      <c r="L568">
        <f t="shared" si="17"/>
        <v>12</v>
      </c>
      <c r="M568" s="26" t="str">
        <f>INDEX(customers!$I:$I,MATCH(orders!$B568,customers!$A:$A,0))</f>
        <v>Paid Search</v>
      </c>
      <c r="N568" s="26" t="str">
        <f>INDEX(customers!$E:$E,MATCH(orders!$B568,customers!$A:$A,0))</f>
        <v>North America</v>
      </c>
      <c r="O568" s="26" t="str">
        <f>INDEX(customers!$F:$F,MATCH(orders!$B568,customers!$A:$A,0))</f>
        <v>Retail</v>
      </c>
      <c r="P568" s="26" t="str">
        <f>INDEX(customers!$G:$G,MATCH(orders!$B568,customers!$A:$A,0))</f>
        <v>SMBs</v>
      </c>
      <c r="Q568" t="str">
        <f>INDEX(customers!$J:$J,MATCH(orders!$B568,customers!$A:$A,0))</f>
        <v>Basic</v>
      </c>
      <c r="R568" t="str">
        <f>INDEX(customers!$K:$K,MATCH(orders!$B568,customers!$A:$A,0))</f>
        <v>Monthly</v>
      </c>
    </row>
    <row r="569" spans="1:18" x14ac:dyDescent="0.25">
      <c r="A569" t="s">
        <v>1099</v>
      </c>
      <c r="B569" t="s">
        <v>1100</v>
      </c>
      <c r="C569" t="s">
        <v>1101</v>
      </c>
      <c r="D569" s="26">
        <v>45450</v>
      </c>
      <c r="E569" t="s">
        <v>17</v>
      </c>
      <c r="F569" t="s">
        <v>5</v>
      </c>
      <c r="G569">
        <v>600</v>
      </c>
      <c r="H569">
        <v>480</v>
      </c>
      <c r="I569" s="26">
        <f t="shared" si="16"/>
        <v>45444</v>
      </c>
      <c r="J569" s="26">
        <f>INDEX(customers!$L:$L,MATCH(orders!$B569,customers!$A:$A,0))</f>
        <v>45444</v>
      </c>
      <c r="K569">
        <v>1</v>
      </c>
      <c r="L569">
        <f t="shared" si="17"/>
        <v>0</v>
      </c>
      <c r="M569" s="26" t="str">
        <f>INDEX(customers!$I:$I,MATCH(orders!$B569,customers!$A:$A,0))</f>
        <v>Email</v>
      </c>
      <c r="N569" s="26" t="str">
        <f>INDEX(customers!$E:$E,MATCH(orders!$B569,customers!$A:$A,0))</f>
        <v>North America</v>
      </c>
      <c r="O569" s="26" t="str">
        <f>INDEX(customers!$F:$F,MATCH(orders!$B569,customers!$A:$A,0))</f>
        <v>Healthcare</v>
      </c>
      <c r="P569" s="26" t="str">
        <f>INDEX(customers!$G:$G,MATCH(orders!$B569,customers!$A:$A,0))</f>
        <v>SMBs</v>
      </c>
      <c r="Q569" t="str">
        <f>INDEX(customers!$J:$J,MATCH(orders!$B569,customers!$A:$A,0))</f>
        <v>Basic</v>
      </c>
      <c r="R569" t="str">
        <f>INDEX(customers!$K:$K,MATCH(orders!$B569,customers!$A:$A,0))</f>
        <v>Monthly</v>
      </c>
    </row>
    <row r="570" spans="1:18" x14ac:dyDescent="0.25">
      <c r="A570" t="s">
        <v>1102</v>
      </c>
      <c r="B570" t="s">
        <v>1103</v>
      </c>
      <c r="C570" t="s">
        <v>1104</v>
      </c>
      <c r="D570" s="26">
        <v>45211</v>
      </c>
      <c r="E570" t="s">
        <v>18</v>
      </c>
      <c r="F570" t="s">
        <v>4</v>
      </c>
      <c r="G570">
        <v>135</v>
      </c>
      <c r="H570">
        <v>110.7</v>
      </c>
      <c r="I570" s="26">
        <f t="shared" si="16"/>
        <v>45200</v>
      </c>
      <c r="J570" s="26">
        <f>INDEX(customers!$L:$L,MATCH(orders!$B570,customers!$A:$A,0))</f>
        <v>45200</v>
      </c>
      <c r="K570">
        <v>1</v>
      </c>
      <c r="L570">
        <f t="shared" si="17"/>
        <v>0</v>
      </c>
      <c r="M570" s="26" t="str">
        <f>INDEX(customers!$I:$I,MATCH(orders!$B570,customers!$A:$A,0))</f>
        <v>Affiliate</v>
      </c>
      <c r="N570" s="26" t="str">
        <f>INDEX(customers!$E:$E,MATCH(orders!$B570,customers!$A:$A,0))</f>
        <v>Europe</v>
      </c>
      <c r="O570" s="26" t="str">
        <f>INDEX(customers!$F:$F,MATCH(orders!$B570,customers!$A:$A,0))</f>
        <v>Education</v>
      </c>
      <c r="P570" s="26" t="str">
        <f>INDEX(customers!$G:$G,MATCH(orders!$B570,customers!$A:$A,0))</f>
        <v>SMBs</v>
      </c>
      <c r="Q570" t="str">
        <f>INDEX(customers!$J:$J,MATCH(orders!$B570,customers!$A:$A,0))</f>
        <v>Basic</v>
      </c>
      <c r="R570" t="str">
        <f>INDEX(customers!$K:$K,MATCH(orders!$B570,customers!$A:$A,0))</f>
        <v>Monthly</v>
      </c>
    </row>
    <row r="571" spans="1:18" x14ac:dyDescent="0.25">
      <c r="A571" t="s">
        <v>1105</v>
      </c>
      <c r="B571" t="s">
        <v>1103</v>
      </c>
      <c r="C571" t="s">
        <v>1106</v>
      </c>
      <c r="D571" s="26">
        <v>45242</v>
      </c>
      <c r="E571" t="s">
        <v>18</v>
      </c>
      <c r="F571" t="s">
        <v>4</v>
      </c>
      <c r="G571">
        <v>135</v>
      </c>
      <c r="H571">
        <v>110.7</v>
      </c>
      <c r="I571" s="26">
        <f t="shared" si="16"/>
        <v>45231</v>
      </c>
      <c r="J571" s="26">
        <f>INDEX(customers!$L:$L,MATCH(orders!$B571,customers!$A:$A,0))</f>
        <v>45200</v>
      </c>
      <c r="K571">
        <v>1</v>
      </c>
      <c r="L571">
        <f t="shared" si="17"/>
        <v>1</v>
      </c>
      <c r="M571" s="26" t="str">
        <f>INDEX(customers!$I:$I,MATCH(orders!$B571,customers!$A:$A,0))</f>
        <v>Affiliate</v>
      </c>
      <c r="N571" s="26" t="str">
        <f>INDEX(customers!$E:$E,MATCH(orders!$B571,customers!$A:$A,0))</f>
        <v>Europe</v>
      </c>
      <c r="O571" s="26" t="str">
        <f>INDEX(customers!$F:$F,MATCH(orders!$B571,customers!$A:$A,0))</f>
        <v>Education</v>
      </c>
      <c r="P571" s="26" t="str">
        <f>INDEX(customers!$G:$G,MATCH(orders!$B571,customers!$A:$A,0))</f>
        <v>SMBs</v>
      </c>
      <c r="Q571" t="str">
        <f>INDEX(customers!$J:$J,MATCH(orders!$B571,customers!$A:$A,0))</f>
        <v>Basic</v>
      </c>
      <c r="R571" t="str">
        <f>INDEX(customers!$K:$K,MATCH(orders!$B571,customers!$A:$A,0))</f>
        <v>Monthly</v>
      </c>
    </row>
    <row r="572" spans="1:18" x14ac:dyDescent="0.25">
      <c r="A572" t="s">
        <v>1107</v>
      </c>
      <c r="B572" t="s">
        <v>1103</v>
      </c>
      <c r="C572" t="s">
        <v>1106</v>
      </c>
      <c r="D572" s="26">
        <v>45272</v>
      </c>
      <c r="E572" t="s">
        <v>18</v>
      </c>
      <c r="F572" t="s">
        <v>4</v>
      </c>
      <c r="G572">
        <v>135</v>
      </c>
      <c r="H572">
        <v>110.7</v>
      </c>
      <c r="I572" s="26">
        <f t="shared" si="16"/>
        <v>45261</v>
      </c>
      <c r="J572" s="26">
        <f>INDEX(customers!$L:$L,MATCH(orders!$B572,customers!$A:$A,0))</f>
        <v>45200</v>
      </c>
      <c r="K572">
        <v>1</v>
      </c>
      <c r="L572">
        <f t="shared" si="17"/>
        <v>2</v>
      </c>
      <c r="M572" s="26" t="str">
        <f>INDEX(customers!$I:$I,MATCH(orders!$B572,customers!$A:$A,0))</f>
        <v>Affiliate</v>
      </c>
      <c r="N572" s="26" t="str">
        <f>INDEX(customers!$E:$E,MATCH(orders!$B572,customers!$A:$A,0))</f>
        <v>Europe</v>
      </c>
      <c r="O572" s="26" t="str">
        <f>INDEX(customers!$F:$F,MATCH(orders!$B572,customers!$A:$A,0))</f>
        <v>Education</v>
      </c>
      <c r="P572" s="26" t="str">
        <f>INDEX(customers!$G:$G,MATCH(orders!$B572,customers!$A:$A,0))</f>
        <v>SMBs</v>
      </c>
      <c r="Q572" t="str">
        <f>INDEX(customers!$J:$J,MATCH(orders!$B572,customers!$A:$A,0))</f>
        <v>Basic</v>
      </c>
      <c r="R572" t="str">
        <f>INDEX(customers!$K:$K,MATCH(orders!$B572,customers!$A:$A,0))</f>
        <v>Monthly</v>
      </c>
    </row>
    <row r="573" spans="1:18" x14ac:dyDescent="0.25">
      <c r="A573" t="s">
        <v>1108</v>
      </c>
      <c r="B573" t="s">
        <v>1103</v>
      </c>
      <c r="C573" t="s">
        <v>1109</v>
      </c>
      <c r="D573" s="26">
        <v>45273</v>
      </c>
      <c r="E573" t="s">
        <v>18</v>
      </c>
      <c r="F573" t="s">
        <v>4</v>
      </c>
      <c r="G573">
        <v>135</v>
      </c>
      <c r="H573">
        <v>110.7</v>
      </c>
      <c r="I573" s="26">
        <f t="shared" si="16"/>
        <v>45261</v>
      </c>
      <c r="J573" s="26">
        <f>INDEX(customers!$L:$L,MATCH(orders!$B573,customers!$A:$A,0))</f>
        <v>45200</v>
      </c>
      <c r="K573">
        <v>1</v>
      </c>
      <c r="L573">
        <f t="shared" si="17"/>
        <v>2</v>
      </c>
      <c r="M573" s="26" t="str">
        <f>INDEX(customers!$I:$I,MATCH(orders!$B573,customers!$A:$A,0))</f>
        <v>Affiliate</v>
      </c>
      <c r="N573" s="26" t="str">
        <f>INDEX(customers!$E:$E,MATCH(orders!$B573,customers!$A:$A,0))</f>
        <v>Europe</v>
      </c>
      <c r="O573" s="26" t="str">
        <f>INDEX(customers!$F:$F,MATCH(orders!$B573,customers!$A:$A,0))</f>
        <v>Education</v>
      </c>
      <c r="P573" s="26" t="str">
        <f>INDEX(customers!$G:$G,MATCH(orders!$B573,customers!$A:$A,0))</f>
        <v>SMBs</v>
      </c>
      <c r="Q573" t="str">
        <f>INDEX(customers!$J:$J,MATCH(orders!$B573,customers!$A:$A,0))</f>
        <v>Basic</v>
      </c>
      <c r="R573" t="str">
        <f>INDEX(customers!$K:$K,MATCH(orders!$B573,customers!$A:$A,0))</f>
        <v>Monthly</v>
      </c>
    </row>
    <row r="574" spans="1:18" x14ac:dyDescent="0.25">
      <c r="A574" t="s">
        <v>1110</v>
      </c>
      <c r="B574" t="s">
        <v>1103</v>
      </c>
      <c r="C574" t="s">
        <v>1111</v>
      </c>
      <c r="D574" s="26">
        <v>45304</v>
      </c>
      <c r="E574" t="s">
        <v>19</v>
      </c>
      <c r="F574" t="s">
        <v>4</v>
      </c>
      <c r="G574">
        <v>315</v>
      </c>
      <c r="H574">
        <v>267.75</v>
      </c>
      <c r="I574" s="26">
        <f t="shared" si="16"/>
        <v>45292</v>
      </c>
      <c r="J574" s="26">
        <f>INDEX(customers!$L:$L,MATCH(orders!$B574,customers!$A:$A,0))</f>
        <v>45200</v>
      </c>
      <c r="K574">
        <v>1</v>
      </c>
      <c r="L574">
        <f t="shared" si="17"/>
        <v>3</v>
      </c>
      <c r="M574" s="26" t="str">
        <f>INDEX(customers!$I:$I,MATCH(orders!$B574,customers!$A:$A,0))</f>
        <v>Affiliate</v>
      </c>
      <c r="N574" s="26" t="str">
        <f>INDEX(customers!$E:$E,MATCH(orders!$B574,customers!$A:$A,0))</f>
        <v>Europe</v>
      </c>
      <c r="O574" s="26" t="str">
        <f>INDEX(customers!$F:$F,MATCH(orders!$B574,customers!$A:$A,0))</f>
        <v>Education</v>
      </c>
      <c r="P574" s="26" t="str">
        <f>INDEX(customers!$G:$G,MATCH(orders!$B574,customers!$A:$A,0))</f>
        <v>SMBs</v>
      </c>
      <c r="Q574" t="str">
        <f>INDEX(customers!$J:$J,MATCH(orders!$B574,customers!$A:$A,0))</f>
        <v>Basic</v>
      </c>
      <c r="R574" t="str">
        <f>INDEX(customers!$K:$K,MATCH(orders!$B574,customers!$A:$A,0))</f>
        <v>Monthly</v>
      </c>
    </row>
    <row r="575" spans="1:18" x14ac:dyDescent="0.25">
      <c r="A575" t="s">
        <v>1112</v>
      </c>
      <c r="B575" t="s">
        <v>1103</v>
      </c>
      <c r="C575" t="s">
        <v>1113</v>
      </c>
      <c r="D575" s="26">
        <v>45335</v>
      </c>
      <c r="E575" t="s">
        <v>19</v>
      </c>
      <c r="F575" t="s">
        <v>4</v>
      </c>
      <c r="G575">
        <v>315</v>
      </c>
      <c r="H575">
        <v>267.75</v>
      </c>
      <c r="I575" s="26">
        <f t="shared" si="16"/>
        <v>45323</v>
      </c>
      <c r="J575" s="26">
        <f>INDEX(customers!$L:$L,MATCH(orders!$B575,customers!$A:$A,0))</f>
        <v>45200</v>
      </c>
      <c r="K575">
        <v>1</v>
      </c>
      <c r="L575">
        <f t="shared" si="17"/>
        <v>4</v>
      </c>
      <c r="M575" s="26" t="str">
        <f>INDEX(customers!$I:$I,MATCH(orders!$B575,customers!$A:$A,0))</f>
        <v>Affiliate</v>
      </c>
      <c r="N575" s="26" t="str">
        <f>INDEX(customers!$E:$E,MATCH(orders!$B575,customers!$A:$A,0))</f>
        <v>Europe</v>
      </c>
      <c r="O575" s="26" t="str">
        <f>INDEX(customers!$F:$F,MATCH(orders!$B575,customers!$A:$A,0))</f>
        <v>Education</v>
      </c>
      <c r="P575" s="26" t="str">
        <f>INDEX(customers!$G:$G,MATCH(orders!$B575,customers!$A:$A,0))</f>
        <v>SMBs</v>
      </c>
      <c r="Q575" t="str">
        <f>INDEX(customers!$J:$J,MATCH(orders!$B575,customers!$A:$A,0))</f>
        <v>Basic</v>
      </c>
      <c r="R575" t="str">
        <f>INDEX(customers!$K:$K,MATCH(orders!$B575,customers!$A:$A,0))</f>
        <v>Monthly</v>
      </c>
    </row>
    <row r="576" spans="1:18" x14ac:dyDescent="0.25">
      <c r="A576" t="s">
        <v>1114</v>
      </c>
      <c r="B576" t="s">
        <v>1103</v>
      </c>
      <c r="C576" t="s">
        <v>1113</v>
      </c>
      <c r="D576" s="26">
        <v>45364</v>
      </c>
      <c r="E576" t="s">
        <v>19</v>
      </c>
      <c r="F576" t="s">
        <v>4</v>
      </c>
      <c r="G576">
        <v>315</v>
      </c>
      <c r="H576">
        <v>267.75</v>
      </c>
      <c r="I576" s="26">
        <f t="shared" si="16"/>
        <v>45352</v>
      </c>
      <c r="J576" s="26">
        <f>INDEX(customers!$L:$L,MATCH(orders!$B576,customers!$A:$A,0))</f>
        <v>45200</v>
      </c>
      <c r="K576">
        <v>1</v>
      </c>
      <c r="L576">
        <f t="shared" si="17"/>
        <v>5</v>
      </c>
      <c r="M576" s="26" t="str">
        <f>INDEX(customers!$I:$I,MATCH(orders!$B576,customers!$A:$A,0))</f>
        <v>Affiliate</v>
      </c>
      <c r="N576" s="26" t="str">
        <f>INDEX(customers!$E:$E,MATCH(orders!$B576,customers!$A:$A,0))</f>
        <v>Europe</v>
      </c>
      <c r="O576" s="26" t="str">
        <f>INDEX(customers!$F:$F,MATCH(orders!$B576,customers!$A:$A,0))</f>
        <v>Education</v>
      </c>
      <c r="P576" s="26" t="str">
        <f>INDEX(customers!$G:$G,MATCH(orders!$B576,customers!$A:$A,0))</f>
        <v>SMBs</v>
      </c>
      <c r="Q576" t="str">
        <f>INDEX(customers!$J:$J,MATCH(orders!$B576,customers!$A:$A,0))</f>
        <v>Basic</v>
      </c>
      <c r="R576" t="str">
        <f>INDEX(customers!$K:$K,MATCH(orders!$B576,customers!$A:$A,0))</f>
        <v>Monthly</v>
      </c>
    </row>
    <row r="577" spans="1:18" x14ac:dyDescent="0.25">
      <c r="A577" t="s">
        <v>1115</v>
      </c>
      <c r="B577" t="s">
        <v>1103</v>
      </c>
      <c r="C577" t="s">
        <v>1116</v>
      </c>
      <c r="D577" s="26">
        <v>45366</v>
      </c>
      <c r="E577" t="s">
        <v>19</v>
      </c>
      <c r="F577" t="s">
        <v>4</v>
      </c>
      <c r="G577">
        <v>315</v>
      </c>
      <c r="H577">
        <v>267.75</v>
      </c>
      <c r="I577" s="26">
        <f t="shared" si="16"/>
        <v>45352</v>
      </c>
      <c r="J577" s="26">
        <f>INDEX(customers!$L:$L,MATCH(orders!$B577,customers!$A:$A,0))</f>
        <v>45200</v>
      </c>
      <c r="K577">
        <v>1</v>
      </c>
      <c r="L577">
        <f t="shared" si="17"/>
        <v>5</v>
      </c>
      <c r="M577" s="26" t="str">
        <f>INDEX(customers!$I:$I,MATCH(orders!$B577,customers!$A:$A,0))</f>
        <v>Affiliate</v>
      </c>
      <c r="N577" s="26" t="str">
        <f>INDEX(customers!$E:$E,MATCH(orders!$B577,customers!$A:$A,0))</f>
        <v>Europe</v>
      </c>
      <c r="O577" s="26" t="str">
        <f>INDEX(customers!$F:$F,MATCH(orders!$B577,customers!$A:$A,0))</f>
        <v>Education</v>
      </c>
      <c r="P577" s="26" t="str">
        <f>INDEX(customers!$G:$G,MATCH(orders!$B577,customers!$A:$A,0))</f>
        <v>SMBs</v>
      </c>
      <c r="Q577" t="str">
        <f>INDEX(customers!$J:$J,MATCH(orders!$B577,customers!$A:$A,0))</f>
        <v>Basic</v>
      </c>
      <c r="R577" t="str">
        <f>INDEX(customers!$K:$K,MATCH(orders!$B577,customers!$A:$A,0))</f>
        <v>Monthly</v>
      </c>
    </row>
    <row r="578" spans="1:18" x14ac:dyDescent="0.25">
      <c r="A578" t="s">
        <v>1117</v>
      </c>
      <c r="B578" t="s">
        <v>1103</v>
      </c>
      <c r="C578" t="s">
        <v>1118</v>
      </c>
      <c r="D578" s="26">
        <v>45397</v>
      </c>
      <c r="E578" t="s">
        <v>19</v>
      </c>
      <c r="F578" t="s">
        <v>4</v>
      </c>
      <c r="G578">
        <v>315</v>
      </c>
      <c r="H578">
        <v>267.75</v>
      </c>
      <c r="I578" s="26">
        <f t="shared" ref="I578:I641" si="18">EOMONTH(D578,-1)+1</f>
        <v>45383</v>
      </c>
      <c r="J578" s="26">
        <f>INDEX(customers!$L:$L,MATCH(orders!$B578,customers!$A:$A,0))</f>
        <v>45200</v>
      </c>
      <c r="K578">
        <v>1</v>
      </c>
      <c r="L578">
        <f t="shared" si="17"/>
        <v>6</v>
      </c>
      <c r="M578" s="26" t="str">
        <f>INDEX(customers!$I:$I,MATCH(orders!$B578,customers!$A:$A,0))</f>
        <v>Affiliate</v>
      </c>
      <c r="N578" s="26" t="str">
        <f>INDEX(customers!$E:$E,MATCH(orders!$B578,customers!$A:$A,0))</f>
        <v>Europe</v>
      </c>
      <c r="O578" s="26" t="str">
        <f>INDEX(customers!$F:$F,MATCH(orders!$B578,customers!$A:$A,0))</f>
        <v>Education</v>
      </c>
      <c r="P578" s="26" t="str">
        <f>INDEX(customers!$G:$G,MATCH(orders!$B578,customers!$A:$A,0))</f>
        <v>SMBs</v>
      </c>
      <c r="Q578" t="str">
        <f>INDEX(customers!$J:$J,MATCH(orders!$B578,customers!$A:$A,0))</f>
        <v>Basic</v>
      </c>
      <c r="R578" t="str">
        <f>INDEX(customers!$K:$K,MATCH(orders!$B578,customers!$A:$A,0))</f>
        <v>Monthly</v>
      </c>
    </row>
    <row r="579" spans="1:18" x14ac:dyDescent="0.25">
      <c r="A579" t="s">
        <v>1119</v>
      </c>
      <c r="B579" t="s">
        <v>1103</v>
      </c>
      <c r="C579" t="s">
        <v>1118</v>
      </c>
      <c r="D579" s="26">
        <v>45427</v>
      </c>
      <c r="E579" t="s">
        <v>19</v>
      </c>
      <c r="F579" t="s">
        <v>4</v>
      </c>
      <c r="G579">
        <v>315</v>
      </c>
      <c r="H579">
        <v>267.75</v>
      </c>
      <c r="I579" s="26">
        <f t="shared" si="18"/>
        <v>45413</v>
      </c>
      <c r="J579" s="26">
        <f>INDEX(customers!$L:$L,MATCH(orders!$B579,customers!$A:$A,0))</f>
        <v>45200</v>
      </c>
      <c r="K579">
        <v>1</v>
      </c>
      <c r="L579">
        <f t="shared" ref="L579:L642" si="19">DATEDIF(J579,I579,"M")</f>
        <v>7</v>
      </c>
      <c r="M579" s="26" t="str">
        <f>INDEX(customers!$I:$I,MATCH(orders!$B579,customers!$A:$A,0))</f>
        <v>Affiliate</v>
      </c>
      <c r="N579" s="26" t="str">
        <f>INDEX(customers!$E:$E,MATCH(orders!$B579,customers!$A:$A,0))</f>
        <v>Europe</v>
      </c>
      <c r="O579" s="26" t="str">
        <f>INDEX(customers!$F:$F,MATCH(orders!$B579,customers!$A:$A,0))</f>
        <v>Education</v>
      </c>
      <c r="P579" s="26" t="str">
        <f>INDEX(customers!$G:$G,MATCH(orders!$B579,customers!$A:$A,0))</f>
        <v>SMBs</v>
      </c>
      <c r="Q579" t="str">
        <f>INDEX(customers!$J:$J,MATCH(orders!$B579,customers!$A:$A,0))</f>
        <v>Basic</v>
      </c>
      <c r="R579" t="str">
        <f>INDEX(customers!$K:$K,MATCH(orders!$B579,customers!$A:$A,0))</f>
        <v>Monthly</v>
      </c>
    </row>
    <row r="580" spans="1:18" x14ac:dyDescent="0.25">
      <c r="A580" t="s">
        <v>1120</v>
      </c>
      <c r="B580" t="s">
        <v>1103</v>
      </c>
      <c r="C580" t="s">
        <v>1121</v>
      </c>
      <c r="D580" s="26">
        <v>45428</v>
      </c>
      <c r="E580" t="s">
        <v>19</v>
      </c>
      <c r="F580" t="s">
        <v>4</v>
      </c>
      <c r="G580">
        <v>315</v>
      </c>
      <c r="H580">
        <v>267.75</v>
      </c>
      <c r="I580" s="26">
        <f t="shared" si="18"/>
        <v>45413</v>
      </c>
      <c r="J580" s="26">
        <f>INDEX(customers!$L:$L,MATCH(orders!$B580,customers!$A:$A,0))</f>
        <v>45200</v>
      </c>
      <c r="K580">
        <v>1</v>
      </c>
      <c r="L580">
        <f t="shared" si="19"/>
        <v>7</v>
      </c>
      <c r="M580" s="26" t="str">
        <f>INDEX(customers!$I:$I,MATCH(orders!$B580,customers!$A:$A,0))</f>
        <v>Affiliate</v>
      </c>
      <c r="N580" s="26" t="str">
        <f>INDEX(customers!$E:$E,MATCH(orders!$B580,customers!$A:$A,0))</f>
        <v>Europe</v>
      </c>
      <c r="O580" s="26" t="str">
        <f>INDEX(customers!$F:$F,MATCH(orders!$B580,customers!$A:$A,0))</f>
        <v>Education</v>
      </c>
      <c r="P580" s="26" t="str">
        <f>INDEX(customers!$G:$G,MATCH(orders!$B580,customers!$A:$A,0))</f>
        <v>SMBs</v>
      </c>
      <c r="Q580" t="str">
        <f>INDEX(customers!$J:$J,MATCH(orders!$B580,customers!$A:$A,0))</f>
        <v>Basic</v>
      </c>
      <c r="R580" t="str">
        <f>INDEX(customers!$K:$K,MATCH(orders!$B580,customers!$A:$A,0))</f>
        <v>Monthly</v>
      </c>
    </row>
    <row r="581" spans="1:18" x14ac:dyDescent="0.25">
      <c r="A581" t="s">
        <v>1122</v>
      </c>
      <c r="B581" t="s">
        <v>1103</v>
      </c>
      <c r="C581" t="s">
        <v>1123</v>
      </c>
      <c r="D581" s="26">
        <v>45459</v>
      </c>
      <c r="E581" t="s">
        <v>19</v>
      </c>
      <c r="F581" t="s">
        <v>4</v>
      </c>
      <c r="G581">
        <v>315</v>
      </c>
      <c r="H581">
        <v>267.75</v>
      </c>
      <c r="I581" s="26">
        <f t="shared" si="18"/>
        <v>45444</v>
      </c>
      <c r="J581" s="26">
        <f>INDEX(customers!$L:$L,MATCH(orders!$B581,customers!$A:$A,0))</f>
        <v>45200</v>
      </c>
      <c r="K581">
        <v>1</v>
      </c>
      <c r="L581">
        <f t="shared" si="19"/>
        <v>8</v>
      </c>
      <c r="M581" s="26" t="str">
        <f>INDEX(customers!$I:$I,MATCH(orders!$B581,customers!$A:$A,0))</f>
        <v>Affiliate</v>
      </c>
      <c r="N581" s="26" t="str">
        <f>INDEX(customers!$E:$E,MATCH(orders!$B581,customers!$A:$A,0))</f>
        <v>Europe</v>
      </c>
      <c r="O581" s="26" t="str">
        <f>INDEX(customers!$F:$F,MATCH(orders!$B581,customers!$A:$A,0))</f>
        <v>Education</v>
      </c>
      <c r="P581" s="26" t="str">
        <f>INDEX(customers!$G:$G,MATCH(orders!$B581,customers!$A:$A,0))</f>
        <v>SMBs</v>
      </c>
      <c r="Q581" t="str">
        <f>INDEX(customers!$J:$J,MATCH(orders!$B581,customers!$A:$A,0))</f>
        <v>Basic</v>
      </c>
      <c r="R581" t="str">
        <f>INDEX(customers!$K:$K,MATCH(orders!$B581,customers!$A:$A,0))</f>
        <v>Monthly</v>
      </c>
    </row>
    <row r="582" spans="1:18" x14ac:dyDescent="0.25">
      <c r="A582" t="s">
        <v>1124</v>
      </c>
      <c r="B582" t="s">
        <v>1103</v>
      </c>
      <c r="C582" t="s">
        <v>1123</v>
      </c>
      <c r="D582" s="26">
        <v>45489</v>
      </c>
      <c r="E582" t="s">
        <v>19</v>
      </c>
      <c r="F582" t="s">
        <v>4</v>
      </c>
      <c r="G582">
        <v>315</v>
      </c>
      <c r="H582">
        <v>267.75</v>
      </c>
      <c r="I582" s="26">
        <f t="shared" si="18"/>
        <v>45474</v>
      </c>
      <c r="J582" s="26">
        <f>INDEX(customers!$L:$L,MATCH(orders!$B582,customers!$A:$A,0))</f>
        <v>45200</v>
      </c>
      <c r="K582">
        <v>1</v>
      </c>
      <c r="L582">
        <f t="shared" si="19"/>
        <v>9</v>
      </c>
      <c r="M582" s="26" t="str">
        <f>INDEX(customers!$I:$I,MATCH(orders!$B582,customers!$A:$A,0))</f>
        <v>Affiliate</v>
      </c>
      <c r="N582" s="26" t="str">
        <f>INDEX(customers!$E:$E,MATCH(orders!$B582,customers!$A:$A,0))</f>
        <v>Europe</v>
      </c>
      <c r="O582" s="26" t="str">
        <f>INDEX(customers!$F:$F,MATCH(orders!$B582,customers!$A:$A,0))</f>
        <v>Education</v>
      </c>
      <c r="P582" s="26" t="str">
        <f>INDEX(customers!$G:$G,MATCH(orders!$B582,customers!$A:$A,0))</f>
        <v>SMBs</v>
      </c>
      <c r="Q582" t="str">
        <f>INDEX(customers!$J:$J,MATCH(orders!$B582,customers!$A:$A,0))</f>
        <v>Basic</v>
      </c>
      <c r="R582" t="str">
        <f>INDEX(customers!$K:$K,MATCH(orders!$B582,customers!$A:$A,0))</f>
        <v>Monthly</v>
      </c>
    </row>
    <row r="583" spans="1:18" x14ac:dyDescent="0.25">
      <c r="A583" t="s">
        <v>1125</v>
      </c>
      <c r="B583" t="s">
        <v>1103</v>
      </c>
      <c r="C583" t="s">
        <v>1126</v>
      </c>
      <c r="D583" s="26">
        <v>45490</v>
      </c>
      <c r="E583" t="s">
        <v>19</v>
      </c>
      <c r="F583" t="s">
        <v>4</v>
      </c>
      <c r="G583">
        <v>315</v>
      </c>
      <c r="H583">
        <v>267.75</v>
      </c>
      <c r="I583" s="26">
        <f t="shared" si="18"/>
        <v>45474</v>
      </c>
      <c r="J583" s="26">
        <f>INDEX(customers!$L:$L,MATCH(orders!$B583,customers!$A:$A,0))</f>
        <v>45200</v>
      </c>
      <c r="K583">
        <v>1</v>
      </c>
      <c r="L583">
        <f t="shared" si="19"/>
        <v>9</v>
      </c>
      <c r="M583" s="26" t="str">
        <f>INDEX(customers!$I:$I,MATCH(orders!$B583,customers!$A:$A,0))</f>
        <v>Affiliate</v>
      </c>
      <c r="N583" s="26" t="str">
        <f>INDEX(customers!$E:$E,MATCH(orders!$B583,customers!$A:$A,0))</f>
        <v>Europe</v>
      </c>
      <c r="O583" s="26" t="str">
        <f>INDEX(customers!$F:$F,MATCH(orders!$B583,customers!$A:$A,0))</f>
        <v>Education</v>
      </c>
      <c r="P583" s="26" t="str">
        <f>INDEX(customers!$G:$G,MATCH(orders!$B583,customers!$A:$A,0))</f>
        <v>SMBs</v>
      </c>
      <c r="Q583" t="str">
        <f>INDEX(customers!$J:$J,MATCH(orders!$B583,customers!$A:$A,0))</f>
        <v>Basic</v>
      </c>
      <c r="R583" t="str">
        <f>INDEX(customers!$K:$K,MATCH(orders!$B583,customers!$A:$A,0))</f>
        <v>Monthly</v>
      </c>
    </row>
    <row r="584" spans="1:18" x14ac:dyDescent="0.25">
      <c r="A584" t="s">
        <v>1127</v>
      </c>
      <c r="B584" t="s">
        <v>1103</v>
      </c>
      <c r="C584" t="s">
        <v>1128</v>
      </c>
      <c r="D584" s="26">
        <v>45521</v>
      </c>
      <c r="E584" t="s">
        <v>19</v>
      </c>
      <c r="F584" t="s">
        <v>4</v>
      </c>
      <c r="G584">
        <v>315</v>
      </c>
      <c r="H584">
        <v>267.75</v>
      </c>
      <c r="I584" s="26">
        <f t="shared" si="18"/>
        <v>45505</v>
      </c>
      <c r="J584" s="26">
        <f>INDEX(customers!$L:$L,MATCH(orders!$B584,customers!$A:$A,0))</f>
        <v>45200</v>
      </c>
      <c r="K584">
        <v>1</v>
      </c>
      <c r="L584">
        <f t="shared" si="19"/>
        <v>10</v>
      </c>
      <c r="M584" s="26" t="str">
        <f>INDEX(customers!$I:$I,MATCH(orders!$B584,customers!$A:$A,0))</f>
        <v>Affiliate</v>
      </c>
      <c r="N584" s="26" t="str">
        <f>INDEX(customers!$E:$E,MATCH(orders!$B584,customers!$A:$A,0))</f>
        <v>Europe</v>
      </c>
      <c r="O584" s="26" t="str">
        <f>INDEX(customers!$F:$F,MATCH(orders!$B584,customers!$A:$A,0))</f>
        <v>Education</v>
      </c>
      <c r="P584" s="26" t="str">
        <f>INDEX(customers!$G:$G,MATCH(orders!$B584,customers!$A:$A,0))</f>
        <v>SMBs</v>
      </c>
      <c r="Q584" t="str">
        <f>INDEX(customers!$J:$J,MATCH(orders!$B584,customers!$A:$A,0))</f>
        <v>Basic</v>
      </c>
      <c r="R584" t="str">
        <f>INDEX(customers!$K:$K,MATCH(orders!$B584,customers!$A:$A,0))</f>
        <v>Monthly</v>
      </c>
    </row>
    <row r="585" spans="1:18" x14ac:dyDescent="0.25">
      <c r="A585" t="s">
        <v>1129</v>
      </c>
      <c r="B585" t="s">
        <v>1103</v>
      </c>
      <c r="C585" t="s">
        <v>1130</v>
      </c>
      <c r="D585" s="26">
        <v>45552</v>
      </c>
      <c r="E585" t="s">
        <v>19</v>
      </c>
      <c r="F585" t="s">
        <v>4</v>
      </c>
      <c r="G585">
        <v>315</v>
      </c>
      <c r="H585">
        <v>267.75</v>
      </c>
      <c r="I585" s="26">
        <f t="shared" si="18"/>
        <v>45536</v>
      </c>
      <c r="J585" s="26">
        <f>INDEX(customers!$L:$L,MATCH(orders!$B585,customers!$A:$A,0))</f>
        <v>45200</v>
      </c>
      <c r="K585">
        <v>1</v>
      </c>
      <c r="L585">
        <f t="shared" si="19"/>
        <v>11</v>
      </c>
      <c r="M585" s="26" t="str">
        <f>INDEX(customers!$I:$I,MATCH(orders!$B585,customers!$A:$A,0))</f>
        <v>Affiliate</v>
      </c>
      <c r="N585" s="26" t="str">
        <f>INDEX(customers!$E:$E,MATCH(orders!$B585,customers!$A:$A,0))</f>
        <v>Europe</v>
      </c>
      <c r="O585" s="26" t="str">
        <f>INDEX(customers!$F:$F,MATCH(orders!$B585,customers!$A:$A,0))</f>
        <v>Education</v>
      </c>
      <c r="P585" s="26" t="str">
        <f>INDEX(customers!$G:$G,MATCH(orders!$B585,customers!$A:$A,0))</f>
        <v>SMBs</v>
      </c>
      <c r="Q585" t="str">
        <f>INDEX(customers!$J:$J,MATCH(orders!$B585,customers!$A:$A,0))</f>
        <v>Basic</v>
      </c>
      <c r="R585" t="str">
        <f>INDEX(customers!$K:$K,MATCH(orders!$B585,customers!$A:$A,0))</f>
        <v>Monthly</v>
      </c>
    </row>
    <row r="586" spans="1:18" x14ac:dyDescent="0.25">
      <c r="A586" t="s">
        <v>1131</v>
      </c>
      <c r="B586" t="s">
        <v>1103</v>
      </c>
      <c r="C586" t="s">
        <v>1130</v>
      </c>
      <c r="D586" s="26">
        <v>45582</v>
      </c>
      <c r="E586" t="s">
        <v>19</v>
      </c>
      <c r="F586" t="s">
        <v>4</v>
      </c>
      <c r="G586">
        <v>315</v>
      </c>
      <c r="H586">
        <v>267.75</v>
      </c>
      <c r="I586" s="26">
        <f t="shared" si="18"/>
        <v>45566</v>
      </c>
      <c r="J586" s="26">
        <f>INDEX(customers!$L:$L,MATCH(orders!$B586,customers!$A:$A,0))</f>
        <v>45200</v>
      </c>
      <c r="K586">
        <v>1</v>
      </c>
      <c r="L586">
        <f t="shared" si="19"/>
        <v>12</v>
      </c>
      <c r="M586" s="26" t="str">
        <f>INDEX(customers!$I:$I,MATCH(orders!$B586,customers!$A:$A,0))</f>
        <v>Affiliate</v>
      </c>
      <c r="N586" s="26" t="str">
        <f>INDEX(customers!$E:$E,MATCH(orders!$B586,customers!$A:$A,0))</f>
        <v>Europe</v>
      </c>
      <c r="O586" s="26" t="str">
        <f>INDEX(customers!$F:$F,MATCH(orders!$B586,customers!$A:$A,0))</f>
        <v>Education</v>
      </c>
      <c r="P586" s="26" t="str">
        <f>INDEX(customers!$G:$G,MATCH(orders!$B586,customers!$A:$A,0))</f>
        <v>SMBs</v>
      </c>
      <c r="Q586" t="str">
        <f>INDEX(customers!$J:$J,MATCH(orders!$B586,customers!$A:$A,0))</f>
        <v>Basic</v>
      </c>
      <c r="R586" t="str">
        <f>INDEX(customers!$K:$K,MATCH(orders!$B586,customers!$A:$A,0))</f>
        <v>Monthly</v>
      </c>
    </row>
    <row r="587" spans="1:18" x14ac:dyDescent="0.25">
      <c r="A587" t="s">
        <v>1132</v>
      </c>
      <c r="B587" t="s">
        <v>1103</v>
      </c>
      <c r="C587" t="s">
        <v>1133</v>
      </c>
      <c r="D587" s="26">
        <v>45583</v>
      </c>
      <c r="E587" t="s">
        <v>19</v>
      </c>
      <c r="F587" t="s">
        <v>4</v>
      </c>
      <c r="G587">
        <v>315</v>
      </c>
      <c r="H587">
        <v>267.75</v>
      </c>
      <c r="I587" s="26">
        <f t="shared" si="18"/>
        <v>45566</v>
      </c>
      <c r="J587" s="26">
        <f>INDEX(customers!$L:$L,MATCH(orders!$B587,customers!$A:$A,0))</f>
        <v>45200</v>
      </c>
      <c r="K587">
        <v>1</v>
      </c>
      <c r="L587">
        <f t="shared" si="19"/>
        <v>12</v>
      </c>
      <c r="M587" s="26" t="str">
        <f>INDEX(customers!$I:$I,MATCH(orders!$B587,customers!$A:$A,0))</f>
        <v>Affiliate</v>
      </c>
      <c r="N587" s="26" t="str">
        <f>INDEX(customers!$E:$E,MATCH(orders!$B587,customers!$A:$A,0))</f>
        <v>Europe</v>
      </c>
      <c r="O587" s="26" t="str">
        <f>INDEX(customers!$F:$F,MATCH(orders!$B587,customers!$A:$A,0))</f>
        <v>Education</v>
      </c>
      <c r="P587" s="26" t="str">
        <f>INDEX(customers!$G:$G,MATCH(orders!$B587,customers!$A:$A,0))</f>
        <v>SMBs</v>
      </c>
      <c r="Q587" t="str">
        <f>INDEX(customers!$J:$J,MATCH(orders!$B587,customers!$A:$A,0))</f>
        <v>Basic</v>
      </c>
      <c r="R587" t="str">
        <f>INDEX(customers!$K:$K,MATCH(orders!$B587,customers!$A:$A,0))</f>
        <v>Monthly</v>
      </c>
    </row>
    <row r="588" spans="1:18" x14ac:dyDescent="0.25">
      <c r="A588" t="s">
        <v>1134</v>
      </c>
      <c r="B588" t="s">
        <v>1103</v>
      </c>
      <c r="C588" t="s">
        <v>1135</v>
      </c>
      <c r="D588" s="26">
        <v>45614</v>
      </c>
      <c r="E588" t="s">
        <v>19</v>
      </c>
      <c r="F588" t="s">
        <v>4</v>
      </c>
      <c r="G588">
        <v>315</v>
      </c>
      <c r="H588">
        <v>267.75</v>
      </c>
      <c r="I588" s="26">
        <f t="shared" si="18"/>
        <v>45597</v>
      </c>
      <c r="J588" s="26">
        <f>INDEX(customers!$L:$L,MATCH(orders!$B588,customers!$A:$A,0))</f>
        <v>45200</v>
      </c>
      <c r="K588">
        <v>1</v>
      </c>
      <c r="L588">
        <f t="shared" si="19"/>
        <v>13</v>
      </c>
      <c r="M588" s="26" t="str">
        <f>INDEX(customers!$I:$I,MATCH(orders!$B588,customers!$A:$A,0))</f>
        <v>Affiliate</v>
      </c>
      <c r="N588" s="26" t="str">
        <f>INDEX(customers!$E:$E,MATCH(orders!$B588,customers!$A:$A,0))</f>
        <v>Europe</v>
      </c>
      <c r="O588" s="26" t="str">
        <f>INDEX(customers!$F:$F,MATCH(orders!$B588,customers!$A:$A,0))</f>
        <v>Education</v>
      </c>
      <c r="P588" s="26" t="str">
        <f>INDEX(customers!$G:$G,MATCH(orders!$B588,customers!$A:$A,0))</f>
        <v>SMBs</v>
      </c>
      <c r="Q588" t="str">
        <f>INDEX(customers!$J:$J,MATCH(orders!$B588,customers!$A:$A,0))</f>
        <v>Basic</v>
      </c>
      <c r="R588" t="str">
        <f>INDEX(customers!$K:$K,MATCH(orders!$B588,customers!$A:$A,0))</f>
        <v>Monthly</v>
      </c>
    </row>
    <row r="589" spans="1:18" x14ac:dyDescent="0.25">
      <c r="A589" t="s">
        <v>1136</v>
      </c>
      <c r="B589" t="s">
        <v>1103</v>
      </c>
      <c r="C589" t="s">
        <v>1135</v>
      </c>
      <c r="D589" s="26">
        <v>45644</v>
      </c>
      <c r="E589" t="s">
        <v>19</v>
      </c>
      <c r="F589" t="s">
        <v>4</v>
      </c>
      <c r="G589">
        <v>315</v>
      </c>
      <c r="H589">
        <v>267.75</v>
      </c>
      <c r="I589" s="26">
        <f t="shared" si="18"/>
        <v>45627</v>
      </c>
      <c r="J589" s="26">
        <f>INDEX(customers!$L:$L,MATCH(orders!$B589,customers!$A:$A,0))</f>
        <v>45200</v>
      </c>
      <c r="K589">
        <v>1</v>
      </c>
      <c r="L589">
        <f t="shared" si="19"/>
        <v>14</v>
      </c>
      <c r="M589" s="26" t="str">
        <f>INDEX(customers!$I:$I,MATCH(orders!$B589,customers!$A:$A,0))</f>
        <v>Affiliate</v>
      </c>
      <c r="N589" s="26" t="str">
        <f>INDEX(customers!$E:$E,MATCH(orders!$B589,customers!$A:$A,0))</f>
        <v>Europe</v>
      </c>
      <c r="O589" s="26" t="str">
        <f>INDEX(customers!$F:$F,MATCH(orders!$B589,customers!$A:$A,0))</f>
        <v>Education</v>
      </c>
      <c r="P589" s="26" t="str">
        <f>INDEX(customers!$G:$G,MATCH(orders!$B589,customers!$A:$A,0))</f>
        <v>SMBs</v>
      </c>
      <c r="Q589" t="str">
        <f>INDEX(customers!$J:$J,MATCH(orders!$B589,customers!$A:$A,0))</f>
        <v>Basic</v>
      </c>
      <c r="R589" t="str">
        <f>INDEX(customers!$K:$K,MATCH(orders!$B589,customers!$A:$A,0))</f>
        <v>Monthly</v>
      </c>
    </row>
    <row r="590" spans="1:18" x14ac:dyDescent="0.25">
      <c r="A590" t="s">
        <v>1137</v>
      </c>
      <c r="B590" t="s">
        <v>1103</v>
      </c>
      <c r="C590" t="s">
        <v>1138</v>
      </c>
      <c r="D590" s="26">
        <v>45645</v>
      </c>
      <c r="E590" t="s">
        <v>19</v>
      </c>
      <c r="F590" t="s">
        <v>4</v>
      </c>
      <c r="G590">
        <v>315</v>
      </c>
      <c r="H590">
        <v>267.75</v>
      </c>
      <c r="I590" s="26">
        <f t="shared" si="18"/>
        <v>45627</v>
      </c>
      <c r="J590" s="26">
        <f>INDEX(customers!$L:$L,MATCH(orders!$B590,customers!$A:$A,0))</f>
        <v>45200</v>
      </c>
      <c r="K590">
        <v>1</v>
      </c>
      <c r="L590">
        <f t="shared" si="19"/>
        <v>14</v>
      </c>
      <c r="M590" s="26" t="str">
        <f>INDEX(customers!$I:$I,MATCH(orders!$B590,customers!$A:$A,0))</f>
        <v>Affiliate</v>
      </c>
      <c r="N590" s="26" t="str">
        <f>INDEX(customers!$E:$E,MATCH(orders!$B590,customers!$A:$A,0))</f>
        <v>Europe</v>
      </c>
      <c r="O590" s="26" t="str">
        <f>INDEX(customers!$F:$F,MATCH(orders!$B590,customers!$A:$A,0))</f>
        <v>Education</v>
      </c>
      <c r="P590" s="26" t="str">
        <f>INDEX(customers!$G:$G,MATCH(orders!$B590,customers!$A:$A,0))</f>
        <v>SMBs</v>
      </c>
      <c r="Q590" t="str">
        <f>INDEX(customers!$J:$J,MATCH(orders!$B590,customers!$A:$A,0))</f>
        <v>Basic</v>
      </c>
      <c r="R590" t="str">
        <f>INDEX(customers!$K:$K,MATCH(orders!$B590,customers!$A:$A,0))</f>
        <v>Monthly</v>
      </c>
    </row>
    <row r="591" spans="1:18" x14ac:dyDescent="0.25">
      <c r="A591" t="s">
        <v>1139</v>
      </c>
      <c r="B591" t="s">
        <v>1140</v>
      </c>
      <c r="C591" t="s">
        <v>1141</v>
      </c>
      <c r="D591" s="26">
        <v>45126</v>
      </c>
      <c r="E591" t="s">
        <v>17</v>
      </c>
      <c r="F591" t="s">
        <v>4</v>
      </c>
      <c r="G591">
        <v>75</v>
      </c>
      <c r="H591">
        <v>60</v>
      </c>
      <c r="I591" s="26">
        <f t="shared" si="18"/>
        <v>45108</v>
      </c>
      <c r="J591" s="26">
        <f>INDEX(customers!$L:$L,MATCH(orders!$B591,customers!$A:$A,0))</f>
        <v>45108</v>
      </c>
      <c r="K591">
        <v>1</v>
      </c>
      <c r="L591">
        <f t="shared" si="19"/>
        <v>0</v>
      </c>
      <c r="M591" s="26" t="str">
        <f>INDEX(customers!$I:$I,MATCH(orders!$B591,customers!$A:$A,0))</f>
        <v>Affiliate</v>
      </c>
      <c r="N591" s="26" t="str">
        <f>INDEX(customers!$E:$E,MATCH(orders!$B591,customers!$A:$A,0))</f>
        <v>Europe</v>
      </c>
      <c r="O591" s="26" t="str">
        <f>INDEX(customers!$F:$F,MATCH(orders!$B591,customers!$A:$A,0))</f>
        <v>Tech</v>
      </c>
      <c r="P591" s="26" t="str">
        <f>INDEX(customers!$G:$G,MATCH(orders!$B591,customers!$A:$A,0))</f>
        <v>Mid-Market</v>
      </c>
      <c r="Q591" t="str">
        <f>INDEX(customers!$J:$J,MATCH(orders!$B591,customers!$A:$A,0))</f>
        <v>Pro</v>
      </c>
      <c r="R591" t="str">
        <f>INDEX(customers!$K:$K,MATCH(orders!$B591,customers!$A:$A,0))</f>
        <v>Monthly</v>
      </c>
    </row>
    <row r="592" spans="1:18" x14ac:dyDescent="0.25">
      <c r="A592" t="s">
        <v>1142</v>
      </c>
      <c r="B592" t="s">
        <v>1140</v>
      </c>
      <c r="C592" t="s">
        <v>1143</v>
      </c>
      <c r="D592" s="26">
        <v>45157</v>
      </c>
      <c r="E592" t="s">
        <v>17</v>
      </c>
      <c r="F592" t="s">
        <v>4</v>
      </c>
      <c r="G592">
        <v>75</v>
      </c>
      <c r="H592">
        <v>60</v>
      </c>
      <c r="I592" s="26">
        <f t="shared" si="18"/>
        <v>45139</v>
      </c>
      <c r="J592" s="26">
        <f>INDEX(customers!$L:$L,MATCH(orders!$B592,customers!$A:$A,0))</f>
        <v>45108</v>
      </c>
      <c r="K592">
        <v>1</v>
      </c>
      <c r="L592">
        <f t="shared" si="19"/>
        <v>1</v>
      </c>
      <c r="M592" s="26" t="str">
        <f>INDEX(customers!$I:$I,MATCH(orders!$B592,customers!$A:$A,0))</f>
        <v>Affiliate</v>
      </c>
      <c r="N592" s="26" t="str">
        <f>INDEX(customers!$E:$E,MATCH(orders!$B592,customers!$A:$A,0))</f>
        <v>Europe</v>
      </c>
      <c r="O592" s="26" t="str">
        <f>INDEX(customers!$F:$F,MATCH(orders!$B592,customers!$A:$A,0))</f>
        <v>Tech</v>
      </c>
      <c r="P592" s="26" t="str">
        <f>INDEX(customers!$G:$G,MATCH(orders!$B592,customers!$A:$A,0))</f>
        <v>Mid-Market</v>
      </c>
      <c r="Q592" t="str">
        <f>INDEX(customers!$J:$J,MATCH(orders!$B592,customers!$A:$A,0))</f>
        <v>Pro</v>
      </c>
      <c r="R592" t="str">
        <f>INDEX(customers!$K:$K,MATCH(orders!$B592,customers!$A:$A,0))</f>
        <v>Monthly</v>
      </c>
    </row>
    <row r="593" spans="1:18" x14ac:dyDescent="0.25">
      <c r="A593" t="s">
        <v>1144</v>
      </c>
      <c r="B593" t="s">
        <v>1140</v>
      </c>
      <c r="C593" t="s">
        <v>1145</v>
      </c>
      <c r="D593" s="26">
        <v>45188</v>
      </c>
      <c r="E593" t="s">
        <v>17</v>
      </c>
      <c r="F593" t="s">
        <v>4</v>
      </c>
      <c r="G593">
        <v>75</v>
      </c>
      <c r="H593">
        <v>60</v>
      </c>
      <c r="I593" s="26">
        <f t="shared" si="18"/>
        <v>45170</v>
      </c>
      <c r="J593" s="26">
        <f>INDEX(customers!$L:$L,MATCH(orders!$B593,customers!$A:$A,0))</f>
        <v>45108</v>
      </c>
      <c r="K593">
        <v>1</v>
      </c>
      <c r="L593">
        <f t="shared" si="19"/>
        <v>2</v>
      </c>
      <c r="M593" s="26" t="str">
        <f>INDEX(customers!$I:$I,MATCH(orders!$B593,customers!$A:$A,0))</f>
        <v>Affiliate</v>
      </c>
      <c r="N593" s="26" t="str">
        <f>INDEX(customers!$E:$E,MATCH(orders!$B593,customers!$A:$A,0))</f>
        <v>Europe</v>
      </c>
      <c r="O593" s="26" t="str">
        <f>INDEX(customers!$F:$F,MATCH(orders!$B593,customers!$A:$A,0))</f>
        <v>Tech</v>
      </c>
      <c r="P593" s="26" t="str">
        <f>INDEX(customers!$G:$G,MATCH(orders!$B593,customers!$A:$A,0))</f>
        <v>Mid-Market</v>
      </c>
      <c r="Q593" t="str">
        <f>INDEX(customers!$J:$J,MATCH(orders!$B593,customers!$A:$A,0))</f>
        <v>Pro</v>
      </c>
      <c r="R593" t="str">
        <f>INDEX(customers!$K:$K,MATCH(orders!$B593,customers!$A:$A,0))</f>
        <v>Monthly</v>
      </c>
    </row>
    <row r="594" spans="1:18" x14ac:dyDescent="0.25">
      <c r="A594" t="s">
        <v>1146</v>
      </c>
      <c r="B594" t="s">
        <v>1140</v>
      </c>
      <c r="C594" t="s">
        <v>1145</v>
      </c>
      <c r="D594" s="26">
        <v>45218</v>
      </c>
      <c r="E594" t="s">
        <v>17</v>
      </c>
      <c r="F594" t="s">
        <v>4</v>
      </c>
      <c r="G594">
        <v>75</v>
      </c>
      <c r="H594">
        <v>60</v>
      </c>
      <c r="I594" s="26">
        <f t="shared" si="18"/>
        <v>45200</v>
      </c>
      <c r="J594" s="26">
        <f>INDEX(customers!$L:$L,MATCH(orders!$B594,customers!$A:$A,0))</f>
        <v>45108</v>
      </c>
      <c r="K594">
        <v>1</v>
      </c>
      <c r="L594">
        <f t="shared" si="19"/>
        <v>3</v>
      </c>
      <c r="M594" s="26" t="str">
        <f>INDEX(customers!$I:$I,MATCH(orders!$B594,customers!$A:$A,0))</f>
        <v>Affiliate</v>
      </c>
      <c r="N594" s="26" t="str">
        <f>INDEX(customers!$E:$E,MATCH(orders!$B594,customers!$A:$A,0))</f>
        <v>Europe</v>
      </c>
      <c r="O594" s="26" t="str">
        <f>INDEX(customers!$F:$F,MATCH(orders!$B594,customers!$A:$A,0))</f>
        <v>Tech</v>
      </c>
      <c r="P594" s="26" t="str">
        <f>INDEX(customers!$G:$G,MATCH(orders!$B594,customers!$A:$A,0))</f>
        <v>Mid-Market</v>
      </c>
      <c r="Q594" t="str">
        <f>INDEX(customers!$J:$J,MATCH(orders!$B594,customers!$A:$A,0))</f>
        <v>Pro</v>
      </c>
      <c r="R594" t="str">
        <f>INDEX(customers!$K:$K,MATCH(orders!$B594,customers!$A:$A,0))</f>
        <v>Monthly</v>
      </c>
    </row>
    <row r="595" spans="1:18" x14ac:dyDescent="0.25">
      <c r="A595" t="s">
        <v>1147</v>
      </c>
      <c r="B595" t="s">
        <v>1140</v>
      </c>
      <c r="C595" t="s">
        <v>1148</v>
      </c>
      <c r="D595" s="26">
        <v>45219</v>
      </c>
      <c r="E595" t="s">
        <v>17</v>
      </c>
      <c r="F595" t="s">
        <v>4</v>
      </c>
      <c r="G595">
        <v>75</v>
      </c>
      <c r="H595">
        <v>60</v>
      </c>
      <c r="I595" s="26">
        <f t="shared" si="18"/>
        <v>45200</v>
      </c>
      <c r="J595" s="26">
        <f>INDEX(customers!$L:$L,MATCH(orders!$B595,customers!$A:$A,0))</f>
        <v>45108</v>
      </c>
      <c r="K595">
        <v>1</v>
      </c>
      <c r="L595">
        <f t="shared" si="19"/>
        <v>3</v>
      </c>
      <c r="M595" s="26" t="str">
        <f>INDEX(customers!$I:$I,MATCH(orders!$B595,customers!$A:$A,0))</f>
        <v>Affiliate</v>
      </c>
      <c r="N595" s="26" t="str">
        <f>INDEX(customers!$E:$E,MATCH(orders!$B595,customers!$A:$A,0))</f>
        <v>Europe</v>
      </c>
      <c r="O595" s="26" t="str">
        <f>INDEX(customers!$F:$F,MATCH(orders!$B595,customers!$A:$A,0))</f>
        <v>Tech</v>
      </c>
      <c r="P595" s="26" t="str">
        <f>INDEX(customers!$G:$G,MATCH(orders!$B595,customers!$A:$A,0))</f>
        <v>Mid-Market</v>
      </c>
      <c r="Q595" t="str">
        <f>INDEX(customers!$J:$J,MATCH(orders!$B595,customers!$A:$A,0))</f>
        <v>Pro</v>
      </c>
      <c r="R595" t="str">
        <f>INDEX(customers!$K:$K,MATCH(orders!$B595,customers!$A:$A,0))</f>
        <v>Monthly</v>
      </c>
    </row>
    <row r="596" spans="1:18" x14ac:dyDescent="0.25">
      <c r="A596" t="s">
        <v>1149</v>
      </c>
      <c r="B596" t="s">
        <v>1140</v>
      </c>
      <c r="C596" t="s">
        <v>1150</v>
      </c>
      <c r="D596" s="26">
        <v>45250</v>
      </c>
      <c r="E596" t="s">
        <v>17</v>
      </c>
      <c r="F596" t="s">
        <v>4</v>
      </c>
      <c r="G596">
        <v>75</v>
      </c>
      <c r="H596">
        <v>60</v>
      </c>
      <c r="I596" s="26">
        <f t="shared" si="18"/>
        <v>45231</v>
      </c>
      <c r="J596" s="26">
        <f>INDEX(customers!$L:$L,MATCH(orders!$B596,customers!$A:$A,0))</f>
        <v>45108</v>
      </c>
      <c r="K596">
        <v>1</v>
      </c>
      <c r="L596">
        <f t="shared" si="19"/>
        <v>4</v>
      </c>
      <c r="M596" s="26" t="str">
        <f>INDEX(customers!$I:$I,MATCH(orders!$B596,customers!$A:$A,0))</f>
        <v>Affiliate</v>
      </c>
      <c r="N596" s="26" t="str">
        <f>INDEX(customers!$E:$E,MATCH(orders!$B596,customers!$A:$A,0))</f>
        <v>Europe</v>
      </c>
      <c r="O596" s="26" t="str">
        <f>INDEX(customers!$F:$F,MATCH(orders!$B596,customers!$A:$A,0))</f>
        <v>Tech</v>
      </c>
      <c r="P596" s="26" t="str">
        <f>INDEX(customers!$G:$G,MATCH(orders!$B596,customers!$A:$A,0))</f>
        <v>Mid-Market</v>
      </c>
      <c r="Q596" t="str">
        <f>INDEX(customers!$J:$J,MATCH(orders!$B596,customers!$A:$A,0))</f>
        <v>Pro</v>
      </c>
      <c r="R596" t="str">
        <f>INDEX(customers!$K:$K,MATCH(orders!$B596,customers!$A:$A,0))</f>
        <v>Monthly</v>
      </c>
    </row>
    <row r="597" spans="1:18" x14ac:dyDescent="0.25">
      <c r="A597" t="s">
        <v>1151</v>
      </c>
      <c r="B597" t="s">
        <v>1140</v>
      </c>
      <c r="C597" t="s">
        <v>1150</v>
      </c>
      <c r="D597" s="26">
        <v>45280</v>
      </c>
      <c r="E597" t="s">
        <v>17</v>
      </c>
      <c r="F597" t="s">
        <v>4</v>
      </c>
      <c r="G597">
        <v>75</v>
      </c>
      <c r="H597">
        <v>60</v>
      </c>
      <c r="I597" s="26">
        <f t="shared" si="18"/>
        <v>45261</v>
      </c>
      <c r="J597" s="26">
        <f>INDEX(customers!$L:$L,MATCH(orders!$B597,customers!$A:$A,0))</f>
        <v>45108</v>
      </c>
      <c r="K597">
        <v>1</v>
      </c>
      <c r="L597">
        <f t="shared" si="19"/>
        <v>5</v>
      </c>
      <c r="M597" s="26" t="str">
        <f>INDEX(customers!$I:$I,MATCH(orders!$B597,customers!$A:$A,0))</f>
        <v>Affiliate</v>
      </c>
      <c r="N597" s="26" t="str">
        <f>INDEX(customers!$E:$E,MATCH(orders!$B597,customers!$A:$A,0))</f>
        <v>Europe</v>
      </c>
      <c r="O597" s="26" t="str">
        <f>INDEX(customers!$F:$F,MATCH(orders!$B597,customers!$A:$A,0))</f>
        <v>Tech</v>
      </c>
      <c r="P597" s="26" t="str">
        <f>INDEX(customers!$G:$G,MATCH(orders!$B597,customers!$A:$A,0))</f>
        <v>Mid-Market</v>
      </c>
      <c r="Q597" t="str">
        <f>INDEX(customers!$J:$J,MATCH(orders!$B597,customers!$A:$A,0))</f>
        <v>Pro</v>
      </c>
      <c r="R597" t="str">
        <f>INDEX(customers!$K:$K,MATCH(orders!$B597,customers!$A:$A,0))</f>
        <v>Monthly</v>
      </c>
    </row>
    <row r="598" spans="1:18" x14ac:dyDescent="0.25">
      <c r="A598" t="s">
        <v>1152</v>
      </c>
      <c r="B598" t="s">
        <v>1140</v>
      </c>
      <c r="C598" t="s">
        <v>1153</v>
      </c>
      <c r="D598" s="26">
        <v>45281</v>
      </c>
      <c r="E598" t="s">
        <v>17</v>
      </c>
      <c r="F598" t="s">
        <v>4</v>
      </c>
      <c r="G598">
        <v>75</v>
      </c>
      <c r="H598">
        <v>60</v>
      </c>
      <c r="I598" s="26">
        <f t="shared" si="18"/>
        <v>45261</v>
      </c>
      <c r="J598" s="26">
        <f>INDEX(customers!$L:$L,MATCH(orders!$B598,customers!$A:$A,0))</f>
        <v>45108</v>
      </c>
      <c r="K598">
        <v>1</v>
      </c>
      <c r="L598">
        <f t="shared" si="19"/>
        <v>5</v>
      </c>
      <c r="M598" s="26" t="str">
        <f>INDEX(customers!$I:$I,MATCH(orders!$B598,customers!$A:$A,0))</f>
        <v>Affiliate</v>
      </c>
      <c r="N598" s="26" t="str">
        <f>INDEX(customers!$E:$E,MATCH(orders!$B598,customers!$A:$A,0))</f>
        <v>Europe</v>
      </c>
      <c r="O598" s="26" t="str">
        <f>INDEX(customers!$F:$F,MATCH(orders!$B598,customers!$A:$A,0))</f>
        <v>Tech</v>
      </c>
      <c r="P598" s="26" t="str">
        <f>INDEX(customers!$G:$G,MATCH(orders!$B598,customers!$A:$A,0))</f>
        <v>Mid-Market</v>
      </c>
      <c r="Q598" t="str">
        <f>INDEX(customers!$J:$J,MATCH(orders!$B598,customers!$A:$A,0))</f>
        <v>Pro</v>
      </c>
      <c r="R598" t="str">
        <f>INDEX(customers!$K:$K,MATCH(orders!$B598,customers!$A:$A,0))</f>
        <v>Monthly</v>
      </c>
    </row>
    <row r="599" spans="1:18" x14ac:dyDescent="0.25">
      <c r="A599" t="s">
        <v>1154</v>
      </c>
      <c r="B599" t="s">
        <v>1140</v>
      </c>
      <c r="C599" t="s">
        <v>1155</v>
      </c>
      <c r="D599" s="26">
        <v>45312</v>
      </c>
      <c r="E599" t="s">
        <v>17</v>
      </c>
      <c r="F599" t="s">
        <v>4</v>
      </c>
      <c r="G599">
        <v>75</v>
      </c>
      <c r="H599">
        <v>60</v>
      </c>
      <c r="I599" s="26">
        <f t="shared" si="18"/>
        <v>45292</v>
      </c>
      <c r="J599" s="26">
        <f>INDEX(customers!$L:$L,MATCH(orders!$B599,customers!$A:$A,0))</f>
        <v>45108</v>
      </c>
      <c r="K599">
        <v>1</v>
      </c>
      <c r="L599">
        <f t="shared" si="19"/>
        <v>6</v>
      </c>
      <c r="M599" s="26" t="str">
        <f>INDEX(customers!$I:$I,MATCH(orders!$B599,customers!$A:$A,0))</f>
        <v>Affiliate</v>
      </c>
      <c r="N599" s="26" t="str">
        <f>INDEX(customers!$E:$E,MATCH(orders!$B599,customers!$A:$A,0))</f>
        <v>Europe</v>
      </c>
      <c r="O599" s="26" t="str">
        <f>INDEX(customers!$F:$F,MATCH(orders!$B599,customers!$A:$A,0))</f>
        <v>Tech</v>
      </c>
      <c r="P599" s="26" t="str">
        <f>INDEX(customers!$G:$G,MATCH(orders!$B599,customers!$A:$A,0))</f>
        <v>Mid-Market</v>
      </c>
      <c r="Q599" t="str">
        <f>INDEX(customers!$J:$J,MATCH(orders!$B599,customers!$A:$A,0))</f>
        <v>Pro</v>
      </c>
      <c r="R599" t="str">
        <f>INDEX(customers!$K:$K,MATCH(orders!$B599,customers!$A:$A,0))</f>
        <v>Monthly</v>
      </c>
    </row>
    <row r="600" spans="1:18" x14ac:dyDescent="0.25">
      <c r="A600" t="s">
        <v>1156</v>
      </c>
      <c r="B600" t="s">
        <v>1140</v>
      </c>
      <c r="C600" t="s">
        <v>1157</v>
      </c>
      <c r="D600" s="26">
        <v>45343</v>
      </c>
      <c r="E600" t="s">
        <v>17</v>
      </c>
      <c r="F600" t="s">
        <v>4</v>
      </c>
      <c r="G600">
        <v>75</v>
      </c>
      <c r="H600">
        <v>60</v>
      </c>
      <c r="I600" s="26">
        <f t="shared" si="18"/>
        <v>45323</v>
      </c>
      <c r="J600" s="26">
        <f>INDEX(customers!$L:$L,MATCH(orders!$B600,customers!$A:$A,0))</f>
        <v>45108</v>
      </c>
      <c r="K600">
        <v>1</v>
      </c>
      <c r="L600">
        <f t="shared" si="19"/>
        <v>7</v>
      </c>
      <c r="M600" s="26" t="str">
        <f>INDEX(customers!$I:$I,MATCH(orders!$B600,customers!$A:$A,0))</f>
        <v>Affiliate</v>
      </c>
      <c r="N600" s="26" t="str">
        <f>INDEX(customers!$E:$E,MATCH(orders!$B600,customers!$A:$A,0))</f>
        <v>Europe</v>
      </c>
      <c r="O600" s="26" t="str">
        <f>INDEX(customers!$F:$F,MATCH(orders!$B600,customers!$A:$A,0))</f>
        <v>Tech</v>
      </c>
      <c r="P600" s="26" t="str">
        <f>INDEX(customers!$G:$G,MATCH(orders!$B600,customers!$A:$A,0))</f>
        <v>Mid-Market</v>
      </c>
      <c r="Q600" t="str">
        <f>INDEX(customers!$J:$J,MATCH(orders!$B600,customers!$A:$A,0))</f>
        <v>Pro</v>
      </c>
      <c r="R600" t="str">
        <f>INDEX(customers!$K:$K,MATCH(orders!$B600,customers!$A:$A,0))</f>
        <v>Monthly</v>
      </c>
    </row>
    <row r="601" spans="1:18" x14ac:dyDescent="0.25">
      <c r="A601" t="s">
        <v>1158</v>
      </c>
      <c r="B601" t="s">
        <v>1140</v>
      </c>
      <c r="C601" t="s">
        <v>1157</v>
      </c>
      <c r="D601" s="26">
        <v>45372</v>
      </c>
      <c r="E601" t="s">
        <v>17</v>
      </c>
      <c r="F601" t="s">
        <v>4</v>
      </c>
      <c r="G601">
        <v>75</v>
      </c>
      <c r="H601">
        <v>60</v>
      </c>
      <c r="I601" s="26">
        <f t="shared" si="18"/>
        <v>45352</v>
      </c>
      <c r="J601" s="26">
        <f>INDEX(customers!$L:$L,MATCH(orders!$B601,customers!$A:$A,0))</f>
        <v>45108</v>
      </c>
      <c r="K601">
        <v>1</v>
      </c>
      <c r="L601">
        <f t="shared" si="19"/>
        <v>8</v>
      </c>
      <c r="M601" s="26" t="str">
        <f>INDEX(customers!$I:$I,MATCH(orders!$B601,customers!$A:$A,0))</f>
        <v>Affiliate</v>
      </c>
      <c r="N601" s="26" t="str">
        <f>INDEX(customers!$E:$E,MATCH(orders!$B601,customers!$A:$A,0))</f>
        <v>Europe</v>
      </c>
      <c r="O601" s="26" t="str">
        <f>INDEX(customers!$F:$F,MATCH(orders!$B601,customers!$A:$A,0))</f>
        <v>Tech</v>
      </c>
      <c r="P601" s="26" t="str">
        <f>INDEX(customers!$G:$G,MATCH(orders!$B601,customers!$A:$A,0))</f>
        <v>Mid-Market</v>
      </c>
      <c r="Q601" t="str">
        <f>INDEX(customers!$J:$J,MATCH(orders!$B601,customers!$A:$A,0))</f>
        <v>Pro</v>
      </c>
      <c r="R601" t="str">
        <f>INDEX(customers!$K:$K,MATCH(orders!$B601,customers!$A:$A,0))</f>
        <v>Monthly</v>
      </c>
    </row>
    <row r="602" spans="1:18" x14ac:dyDescent="0.25">
      <c r="A602" t="s">
        <v>1159</v>
      </c>
      <c r="B602" t="s">
        <v>1140</v>
      </c>
      <c r="C602" t="s">
        <v>1160</v>
      </c>
      <c r="D602" s="26">
        <v>45374</v>
      </c>
      <c r="E602" t="s">
        <v>18</v>
      </c>
      <c r="F602" t="s">
        <v>4</v>
      </c>
      <c r="G602">
        <v>135</v>
      </c>
      <c r="H602">
        <v>110.7</v>
      </c>
      <c r="I602" s="26">
        <f t="shared" si="18"/>
        <v>45352</v>
      </c>
      <c r="J602" s="26">
        <f>INDEX(customers!$L:$L,MATCH(orders!$B602,customers!$A:$A,0))</f>
        <v>45108</v>
      </c>
      <c r="K602">
        <v>1</v>
      </c>
      <c r="L602">
        <f t="shared" si="19"/>
        <v>8</v>
      </c>
      <c r="M602" s="26" t="str">
        <f>INDEX(customers!$I:$I,MATCH(orders!$B602,customers!$A:$A,0))</f>
        <v>Affiliate</v>
      </c>
      <c r="N602" s="26" t="str">
        <f>INDEX(customers!$E:$E,MATCH(orders!$B602,customers!$A:$A,0))</f>
        <v>Europe</v>
      </c>
      <c r="O602" s="26" t="str">
        <f>INDEX(customers!$F:$F,MATCH(orders!$B602,customers!$A:$A,0))</f>
        <v>Tech</v>
      </c>
      <c r="P602" s="26" t="str">
        <f>INDEX(customers!$G:$G,MATCH(orders!$B602,customers!$A:$A,0))</f>
        <v>Mid-Market</v>
      </c>
      <c r="Q602" t="str">
        <f>INDEX(customers!$J:$J,MATCH(orders!$B602,customers!$A:$A,0))</f>
        <v>Pro</v>
      </c>
      <c r="R602" t="str">
        <f>INDEX(customers!$K:$K,MATCH(orders!$B602,customers!$A:$A,0))</f>
        <v>Monthly</v>
      </c>
    </row>
    <row r="603" spans="1:18" x14ac:dyDescent="0.25">
      <c r="A603" t="s">
        <v>1161</v>
      </c>
      <c r="B603" t="s">
        <v>1140</v>
      </c>
      <c r="C603" t="s">
        <v>1162</v>
      </c>
      <c r="D603" s="26">
        <v>45405</v>
      </c>
      <c r="E603" t="s">
        <v>18</v>
      </c>
      <c r="F603" t="s">
        <v>4</v>
      </c>
      <c r="G603">
        <v>135</v>
      </c>
      <c r="H603">
        <v>110.7</v>
      </c>
      <c r="I603" s="26">
        <f t="shared" si="18"/>
        <v>45383</v>
      </c>
      <c r="J603" s="26">
        <f>INDEX(customers!$L:$L,MATCH(orders!$B603,customers!$A:$A,0))</f>
        <v>45108</v>
      </c>
      <c r="K603">
        <v>1</v>
      </c>
      <c r="L603">
        <f t="shared" si="19"/>
        <v>9</v>
      </c>
      <c r="M603" s="26" t="str">
        <f>INDEX(customers!$I:$I,MATCH(orders!$B603,customers!$A:$A,0))</f>
        <v>Affiliate</v>
      </c>
      <c r="N603" s="26" t="str">
        <f>INDEX(customers!$E:$E,MATCH(orders!$B603,customers!$A:$A,0))</f>
        <v>Europe</v>
      </c>
      <c r="O603" s="26" t="str">
        <f>INDEX(customers!$F:$F,MATCH(orders!$B603,customers!$A:$A,0))</f>
        <v>Tech</v>
      </c>
      <c r="P603" s="26" t="str">
        <f>INDEX(customers!$G:$G,MATCH(orders!$B603,customers!$A:$A,0))</f>
        <v>Mid-Market</v>
      </c>
      <c r="Q603" t="str">
        <f>INDEX(customers!$J:$J,MATCH(orders!$B603,customers!$A:$A,0))</f>
        <v>Pro</v>
      </c>
      <c r="R603" t="str">
        <f>INDEX(customers!$K:$K,MATCH(orders!$B603,customers!$A:$A,0))</f>
        <v>Monthly</v>
      </c>
    </row>
    <row r="604" spans="1:18" x14ac:dyDescent="0.25">
      <c r="A604" t="s">
        <v>1163</v>
      </c>
      <c r="B604" t="s">
        <v>1140</v>
      </c>
      <c r="C604" t="s">
        <v>1162</v>
      </c>
      <c r="D604" s="26">
        <v>45435</v>
      </c>
      <c r="E604" t="s">
        <v>18</v>
      </c>
      <c r="F604" t="s">
        <v>4</v>
      </c>
      <c r="G604">
        <v>135</v>
      </c>
      <c r="H604">
        <v>110.7</v>
      </c>
      <c r="I604" s="26">
        <f t="shared" si="18"/>
        <v>45413</v>
      </c>
      <c r="J604" s="26">
        <f>INDEX(customers!$L:$L,MATCH(orders!$B604,customers!$A:$A,0))</f>
        <v>45108</v>
      </c>
      <c r="K604">
        <v>1</v>
      </c>
      <c r="L604">
        <f t="shared" si="19"/>
        <v>10</v>
      </c>
      <c r="M604" s="26" t="str">
        <f>INDEX(customers!$I:$I,MATCH(orders!$B604,customers!$A:$A,0))</f>
        <v>Affiliate</v>
      </c>
      <c r="N604" s="26" t="str">
        <f>INDEX(customers!$E:$E,MATCH(orders!$B604,customers!$A:$A,0))</f>
        <v>Europe</v>
      </c>
      <c r="O604" s="26" t="str">
        <f>INDEX(customers!$F:$F,MATCH(orders!$B604,customers!$A:$A,0))</f>
        <v>Tech</v>
      </c>
      <c r="P604" s="26" t="str">
        <f>INDEX(customers!$G:$G,MATCH(orders!$B604,customers!$A:$A,0))</f>
        <v>Mid-Market</v>
      </c>
      <c r="Q604" t="str">
        <f>INDEX(customers!$J:$J,MATCH(orders!$B604,customers!$A:$A,0))</f>
        <v>Pro</v>
      </c>
      <c r="R604" t="str">
        <f>INDEX(customers!$K:$K,MATCH(orders!$B604,customers!$A:$A,0))</f>
        <v>Monthly</v>
      </c>
    </row>
    <row r="605" spans="1:18" x14ac:dyDescent="0.25">
      <c r="A605" t="s">
        <v>1164</v>
      </c>
      <c r="B605" t="s">
        <v>1140</v>
      </c>
      <c r="C605" t="s">
        <v>1165</v>
      </c>
      <c r="D605" s="26">
        <v>45436</v>
      </c>
      <c r="E605" t="s">
        <v>18</v>
      </c>
      <c r="F605" t="s">
        <v>4</v>
      </c>
      <c r="G605">
        <v>135</v>
      </c>
      <c r="H605">
        <v>110.7</v>
      </c>
      <c r="I605" s="26">
        <f t="shared" si="18"/>
        <v>45413</v>
      </c>
      <c r="J605" s="26">
        <f>INDEX(customers!$L:$L,MATCH(orders!$B605,customers!$A:$A,0))</f>
        <v>45108</v>
      </c>
      <c r="K605">
        <v>1</v>
      </c>
      <c r="L605">
        <f t="shared" si="19"/>
        <v>10</v>
      </c>
      <c r="M605" s="26" t="str">
        <f>INDEX(customers!$I:$I,MATCH(orders!$B605,customers!$A:$A,0))</f>
        <v>Affiliate</v>
      </c>
      <c r="N605" s="26" t="str">
        <f>INDEX(customers!$E:$E,MATCH(orders!$B605,customers!$A:$A,0))</f>
        <v>Europe</v>
      </c>
      <c r="O605" s="26" t="str">
        <f>INDEX(customers!$F:$F,MATCH(orders!$B605,customers!$A:$A,0))</f>
        <v>Tech</v>
      </c>
      <c r="P605" s="26" t="str">
        <f>INDEX(customers!$G:$G,MATCH(orders!$B605,customers!$A:$A,0))</f>
        <v>Mid-Market</v>
      </c>
      <c r="Q605" t="str">
        <f>INDEX(customers!$J:$J,MATCH(orders!$B605,customers!$A:$A,0))</f>
        <v>Pro</v>
      </c>
      <c r="R605" t="str">
        <f>INDEX(customers!$K:$K,MATCH(orders!$B605,customers!$A:$A,0))</f>
        <v>Monthly</v>
      </c>
    </row>
    <row r="606" spans="1:18" x14ac:dyDescent="0.25">
      <c r="A606" t="s">
        <v>1166</v>
      </c>
      <c r="B606" t="s">
        <v>1140</v>
      </c>
      <c r="C606" t="s">
        <v>1167</v>
      </c>
      <c r="D606" s="26">
        <v>45467</v>
      </c>
      <c r="E606" t="s">
        <v>18</v>
      </c>
      <c r="F606" t="s">
        <v>4</v>
      </c>
      <c r="G606">
        <v>135</v>
      </c>
      <c r="H606">
        <v>110.7</v>
      </c>
      <c r="I606" s="26">
        <f t="shared" si="18"/>
        <v>45444</v>
      </c>
      <c r="J606" s="26">
        <f>INDEX(customers!$L:$L,MATCH(orders!$B606,customers!$A:$A,0))</f>
        <v>45108</v>
      </c>
      <c r="K606">
        <v>1</v>
      </c>
      <c r="L606">
        <f t="shared" si="19"/>
        <v>11</v>
      </c>
      <c r="M606" s="26" t="str">
        <f>INDEX(customers!$I:$I,MATCH(orders!$B606,customers!$A:$A,0))</f>
        <v>Affiliate</v>
      </c>
      <c r="N606" s="26" t="str">
        <f>INDEX(customers!$E:$E,MATCH(orders!$B606,customers!$A:$A,0))</f>
        <v>Europe</v>
      </c>
      <c r="O606" s="26" t="str">
        <f>INDEX(customers!$F:$F,MATCH(orders!$B606,customers!$A:$A,0))</f>
        <v>Tech</v>
      </c>
      <c r="P606" s="26" t="str">
        <f>INDEX(customers!$G:$G,MATCH(orders!$B606,customers!$A:$A,0))</f>
        <v>Mid-Market</v>
      </c>
      <c r="Q606" t="str">
        <f>INDEX(customers!$J:$J,MATCH(orders!$B606,customers!$A:$A,0))</f>
        <v>Pro</v>
      </c>
      <c r="R606" t="str">
        <f>INDEX(customers!$K:$K,MATCH(orders!$B606,customers!$A:$A,0))</f>
        <v>Monthly</v>
      </c>
    </row>
    <row r="607" spans="1:18" x14ac:dyDescent="0.25">
      <c r="A607" t="s">
        <v>1168</v>
      </c>
      <c r="B607" t="s">
        <v>1140</v>
      </c>
      <c r="C607" t="s">
        <v>1167</v>
      </c>
      <c r="D607" s="26">
        <v>45497</v>
      </c>
      <c r="E607" t="s">
        <v>18</v>
      </c>
      <c r="F607" t="s">
        <v>4</v>
      </c>
      <c r="G607">
        <v>135</v>
      </c>
      <c r="H607">
        <v>110.7</v>
      </c>
      <c r="I607" s="26">
        <f t="shared" si="18"/>
        <v>45474</v>
      </c>
      <c r="J607" s="26">
        <f>INDEX(customers!$L:$L,MATCH(orders!$B607,customers!$A:$A,0))</f>
        <v>45108</v>
      </c>
      <c r="K607">
        <v>1</v>
      </c>
      <c r="L607">
        <f t="shared" si="19"/>
        <v>12</v>
      </c>
      <c r="M607" s="26" t="str">
        <f>INDEX(customers!$I:$I,MATCH(orders!$B607,customers!$A:$A,0))</f>
        <v>Affiliate</v>
      </c>
      <c r="N607" s="26" t="str">
        <f>INDEX(customers!$E:$E,MATCH(orders!$B607,customers!$A:$A,0))</f>
        <v>Europe</v>
      </c>
      <c r="O607" s="26" t="str">
        <f>INDEX(customers!$F:$F,MATCH(orders!$B607,customers!$A:$A,0))</f>
        <v>Tech</v>
      </c>
      <c r="P607" s="26" t="str">
        <f>INDEX(customers!$G:$G,MATCH(orders!$B607,customers!$A:$A,0))</f>
        <v>Mid-Market</v>
      </c>
      <c r="Q607" t="str">
        <f>INDEX(customers!$J:$J,MATCH(orders!$B607,customers!$A:$A,0))</f>
        <v>Pro</v>
      </c>
      <c r="R607" t="str">
        <f>INDEX(customers!$K:$K,MATCH(orders!$B607,customers!$A:$A,0))</f>
        <v>Monthly</v>
      </c>
    </row>
    <row r="608" spans="1:18" x14ac:dyDescent="0.25">
      <c r="A608" t="s">
        <v>1169</v>
      </c>
      <c r="B608" t="s">
        <v>1140</v>
      </c>
      <c r="C608" t="s">
        <v>1170</v>
      </c>
      <c r="D608" s="26">
        <v>45498</v>
      </c>
      <c r="E608" t="s">
        <v>18</v>
      </c>
      <c r="F608" t="s">
        <v>4</v>
      </c>
      <c r="G608">
        <v>135</v>
      </c>
      <c r="H608">
        <v>110.7</v>
      </c>
      <c r="I608" s="26">
        <f t="shared" si="18"/>
        <v>45474</v>
      </c>
      <c r="J608" s="26">
        <f>INDEX(customers!$L:$L,MATCH(orders!$B608,customers!$A:$A,0))</f>
        <v>45108</v>
      </c>
      <c r="K608">
        <v>1</v>
      </c>
      <c r="L608">
        <f t="shared" si="19"/>
        <v>12</v>
      </c>
      <c r="M608" s="26" t="str">
        <f>INDEX(customers!$I:$I,MATCH(orders!$B608,customers!$A:$A,0))</f>
        <v>Affiliate</v>
      </c>
      <c r="N608" s="26" t="str">
        <f>INDEX(customers!$E:$E,MATCH(orders!$B608,customers!$A:$A,0))</f>
        <v>Europe</v>
      </c>
      <c r="O608" s="26" t="str">
        <f>INDEX(customers!$F:$F,MATCH(orders!$B608,customers!$A:$A,0))</f>
        <v>Tech</v>
      </c>
      <c r="P608" s="26" t="str">
        <f>INDEX(customers!$G:$G,MATCH(orders!$B608,customers!$A:$A,0))</f>
        <v>Mid-Market</v>
      </c>
      <c r="Q608" t="str">
        <f>INDEX(customers!$J:$J,MATCH(orders!$B608,customers!$A:$A,0))</f>
        <v>Pro</v>
      </c>
      <c r="R608" t="str">
        <f>INDEX(customers!$K:$K,MATCH(orders!$B608,customers!$A:$A,0))</f>
        <v>Monthly</v>
      </c>
    </row>
    <row r="609" spans="1:18" x14ac:dyDescent="0.25">
      <c r="A609" t="s">
        <v>1171</v>
      </c>
      <c r="B609" t="s">
        <v>1140</v>
      </c>
      <c r="C609" t="s">
        <v>1172</v>
      </c>
      <c r="D609" s="26">
        <v>45529</v>
      </c>
      <c r="E609" t="s">
        <v>18</v>
      </c>
      <c r="F609" t="s">
        <v>4</v>
      </c>
      <c r="G609">
        <v>135</v>
      </c>
      <c r="H609">
        <v>110.7</v>
      </c>
      <c r="I609" s="26">
        <f t="shared" si="18"/>
        <v>45505</v>
      </c>
      <c r="J609" s="26">
        <f>INDEX(customers!$L:$L,MATCH(orders!$B609,customers!$A:$A,0))</f>
        <v>45108</v>
      </c>
      <c r="K609">
        <v>1</v>
      </c>
      <c r="L609">
        <f t="shared" si="19"/>
        <v>13</v>
      </c>
      <c r="M609" s="26" t="str">
        <f>INDEX(customers!$I:$I,MATCH(orders!$B609,customers!$A:$A,0))</f>
        <v>Affiliate</v>
      </c>
      <c r="N609" s="26" t="str">
        <f>INDEX(customers!$E:$E,MATCH(orders!$B609,customers!$A:$A,0))</f>
        <v>Europe</v>
      </c>
      <c r="O609" s="26" t="str">
        <f>INDEX(customers!$F:$F,MATCH(orders!$B609,customers!$A:$A,0))</f>
        <v>Tech</v>
      </c>
      <c r="P609" s="26" t="str">
        <f>INDEX(customers!$G:$G,MATCH(orders!$B609,customers!$A:$A,0))</f>
        <v>Mid-Market</v>
      </c>
      <c r="Q609" t="str">
        <f>INDEX(customers!$J:$J,MATCH(orders!$B609,customers!$A:$A,0))</f>
        <v>Pro</v>
      </c>
      <c r="R609" t="str">
        <f>INDEX(customers!$K:$K,MATCH(orders!$B609,customers!$A:$A,0))</f>
        <v>Monthly</v>
      </c>
    </row>
    <row r="610" spans="1:18" x14ac:dyDescent="0.25">
      <c r="A610" t="s">
        <v>1173</v>
      </c>
      <c r="B610" t="s">
        <v>1140</v>
      </c>
      <c r="C610" t="s">
        <v>1174</v>
      </c>
      <c r="D610" s="26">
        <v>45560</v>
      </c>
      <c r="E610" t="s">
        <v>18</v>
      </c>
      <c r="F610" t="s">
        <v>4</v>
      </c>
      <c r="G610">
        <v>135</v>
      </c>
      <c r="H610">
        <v>110.7</v>
      </c>
      <c r="I610" s="26">
        <f t="shared" si="18"/>
        <v>45536</v>
      </c>
      <c r="J610" s="26">
        <f>INDEX(customers!$L:$L,MATCH(orders!$B610,customers!$A:$A,0))</f>
        <v>45108</v>
      </c>
      <c r="K610">
        <v>1</v>
      </c>
      <c r="L610">
        <f t="shared" si="19"/>
        <v>14</v>
      </c>
      <c r="M610" s="26" t="str">
        <f>INDEX(customers!$I:$I,MATCH(orders!$B610,customers!$A:$A,0))</f>
        <v>Affiliate</v>
      </c>
      <c r="N610" s="26" t="str">
        <f>INDEX(customers!$E:$E,MATCH(orders!$B610,customers!$A:$A,0))</f>
        <v>Europe</v>
      </c>
      <c r="O610" s="26" t="str">
        <f>INDEX(customers!$F:$F,MATCH(orders!$B610,customers!$A:$A,0))</f>
        <v>Tech</v>
      </c>
      <c r="P610" s="26" t="str">
        <f>INDEX(customers!$G:$G,MATCH(orders!$B610,customers!$A:$A,0))</f>
        <v>Mid-Market</v>
      </c>
      <c r="Q610" t="str">
        <f>INDEX(customers!$J:$J,MATCH(orders!$B610,customers!$A:$A,0))</f>
        <v>Pro</v>
      </c>
      <c r="R610" t="str">
        <f>INDEX(customers!$K:$K,MATCH(orders!$B610,customers!$A:$A,0))</f>
        <v>Monthly</v>
      </c>
    </row>
    <row r="611" spans="1:18" x14ac:dyDescent="0.25">
      <c r="A611" t="s">
        <v>1175</v>
      </c>
      <c r="B611" t="s">
        <v>1140</v>
      </c>
      <c r="C611" t="s">
        <v>1174</v>
      </c>
      <c r="D611" s="26">
        <v>45590</v>
      </c>
      <c r="E611" t="s">
        <v>18</v>
      </c>
      <c r="F611" t="s">
        <v>4</v>
      </c>
      <c r="G611">
        <v>135</v>
      </c>
      <c r="H611">
        <v>110.7</v>
      </c>
      <c r="I611" s="26">
        <f t="shared" si="18"/>
        <v>45566</v>
      </c>
      <c r="J611" s="26">
        <f>INDEX(customers!$L:$L,MATCH(orders!$B611,customers!$A:$A,0))</f>
        <v>45108</v>
      </c>
      <c r="K611">
        <v>1</v>
      </c>
      <c r="L611">
        <f t="shared" si="19"/>
        <v>15</v>
      </c>
      <c r="M611" s="26" t="str">
        <f>INDEX(customers!$I:$I,MATCH(orders!$B611,customers!$A:$A,0))</f>
        <v>Affiliate</v>
      </c>
      <c r="N611" s="26" t="str">
        <f>INDEX(customers!$E:$E,MATCH(orders!$B611,customers!$A:$A,0))</f>
        <v>Europe</v>
      </c>
      <c r="O611" s="26" t="str">
        <f>INDEX(customers!$F:$F,MATCH(orders!$B611,customers!$A:$A,0))</f>
        <v>Tech</v>
      </c>
      <c r="P611" s="26" t="str">
        <f>INDEX(customers!$G:$G,MATCH(orders!$B611,customers!$A:$A,0))</f>
        <v>Mid-Market</v>
      </c>
      <c r="Q611" t="str">
        <f>INDEX(customers!$J:$J,MATCH(orders!$B611,customers!$A:$A,0))</f>
        <v>Pro</v>
      </c>
      <c r="R611" t="str">
        <f>INDEX(customers!$K:$K,MATCH(orders!$B611,customers!$A:$A,0))</f>
        <v>Monthly</v>
      </c>
    </row>
    <row r="612" spans="1:18" x14ac:dyDescent="0.25">
      <c r="A612" t="s">
        <v>1176</v>
      </c>
      <c r="B612" t="s">
        <v>1140</v>
      </c>
      <c r="C612" t="s">
        <v>1177</v>
      </c>
      <c r="D612" s="26">
        <v>45591</v>
      </c>
      <c r="E612" t="s">
        <v>18</v>
      </c>
      <c r="F612" t="s">
        <v>4</v>
      </c>
      <c r="G612">
        <v>135</v>
      </c>
      <c r="H612">
        <v>110.7</v>
      </c>
      <c r="I612" s="26">
        <f t="shared" si="18"/>
        <v>45566</v>
      </c>
      <c r="J612" s="26">
        <f>INDEX(customers!$L:$L,MATCH(orders!$B612,customers!$A:$A,0))</f>
        <v>45108</v>
      </c>
      <c r="K612">
        <v>1</v>
      </c>
      <c r="L612">
        <f t="shared" si="19"/>
        <v>15</v>
      </c>
      <c r="M612" s="26" t="str">
        <f>INDEX(customers!$I:$I,MATCH(orders!$B612,customers!$A:$A,0))</f>
        <v>Affiliate</v>
      </c>
      <c r="N612" s="26" t="str">
        <f>INDEX(customers!$E:$E,MATCH(orders!$B612,customers!$A:$A,0))</f>
        <v>Europe</v>
      </c>
      <c r="O612" s="26" t="str">
        <f>INDEX(customers!$F:$F,MATCH(orders!$B612,customers!$A:$A,0))</f>
        <v>Tech</v>
      </c>
      <c r="P612" s="26" t="str">
        <f>INDEX(customers!$G:$G,MATCH(orders!$B612,customers!$A:$A,0))</f>
        <v>Mid-Market</v>
      </c>
      <c r="Q612" t="str">
        <f>INDEX(customers!$J:$J,MATCH(orders!$B612,customers!$A:$A,0))</f>
        <v>Pro</v>
      </c>
      <c r="R612" t="str">
        <f>INDEX(customers!$K:$K,MATCH(orders!$B612,customers!$A:$A,0))</f>
        <v>Monthly</v>
      </c>
    </row>
    <row r="613" spans="1:18" x14ac:dyDescent="0.25">
      <c r="A613" t="s">
        <v>1178</v>
      </c>
      <c r="B613" t="s">
        <v>1140</v>
      </c>
      <c r="C613" t="s">
        <v>1179</v>
      </c>
      <c r="D613" s="26">
        <v>45622</v>
      </c>
      <c r="E613" t="s">
        <v>19</v>
      </c>
      <c r="F613" t="s">
        <v>4</v>
      </c>
      <c r="G613">
        <v>315</v>
      </c>
      <c r="H613">
        <v>267.75</v>
      </c>
      <c r="I613" s="26">
        <f t="shared" si="18"/>
        <v>45597</v>
      </c>
      <c r="J613" s="26">
        <f>INDEX(customers!$L:$L,MATCH(orders!$B613,customers!$A:$A,0))</f>
        <v>45108</v>
      </c>
      <c r="K613">
        <v>1</v>
      </c>
      <c r="L613">
        <f t="shared" si="19"/>
        <v>16</v>
      </c>
      <c r="M613" s="26" t="str">
        <f>INDEX(customers!$I:$I,MATCH(orders!$B613,customers!$A:$A,0))</f>
        <v>Affiliate</v>
      </c>
      <c r="N613" s="26" t="str">
        <f>INDEX(customers!$E:$E,MATCH(orders!$B613,customers!$A:$A,0))</f>
        <v>Europe</v>
      </c>
      <c r="O613" s="26" t="str">
        <f>INDEX(customers!$F:$F,MATCH(orders!$B613,customers!$A:$A,0))</f>
        <v>Tech</v>
      </c>
      <c r="P613" s="26" t="str">
        <f>INDEX(customers!$G:$G,MATCH(orders!$B613,customers!$A:$A,0))</f>
        <v>Mid-Market</v>
      </c>
      <c r="Q613" t="str">
        <f>INDEX(customers!$J:$J,MATCH(orders!$B613,customers!$A:$A,0))</f>
        <v>Pro</v>
      </c>
      <c r="R613" t="str">
        <f>INDEX(customers!$K:$K,MATCH(orders!$B613,customers!$A:$A,0))</f>
        <v>Monthly</v>
      </c>
    </row>
    <row r="614" spans="1:18" x14ac:dyDescent="0.25">
      <c r="A614" t="s">
        <v>1180</v>
      </c>
      <c r="B614" t="s">
        <v>1140</v>
      </c>
      <c r="C614" t="s">
        <v>1179</v>
      </c>
      <c r="D614" s="26">
        <v>45652</v>
      </c>
      <c r="E614" t="s">
        <v>19</v>
      </c>
      <c r="F614" t="s">
        <v>4</v>
      </c>
      <c r="G614">
        <v>315</v>
      </c>
      <c r="H614">
        <v>267.75</v>
      </c>
      <c r="I614" s="26">
        <f t="shared" si="18"/>
        <v>45627</v>
      </c>
      <c r="J614" s="26">
        <f>INDEX(customers!$L:$L,MATCH(orders!$B614,customers!$A:$A,0))</f>
        <v>45108</v>
      </c>
      <c r="K614">
        <v>1</v>
      </c>
      <c r="L614">
        <f t="shared" si="19"/>
        <v>17</v>
      </c>
      <c r="M614" s="26" t="str">
        <f>INDEX(customers!$I:$I,MATCH(orders!$B614,customers!$A:$A,0))</f>
        <v>Affiliate</v>
      </c>
      <c r="N614" s="26" t="str">
        <f>INDEX(customers!$E:$E,MATCH(orders!$B614,customers!$A:$A,0))</f>
        <v>Europe</v>
      </c>
      <c r="O614" s="26" t="str">
        <f>INDEX(customers!$F:$F,MATCH(orders!$B614,customers!$A:$A,0))</f>
        <v>Tech</v>
      </c>
      <c r="P614" s="26" t="str">
        <f>INDEX(customers!$G:$G,MATCH(orders!$B614,customers!$A:$A,0))</f>
        <v>Mid-Market</v>
      </c>
      <c r="Q614" t="str">
        <f>INDEX(customers!$J:$J,MATCH(orders!$B614,customers!$A:$A,0))</f>
        <v>Pro</v>
      </c>
      <c r="R614" t="str">
        <f>INDEX(customers!$K:$K,MATCH(orders!$B614,customers!$A:$A,0))</f>
        <v>Monthly</v>
      </c>
    </row>
    <row r="615" spans="1:18" x14ac:dyDescent="0.25">
      <c r="A615" t="s">
        <v>1181</v>
      </c>
      <c r="B615" t="s">
        <v>1140</v>
      </c>
      <c r="C615" t="s">
        <v>1182</v>
      </c>
      <c r="D615" s="26">
        <v>45653</v>
      </c>
      <c r="E615" t="s">
        <v>19</v>
      </c>
      <c r="F615" t="s">
        <v>4</v>
      </c>
      <c r="G615">
        <v>315</v>
      </c>
      <c r="H615">
        <v>267.75</v>
      </c>
      <c r="I615" s="26">
        <f t="shared" si="18"/>
        <v>45627</v>
      </c>
      <c r="J615" s="26">
        <f>INDEX(customers!$L:$L,MATCH(orders!$B615,customers!$A:$A,0))</f>
        <v>45108</v>
      </c>
      <c r="K615">
        <v>1</v>
      </c>
      <c r="L615">
        <f t="shared" si="19"/>
        <v>17</v>
      </c>
      <c r="M615" s="26" t="str">
        <f>INDEX(customers!$I:$I,MATCH(orders!$B615,customers!$A:$A,0))</f>
        <v>Affiliate</v>
      </c>
      <c r="N615" s="26" t="str">
        <f>INDEX(customers!$E:$E,MATCH(orders!$B615,customers!$A:$A,0))</f>
        <v>Europe</v>
      </c>
      <c r="O615" s="26" t="str">
        <f>INDEX(customers!$F:$F,MATCH(orders!$B615,customers!$A:$A,0))</f>
        <v>Tech</v>
      </c>
      <c r="P615" s="26" t="str">
        <f>INDEX(customers!$G:$G,MATCH(orders!$B615,customers!$A:$A,0))</f>
        <v>Mid-Market</v>
      </c>
      <c r="Q615" t="str">
        <f>INDEX(customers!$J:$J,MATCH(orders!$B615,customers!$A:$A,0))</f>
        <v>Pro</v>
      </c>
      <c r="R615" t="str">
        <f>INDEX(customers!$K:$K,MATCH(orders!$B615,customers!$A:$A,0))</f>
        <v>Monthly</v>
      </c>
    </row>
    <row r="616" spans="1:18" x14ac:dyDescent="0.25">
      <c r="A616" t="s">
        <v>1183</v>
      </c>
      <c r="B616" t="s">
        <v>1184</v>
      </c>
      <c r="C616" t="s">
        <v>1185</v>
      </c>
      <c r="D616" s="26">
        <v>44675</v>
      </c>
      <c r="E616" t="s">
        <v>17</v>
      </c>
      <c r="F616" t="s">
        <v>5</v>
      </c>
      <c r="G616">
        <v>600</v>
      </c>
      <c r="H616">
        <v>480</v>
      </c>
      <c r="I616" s="26">
        <f t="shared" si="18"/>
        <v>44652</v>
      </c>
      <c r="J616" s="26">
        <f>INDEX(customers!$L:$L,MATCH(orders!$B616,customers!$A:$A,0))</f>
        <v>44652</v>
      </c>
      <c r="K616">
        <v>1</v>
      </c>
      <c r="L616">
        <f t="shared" si="19"/>
        <v>0</v>
      </c>
      <c r="M616" s="26" t="str">
        <f>INDEX(customers!$I:$I,MATCH(orders!$B616,customers!$A:$A,0))</f>
        <v>Affiliate</v>
      </c>
      <c r="N616" s="26" t="str">
        <f>INDEX(customers!$E:$E,MATCH(orders!$B616,customers!$A:$A,0))</f>
        <v>North America</v>
      </c>
      <c r="O616" s="26" t="str">
        <f>INDEX(customers!$F:$F,MATCH(orders!$B616,customers!$A:$A,0))</f>
        <v>Tech</v>
      </c>
      <c r="P616" s="26" t="str">
        <f>INDEX(customers!$G:$G,MATCH(orders!$B616,customers!$A:$A,0))</f>
        <v>SMBs</v>
      </c>
      <c r="Q616" t="str">
        <f>INDEX(customers!$J:$J,MATCH(orders!$B616,customers!$A:$A,0))</f>
        <v>Basic</v>
      </c>
      <c r="R616" t="str">
        <f>INDEX(customers!$K:$K,MATCH(orders!$B616,customers!$A:$A,0))</f>
        <v>Annual</v>
      </c>
    </row>
    <row r="617" spans="1:18" x14ac:dyDescent="0.25">
      <c r="A617" t="s">
        <v>1186</v>
      </c>
      <c r="B617" t="s">
        <v>1184</v>
      </c>
      <c r="C617" t="s">
        <v>1185</v>
      </c>
      <c r="D617" s="26">
        <v>45040</v>
      </c>
      <c r="E617" t="s">
        <v>17</v>
      </c>
      <c r="F617" t="s">
        <v>5</v>
      </c>
      <c r="G617">
        <v>600</v>
      </c>
      <c r="H617">
        <v>480</v>
      </c>
      <c r="I617" s="26">
        <f t="shared" si="18"/>
        <v>45017</v>
      </c>
      <c r="J617" s="26">
        <f>INDEX(customers!$L:$L,MATCH(orders!$B617,customers!$A:$A,0))</f>
        <v>44652</v>
      </c>
      <c r="K617">
        <v>1</v>
      </c>
      <c r="L617">
        <f t="shared" si="19"/>
        <v>12</v>
      </c>
      <c r="M617" s="26" t="str">
        <f>INDEX(customers!$I:$I,MATCH(orders!$B617,customers!$A:$A,0))</f>
        <v>Affiliate</v>
      </c>
      <c r="N617" s="26" t="str">
        <f>INDEX(customers!$E:$E,MATCH(orders!$B617,customers!$A:$A,0))</f>
        <v>North America</v>
      </c>
      <c r="O617" s="26" t="str">
        <f>INDEX(customers!$F:$F,MATCH(orders!$B617,customers!$A:$A,0))</f>
        <v>Tech</v>
      </c>
      <c r="P617" s="26" t="str">
        <f>INDEX(customers!$G:$G,MATCH(orders!$B617,customers!$A:$A,0))</f>
        <v>SMBs</v>
      </c>
      <c r="Q617" t="str">
        <f>INDEX(customers!$J:$J,MATCH(orders!$B617,customers!$A:$A,0))</f>
        <v>Basic</v>
      </c>
      <c r="R617" t="str">
        <f>INDEX(customers!$K:$K,MATCH(orders!$B617,customers!$A:$A,0))</f>
        <v>Annual</v>
      </c>
    </row>
    <row r="618" spans="1:18" x14ac:dyDescent="0.25">
      <c r="A618" t="s">
        <v>1187</v>
      </c>
      <c r="B618" t="s">
        <v>1184</v>
      </c>
      <c r="C618" t="s">
        <v>1188</v>
      </c>
      <c r="D618" s="26">
        <v>45041</v>
      </c>
      <c r="E618" t="s">
        <v>17</v>
      </c>
      <c r="F618" t="s">
        <v>5</v>
      </c>
      <c r="G618">
        <v>600</v>
      </c>
      <c r="H618">
        <v>480</v>
      </c>
      <c r="I618" s="26">
        <f t="shared" si="18"/>
        <v>45017</v>
      </c>
      <c r="J618" s="26">
        <f>INDEX(customers!$L:$L,MATCH(orders!$B618,customers!$A:$A,0))</f>
        <v>44652</v>
      </c>
      <c r="K618">
        <v>1</v>
      </c>
      <c r="L618">
        <f t="shared" si="19"/>
        <v>12</v>
      </c>
      <c r="M618" s="26" t="str">
        <f>INDEX(customers!$I:$I,MATCH(orders!$B618,customers!$A:$A,0))</f>
        <v>Affiliate</v>
      </c>
      <c r="N618" s="26" t="str">
        <f>INDEX(customers!$E:$E,MATCH(orders!$B618,customers!$A:$A,0))</f>
        <v>North America</v>
      </c>
      <c r="O618" s="26" t="str">
        <f>INDEX(customers!$F:$F,MATCH(orders!$B618,customers!$A:$A,0))</f>
        <v>Tech</v>
      </c>
      <c r="P618" s="26" t="str">
        <f>INDEX(customers!$G:$G,MATCH(orders!$B618,customers!$A:$A,0))</f>
        <v>SMBs</v>
      </c>
      <c r="Q618" t="str">
        <f>INDEX(customers!$J:$J,MATCH(orders!$B618,customers!$A:$A,0))</f>
        <v>Basic</v>
      </c>
      <c r="R618" t="str">
        <f>INDEX(customers!$K:$K,MATCH(orders!$B618,customers!$A:$A,0))</f>
        <v>Annual</v>
      </c>
    </row>
    <row r="619" spans="1:18" x14ac:dyDescent="0.25">
      <c r="A619" t="s">
        <v>1189</v>
      </c>
      <c r="B619" t="s">
        <v>1184</v>
      </c>
      <c r="C619" t="s">
        <v>1190</v>
      </c>
      <c r="D619" s="26">
        <v>45407</v>
      </c>
      <c r="E619" t="s">
        <v>17</v>
      </c>
      <c r="F619" t="s">
        <v>5</v>
      </c>
      <c r="G619">
        <v>600</v>
      </c>
      <c r="H619">
        <v>480</v>
      </c>
      <c r="I619" s="26">
        <f t="shared" si="18"/>
        <v>45383</v>
      </c>
      <c r="J619" s="26">
        <f>INDEX(customers!$L:$L,MATCH(orders!$B619,customers!$A:$A,0))</f>
        <v>44652</v>
      </c>
      <c r="K619">
        <v>1</v>
      </c>
      <c r="L619">
        <f t="shared" si="19"/>
        <v>24</v>
      </c>
      <c r="M619" s="26" t="str">
        <f>INDEX(customers!$I:$I,MATCH(orders!$B619,customers!$A:$A,0))</f>
        <v>Affiliate</v>
      </c>
      <c r="N619" s="26" t="str">
        <f>INDEX(customers!$E:$E,MATCH(orders!$B619,customers!$A:$A,0))</f>
        <v>North America</v>
      </c>
      <c r="O619" s="26" t="str">
        <f>INDEX(customers!$F:$F,MATCH(orders!$B619,customers!$A:$A,0))</f>
        <v>Tech</v>
      </c>
      <c r="P619" s="26" t="str">
        <f>INDEX(customers!$G:$G,MATCH(orders!$B619,customers!$A:$A,0))</f>
        <v>SMBs</v>
      </c>
      <c r="Q619" t="str">
        <f>INDEX(customers!$J:$J,MATCH(orders!$B619,customers!$A:$A,0))</f>
        <v>Basic</v>
      </c>
      <c r="R619" t="str">
        <f>INDEX(customers!$K:$K,MATCH(orders!$B619,customers!$A:$A,0))</f>
        <v>Annual</v>
      </c>
    </row>
    <row r="620" spans="1:18" x14ac:dyDescent="0.25">
      <c r="A620" t="s">
        <v>1191</v>
      </c>
      <c r="B620" t="s">
        <v>1192</v>
      </c>
      <c r="C620" t="s">
        <v>1193</v>
      </c>
      <c r="D620" s="26">
        <v>45571</v>
      </c>
      <c r="E620" t="s">
        <v>18</v>
      </c>
      <c r="F620" t="s">
        <v>4</v>
      </c>
      <c r="G620">
        <v>135</v>
      </c>
      <c r="H620">
        <v>110.7</v>
      </c>
      <c r="I620" s="26">
        <f t="shared" si="18"/>
        <v>45566</v>
      </c>
      <c r="J620" s="26">
        <f>INDEX(customers!$L:$L,MATCH(orders!$B620,customers!$A:$A,0))</f>
        <v>45566</v>
      </c>
      <c r="K620">
        <v>1</v>
      </c>
      <c r="L620">
        <f t="shared" si="19"/>
        <v>0</v>
      </c>
      <c r="M620" s="26" t="str">
        <f>INDEX(customers!$I:$I,MATCH(orders!$B620,customers!$A:$A,0))</f>
        <v>Paid Search</v>
      </c>
      <c r="N620" s="26" t="str">
        <f>INDEX(customers!$E:$E,MATCH(orders!$B620,customers!$A:$A,0))</f>
        <v>Asia-Pacific</v>
      </c>
      <c r="O620" s="26" t="str">
        <f>INDEX(customers!$F:$F,MATCH(orders!$B620,customers!$A:$A,0))</f>
        <v>Retail</v>
      </c>
      <c r="P620" s="26" t="str">
        <f>INDEX(customers!$G:$G,MATCH(orders!$B620,customers!$A:$A,0))</f>
        <v>SMBs</v>
      </c>
      <c r="Q620" t="str">
        <f>INDEX(customers!$J:$J,MATCH(orders!$B620,customers!$A:$A,0))</f>
        <v>Basic</v>
      </c>
      <c r="R620" t="str">
        <f>INDEX(customers!$K:$K,MATCH(orders!$B620,customers!$A:$A,0))</f>
        <v>Monthly</v>
      </c>
    </row>
    <row r="621" spans="1:18" x14ac:dyDescent="0.25">
      <c r="A621" t="s">
        <v>1194</v>
      </c>
      <c r="B621" t="s">
        <v>1192</v>
      </c>
      <c r="C621" t="s">
        <v>1195</v>
      </c>
      <c r="D621" s="26">
        <v>45602</v>
      </c>
      <c r="E621" t="s">
        <v>18</v>
      </c>
      <c r="F621" t="s">
        <v>4</v>
      </c>
      <c r="G621">
        <v>135</v>
      </c>
      <c r="H621">
        <v>110.7</v>
      </c>
      <c r="I621" s="26">
        <f t="shared" si="18"/>
        <v>45597</v>
      </c>
      <c r="J621" s="26">
        <f>INDEX(customers!$L:$L,MATCH(orders!$B621,customers!$A:$A,0))</f>
        <v>45566</v>
      </c>
      <c r="K621">
        <v>1</v>
      </c>
      <c r="L621">
        <f t="shared" si="19"/>
        <v>1</v>
      </c>
      <c r="M621" s="26" t="str">
        <f>INDEX(customers!$I:$I,MATCH(orders!$B621,customers!$A:$A,0))</f>
        <v>Paid Search</v>
      </c>
      <c r="N621" s="26" t="str">
        <f>INDEX(customers!$E:$E,MATCH(orders!$B621,customers!$A:$A,0))</f>
        <v>Asia-Pacific</v>
      </c>
      <c r="O621" s="26" t="str">
        <f>INDEX(customers!$F:$F,MATCH(orders!$B621,customers!$A:$A,0))</f>
        <v>Retail</v>
      </c>
      <c r="P621" s="26" t="str">
        <f>INDEX(customers!$G:$G,MATCH(orders!$B621,customers!$A:$A,0))</f>
        <v>SMBs</v>
      </c>
      <c r="Q621" t="str">
        <f>INDEX(customers!$J:$J,MATCH(orders!$B621,customers!$A:$A,0))</f>
        <v>Basic</v>
      </c>
      <c r="R621" t="str">
        <f>INDEX(customers!$K:$K,MATCH(orders!$B621,customers!$A:$A,0))</f>
        <v>Monthly</v>
      </c>
    </row>
    <row r="622" spans="1:18" x14ac:dyDescent="0.25">
      <c r="A622" t="s">
        <v>1196</v>
      </c>
      <c r="B622" t="s">
        <v>1192</v>
      </c>
      <c r="C622" t="s">
        <v>1195</v>
      </c>
      <c r="D622" s="26">
        <v>45632</v>
      </c>
      <c r="E622" t="s">
        <v>18</v>
      </c>
      <c r="F622" t="s">
        <v>4</v>
      </c>
      <c r="G622">
        <v>135</v>
      </c>
      <c r="H622">
        <v>110.7</v>
      </c>
      <c r="I622" s="26">
        <f t="shared" si="18"/>
        <v>45627</v>
      </c>
      <c r="J622" s="26">
        <f>INDEX(customers!$L:$L,MATCH(orders!$B622,customers!$A:$A,0))</f>
        <v>45566</v>
      </c>
      <c r="K622">
        <v>1</v>
      </c>
      <c r="L622">
        <f t="shared" si="19"/>
        <v>2</v>
      </c>
      <c r="M622" s="26" t="str">
        <f>INDEX(customers!$I:$I,MATCH(orders!$B622,customers!$A:$A,0))</f>
        <v>Paid Search</v>
      </c>
      <c r="N622" s="26" t="str">
        <f>INDEX(customers!$E:$E,MATCH(orders!$B622,customers!$A:$A,0))</f>
        <v>Asia-Pacific</v>
      </c>
      <c r="O622" s="26" t="str">
        <f>INDEX(customers!$F:$F,MATCH(orders!$B622,customers!$A:$A,0))</f>
        <v>Retail</v>
      </c>
      <c r="P622" s="26" t="str">
        <f>INDEX(customers!$G:$G,MATCH(orders!$B622,customers!$A:$A,0))</f>
        <v>SMBs</v>
      </c>
      <c r="Q622" t="str">
        <f>INDEX(customers!$J:$J,MATCH(orders!$B622,customers!$A:$A,0))</f>
        <v>Basic</v>
      </c>
      <c r="R622" t="str">
        <f>INDEX(customers!$K:$K,MATCH(orders!$B622,customers!$A:$A,0))</f>
        <v>Monthly</v>
      </c>
    </row>
    <row r="623" spans="1:18" x14ac:dyDescent="0.25">
      <c r="A623" t="s">
        <v>1197</v>
      </c>
      <c r="B623" t="s">
        <v>1192</v>
      </c>
      <c r="C623" t="s">
        <v>1198</v>
      </c>
      <c r="D623" s="26">
        <v>45633</v>
      </c>
      <c r="E623" t="s">
        <v>18</v>
      </c>
      <c r="F623" t="s">
        <v>4</v>
      </c>
      <c r="G623">
        <v>135</v>
      </c>
      <c r="H623">
        <v>110.7</v>
      </c>
      <c r="I623" s="26">
        <f t="shared" si="18"/>
        <v>45627</v>
      </c>
      <c r="J623" s="26">
        <f>INDEX(customers!$L:$L,MATCH(orders!$B623,customers!$A:$A,0))</f>
        <v>45566</v>
      </c>
      <c r="K623">
        <v>1</v>
      </c>
      <c r="L623">
        <f t="shared" si="19"/>
        <v>2</v>
      </c>
      <c r="M623" s="26" t="str">
        <f>INDEX(customers!$I:$I,MATCH(orders!$B623,customers!$A:$A,0))</f>
        <v>Paid Search</v>
      </c>
      <c r="N623" s="26" t="str">
        <f>INDEX(customers!$E:$E,MATCH(orders!$B623,customers!$A:$A,0))</f>
        <v>Asia-Pacific</v>
      </c>
      <c r="O623" s="26" t="str">
        <f>INDEX(customers!$F:$F,MATCH(orders!$B623,customers!$A:$A,0))</f>
        <v>Retail</v>
      </c>
      <c r="P623" s="26" t="str">
        <f>INDEX(customers!$G:$G,MATCH(orders!$B623,customers!$A:$A,0))</f>
        <v>SMBs</v>
      </c>
      <c r="Q623" t="str">
        <f>INDEX(customers!$J:$J,MATCH(orders!$B623,customers!$A:$A,0))</f>
        <v>Basic</v>
      </c>
      <c r="R623" t="str">
        <f>INDEX(customers!$K:$K,MATCH(orders!$B623,customers!$A:$A,0))</f>
        <v>Monthly</v>
      </c>
    </row>
    <row r="624" spans="1:18" x14ac:dyDescent="0.25">
      <c r="A624" t="s">
        <v>1199</v>
      </c>
      <c r="B624" t="s">
        <v>1200</v>
      </c>
      <c r="C624" t="s">
        <v>1201</v>
      </c>
      <c r="D624" s="26">
        <v>44736</v>
      </c>
      <c r="E624" t="s">
        <v>17</v>
      </c>
      <c r="F624" t="s">
        <v>4</v>
      </c>
      <c r="G624">
        <v>75</v>
      </c>
      <c r="H624">
        <v>60</v>
      </c>
      <c r="I624" s="26">
        <f t="shared" si="18"/>
        <v>44713</v>
      </c>
      <c r="J624" s="26">
        <f>INDEX(customers!$L:$L,MATCH(orders!$B624,customers!$A:$A,0))</f>
        <v>44713</v>
      </c>
      <c r="K624">
        <v>1</v>
      </c>
      <c r="L624">
        <f t="shared" si="19"/>
        <v>0</v>
      </c>
      <c r="M624" s="26" t="str">
        <f>INDEX(customers!$I:$I,MATCH(orders!$B624,customers!$A:$A,0))</f>
        <v>Social Media</v>
      </c>
      <c r="N624" s="26" t="str">
        <f>INDEX(customers!$E:$E,MATCH(orders!$B624,customers!$A:$A,0))</f>
        <v>North America</v>
      </c>
      <c r="O624" s="26" t="str">
        <f>INDEX(customers!$F:$F,MATCH(orders!$B624,customers!$A:$A,0))</f>
        <v>Retail</v>
      </c>
      <c r="P624" s="26" t="str">
        <f>INDEX(customers!$G:$G,MATCH(orders!$B624,customers!$A:$A,0))</f>
        <v>Mid-Market</v>
      </c>
      <c r="Q624" t="str">
        <f>INDEX(customers!$J:$J,MATCH(orders!$B624,customers!$A:$A,0))</f>
        <v>Basic</v>
      </c>
      <c r="R624" t="str">
        <f>INDEX(customers!$K:$K,MATCH(orders!$B624,customers!$A:$A,0))</f>
        <v>Monthly</v>
      </c>
    </row>
    <row r="625" spans="1:18" x14ac:dyDescent="0.25">
      <c r="A625" t="s">
        <v>1202</v>
      </c>
      <c r="B625" t="s">
        <v>1200</v>
      </c>
      <c r="C625" t="s">
        <v>1201</v>
      </c>
      <c r="D625" s="26">
        <v>44766</v>
      </c>
      <c r="E625" t="s">
        <v>17</v>
      </c>
      <c r="F625" t="s">
        <v>4</v>
      </c>
      <c r="G625">
        <v>75</v>
      </c>
      <c r="H625">
        <v>60</v>
      </c>
      <c r="I625" s="26">
        <f t="shared" si="18"/>
        <v>44743</v>
      </c>
      <c r="J625" s="26">
        <f>INDEX(customers!$L:$L,MATCH(orders!$B625,customers!$A:$A,0))</f>
        <v>44713</v>
      </c>
      <c r="K625">
        <v>1</v>
      </c>
      <c r="L625">
        <f t="shared" si="19"/>
        <v>1</v>
      </c>
      <c r="M625" s="26" t="str">
        <f>INDEX(customers!$I:$I,MATCH(orders!$B625,customers!$A:$A,0))</f>
        <v>Social Media</v>
      </c>
      <c r="N625" s="26" t="str">
        <f>INDEX(customers!$E:$E,MATCH(orders!$B625,customers!$A:$A,0))</f>
        <v>North America</v>
      </c>
      <c r="O625" s="26" t="str">
        <f>INDEX(customers!$F:$F,MATCH(orders!$B625,customers!$A:$A,0))</f>
        <v>Retail</v>
      </c>
      <c r="P625" s="26" t="str">
        <f>INDEX(customers!$G:$G,MATCH(orders!$B625,customers!$A:$A,0))</f>
        <v>Mid-Market</v>
      </c>
      <c r="Q625" t="str">
        <f>INDEX(customers!$J:$J,MATCH(orders!$B625,customers!$A:$A,0))</f>
        <v>Basic</v>
      </c>
      <c r="R625" t="str">
        <f>INDEX(customers!$K:$K,MATCH(orders!$B625,customers!$A:$A,0))</f>
        <v>Monthly</v>
      </c>
    </row>
    <row r="626" spans="1:18" x14ac:dyDescent="0.25">
      <c r="A626" t="s">
        <v>1203</v>
      </c>
      <c r="B626" t="s">
        <v>1200</v>
      </c>
      <c r="C626" t="s">
        <v>1204</v>
      </c>
      <c r="D626" s="26">
        <v>44767</v>
      </c>
      <c r="E626" t="s">
        <v>17</v>
      </c>
      <c r="F626" t="s">
        <v>4</v>
      </c>
      <c r="G626">
        <v>75</v>
      </c>
      <c r="H626">
        <v>60</v>
      </c>
      <c r="I626" s="26">
        <f t="shared" si="18"/>
        <v>44743</v>
      </c>
      <c r="J626" s="26">
        <f>INDEX(customers!$L:$L,MATCH(orders!$B626,customers!$A:$A,0))</f>
        <v>44713</v>
      </c>
      <c r="K626">
        <v>1</v>
      </c>
      <c r="L626">
        <f t="shared" si="19"/>
        <v>1</v>
      </c>
      <c r="M626" s="26" t="str">
        <f>INDEX(customers!$I:$I,MATCH(orders!$B626,customers!$A:$A,0))</f>
        <v>Social Media</v>
      </c>
      <c r="N626" s="26" t="str">
        <f>INDEX(customers!$E:$E,MATCH(orders!$B626,customers!$A:$A,0))</f>
        <v>North America</v>
      </c>
      <c r="O626" s="26" t="str">
        <f>INDEX(customers!$F:$F,MATCH(orders!$B626,customers!$A:$A,0))</f>
        <v>Retail</v>
      </c>
      <c r="P626" s="26" t="str">
        <f>INDEX(customers!$G:$G,MATCH(orders!$B626,customers!$A:$A,0))</f>
        <v>Mid-Market</v>
      </c>
      <c r="Q626" t="str">
        <f>INDEX(customers!$J:$J,MATCH(orders!$B626,customers!$A:$A,0))</f>
        <v>Basic</v>
      </c>
      <c r="R626" t="str">
        <f>INDEX(customers!$K:$K,MATCH(orders!$B626,customers!$A:$A,0))</f>
        <v>Monthly</v>
      </c>
    </row>
    <row r="627" spans="1:18" x14ac:dyDescent="0.25">
      <c r="A627" t="s">
        <v>1205</v>
      </c>
      <c r="B627" t="s">
        <v>1200</v>
      </c>
      <c r="C627" t="s">
        <v>1206</v>
      </c>
      <c r="D627" s="26">
        <v>44798</v>
      </c>
      <c r="E627" t="s">
        <v>17</v>
      </c>
      <c r="F627" t="s">
        <v>4</v>
      </c>
      <c r="G627">
        <v>75</v>
      </c>
      <c r="H627">
        <v>60</v>
      </c>
      <c r="I627" s="26">
        <f t="shared" si="18"/>
        <v>44774</v>
      </c>
      <c r="J627" s="26">
        <f>INDEX(customers!$L:$L,MATCH(orders!$B627,customers!$A:$A,0))</f>
        <v>44713</v>
      </c>
      <c r="K627">
        <v>1</v>
      </c>
      <c r="L627">
        <f t="shared" si="19"/>
        <v>2</v>
      </c>
      <c r="M627" s="26" t="str">
        <f>INDEX(customers!$I:$I,MATCH(orders!$B627,customers!$A:$A,0))</f>
        <v>Social Media</v>
      </c>
      <c r="N627" s="26" t="str">
        <f>INDEX(customers!$E:$E,MATCH(orders!$B627,customers!$A:$A,0))</f>
        <v>North America</v>
      </c>
      <c r="O627" s="26" t="str">
        <f>INDEX(customers!$F:$F,MATCH(orders!$B627,customers!$A:$A,0))</f>
        <v>Retail</v>
      </c>
      <c r="P627" s="26" t="str">
        <f>INDEX(customers!$G:$G,MATCH(orders!$B627,customers!$A:$A,0))</f>
        <v>Mid-Market</v>
      </c>
      <c r="Q627" t="str">
        <f>INDEX(customers!$J:$J,MATCH(orders!$B627,customers!$A:$A,0))</f>
        <v>Basic</v>
      </c>
      <c r="R627" t="str">
        <f>INDEX(customers!$K:$K,MATCH(orders!$B627,customers!$A:$A,0))</f>
        <v>Monthly</v>
      </c>
    </row>
    <row r="628" spans="1:18" x14ac:dyDescent="0.25">
      <c r="A628" t="s">
        <v>1207</v>
      </c>
      <c r="B628" t="s">
        <v>1200</v>
      </c>
      <c r="C628" t="s">
        <v>1208</v>
      </c>
      <c r="D628" s="26">
        <v>44829</v>
      </c>
      <c r="E628" t="s">
        <v>17</v>
      </c>
      <c r="F628" t="s">
        <v>4</v>
      </c>
      <c r="G628">
        <v>75</v>
      </c>
      <c r="H628">
        <v>60</v>
      </c>
      <c r="I628" s="26">
        <f t="shared" si="18"/>
        <v>44805</v>
      </c>
      <c r="J628" s="26">
        <f>INDEX(customers!$L:$L,MATCH(orders!$B628,customers!$A:$A,0))</f>
        <v>44713</v>
      </c>
      <c r="K628">
        <v>1</v>
      </c>
      <c r="L628">
        <f t="shared" si="19"/>
        <v>3</v>
      </c>
      <c r="M628" s="26" t="str">
        <f>INDEX(customers!$I:$I,MATCH(orders!$B628,customers!$A:$A,0))</f>
        <v>Social Media</v>
      </c>
      <c r="N628" s="26" t="str">
        <f>INDEX(customers!$E:$E,MATCH(orders!$B628,customers!$A:$A,0))</f>
        <v>North America</v>
      </c>
      <c r="O628" s="26" t="str">
        <f>INDEX(customers!$F:$F,MATCH(orders!$B628,customers!$A:$A,0))</f>
        <v>Retail</v>
      </c>
      <c r="P628" s="26" t="str">
        <f>INDEX(customers!$G:$G,MATCH(orders!$B628,customers!$A:$A,0))</f>
        <v>Mid-Market</v>
      </c>
      <c r="Q628" t="str">
        <f>INDEX(customers!$J:$J,MATCH(orders!$B628,customers!$A:$A,0))</f>
        <v>Basic</v>
      </c>
      <c r="R628" t="str">
        <f>INDEX(customers!$K:$K,MATCH(orders!$B628,customers!$A:$A,0))</f>
        <v>Monthly</v>
      </c>
    </row>
    <row r="629" spans="1:18" x14ac:dyDescent="0.25">
      <c r="A629" t="s">
        <v>1209</v>
      </c>
      <c r="B629" t="s">
        <v>1200</v>
      </c>
      <c r="C629" t="s">
        <v>1208</v>
      </c>
      <c r="D629" s="26">
        <v>44859</v>
      </c>
      <c r="E629" t="s">
        <v>17</v>
      </c>
      <c r="F629" t="s">
        <v>4</v>
      </c>
      <c r="G629">
        <v>75</v>
      </c>
      <c r="H629">
        <v>60</v>
      </c>
      <c r="I629" s="26">
        <f t="shared" si="18"/>
        <v>44835</v>
      </c>
      <c r="J629" s="26">
        <f>INDEX(customers!$L:$L,MATCH(orders!$B629,customers!$A:$A,0))</f>
        <v>44713</v>
      </c>
      <c r="K629">
        <v>1</v>
      </c>
      <c r="L629">
        <f t="shared" si="19"/>
        <v>4</v>
      </c>
      <c r="M629" s="26" t="str">
        <f>INDEX(customers!$I:$I,MATCH(orders!$B629,customers!$A:$A,0))</f>
        <v>Social Media</v>
      </c>
      <c r="N629" s="26" t="str">
        <f>INDEX(customers!$E:$E,MATCH(orders!$B629,customers!$A:$A,0))</f>
        <v>North America</v>
      </c>
      <c r="O629" s="26" t="str">
        <f>INDEX(customers!$F:$F,MATCH(orders!$B629,customers!$A:$A,0))</f>
        <v>Retail</v>
      </c>
      <c r="P629" s="26" t="str">
        <f>INDEX(customers!$G:$G,MATCH(orders!$B629,customers!$A:$A,0))</f>
        <v>Mid-Market</v>
      </c>
      <c r="Q629" t="str">
        <f>INDEX(customers!$J:$J,MATCH(orders!$B629,customers!$A:$A,0))</f>
        <v>Basic</v>
      </c>
      <c r="R629" t="str">
        <f>INDEX(customers!$K:$K,MATCH(orders!$B629,customers!$A:$A,0))</f>
        <v>Monthly</v>
      </c>
    </row>
    <row r="630" spans="1:18" x14ac:dyDescent="0.25">
      <c r="A630" t="s">
        <v>1210</v>
      </c>
      <c r="B630" t="s">
        <v>1200</v>
      </c>
      <c r="C630" t="s">
        <v>1211</v>
      </c>
      <c r="D630" s="26">
        <v>44860</v>
      </c>
      <c r="E630" t="s">
        <v>17</v>
      </c>
      <c r="F630" t="s">
        <v>4</v>
      </c>
      <c r="G630">
        <v>75</v>
      </c>
      <c r="H630">
        <v>60</v>
      </c>
      <c r="I630" s="26">
        <f t="shared" si="18"/>
        <v>44835</v>
      </c>
      <c r="J630" s="26">
        <f>INDEX(customers!$L:$L,MATCH(orders!$B630,customers!$A:$A,0))</f>
        <v>44713</v>
      </c>
      <c r="K630">
        <v>1</v>
      </c>
      <c r="L630">
        <f t="shared" si="19"/>
        <v>4</v>
      </c>
      <c r="M630" s="26" t="str">
        <f>INDEX(customers!$I:$I,MATCH(orders!$B630,customers!$A:$A,0))</f>
        <v>Social Media</v>
      </c>
      <c r="N630" s="26" t="str">
        <f>INDEX(customers!$E:$E,MATCH(orders!$B630,customers!$A:$A,0))</f>
        <v>North America</v>
      </c>
      <c r="O630" s="26" t="str">
        <f>INDEX(customers!$F:$F,MATCH(orders!$B630,customers!$A:$A,0))</f>
        <v>Retail</v>
      </c>
      <c r="P630" s="26" t="str">
        <f>INDEX(customers!$G:$G,MATCH(orders!$B630,customers!$A:$A,0))</f>
        <v>Mid-Market</v>
      </c>
      <c r="Q630" t="str">
        <f>INDEX(customers!$J:$J,MATCH(orders!$B630,customers!$A:$A,0))</f>
        <v>Basic</v>
      </c>
      <c r="R630" t="str">
        <f>INDEX(customers!$K:$K,MATCH(orders!$B630,customers!$A:$A,0))</f>
        <v>Monthly</v>
      </c>
    </row>
    <row r="631" spans="1:18" x14ac:dyDescent="0.25">
      <c r="A631" t="s">
        <v>1212</v>
      </c>
      <c r="B631" t="s">
        <v>1200</v>
      </c>
      <c r="C631" t="s">
        <v>1213</v>
      </c>
      <c r="D631" s="26">
        <v>44891</v>
      </c>
      <c r="E631" t="s">
        <v>17</v>
      </c>
      <c r="F631" t="s">
        <v>4</v>
      </c>
      <c r="G631">
        <v>75</v>
      </c>
      <c r="H631">
        <v>60</v>
      </c>
      <c r="I631" s="26">
        <f t="shared" si="18"/>
        <v>44866</v>
      </c>
      <c r="J631" s="26">
        <f>INDEX(customers!$L:$L,MATCH(orders!$B631,customers!$A:$A,0))</f>
        <v>44713</v>
      </c>
      <c r="K631">
        <v>1</v>
      </c>
      <c r="L631">
        <f t="shared" si="19"/>
        <v>5</v>
      </c>
      <c r="M631" s="26" t="str">
        <f>INDEX(customers!$I:$I,MATCH(orders!$B631,customers!$A:$A,0))</f>
        <v>Social Media</v>
      </c>
      <c r="N631" s="26" t="str">
        <f>INDEX(customers!$E:$E,MATCH(orders!$B631,customers!$A:$A,0))</f>
        <v>North America</v>
      </c>
      <c r="O631" s="26" t="str">
        <f>INDEX(customers!$F:$F,MATCH(orders!$B631,customers!$A:$A,0))</f>
        <v>Retail</v>
      </c>
      <c r="P631" s="26" t="str">
        <f>INDEX(customers!$G:$G,MATCH(orders!$B631,customers!$A:$A,0))</f>
        <v>Mid-Market</v>
      </c>
      <c r="Q631" t="str">
        <f>INDEX(customers!$J:$J,MATCH(orders!$B631,customers!$A:$A,0))</f>
        <v>Basic</v>
      </c>
      <c r="R631" t="str">
        <f>INDEX(customers!$K:$K,MATCH(orders!$B631,customers!$A:$A,0))</f>
        <v>Monthly</v>
      </c>
    </row>
    <row r="632" spans="1:18" x14ac:dyDescent="0.25">
      <c r="A632" t="s">
        <v>1214</v>
      </c>
      <c r="B632" t="s">
        <v>1200</v>
      </c>
      <c r="C632" t="s">
        <v>1213</v>
      </c>
      <c r="D632" s="26">
        <v>44921</v>
      </c>
      <c r="E632" t="s">
        <v>17</v>
      </c>
      <c r="F632" t="s">
        <v>4</v>
      </c>
      <c r="G632">
        <v>75</v>
      </c>
      <c r="H632">
        <v>60</v>
      </c>
      <c r="I632" s="26">
        <f t="shared" si="18"/>
        <v>44896</v>
      </c>
      <c r="J632" s="26">
        <f>INDEX(customers!$L:$L,MATCH(orders!$B632,customers!$A:$A,0))</f>
        <v>44713</v>
      </c>
      <c r="K632">
        <v>1</v>
      </c>
      <c r="L632">
        <f t="shared" si="19"/>
        <v>6</v>
      </c>
      <c r="M632" s="26" t="str">
        <f>INDEX(customers!$I:$I,MATCH(orders!$B632,customers!$A:$A,0))</f>
        <v>Social Media</v>
      </c>
      <c r="N632" s="26" t="str">
        <f>INDEX(customers!$E:$E,MATCH(orders!$B632,customers!$A:$A,0))</f>
        <v>North America</v>
      </c>
      <c r="O632" s="26" t="str">
        <f>INDEX(customers!$F:$F,MATCH(orders!$B632,customers!$A:$A,0))</f>
        <v>Retail</v>
      </c>
      <c r="P632" s="26" t="str">
        <f>INDEX(customers!$G:$G,MATCH(orders!$B632,customers!$A:$A,0))</f>
        <v>Mid-Market</v>
      </c>
      <c r="Q632" t="str">
        <f>INDEX(customers!$J:$J,MATCH(orders!$B632,customers!$A:$A,0))</f>
        <v>Basic</v>
      </c>
      <c r="R632" t="str">
        <f>INDEX(customers!$K:$K,MATCH(orders!$B632,customers!$A:$A,0))</f>
        <v>Monthly</v>
      </c>
    </row>
    <row r="633" spans="1:18" x14ac:dyDescent="0.25">
      <c r="A633" t="s">
        <v>1215</v>
      </c>
      <c r="B633" t="s">
        <v>1200</v>
      </c>
      <c r="C633" t="s">
        <v>1216</v>
      </c>
      <c r="D633" s="26">
        <v>44922</v>
      </c>
      <c r="E633" t="s">
        <v>17</v>
      </c>
      <c r="F633" t="s">
        <v>4</v>
      </c>
      <c r="G633">
        <v>75</v>
      </c>
      <c r="H633">
        <v>60</v>
      </c>
      <c r="I633" s="26">
        <f t="shared" si="18"/>
        <v>44896</v>
      </c>
      <c r="J633" s="26">
        <f>INDEX(customers!$L:$L,MATCH(orders!$B633,customers!$A:$A,0))</f>
        <v>44713</v>
      </c>
      <c r="K633">
        <v>1</v>
      </c>
      <c r="L633">
        <f t="shared" si="19"/>
        <v>6</v>
      </c>
      <c r="M633" s="26" t="str">
        <f>INDEX(customers!$I:$I,MATCH(orders!$B633,customers!$A:$A,0))</f>
        <v>Social Media</v>
      </c>
      <c r="N633" s="26" t="str">
        <f>INDEX(customers!$E:$E,MATCH(orders!$B633,customers!$A:$A,0))</f>
        <v>North America</v>
      </c>
      <c r="O633" s="26" t="str">
        <f>INDEX(customers!$F:$F,MATCH(orders!$B633,customers!$A:$A,0))</f>
        <v>Retail</v>
      </c>
      <c r="P633" s="26" t="str">
        <f>INDEX(customers!$G:$G,MATCH(orders!$B633,customers!$A:$A,0))</f>
        <v>Mid-Market</v>
      </c>
      <c r="Q633" t="str">
        <f>INDEX(customers!$J:$J,MATCH(orders!$B633,customers!$A:$A,0))</f>
        <v>Basic</v>
      </c>
      <c r="R633" t="str">
        <f>INDEX(customers!$K:$K,MATCH(orders!$B633,customers!$A:$A,0))</f>
        <v>Monthly</v>
      </c>
    </row>
    <row r="634" spans="1:18" x14ac:dyDescent="0.25">
      <c r="A634" t="s">
        <v>1217</v>
      </c>
      <c r="B634" t="s">
        <v>1200</v>
      </c>
      <c r="C634" t="s">
        <v>1218</v>
      </c>
      <c r="D634" s="26">
        <v>44953</v>
      </c>
      <c r="E634" t="s">
        <v>17</v>
      </c>
      <c r="F634" t="s">
        <v>4</v>
      </c>
      <c r="G634">
        <v>75</v>
      </c>
      <c r="H634">
        <v>60</v>
      </c>
      <c r="I634" s="26">
        <f t="shared" si="18"/>
        <v>44927</v>
      </c>
      <c r="J634" s="26">
        <f>INDEX(customers!$L:$L,MATCH(orders!$B634,customers!$A:$A,0))</f>
        <v>44713</v>
      </c>
      <c r="K634">
        <v>1</v>
      </c>
      <c r="L634">
        <f t="shared" si="19"/>
        <v>7</v>
      </c>
      <c r="M634" s="26" t="str">
        <f>INDEX(customers!$I:$I,MATCH(orders!$B634,customers!$A:$A,0))</f>
        <v>Social Media</v>
      </c>
      <c r="N634" s="26" t="str">
        <f>INDEX(customers!$E:$E,MATCH(orders!$B634,customers!$A:$A,0))</f>
        <v>North America</v>
      </c>
      <c r="O634" s="26" t="str">
        <f>INDEX(customers!$F:$F,MATCH(orders!$B634,customers!$A:$A,0))</f>
        <v>Retail</v>
      </c>
      <c r="P634" s="26" t="str">
        <f>INDEX(customers!$G:$G,MATCH(orders!$B634,customers!$A:$A,0))</f>
        <v>Mid-Market</v>
      </c>
      <c r="Q634" t="str">
        <f>INDEX(customers!$J:$J,MATCH(orders!$B634,customers!$A:$A,0))</f>
        <v>Basic</v>
      </c>
      <c r="R634" t="str">
        <f>INDEX(customers!$K:$K,MATCH(orders!$B634,customers!$A:$A,0))</f>
        <v>Monthly</v>
      </c>
    </row>
    <row r="635" spans="1:18" x14ac:dyDescent="0.25">
      <c r="A635" t="s">
        <v>1219</v>
      </c>
      <c r="B635" t="s">
        <v>1200</v>
      </c>
      <c r="C635" t="s">
        <v>1220</v>
      </c>
      <c r="D635" s="26">
        <v>44984</v>
      </c>
      <c r="E635" t="s">
        <v>17</v>
      </c>
      <c r="F635" t="s">
        <v>4</v>
      </c>
      <c r="G635">
        <v>75</v>
      </c>
      <c r="H635">
        <v>60</v>
      </c>
      <c r="I635" s="26">
        <f t="shared" si="18"/>
        <v>44958</v>
      </c>
      <c r="J635" s="26">
        <f>INDEX(customers!$L:$L,MATCH(orders!$B635,customers!$A:$A,0))</f>
        <v>44713</v>
      </c>
      <c r="K635">
        <v>1</v>
      </c>
      <c r="L635">
        <f t="shared" si="19"/>
        <v>8</v>
      </c>
      <c r="M635" s="26" t="str">
        <f>INDEX(customers!$I:$I,MATCH(orders!$B635,customers!$A:$A,0))</f>
        <v>Social Media</v>
      </c>
      <c r="N635" s="26" t="str">
        <f>INDEX(customers!$E:$E,MATCH(orders!$B635,customers!$A:$A,0))</f>
        <v>North America</v>
      </c>
      <c r="O635" s="26" t="str">
        <f>INDEX(customers!$F:$F,MATCH(orders!$B635,customers!$A:$A,0))</f>
        <v>Retail</v>
      </c>
      <c r="P635" s="26" t="str">
        <f>INDEX(customers!$G:$G,MATCH(orders!$B635,customers!$A:$A,0))</f>
        <v>Mid-Market</v>
      </c>
      <c r="Q635" t="str">
        <f>INDEX(customers!$J:$J,MATCH(orders!$B635,customers!$A:$A,0))</f>
        <v>Basic</v>
      </c>
      <c r="R635" t="str">
        <f>INDEX(customers!$K:$K,MATCH(orders!$B635,customers!$A:$A,0))</f>
        <v>Monthly</v>
      </c>
    </row>
    <row r="636" spans="1:18" x14ac:dyDescent="0.25">
      <c r="A636" t="s">
        <v>1221</v>
      </c>
      <c r="B636" t="s">
        <v>1200</v>
      </c>
      <c r="C636" t="s">
        <v>1220</v>
      </c>
      <c r="D636" s="26">
        <v>45012</v>
      </c>
      <c r="E636" t="s">
        <v>17</v>
      </c>
      <c r="F636" t="s">
        <v>4</v>
      </c>
      <c r="G636">
        <v>75</v>
      </c>
      <c r="H636">
        <v>60</v>
      </c>
      <c r="I636" s="26">
        <f t="shared" si="18"/>
        <v>44986</v>
      </c>
      <c r="J636" s="26">
        <f>INDEX(customers!$L:$L,MATCH(orders!$B636,customers!$A:$A,0))</f>
        <v>44713</v>
      </c>
      <c r="K636">
        <v>1</v>
      </c>
      <c r="L636">
        <f t="shared" si="19"/>
        <v>9</v>
      </c>
      <c r="M636" s="26" t="str">
        <f>INDEX(customers!$I:$I,MATCH(orders!$B636,customers!$A:$A,0))</f>
        <v>Social Media</v>
      </c>
      <c r="N636" s="26" t="str">
        <f>INDEX(customers!$E:$E,MATCH(orders!$B636,customers!$A:$A,0))</f>
        <v>North America</v>
      </c>
      <c r="O636" s="26" t="str">
        <f>INDEX(customers!$F:$F,MATCH(orders!$B636,customers!$A:$A,0))</f>
        <v>Retail</v>
      </c>
      <c r="P636" s="26" t="str">
        <f>INDEX(customers!$G:$G,MATCH(orders!$B636,customers!$A:$A,0))</f>
        <v>Mid-Market</v>
      </c>
      <c r="Q636" t="str">
        <f>INDEX(customers!$J:$J,MATCH(orders!$B636,customers!$A:$A,0))</f>
        <v>Basic</v>
      </c>
      <c r="R636" t="str">
        <f>INDEX(customers!$K:$K,MATCH(orders!$B636,customers!$A:$A,0))</f>
        <v>Monthly</v>
      </c>
    </row>
    <row r="637" spans="1:18" x14ac:dyDescent="0.25">
      <c r="A637" t="s">
        <v>1222</v>
      </c>
      <c r="B637" t="s">
        <v>1200</v>
      </c>
      <c r="C637" t="s">
        <v>1223</v>
      </c>
      <c r="D637" s="26">
        <v>45015</v>
      </c>
      <c r="E637" t="s">
        <v>17</v>
      </c>
      <c r="F637" t="s">
        <v>4</v>
      </c>
      <c r="G637">
        <v>75</v>
      </c>
      <c r="H637">
        <v>60</v>
      </c>
      <c r="I637" s="26">
        <f t="shared" si="18"/>
        <v>44986</v>
      </c>
      <c r="J637" s="26">
        <f>INDEX(customers!$L:$L,MATCH(orders!$B637,customers!$A:$A,0))</f>
        <v>44713</v>
      </c>
      <c r="K637">
        <v>1</v>
      </c>
      <c r="L637">
        <f t="shared" si="19"/>
        <v>9</v>
      </c>
      <c r="M637" s="26" t="str">
        <f>INDEX(customers!$I:$I,MATCH(orders!$B637,customers!$A:$A,0))</f>
        <v>Social Media</v>
      </c>
      <c r="N637" s="26" t="str">
        <f>INDEX(customers!$E:$E,MATCH(orders!$B637,customers!$A:$A,0))</f>
        <v>North America</v>
      </c>
      <c r="O637" s="26" t="str">
        <f>INDEX(customers!$F:$F,MATCH(orders!$B637,customers!$A:$A,0))</f>
        <v>Retail</v>
      </c>
      <c r="P637" s="26" t="str">
        <f>INDEX(customers!$G:$G,MATCH(orders!$B637,customers!$A:$A,0))</f>
        <v>Mid-Market</v>
      </c>
      <c r="Q637" t="str">
        <f>INDEX(customers!$J:$J,MATCH(orders!$B637,customers!$A:$A,0))</f>
        <v>Basic</v>
      </c>
      <c r="R637" t="str">
        <f>INDEX(customers!$K:$K,MATCH(orders!$B637,customers!$A:$A,0))</f>
        <v>Monthly</v>
      </c>
    </row>
    <row r="638" spans="1:18" x14ac:dyDescent="0.25">
      <c r="A638" t="s">
        <v>1224</v>
      </c>
      <c r="B638" t="s">
        <v>1200</v>
      </c>
      <c r="C638" t="s">
        <v>1225</v>
      </c>
      <c r="D638" s="26">
        <v>45046</v>
      </c>
      <c r="E638" t="s">
        <v>17</v>
      </c>
      <c r="F638" t="s">
        <v>4</v>
      </c>
      <c r="G638">
        <v>75</v>
      </c>
      <c r="H638">
        <v>60</v>
      </c>
      <c r="I638" s="26">
        <f t="shared" si="18"/>
        <v>45017</v>
      </c>
      <c r="J638" s="26">
        <f>INDEX(customers!$L:$L,MATCH(orders!$B638,customers!$A:$A,0))</f>
        <v>44713</v>
      </c>
      <c r="K638">
        <v>1</v>
      </c>
      <c r="L638">
        <f t="shared" si="19"/>
        <v>10</v>
      </c>
      <c r="M638" s="26" t="str">
        <f>INDEX(customers!$I:$I,MATCH(orders!$B638,customers!$A:$A,0))</f>
        <v>Social Media</v>
      </c>
      <c r="N638" s="26" t="str">
        <f>INDEX(customers!$E:$E,MATCH(orders!$B638,customers!$A:$A,0))</f>
        <v>North America</v>
      </c>
      <c r="O638" s="26" t="str">
        <f>INDEX(customers!$F:$F,MATCH(orders!$B638,customers!$A:$A,0))</f>
        <v>Retail</v>
      </c>
      <c r="P638" s="26" t="str">
        <f>INDEX(customers!$G:$G,MATCH(orders!$B638,customers!$A:$A,0))</f>
        <v>Mid-Market</v>
      </c>
      <c r="Q638" t="str">
        <f>INDEX(customers!$J:$J,MATCH(orders!$B638,customers!$A:$A,0))</f>
        <v>Basic</v>
      </c>
      <c r="R638" t="str">
        <f>INDEX(customers!$K:$K,MATCH(orders!$B638,customers!$A:$A,0))</f>
        <v>Monthly</v>
      </c>
    </row>
    <row r="639" spans="1:18" x14ac:dyDescent="0.25">
      <c r="A639" t="s">
        <v>1226</v>
      </c>
      <c r="B639" t="s">
        <v>1200</v>
      </c>
      <c r="C639" t="s">
        <v>1225</v>
      </c>
      <c r="D639" s="26">
        <v>45076</v>
      </c>
      <c r="E639" t="s">
        <v>17</v>
      </c>
      <c r="F639" t="s">
        <v>4</v>
      </c>
      <c r="G639">
        <v>75</v>
      </c>
      <c r="H639">
        <v>60</v>
      </c>
      <c r="I639" s="26">
        <f t="shared" si="18"/>
        <v>45047</v>
      </c>
      <c r="J639" s="26">
        <f>INDEX(customers!$L:$L,MATCH(orders!$B639,customers!$A:$A,0))</f>
        <v>44713</v>
      </c>
      <c r="K639">
        <v>1</v>
      </c>
      <c r="L639">
        <f t="shared" si="19"/>
        <v>11</v>
      </c>
      <c r="M639" s="26" t="str">
        <f>INDEX(customers!$I:$I,MATCH(orders!$B639,customers!$A:$A,0))</f>
        <v>Social Media</v>
      </c>
      <c r="N639" s="26" t="str">
        <f>INDEX(customers!$E:$E,MATCH(orders!$B639,customers!$A:$A,0))</f>
        <v>North America</v>
      </c>
      <c r="O639" s="26" t="str">
        <f>INDEX(customers!$F:$F,MATCH(orders!$B639,customers!$A:$A,0))</f>
        <v>Retail</v>
      </c>
      <c r="P639" s="26" t="str">
        <f>INDEX(customers!$G:$G,MATCH(orders!$B639,customers!$A:$A,0))</f>
        <v>Mid-Market</v>
      </c>
      <c r="Q639" t="str">
        <f>INDEX(customers!$J:$J,MATCH(orders!$B639,customers!$A:$A,0))</f>
        <v>Basic</v>
      </c>
      <c r="R639" t="str">
        <f>INDEX(customers!$K:$K,MATCH(orders!$B639,customers!$A:$A,0))</f>
        <v>Monthly</v>
      </c>
    </row>
    <row r="640" spans="1:18" x14ac:dyDescent="0.25">
      <c r="A640" t="s">
        <v>1227</v>
      </c>
      <c r="B640" t="s">
        <v>1200</v>
      </c>
      <c r="C640" t="s">
        <v>1228</v>
      </c>
      <c r="D640" s="26">
        <v>45077</v>
      </c>
      <c r="E640" t="s">
        <v>17</v>
      </c>
      <c r="F640" t="s">
        <v>4</v>
      </c>
      <c r="G640">
        <v>75</v>
      </c>
      <c r="H640">
        <v>60</v>
      </c>
      <c r="I640" s="26">
        <f t="shared" si="18"/>
        <v>45047</v>
      </c>
      <c r="J640" s="26">
        <f>INDEX(customers!$L:$L,MATCH(orders!$B640,customers!$A:$A,0))</f>
        <v>44713</v>
      </c>
      <c r="K640">
        <v>1</v>
      </c>
      <c r="L640">
        <f t="shared" si="19"/>
        <v>11</v>
      </c>
      <c r="M640" s="26" t="str">
        <f>INDEX(customers!$I:$I,MATCH(orders!$B640,customers!$A:$A,0))</f>
        <v>Social Media</v>
      </c>
      <c r="N640" s="26" t="str">
        <f>INDEX(customers!$E:$E,MATCH(orders!$B640,customers!$A:$A,0))</f>
        <v>North America</v>
      </c>
      <c r="O640" s="26" t="str">
        <f>INDEX(customers!$F:$F,MATCH(orders!$B640,customers!$A:$A,0))</f>
        <v>Retail</v>
      </c>
      <c r="P640" s="26" t="str">
        <f>INDEX(customers!$G:$G,MATCH(orders!$B640,customers!$A:$A,0))</f>
        <v>Mid-Market</v>
      </c>
      <c r="Q640" t="str">
        <f>INDEX(customers!$J:$J,MATCH(orders!$B640,customers!$A:$A,0))</f>
        <v>Basic</v>
      </c>
      <c r="R640" t="str">
        <f>INDEX(customers!$K:$K,MATCH(orders!$B640,customers!$A:$A,0))</f>
        <v>Monthly</v>
      </c>
    </row>
    <row r="641" spans="1:18" x14ac:dyDescent="0.25">
      <c r="A641" t="s">
        <v>1229</v>
      </c>
      <c r="B641" t="s">
        <v>1200</v>
      </c>
      <c r="C641" t="s">
        <v>1228</v>
      </c>
      <c r="D641" s="26">
        <v>45107</v>
      </c>
      <c r="E641" t="s">
        <v>17</v>
      </c>
      <c r="F641" t="s">
        <v>4</v>
      </c>
      <c r="G641">
        <v>75</v>
      </c>
      <c r="H641">
        <v>60</v>
      </c>
      <c r="I641" s="26">
        <f t="shared" si="18"/>
        <v>45078</v>
      </c>
      <c r="J641" s="26">
        <f>INDEX(customers!$L:$L,MATCH(orders!$B641,customers!$A:$A,0))</f>
        <v>44713</v>
      </c>
      <c r="K641">
        <v>1</v>
      </c>
      <c r="L641">
        <f t="shared" si="19"/>
        <v>12</v>
      </c>
      <c r="M641" s="26" t="str">
        <f>INDEX(customers!$I:$I,MATCH(orders!$B641,customers!$A:$A,0))</f>
        <v>Social Media</v>
      </c>
      <c r="N641" s="26" t="str">
        <f>INDEX(customers!$E:$E,MATCH(orders!$B641,customers!$A:$A,0))</f>
        <v>North America</v>
      </c>
      <c r="O641" s="26" t="str">
        <f>INDEX(customers!$F:$F,MATCH(orders!$B641,customers!$A:$A,0))</f>
        <v>Retail</v>
      </c>
      <c r="P641" s="26" t="str">
        <f>INDEX(customers!$G:$G,MATCH(orders!$B641,customers!$A:$A,0))</f>
        <v>Mid-Market</v>
      </c>
      <c r="Q641" t="str">
        <f>INDEX(customers!$J:$J,MATCH(orders!$B641,customers!$A:$A,0))</f>
        <v>Basic</v>
      </c>
      <c r="R641" t="str">
        <f>INDEX(customers!$K:$K,MATCH(orders!$B641,customers!$A:$A,0))</f>
        <v>Monthly</v>
      </c>
    </row>
    <row r="642" spans="1:18" x14ac:dyDescent="0.25">
      <c r="A642" t="s">
        <v>1230</v>
      </c>
      <c r="B642" t="s">
        <v>1200</v>
      </c>
      <c r="C642" t="s">
        <v>1231</v>
      </c>
      <c r="D642" s="26">
        <v>45108</v>
      </c>
      <c r="E642" t="s">
        <v>17</v>
      </c>
      <c r="F642" t="s">
        <v>4</v>
      </c>
      <c r="G642">
        <v>75</v>
      </c>
      <c r="H642">
        <v>60</v>
      </c>
      <c r="I642" s="26">
        <f t="shared" ref="I642:I705" si="20">EOMONTH(D642,-1)+1</f>
        <v>45108</v>
      </c>
      <c r="J642" s="26">
        <f>INDEX(customers!$L:$L,MATCH(orders!$B642,customers!$A:$A,0))</f>
        <v>44713</v>
      </c>
      <c r="K642">
        <v>1</v>
      </c>
      <c r="L642">
        <f t="shared" si="19"/>
        <v>13</v>
      </c>
      <c r="M642" s="26" t="str">
        <f>INDEX(customers!$I:$I,MATCH(orders!$B642,customers!$A:$A,0))</f>
        <v>Social Media</v>
      </c>
      <c r="N642" s="26" t="str">
        <f>INDEX(customers!$E:$E,MATCH(orders!$B642,customers!$A:$A,0))</f>
        <v>North America</v>
      </c>
      <c r="O642" s="26" t="str">
        <f>INDEX(customers!$F:$F,MATCH(orders!$B642,customers!$A:$A,0))</f>
        <v>Retail</v>
      </c>
      <c r="P642" s="26" t="str">
        <f>INDEX(customers!$G:$G,MATCH(orders!$B642,customers!$A:$A,0))</f>
        <v>Mid-Market</v>
      </c>
      <c r="Q642" t="str">
        <f>INDEX(customers!$J:$J,MATCH(orders!$B642,customers!$A:$A,0))</f>
        <v>Basic</v>
      </c>
      <c r="R642" t="str">
        <f>INDEX(customers!$K:$K,MATCH(orders!$B642,customers!$A:$A,0))</f>
        <v>Monthly</v>
      </c>
    </row>
    <row r="643" spans="1:18" x14ac:dyDescent="0.25">
      <c r="A643" t="s">
        <v>1232</v>
      </c>
      <c r="B643" t="s">
        <v>1200</v>
      </c>
      <c r="C643" t="s">
        <v>1233</v>
      </c>
      <c r="D643" s="26">
        <v>45139</v>
      </c>
      <c r="E643" t="s">
        <v>17</v>
      </c>
      <c r="F643" t="s">
        <v>4</v>
      </c>
      <c r="G643">
        <v>75</v>
      </c>
      <c r="H643">
        <v>60</v>
      </c>
      <c r="I643" s="26">
        <f t="shared" si="20"/>
        <v>45139</v>
      </c>
      <c r="J643" s="26">
        <f>INDEX(customers!$L:$L,MATCH(orders!$B643,customers!$A:$A,0))</f>
        <v>44713</v>
      </c>
      <c r="K643">
        <v>1</v>
      </c>
      <c r="L643">
        <f t="shared" ref="L643:L706" si="21">DATEDIF(J643,I643,"M")</f>
        <v>14</v>
      </c>
      <c r="M643" s="26" t="str">
        <f>INDEX(customers!$I:$I,MATCH(orders!$B643,customers!$A:$A,0))</f>
        <v>Social Media</v>
      </c>
      <c r="N643" s="26" t="str">
        <f>INDEX(customers!$E:$E,MATCH(orders!$B643,customers!$A:$A,0))</f>
        <v>North America</v>
      </c>
      <c r="O643" s="26" t="str">
        <f>INDEX(customers!$F:$F,MATCH(orders!$B643,customers!$A:$A,0))</f>
        <v>Retail</v>
      </c>
      <c r="P643" s="26" t="str">
        <f>INDEX(customers!$G:$G,MATCH(orders!$B643,customers!$A:$A,0))</f>
        <v>Mid-Market</v>
      </c>
      <c r="Q643" t="str">
        <f>INDEX(customers!$J:$J,MATCH(orders!$B643,customers!$A:$A,0))</f>
        <v>Basic</v>
      </c>
      <c r="R643" t="str">
        <f>INDEX(customers!$K:$K,MATCH(orders!$B643,customers!$A:$A,0))</f>
        <v>Monthly</v>
      </c>
    </row>
    <row r="644" spans="1:18" x14ac:dyDescent="0.25">
      <c r="A644" t="s">
        <v>1234</v>
      </c>
      <c r="B644" t="s">
        <v>1200</v>
      </c>
      <c r="C644" t="s">
        <v>1235</v>
      </c>
      <c r="D644" s="26">
        <v>45170</v>
      </c>
      <c r="E644" t="s">
        <v>17</v>
      </c>
      <c r="F644" t="s">
        <v>4</v>
      </c>
      <c r="G644">
        <v>75</v>
      </c>
      <c r="H644">
        <v>60</v>
      </c>
      <c r="I644" s="26">
        <f t="shared" si="20"/>
        <v>45170</v>
      </c>
      <c r="J644" s="26">
        <f>INDEX(customers!$L:$L,MATCH(orders!$B644,customers!$A:$A,0))</f>
        <v>44713</v>
      </c>
      <c r="K644">
        <v>1</v>
      </c>
      <c r="L644">
        <f t="shared" si="21"/>
        <v>15</v>
      </c>
      <c r="M644" s="26" t="str">
        <f>INDEX(customers!$I:$I,MATCH(orders!$B644,customers!$A:$A,0))</f>
        <v>Social Media</v>
      </c>
      <c r="N644" s="26" t="str">
        <f>INDEX(customers!$E:$E,MATCH(orders!$B644,customers!$A:$A,0))</f>
        <v>North America</v>
      </c>
      <c r="O644" s="26" t="str">
        <f>INDEX(customers!$F:$F,MATCH(orders!$B644,customers!$A:$A,0))</f>
        <v>Retail</v>
      </c>
      <c r="P644" s="26" t="str">
        <f>INDEX(customers!$G:$G,MATCH(orders!$B644,customers!$A:$A,0))</f>
        <v>Mid-Market</v>
      </c>
      <c r="Q644" t="str">
        <f>INDEX(customers!$J:$J,MATCH(orders!$B644,customers!$A:$A,0))</f>
        <v>Basic</v>
      </c>
      <c r="R644" t="str">
        <f>INDEX(customers!$K:$K,MATCH(orders!$B644,customers!$A:$A,0))</f>
        <v>Monthly</v>
      </c>
    </row>
    <row r="645" spans="1:18" x14ac:dyDescent="0.25">
      <c r="A645" t="s">
        <v>1236</v>
      </c>
      <c r="B645" t="s">
        <v>1200</v>
      </c>
      <c r="C645" t="s">
        <v>1235</v>
      </c>
      <c r="D645" s="26">
        <v>45200</v>
      </c>
      <c r="E645" t="s">
        <v>17</v>
      </c>
      <c r="F645" t="s">
        <v>4</v>
      </c>
      <c r="G645">
        <v>75</v>
      </c>
      <c r="H645">
        <v>60</v>
      </c>
      <c r="I645" s="26">
        <f t="shared" si="20"/>
        <v>45200</v>
      </c>
      <c r="J645" s="26">
        <f>INDEX(customers!$L:$L,MATCH(orders!$B645,customers!$A:$A,0))</f>
        <v>44713</v>
      </c>
      <c r="K645">
        <v>1</v>
      </c>
      <c r="L645">
        <f t="shared" si="21"/>
        <v>16</v>
      </c>
      <c r="M645" s="26" t="str">
        <f>INDEX(customers!$I:$I,MATCH(orders!$B645,customers!$A:$A,0))</f>
        <v>Social Media</v>
      </c>
      <c r="N645" s="26" t="str">
        <f>INDEX(customers!$E:$E,MATCH(orders!$B645,customers!$A:$A,0))</f>
        <v>North America</v>
      </c>
      <c r="O645" s="26" t="str">
        <f>INDEX(customers!$F:$F,MATCH(orders!$B645,customers!$A:$A,0))</f>
        <v>Retail</v>
      </c>
      <c r="P645" s="26" t="str">
        <f>INDEX(customers!$G:$G,MATCH(orders!$B645,customers!$A:$A,0))</f>
        <v>Mid-Market</v>
      </c>
      <c r="Q645" t="str">
        <f>INDEX(customers!$J:$J,MATCH(orders!$B645,customers!$A:$A,0))</f>
        <v>Basic</v>
      </c>
      <c r="R645" t="str">
        <f>INDEX(customers!$K:$K,MATCH(orders!$B645,customers!$A:$A,0))</f>
        <v>Monthly</v>
      </c>
    </row>
    <row r="646" spans="1:18" x14ac:dyDescent="0.25">
      <c r="A646" t="s">
        <v>1237</v>
      </c>
      <c r="B646" t="s">
        <v>1200</v>
      </c>
      <c r="C646" t="s">
        <v>1238</v>
      </c>
      <c r="D646" s="26">
        <v>45201</v>
      </c>
      <c r="E646" t="s">
        <v>17</v>
      </c>
      <c r="F646" t="s">
        <v>4</v>
      </c>
      <c r="G646">
        <v>75</v>
      </c>
      <c r="H646">
        <v>60</v>
      </c>
      <c r="I646" s="26">
        <f t="shared" si="20"/>
        <v>45200</v>
      </c>
      <c r="J646" s="26">
        <f>INDEX(customers!$L:$L,MATCH(orders!$B646,customers!$A:$A,0))</f>
        <v>44713</v>
      </c>
      <c r="K646">
        <v>1</v>
      </c>
      <c r="L646">
        <f t="shared" si="21"/>
        <v>16</v>
      </c>
      <c r="M646" s="26" t="str">
        <f>INDEX(customers!$I:$I,MATCH(orders!$B646,customers!$A:$A,0))</f>
        <v>Social Media</v>
      </c>
      <c r="N646" s="26" t="str">
        <f>INDEX(customers!$E:$E,MATCH(orders!$B646,customers!$A:$A,0))</f>
        <v>North America</v>
      </c>
      <c r="O646" s="26" t="str">
        <f>INDEX(customers!$F:$F,MATCH(orders!$B646,customers!$A:$A,0))</f>
        <v>Retail</v>
      </c>
      <c r="P646" s="26" t="str">
        <f>INDEX(customers!$G:$G,MATCH(orders!$B646,customers!$A:$A,0))</f>
        <v>Mid-Market</v>
      </c>
      <c r="Q646" t="str">
        <f>INDEX(customers!$J:$J,MATCH(orders!$B646,customers!$A:$A,0))</f>
        <v>Basic</v>
      </c>
      <c r="R646" t="str">
        <f>INDEX(customers!$K:$K,MATCH(orders!$B646,customers!$A:$A,0))</f>
        <v>Monthly</v>
      </c>
    </row>
    <row r="647" spans="1:18" x14ac:dyDescent="0.25">
      <c r="A647" t="s">
        <v>1239</v>
      </c>
      <c r="B647" t="s">
        <v>1200</v>
      </c>
      <c r="C647" t="s">
        <v>1240</v>
      </c>
      <c r="D647" s="26">
        <v>45232</v>
      </c>
      <c r="E647" t="s">
        <v>17</v>
      </c>
      <c r="F647" t="s">
        <v>4</v>
      </c>
      <c r="G647">
        <v>75</v>
      </c>
      <c r="H647">
        <v>60</v>
      </c>
      <c r="I647" s="26">
        <f t="shared" si="20"/>
        <v>45231</v>
      </c>
      <c r="J647" s="26">
        <f>INDEX(customers!$L:$L,MATCH(orders!$B647,customers!$A:$A,0))</f>
        <v>44713</v>
      </c>
      <c r="K647">
        <v>1</v>
      </c>
      <c r="L647">
        <f t="shared" si="21"/>
        <v>17</v>
      </c>
      <c r="M647" s="26" t="str">
        <f>INDEX(customers!$I:$I,MATCH(orders!$B647,customers!$A:$A,0))</f>
        <v>Social Media</v>
      </c>
      <c r="N647" s="26" t="str">
        <f>INDEX(customers!$E:$E,MATCH(orders!$B647,customers!$A:$A,0))</f>
        <v>North America</v>
      </c>
      <c r="O647" s="26" t="str">
        <f>INDEX(customers!$F:$F,MATCH(orders!$B647,customers!$A:$A,0))</f>
        <v>Retail</v>
      </c>
      <c r="P647" s="26" t="str">
        <f>INDEX(customers!$G:$G,MATCH(orders!$B647,customers!$A:$A,0))</f>
        <v>Mid-Market</v>
      </c>
      <c r="Q647" t="str">
        <f>INDEX(customers!$J:$J,MATCH(orders!$B647,customers!$A:$A,0))</f>
        <v>Basic</v>
      </c>
      <c r="R647" t="str">
        <f>INDEX(customers!$K:$K,MATCH(orders!$B647,customers!$A:$A,0))</f>
        <v>Monthly</v>
      </c>
    </row>
    <row r="648" spans="1:18" x14ac:dyDescent="0.25">
      <c r="A648" t="s">
        <v>1241</v>
      </c>
      <c r="B648" t="s">
        <v>1200</v>
      </c>
      <c r="C648" t="s">
        <v>1240</v>
      </c>
      <c r="D648" s="26">
        <v>45262</v>
      </c>
      <c r="E648" t="s">
        <v>17</v>
      </c>
      <c r="F648" t="s">
        <v>4</v>
      </c>
      <c r="G648">
        <v>75</v>
      </c>
      <c r="H648">
        <v>60</v>
      </c>
      <c r="I648" s="26">
        <f t="shared" si="20"/>
        <v>45261</v>
      </c>
      <c r="J648" s="26">
        <f>INDEX(customers!$L:$L,MATCH(orders!$B648,customers!$A:$A,0))</f>
        <v>44713</v>
      </c>
      <c r="K648">
        <v>1</v>
      </c>
      <c r="L648">
        <f t="shared" si="21"/>
        <v>18</v>
      </c>
      <c r="M648" s="26" t="str">
        <f>INDEX(customers!$I:$I,MATCH(orders!$B648,customers!$A:$A,0))</f>
        <v>Social Media</v>
      </c>
      <c r="N648" s="26" t="str">
        <f>INDEX(customers!$E:$E,MATCH(orders!$B648,customers!$A:$A,0))</f>
        <v>North America</v>
      </c>
      <c r="O648" s="26" t="str">
        <f>INDEX(customers!$F:$F,MATCH(orders!$B648,customers!$A:$A,0))</f>
        <v>Retail</v>
      </c>
      <c r="P648" s="26" t="str">
        <f>INDEX(customers!$G:$G,MATCH(orders!$B648,customers!$A:$A,0))</f>
        <v>Mid-Market</v>
      </c>
      <c r="Q648" t="str">
        <f>INDEX(customers!$J:$J,MATCH(orders!$B648,customers!$A:$A,0))</f>
        <v>Basic</v>
      </c>
      <c r="R648" t="str">
        <f>INDEX(customers!$K:$K,MATCH(orders!$B648,customers!$A:$A,0))</f>
        <v>Monthly</v>
      </c>
    </row>
    <row r="649" spans="1:18" x14ac:dyDescent="0.25">
      <c r="A649" t="s">
        <v>1242</v>
      </c>
      <c r="B649" t="s">
        <v>1200</v>
      </c>
      <c r="C649" t="s">
        <v>1243</v>
      </c>
      <c r="D649" s="26">
        <v>45263</v>
      </c>
      <c r="E649" t="s">
        <v>17</v>
      </c>
      <c r="F649" t="s">
        <v>4</v>
      </c>
      <c r="G649">
        <v>75</v>
      </c>
      <c r="H649">
        <v>60</v>
      </c>
      <c r="I649" s="26">
        <f t="shared" si="20"/>
        <v>45261</v>
      </c>
      <c r="J649" s="26">
        <f>INDEX(customers!$L:$L,MATCH(orders!$B649,customers!$A:$A,0))</f>
        <v>44713</v>
      </c>
      <c r="K649">
        <v>1</v>
      </c>
      <c r="L649">
        <f t="shared" si="21"/>
        <v>18</v>
      </c>
      <c r="M649" s="26" t="str">
        <f>INDEX(customers!$I:$I,MATCH(orders!$B649,customers!$A:$A,0))</f>
        <v>Social Media</v>
      </c>
      <c r="N649" s="26" t="str">
        <f>INDEX(customers!$E:$E,MATCH(orders!$B649,customers!$A:$A,0))</f>
        <v>North America</v>
      </c>
      <c r="O649" s="26" t="str">
        <f>INDEX(customers!$F:$F,MATCH(orders!$B649,customers!$A:$A,0))</f>
        <v>Retail</v>
      </c>
      <c r="P649" s="26" t="str">
        <f>INDEX(customers!$G:$G,MATCH(orders!$B649,customers!$A:$A,0))</f>
        <v>Mid-Market</v>
      </c>
      <c r="Q649" t="str">
        <f>INDEX(customers!$J:$J,MATCH(orders!$B649,customers!$A:$A,0))</f>
        <v>Basic</v>
      </c>
      <c r="R649" t="str">
        <f>INDEX(customers!$K:$K,MATCH(orders!$B649,customers!$A:$A,0))</f>
        <v>Monthly</v>
      </c>
    </row>
    <row r="650" spans="1:18" x14ac:dyDescent="0.25">
      <c r="A650" t="s">
        <v>1244</v>
      </c>
      <c r="B650" t="s">
        <v>1200</v>
      </c>
      <c r="C650" t="s">
        <v>1245</v>
      </c>
      <c r="D650" s="26">
        <v>45294</v>
      </c>
      <c r="E650" t="s">
        <v>18</v>
      </c>
      <c r="F650" t="s">
        <v>4</v>
      </c>
      <c r="G650">
        <v>135</v>
      </c>
      <c r="H650">
        <v>110.7</v>
      </c>
      <c r="I650" s="26">
        <f t="shared" si="20"/>
        <v>45292</v>
      </c>
      <c r="J650" s="26">
        <f>INDEX(customers!$L:$L,MATCH(orders!$B650,customers!$A:$A,0))</f>
        <v>44713</v>
      </c>
      <c r="K650">
        <v>1</v>
      </c>
      <c r="L650">
        <f t="shared" si="21"/>
        <v>19</v>
      </c>
      <c r="M650" s="26" t="str">
        <f>INDEX(customers!$I:$I,MATCH(orders!$B650,customers!$A:$A,0))</f>
        <v>Social Media</v>
      </c>
      <c r="N650" s="26" t="str">
        <f>INDEX(customers!$E:$E,MATCH(orders!$B650,customers!$A:$A,0))</f>
        <v>North America</v>
      </c>
      <c r="O650" s="26" t="str">
        <f>INDEX(customers!$F:$F,MATCH(orders!$B650,customers!$A:$A,0))</f>
        <v>Retail</v>
      </c>
      <c r="P650" s="26" t="str">
        <f>INDEX(customers!$G:$G,MATCH(orders!$B650,customers!$A:$A,0))</f>
        <v>Mid-Market</v>
      </c>
      <c r="Q650" t="str">
        <f>INDEX(customers!$J:$J,MATCH(orders!$B650,customers!$A:$A,0))</f>
        <v>Basic</v>
      </c>
      <c r="R650" t="str">
        <f>INDEX(customers!$K:$K,MATCH(orders!$B650,customers!$A:$A,0))</f>
        <v>Monthly</v>
      </c>
    </row>
    <row r="651" spans="1:18" x14ac:dyDescent="0.25">
      <c r="A651" t="s">
        <v>1246</v>
      </c>
      <c r="B651" t="s">
        <v>1200</v>
      </c>
      <c r="C651" t="s">
        <v>1247</v>
      </c>
      <c r="D651" s="26">
        <v>45325</v>
      </c>
      <c r="E651" t="s">
        <v>18</v>
      </c>
      <c r="F651" t="s">
        <v>4</v>
      </c>
      <c r="G651">
        <v>135</v>
      </c>
      <c r="H651">
        <v>110.7</v>
      </c>
      <c r="I651" s="26">
        <f t="shared" si="20"/>
        <v>45323</v>
      </c>
      <c r="J651" s="26">
        <f>INDEX(customers!$L:$L,MATCH(orders!$B651,customers!$A:$A,0))</f>
        <v>44713</v>
      </c>
      <c r="K651">
        <v>1</v>
      </c>
      <c r="L651">
        <f t="shared" si="21"/>
        <v>20</v>
      </c>
      <c r="M651" s="26" t="str">
        <f>INDEX(customers!$I:$I,MATCH(orders!$B651,customers!$A:$A,0))</f>
        <v>Social Media</v>
      </c>
      <c r="N651" s="26" t="str">
        <f>INDEX(customers!$E:$E,MATCH(orders!$B651,customers!$A:$A,0))</f>
        <v>North America</v>
      </c>
      <c r="O651" s="26" t="str">
        <f>INDEX(customers!$F:$F,MATCH(orders!$B651,customers!$A:$A,0))</f>
        <v>Retail</v>
      </c>
      <c r="P651" s="26" t="str">
        <f>INDEX(customers!$G:$G,MATCH(orders!$B651,customers!$A:$A,0))</f>
        <v>Mid-Market</v>
      </c>
      <c r="Q651" t="str">
        <f>INDEX(customers!$J:$J,MATCH(orders!$B651,customers!$A:$A,0))</f>
        <v>Basic</v>
      </c>
      <c r="R651" t="str">
        <f>INDEX(customers!$K:$K,MATCH(orders!$B651,customers!$A:$A,0))</f>
        <v>Monthly</v>
      </c>
    </row>
    <row r="652" spans="1:18" x14ac:dyDescent="0.25">
      <c r="A652" t="s">
        <v>1248</v>
      </c>
      <c r="B652" t="s">
        <v>1200</v>
      </c>
      <c r="C652" t="s">
        <v>1247</v>
      </c>
      <c r="D652" s="26">
        <v>45354</v>
      </c>
      <c r="E652" t="s">
        <v>18</v>
      </c>
      <c r="F652" t="s">
        <v>4</v>
      </c>
      <c r="G652">
        <v>135</v>
      </c>
      <c r="H652">
        <v>110.7</v>
      </c>
      <c r="I652" s="26">
        <f t="shared" si="20"/>
        <v>45352</v>
      </c>
      <c r="J652" s="26">
        <f>INDEX(customers!$L:$L,MATCH(orders!$B652,customers!$A:$A,0))</f>
        <v>44713</v>
      </c>
      <c r="K652">
        <v>1</v>
      </c>
      <c r="L652">
        <f t="shared" si="21"/>
        <v>21</v>
      </c>
      <c r="M652" s="26" t="str">
        <f>INDEX(customers!$I:$I,MATCH(orders!$B652,customers!$A:$A,0))</f>
        <v>Social Media</v>
      </c>
      <c r="N652" s="26" t="str">
        <f>INDEX(customers!$E:$E,MATCH(orders!$B652,customers!$A:$A,0))</f>
        <v>North America</v>
      </c>
      <c r="O652" s="26" t="str">
        <f>INDEX(customers!$F:$F,MATCH(orders!$B652,customers!$A:$A,0))</f>
        <v>Retail</v>
      </c>
      <c r="P652" s="26" t="str">
        <f>INDEX(customers!$G:$G,MATCH(orders!$B652,customers!$A:$A,0))</f>
        <v>Mid-Market</v>
      </c>
      <c r="Q652" t="str">
        <f>INDEX(customers!$J:$J,MATCH(orders!$B652,customers!$A:$A,0))</f>
        <v>Basic</v>
      </c>
      <c r="R652" t="str">
        <f>INDEX(customers!$K:$K,MATCH(orders!$B652,customers!$A:$A,0))</f>
        <v>Monthly</v>
      </c>
    </row>
    <row r="653" spans="1:18" x14ac:dyDescent="0.25">
      <c r="A653" t="s">
        <v>1249</v>
      </c>
      <c r="B653" t="s">
        <v>1200</v>
      </c>
      <c r="C653" t="s">
        <v>1250</v>
      </c>
      <c r="D653" s="26">
        <v>45356</v>
      </c>
      <c r="E653" t="s">
        <v>18</v>
      </c>
      <c r="F653" t="s">
        <v>4</v>
      </c>
      <c r="G653">
        <v>135</v>
      </c>
      <c r="H653">
        <v>110.7</v>
      </c>
      <c r="I653" s="26">
        <f t="shared" si="20"/>
        <v>45352</v>
      </c>
      <c r="J653" s="26">
        <f>INDEX(customers!$L:$L,MATCH(orders!$B653,customers!$A:$A,0))</f>
        <v>44713</v>
      </c>
      <c r="K653">
        <v>1</v>
      </c>
      <c r="L653">
        <f t="shared" si="21"/>
        <v>21</v>
      </c>
      <c r="M653" s="26" t="str">
        <f>INDEX(customers!$I:$I,MATCH(orders!$B653,customers!$A:$A,0))</f>
        <v>Social Media</v>
      </c>
      <c r="N653" s="26" t="str">
        <f>INDEX(customers!$E:$E,MATCH(orders!$B653,customers!$A:$A,0))</f>
        <v>North America</v>
      </c>
      <c r="O653" s="26" t="str">
        <f>INDEX(customers!$F:$F,MATCH(orders!$B653,customers!$A:$A,0))</f>
        <v>Retail</v>
      </c>
      <c r="P653" s="26" t="str">
        <f>INDEX(customers!$G:$G,MATCH(orders!$B653,customers!$A:$A,0))</f>
        <v>Mid-Market</v>
      </c>
      <c r="Q653" t="str">
        <f>INDEX(customers!$J:$J,MATCH(orders!$B653,customers!$A:$A,0))</f>
        <v>Basic</v>
      </c>
      <c r="R653" t="str">
        <f>INDEX(customers!$K:$K,MATCH(orders!$B653,customers!$A:$A,0))</f>
        <v>Monthly</v>
      </c>
    </row>
    <row r="654" spans="1:18" x14ac:dyDescent="0.25">
      <c r="A654" t="s">
        <v>1251</v>
      </c>
      <c r="B654" t="s">
        <v>1200</v>
      </c>
      <c r="C654" t="s">
        <v>1252</v>
      </c>
      <c r="D654" s="26">
        <v>45387</v>
      </c>
      <c r="E654" t="s">
        <v>17</v>
      </c>
      <c r="F654" t="s">
        <v>4</v>
      </c>
      <c r="G654">
        <v>75</v>
      </c>
      <c r="H654">
        <v>60</v>
      </c>
      <c r="I654" s="26">
        <f t="shared" si="20"/>
        <v>45383</v>
      </c>
      <c r="J654" s="26">
        <f>INDEX(customers!$L:$L,MATCH(orders!$B654,customers!$A:$A,0))</f>
        <v>44713</v>
      </c>
      <c r="K654">
        <v>1</v>
      </c>
      <c r="L654">
        <f t="shared" si="21"/>
        <v>22</v>
      </c>
      <c r="M654" s="26" t="str">
        <f>INDEX(customers!$I:$I,MATCH(orders!$B654,customers!$A:$A,0))</f>
        <v>Social Media</v>
      </c>
      <c r="N654" s="26" t="str">
        <f>INDEX(customers!$E:$E,MATCH(orders!$B654,customers!$A:$A,0))</f>
        <v>North America</v>
      </c>
      <c r="O654" s="26" t="str">
        <f>INDEX(customers!$F:$F,MATCH(orders!$B654,customers!$A:$A,0))</f>
        <v>Retail</v>
      </c>
      <c r="P654" s="26" t="str">
        <f>INDEX(customers!$G:$G,MATCH(orders!$B654,customers!$A:$A,0))</f>
        <v>Mid-Market</v>
      </c>
      <c r="Q654" t="str">
        <f>INDEX(customers!$J:$J,MATCH(orders!$B654,customers!$A:$A,0))</f>
        <v>Basic</v>
      </c>
      <c r="R654" t="str">
        <f>INDEX(customers!$K:$K,MATCH(orders!$B654,customers!$A:$A,0))</f>
        <v>Monthly</v>
      </c>
    </row>
    <row r="655" spans="1:18" x14ac:dyDescent="0.25">
      <c r="A655" t="s">
        <v>1253</v>
      </c>
      <c r="B655" t="s">
        <v>1200</v>
      </c>
      <c r="C655" t="s">
        <v>1252</v>
      </c>
      <c r="D655" s="26">
        <v>45417</v>
      </c>
      <c r="E655" t="s">
        <v>17</v>
      </c>
      <c r="F655" t="s">
        <v>4</v>
      </c>
      <c r="G655">
        <v>75</v>
      </c>
      <c r="H655">
        <v>60</v>
      </c>
      <c r="I655" s="26">
        <f t="shared" si="20"/>
        <v>45413</v>
      </c>
      <c r="J655" s="26">
        <f>INDEX(customers!$L:$L,MATCH(orders!$B655,customers!$A:$A,0))</f>
        <v>44713</v>
      </c>
      <c r="K655">
        <v>1</v>
      </c>
      <c r="L655">
        <f t="shared" si="21"/>
        <v>23</v>
      </c>
      <c r="M655" s="26" t="str">
        <f>INDEX(customers!$I:$I,MATCH(orders!$B655,customers!$A:$A,0))</f>
        <v>Social Media</v>
      </c>
      <c r="N655" s="26" t="str">
        <f>INDEX(customers!$E:$E,MATCH(orders!$B655,customers!$A:$A,0))</f>
        <v>North America</v>
      </c>
      <c r="O655" s="26" t="str">
        <f>INDEX(customers!$F:$F,MATCH(orders!$B655,customers!$A:$A,0))</f>
        <v>Retail</v>
      </c>
      <c r="P655" s="26" t="str">
        <f>INDEX(customers!$G:$G,MATCH(orders!$B655,customers!$A:$A,0))</f>
        <v>Mid-Market</v>
      </c>
      <c r="Q655" t="str">
        <f>INDEX(customers!$J:$J,MATCH(orders!$B655,customers!$A:$A,0))</f>
        <v>Basic</v>
      </c>
      <c r="R655" t="str">
        <f>INDEX(customers!$K:$K,MATCH(orders!$B655,customers!$A:$A,0))</f>
        <v>Monthly</v>
      </c>
    </row>
    <row r="656" spans="1:18" x14ac:dyDescent="0.25">
      <c r="A656" t="s">
        <v>1254</v>
      </c>
      <c r="B656" t="s">
        <v>1200</v>
      </c>
      <c r="C656" t="s">
        <v>1255</v>
      </c>
      <c r="D656" s="26">
        <v>45418</v>
      </c>
      <c r="E656" t="s">
        <v>17</v>
      </c>
      <c r="F656" t="s">
        <v>4</v>
      </c>
      <c r="G656">
        <v>75</v>
      </c>
      <c r="H656">
        <v>60</v>
      </c>
      <c r="I656" s="26">
        <f t="shared" si="20"/>
        <v>45413</v>
      </c>
      <c r="J656" s="26">
        <f>INDEX(customers!$L:$L,MATCH(orders!$B656,customers!$A:$A,0))</f>
        <v>44713</v>
      </c>
      <c r="K656">
        <v>1</v>
      </c>
      <c r="L656">
        <f t="shared" si="21"/>
        <v>23</v>
      </c>
      <c r="M656" s="26" t="str">
        <f>INDEX(customers!$I:$I,MATCH(orders!$B656,customers!$A:$A,0))</f>
        <v>Social Media</v>
      </c>
      <c r="N656" s="26" t="str">
        <f>INDEX(customers!$E:$E,MATCH(orders!$B656,customers!$A:$A,0))</f>
        <v>North America</v>
      </c>
      <c r="O656" s="26" t="str">
        <f>INDEX(customers!$F:$F,MATCH(orders!$B656,customers!$A:$A,0))</f>
        <v>Retail</v>
      </c>
      <c r="P656" s="26" t="str">
        <f>INDEX(customers!$G:$G,MATCH(orders!$B656,customers!$A:$A,0))</f>
        <v>Mid-Market</v>
      </c>
      <c r="Q656" t="str">
        <f>INDEX(customers!$J:$J,MATCH(orders!$B656,customers!$A:$A,0))</f>
        <v>Basic</v>
      </c>
      <c r="R656" t="str">
        <f>INDEX(customers!$K:$K,MATCH(orders!$B656,customers!$A:$A,0))</f>
        <v>Monthly</v>
      </c>
    </row>
    <row r="657" spans="1:18" x14ac:dyDescent="0.25">
      <c r="A657" t="s">
        <v>1256</v>
      </c>
      <c r="B657" t="s">
        <v>1200</v>
      </c>
      <c r="C657" t="s">
        <v>1257</v>
      </c>
      <c r="D657" s="26">
        <v>45449</v>
      </c>
      <c r="E657" t="s">
        <v>17</v>
      </c>
      <c r="F657" t="s">
        <v>4</v>
      </c>
      <c r="G657">
        <v>75</v>
      </c>
      <c r="H657">
        <v>60</v>
      </c>
      <c r="I657" s="26">
        <f t="shared" si="20"/>
        <v>45444</v>
      </c>
      <c r="J657" s="26">
        <f>INDEX(customers!$L:$L,MATCH(orders!$B657,customers!$A:$A,0))</f>
        <v>44713</v>
      </c>
      <c r="K657">
        <v>1</v>
      </c>
      <c r="L657">
        <f t="shared" si="21"/>
        <v>24</v>
      </c>
      <c r="M657" s="26" t="str">
        <f>INDEX(customers!$I:$I,MATCH(orders!$B657,customers!$A:$A,0))</f>
        <v>Social Media</v>
      </c>
      <c r="N657" s="26" t="str">
        <f>INDEX(customers!$E:$E,MATCH(orders!$B657,customers!$A:$A,0))</f>
        <v>North America</v>
      </c>
      <c r="O657" s="26" t="str">
        <f>INDEX(customers!$F:$F,MATCH(orders!$B657,customers!$A:$A,0))</f>
        <v>Retail</v>
      </c>
      <c r="P657" s="26" t="str">
        <f>INDEX(customers!$G:$G,MATCH(orders!$B657,customers!$A:$A,0))</f>
        <v>Mid-Market</v>
      </c>
      <c r="Q657" t="str">
        <f>INDEX(customers!$J:$J,MATCH(orders!$B657,customers!$A:$A,0))</f>
        <v>Basic</v>
      </c>
      <c r="R657" t="str">
        <f>INDEX(customers!$K:$K,MATCH(orders!$B657,customers!$A:$A,0))</f>
        <v>Monthly</v>
      </c>
    </row>
    <row r="658" spans="1:18" x14ac:dyDescent="0.25">
      <c r="A658" t="s">
        <v>1258</v>
      </c>
      <c r="B658" t="s">
        <v>1200</v>
      </c>
      <c r="C658" t="s">
        <v>1257</v>
      </c>
      <c r="D658" s="26">
        <v>45479</v>
      </c>
      <c r="E658" t="s">
        <v>17</v>
      </c>
      <c r="F658" t="s">
        <v>4</v>
      </c>
      <c r="G658">
        <v>75</v>
      </c>
      <c r="H658">
        <v>60</v>
      </c>
      <c r="I658" s="26">
        <f t="shared" si="20"/>
        <v>45474</v>
      </c>
      <c r="J658" s="26">
        <f>INDEX(customers!$L:$L,MATCH(orders!$B658,customers!$A:$A,0))</f>
        <v>44713</v>
      </c>
      <c r="K658">
        <v>1</v>
      </c>
      <c r="L658">
        <f t="shared" si="21"/>
        <v>25</v>
      </c>
      <c r="M658" s="26" t="str">
        <f>INDEX(customers!$I:$I,MATCH(orders!$B658,customers!$A:$A,0))</f>
        <v>Social Media</v>
      </c>
      <c r="N658" s="26" t="str">
        <f>INDEX(customers!$E:$E,MATCH(orders!$B658,customers!$A:$A,0))</f>
        <v>North America</v>
      </c>
      <c r="O658" s="26" t="str">
        <f>INDEX(customers!$F:$F,MATCH(orders!$B658,customers!$A:$A,0))</f>
        <v>Retail</v>
      </c>
      <c r="P658" s="26" t="str">
        <f>INDEX(customers!$G:$G,MATCH(orders!$B658,customers!$A:$A,0))</f>
        <v>Mid-Market</v>
      </c>
      <c r="Q658" t="str">
        <f>INDEX(customers!$J:$J,MATCH(orders!$B658,customers!$A:$A,0))</f>
        <v>Basic</v>
      </c>
      <c r="R658" t="str">
        <f>INDEX(customers!$K:$K,MATCH(orders!$B658,customers!$A:$A,0))</f>
        <v>Monthly</v>
      </c>
    </row>
    <row r="659" spans="1:18" x14ac:dyDescent="0.25">
      <c r="A659" t="s">
        <v>1259</v>
      </c>
      <c r="B659" t="s">
        <v>1200</v>
      </c>
      <c r="C659" t="s">
        <v>1260</v>
      </c>
      <c r="D659" s="26">
        <v>45480</v>
      </c>
      <c r="E659" t="s">
        <v>17</v>
      </c>
      <c r="F659" t="s">
        <v>4</v>
      </c>
      <c r="G659">
        <v>75</v>
      </c>
      <c r="H659">
        <v>60</v>
      </c>
      <c r="I659" s="26">
        <f t="shared" si="20"/>
        <v>45474</v>
      </c>
      <c r="J659" s="26">
        <f>INDEX(customers!$L:$L,MATCH(orders!$B659,customers!$A:$A,0))</f>
        <v>44713</v>
      </c>
      <c r="K659">
        <v>1</v>
      </c>
      <c r="L659">
        <f t="shared" si="21"/>
        <v>25</v>
      </c>
      <c r="M659" s="26" t="str">
        <f>INDEX(customers!$I:$I,MATCH(orders!$B659,customers!$A:$A,0))</f>
        <v>Social Media</v>
      </c>
      <c r="N659" s="26" t="str">
        <f>INDEX(customers!$E:$E,MATCH(orders!$B659,customers!$A:$A,0))</f>
        <v>North America</v>
      </c>
      <c r="O659" s="26" t="str">
        <f>INDEX(customers!$F:$F,MATCH(orders!$B659,customers!$A:$A,0))</f>
        <v>Retail</v>
      </c>
      <c r="P659" s="26" t="str">
        <f>INDEX(customers!$G:$G,MATCH(orders!$B659,customers!$A:$A,0))</f>
        <v>Mid-Market</v>
      </c>
      <c r="Q659" t="str">
        <f>INDEX(customers!$J:$J,MATCH(orders!$B659,customers!$A:$A,0))</f>
        <v>Basic</v>
      </c>
      <c r="R659" t="str">
        <f>INDEX(customers!$K:$K,MATCH(orders!$B659,customers!$A:$A,0))</f>
        <v>Monthly</v>
      </c>
    </row>
    <row r="660" spans="1:18" x14ac:dyDescent="0.25">
      <c r="A660" t="s">
        <v>1261</v>
      </c>
      <c r="B660" t="s">
        <v>1200</v>
      </c>
      <c r="C660" t="s">
        <v>1262</v>
      </c>
      <c r="D660" s="26">
        <v>45511</v>
      </c>
      <c r="E660" t="s">
        <v>18</v>
      </c>
      <c r="F660" t="s">
        <v>4</v>
      </c>
      <c r="G660">
        <v>135</v>
      </c>
      <c r="H660">
        <v>110.7</v>
      </c>
      <c r="I660" s="26">
        <f t="shared" si="20"/>
        <v>45505</v>
      </c>
      <c r="J660" s="26">
        <f>INDEX(customers!$L:$L,MATCH(orders!$B660,customers!$A:$A,0))</f>
        <v>44713</v>
      </c>
      <c r="K660">
        <v>1</v>
      </c>
      <c r="L660">
        <f t="shared" si="21"/>
        <v>26</v>
      </c>
      <c r="M660" s="26" t="str">
        <f>INDEX(customers!$I:$I,MATCH(orders!$B660,customers!$A:$A,0))</f>
        <v>Social Media</v>
      </c>
      <c r="N660" s="26" t="str">
        <f>INDEX(customers!$E:$E,MATCH(orders!$B660,customers!$A:$A,0))</f>
        <v>North America</v>
      </c>
      <c r="O660" s="26" t="str">
        <f>INDEX(customers!$F:$F,MATCH(orders!$B660,customers!$A:$A,0))</f>
        <v>Retail</v>
      </c>
      <c r="P660" s="26" t="str">
        <f>INDEX(customers!$G:$G,MATCH(orders!$B660,customers!$A:$A,0))</f>
        <v>Mid-Market</v>
      </c>
      <c r="Q660" t="str">
        <f>INDEX(customers!$J:$J,MATCH(orders!$B660,customers!$A:$A,0))</f>
        <v>Basic</v>
      </c>
      <c r="R660" t="str">
        <f>INDEX(customers!$K:$K,MATCH(orders!$B660,customers!$A:$A,0))</f>
        <v>Monthly</v>
      </c>
    </row>
    <row r="661" spans="1:18" x14ac:dyDescent="0.25">
      <c r="A661" t="s">
        <v>1263</v>
      </c>
      <c r="B661" t="s">
        <v>1200</v>
      </c>
      <c r="C661" t="s">
        <v>1264</v>
      </c>
      <c r="D661" s="26">
        <v>45542</v>
      </c>
      <c r="E661" t="s">
        <v>18</v>
      </c>
      <c r="F661" t="s">
        <v>4</v>
      </c>
      <c r="G661">
        <v>135</v>
      </c>
      <c r="H661">
        <v>110.7</v>
      </c>
      <c r="I661" s="26">
        <f t="shared" si="20"/>
        <v>45536</v>
      </c>
      <c r="J661" s="26">
        <f>INDEX(customers!$L:$L,MATCH(orders!$B661,customers!$A:$A,0))</f>
        <v>44713</v>
      </c>
      <c r="K661">
        <v>1</v>
      </c>
      <c r="L661">
        <f t="shared" si="21"/>
        <v>27</v>
      </c>
      <c r="M661" s="26" t="str">
        <f>INDEX(customers!$I:$I,MATCH(orders!$B661,customers!$A:$A,0))</f>
        <v>Social Media</v>
      </c>
      <c r="N661" s="26" t="str">
        <f>INDEX(customers!$E:$E,MATCH(orders!$B661,customers!$A:$A,0))</f>
        <v>North America</v>
      </c>
      <c r="O661" s="26" t="str">
        <f>INDEX(customers!$F:$F,MATCH(orders!$B661,customers!$A:$A,0))</f>
        <v>Retail</v>
      </c>
      <c r="P661" s="26" t="str">
        <f>INDEX(customers!$G:$G,MATCH(orders!$B661,customers!$A:$A,0))</f>
        <v>Mid-Market</v>
      </c>
      <c r="Q661" t="str">
        <f>INDEX(customers!$J:$J,MATCH(orders!$B661,customers!$A:$A,0))</f>
        <v>Basic</v>
      </c>
      <c r="R661" t="str">
        <f>INDEX(customers!$K:$K,MATCH(orders!$B661,customers!$A:$A,0))</f>
        <v>Monthly</v>
      </c>
    </row>
    <row r="662" spans="1:18" x14ac:dyDescent="0.25">
      <c r="A662" t="s">
        <v>1265</v>
      </c>
      <c r="B662" t="s">
        <v>1200</v>
      </c>
      <c r="C662" t="s">
        <v>1264</v>
      </c>
      <c r="D662" s="26">
        <v>45572</v>
      </c>
      <c r="E662" t="s">
        <v>18</v>
      </c>
      <c r="F662" t="s">
        <v>4</v>
      </c>
      <c r="G662">
        <v>135</v>
      </c>
      <c r="H662">
        <v>110.7</v>
      </c>
      <c r="I662" s="26">
        <f t="shared" si="20"/>
        <v>45566</v>
      </c>
      <c r="J662" s="26">
        <f>INDEX(customers!$L:$L,MATCH(orders!$B662,customers!$A:$A,0))</f>
        <v>44713</v>
      </c>
      <c r="K662">
        <v>1</v>
      </c>
      <c r="L662">
        <f t="shared" si="21"/>
        <v>28</v>
      </c>
      <c r="M662" s="26" t="str">
        <f>INDEX(customers!$I:$I,MATCH(orders!$B662,customers!$A:$A,0))</f>
        <v>Social Media</v>
      </c>
      <c r="N662" s="26" t="str">
        <f>INDEX(customers!$E:$E,MATCH(orders!$B662,customers!$A:$A,0))</f>
        <v>North America</v>
      </c>
      <c r="O662" s="26" t="str">
        <f>INDEX(customers!$F:$F,MATCH(orders!$B662,customers!$A:$A,0))</f>
        <v>Retail</v>
      </c>
      <c r="P662" s="26" t="str">
        <f>INDEX(customers!$G:$G,MATCH(orders!$B662,customers!$A:$A,0))</f>
        <v>Mid-Market</v>
      </c>
      <c r="Q662" t="str">
        <f>INDEX(customers!$J:$J,MATCH(orders!$B662,customers!$A:$A,0))</f>
        <v>Basic</v>
      </c>
      <c r="R662" t="str">
        <f>INDEX(customers!$K:$K,MATCH(orders!$B662,customers!$A:$A,0))</f>
        <v>Monthly</v>
      </c>
    </row>
    <row r="663" spans="1:18" x14ac:dyDescent="0.25">
      <c r="A663" t="s">
        <v>1266</v>
      </c>
      <c r="B663" t="s">
        <v>1200</v>
      </c>
      <c r="C663" t="s">
        <v>1267</v>
      </c>
      <c r="D663" s="26">
        <v>45573</v>
      </c>
      <c r="E663" t="s">
        <v>18</v>
      </c>
      <c r="F663" t="s">
        <v>4</v>
      </c>
      <c r="G663">
        <v>135</v>
      </c>
      <c r="H663">
        <v>110.7</v>
      </c>
      <c r="I663" s="26">
        <f t="shared" si="20"/>
        <v>45566</v>
      </c>
      <c r="J663" s="26">
        <f>INDEX(customers!$L:$L,MATCH(orders!$B663,customers!$A:$A,0))</f>
        <v>44713</v>
      </c>
      <c r="K663">
        <v>1</v>
      </c>
      <c r="L663">
        <f t="shared" si="21"/>
        <v>28</v>
      </c>
      <c r="M663" s="26" t="str">
        <f>INDEX(customers!$I:$I,MATCH(orders!$B663,customers!$A:$A,0))</f>
        <v>Social Media</v>
      </c>
      <c r="N663" s="26" t="str">
        <f>INDEX(customers!$E:$E,MATCH(orders!$B663,customers!$A:$A,0))</f>
        <v>North America</v>
      </c>
      <c r="O663" s="26" t="str">
        <f>INDEX(customers!$F:$F,MATCH(orders!$B663,customers!$A:$A,0))</f>
        <v>Retail</v>
      </c>
      <c r="P663" s="26" t="str">
        <f>INDEX(customers!$G:$G,MATCH(orders!$B663,customers!$A:$A,0))</f>
        <v>Mid-Market</v>
      </c>
      <c r="Q663" t="str">
        <f>INDEX(customers!$J:$J,MATCH(orders!$B663,customers!$A:$A,0))</f>
        <v>Basic</v>
      </c>
      <c r="R663" t="str">
        <f>INDEX(customers!$K:$K,MATCH(orders!$B663,customers!$A:$A,0))</f>
        <v>Monthly</v>
      </c>
    </row>
    <row r="664" spans="1:18" x14ac:dyDescent="0.25">
      <c r="A664" t="s">
        <v>1268</v>
      </c>
      <c r="B664" t="s">
        <v>1200</v>
      </c>
      <c r="C664" t="s">
        <v>1269</v>
      </c>
      <c r="D664" s="26">
        <v>45604</v>
      </c>
      <c r="E664" t="s">
        <v>18</v>
      </c>
      <c r="F664" t="s">
        <v>4</v>
      </c>
      <c r="G664">
        <v>135</v>
      </c>
      <c r="H664">
        <v>110.7</v>
      </c>
      <c r="I664" s="26">
        <f t="shared" si="20"/>
        <v>45597</v>
      </c>
      <c r="J664" s="26">
        <f>INDEX(customers!$L:$L,MATCH(orders!$B664,customers!$A:$A,0))</f>
        <v>44713</v>
      </c>
      <c r="K664">
        <v>1</v>
      </c>
      <c r="L664">
        <f t="shared" si="21"/>
        <v>29</v>
      </c>
      <c r="M664" s="26" t="str">
        <f>INDEX(customers!$I:$I,MATCH(orders!$B664,customers!$A:$A,0))</f>
        <v>Social Media</v>
      </c>
      <c r="N664" s="26" t="str">
        <f>INDEX(customers!$E:$E,MATCH(orders!$B664,customers!$A:$A,0))</f>
        <v>North America</v>
      </c>
      <c r="O664" s="26" t="str">
        <f>INDEX(customers!$F:$F,MATCH(orders!$B664,customers!$A:$A,0))</f>
        <v>Retail</v>
      </c>
      <c r="P664" s="26" t="str">
        <f>INDEX(customers!$G:$G,MATCH(orders!$B664,customers!$A:$A,0))</f>
        <v>Mid-Market</v>
      </c>
      <c r="Q664" t="str">
        <f>INDEX(customers!$J:$J,MATCH(orders!$B664,customers!$A:$A,0))</f>
        <v>Basic</v>
      </c>
      <c r="R664" t="str">
        <f>INDEX(customers!$K:$K,MATCH(orders!$B664,customers!$A:$A,0))</f>
        <v>Monthly</v>
      </c>
    </row>
    <row r="665" spans="1:18" x14ac:dyDescent="0.25">
      <c r="A665" t="s">
        <v>1270</v>
      </c>
      <c r="B665" t="s">
        <v>1200</v>
      </c>
      <c r="C665" t="s">
        <v>1269</v>
      </c>
      <c r="D665" s="26">
        <v>45634</v>
      </c>
      <c r="E665" t="s">
        <v>18</v>
      </c>
      <c r="F665" t="s">
        <v>4</v>
      </c>
      <c r="G665">
        <v>135</v>
      </c>
      <c r="H665">
        <v>110.7</v>
      </c>
      <c r="I665" s="26">
        <f t="shared" si="20"/>
        <v>45627</v>
      </c>
      <c r="J665" s="26">
        <f>INDEX(customers!$L:$L,MATCH(orders!$B665,customers!$A:$A,0))</f>
        <v>44713</v>
      </c>
      <c r="K665">
        <v>1</v>
      </c>
      <c r="L665">
        <f t="shared" si="21"/>
        <v>30</v>
      </c>
      <c r="M665" s="26" t="str">
        <f>INDEX(customers!$I:$I,MATCH(orders!$B665,customers!$A:$A,0))</f>
        <v>Social Media</v>
      </c>
      <c r="N665" s="26" t="str">
        <f>INDEX(customers!$E:$E,MATCH(orders!$B665,customers!$A:$A,0))</f>
        <v>North America</v>
      </c>
      <c r="O665" s="26" t="str">
        <f>INDEX(customers!$F:$F,MATCH(orders!$B665,customers!$A:$A,0))</f>
        <v>Retail</v>
      </c>
      <c r="P665" s="26" t="str">
        <f>INDEX(customers!$G:$G,MATCH(orders!$B665,customers!$A:$A,0))</f>
        <v>Mid-Market</v>
      </c>
      <c r="Q665" t="str">
        <f>INDEX(customers!$J:$J,MATCH(orders!$B665,customers!$A:$A,0))</f>
        <v>Basic</v>
      </c>
      <c r="R665" t="str">
        <f>INDEX(customers!$K:$K,MATCH(orders!$B665,customers!$A:$A,0))</f>
        <v>Monthly</v>
      </c>
    </row>
    <row r="666" spans="1:18" x14ac:dyDescent="0.25">
      <c r="A666" t="s">
        <v>1271</v>
      </c>
      <c r="B666" t="s">
        <v>1200</v>
      </c>
      <c r="C666" t="s">
        <v>1272</v>
      </c>
      <c r="D666" s="26">
        <v>45635</v>
      </c>
      <c r="E666" t="s">
        <v>19</v>
      </c>
      <c r="F666" t="s">
        <v>4</v>
      </c>
      <c r="G666">
        <v>315</v>
      </c>
      <c r="H666">
        <v>267.75</v>
      </c>
      <c r="I666" s="26">
        <f t="shared" si="20"/>
        <v>45627</v>
      </c>
      <c r="J666" s="26">
        <f>INDEX(customers!$L:$L,MATCH(orders!$B666,customers!$A:$A,0))</f>
        <v>44713</v>
      </c>
      <c r="K666">
        <v>1</v>
      </c>
      <c r="L666">
        <f t="shared" si="21"/>
        <v>30</v>
      </c>
      <c r="M666" s="26" t="str">
        <f>INDEX(customers!$I:$I,MATCH(orders!$B666,customers!$A:$A,0))</f>
        <v>Social Media</v>
      </c>
      <c r="N666" s="26" t="str">
        <f>INDEX(customers!$E:$E,MATCH(orders!$B666,customers!$A:$A,0))</f>
        <v>North America</v>
      </c>
      <c r="O666" s="26" t="str">
        <f>INDEX(customers!$F:$F,MATCH(orders!$B666,customers!$A:$A,0))</f>
        <v>Retail</v>
      </c>
      <c r="P666" s="26" t="str">
        <f>INDEX(customers!$G:$G,MATCH(orders!$B666,customers!$A:$A,0))</f>
        <v>Mid-Market</v>
      </c>
      <c r="Q666" t="str">
        <f>INDEX(customers!$J:$J,MATCH(orders!$B666,customers!$A:$A,0))</f>
        <v>Basic</v>
      </c>
      <c r="R666" t="str">
        <f>INDEX(customers!$K:$K,MATCH(orders!$B666,customers!$A:$A,0))</f>
        <v>Monthly</v>
      </c>
    </row>
    <row r="667" spans="1:18" x14ac:dyDescent="0.25">
      <c r="A667" t="s">
        <v>1273</v>
      </c>
      <c r="B667" t="s">
        <v>1274</v>
      </c>
      <c r="C667" t="s">
        <v>1275</v>
      </c>
      <c r="D667" s="26">
        <v>45338</v>
      </c>
      <c r="E667" t="s">
        <v>17</v>
      </c>
      <c r="F667" t="s">
        <v>5</v>
      </c>
      <c r="G667">
        <v>600</v>
      </c>
      <c r="H667">
        <v>480</v>
      </c>
      <c r="I667" s="26">
        <f t="shared" si="20"/>
        <v>45323</v>
      </c>
      <c r="J667" s="26">
        <f>INDEX(customers!$L:$L,MATCH(orders!$B667,customers!$A:$A,0))</f>
        <v>45323</v>
      </c>
      <c r="K667">
        <v>1</v>
      </c>
      <c r="L667">
        <f t="shared" si="21"/>
        <v>0</v>
      </c>
      <c r="M667" s="26" t="str">
        <f>INDEX(customers!$I:$I,MATCH(orders!$B667,customers!$A:$A,0))</f>
        <v>Content</v>
      </c>
      <c r="N667" s="26" t="str">
        <f>INDEX(customers!$E:$E,MATCH(orders!$B667,customers!$A:$A,0))</f>
        <v>North America</v>
      </c>
      <c r="O667" s="26" t="str">
        <f>INDEX(customers!$F:$F,MATCH(orders!$B667,customers!$A:$A,0))</f>
        <v>Education</v>
      </c>
      <c r="P667" s="26" t="str">
        <f>INDEX(customers!$G:$G,MATCH(orders!$B667,customers!$A:$A,0))</f>
        <v>SMBs</v>
      </c>
      <c r="Q667" t="str">
        <f>INDEX(customers!$J:$J,MATCH(orders!$B667,customers!$A:$A,0))</f>
        <v>Pro</v>
      </c>
      <c r="R667" t="str">
        <f>INDEX(customers!$K:$K,MATCH(orders!$B667,customers!$A:$A,0))</f>
        <v>Monthly</v>
      </c>
    </row>
    <row r="668" spans="1:18" x14ac:dyDescent="0.25">
      <c r="A668" t="s">
        <v>1276</v>
      </c>
      <c r="B668" t="s">
        <v>1277</v>
      </c>
      <c r="C668" t="s">
        <v>1278</v>
      </c>
      <c r="D668" s="26">
        <v>45163</v>
      </c>
      <c r="E668" t="s">
        <v>17</v>
      </c>
      <c r="F668" t="s">
        <v>4</v>
      </c>
      <c r="G668">
        <v>75</v>
      </c>
      <c r="H668">
        <v>60</v>
      </c>
      <c r="I668" s="26">
        <f t="shared" si="20"/>
        <v>45139</v>
      </c>
      <c r="J668" s="26">
        <f>INDEX(customers!$L:$L,MATCH(orders!$B668,customers!$A:$A,0))</f>
        <v>45139</v>
      </c>
      <c r="K668">
        <v>1</v>
      </c>
      <c r="L668">
        <f t="shared" si="21"/>
        <v>0</v>
      </c>
      <c r="M668" s="26" t="str">
        <f>INDEX(customers!$I:$I,MATCH(orders!$B668,customers!$A:$A,0))</f>
        <v>Social Media</v>
      </c>
      <c r="N668" s="26" t="str">
        <f>INDEX(customers!$E:$E,MATCH(orders!$B668,customers!$A:$A,0))</f>
        <v>North America</v>
      </c>
      <c r="O668" s="26" t="str">
        <f>INDEX(customers!$F:$F,MATCH(orders!$B668,customers!$A:$A,0))</f>
        <v>Other</v>
      </c>
      <c r="P668" s="26" t="str">
        <f>INDEX(customers!$G:$G,MATCH(orders!$B668,customers!$A:$A,0))</f>
        <v>SMBs</v>
      </c>
      <c r="Q668" t="str">
        <f>INDEX(customers!$J:$J,MATCH(orders!$B668,customers!$A:$A,0))</f>
        <v>Basic</v>
      </c>
      <c r="R668" t="str">
        <f>INDEX(customers!$K:$K,MATCH(orders!$B668,customers!$A:$A,0))</f>
        <v>Monthly</v>
      </c>
    </row>
    <row r="669" spans="1:18" x14ac:dyDescent="0.25">
      <c r="A669" t="s">
        <v>1279</v>
      </c>
      <c r="B669" t="s">
        <v>1277</v>
      </c>
      <c r="C669" t="s">
        <v>1280</v>
      </c>
      <c r="D669" s="26">
        <v>45194</v>
      </c>
      <c r="E669" t="s">
        <v>17</v>
      </c>
      <c r="F669" t="s">
        <v>4</v>
      </c>
      <c r="G669">
        <v>75</v>
      </c>
      <c r="H669">
        <v>60</v>
      </c>
      <c r="I669" s="26">
        <f t="shared" si="20"/>
        <v>45170</v>
      </c>
      <c r="J669" s="26">
        <f>INDEX(customers!$L:$L,MATCH(orders!$B669,customers!$A:$A,0))</f>
        <v>45139</v>
      </c>
      <c r="K669">
        <v>1</v>
      </c>
      <c r="L669">
        <f t="shared" si="21"/>
        <v>1</v>
      </c>
      <c r="M669" s="26" t="str">
        <f>INDEX(customers!$I:$I,MATCH(orders!$B669,customers!$A:$A,0))</f>
        <v>Social Media</v>
      </c>
      <c r="N669" s="26" t="str">
        <f>INDEX(customers!$E:$E,MATCH(orders!$B669,customers!$A:$A,0))</f>
        <v>North America</v>
      </c>
      <c r="O669" s="26" t="str">
        <f>INDEX(customers!$F:$F,MATCH(orders!$B669,customers!$A:$A,0))</f>
        <v>Other</v>
      </c>
      <c r="P669" s="26" t="str">
        <f>INDEX(customers!$G:$G,MATCH(orders!$B669,customers!$A:$A,0))</f>
        <v>SMBs</v>
      </c>
      <c r="Q669" t="str">
        <f>INDEX(customers!$J:$J,MATCH(orders!$B669,customers!$A:$A,0))</f>
        <v>Basic</v>
      </c>
      <c r="R669" t="str">
        <f>INDEX(customers!$K:$K,MATCH(orders!$B669,customers!$A:$A,0))</f>
        <v>Monthly</v>
      </c>
    </row>
    <row r="670" spans="1:18" x14ac:dyDescent="0.25">
      <c r="A670" t="s">
        <v>1281</v>
      </c>
      <c r="B670" t="s">
        <v>1277</v>
      </c>
      <c r="C670" t="s">
        <v>1280</v>
      </c>
      <c r="D670" s="26">
        <v>45224</v>
      </c>
      <c r="E670" t="s">
        <v>17</v>
      </c>
      <c r="F670" t="s">
        <v>4</v>
      </c>
      <c r="G670">
        <v>75</v>
      </c>
      <c r="H670">
        <v>60</v>
      </c>
      <c r="I670" s="26">
        <f t="shared" si="20"/>
        <v>45200</v>
      </c>
      <c r="J670" s="26">
        <f>INDEX(customers!$L:$L,MATCH(orders!$B670,customers!$A:$A,0))</f>
        <v>45139</v>
      </c>
      <c r="K670">
        <v>1</v>
      </c>
      <c r="L670">
        <f t="shared" si="21"/>
        <v>2</v>
      </c>
      <c r="M670" s="26" t="str">
        <f>INDEX(customers!$I:$I,MATCH(orders!$B670,customers!$A:$A,0))</f>
        <v>Social Media</v>
      </c>
      <c r="N670" s="26" t="str">
        <f>INDEX(customers!$E:$E,MATCH(orders!$B670,customers!$A:$A,0))</f>
        <v>North America</v>
      </c>
      <c r="O670" s="26" t="str">
        <f>INDEX(customers!$F:$F,MATCH(orders!$B670,customers!$A:$A,0))</f>
        <v>Other</v>
      </c>
      <c r="P670" s="26" t="str">
        <f>INDEX(customers!$G:$G,MATCH(orders!$B670,customers!$A:$A,0))</f>
        <v>SMBs</v>
      </c>
      <c r="Q670" t="str">
        <f>INDEX(customers!$J:$J,MATCH(orders!$B670,customers!$A:$A,0))</f>
        <v>Basic</v>
      </c>
      <c r="R670" t="str">
        <f>INDEX(customers!$K:$K,MATCH(orders!$B670,customers!$A:$A,0))</f>
        <v>Monthly</v>
      </c>
    </row>
    <row r="671" spans="1:18" x14ac:dyDescent="0.25">
      <c r="A671" t="s">
        <v>1282</v>
      </c>
      <c r="B671" t="s">
        <v>1277</v>
      </c>
      <c r="C671" t="s">
        <v>1283</v>
      </c>
      <c r="D671" s="26">
        <v>45225</v>
      </c>
      <c r="E671" t="s">
        <v>17</v>
      </c>
      <c r="F671" t="s">
        <v>4</v>
      </c>
      <c r="G671">
        <v>75</v>
      </c>
      <c r="H671">
        <v>60</v>
      </c>
      <c r="I671" s="26">
        <f t="shared" si="20"/>
        <v>45200</v>
      </c>
      <c r="J671" s="26">
        <f>INDEX(customers!$L:$L,MATCH(orders!$B671,customers!$A:$A,0))</f>
        <v>45139</v>
      </c>
      <c r="K671">
        <v>1</v>
      </c>
      <c r="L671">
        <f t="shared" si="21"/>
        <v>2</v>
      </c>
      <c r="M671" s="26" t="str">
        <f>INDEX(customers!$I:$I,MATCH(orders!$B671,customers!$A:$A,0))</f>
        <v>Social Media</v>
      </c>
      <c r="N671" s="26" t="str">
        <f>INDEX(customers!$E:$E,MATCH(orders!$B671,customers!$A:$A,0))</f>
        <v>North America</v>
      </c>
      <c r="O671" s="26" t="str">
        <f>INDEX(customers!$F:$F,MATCH(orders!$B671,customers!$A:$A,0))</f>
        <v>Other</v>
      </c>
      <c r="P671" s="26" t="str">
        <f>INDEX(customers!$G:$G,MATCH(orders!$B671,customers!$A:$A,0))</f>
        <v>SMBs</v>
      </c>
      <c r="Q671" t="str">
        <f>INDEX(customers!$J:$J,MATCH(orders!$B671,customers!$A:$A,0))</f>
        <v>Basic</v>
      </c>
      <c r="R671" t="str">
        <f>INDEX(customers!$K:$K,MATCH(orders!$B671,customers!$A:$A,0))</f>
        <v>Monthly</v>
      </c>
    </row>
    <row r="672" spans="1:18" x14ac:dyDescent="0.25">
      <c r="A672" t="s">
        <v>1284</v>
      </c>
      <c r="B672" t="s">
        <v>1277</v>
      </c>
      <c r="C672" t="s">
        <v>1285</v>
      </c>
      <c r="D672" s="26">
        <v>45256</v>
      </c>
      <c r="E672" t="s">
        <v>17</v>
      </c>
      <c r="F672" t="s">
        <v>4</v>
      </c>
      <c r="G672">
        <v>75</v>
      </c>
      <c r="H672">
        <v>60</v>
      </c>
      <c r="I672" s="26">
        <f t="shared" si="20"/>
        <v>45231</v>
      </c>
      <c r="J672" s="26">
        <f>INDEX(customers!$L:$L,MATCH(orders!$B672,customers!$A:$A,0))</f>
        <v>45139</v>
      </c>
      <c r="K672">
        <v>1</v>
      </c>
      <c r="L672">
        <f t="shared" si="21"/>
        <v>3</v>
      </c>
      <c r="M672" s="26" t="str">
        <f>INDEX(customers!$I:$I,MATCH(orders!$B672,customers!$A:$A,0))</f>
        <v>Social Media</v>
      </c>
      <c r="N672" s="26" t="str">
        <f>INDEX(customers!$E:$E,MATCH(orders!$B672,customers!$A:$A,0))</f>
        <v>North America</v>
      </c>
      <c r="O672" s="26" t="str">
        <f>INDEX(customers!$F:$F,MATCH(orders!$B672,customers!$A:$A,0))</f>
        <v>Other</v>
      </c>
      <c r="P672" s="26" t="str">
        <f>INDEX(customers!$G:$G,MATCH(orders!$B672,customers!$A:$A,0))</f>
        <v>SMBs</v>
      </c>
      <c r="Q672" t="str">
        <f>INDEX(customers!$J:$J,MATCH(orders!$B672,customers!$A:$A,0))</f>
        <v>Basic</v>
      </c>
      <c r="R672" t="str">
        <f>INDEX(customers!$K:$K,MATCH(orders!$B672,customers!$A:$A,0))</f>
        <v>Monthly</v>
      </c>
    </row>
    <row r="673" spans="1:18" x14ac:dyDescent="0.25">
      <c r="A673" t="s">
        <v>1286</v>
      </c>
      <c r="B673" t="s">
        <v>1277</v>
      </c>
      <c r="C673" t="s">
        <v>1285</v>
      </c>
      <c r="D673" s="26">
        <v>45286</v>
      </c>
      <c r="E673" t="s">
        <v>17</v>
      </c>
      <c r="F673" t="s">
        <v>4</v>
      </c>
      <c r="G673">
        <v>75</v>
      </c>
      <c r="H673">
        <v>60</v>
      </c>
      <c r="I673" s="26">
        <f t="shared" si="20"/>
        <v>45261</v>
      </c>
      <c r="J673" s="26">
        <f>INDEX(customers!$L:$L,MATCH(orders!$B673,customers!$A:$A,0))</f>
        <v>45139</v>
      </c>
      <c r="K673">
        <v>1</v>
      </c>
      <c r="L673">
        <f t="shared" si="21"/>
        <v>4</v>
      </c>
      <c r="M673" s="26" t="str">
        <f>INDEX(customers!$I:$I,MATCH(orders!$B673,customers!$A:$A,0))</f>
        <v>Social Media</v>
      </c>
      <c r="N673" s="26" t="str">
        <f>INDEX(customers!$E:$E,MATCH(orders!$B673,customers!$A:$A,0))</f>
        <v>North America</v>
      </c>
      <c r="O673" s="26" t="str">
        <f>INDEX(customers!$F:$F,MATCH(orders!$B673,customers!$A:$A,0))</f>
        <v>Other</v>
      </c>
      <c r="P673" s="26" t="str">
        <f>INDEX(customers!$G:$G,MATCH(orders!$B673,customers!$A:$A,0))</f>
        <v>SMBs</v>
      </c>
      <c r="Q673" t="str">
        <f>INDEX(customers!$J:$J,MATCH(orders!$B673,customers!$A:$A,0))</f>
        <v>Basic</v>
      </c>
      <c r="R673" t="str">
        <f>INDEX(customers!$K:$K,MATCH(orders!$B673,customers!$A:$A,0))</f>
        <v>Monthly</v>
      </c>
    </row>
    <row r="674" spans="1:18" x14ac:dyDescent="0.25">
      <c r="A674" t="s">
        <v>1287</v>
      </c>
      <c r="B674" t="s">
        <v>1277</v>
      </c>
      <c r="C674" t="s">
        <v>1288</v>
      </c>
      <c r="D674" s="26">
        <v>45287</v>
      </c>
      <c r="E674" t="s">
        <v>17</v>
      </c>
      <c r="F674" t="s">
        <v>4</v>
      </c>
      <c r="G674">
        <v>75</v>
      </c>
      <c r="H674">
        <v>60</v>
      </c>
      <c r="I674" s="26">
        <f t="shared" si="20"/>
        <v>45261</v>
      </c>
      <c r="J674" s="26">
        <f>INDEX(customers!$L:$L,MATCH(orders!$B674,customers!$A:$A,0))</f>
        <v>45139</v>
      </c>
      <c r="K674">
        <v>1</v>
      </c>
      <c r="L674">
        <f t="shared" si="21"/>
        <v>4</v>
      </c>
      <c r="M674" s="26" t="str">
        <f>INDEX(customers!$I:$I,MATCH(orders!$B674,customers!$A:$A,0))</f>
        <v>Social Media</v>
      </c>
      <c r="N674" s="26" t="str">
        <f>INDEX(customers!$E:$E,MATCH(orders!$B674,customers!$A:$A,0))</f>
        <v>North America</v>
      </c>
      <c r="O674" s="26" t="str">
        <f>INDEX(customers!$F:$F,MATCH(orders!$B674,customers!$A:$A,0))</f>
        <v>Other</v>
      </c>
      <c r="P674" s="26" t="str">
        <f>INDEX(customers!$G:$G,MATCH(orders!$B674,customers!$A:$A,0))</f>
        <v>SMBs</v>
      </c>
      <c r="Q674" t="str">
        <f>INDEX(customers!$J:$J,MATCH(orders!$B674,customers!$A:$A,0))</f>
        <v>Basic</v>
      </c>
      <c r="R674" t="str">
        <f>INDEX(customers!$K:$K,MATCH(orders!$B674,customers!$A:$A,0))</f>
        <v>Monthly</v>
      </c>
    </row>
    <row r="675" spans="1:18" x14ac:dyDescent="0.25">
      <c r="A675" t="s">
        <v>1289</v>
      </c>
      <c r="B675" t="s">
        <v>1277</v>
      </c>
      <c r="C675" t="s">
        <v>1290</v>
      </c>
      <c r="D675" s="26">
        <v>45318</v>
      </c>
      <c r="E675" t="s">
        <v>17</v>
      </c>
      <c r="F675" t="s">
        <v>4</v>
      </c>
      <c r="G675">
        <v>75</v>
      </c>
      <c r="H675">
        <v>60</v>
      </c>
      <c r="I675" s="26">
        <f t="shared" si="20"/>
        <v>45292</v>
      </c>
      <c r="J675" s="26">
        <f>INDEX(customers!$L:$L,MATCH(orders!$B675,customers!$A:$A,0))</f>
        <v>45139</v>
      </c>
      <c r="K675">
        <v>1</v>
      </c>
      <c r="L675">
        <f t="shared" si="21"/>
        <v>5</v>
      </c>
      <c r="M675" s="26" t="str">
        <f>INDEX(customers!$I:$I,MATCH(orders!$B675,customers!$A:$A,0))</f>
        <v>Social Media</v>
      </c>
      <c r="N675" s="26" t="str">
        <f>INDEX(customers!$E:$E,MATCH(orders!$B675,customers!$A:$A,0))</f>
        <v>North America</v>
      </c>
      <c r="O675" s="26" t="str">
        <f>INDEX(customers!$F:$F,MATCH(orders!$B675,customers!$A:$A,0))</f>
        <v>Other</v>
      </c>
      <c r="P675" s="26" t="str">
        <f>INDEX(customers!$G:$G,MATCH(orders!$B675,customers!$A:$A,0))</f>
        <v>SMBs</v>
      </c>
      <c r="Q675" t="str">
        <f>INDEX(customers!$J:$J,MATCH(orders!$B675,customers!$A:$A,0))</f>
        <v>Basic</v>
      </c>
      <c r="R675" t="str">
        <f>INDEX(customers!$K:$K,MATCH(orders!$B675,customers!$A:$A,0))</f>
        <v>Monthly</v>
      </c>
    </row>
    <row r="676" spans="1:18" x14ac:dyDescent="0.25">
      <c r="A676" t="s">
        <v>1291</v>
      </c>
      <c r="B676" t="s">
        <v>1277</v>
      </c>
      <c r="C676" t="s">
        <v>1292</v>
      </c>
      <c r="D676" s="26">
        <v>45349</v>
      </c>
      <c r="E676" t="s">
        <v>17</v>
      </c>
      <c r="F676" t="s">
        <v>4</v>
      </c>
      <c r="G676">
        <v>75</v>
      </c>
      <c r="H676">
        <v>60</v>
      </c>
      <c r="I676" s="26">
        <f t="shared" si="20"/>
        <v>45323</v>
      </c>
      <c r="J676" s="26">
        <f>INDEX(customers!$L:$L,MATCH(orders!$B676,customers!$A:$A,0))</f>
        <v>45139</v>
      </c>
      <c r="K676">
        <v>1</v>
      </c>
      <c r="L676">
        <f t="shared" si="21"/>
        <v>6</v>
      </c>
      <c r="M676" s="26" t="str">
        <f>INDEX(customers!$I:$I,MATCH(orders!$B676,customers!$A:$A,0))</f>
        <v>Social Media</v>
      </c>
      <c r="N676" s="26" t="str">
        <f>INDEX(customers!$E:$E,MATCH(orders!$B676,customers!$A:$A,0))</f>
        <v>North America</v>
      </c>
      <c r="O676" s="26" t="str">
        <f>INDEX(customers!$F:$F,MATCH(orders!$B676,customers!$A:$A,0))</f>
        <v>Other</v>
      </c>
      <c r="P676" s="26" t="str">
        <f>INDEX(customers!$G:$G,MATCH(orders!$B676,customers!$A:$A,0))</f>
        <v>SMBs</v>
      </c>
      <c r="Q676" t="str">
        <f>INDEX(customers!$J:$J,MATCH(orders!$B676,customers!$A:$A,0))</f>
        <v>Basic</v>
      </c>
      <c r="R676" t="str">
        <f>INDEX(customers!$K:$K,MATCH(orders!$B676,customers!$A:$A,0))</f>
        <v>Monthly</v>
      </c>
    </row>
    <row r="677" spans="1:18" x14ac:dyDescent="0.25">
      <c r="A677" t="s">
        <v>1293</v>
      </c>
      <c r="B677" t="s">
        <v>1277</v>
      </c>
      <c r="C677" t="s">
        <v>1292</v>
      </c>
      <c r="D677" s="26">
        <v>45378</v>
      </c>
      <c r="E677" t="s">
        <v>17</v>
      </c>
      <c r="F677" t="s">
        <v>4</v>
      </c>
      <c r="G677">
        <v>75</v>
      </c>
      <c r="H677">
        <v>60</v>
      </c>
      <c r="I677" s="26">
        <f t="shared" si="20"/>
        <v>45352</v>
      </c>
      <c r="J677" s="26">
        <f>INDEX(customers!$L:$L,MATCH(orders!$B677,customers!$A:$A,0))</f>
        <v>45139</v>
      </c>
      <c r="K677">
        <v>1</v>
      </c>
      <c r="L677">
        <f t="shared" si="21"/>
        <v>7</v>
      </c>
      <c r="M677" s="26" t="str">
        <f>INDEX(customers!$I:$I,MATCH(orders!$B677,customers!$A:$A,0))</f>
        <v>Social Media</v>
      </c>
      <c r="N677" s="26" t="str">
        <f>INDEX(customers!$E:$E,MATCH(orders!$B677,customers!$A:$A,0))</f>
        <v>North America</v>
      </c>
      <c r="O677" s="26" t="str">
        <f>INDEX(customers!$F:$F,MATCH(orders!$B677,customers!$A:$A,0))</f>
        <v>Other</v>
      </c>
      <c r="P677" s="26" t="str">
        <f>INDEX(customers!$G:$G,MATCH(orders!$B677,customers!$A:$A,0))</f>
        <v>SMBs</v>
      </c>
      <c r="Q677" t="str">
        <f>INDEX(customers!$J:$J,MATCH(orders!$B677,customers!$A:$A,0))</f>
        <v>Basic</v>
      </c>
      <c r="R677" t="str">
        <f>INDEX(customers!$K:$K,MATCH(orders!$B677,customers!$A:$A,0))</f>
        <v>Monthly</v>
      </c>
    </row>
    <row r="678" spans="1:18" x14ac:dyDescent="0.25">
      <c r="A678" t="s">
        <v>1294</v>
      </c>
      <c r="B678" t="s">
        <v>1277</v>
      </c>
      <c r="C678" t="s">
        <v>1295</v>
      </c>
      <c r="D678" s="26">
        <v>45380</v>
      </c>
      <c r="E678" t="s">
        <v>17</v>
      </c>
      <c r="F678" t="s">
        <v>4</v>
      </c>
      <c r="G678">
        <v>75</v>
      </c>
      <c r="H678">
        <v>60</v>
      </c>
      <c r="I678" s="26">
        <f t="shared" si="20"/>
        <v>45352</v>
      </c>
      <c r="J678" s="26">
        <f>INDEX(customers!$L:$L,MATCH(orders!$B678,customers!$A:$A,0))</f>
        <v>45139</v>
      </c>
      <c r="K678">
        <v>1</v>
      </c>
      <c r="L678">
        <f t="shared" si="21"/>
        <v>7</v>
      </c>
      <c r="M678" s="26" t="str">
        <f>INDEX(customers!$I:$I,MATCH(orders!$B678,customers!$A:$A,0))</f>
        <v>Social Media</v>
      </c>
      <c r="N678" s="26" t="str">
        <f>INDEX(customers!$E:$E,MATCH(orders!$B678,customers!$A:$A,0))</f>
        <v>North America</v>
      </c>
      <c r="O678" s="26" t="str">
        <f>INDEX(customers!$F:$F,MATCH(orders!$B678,customers!$A:$A,0))</f>
        <v>Other</v>
      </c>
      <c r="P678" s="26" t="str">
        <f>INDEX(customers!$G:$G,MATCH(orders!$B678,customers!$A:$A,0))</f>
        <v>SMBs</v>
      </c>
      <c r="Q678" t="str">
        <f>INDEX(customers!$J:$J,MATCH(orders!$B678,customers!$A:$A,0))</f>
        <v>Basic</v>
      </c>
      <c r="R678" t="str">
        <f>INDEX(customers!$K:$K,MATCH(orders!$B678,customers!$A:$A,0))</f>
        <v>Monthly</v>
      </c>
    </row>
    <row r="679" spans="1:18" x14ac:dyDescent="0.25">
      <c r="A679" t="s">
        <v>1296</v>
      </c>
      <c r="B679" t="s">
        <v>1277</v>
      </c>
      <c r="C679" t="s">
        <v>1297</v>
      </c>
      <c r="D679" s="26">
        <v>45411</v>
      </c>
      <c r="E679" t="s">
        <v>17</v>
      </c>
      <c r="F679" t="s">
        <v>4</v>
      </c>
      <c r="G679">
        <v>75</v>
      </c>
      <c r="H679">
        <v>60</v>
      </c>
      <c r="I679" s="26">
        <f t="shared" si="20"/>
        <v>45383</v>
      </c>
      <c r="J679" s="26">
        <f>INDEX(customers!$L:$L,MATCH(orders!$B679,customers!$A:$A,0))</f>
        <v>45139</v>
      </c>
      <c r="K679">
        <v>1</v>
      </c>
      <c r="L679">
        <f t="shared" si="21"/>
        <v>8</v>
      </c>
      <c r="M679" s="26" t="str">
        <f>INDEX(customers!$I:$I,MATCH(orders!$B679,customers!$A:$A,0))</f>
        <v>Social Media</v>
      </c>
      <c r="N679" s="26" t="str">
        <f>INDEX(customers!$E:$E,MATCH(orders!$B679,customers!$A:$A,0))</f>
        <v>North America</v>
      </c>
      <c r="O679" s="26" t="str">
        <f>INDEX(customers!$F:$F,MATCH(orders!$B679,customers!$A:$A,0))</f>
        <v>Other</v>
      </c>
      <c r="P679" s="26" t="str">
        <f>INDEX(customers!$G:$G,MATCH(orders!$B679,customers!$A:$A,0))</f>
        <v>SMBs</v>
      </c>
      <c r="Q679" t="str">
        <f>INDEX(customers!$J:$J,MATCH(orders!$B679,customers!$A:$A,0))</f>
        <v>Basic</v>
      </c>
      <c r="R679" t="str">
        <f>INDEX(customers!$K:$K,MATCH(orders!$B679,customers!$A:$A,0))</f>
        <v>Monthly</v>
      </c>
    </row>
    <row r="680" spans="1:18" x14ac:dyDescent="0.25">
      <c r="A680" t="s">
        <v>1298</v>
      </c>
      <c r="B680" t="s">
        <v>1277</v>
      </c>
      <c r="C680" t="s">
        <v>1297</v>
      </c>
      <c r="D680" s="26">
        <v>45441</v>
      </c>
      <c r="E680" t="s">
        <v>17</v>
      </c>
      <c r="F680" t="s">
        <v>4</v>
      </c>
      <c r="G680">
        <v>75</v>
      </c>
      <c r="H680">
        <v>60</v>
      </c>
      <c r="I680" s="26">
        <f t="shared" si="20"/>
        <v>45413</v>
      </c>
      <c r="J680" s="26">
        <f>INDEX(customers!$L:$L,MATCH(orders!$B680,customers!$A:$A,0))</f>
        <v>45139</v>
      </c>
      <c r="K680">
        <v>1</v>
      </c>
      <c r="L680">
        <f t="shared" si="21"/>
        <v>9</v>
      </c>
      <c r="M680" s="26" t="str">
        <f>INDEX(customers!$I:$I,MATCH(orders!$B680,customers!$A:$A,0))</f>
        <v>Social Media</v>
      </c>
      <c r="N680" s="26" t="str">
        <f>INDEX(customers!$E:$E,MATCH(orders!$B680,customers!$A:$A,0))</f>
        <v>North America</v>
      </c>
      <c r="O680" s="26" t="str">
        <f>INDEX(customers!$F:$F,MATCH(orders!$B680,customers!$A:$A,0))</f>
        <v>Other</v>
      </c>
      <c r="P680" s="26" t="str">
        <f>INDEX(customers!$G:$G,MATCH(orders!$B680,customers!$A:$A,0))</f>
        <v>SMBs</v>
      </c>
      <c r="Q680" t="str">
        <f>INDEX(customers!$J:$J,MATCH(orders!$B680,customers!$A:$A,0))</f>
        <v>Basic</v>
      </c>
      <c r="R680" t="str">
        <f>INDEX(customers!$K:$K,MATCH(orders!$B680,customers!$A:$A,0))</f>
        <v>Monthly</v>
      </c>
    </row>
    <row r="681" spans="1:18" x14ac:dyDescent="0.25">
      <c r="A681" t="s">
        <v>1299</v>
      </c>
      <c r="B681" t="s">
        <v>1277</v>
      </c>
      <c r="C681" t="s">
        <v>1300</v>
      </c>
      <c r="D681" s="26">
        <v>45442</v>
      </c>
      <c r="E681" t="s">
        <v>17</v>
      </c>
      <c r="F681" t="s">
        <v>4</v>
      </c>
      <c r="G681">
        <v>75</v>
      </c>
      <c r="H681">
        <v>60</v>
      </c>
      <c r="I681" s="26">
        <f t="shared" si="20"/>
        <v>45413</v>
      </c>
      <c r="J681" s="26">
        <f>INDEX(customers!$L:$L,MATCH(orders!$B681,customers!$A:$A,0))</f>
        <v>45139</v>
      </c>
      <c r="K681">
        <v>1</v>
      </c>
      <c r="L681">
        <f t="shared" si="21"/>
        <v>9</v>
      </c>
      <c r="M681" s="26" t="str">
        <f>INDEX(customers!$I:$I,MATCH(orders!$B681,customers!$A:$A,0))</f>
        <v>Social Media</v>
      </c>
      <c r="N681" s="26" t="str">
        <f>INDEX(customers!$E:$E,MATCH(orders!$B681,customers!$A:$A,0))</f>
        <v>North America</v>
      </c>
      <c r="O681" s="26" t="str">
        <f>INDEX(customers!$F:$F,MATCH(orders!$B681,customers!$A:$A,0))</f>
        <v>Other</v>
      </c>
      <c r="P681" s="26" t="str">
        <f>INDEX(customers!$G:$G,MATCH(orders!$B681,customers!$A:$A,0))</f>
        <v>SMBs</v>
      </c>
      <c r="Q681" t="str">
        <f>INDEX(customers!$J:$J,MATCH(orders!$B681,customers!$A:$A,0))</f>
        <v>Basic</v>
      </c>
      <c r="R681" t="str">
        <f>INDEX(customers!$K:$K,MATCH(orders!$B681,customers!$A:$A,0))</f>
        <v>Monthly</v>
      </c>
    </row>
    <row r="682" spans="1:18" x14ac:dyDescent="0.25">
      <c r="A682" t="s">
        <v>1301</v>
      </c>
      <c r="B682" t="s">
        <v>1277</v>
      </c>
      <c r="C682" t="s">
        <v>1302</v>
      </c>
      <c r="D682" s="26">
        <v>45473</v>
      </c>
      <c r="E682" t="s">
        <v>17</v>
      </c>
      <c r="F682" t="s">
        <v>4</v>
      </c>
      <c r="G682">
        <v>75</v>
      </c>
      <c r="H682">
        <v>60</v>
      </c>
      <c r="I682" s="26">
        <f t="shared" si="20"/>
        <v>45444</v>
      </c>
      <c r="J682" s="26">
        <f>INDEX(customers!$L:$L,MATCH(orders!$B682,customers!$A:$A,0))</f>
        <v>45139</v>
      </c>
      <c r="K682">
        <v>1</v>
      </c>
      <c r="L682">
        <f t="shared" si="21"/>
        <v>10</v>
      </c>
      <c r="M682" s="26" t="str">
        <f>INDEX(customers!$I:$I,MATCH(orders!$B682,customers!$A:$A,0))</f>
        <v>Social Media</v>
      </c>
      <c r="N682" s="26" t="str">
        <f>INDEX(customers!$E:$E,MATCH(orders!$B682,customers!$A:$A,0))</f>
        <v>North America</v>
      </c>
      <c r="O682" s="26" t="str">
        <f>INDEX(customers!$F:$F,MATCH(orders!$B682,customers!$A:$A,0))</f>
        <v>Other</v>
      </c>
      <c r="P682" s="26" t="str">
        <f>INDEX(customers!$G:$G,MATCH(orders!$B682,customers!$A:$A,0))</f>
        <v>SMBs</v>
      </c>
      <c r="Q682" t="str">
        <f>INDEX(customers!$J:$J,MATCH(orders!$B682,customers!$A:$A,0))</f>
        <v>Basic</v>
      </c>
      <c r="R682" t="str">
        <f>INDEX(customers!$K:$K,MATCH(orders!$B682,customers!$A:$A,0))</f>
        <v>Monthly</v>
      </c>
    </row>
    <row r="683" spans="1:18" x14ac:dyDescent="0.25">
      <c r="A683" t="s">
        <v>1303</v>
      </c>
      <c r="B683" t="s">
        <v>1277</v>
      </c>
      <c r="C683" t="s">
        <v>1302</v>
      </c>
      <c r="D683" s="26">
        <v>45503</v>
      </c>
      <c r="E683" t="s">
        <v>17</v>
      </c>
      <c r="F683" t="s">
        <v>4</v>
      </c>
      <c r="G683">
        <v>75</v>
      </c>
      <c r="H683">
        <v>60</v>
      </c>
      <c r="I683" s="26">
        <f t="shared" si="20"/>
        <v>45474</v>
      </c>
      <c r="J683" s="26">
        <f>INDEX(customers!$L:$L,MATCH(orders!$B683,customers!$A:$A,0))</f>
        <v>45139</v>
      </c>
      <c r="K683">
        <v>1</v>
      </c>
      <c r="L683">
        <f t="shared" si="21"/>
        <v>11</v>
      </c>
      <c r="M683" s="26" t="str">
        <f>INDEX(customers!$I:$I,MATCH(orders!$B683,customers!$A:$A,0))</f>
        <v>Social Media</v>
      </c>
      <c r="N683" s="26" t="str">
        <f>INDEX(customers!$E:$E,MATCH(orders!$B683,customers!$A:$A,0))</f>
        <v>North America</v>
      </c>
      <c r="O683" s="26" t="str">
        <f>INDEX(customers!$F:$F,MATCH(orders!$B683,customers!$A:$A,0))</f>
        <v>Other</v>
      </c>
      <c r="P683" s="26" t="str">
        <f>INDEX(customers!$G:$G,MATCH(orders!$B683,customers!$A:$A,0))</f>
        <v>SMBs</v>
      </c>
      <c r="Q683" t="str">
        <f>INDEX(customers!$J:$J,MATCH(orders!$B683,customers!$A:$A,0))</f>
        <v>Basic</v>
      </c>
      <c r="R683" t="str">
        <f>INDEX(customers!$K:$K,MATCH(orders!$B683,customers!$A:$A,0))</f>
        <v>Monthly</v>
      </c>
    </row>
    <row r="684" spans="1:18" x14ac:dyDescent="0.25">
      <c r="A684" t="s">
        <v>1304</v>
      </c>
      <c r="B684" t="s">
        <v>1277</v>
      </c>
      <c r="C684" t="s">
        <v>1305</v>
      </c>
      <c r="D684" s="26">
        <v>45504</v>
      </c>
      <c r="E684" t="s">
        <v>17</v>
      </c>
      <c r="F684" t="s">
        <v>4</v>
      </c>
      <c r="G684">
        <v>75</v>
      </c>
      <c r="H684">
        <v>60</v>
      </c>
      <c r="I684" s="26">
        <f t="shared" si="20"/>
        <v>45474</v>
      </c>
      <c r="J684" s="26">
        <f>INDEX(customers!$L:$L,MATCH(orders!$B684,customers!$A:$A,0))</f>
        <v>45139</v>
      </c>
      <c r="K684">
        <v>1</v>
      </c>
      <c r="L684">
        <f t="shared" si="21"/>
        <v>11</v>
      </c>
      <c r="M684" s="26" t="str">
        <f>INDEX(customers!$I:$I,MATCH(orders!$B684,customers!$A:$A,0))</f>
        <v>Social Media</v>
      </c>
      <c r="N684" s="26" t="str">
        <f>INDEX(customers!$E:$E,MATCH(orders!$B684,customers!$A:$A,0))</f>
        <v>North America</v>
      </c>
      <c r="O684" s="26" t="str">
        <f>INDEX(customers!$F:$F,MATCH(orders!$B684,customers!$A:$A,0))</f>
        <v>Other</v>
      </c>
      <c r="P684" s="26" t="str">
        <f>INDEX(customers!$G:$G,MATCH(orders!$B684,customers!$A:$A,0))</f>
        <v>SMBs</v>
      </c>
      <c r="Q684" t="str">
        <f>INDEX(customers!$J:$J,MATCH(orders!$B684,customers!$A:$A,0))</f>
        <v>Basic</v>
      </c>
      <c r="R684" t="str">
        <f>INDEX(customers!$K:$K,MATCH(orders!$B684,customers!$A:$A,0))</f>
        <v>Monthly</v>
      </c>
    </row>
    <row r="685" spans="1:18" x14ac:dyDescent="0.25">
      <c r="A685" t="s">
        <v>1306</v>
      </c>
      <c r="B685" t="s">
        <v>1277</v>
      </c>
      <c r="C685" t="s">
        <v>1307</v>
      </c>
      <c r="D685" s="26">
        <v>45535</v>
      </c>
      <c r="E685" t="s">
        <v>17</v>
      </c>
      <c r="F685" t="s">
        <v>4</v>
      </c>
      <c r="G685">
        <v>75</v>
      </c>
      <c r="H685">
        <v>60</v>
      </c>
      <c r="I685" s="26">
        <f t="shared" si="20"/>
        <v>45505</v>
      </c>
      <c r="J685" s="26">
        <f>INDEX(customers!$L:$L,MATCH(orders!$B685,customers!$A:$A,0))</f>
        <v>45139</v>
      </c>
      <c r="K685">
        <v>1</v>
      </c>
      <c r="L685">
        <f t="shared" si="21"/>
        <v>12</v>
      </c>
      <c r="M685" s="26" t="str">
        <f>INDEX(customers!$I:$I,MATCH(orders!$B685,customers!$A:$A,0))</f>
        <v>Social Media</v>
      </c>
      <c r="N685" s="26" t="str">
        <f>INDEX(customers!$E:$E,MATCH(orders!$B685,customers!$A:$A,0))</f>
        <v>North America</v>
      </c>
      <c r="O685" s="26" t="str">
        <f>INDEX(customers!$F:$F,MATCH(orders!$B685,customers!$A:$A,0))</f>
        <v>Other</v>
      </c>
      <c r="P685" s="26" t="str">
        <f>INDEX(customers!$G:$G,MATCH(orders!$B685,customers!$A:$A,0))</f>
        <v>SMBs</v>
      </c>
      <c r="Q685" t="str">
        <f>INDEX(customers!$J:$J,MATCH(orders!$B685,customers!$A:$A,0))</f>
        <v>Basic</v>
      </c>
      <c r="R685" t="str">
        <f>INDEX(customers!$K:$K,MATCH(orders!$B685,customers!$A:$A,0))</f>
        <v>Monthly</v>
      </c>
    </row>
    <row r="686" spans="1:18" x14ac:dyDescent="0.25">
      <c r="A686" t="s">
        <v>1308</v>
      </c>
      <c r="B686" t="s">
        <v>1277</v>
      </c>
      <c r="C686" t="s">
        <v>1307</v>
      </c>
      <c r="D686" s="26">
        <v>45565</v>
      </c>
      <c r="E686" t="s">
        <v>17</v>
      </c>
      <c r="F686" t="s">
        <v>4</v>
      </c>
      <c r="G686">
        <v>75</v>
      </c>
      <c r="H686">
        <v>60</v>
      </c>
      <c r="I686" s="26">
        <f t="shared" si="20"/>
        <v>45536</v>
      </c>
      <c r="J686" s="26">
        <f>INDEX(customers!$L:$L,MATCH(orders!$B686,customers!$A:$A,0))</f>
        <v>45139</v>
      </c>
      <c r="K686">
        <v>1</v>
      </c>
      <c r="L686">
        <f t="shared" si="21"/>
        <v>13</v>
      </c>
      <c r="M686" s="26" t="str">
        <f>INDEX(customers!$I:$I,MATCH(orders!$B686,customers!$A:$A,0))</f>
        <v>Social Media</v>
      </c>
      <c r="N686" s="26" t="str">
        <f>INDEX(customers!$E:$E,MATCH(orders!$B686,customers!$A:$A,0))</f>
        <v>North America</v>
      </c>
      <c r="O686" s="26" t="str">
        <f>INDEX(customers!$F:$F,MATCH(orders!$B686,customers!$A:$A,0))</f>
        <v>Other</v>
      </c>
      <c r="P686" s="26" t="str">
        <f>INDEX(customers!$G:$G,MATCH(orders!$B686,customers!$A:$A,0))</f>
        <v>SMBs</v>
      </c>
      <c r="Q686" t="str">
        <f>INDEX(customers!$J:$J,MATCH(orders!$B686,customers!$A:$A,0))</f>
        <v>Basic</v>
      </c>
      <c r="R686" t="str">
        <f>INDEX(customers!$K:$K,MATCH(orders!$B686,customers!$A:$A,0))</f>
        <v>Monthly</v>
      </c>
    </row>
    <row r="687" spans="1:18" x14ac:dyDescent="0.25">
      <c r="A687" t="s">
        <v>1309</v>
      </c>
      <c r="B687" t="s">
        <v>1277</v>
      </c>
      <c r="C687" t="s">
        <v>1310</v>
      </c>
      <c r="D687" s="26">
        <v>45566</v>
      </c>
      <c r="E687" t="s">
        <v>17</v>
      </c>
      <c r="F687" t="s">
        <v>4</v>
      </c>
      <c r="G687">
        <v>75</v>
      </c>
      <c r="H687">
        <v>60</v>
      </c>
      <c r="I687" s="26">
        <f t="shared" si="20"/>
        <v>45566</v>
      </c>
      <c r="J687" s="26">
        <f>INDEX(customers!$L:$L,MATCH(orders!$B687,customers!$A:$A,0))</f>
        <v>45139</v>
      </c>
      <c r="K687">
        <v>1</v>
      </c>
      <c r="L687">
        <f t="shared" si="21"/>
        <v>14</v>
      </c>
      <c r="M687" s="26" t="str">
        <f>INDEX(customers!$I:$I,MATCH(orders!$B687,customers!$A:$A,0))</f>
        <v>Social Media</v>
      </c>
      <c r="N687" s="26" t="str">
        <f>INDEX(customers!$E:$E,MATCH(orders!$B687,customers!$A:$A,0))</f>
        <v>North America</v>
      </c>
      <c r="O687" s="26" t="str">
        <f>INDEX(customers!$F:$F,MATCH(orders!$B687,customers!$A:$A,0))</f>
        <v>Other</v>
      </c>
      <c r="P687" s="26" t="str">
        <f>INDEX(customers!$G:$G,MATCH(orders!$B687,customers!$A:$A,0))</f>
        <v>SMBs</v>
      </c>
      <c r="Q687" t="str">
        <f>INDEX(customers!$J:$J,MATCH(orders!$B687,customers!$A:$A,0))</f>
        <v>Basic</v>
      </c>
      <c r="R687" t="str">
        <f>INDEX(customers!$K:$K,MATCH(orders!$B687,customers!$A:$A,0))</f>
        <v>Monthly</v>
      </c>
    </row>
    <row r="688" spans="1:18" x14ac:dyDescent="0.25">
      <c r="A688" t="s">
        <v>1311</v>
      </c>
      <c r="B688" t="s">
        <v>1277</v>
      </c>
      <c r="C688" t="s">
        <v>1312</v>
      </c>
      <c r="D688" s="26">
        <v>45597</v>
      </c>
      <c r="E688" t="s">
        <v>17</v>
      </c>
      <c r="F688" t="s">
        <v>4</v>
      </c>
      <c r="G688">
        <v>75</v>
      </c>
      <c r="H688">
        <v>60</v>
      </c>
      <c r="I688" s="26">
        <f t="shared" si="20"/>
        <v>45597</v>
      </c>
      <c r="J688" s="26">
        <f>INDEX(customers!$L:$L,MATCH(orders!$B688,customers!$A:$A,0))</f>
        <v>45139</v>
      </c>
      <c r="K688">
        <v>1</v>
      </c>
      <c r="L688">
        <f t="shared" si="21"/>
        <v>15</v>
      </c>
      <c r="M688" s="26" t="str">
        <f>INDEX(customers!$I:$I,MATCH(orders!$B688,customers!$A:$A,0))</f>
        <v>Social Media</v>
      </c>
      <c r="N688" s="26" t="str">
        <f>INDEX(customers!$E:$E,MATCH(orders!$B688,customers!$A:$A,0))</f>
        <v>North America</v>
      </c>
      <c r="O688" s="26" t="str">
        <f>INDEX(customers!$F:$F,MATCH(orders!$B688,customers!$A:$A,0))</f>
        <v>Other</v>
      </c>
      <c r="P688" s="26" t="str">
        <f>INDEX(customers!$G:$G,MATCH(orders!$B688,customers!$A:$A,0))</f>
        <v>SMBs</v>
      </c>
      <c r="Q688" t="str">
        <f>INDEX(customers!$J:$J,MATCH(orders!$B688,customers!$A:$A,0))</f>
        <v>Basic</v>
      </c>
      <c r="R688" t="str">
        <f>INDEX(customers!$K:$K,MATCH(orders!$B688,customers!$A:$A,0))</f>
        <v>Monthly</v>
      </c>
    </row>
    <row r="689" spans="1:18" x14ac:dyDescent="0.25">
      <c r="A689" t="s">
        <v>1313</v>
      </c>
      <c r="B689" t="s">
        <v>1277</v>
      </c>
      <c r="C689" t="s">
        <v>1312</v>
      </c>
      <c r="D689" s="26">
        <v>45627</v>
      </c>
      <c r="E689" t="s">
        <v>17</v>
      </c>
      <c r="F689" t="s">
        <v>4</v>
      </c>
      <c r="G689">
        <v>75</v>
      </c>
      <c r="H689">
        <v>60</v>
      </c>
      <c r="I689" s="26">
        <f t="shared" si="20"/>
        <v>45627</v>
      </c>
      <c r="J689" s="26">
        <f>INDEX(customers!$L:$L,MATCH(orders!$B689,customers!$A:$A,0))</f>
        <v>45139</v>
      </c>
      <c r="K689">
        <v>1</v>
      </c>
      <c r="L689">
        <f t="shared" si="21"/>
        <v>16</v>
      </c>
      <c r="M689" s="26" t="str">
        <f>INDEX(customers!$I:$I,MATCH(orders!$B689,customers!$A:$A,0))</f>
        <v>Social Media</v>
      </c>
      <c r="N689" s="26" t="str">
        <f>INDEX(customers!$E:$E,MATCH(orders!$B689,customers!$A:$A,0))</f>
        <v>North America</v>
      </c>
      <c r="O689" s="26" t="str">
        <f>INDEX(customers!$F:$F,MATCH(orders!$B689,customers!$A:$A,0))</f>
        <v>Other</v>
      </c>
      <c r="P689" s="26" t="str">
        <f>INDEX(customers!$G:$G,MATCH(orders!$B689,customers!$A:$A,0))</f>
        <v>SMBs</v>
      </c>
      <c r="Q689" t="str">
        <f>INDEX(customers!$J:$J,MATCH(orders!$B689,customers!$A:$A,0))</f>
        <v>Basic</v>
      </c>
      <c r="R689" t="str">
        <f>INDEX(customers!$K:$K,MATCH(orders!$B689,customers!$A:$A,0))</f>
        <v>Monthly</v>
      </c>
    </row>
    <row r="690" spans="1:18" x14ac:dyDescent="0.25">
      <c r="A690" t="s">
        <v>1314</v>
      </c>
      <c r="B690" t="s">
        <v>1277</v>
      </c>
      <c r="C690" t="s">
        <v>1315</v>
      </c>
      <c r="D690" s="26">
        <v>45628</v>
      </c>
      <c r="E690" t="s">
        <v>17</v>
      </c>
      <c r="F690" t="s">
        <v>4</v>
      </c>
      <c r="G690">
        <v>75</v>
      </c>
      <c r="H690">
        <v>60</v>
      </c>
      <c r="I690" s="26">
        <f t="shared" si="20"/>
        <v>45627</v>
      </c>
      <c r="J690" s="26">
        <f>INDEX(customers!$L:$L,MATCH(orders!$B690,customers!$A:$A,0))</f>
        <v>45139</v>
      </c>
      <c r="K690">
        <v>1</v>
      </c>
      <c r="L690">
        <f t="shared" si="21"/>
        <v>16</v>
      </c>
      <c r="M690" s="26" t="str">
        <f>INDEX(customers!$I:$I,MATCH(orders!$B690,customers!$A:$A,0))</f>
        <v>Social Media</v>
      </c>
      <c r="N690" s="26" t="str">
        <f>INDEX(customers!$E:$E,MATCH(orders!$B690,customers!$A:$A,0))</f>
        <v>North America</v>
      </c>
      <c r="O690" s="26" t="str">
        <f>INDEX(customers!$F:$F,MATCH(orders!$B690,customers!$A:$A,0))</f>
        <v>Other</v>
      </c>
      <c r="P690" s="26" t="str">
        <f>INDEX(customers!$G:$G,MATCH(orders!$B690,customers!$A:$A,0))</f>
        <v>SMBs</v>
      </c>
      <c r="Q690" t="str">
        <f>INDEX(customers!$J:$J,MATCH(orders!$B690,customers!$A:$A,0))</f>
        <v>Basic</v>
      </c>
      <c r="R690" t="str">
        <f>INDEX(customers!$K:$K,MATCH(orders!$B690,customers!$A:$A,0))</f>
        <v>Monthly</v>
      </c>
    </row>
    <row r="691" spans="1:18" x14ac:dyDescent="0.25">
      <c r="A691" t="s">
        <v>1316</v>
      </c>
      <c r="B691" t="s">
        <v>1317</v>
      </c>
      <c r="C691" t="s">
        <v>1318</v>
      </c>
      <c r="D691" s="26">
        <v>44819</v>
      </c>
      <c r="E691" t="s">
        <v>18</v>
      </c>
      <c r="F691" t="s">
        <v>4</v>
      </c>
      <c r="G691">
        <v>135</v>
      </c>
      <c r="H691">
        <v>110.7</v>
      </c>
      <c r="I691" s="26">
        <f t="shared" si="20"/>
        <v>44805</v>
      </c>
      <c r="J691" s="26">
        <f>INDEX(customers!$L:$L,MATCH(orders!$B691,customers!$A:$A,0))</f>
        <v>44805</v>
      </c>
      <c r="K691">
        <v>1</v>
      </c>
      <c r="L691">
        <f t="shared" si="21"/>
        <v>0</v>
      </c>
      <c r="M691" s="26" t="str">
        <f>INDEX(customers!$I:$I,MATCH(orders!$B691,customers!$A:$A,0))</f>
        <v>Affiliate</v>
      </c>
      <c r="N691" s="26" t="str">
        <f>INDEX(customers!$E:$E,MATCH(orders!$B691,customers!$A:$A,0))</f>
        <v>Asia-Pacific</v>
      </c>
      <c r="O691" s="26" t="str">
        <f>INDEX(customers!$F:$F,MATCH(orders!$B691,customers!$A:$A,0))</f>
        <v>Tech</v>
      </c>
      <c r="P691" s="26" t="str">
        <f>INDEX(customers!$G:$G,MATCH(orders!$B691,customers!$A:$A,0))</f>
        <v>Mid-Market</v>
      </c>
      <c r="Q691" t="str">
        <f>INDEX(customers!$J:$J,MATCH(orders!$B691,customers!$A:$A,0))</f>
        <v>Pro</v>
      </c>
      <c r="R691" t="str">
        <f>INDEX(customers!$K:$K,MATCH(orders!$B691,customers!$A:$A,0))</f>
        <v>Monthly</v>
      </c>
    </row>
    <row r="692" spans="1:18" x14ac:dyDescent="0.25">
      <c r="A692" t="s">
        <v>1319</v>
      </c>
      <c r="B692" t="s">
        <v>1317</v>
      </c>
      <c r="C692" t="s">
        <v>1318</v>
      </c>
      <c r="D692" s="26">
        <v>44849</v>
      </c>
      <c r="E692" t="s">
        <v>18</v>
      </c>
      <c r="F692" t="s">
        <v>4</v>
      </c>
      <c r="G692">
        <v>135</v>
      </c>
      <c r="H692">
        <v>110.7</v>
      </c>
      <c r="I692" s="26">
        <f t="shared" si="20"/>
        <v>44835</v>
      </c>
      <c r="J692" s="26">
        <f>INDEX(customers!$L:$L,MATCH(orders!$B692,customers!$A:$A,0))</f>
        <v>44805</v>
      </c>
      <c r="K692">
        <v>1</v>
      </c>
      <c r="L692">
        <f t="shared" si="21"/>
        <v>1</v>
      </c>
      <c r="M692" s="26" t="str">
        <f>INDEX(customers!$I:$I,MATCH(orders!$B692,customers!$A:$A,0))</f>
        <v>Affiliate</v>
      </c>
      <c r="N692" s="26" t="str">
        <f>INDEX(customers!$E:$E,MATCH(orders!$B692,customers!$A:$A,0))</f>
        <v>Asia-Pacific</v>
      </c>
      <c r="O692" s="26" t="str">
        <f>INDEX(customers!$F:$F,MATCH(orders!$B692,customers!$A:$A,0))</f>
        <v>Tech</v>
      </c>
      <c r="P692" s="26" t="str">
        <f>INDEX(customers!$G:$G,MATCH(orders!$B692,customers!$A:$A,0))</f>
        <v>Mid-Market</v>
      </c>
      <c r="Q692" t="str">
        <f>INDEX(customers!$J:$J,MATCH(orders!$B692,customers!$A:$A,0))</f>
        <v>Pro</v>
      </c>
      <c r="R692" t="str">
        <f>INDEX(customers!$K:$K,MATCH(orders!$B692,customers!$A:$A,0))</f>
        <v>Monthly</v>
      </c>
    </row>
    <row r="693" spans="1:18" x14ac:dyDescent="0.25">
      <c r="A693" t="s">
        <v>1320</v>
      </c>
      <c r="B693" t="s">
        <v>1317</v>
      </c>
      <c r="C693" t="s">
        <v>1321</v>
      </c>
      <c r="D693" s="26">
        <v>44850</v>
      </c>
      <c r="E693" t="s">
        <v>18</v>
      </c>
      <c r="F693" t="s">
        <v>4</v>
      </c>
      <c r="G693">
        <v>135</v>
      </c>
      <c r="H693">
        <v>110.7</v>
      </c>
      <c r="I693" s="26">
        <f t="shared" si="20"/>
        <v>44835</v>
      </c>
      <c r="J693" s="26">
        <f>INDEX(customers!$L:$L,MATCH(orders!$B693,customers!$A:$A,0))</f>
        <v>44805</v>
      </c>
      <c r="K693">
        <v>1</v>
      </c>
      <c r="L693">
        <f t="shared" si="21"/>
        <v>1</v>
      </c>
      <c r="M693" s="26" t="str">
        <f>INDEX(customers!$I:$I,MATCH(orders!$B693,customers!$A:$A,0))</f>
        <v>Affiliate</v>
      </c>
      <c r="N693" s="26" t="str">
        <f>INDEX(customers!$E:$E,MATCH(orders!$B693,customers!$A:$A,0))</f>
        <v>Asia-Pacific</v>
      </c>
      <c r="O693" s="26" t="str">
        <f>INDEX(customers!$F:$F,MATCH(orders!$B693,customers!$A:$A,0))</f>
        <v>Tech</v>
      </c>
      <c r="P693" s="26" t="str">
        <f>INDEX(customers!$G:$G,MATCH(orders!$B693,customers!$A:$A,0))</f>
        <v>Mid-Market</v>
      </c>
      <c r="Q693" t="str">
        <f>INDEX(customers!$J:$J,MATCH(orders!$B693,customers!$A:$A,0))</f>
        <v>Pro</v>
      </c>
      <c r="R693" t="str">
        <f>INDEX(customers!$K:$K,MATCH(orders!$B693,customers!$A:$A,0))</f>
        <v>Monthly</v>
      </c>
    </row>
    <row r="694" spans="1:18" x14ac:dyDescent="0.25">
      <c r="A694" t="s">
        <v>1322</v>
      </c>
      <c r="B694" t="s">
        <v>1317</v>
      </c>
      <c r="C694" t="s">
        <v>1323</v>
      </c>
      <c r="D694" s="26">
        <v>44881</v>
      </c>
      <c r="E694" t="s">
        <v>18</v>
      </c>
      <c r="F694" t="s">
        <v>4</v>
      </c>
      <c r="G694">
        <v>135</v>
      </c>
      <c r="H694">
        <v>110.7</v>
      </c>
      <c r="I694" s="26">
        <f t="shared" si="20"/>
        <v>44866</v>
      </c>
      <c r="J694" s="26">
        <f>INDEX(customers!$L:$L,MATCH(orders!$B694,customers!$A:$A,0))</f>
        <v>44805</v>
      </c>
      <c r="K694">
        <v>1</v>
      </c>
      <c r="L694">
        <f t="shared" si="21"/>
        <v>2</v>
      </c>
      <c r="M694" s="26" t="str">
        <f>INDEX(customers!$I:$I,MATCH(orders!$B694,customers!$A:$A,0))</f>
        <v>Affiliate</v>
      </c>
      <c r="N694" s="26" t="str">
        <f>INDEX(customers!$E:$E,MATCH(orders!$B694,customers!$A:$A,0))</f>
        <v>Asia-Pacific</v>
      </c>
      <c r="O694" s="26" t="str">
        <f>INDEX(customers!$F:$F,MATCH(orders!$B694,customers!$A:$A,0))</f>
        <v>Tech</v>
      </c>
      <c r="P694" s="26" t="str">
        <f>INDEX(customers!$G:$G,MATCH(orders!$B694,customers!$A:$A,0))</f>
        <v>Mid-Market</v>
      </c>
      <c r="Q694" t="str">
        <f>INDEX(customers!$J:$J,MATCH(orders!$B694,customers!$A:$A,0))</f>
        <v>Pro</v>
      </c>
      <c r="R694" t="str">
        <f>INDEX(customers!$K:$K,MATCH(orders!$B694,customers!$A:$A,0))</f>
        <v>Monthly</v>
      </c>
    </row>
    <row r="695" spans="1:18" x14ac:dyDescent="0.25">
      <c r="A695" t="s">
        <v>1324</v>
      </c>
      <c r="B695" t="s">
        <v>1317</v>
      </c>
      <c r="C695" t="s">
        <v>1323</v>
      </c>
      <c r="D695" s="26">
        <v>44911</v>
      </c>
      <c r="E695" t="s">
        <v>18</v>
      </c>
      <c r="F695" t="s">
        <v>4</v>
      </c>
      <c r="G695">
        <v>135</v>
      </c>
      <c r="H695">
        <v>110.7</v>
      </c>
      <c r="I695" s="26">
        <f t="shared" si="20"/>
        <v>44896</v>
      </c>
      <c r="J695" s="26">
        <f>INDEX(customers!$L:$L,MATCH(orders!$B695,customers!$A:$A,0))</f>
        <v>44805</v>
      </c>
      <c r="K695">
        <v>1</v>
      </c>
      <c r="L695">
        <f t="shared" si="21"/>
        <v>3</v>
      </c>
      <c r="M695" s="26" t="str">
        <f>INDEX(customers!$I:$I,MATCH(orders!$B695,customers!$A:$A,0))</f>
        <v>Affiliate</v>
      </c>
      <c r="N695" s="26" t="str">
        <f>INDEX(customers!$E:$E,MATCH(orders!$B695,customers!$A:$A,0))</f>
        <v>Asia-Pacific</v>
      </c>
      <c r="O695" s="26" t="str">
        <f>INDEX(customers!$F:$F,MATCH(orders!$B695,customers!$A:$A,0))</f>
        <v>Tech</v>
      </c>
      <c r="P695" s="26" t="str">
        <f>INDEX(customers!$G:$G,MATCH(orders!$B695,customers!$A:$A,0))</f>
        <v>Mid-Market</v>
      </c>
      <c r="Q695" t="str">
        <f>INDEX(customers!$J:$J,MATCH(orders!$B695,customers!$A:$A,0))</f>
        <v>Pro</v>
      </c>
      <c r="R695" t="str">
        <f>INDEX(customers!$K:$K,MATCH(orders!$B695,customers!$A:$A,0))</f>
        <v>Monthly</v>
      </c>
    </row>
    <row r="696" spans="1:18" x14ac:dyDescent="0.25">
      <c r="A696" t="s">
        <v>1325</v>
      </c>
      <c r="B696" t="s">
        <v>1317</v>
      </c>
      <c r="C696" t="s">
        <v>1326</v>
      </c>
      <c r="D696" s="26">
        <v>44912</v>
      </c>
      <c r="E696" t="s">
        <v>19</v>
      </c>
      <c r="F696" t="s">
        <v>4</v>
      </c>
      <c r="G696">
        <v>315</v>
      </c>
      <c r="H696">
        <v>267.75</v>
      </c>
      <c r="I696" s="26">
        <f t="shared" si="20"/>
        <v>44896</v>
      </c>
      <c r="J696" s="26">
        <f>INDEX(customers!$L:$L,MATCH(orders!$B696,customers!$A:$A,0))</f>
        <v>44805</v>
      </c>
      <c r="K696">
        <v>1</v>
      </c>
      <c r="L696">
        <f t="shared" si="21"/>
        <v>3</v>
      </c>
      <c r="M696" s="26" t="str">
        <f>INDEX(customers!$I:$I,MATCH(orders!$B696,customers!$A:$A,0))</f>
        <v>Affiliate</v>
      </c>
      <c r="N696" s="26" t="str">
        <f>INDEX(customers!$E:$E,MATCH(orders!$B696,customers!$A:$A,0))</f>
        <v>Asia-Pacific</v>
      </c>
      <c r="O696" s="26" t="str">
        <f>INDEX(customers!$F:$F,MATCH(orders!$B696,customers!$A:$A,0))</f>
        <v>Tech</v>
      </c>
      <c r="P696" s="26" t="str">
        <f>INDEX(customers!$G:$G,MATCH(orders!$B696,customers!$A:$A,0))</f>
        <v>Mid-Market</v>
      </c>
      <c r="Q696" t="str">
        <f>INDEX(customers!$J:$J,MATCH(orders!$B696,customers!$A:$A,0))</f>
        <v>Pro</v>
      </c>
      <c r="R696" t="str">
        <f>INDEX(customers!$K:$K,MATCH(orders!$B696,customers!$A:$A,0))</f>
        <v>Monthly</v>
      </c>
    </row>
    <row r="697" spans="1:18" x14ac:dyDescent="0.25">
      <c r="A697" t="s">
        <v>1327</v>
      </c>
      <c r="B697" t="s">
        <v>1317</v>
      </c>
      <c r="C697" t="s">
        <v>1328</v>
      </c>
      <c r="D697" s="26">
        <v>44943</v>
      </c>
      <c r="E697" t="s">
        <v>19</v>
      </c>
      <c r="F697" t="s">
        <v>4</v>
      </c>
      <c r="G697">
        <v>315</v>
      </c>
      <c r="H697">
        <v>267.75</v>
      </c>
      <c r="I697" s="26">
        <f t="shared" si="20"/>
        <v>44927</v>
      </c>
      <c r="J697" s="26">
        <f>INDEX(customers!$L:$L,MATCH(orders!$B697,customers!$A:$A,0))</f>
        <v>44805</v>
      </c>
      <c r="K697">
        <v>1</v>
      </c>
      <c r="L697">
        <f t="shared" si="21"/>
        <v>4</v>
      </c>
      <c r="M697" s="26" t="str">
        <f>INDEX(customers!$I:$I,MATCH(orders!$B697,customers!$A:$A,0))</f>
        <v>Affiliate</v>
      </c>
      <c r="N697" s="26" t="str">
        <f>INDEX(customers!$E:$E,MATCH(orders!$B697,customers!$A:$A,0))</f>
        <v>Asia-Pacific</v>
      </c>
      <c r="O697" s="26" t="str">
        <f>INDEX(customers!$F:$F,MATCH(orders!$B697,customers!$A:$A,0))</f>
        <v>Tech</v>
      </c>
      <c r="P697" s="26" t="str">
        <f>INDEX(customers!$G:$G,MATCH(orders!$B697,customers!$A:$A,0))</f>
        <v>Mid-Market</v>
      </c>
      <c r="Q697" t="str">
        <f>INDEX(customers!$J:$J,MATCH(orders!$B697,customers!$A:$A,0))</f>
        <v>Pro</v>
      </c>
      <c r="R697" t="str">
        <f>INDEX(customers!$K:$K,MATCH(orders!$B697,customers!$A:$A,0))</f>
        <v>Monthly</v>
      </c>
    </row>
    <row r="698" spans="1:18" x14ac:dyDescent="0.25">
      <c r="A698" t="s">
        <v>1329</v>
      </c>
      <c r="B698" t="s">
        <v>1317</v>
      </c>
      <c r="C698" t="s">
        <v>1330</v>
      </c>
      <c r="D698" s="26">
        <v>44974</v>
      </c>
      <c r="E698" t="s">
        <v>19</v>
      </c>
      <c r="F698" t="s">
        <v>4</v>
      </c>
      <c r="G698">
        <v>315</v>
      </c>
      <c r="H698">
        <v>267.75</v>
      </c>
      <c r="I698" s="26">
        <f t="shared" si="20"/>
        <v>44958</v>
      </c>
      <c r="J698" s="26">
        <f>INDEX(customers!$L:$L,MATCH(orders!$B698,customers!$A:$A,0))</f>
        <v>44805</v>
      </c>
      <c r="K698">
        <v>1</v>
      </c>
      <c r="L698">
        <f t="shared" si="21"/>
        <v>5</v>
      </c>
      <c r="M698" s="26" t="str">
        <f>INDEX(customers!$I:$I,MATCH(orders!$B698,customers!$A:$A,0))</f>
        <v>Affiliate</v>
      </c>
      <c r="N698" s="26" t="str">
        <f>INDEX(customers!$E:$E,MATCH(orders!$B698,customers!$A:$A,0))</f>
        <v>Asia-Pacific</v>
      </c>
      <c r="O698" s="26" t="str">
        <f>INDEX(customers!$F:$F,MATCH(orders!$B698,customers!$A:$A,0))</f>
        <v>Tech</v>
      </c>
      <c r="P698" s="26" t="str">
        <f>INDEX(customers!$G:$G,MATCH(orders!$B698,customers!$A:$A,0))</f>
        <v>Mid-Market</v>
      </c>
      <c r="Q698" t="str">
        <f>INDEX(customers!$J:$J,MATCH(orders!$B698,customers!$A:$A,0))</f>
        <v>Pro</v>
      </c>
      <c r="R698" t="str">
        <f>INDEX(customers!$K:$K,MATCH(orders!$B698,customers!$A:$A,0))</f>
        <v>Monthly</v>
      </c>
    </row>
    <row r="699" spans="1:18" x14ac:dyDescent="0.25">
      <c r="A699" t="s">
        <v>1331</v>
      </c>
      <c r="B699" t="s">
        <v>1317</v>
      </c>
      <c r="C699" t="s">
        <v>1330</v>
      </c>
      <c r="D699" s="26">
        <v>45002</v>
      </c>
      <c r="E699" t="s">
        <v>19</v>
      </c>
      <c r="F699" t="s">
        <v>4</v>
      </c>
      <c r="G699">
        <v>315</v>
      </c>
      <c r="H699">
        <v>267.75</v>
      </c>
      <c r="I699" s="26">
        <f t="shared" si="20"/>
        <v>44986</v>
      </c>
      <c r="J699" s="26">
        <f>INDEX(customers!$L:$L,MATCH(orders!$B699,customers!$A:$A,0))</f>
        <v>44805</v>
      </c>
      <c r="K699">
        <v>1</v>
      </c>
      <c r="L699">
        <f t="shared" si="21"/>
        <v>6</v>
      </c>
      <c r="M699" s="26" t="str">
        <f>INDEX(customers!$I:$I,MATCH(orders!$B699,customers!$A:$A,0))</f>
        <v>Affiliate</v>
      </c>
      <c r="N699" s="26" t="str">
        <f>INDEX(customers!$E:$E,MATCH(orders!$B699,customers!$A:$A,0))</f>
        <v>Asia-Pacific</v>
      </c>
      <c r="O699" s="26" t="str">
        <f>INDEX(customers!$F:$F,MATCH(orders!$B699,customers!$A:$A,0))</f>
        <v>Tech</v>
      </c>
      <c r="P699" s="26" t="str">
        <f>INDEX(customers!$G:$G,MATCH(orders!$B699,customers!$A:$A,0))</f>
        <v>Mid-Market</v>
      </c>
      <c r="Q699" t="str">
        <f>INDEX(customers!$J:$J,MATCH(orders!$B699,customers!$A:$A,0))</f>
        <v>Pro</v>
      </c>
      <c r="R699" t="str">
        <f>INDEX(customers!$K:$K,MATCH(orders!$B699,customers!$A:$A,0))</f>
        <v>Monthly</v>
      </c>
    </row>
    <row r="700" spans="1:18" x14ac:dyDescent="0.25">
      <c r="A700" t="s">
        <v>1332</v>
      </c>
      <c r="B700" t="s">
        <v>1317</v>
      </c>
      <c r="C700" t="s">
        <v>1333</v>
      </c>
      <c r="D700" s="26">
        <v>45005</v>
      </c>
      <c r="E700" t="s">
        <v>19</v>
      </c>
      <c r="F700" t="s">
        <v>4</v>
      </c>
      <c r="G700">
        <v>315</v>
      </c>
      <c r="H700">
        <v>267.75</v>
      </c>
      <c r="I700" s="26">
        <f t="shared" si="20"/>
        <v>44986</v>
      </c>
      <c r="J700" s="26">
        <f>INDEX(customers!$L:$L,MATCH(orders!$B700,customers!$A:$A,0))</f>
        <v>44805</v>
      </c>
      <c r="K700">
        <v>1</v>
      </c>
      <c r="L700">
        <f t="shared" si="21"/>
        <v>6</v>
      </c>
      <c r="M700" s="26" t="str">
        <f>INDEX(customers!$I:$I,MATCH(orders!$B700,customers!$A:$A,0))</f>
        <v>Affiliate</v>
      </c>
      <c r="N700" s="26" t="str">
        <f>INDEX(customers!$E:$E,MATCH(orders!$B700,customers!$A:$A,0))</f>
        <v>Asia-Pacific</v>
      </c>
      <c r="O700" s="26" t="str">
        <f>INDEX(customers!$F:$F,MATCH(orders!$B700,customers!$A:$A,0))</f>
        <v>Tech</v>
      </c>
      <c r="P700" s="26" t="str">
        <f>INDEX(customers!$G:$G,MATCH(orders!$B700,customers!$A:$A,0))</f>
        <v>Mid-Market</v>
      </c>
      <c r="Q700" t="str">
        <f>INDEX(customers!$J:$J,MATCH(orders!$B700,customers!$A:$A,0))</f>
        <v>Pro</v>
      </c>
      <c r="R700" t="str">
        <f>INDEX(customers!$K:$K,MATCH(orders!$B700,customers!$A:$A,0))</f>
        <v>Monthly</v>
      </c>
    </row>
    <row r="701" spans="1:18" x14ac:dyDescent="0.25">
      <c r="A701" t="s">
        <v>1334</v>
      </c>
      <c r="B701" t="s">
        <v>1335</v>
      </c>
      <c r="C701" t="s">
        <v>1336</v>
      </c>
      <c r="D701" s="26">
        <v>45399</v>
      </c>
      <c r="E701" t="s">
        <v>18</v>
      </c>
      <c r="F701" t="s">
        <v>5</v>
      </c>
      <c r="G701">
        <v>1440</v>
      </c>
      <c r="H701">
        <v>1180.8</v>
      </c>
      <c r="I701" s="26">
        <f t="shared" si="20"/>
        <v>45383</v>
      </c>
      <c r="J701" s="26">
        <f>INDEX(customers!$L:$L,MATCH(orders!$B701,customers!$A:$A,0))</f>
        <v>45383</v>
      </c>
      <c r="K701">
        <v>1</v>
      </c>
      <c r="L701">
        <f t="shared" si="21"/>
        <v>0</v>
      </c>
      <c r="M701" s="26" t="str">
        <f>INDEX(customers!$I:$I,MATCH(orders!$B701,customers!$A:$A,0))</f>
        <v>Paid Search</v>
      </c>
      <c r="N701" s="26" t="str">
        <f>INDEX(customers!$E:$E,MATCH(orders!$B701,customers!$A:$A,0))</f>
        <v>North America</v>
      </c>
      <c r="O701" s="26" t="str">
        <f>INDEX(customers!$F:$F,MATCH(orders!$B701,customers!$A:$A,0))</f>
        <v>Healthcare</v>
      </c>
      <c r="P701" s="26" t="str">
        <f>INDEX(customers!$G:$G,MATCH(orders!$B701,customers!$A:$A,0))</f>
        <v>SMBs</v>
      </c>
      <c r="Q701" t="str">
        <f>INDEX(customers!$J:$J,MATCH(orders!$B701,customers!$A:$A,0))</f>
        <v>Pro</v>
      </c>
      <c r="R701" t="str">
        <f>INDEX(customers!$K:$K,MATCH(orders!$B701,customers!$A:$A,0))</f>
        <v>Annual</v>
      </c>
    </row>
    <row r="702" spans="1:18" x14ac:dyDescent="0.25">
      <c r="A702" t="s">
        <v>1337</v>
      </c>
      <c r="B702" t="s">
        <v>1338</v>
      </c>
      <c r="C702" t="s">
        <v>1339</v>
      </c>
      <c r="D702" s="26">
        <v>45033</v>
      </c>
      <c r="E702" t="s">
        <v>19</v>
      </c>
      <c r="F702" t="s">
        <v>4</v>
      </c>
      <c r="G702">
        <v>315</v>
      </c>
      <c r="H702">
        <v>267.75</v>
      </c>
      <c r="I702" s="26">
        <f t="shared" si="20"/>
        <v>45017</v>
      </c>
      <c r="J702" s="26">
        <f>INDEX(customers!$L:$L,MATCH(orders!$B702,customers!$A:$A,0))</f>
        <v>45017</v>
      </c>
      <c r="K702">
        <v>1</v>
      </c>
      <c r="L702">
        <f t="shared" si="21"/>
        <v>0</v>
      </c>
      <c r="M702" s="26" t="str">
        <f>INDEX(customers!$I:$I,MATCH(orders!$B702,customers!$A:$A,0))</f>
        <v>Email</v>
      </c>
      <c r="N702" s="26" t="str">
        <f>INDEX(customers!$E:$E,MATCH(orders!$B702,customers!$A:$A,0))</f>
        <v>North America</v>
      </c>
      <c r="O702" s="26" t="str">
        <f>INDEX(customers!$F:$F,MATCH(orders!$B702,customers!$A:$A,0))</f>
        <v>Tech</v>
      </c>
      <c r="P702" s="26" t="str">
        <f>INDEX(customers!$G:$G,MATCH(orders!$B702,customers!$A:$A,0))</f>
        <v>Mid-Market</v>
      </c>
      <c r="Q702" t="str">
        <f>INDEX(customers!$J:$J,MATCH(orders!$B702,customers!$A:$A,0))</f>
        <v>Enterprise</v>
      </c>
      <c r="R702" t="str">
        <f>INDEX(customers!$K:$K,MATCH(orders!$B702,customers!$A:$A,0))</f>
        <v>Monthly</v>
      </c>
    </row>
    <row r="703" spans="1:18" x14ac:dyDescent="0.25">
      <c r="A703" t="s">
        <v>1340</v>
      </c>
      <c r="B703" t="s">
        <v>1338</v>
      </c>
      <c r="C703" t="s">
        <v>1339</v>
      </c>
      <c r="D703" s="26">
        <v>45063</v>
      </c>
      <c r="E703" t="s">
        <v>19</v>
      </c>
      <c r="F703" t="s">
        <v>4</v>
      </c>
      <c r="G703">
        <v>315</v>
      </c>
      <c r="H703">
        <v>267.75</v>
      </c>
      <c r="I703" s="26">
        <f t="shared" si="20"/>
        <v>45047</v>
      </c>
      <c r="J703" s="26">
        <f>INDEX(customers!$L:$L,MATCH(orders!$B703,customers!$A:$A,0))</f>
        <v>45017</v>
      </c>
      <c r="K703">
        <v>1</v>
      </c>
      <c r="L703">
        <f t="shared" si="21"/>
        <v>1</v>
      </c>
      <c r="M703" s="26" t="str">
        <f>INDEX(customers!$I:$I,MATCH(orders!$B703,customers!$A:$A,0))</f>
        <v>Email</v>
      </c>
      <c r="N703" s="26" t="str">
        <f>INDEX(customers!$E:$E,MATCH(orders!$B703,customers!$A:$A,0))</f>
        <v>North America</v>
      </c>
      <c r="O703" s="26" t="str">
        <f>INDEX(customers!$F:$F,MATCH(orders!$B703,customers!$A:$A,0))</f>
        <v>Tech</v>
      </c>
      <c r="P703" s="26" t="str">
        <f>INDEX(customers!$G:$G,MATCH(orders!$B703,customers!$A:$A,0))</f>
        <v>Mid-Market</v>
      </c>
      <c r="Q703" t="str">
        <f>INDEX(customers!$J:$J,MATCH(orders!$B703,customers!$A:$A,0))</f>
        <v>Enterprise</v>
      </c>
      <c r="R703" t="str">
        <f>INDEX(customers!$K:$K,MATCH(orders!$B703,customers!$A:$A,0))</f>
        <v>Monthly</v>
      </c>
    </row>
    <row r="704" spans="1:18" x14ac:dyDescent="0.25">
      <c r="A704" t="s">
        <v>1341</v>
      </c>
      <c r="B704" t="s">
        <v>1338</v>
      </c>
      <c r="C704" t="s">
        <v>1342</v>
      </c>
      <c r="D704" s="26">
        <v>45064</v>
      </c>
      <c r="E704" t="s">
        <v>19</v>
      </c>
      <c r="F704" t="s">
        <v>4</v>
      </c>
      <c r="G704">
        <v>315</v>
      </c>
      <c r="H704">
        <v>267.75</v>
      </c>
      <c r="I704" s="26">
        <f t="shared" si="20"/>
        <v>45047</v>
      </c>
      <c r="J704" s="26">
        <f>INDEX(customers!$L:$L,MATCH(orders!$B704,customers!$A:$A,0))</f>
        <v>45017</v>
      </c>
      <c r="K704">
        <v>1</v>
      </c>
      <c r="L704">
        <f t="shared" si="21"/>
        <v>1</v>
      </c>
      <c r="M704" s="26" t="str">
        <f>INDEX(customers!$I:$I,MATCH(orders!$B704,customers!$A:$A,0))</f>
        <v>Email</v>
      </c>
      <c r="N704" s="26" t="str">
        <f>INDEX(customers!$E:$E,MATCH(orders!$B704,customers!$A:$A,0))</f>
        <v>North America</v>
      </c>
      <c r="O704" s="26" t="str">
        <f>INDEX(customers!$F:$F,MATCH(orders!$B704,customers!$A:$A,0))</f>
        <v>Tech</v>
      </c>
      <c r="P704" s="26" t="str">
        <f>INDEX(customers!$G:$G,MATCH(orders!$B704,customers!$A:$A,0))</f>
        <v>Mid-Market</v>
      </c>
      <c r="Q704" t="str">
        <f>INDEX(customers!$J:$J,MATCH(orders!$B704,customers!$A:$A,0))</f>
        <v>Enterprise</v>
      </c>
      <c r="R704" t="str">
        <f>INDEX(customers!$K:$K,MATCH(orders!$B704,customers!$A:$A,0))</f>
        <v>Monthly</v>
      </c>
    </row>
    <row r="705" spans="1:18" x14ac:dyDescent="0.25">
      <c r="A705" t="s">
        <v>1343</v>
      </c>
      <c r="B705" t="s">
        <v>1338</v>
      </c>
      <c r="C705" t="s">
        <v>1344</v>
      </c>
      <c r="D705" s="26">
        <v>45095</v>
      </c>
      <c r="E705" t="s">
        <v>19</v>
      </c>
      <c r="F705" t="s">
        <v>4</v>
      </c>
      <c r="G705">
        <v>315</v>
      </c>
      <c r="H705">
        <v>267.75</v>
      </c>
      <c r="I705" s="26">
        <f t="shared" si="20"/>
        <v>45078</v>
      </c>
      <c r="J705" s="26">
        <f>INDEX(customers!$L:$L,MATCH(orders!$B705,customers!$A:$A,0))</f>
        <v>45017</v>
      </c>
      <c r="K705">
        <v>1</v>
      </c>
      <c r="L705">
        <f t="shared" si="21"/>
        <v>2</v>
      </c>
      <c r="M705" s="26" t="str">
        <f>INDEX(customers!$I:$I,MATCH(orders!$B705,customers!$A:$A,0))</f>
        <v>Email</v>
      </c>
      <c r="N705" s="26" t="str">
        <f>INDEX(customers!$E:$E,MATCH(orders!$B705,customers!$A:$A,0))</f>
        <v>North America</v>
      </c>
      <c r="O705" s="26" t="str">
        <f>INDEX(customers!$F:$F,MATCH(orders!$B705,customers!$A:$A,0))</f>
        <v>Tech</v>
      </c>
      <c r="P705" s="26" t="str">
        <f>INDEX(customers!$G:$G,MATCH(orders!$B705,customers!$A:$A,0))</f>
        <v>Mid-Market</v>
      </c>
      <c r="Q705" t="str">
        <f>INDEX(customers!$J:$J,MATCH(orders!$B705,customers!$A:$A,0))</f>
        <v>Enterprise</v>
      </c>
      <c r="R705" t="str">
        <f>INDEX(customers!$K:$K,MATCH(orders!$B705,customers!$A:$A,0))</f>
        <v>Monthly</v>
      </c>
    </row>
    <row r="706" spans="1:18" x14ac:dyDescent="0.25">
      <c r="A706" t="s">
        <v>1345</v>
      </c>
      <c r="B706" t="s">
        <v>1338</v>
      </c>
      <c r="C706" t="s">
        <v>1344</v>
      </c>
      <c r="D706" s="26">
        <v>45125</v>
      </c>
      <c r="E706" t="s">
        <v>19</v>
      </c>
      <c r="F706" t="s">
        <v>4</v>
      </c>
      <c r="G706">
        <v>315</v>
      </c>
      <c r="H706">
        <v>267.75</v>
      </c>
      <c r="I706" s="26">
        <f t="shared" ref="I706:I769" si="22">EOMONTH(D706,-1)+1</f>
        <v>45108</v>
      </c>
      <c r="J706" s="26">
        <f>INDEX(customers!$L:$L,MATCH(orders!$B706,customers!$A:$A,0))</f>
        <v>45017</v>
      </c>
      <c r="K706">
        <v>1</v>
      </c>
      <c r="L706">
        <f t="shared" si="21"/>
        <v>3</v>
      </c>
      <c r="M706" s="26" t="str">
        <f>INDEX(customers!$I:$I,MATCH(orders!$B706,customers!$A:$A,0))</f>
        <v>Email</v>
      </c>
      <c r="N706" s="26" t="str">
        <f>INDEX(customers!$E:$E,MATCH(orders!$B706,customers!$A:$A,0))</f>
        <v>North America</v>
      </c>
      <c r="O706" s="26" t="str">
        <f>INDEX(customers!$F:$F,MATCH(orders!$B706,customers!$A:$A,0))</f>
        <v>Tech</v>
      </c>
      <c r="P706" s="26" t="str">
        <f>INDEX(customers!$G:$G,MATCH(orders!$B706,customers!$A:$A,0))</f>
        <v>Mid-Market</v>
      </c>
      <c r="Q706" t="str">
        <f>INDEX(customers!$J:$J,MATCH(orders!$B706,customers!$A:$A,0))</f>
        <v>Enterprise</v>
      </c>
      <c r="R706" t="str">
        <f>INDEX(customers!$K:$K,MATCH(orders!$B706,customers!$A:$A,0))</f>
        <v>Monthly</v>
      </c>
    </row>
    <row r="707" spans="1:18" x14ac:dyDescent="0.25">
      <c r="A707" t="s">
        <v>1346</v>
      </c>
      <c r="B707" t="s">
        <v>1338</v>
      </c>
      <c r="C707" t="s">
        <v>1347</v>
      </c>
      <c r="D707" s="26">
        <v>45126</v>
      </c>
      <c r="E707" t="s">
        <v>18</v>
      </c>
      <c r="F707" t="s">
        <v>4</v>
      </c>
      <c r="G707">
        <v>135</v>
      </c>
      <c r="H707">
        <v>110.7</v>
      </c>
      <c r="I707" s="26">
        <f t="shared" si="22"/>
        <v>45108</v>
      </c>
      <c r="J707" s="26">
        <f>INDEX(customers!$L:$L,MATCH(orders!$B707,customers!$A:$A,0))</f>
        <v>45017</v>
      </c>
      <c r="K707">
        <v>1</v>
      </c>
      <c r="L707">
        <f t="shared" ref="L707:L770" si="23">DATEDIF(J707,I707,"M")</f>
        <v>3</v>
      </c>
      <c r="M707" s="26" t="str">
        <f>INDEX(customers!$I:$I,MATCH(orders!$B707,customers!$A:$A,0))</f>
        <v>Email</v>
      </c>
      <c r="N707" s="26" t="str">
        <f>INDEX(customers!$E:$E,MATCH(orders!$B707,customers!$A:$A,0))</f>
        <v>North America</v>
      </c>
      <c r="O707" s="26" t="str">
        <f>INDEX(customers!$F:$F,MATCH(orders!$B707,customers!$A:$A,0))</f>
        <v>Tech</v>
      </c>
      <c r="P707" s="26" t="str">
        <f>INDEX(customers!$G:$G,MATCH(orders!$B707,customers!$A:$A,0))</f>
        <v>Mid-Market</v>
      </c>
      <c r="Q707" t="str">
        <f>INDEX(customers!$J:$J,MATCH(orders!$B707,customers!$A:$A,0))</f>
        <v>Enterprise</v>
      </c>
      <c r="R707" t="str">
        <f>INDEX(customers!$K:$K,MATCH(orders!$B707,customers!$A:$A,0))</f>
        <v>Monthly</v>
      </c>
    </row>
    <row r="708" spans="1:18" x14ac:dyDescent="0.25">
      <c r="A708" t="s">
        <v>1348</v>
      </c>
      <c r="B708" t="s">
        <v>1338</v>
      </c>
      <c r="C708" t="s">
        <v>1349</v>
      </c>
      <c r="D708" s="26">
        <v>45157</v>
      </c>
      <c r="E708" t="s">
        <v>19</v>
      </c>
      <c r="F708" t="s">
        <v>4</v>
      </c>
      <c r="G708">
        <v>315</v>
      </c>
      <c r="H708">
        <v>267.75</v>
      </c>
      <c r="I708" s="26">
        <f t="shared" si="22"/>
        <v>45139</v>
      </c>
      <c r="J708" s="26">
        <f>INDEX(customers!$L:$L,MATCH(orders!$B708,customers!$A:$A,0))</f>
        <v>45017</v>
      </c>
      <c r="K708">
        <v>1</v>
      </c>
      <c r="L708">
        <f t="shared" si="23"/>
        <v>4</v>
      </c>
      <c r="M708" s="26" t="str">
        <f>INDEX(customers!$I:$I,MATCH(orders!$B708,customers!$A:$A,0))</f>
        <v>Email</v>
      </c>
      <c r="N708" s="26" t="str">
        <f>INDEX(customers!$E:$E,MATCH(orders!$B708,customers!$A:$A,0))</f>
        <v>North America</v>
      </c>
      <c r="O708" s="26" t="str">
        <f>INDEX(customers!$F:$F,MATCH(orders!$B708,customers!$A:$A,0))</f>
        <v>Tech</v>
      </c>
      <c r="P708" s="26" t="str">
        <f>INDEX(customers!$G:$G,MATCH(orders!$B708,customers!$A:$A,0))</f>
        <v>Mid-Market</v>
      </c>
      <c r="Q708" t="str">
        <f>INDEX(customers!$J:$J,MATCH(orders!$B708,customers!$A:$A,0))</f>
        <v>Enterprise</v>
      </c>
      <c r="R708" t="str">
        <f>INDEX(customers!$K:$K,MATCH(orders!$B708,customers!$A:$A,0))</f>
        <v>Monthly</v>
      </c>
    </row>
    <row r="709" spans="1:18" x14ac:dyDescent="0.25">
      <c r="A709" t="s">
        <v>1350</v>
      </c>
      <c r="B709" t="s">
        <v>1338</v>
      </c>
      <c r="C709" t="s">
        <v>1351</v>
      </c>
      <c r="D709" s="26">
        <v>45188</v>
      </c>
      <c r="E709" t="s">
        <v>19</v>
      </c>
      <c r="F709" t="s">
        <v>4</v>
      </c>
      <c r="G709">
        <v>315</v>
      </c>
      <c r="H709">
        <v>267.75</v>
      </c>
      <c r="I709" s="26">
        <f t="shared" si="22"/>
        <v>45170</v>
      </c>
      <c r="J709" s="26">
        <f>INDEX(customers!$L:$L,MATCH(orders!$B709,customers!$A:$A,0))</f>
        <v>45017</v>
      </c>
      <c r="K709">
        <v>1</v>
      </c>
      <c r="L709">
        <f t="shared" si="23"/>
        <v>5</v>
      </c>
      <c r="M709" s="26" t="str">
        <f>INDEX(customers!$I:$I,MATCH(orders!$B709,customers!$A:$A,0))</f>
        <v>Email</v>
      </c>
      <c r="N709" s="26" t="str">
        <f>INDEX(customers!$E:$E,MATCH(orders!$B709,customers!$A:$A,0))</f>
        <v>North America</v>
      </c>
      <c r="O709" s="26" t="str">
        <f>INDEX(customers!$F:$F,MATCH(orders!$B709,customers!$A:$A,0))</f>
        <v>Tech</v>
      </c>
      <c r="P709" s="26" t="str">
        <f>INDEX(customers!$G:$G,MATCH(orders!$B709,customers!$A:$A,0))</f>
        <v>Mid-Market</v>
      </c>
      <c r="Q709" t="str">
        <f>INDEX(customers!$J:$J,MATCH(orders!$B709,customers!$A:$A,0))</f>
        <v>Enterprise</v>
      </c>
      <c r="R709" t="str">
        <f>INDEX(customers!$K:$K,MATCH(orders!$B709,customers!$A:$A,0))</f>
        <v>Monthly</v>
      </c>
    </row>
    <row r="710" spans="1:18" x14ac:dyDescent="0.25">
      <c r="A710" t="s">
        <v>1352</v>
      </c>
      <c r="B710" t="s">
        <v>1338</v>
      </c>
      <c r="C710" t="s">
        <v>1351</v>
      </c>
      <c r="D710" s="26">
        <v>45218</v>
      </c>
      <c r="E710" t="s">
        <v>19</v>
      </c>
      <c r="F710" t="s">
        <v>4</v>
      </c>
      <c r="G710">
        <v>315</v>
      </c>
      <c r="H710">
        <v>267.75</v>
      </c>
      <c r="I710" s="26">
        <f t="shared" si="22"/>
        <v>45200</v>
      </c>
      <c r="J710" s="26">
        <f>INDEX(customers!$L:$L,MATCH(orders!$B710,customers!$A:$A,0))</f>
        <v>45017</v>
      </c>
      <c r="K710">
        <v>1</v>
      </c>
      <c r="L710">
        <f t="shared" si="23"/>
        <v>6</v>
      </c>
      <c r="M710" s="26" t="str">
        <f>INDEX(customers!$I:$I,MATCH(orders!$B710,customers!$A:$A,0))</f>
        <v>Email</v>
      </c>
      <c r="N710" s="26" t="str">
        <f>INDEX(customers!$E:$E,MATCH(orders!$B710,customers!$A:$A,0))</f>
        <v>North America</v>
      </c>
      <c r="O710" s="26" t="str">
        <f>INDEX(customers!$F:$F,MATCH(orders!$B710,customers!$A:$A,0))</f>
        <v>Tech</v>
      </c>
      <c r="P710" s="26" t="str">
        <f>INDEX(customers!$G:$G,MATCH(orders!$B710,customers!$A:$A,0))</f>
        <v>Mid-Market</v>
      </c>
      <c r="Q710" t="str">
        <f>INDEX(customers!$J:$J,MATCH(orders!$B710,customers!$A:$A,0))</f>
        <v>Enterprise</v>
      </c>
      <c r="R710" t="str">
        <f>INDEX(customers!$K:$K,MATCH(orders!$B710,customers!$A:$A,0))</f>
        <v>Monthly</v>
      </c>
    </row>
    <row r="711" spans="1:18" x14ac:dyDescent="0.25">
      <c r="A711" t="s">
        <v>1353</v>
      </c>
      <c r="B711" t="s">
        <v>1338</v>
      </c>
      <c r="C711" t="s">
        <v>1354</v>
      </c>
      <c r="D711" s="26">
        <v>45219</v>
      </c>
      <c r="E711" t="s">
        <v>18</v>
      </c>
      <c r="F711" t="s">
        <v>4</v>
      </c>
      <c r="G711">
        <v>135</v>
      </c>
      <c r="H711">
        <v>110.7</v>
      </c>
      <c r="I711" s="26">
        <f t="shared" si="22"/>
        <v>45200</v>
      </c>
      <c r="J711" s="26">
        <f>INDEX(customers!$L:$L,MATCH(orders!$B711,customers!$A:$A,0))</f>
        <v>45017</v>
      </c>
      <c r="K711">
        <v>1</v>
      </c>
      <c r="L711">
        <f t="shared" si="23"/>
        <v>6</v>
      </c>
      <c r="M711" s="26" t="str">
        <f>INDEX(customers!$I:$I,MATCH(orders!$B711,customers!$A:$A,0))</f>
        <v>Email</v>
      </c>
      <c r="N711" s="26" t="str">
        <f>INDEX(customers!$E:$E,MATCH(orders!$B711,customers!$A:$A,0))</f>
        <v>North America</v>
      </c>
      <c r="O711" s="26" t="str">
        <f>INDEX(customers!$F:$F,MATCH(orders!$B711,customers!$A:$A,0))</f>
        <v>Tech</v>
      </c>
      <c r="P711" s="26" t="str">
        <f>INDEX(customers!$G:$G,MATCH(orders!$B711,customers!$A:$A,0))</f>
        <v>Mid-Market</v>
      </c>
      <c r="Q711" t="str">
        <f>INDEX(customers!$J:$J,MATCH(orders!$B711,customers!$A:$A,0))</f>
        <v>Enterprise</v>
      </c>
      <c r="R711" t="str">
        <f>INDEX(customers!$K:$K,MATCH(orders!$B711,customers!$A:$A,0))</f>
        <v>Monthly</v>
      </c>
    </row>
    <row r="712" spans="1:18" x14ac:dyDescent="0.25">
      <c r="A712" t="s">
        <v>1355</v>
      </c>
      <c r="B712" t="s">
        <v>1338</v>
      </c>
      <c r="C712" t="s">
        <v>1356</v>
      </c>
      <c r="D712" s="26">
        <v>45250</v>
      </c>
      <c r="E712" t="s">
        <v>19</v>
      </c>
      <c r="F712" t="s">
        <v>4</v>
      </c>
      <c r="G712">
        <v>315</v>
      </c>
      <c r="H712">
        <v>267.75</v>
      </c>
      <c r="I712" s="26">
        <f t="shared" si="22"/>
        <v>45231</v>
      </c>
      <c r="J712" s="26">
        <f>INDEX(customers!$L:$L,MATCH(orders!$B712,customers!$A:$A,0))</f>
        <v>45017</v>
      </c>
      <c r="K712">
        <v>1</v>
      </c>
      <c r="L712">
        <f t="shared" si="23"/>
        <v>7</v>
      </c>
      <c r="M712" s="26" t="str">
        <f>INDEX(customers!$I:$I,MATCH(orders!$B712,customers!$A:$A,0))</f>
        <v>Email</v>
      </c>
      <c r="N712" s="26" t="str">
        <f>INDEX(customers!$E:$E,MATCH(orders!$B712,customers!$A:$A,0))</f>
        <v>North America</v>
      </c>
      <c r="O712" s="26" t="str">
        <f>INDEX(customers!$F:$F,MATCH(orders!$B712,customers!$A:$A,0))</f>
        <v>Tech</v>
      </c>
      <c r="P712" s="26" t="str">
        <f>INDEX(customers!$G:$G,MATCH(orders!$B712,customers!$A:$A,0))</f>
        <v>Mid-Market</v>
      </c>
      <c r="Q712" t="str">
        <f>INDEX(customers!$J:$J,MATCH(orders!$B712,customers!$A:$A,0))</f>
        <v>Enterprise</v>
      </c>
      <c r="R712" t="str">
        <f>INDEX(customers!$K:$K,MATCH(orders!$B712,customers!$A:$A,0))</f>
        <v>Monthly</v>
      </c>
    </row>
    <row r="713" spans="1:18" x14ac:dyDescent="0.25">
      <c r="A713" t="s">
        <v>1357</v>
      </c>
      <c r="B713" t="s">
        <v>1338</v>
      </c>
      <c r="C713" t="s">
        <v>1356</v>
      </c>
      <c r="D713" s="26">
        <v>45280</v>
      </c>
      <c r="E713" t="s">
        <v>19</v>
      </c>
      <c r="F713" t="s">
        <v>4</v>
      </c>
      <c r="G713">
        <v>315</v>
      </c>
      <c r="H713">
        <v>267.75</v>
      </c>
      <c r="I713" s="26">
        <f t="shared" si="22"/>
        <v>45261</v>
      </c>
      <c r="J713" s="26">
        <f>INDEX(customers!$L:$L,MATCH(orders!$B713,customers!$A:$A,0))</f>
        <v>45017</v>
      </c>
      <c r="K713">
        <v>1</v>
      </c>
      <c r="L713">
        <f t="shared" si="23"/>
        <v>8</v>
      </c>
      <c r="M713" s="26" t="str">
        <f>INDEX(customers!$I:$I,MATCH(orders!$B713,customers!$A:$A,0))</f>
        <v>Email</v>
      </c>
      <c r="N713" s="26" t="str">
        <f>INDEX(customers!$E:$E,MATCH(orders!$B713,customers!$A:$A,0))</f>
        <v>North America</v>
      </c>
      <c r="O713" s="26" t="str">
        <f>INDEX(customers!$F:$F,MATCH(orders!$B713,customers!$A:$A,0))</f>
        <v>Tech</v>
      </c>
      <c r="P713" s="26" t="str">
        <f>INDEX(customers!$G:$G,MATCH(orders!$B713,customers!$A:$A,0))</f>
        <v>Mid-Market</v>
      </c>
      <c r="Q713" t="str">
        <f>INDEX(customers!$J:$J,MATCH(orders!$B713,customers!$A:$A,0))</f>
        <v>Enterprise</v>
      </c>
      <c r="R713" t="str">
        <f>INDEX(customers!$K:$K,MATCH(orders!$B713,customers!$A:$A,0))</f>
        <v>Monthly</v>
      </c>
    </row>
    <row r="714" spans="1:18" x14ac:dyDescent="0.25">
      <c r="A714" t="s">
        <v>1358</v>
      </c>
      <c r="B714" t="s">
        <v>1338</v>
      </c>
      <c r="C714" t="s">
        <v>1359</v>
      </c>
      <c r="D714" s="26">
        <v>45281</v>
      </c>
      <c r="E714" t="s">
        <v>18</v>
      </c>
      <c r="F714" t="s">
        <v>4</v>
      </c>
      <c r="G714">
        <v>135</v>
      </c>
      <c r="H714">
        <v>110.7</v>
      </c>
      <c r="I714" s="26">
        <f t="shared" si="22"/>
        <v>45261</v>
      </c>
      <c r="J714" s="26">
        <f>INDEX(customers!$L:$L,MATCH(orders!$B714,customers!$A:$A,0))</f>
        <v>45017</v>
      </c>
      <c r="K714">
        <v>1</v>
      </c>
      <c r="L714">
        <f t="shared" si="23"/>
        <v>8</v>
      </c>
      <c r="M714" s="26" t="str">
        <f>INDEX(customers!$I:$I,MATCH(orders!$B714,customers!$A:$A,0))</f>
        <v>Email</v>
      </c>
      <c r="N714" s="26" t="str">
        <f>INDEX(customers!$E:$E,MATCH(orders!$B714,customers!$A:$A,0))</f>
        <v>North America</v>
      </c>
      <c r="O714" s="26" t="str">
        <f>INDEX(customers!$F:$F,MATCH(orders!$B714,customers!$A:$A,0))</f>
        <v>Tech</v>
      </c>
      <c r="P714" s="26" t="str">
        <f>INDEX(customers!$G:$G,MATCH(orders!$B714,customers!$A:$A,0))</f>
        <v>Mid-Market</v>
      </c>
      <c r="Q714" t="str">
        <f>INDEX(customers!$J:$J,MATCH(orders!$B714,customers!$A:$A,0))</f>
        <v>Enterprise</v>
      </c>
      <c r="R714" t="str">
        <f>INDEX(customers!$K:$K,MATCH(orders!$B714,customers!$A:$A,0))</f>
        <v>Monthly</v>
      </c>
    </row>
    <row r="715" spans="1:18" x14ac:dyDescent="0.25">
      <c r="A715" t="s">
        <v>1360</v>
      </c>
      <c r="B715" t="s">
        <v>1338</v>
      </c>
      <c r="C715" t="s">
        <v>1361</v>
      </c>
      <c r="D715" s="26">
        <v>45312</v>
      </c>
      <c r="E715" t="s">
        <v>18</v>
      </c>
      <c r="F715" t="s">
        <v>4</v>
      </c>
      <c r="G715">
        <v>135</v>
      </c>
      <c r="H715">
        <v>110.7</v>
      </c>
      <c r="I715" s="26">
        <f t="shared" si="22"/>
        <v>45292</v>
      </c>
      <c r="J715" s="26">
        <f>INDEX(customers!$L:$L,MATCH(orders!$B715,customers!$A:$A,0))</f>
        <v>45017</v>
      </c>
      <c r="K715">
        <v>1</v>
      </c>
      <c r="L715">
        <f t="shared" si="23"/>
        <v>9</v>
      </c>
      <c r="M715" s="26" t="str">
        <f>INDEX(customers!$I:$I,MATCH(orders!$B715,customers!$A:$A,0))</f>
        <v>Email</v>
      </c>
      <c r="N715" s="26" t="str">
        <f>INDEX(customers!$E:$E,MATCH(orders!$B715,customers!$A:$A,0))</f>
        <v>North America</v>
      </c>
      <c r="O715" s="26" t="str">
        <f>INDEX(customers!$F:$F,MATCH(orders!$B715,customers!$A:$A,0))</f>
        <v>Tech</v>
      </c>
      <c r="P715" s="26" t="str">
        <f>INDEX(customers!$G:$G,MATCH(orders!$B715,customers!$A:$A,0))</f>
        <v>Mid-Market</v>
      </c>
      <c r="Q715" t="str">
        <f>INDEX(customers!$J:$J,MATCH(orders!$B715,customers!$A:$A,0))</f>
        <v>Enterprise</v>
      </c>
      <c r="R715" t="str">
        <f>INDEX(customers!$K:$K,MATCH(orders!$B715,customers!$A:$A,0))</f>
        <v>Monthly</v>
      </c>
    </row>
    <row r="716" spans="1:18" x14ac:dyDescent="0.25">
      <c r="A716" t="s">
        <v>1362</v>
      </c>
      <c r="B716" t="s">
        <v>1338</v>
      </c>
      <c r="C716" t="s">
        <v>1363</v>
      </c>
      <c r="D716" s="26">
        <v>45343</v>
      </c>
      <c r="E716" t="s">
        <v>18</v>
      </c>
      <c r="F716" t="s">
        <v>4</v>
      </c>
      <c r="G716">
        <v>135</v>
      </c>
      <c r="H716">
        <v>110.7</v>
      </c>
      <c r="I716" s="26">
        <f t="shared" si="22"/>
        <v>45323</v>
      </c>
      <c r="J716" s="26">
        <f>INDEX(customers!$L:$L,MATCH(orders!$B716,customers!$A:$A,0))</f>
        <v>45017</v>
      </c>
      <c r="K716">
        <v>1</v>
      </c>
      <c r="L716">
        <f t="shared" si="23"/>
        <v>10</v>
      </c>
      <c r="M716" s="26" t="str">
        <f>INDEX(customers!$I:$I,MATCH(orders!$B716,customers!$A:$A,0))</f>
        <v>Email</v>
      </c>
      <c r="N716" s="26" t="str">
        <f>INDEX(customers!$E:$E,MATCH(orders!$B716,customers!$A:$A,0))</f>
        <v>North America</v>
      </c>
      <c r="O716" s="26" t="str">
        <f>INDEX(customers!$F:$F,MATCH(orders!$B716,customers!$A:$A,0))</f>
        <v>Tech</v>
      </c>
      <c r="P716" s="26" t="str">
        <f>INDEX(customers!$G:$G,MATCH(orders!$B716,customers!$A:$A,0))</f>
        <v>Mid-Market</v>
      </c>
      <c r="Q716" t="str">
        <f>INDEX(customers!$J:$J,MATCH(orders!$B716,customers!$A:$A,0))</f>
        <v>Enterprise</v>
      </c>
      <c r="R716" t="str">
        <f>INDEX(customers!$K:$K,MATCH(orders!$B716,customers!$A:$A,0))</f>
        <v>Monthly</v>
      </c>
    </row>
    <row r="717" spans="1:18" x14ac:dyDescent="0.25">
      <c r="A717" t="s">
        <v>1364</v>
      </c>
      <c r="B717" t="s">
        <v>1365</v>
      </c>
      <c r="C717" t="s">
        <v>1366</v>
      </c>
      <c r="D717" s="26">
        <v>44748</v>
      </c>
      <c r="E717" t="s">
        <v>18</v>
      </c>
      <c r="F717" t="s">
        <v>5</v>
      </c>
      <c r="G717">
        <v>1440</v>
      </c>
      <c r="H717">
        <v>1180.8</v>
      </c>
      <c r="I717" s="26">
        <f t="shared" si="22"/>
        <v>44743</v>
      </c>
      <c r="J717" s="26">
        <f>INDEX(customers!$L:$L,MATCH(orders!$B717,customers!$A:$A,0))</f>
        <v>44743</v>
      </c>
      <c r="K717">
        <v>1</v>
      </c>
      <c r="L717">
        <f t="shared" si="23"/>
        <v>0</v>
      </c>
      <c r="M717" s="26" t="str">
        <f>INDEX(customers!$I:$I,MATCH(orders!$B717,customers!$A:$A,0))</f>
        <v>Social Media</v>
      </c>
      <c r="N717" s="26" t="str">
        <f>INDEX(customers!$E:$E,MATCH(orders!$B717,customers!$A:$A,0))</f>
        <v>North America</v>
      </c>
      <c r="O717" s="26" t="str">
        <f>INDEX(customers!$F:$F,MATCH(orders!$B717,customers!$A:$A,0))</f>
        <v>Tech</v>
      </c>
      <c r="P717" s="26" t="str">
        <f>INDEX(customers!$G:$G,MATCH(orders!$B717,customers!$A:$A,0))</f>
        <v>SMBs</v>
      </c>
      <c r="Q717" t="str">
        <f>INDEX(customers!$J:$J,MATCH(orders!$B717,customers!$A:$A,0))</f>
        <v>Pro</v>
      </c>
      <c r="R717" t="str">
        <f>INDEX(customers!$K:$K,MATCH(orders!$B717,customers!$A:$A,0))</f>
        <v>Annual</v>
      </c>
    </row>
    <row r="718" spans="1:18" x14ac:dyDescent="0.25">
      <c r="A718" t="s">
        <v>1367</v>
      </c>
      <c r="B718" t="s">
        <v>1365</v>
      </c>
      <c r="C718" t="s">
        <v>1366</v>
      </c>
      <c r="D718" s="26">
        <v>45113</v>
      </c>
      <c r="E718" t="s">
        <v>18</v>
      </c>
      <c r="F718" t="s">
        <v>5</v>
      </c>
      <c r="G718">
        <v>1440</v>
      </c>
      <c r="H718">
        <v>1180.8</v>
      </c>
      <c r="I718" s="26">
        <f t="shared" si="22"/>
        <v>45108</v>
      </c>
      <c r="J718" s="26">
        <f>INDEX(customers!$L:$L,MATCH(orders!$B718,customers!$A:$A,0))</f>
        <v>44743</v>
      </c>
      <c r="K718">
        <v>1</v>
      </c>
      <c r="L718">
        <f t="shared" si="23"/>
        <v>12</v>
      </c>
      <c r="M718" s="26" t="str">
        <f>INDEX(customers!$I:$I,MATCH(orders!$B718,customers!$A:$A,0))</f>
        <v>Social Media</v>
      </c>
      <c r="N718" s="26" t="str">
        <f>INDEX(customers!$E:$E,MATCH(orders!$B718,customers!$A:$A,0))</f>
        <v>North America</v>
      </c>
      <c r="O718" s="26" t="str">
        <f>INDEX(customers!$F:$F,MATCH(orders!$B718,customers!$A:$A,0))</f>
        <v>Tech</v>
      </c>
      <c r="P718" s="26" t="str">
        <f>INDEX(customers!$G:$G,MATCH(orders!$B718,customers!$A:$A,0))</f>
        <v>SMBs</v>
      </c>
      <c r="Q718" t="str">
        <f>INDEX(customers!$J:$J,MATCH(orders!$B718,customers!$A:$A,0))</f>
        <v>Pro</v>
      </c>
      <c r="R718" t="str">
        <f>INDEX(customers!$K:$K,MATCH(orders!$B718,customers!$A:$A,0))</f>
        <v>Annual</v>
      </c>
    </row>
    <row r="719" spans="1:18" x14ac:dyDescent="0.25">
      <c r="A719" t="s">
        <v>1368</v>
      </c>
      <c r="B719" t="s">
        <v>1365</v>
      </c>
      <c r="C719" t="s">
        <v>1369</v>
      </c>
      <c r="D719" s="26">
        <v>45114</v>
      </c>
      <c r="E719" t="s">
        <v>18</v>
      </c>
      <c r="F719" t="s">
        <v>5</v>
      </c>
      <c r="G719">
        <v>1440</v>
      </c>
      <c r="H719">
        <v>1180.8</v>
      </c>
      <c r="I719" s="26">
        <f t="shared" si="22"/>
        <v>45108</v>
      </c>
      <c r="J719" s="26">
        <f>INDEX(customers!$L:$L,MATCH(orders!$B719,customers!$A:$A,0))</f>
        <v>44743</v>
      </c>
      <c r="K719">
        <v>1</v>
      </c>
      <c r="L719">
        <f t="shared" si="23"/>
        <v>12</v>
      </c>
      <c r="M719" s="26" t="str">
        <f>INDEX(customers!$I:$I,MATCH(orders!$B719,customers!$A:$A,0))</f>
        <v>Social Media</v>
      </c>
      <c r="N719" s="26" t="str">
        <f>INDEX(customers!$E:$E,MATCH(orders!$B719,customers!$A:$A,0))</f>
        <v>North America</v>
      </c>
      <c r="O719" s="26" t="str">
        <f>INDEX(customers!$F:$F,MATCH(orders!$B719,customers!$A:$A,0))</f>
        <v>Tech</v>
      </c>
      <c r="P719" s="26" t="str">
        <f>INDEX(customers!$G:$G,MATCH(orders!$B719,customers!$A:$A,0))</f>
        <v>SMBs</v>
      </c>
      <c r="Q719" t="str">
        <f>INDEX(customers!$J:$J,MATCH(orders!$B719,customers!$A:$A,0))</f>
        <v>Pro</v>
      </c>
      <c r="R719" t="str">
        <f>INDEX(customers!$K:$K,MATCH(orders!$B719,customers!$A:$A,0))</f>
        <v>Annual</v>
      </c>
    </row>
    <row r="720" spans="1:18" x14ac:dyDescent="0.25">
      <c r="A720" t="s">
        <v>1370</v>
      </c>
      <c r="B720" t="s">
        <v>1371</v>
      </c>
      <c r="C720" t="s">
        <v>1372</v>
      </c>
      <c r="D720" s="26">
        <v>44699</v>
      </c>
      <c r="E720" t="s">
        <v>17</v>
      </c>
      <c r="F720" t="s">
        <v>4</v>
      </c>
      <c r="G720">
        <v>75</v>
      </c>
      <c r="H720">
        <v>60</v>
      </c>
      <c r="I720" s="26">
        <f t="shared" si="22"/>
        <v>44682</v>
      </c>
      <c r="J720" s="26">
        <f>INDEX(customers!$L:$L,MATCH(orders!$B720,customers!$A:$A,0))</f>
        <v>44682</v>
      </c>
      <c r="K720">
        <v>1</v>
      </c>
      <c r="L720">
        <f t="shared" si="23"/>
        <v>0</v>
      </c>
      <c r="M720" s="26" t="str">
        <f>INDEX(customers!$I:$I,MATCH(orders!$B720,customers!$A:$A,0))</f>
        <v>Paid Search</v>
      </c>
      <c r="N720" s="26" t="str">
        <f>INDEX(customers!$E:$E,MATCH(orders!$B720,customers!$A:$A,0))</f>
        <v>North America</v>
      </c>
      <c r="O720" s="26" t="str">
        <f>INDEX(customers!$F:$F,MATCH(orders!$B720,customers!$A:$A,0))</f>
        <v>Healthcare</v>
      </c>
      <c r="P720" s="26" t="str">
        <f>INDEX(customers!$G:$G,MATCH(orders!$B720,customers!$A:$A,0))</f>
        <v>SMBs</v>
      </c>
      <c r="Q720" t="str">
        <f>INDEX(customers!$J:$J,MATCH(orders!$B720,customers!$A:$A,0))</f>
        <v>Basic</v>
      </c>
      <c r="R720" t="str">
        <f>INDEX(customers!$K:$K,MATCH(orders!$B720,customers!$A:$A,0))</f>
        <v>Monthly</v>
      </c>
    </row>
    <row r="721" spans="1:18" x14ac:dyDescent="0.25">
      <c r="A721" t="s">
        <v>1373</v>
      </c>
      <c r="B721" t="s">
        <v>1371</v>
      </c>
      <c r="C721" t="s">
        <v>1374</v>
      </c>
      <c r="D721" s="26">
        <v>44730</v>
      </c>
      <c r="E721" t="s">
        <v>17</v>
      </c>
      <c r="F721" t="s">
        <v>4</v>
      </c>
      <c r="G721">
        <v>75</v>
      </c>
      <c r="H721">
        <v>60</v>
      </c>
      <c r="I721" s="26">
        <f t="shared" si="22"/>
        <v>44713</v>
      </c>
      <c r="J721" s="26">
        <f>INDEX(customers!$L:$L,MATCH(orders!$B721,customers!$A:$A,0))</f>
        <v>44682</v>
      </c>
      <c r="K721">
        <v>1</v>
      </c>
      <c r="L721">
        <f t="shared" si="23"/>
        <v>1</v>
      </c>
      <c r="M721" s="26" t="str">
        <f>INDEX(customers!$I:$I,MATCH(orders!$B721,customers!$A:$A,0))</f>
        <v>Paid Search</v>
      </c>
      <c r="N721" s="26" t="str">
        <f>INDEX(customers!$E:$E,MATCH(orders!$B721,customers!$A:$A,0))</f>
        <v>North America</v>
      </c>
      <c r="O721" s="26" t="str">
        <f>INDEX(customers!$F:$F,MATCH(orders!$B721,customers!$A:$A,0))</f>
        <v>Healthcare</v>
      </c>
      <c r="P721" s="26" t="str">
        <f>INDEX(customers!$G:$G,MATCH(orders!$B721,customers!$A:$A,0))</f>
        <v>SMBs</v>
      </c>
      <c r="Q721" t="str">
        <f>INDEX(customers!$J:$J,MATCH(orders!$B721,customers!$A:$A,0))</f>
        <v>Basic</v>
      </c>
      <c r="R721" t="str">
        <f>INDEX(customers!$K:$K,MATCH(orders!$B721,customers!$A:$A,0))</f>
        <v>Monthly</v>
      </c>
    </row>
    <row r="722" spans="1:18" x14ac:dyDescent="0.25">
      <c r="A722" t="s">
        <v>1375</v>
      </c>
      <c r="B722" t="s">
        <v>1371</v>
      </c>
      <c r="C722" t="s">
        <v>1374</v>
      </c>
      <c r="D722" s="26">
        <v>44760</v>
      </c>
      <c r="E722" t="s">
        <v>17</v>
      </c>
      <c r="F722" t="s">
        <v>4</v>
      </c>
      <c r="G722">
        <v>75</v>
      </c>
      <c r="H722">
        <v>60</v>
      </c>
      <c r="I722" s="26">
        <f t="shared" si="22"/>
        <v>44743</v>
      </c>
      <c r="J722" s="26">
        <f>INDEX(customers!$L:$L,MATCH(orders!$B722,customers!$A:$A,0))</f>
        <v>44682</v>
      </c>
      <c r="K722">
        <v>1</v>
      </c>
      <c r="L722">
        <f t="shared" si="23"/>
        <v>2</v>
      </c>
      <c r="M722" s="26" t="str">
        <f>INDEX(customers!$I:$I,MATCH(orders!$B722,customers!$A:$A,0))</f>
        <v>Paid Search</v>
      </c>
      <c r="N722" s="26" t="str">
        <f>INDEX(customers!$E:$E,MATCH(orders!$B722,customers!$A:$A,0))</f>
        <v>North America</v>
      </c>
      <c r="O722" s="26" t="str">
        <f>INDEX(customers!$F:$F,MATCH(orders!$B722,customers!$A:$A,0))</f>
        <v>Healthcare</v>
      </c>
      <c r="P722" s="26" t="str">
        <f>INDEX(customers!$G:$G,MATCH(orders!$B722,customers!$A:$A,0))</f>
        <v>SMBs</v>
      </c>
      <c r="Q722" t="str">
        <f>INDEX(customers!$J:$J,MATCH(orders!$B722,customers!$A:$A,0))</f>
        <v>Basic</v>
      </c>
      <c r="R722" t="str">
        <f>INDEX(customers!$K:$K,MATCH(orders!$B722,customers!$A:$A,0))</f>
        <v>Monthly</v>
      </c>
    </row>
    <row r="723" spans="1:18" x14ac:dyDescent="0.25">
      <c r="A723" t="s">
        <v>1376</v>
      </c>
      <c r="B723" t="s">
        <v>1371</v>
      </c>
      <c r="C723" t="s">
        <v>1377</v>
      </c>
      <c r="D723" s="26">
        <v>44761</v>
      </c>
      <c r="E723" t="s">
        <v>17</v>
      </c>
      <c r="F723" t="s">
        <v>4</v>
      </c>
      <c r="G723">
        <v>75</v>
      </c>
      <c r="H723">
        <v>60</v>
      </c>
      <c r="I723" s="26">
        <f t="shared" si="22"/>
        <v>44743</v>
      </c>
      <c r="J723" s="26">
        <f>INDEX(customers!$L:$L,MATCH(orders!$B723,customers!$A:$A,0))</f>
        <v>44682</v>
      </c>
      <c r="K723">
        <v>1</v>
      </c>
      <c r="L723">
        <f t="shared" si="23"/>
        <v>2</v>
      </c>
      <c r="M723" s="26" t="str">
        <f>INDEX(customers!$I:$I,MATCH(orders!$B723,customers!$A:$A,0))</f>
        <v>Paid Search</v>
      </c>
      <c r="N723" s="26" t="str">
        <f>INDEX(customers!$E:$E,MATCH(orders!$B723,customers!$A:$A,0))</f>
        <v>North America</v>
      </c>
      <c r="O723" s="26" t="str">
        <f>INDEX(customers!$F:$F,MATCH(orders!$B723,customers!$A:$A,0))</f>
        <v>Healthcare</v>
      </c>
      <c r="P723" s="26" t="str">
        <f>INDEX(customers!$G:$G,MATCH(orders!$B723,customers!$A:$A,0))</f>
        <v>SMBs</v>
      </c>
      <c r="Q723" t="str">
        <f>INDEX(customers!$J:$J,MATCH(orders!$B723,customers!$A:$A,0))</f>
        <v>Basic</v>
      </c>
      <c r="R723" t="str">
        <f>INDEX(customers!$K:$K,MATCH(orders!$B723,customers!$A:$A,0))</f>
        <v>Monthly</v>
      </c>
    </row>
    <row r="724" spans="1:18" x14ac:dyDescent="0.25">
      <c r="A724" t="s">
        <v>1378</v>
      </c>
      <c r="B724" t="s">
        <v>1371</v>
      </c>
      <c r="C724" t="s">
        <v>1379</v>
      </c>
      <c r="D724" s="26">
        <v>44792</v>
      </c>
      <c r="E724" t="s">
        <v>17</v>
      </c>
      <c r="F724" t="s">
        <v>4</v>
      </c>
      <c r="G724">
        <v>75</v>
      </c>
      <c r="H724">
        <v>60</v>
      </c>
      <c r="I724" s="26">
        <f t="shared" si="22"/>
        <v>44774</v>
      </c>
      <c r="J724" s="26">
        <f>INDEX(customers!$L:$L,MATCH(orders!$B724,customers!$A:$A,0))</f>
        <v>44682</v>
      </c>
      <c r="K724">
        <v>1</v>
      </c>
      <c r="L724">
        <f t="shared" si="23"/>
        <v>3</v>
      </c>
      <c r="M724" s="26" t="str">
        <f>INDEX(customers!$I:$I,MATCH(orders!$B724,customers!$A:$A,0))</f>
        <v>Paid Search</v>
      </c>
      <c r="N724" s="26" t="str">
        <f>INDEX(customers!$E:$E,MATCH(orders!$B724,customers!$A:$A,0))</f>
        <v>North America</v>
      </c>
      <c r="O724" s="26" t="str">
        <f>INDEX(customers!$F:$F,MATCH(orders!$B724,customers!$A:$A,0))</f>
        <v>Healthcare</v>
      </c>
      <c r="P724" s="26" t="str">
        <f>INDEX(customers!$G:$G,MATCH(orders!$B724,customers!$A:$A,0))</f>
        <v>SMBs</v>
      </c>
      <c r="Q724" t="str">
        <f>INDEX(customers!$J:$J,MATCH(orders!$B724,customers!$A:$A,0))</f>
        <v>Basic</v>
      </c>
      <c r="R724" t="str">
        <f>INDEX(customers!$K:$K,MATCH(orders!$B724,customers!$A:$A,0))</f>
        <v>Monthly</v>
      </c>
    </row>
    <row r="725" spans="1:18" x14ac:dyDescent="0.25">
      <c r="A725" t="s">
        <v>1380</v>
      </c>
      <c r="B725" t="s">
        <v>1371</v>
      </c>
      <c r="C725" t="s">
        <v>1381</v>
      </c>
      <c r="D725" s="26">
        <v>44823</v>
      </c>
      <c r="E725" t="s">
        <v>17</v>
      </c>
      <c r="F725" t="s">
        <v>4</v>
      </c>
      <c r="G725">
        <v>75</v>
      </c>
      <c r="H725">
        <v>60</v>
      </c>
      <c r="I725" s="26">
        <f t="shared" si="22"/>
        <v>44805</v>
      </c>
      <c r="J725" s="26">
        <f>INDEX(customers!$L:$L,MATCH(orders!$B725,customers!$A:$A,0))</f>
        <v>44682</v>
      </c>
      <c r="K725">
        <v>1</v>
      </c>
      <c r="L725">
        <f t="shared" si="23"/>
        <v>4</v>
      </c>
      <c r="M725" s="26" t="str">
        <f>INDEX(customers!$I:$I,MATCH(orders!$B725,customers!$A:$A,0))</f>
        <v>Paid Search</v>
      </c>
      <c r="N725" s="26" t="str">
        <f>INDEX(customers!$E:$E,MATCH(orders!$B725,customers!$A:$A,0))</f>
        <v>North America</v>
      </c>
      <c r="O725" s="26" t="str">
        <f>INDEX(customers!$F:$F,MATCH(orders!$B725,customers!$A:$A,0))</f>
        <v>Healthcare</v>
      </c>
      <c r="P725" s="26" t="str">
        <f>INDEX(customers!$G:$G,MATCH(orders!$B725,customers!$A:$A,0))</f>
        <v>SMBs</v>
      </c>
      <c r="Q725" t="str">
        <f>INDEX(customers!$J:$J,MATCH(orders!$B725,customers!$A:$A,0))</f>
        <v>Basic</v>
      </c>
      <c r="R725" t="str">
        <f>INDEX(customers!$K:$K,MATCH(orders!$B725,customers!$A:$A,0))</f>
        <v>Monthly</v>
      </c>
    </row>
    <row r="726" spans="1:18" x14ac:dyDescent="0.25">
      <c r="A726" t="s">
        <v>1382</v>
      </c>
      <c r="B726" t="s">
        <v>1371</v>
      </c>
      <c r="C726" t="s">
        <v>1381</v>
      </c>
      <c r="D726" s="26">
        <v>44853</v>
      </c>
      <c r="E726" t="s">
        <v>17</v>
      </c>
      <c r="F726" t="s">
        <v>4</v>
      </c>
      <c r="G726">
        <v>75</v>
      </c>
      <c r="H726">
        <v>60</v>
      </c>
      <c r="I726" s="26">
        <f t="shared" si="22"/>
        <v>44835</v>
      </c>
      <c r="J726" s="26">
        <f>INDEX(customers!$L:$L,MATCH(orders!$B726,customers!$A:$A,0))</f>
        <v>44682</v>
      </c>
      <c r="K726">
        <v>1</v>
      </c>
      <c r="L726">
        <f t="shared" si="23"/>
        <v>5</v>
      </c>
      <c r="M726" s="26" t="str">
        <f>INDEX(customers!$I:$I,MATCH(orders!$B726,customers!$A:$A,0))</f>
        <v>Paid Search</v>
      </c>
      <c r="N726" s="26" t="str">
        <f>INDEX(customers!$E:$E,MATCH(orders!$B726,customers!$A:$A,0))</f>
        <v>North America</v>
      </c>
      <c r="O726" s="26" t="str">
        <f>INDEX(customers!$F:$F,MATCH(orders!$B726,customers!$A:$A,0))</f>
        <v>Healthcare</v>
      </c>
      <c r="P726" s="26" t="str">
        <f>INDEX(customers!$G:$G,MATCH(orders!$B726,customers!$A:$A,0))</f>
        <v>SMBs</v>
      </c>
      <c r="Q726" t="str">
        <f>INDEX(customers!$J:$J,MATCH(orders!$B726,customers!$A:$A,0))</f>
        <v>Basic</v>
      </c>
      <c r="R726" t="str">
        <f>INDEX(customers!$K:$K,MATCH(orders!$B726,customers!$A:$A,0))</f>
        <v>Monthly</v>
      </c>
    </row>
    <row r="727" spans="1:18" x14ac:dyDescent="0.25">
      <c r="A727" t="s">
        <v>1383</v>
      </c>
      <c r="B727" t="s">
        <v>1371</v>
      </c>
      <c r="C727" t="s">
        <v>1384</v>
      </c>
      <c r="D727" s="26">
        <v>44854</v>
      </c>
      <c r="E727" t="s">
        <v>17</v>
      </c>
      <c r="F727" t="s">
        <v>4</v>
      </c>
      <c r="G727">
        <v>75</v>
      </c>
      <c r="H727">
        <v>60</v>
      </c>
      <c r="I727" s="26">
        <f t="shared" si="22"/>
        <v>44835</v>
      </c>
      <c r="J727" s="26">
        <f>INDEX(customers!$L:$L,MATCH(orders!$B727,customers!$A:$A,0))</f>
        <v>44682</v>
      </c>
      <c r="K727">
        <v>1</v>
      </c>
      <c r="L727">
        <f t="shared" si="23"/>
        <v>5</v>
      </c>
      <c r="M727" s="26" t="str">
        <f>INDEX(customers!$I:$I,MATCH(orders!$B727,customers!$A:$A,0))</f>
        <v>Paid Search</v>
      </c>
      <c r="N727" s="26" t="str">
        <f>INDEX(customers!$E:$E,MATCH(orders!$B727,customers!$A:$A,0))</f>
        <v>North America</v>
      </c>
      <c r="O727" s="26" t="str">
        <f>INDEX(customers!$F:$F,MATCH(orders!$B727,customers!$A:$A,0))</f>
        <v>Healthcare</v>
      </c>
      <c r="P727" s="26" t="str">
        <f>INDEX(customers!$G:$G,MATCH(orders!$B727,customers!$A:$A,0))</f>
        <v>SMBs</v>
      </c>
      <c r="Q727" t="str">
        <f>INDEX(customers!$J:$J,MATCH(orders!$B727,customers!$A:$A,0))</f>
        <v>Basic</v>
      </c>
      <c r="R727" t="str">
        <f>INDEX(customers!$K:$K,MATCH(orders!$B727,customers!$A:$A,0))</f>
        <v>Monthly</v>
      </c>
    </row>
    <row r="728" spans="1:18" x14ac:dyDescent="0.25">
      <c r="A728" t="s">
        <v>1385</v>
      </c>
      <c r="B728" t="s">
        <v>1386</v>
      </c>
      <c r="C728" t="s">
        <v>1387</v>
      </c>
      <c r="D728" s="26">
        <v>44872</v>
      </c>
      <c r="E728" t="s">
        <v>17</v>
      </c>
      <c r="F728" t="s">
        <v>4</v>
      </c>
      <c r="G728">
        <v>75</v>
      </c>
      <c r="H728">
        <v>60</v>
      </c>
      <c r="I728" s="26">
        <f t="shared" si="22"/>
        <v>44866</v>
      </c>
      <c r="J728" s="26">
        <f>INDEX(customers!$L:$L,MATCH(orders!$B728,customers!$A:$A,0))</f>
        <v>44866</v>
      </c>
      <c r="K728">
        <v>1</v>
      </c>
      <c r="L728">
        <f t="shared" si="23"/>
        <v>0</v>
      </c>
      <c r="M728" s="26" t="str">
        <f>INDEX(customers!$I:$I,MATCH(orders!$B728,customers!$A:$A,0))</f>
        <v>Social Media</v>
      </c>
      <c r="N728" s="26" t="str">
        <f>INDEX(customers!$E:$E,MATCH(orders!$B728,customers!$A:$A,0))</f>
        <v>North America</v>
      </c>
      <c r="O728" s="26" t="str">
        <f>INDEX(customers!$F:$F,MATCH(orders!$B728,customers!$A:$A,0))</f>
        <v>Tech</v>
      </c>
      <c r="P728" s="26" t="str">
        <f>INDEX(customers!$G:$G,MATCH(orders!$B728,customers!$A:$A,0))</f>
        <v>SMBs</v>
      </c>
      <c r="Q728" t="str">
        <f>INDEX(customers!$J:$J,MATCH(orders!$B728,customers!$A:$A,0))</f>
        <v>Basic</v>
      </c>
      <c r="R728" t="str">
        <f>INDEX(customers!$K:$K,MATCH(orders!$B728,customers!$A:$A,0))</f>
        <v>Monthly</v>
      </c>
    </row>
    <row r="729" spans="1:18" x14ac:dyDescent="0.25">
      <c r="A729" t="s">
        <v>1388</v>
      </c>
      <c r="B729" t="s">
        <v>1386</v>
      </c>
      <c r="C729" t="s">
        <v>1387</v>
      </c>
      <c r="D729" s="26">
        <v>44902</v>
      </c>
      <c r="E729" t="s">
        <v>17</v>
      </c>
      <c r="F729" t="s">
        <v>4</v>
      </c>
      <c r="G729">
        <v>75</v>
      </c>
      <c r="H729">
        <v>60</v>
      </c>
      <c r="I729" s="26">
        <f t="shared" si="22"/>
        <v>44896</v>
      </c>
      <c r="J729" s="26">
        <f>INDEX(customers!$L:$L,MATCH(orders!$B729,customers!$A:$A,0))</f>
        <v>44866</v>
      </c>
      <c r="K729">
        <v>1</v>
      </c>
      <c r="L729">
        <f t="shared" si="23"/>
        <v>1</v>
      </c>
      <c r="M729" s="26" t="str">
        <f>INDEX(customers!$I:$I,MATCH(orders!$B729,customers!$A:$A,0))</f>
        <v>Social Media</v>
      </c>
      <c r="N729" s="26" t="str">
        <f>INDEX(customers!$E:$E,MATCH(orders!$B729,customers!$A:$A,0))</f>
        <v>North America</v>
      </c>
      <c r="O729" s="26" t="str">
        <f>INDEX(customers!$F:$F,MATCH(orders!$B729,customers!$A:$A,0))</f>
        <v>Tech</v>
      </c>
      <c r="P729" s="26" t="str">
        <f>INDEX(customers!$G:$G,MATCH(orders!$B729,customers!$A:$A,0))</f>
        <v>SMBs</v>
      </c>
      <c r="Q729" t="str">
        <f>INDEX(customers!$J:$J,MATCH(orders!$B729,customers!$A:$A,0))</f>
        <v>Basic</v>
      </c>
      <c r="R729" t="str">
        <f>INDEX(customers!$K:$K,MATCH(orders!$B729,customers!$A:$A,0))</f>
        <v>Monthly</v>
      </c>
    </row>
    <row r="730" spans="1:18" x14ac:dyDescent="0.25">
      <c r="A730" t="s">
        <v>1389</v>
      </c>
      <c r="B730" t="s">
        <v>1386</v>
      </c>
      <c r="C730" t="s">
        <v>1390</v>
      </c>
      <c r="D730" s="26">
        <v>44903</v>
      </c>
      <c r="E730" t="s">
        <v>17</v>
      </c>
      <c r="F730" t="s">
        <v>4</v>
      </c>
      <c r="G730">
        <v>75</v>
      </c>
      <c r="H730">
        <v>60</v>
      </c>
      <c r="I730" s="26">
        <f t="shared" si="22"/>
        <v>44896</v>
      </c>
      <c r="J730" s="26">
        <f>INDEX(customers!$L:$L,MATCH(orders!$B730,customers!$A:$A,0))</f>
        <v>44866</v>
      </c>
      <c r="K730">
        <v>1</v>
      </c>
      <c r="L730">
        <f t="shared" si="23"/>
        <v>1</v>
      </c>
      <c r="M730" s="26" t="str">
        <f>INDEX(customers!$I:$I,MATCH(orders!$B730,customers!$A:$A,0))</f>
        <v>Social Media</v>
      </c>
      <c r="N730" s="26" t="str">
        <f>INDEX(customers!$E:$E,MATCH(orders!$B730,customers!$A:$A,0))</f>
        <v>North America</v>
      </c>
      <c r="O730" s="26" t="str">
        <f>INDEX(customers!$F:$F,MATCH(orders!$B730,customers!$A:$A,0))</f>
        <v>Tech</v>
      </c>
      <c r="P730" s="26" t="str">
        <f>INDEX(customers!$G:$G,MATCH(orders!$B730,customers!$A:$A,0))</f>
        <v>SMBs</v>
      </c>
      <c r="Q730" t="str">
        <f>INDEX(customers!$J:$J,MATCH(orders!$B730,customers!$A:$A,0))</f>
        <v>Basic</v>
      </c>
      <c r="R730" t="str">
        <f>INDEX(customers!$K:$K,MATCH(orders!$B730,customers!$A:$A,0))</f>
        <v>Monthly</v>
      </c>
    </row>
    <row r="731" spans="1:18" x14ac:dyDescent="0.25">
      <c r="A731" t="s">
        <v>1391</v>
      </c>
      <c r="B731" t="s">
        <v>1386</v>
      </c>
      <c r="C731" t="s">
        <v>1392</v>
      </c>
      <c r="D731" s="26">
        <v>44934</v>
      </c>
      <c r="E731" t="s">
        <v>17</v>
      </c>
      <c r="F731" t="s">
        <v>4</v>
      </c>
      <c r="G731">
        <v>75</v>
      </c>
      <c r="H731">
        <v>60</v>
      </c>
      <c r="I731" s="26">
        <f t="shared" si="22"/>
        <v>44927</v>
      </c>
      <c r="J731" s="26">
        <f>INDEX(customers!$L:$L,MATCH(orders!$B731,customers!$A:$A,0))</f>
        <v>44866</v>
      </c>
      <c r="K731">
        <v>1</v>
      </c>
      <c r="L731">
        <f t="shared" si="23"/>
        <v>2</v>
      </c>
      <c r="M731" s="26" t="str">
        <f>INDEX(customers!$I:$I,MATCH(orders!$B731,customers!$A:$A,0))</f>
        <v>Social Media</v>
      </c>
      <c r="N731" s="26" t="str">
        <f>INDEX(customers!$E:$E,MATCH(orders!$B731,customers!$A:$A,0))</f>
        <v>North America</v>
      </c>
      <c r="O731" s="26" t="str">
        <f>INDEX(customers!$F:$F,MATCH(orders!$B731,customers!$A:$A,0))</f>
        <v>Tech</v>
      </c>
      <c r="P731" s="26" t="str">
        <f>INDEX(customers!$G:$G,MATCH(orders!$B731,customers!$A:$A,0))</f>
        <v>SMBs</v>
      </c>
      <c r="Q731" t="str">
        <f>INDEX(customers!$J:$J,MATCH(orders!$B731,customers!$A:$A,0))</f>
        <v>Basic</v>
      </c>
      <c r="R731" t="str">
        <f>INDEX(customers!$K:$K,MATCH(orders!$B731,customers!$A:$A,0))</f>
        <v>Monthly</v>
      </c>
    </row>
    <row r="732" spans="1:18" x14ac:dyDescent="0.25">
      <c r="A732" t="s">
        <v>1393</v>
      </c>
      <c r="B732" t="s">
        <v>1386</v>
      </c>
      <c r="C732" t="s">
        <v>1394</v>
      </c>
      <c r="D732" s="26">
        <v>44965</v>
      </c>
      <c r="E732" t="s">
        <v>17</v>
      </c>
      <c r="F732" t="s">
        <v>4</v>
      </c>
      <c r="G732">
        <v>75</v>
      </c>
      <c r="H732">
        <v>60</v>
      </c>
      <c r="I732" s="26">
        <f t="shared" si="22"/>
        <v>44958</v>
      </c>
      <c r="J732" s="26">
        <f>INDEX(customers!$L:$L,MATCH(orders!$B732,customers!$A:$A,0))</f>
        <v>44866</v>
      </c>
      <c r="K732">
        <v>1</v>
      </c>
      <c r="L732">
        <f t="shared" si="23"/>
        <v>3</v>
      </c>
      <c r="M732" s="26" t="str">
        <f>INDEX(customers!$I:$I,MATCH(orders!$B732,customers!$A:$A,0))</f>
        <v>Social Media</v>
      </c>
      <c r="N732" s="26" t="str">
        <f>INDEX(customers!$E:$E,MATCH(orders!$B732,customers!$A:$A,0))</f>
        <v>North America</v>
      </c>
      <c r="O732" s="26" t="str">
        <f>INDEX(customers!$F:$F,MATCH(orders!$B732,customers!$A:$A,0))</f>
        <v>Tech</v>
      </c>
      <c r="P732" s="26" t="str">
        <f>INDEX(customers!$G:$G,MATCH(orders!$B732,customers!$A:$A,0))</f>
        <v>SMBs</v>
      </c>
      <c r="Q732" t="str">
        <f>INDEX(customers!$J:$J,MATCH(orders!$B732,customers!$A:$A,0))</f>
        <v>Basic</v>
      </c>
      <c r="R732" t="str">
        <f>INDEX(customers!$K:$K,MATCH(orders!$B732,customers!$A:$A,0))</f>
        <v>Monthly</v>
      </c>
    </row>
    <row r="733" spans="1:18" x14ac:dyDescent="0.25">
      <c r="A733" t="s">
        <v>1395</v>
      </c>
      <c r="B733" t="s">
        <v>1386</v>
      </c>
      <c r="C733" t="s">
        <v>1394</v>
      </c>
      <c r="D733" s="26">
        <v>44993</v>
      </c>
      <c r="E733" t="s">
        <v>17</v>
      </c>
      <c r="F733" t="s">
        <v>4</v>
      </c>
      <c r="G733">
        <v>75</v>
      </c>
      <c r="H733">
        <v>60</v>
      </c>
      <c r="I733" s="26">
        <f t="shared" si="22"/>
        <v>44986</v>
      </c>
      <c r="J733" s="26">
        <f>INDEX(customers!$L:$L,MATCH(orders!$B733,customers!$A:$A,0))</f>
        <v>44866</v>
      </c>
      <c r="K733">
        <v>1</v>
      </c>
      <c r="L733">
        <f t="shared" si="23"/>
        <v>4</v>
      </c>
      <c r="M733" s="26" t="str">
        <f>INDEX(customers!$I:$I,MATCH(orders!$B733,customers!$A:$A,0))</f>
        <v>Social Media</v>
      </c>
      <c r="N733" s="26" t="str">
        <f>INDEX(customers!$E:$E,MATCH(orders!$B733,customers!$A:$A,0))</f>
        <v>North America</v>
      </c>
      <c r="O733" s="26" t="str">
        <f>INDEX(customers!$F:$F,MATCH(orders!$B733,customers!$A:$A,0))</f>
        <v>Tech</v>
      </c>
      <c r="P733" s="26" t="str">
        <f>INDEX(customers!$G:$G,MATCH(orders!$B733,customers!$A:$A,0))</f>
        <v>SMBs</v>
      </c>
      <c r="Q733" t="str">
        <f>INDEX(customers!$J:$J,MATCH(orders!$B733,customers!$A:$A,0))</f>
        <v>Basic</v>
      </c>
      <c r="R733" t="str">
        <f>INDEX(customers!$K:$K,MATCH(orders!$B733,customers!$A:$A,0))</f>
        <v>Monthly</v>
      </c>
    </row>
    <row r="734" spans="1:18" x14ac:dyDescent="0.25">
      <c r="A734" t="s">
        <v>1396</v>
      </c>
      <c r="B734" t="s">
        <v>1386</v>
      </c>
      <c r="C734" t="s">
        <v>1397</v>
      </c>
      <c r="D734" s="26">
        <v>44996</v>
      </c>
      <c r="E734" t="s">
        <v>17</v>
      </c>
      <c r="F734" t="s">
        <v>4</v>
      </c>
      <c r="G734">
        <v>75</v>
      </c>
      <c r="H734">
        <v>60</v>
      </c>
      <c r="I734" s="26">
        <f t="shared" si="22"/>
        <v>44986</v>
      </c>
      <c r="J734" s="26">
        <f>INDEX(customers!$L:$L,MATCH(orders!$B734,customers!$A:$A,0))</f>
        <v>44866</v>
      </c>
      <c r="K734">
        <v>1</v>
      </c>
      <c r="L734">
        <f t="shared" si="23"/>
        <v>4</v>
      </c>
      <c r="M734" s="26" t="str">
        <f>INDEX(customers!$I:$I,MATCH(orders!$B734,customers!$A:$A,0))</f>
        <v>Social Media</v>
      </c>
      <c r="N734" s="26" t="str">
        <f>INDEX(customers!$E:$E,MATCH(orders!$B734,customers!$A:$A,0))</f>
        <v>North America</v>
      </c>
      <c r="O734" s="26" t="str">
        <f>INDEX(customers!$F:$F,MATCH(orders!$B734,customers!$A:$A,0))</f>
        <v>Tech</v>
      </c>
      <c r="P734" s="26" t="str">
        <f>INDEX(customers!$G:$G,MATCH(orders!$B734,customers!$A:$A,0))</f>
        <v>SMBs</v>
      </c>
      <c r="Q734" t="str">
        <f>INDEX(customers!$J:$J,MATCH(orders!$B734,customers!$A:$A,0))</f>
        <v>Basic</v>
      </c>
      <c r="R734" t="str">
        <f>INDEX(customers!$K:$K,MATCH(orders!$B734,customers!$A:$A,0))</f>
        <v>Monthly</v>
      </c>
    </row>
    <row r="735" spans="1:18" x14ac:dyDescent="0.25">
      <c r="A735" t="s">
        <v>1398</v>
      </c>
      <c r="B735" t="s">
        <v>1386</v>
      </c>
      <c r="C735" t="s">
        <v>1399</v>
      </c>
      <c r="D735" s="26">
        <v>45027</v>
      </c>
      <c r="E735" t="s">
        <v>18</v>
      </c>
      <c r="F735" t="s">
        <v>4</v>
      </c>
      <c r="G735">
        <v>135</v>
      </c>
      <c r="H735">
        <v>110.7</v>
      </c>
      <c r="I735" s="26">
        <f t="shared" si="22"/>
        <v>45017</v>
      </c>
      <c r="J735" s="26">
        <f>INDEX(customers!$L:$L,MATCH(orders!$B735,customers!$A:$A,0))</f>
        <v>44866</v>
      </c>
      <c r="K735">
        <v>1</v>
      </c>
      <c r="L735">
        <f t="shared" si="23"/>
        <v>5</v>
      </c>
      <c r="M735" s="26" t="str">
        <f>INDEX(customers!$I:$I,MATCH(orders!$B735,customers!$A:$A,0))</f>
        <v>Social Media</v>
      </c>
      <c r="N735" s="26" t="str">
        <f>INDEX(customers!$E:$E,MATCH(orders!$B735,customers!$A:$A,0))</f>
        <v>North America</v>
      </c>
      <c r="O735" s="26" t="str">
        <f>INDEX(customers!$F:$F,MATCH(orders!$B735,customers!$A:$A,0))</f>
        <v>Tech</v>
      </c>
      <c r="P735" s="26" t="str">
        <f>INDEX(customers!$G:$G,MATCH(orders!$B735,customers!$A:$A,0))</f>
        <v>SMBs</v>
      </c>
      <c r="Q735" t="str">
        <f>INDEX(customers!$J:$J,MATCH(orders!$B735,customers!$A:$A,0))</f>
        <v>Basic</v>
      </c>
      <c r="R735" t="str">
        <f>INDEX(customers!$K:$K,MATCH(orders!$B735,customers!$A:$A,0))</f>
        <v>Monthly</v>
      </c>
    </row>
    <row r="736" spans="1:18" x14ac:dyDescent="0.25">
      <c r="A736" t="s">
        <v>1400</v>
      </c>
      <c r="B736" t="s">
        <v>1386</v>
      </c>
      <c r="C736" t="s">
        <v>1399</v>
      </c>
      <c r="D736" s="26">
        <v>45057</v>
      </c>
      <c r="E736" t="s">
        <v>18</v>
      </c>
      <c r="F736" t="s">
        <v>4</v>
      </c>
      <c r="G736">
        <v>135</v>
      </c>
      <c r="H736">
        <v>110.7</v>
      </c>
      <c r="I736" s="26">
        <f t="shared" si="22"/>
        <v>45047</v>
      </c>
      <c r="J736" s="26">
        <f>INDEX(customers!$L:$L,MATCH(orders!$B736,customers!$A:$A,0))</f>
        <v>44866</v>
      </c>
      <c r="K736">
        <v>1</v>
      </c>
      <c r="L736">
        <f t="shared" si="23"/>
        <v>6</v>
      </c>
      <c r="M736" s="26" t="str">
        <f>INDEX(customers!$I:$I,MATCH(orders!$B736,customers!$A:$A,0))</f>
        <v>Social Media</v>
      </c>
      <c r="N736" s="26" t="str">
        <f>INDEX(customers!$E:$E,MATCH(orders!$B736,customers!$A:$A,0))</f>
        <v>North America</v>
      </c>
      <c r="O736" s="26" t="str">
        <f>INDEX(customers!$F:$F,MATCH(orders!$B736,customers!$A:$A,0))</f>
        <v>Tech</v>
      </c>
      <c r="P736" s="26" t="str">
        <f>INDEX(customers!$G:$G,MATCH(orders!$B736,customers!$A:$A,0))</f>
        <v>SMBs</v>
      </c>
      <c r="Q736" t="str">
        <f>INDEX(customers!$J:$J,MATCH(orders!$B736,customers!$A:$A,0))</f>
        <v>Basic</v>
      </c>
      <c r="R736" t="str">
        <f>INDEX(customers!$K:$K,MATCH(orders!$B736,customers!$A:$A,0))</f>
        <v>Monthly</v>
      </c>
    </row>
    <row r="737" spans="1:18" x14ac:dyDescent="0.25">
      <c r="A737" t="s">
        <v>1401</v>
      </c>
      <c r="B737" t="s">
        <v>1386</v>
      </c>
      <c r="C737" t="s">
        <v>1402</v>
      </c>
      <c r="D737" s="26">
        <v>45058</v>
      </c>
      <c r="E737" t="s">
        <v>17</v>
      </c>
      <c r="F737" t="s">
        <v>4</v>
      </c>
      <c r="G737">
        <v>75</v>
      </c>
      <c r="H737">
        <v>60</v>
      </c>
      <c r="I737" s="26">
        <f t="shared" si="22"/>
        <v>45047</v>
      </c>
      <c r="J737" s="26">
        <f>INDEX(customers!$L:$L,MATCH(orders!$B737,customers!$A:$A,0))</f>
        <v>44866</v>
      </c>
      <c r="K737">
        <v>1</v>
      </c>
      <c r="L737">
        <f t="shared" si="23"/>
        <v>6</v>
      </c>
      <c r="M737" s="26" t="str">
        <f>INDEX(customers!$I:$I,MATCH(orders!$B737,customers!$A:$A,0))</f>
        <v>Social Media</v>
      </c>
      <c r="N737" s="26" t="str">
        <f>INDEX(customers!$E:$E,MATCH(orders!$B737,customers!$A:$A,0))</f>
        <v>North America</v>
      </c>
      <c r="O737" s="26" t="str">
        <f>INDEX(customers!$F:$F,MATCH(orders!$B737,customers!$A:$A,0))</f>
        <v>Tech</v>
      </c>
      <c r="P737" s="26" t="str">
        <f>INDEX(customers!$G:$G,MATCH(orders!$B737,customers!$A:$A,0))</f>
        <v>SMBs</v>
      </c>
      <c r="Q737" t="str">
        <f>INDEX(customers!$J:$J,MATCH(orders!$B737,customers!$A:$A,0))</f>
        <v>Basic</v>
      </c>
      <c r="R737" t="str">
        <f>INDEX(customers!$K:$K,MATCH(orders!$B737,customers!$A:$A,0))</f>
        <v>Monthly</v>
      </c>
    </row>
    <row r="738" spans="1:18" x14ac:dyDescent="0.25">
      <c r="A738" t="s">
        <v>1403</v>
      </c>
      <c r="B738" t="s">
        <v>1386</v>
      </c>
      <c r="C738" t="s">
        <v>1404</v>
      </c>
      <c r="D738" s="26">
        <v>45089</v>
      </c>
      <c r="E738" t="s">
        <v>17</v>
      </c>
      <c r="F738" t="s">
        <v>4</v>
      </c>
      <c r="G738">
        <v>75</v>
      </c>
      <c r="H738">
        <v>60</v>
      </c>
      <c r="I738" s="26">
        <f t="shared" si="22"/>
        <v>45078</v>
      </c>
      <c r="J738" s="26">
        <f>INDEX(customers!$L:$L,MATCH(orders!$B738,customers!$A:$A,0))</f>
        <v>44866</v>
      </c>
      <c r="K738">
        <v>1</v>
      </c>
      <c r="L738">
        <f t="shared" si="23"/>
        <v>7</v>
      </c>
      <c r="M738" s="26" t="str">
        <f>INDEX(customers!$I:$I,MATCH(orders!$B738,customers!$A:$A,0))</f>
        <v>Social Media</v>
      </c>
      <c r="N738" s="26" t="str">
        <f>INDEX(customers!$E:$E,MATCH(orders!$B738,customers!$A:$A,0))</f>
        <v>North America</v>
      </c>
      <c r="O738" s="26" t="str">
        <f>INDEX(customers!$F:$F,MATCH(orders!$B738,customers!$A:$A,0))</f>
        <v>Tech</v>
      </c>
      <c r="P738" s="26" t="str">
        <f>INDEX(customers!$G:$G,MATCH(orders!$B738,customers!$A:$A,0))</f>
        <v>SMBs</v>
      </c>
      <c r="Q738" t="str">
        <f>INDEX(customers!$J:$J,MATCH(orders!$B738,customers!$A:$A,0))</f>
        <v>Basic</v>
      </c>
      <c r="R738" t="str">
        <f>INDEX(customers!$K:$K,MATCH(orders!$B738,customers!$A:$A,0))</f>
        <v>Monthly</v>
      </c>
    </row>
    <row r="739" spans="1:18" x14ac:dyDescent="0.25">
      <c r="A739" t="s">
        <v>1405</v>
      </c>
      <c r="B739" t="s">
        <v>1386</v>
      </c>
      <c r="C739" t="s">
        <v>1404</v>
      </c>
      <c r="D739" s="26">
        <v>45119</v>
      </c>
      <c r="E739" t="s">
        <v>17</v>
      </c>
      <c r="F739" t="s">
        <v>4</v>
      </c>
      <c r="G739">
        <v>75</v>
      </c>
      <c r="H739">
        <v>60</v>
      </c>
      <c r="I739" s="26">
        <f t="shared" si="22"/>
        <v>45108</v>
      </c>
      <c r="J739" s="26">
        <f>INDEX(customers!$L:$L,MATCH(orders!$B739,customers!$A:$A,0))</f>
        <v>44866</v>
      </c>
      <c r="K739">
        <v>1</v>
      </c>
      <c r="L739">
        <f t="shared" si="23"/>
        <v>8</v>
      </c>
      <c r="M739" s="26" t="str">
        <f>INDEX(customers!$I:$I,MATCH(orders!$B739,customers!$A:$A,0))</f>
        <v>Social Media</v>
      </c>
      <c r="N739" s="26" t="str">
        <f>INDEX(customers!$E:$E,MATCH(orders!$B739,customers!$A:$A,0))</f>
        <v>North America</v>
      </c>
      <c r="O739" s="26" t="str">
        <f>INDEX(customers!$F:$F,MATCH(orders!$B739,customers!$A:$A,0))</f>
        <v>Tech</v>
      </c>
      <c r="P739" s="26" t="str">
        <f>INDEX(customers!$G:$G,MATCH(orders!$B739,customers!$A:$A,0))</f>
        <v>SMBs</v>
      </c>
      <c r="Q739" t="str">
        <f>INDEX(customers!$J:$J,MATCH(orders!$B739,customers!$A:$A,0))</f>
        <v>Basic</v>
      </c>
      <c r="R739" t="str">
        <f>INDEX(customers!$K:$K,MATCH(orders!$B739,customers!$A:$A,0))</f>
        <v>Monthly</v>
      </c>
    </row>
    <row r="740" spans="1:18" x14ac:dyDescent="0.25">
      <c r="A740" t="s">
        <v>1406</v>
      </c>
      <c r="B740" t="s">
        <v>1386</v>
      </c>
      <c r="C740" t="s">
        <v>1407</v>
      </c>
      <c r="D740" s="26">
        <v>45120</v>
      </c>
      <c r="E740" t="s">
        <v>17</v>
      </c>
      <c r="F740" t="s">
        <v>4</v>
      </c>
      <c r="G740">
        <v>75</v>
      </c>
      <c r="H740">
        <v>60</v>
      </c>
      <c r="I740" s="26">
        <f t="shared" si="22"/>
        <v>45108</v>
      </c>
      <c r="J740" s="26">
        <f>INDEX(customers!$L:$L,MATCH(orders!$B740,customers!$A:$A,0))</f>
        <v>44866</v>
      </c>
      <c r="K740">
        <v>1</v>
      </c>
      <c r="L740">
        <f t="shared" si="23"/>
        <v>8</v>
      </c>
      <c r="M740" s="26" t="str">
        <f>INDEX(customers!$I:$I,MATCH(orders!$B740,customers!$A:$A,0))</f>
        <v>Social Media</v>
      </c>
      <c r="N740" s="26" t="str">
        <f>INDEX(customers!$E:$E,MATCH(orders!$B740,customers!$A:$A,0))</f>
        <v>North America</v>
      </c>
      <c r="O740" s="26" t="str">
        <f>INDEX(customers!$F:$F,MATCH(orders!$B740,customers!$A:$A,0))</f>
        <v>Tech</v>
      </c>
      <c r="P740" s="26" t="str">
        <f>INDEX(customers!$G:$G,MATCH(orders!$B740,customers!$A:$A,0))</f>
        <v>SMBs</v>
      </c>
      <c r="Q740" t="str">
        <f>INDEX(customers!$J:$J,MATCH(orders!$B740,customers!$A:$A,0))</f>
        <v>Basic</v>
      </c>
      <c r="R740" t="str">
        <f>INDEX(customers!$K:$K,MATCH(orders!$B740,customers!$A:$A,0))</f>
        <v>Monthly</v>
      </c>
    </row>
    <row r="741" spans="1:18" x14ac:dyDescent="0.25">
      <c r="A741" t="s">
        <v>1408</v>
      </c>
      <c r="B741" t="s">
        <v>1386</v>
      </c>
      <c r="C741" t="s">
        <v>1409</v>
      </c>
      <c r="D741" s="26">
        <v>45151</v>
      </c>
      <c r="E741" t="s">
        <v>17</v>
      </c>
      <c r="F741" t="s">
        <v>4</v>
      </c>
      <c r="G741">
        <v>75</v>
      </c>
      <c r="H741">
        <v>60</v>
      </c>
      <c r="I741" s="26">
        <f t="shared" si="22"/>
        <v>45139</v>
      </c>
      <c r="J741" s="26">
        <f>INDEX(customers!$L:$L,MATCH(orders!$B741,customers!$A:$A,0))</f>
        <v>44866</v>
      </c>
      <c r="K741">
        <v>1</v>
      </c>
      <c r="L741">
        <f t="shared" si="23"/>
        <v>9</v>
      </c>
      <c r="M741" s="26" t="str">
        <f>INDEX(customers!$I:$I,MATCH(orders!$B741,customers!$A:$A,0))</f>
        <v>Social Media</v>
      </c>
      <c r="N741" s="26" t="str">
        <f>INDEX(customers!$E:$E,MATCH(orders!$B741,customers!$A:$A,0))</f>
        <v>North America</v>
      </c>
      <c r="O741" s="26" t="str">
        <f>INDEX(customers!$F:$F,MATCH(orders!$B741,customers!$A:$A,0))</f>
        <v>Tech</v>
      </c>
      <c r="P741" s="26" t="str">
        <f>INDEX(customers!$G:$G,MATCH(orders!$B741,customers!$A:$A,0))</f>
        <v>SMBs</v>
      </c>
      <c r="Q741" t="str">
        <f>INDEX(customers!$J:$J,MATCH(orders!$B741,customers!$A:$A,0))</f>
        <v>Basic</v>
      </c>
      <c r="R741" t="str">
        <f>INDEX(customers!$K:$K,MATCH(orders!$B741,customers!$A:$A,0))</f>
        <v>Monthly</v>
      </c>
    </row>
    <row r="742" spans="1:18" x14ac:dyDescent="0.25">
      <c r="A742" t="s">
        <v>1410</v>
      </c>
      <c r="B742" t="s">
        <v>1386</v>
      </c>
      <c r="C742" t="s">
        <v>1411</v>
      </c>
      <c r="D742" s="26">
        <v>45182</v>
      </c>
      <c r="E742" t="s">
        <v>17</v>
      </c>
      <c r="F742" t="s">
        <v>4</v>
      </c>
      <c r="G742">
        <v>75</v>
      </c>
      <c r="H742">
        <v>60</v>
      </c>
      <c r="I742" s="26">
        <f t="shared" si="22"/>
        <v>45170</v>
      </c>
      <c r="J742" s="26">
        <f>INDEX(customers!$L:$L,MATCH(orders!$B742,customers!$A:$A,0))</f>
        <v>44866</v>
      </c>
      <c r="K742">
        <v>1</v>
      </c>
      <c r="L742">
        <f t="shared" si="23"/>
        <v>10</v>
      </c>
      <c r="M742" s="26" t="str">
        <f>INDEX(customers!$I:$I,MATCH(orders!$B742,customers!$A:$A,0))</f>
        <v>Social Media</v>
      </c>
      <c r="N742" s="26" t="str">
        <f>INDEX(customers!$E:$E,MATCH(orders!$B742,customers!$A:$A,0))</f>
        <v>North America</v>
      </c>
      <c r="O742" s="26" t="str">
        <f>INDEX(customers!$F:$F,MATCH(orders!$B742,customers!$A:$A,0))</f>
        <v>Tech</v>
      </c>
      <c r="P742" s="26" t="str">
        <f>INDEX(customers!$G:$G,MATCH(orders!$B742,customers!$A:$A,0))</f>
        <v>SMBs</v>
      </c>
      <c r="Q742" t="str">
        <f>INDEX(customers!$J:$J,MATCH(orders!$B742,customers!$A:$A,0))</f>
        <v>Basic</v>
      </c>
      <c r="R742" t="str">
        <f>INDEX(customers!$K:$K,MATCH(orders!$B742,customers!$A:$A,0))</f>
        <v>Monthly</v>
      </c>
    </row>
    <row r="743" spans="1:18" x14ac:dyDescent="0.25">
      <c r="A743" t="s">
        <v>1412</v>
      </c>
      <c r="B743" t="s">
        <v>1386</v>
      </c>
      <c r="C743" t="s">
        <v>1411</v>
      </c>
      <c r="D743" s="26">
        <v>45212</v>
      </c>
      <c r="E743" t="s">
        <v>17</v>
      </c>
      <c r="F743" t="s">
        <v>4</v>
      </c>
      <c r="G743">
        <v>75</v>
      </c>
      <c r="H743">
        <v>60</v>
      </c>
      <c r="I743" s="26">
        <f t="shared" si="22"/>
        <v>45200</v>
      </c>
      <c r="J743" s="26">
        <f>INDEX(customers!$L:$L,MATCH(orders!$B743,customers!$A:$A,0))</f>
        <v>44866</v>
      </c>
      <c r="K743">
        <v>1</v>
      </c>
      <c r="L743">
        <f t="shared" si="23"/>
        <v>11</v>
      </c>
      <c r="M743" s="26" t="str">
        <f>INDEX(customers!$I:$I,MATCH(orders!$B743,customers!$A:$A,0))</f>
        <v>Social Media</v>
      </c>
      <c r="N743" s="26" t="str">
        <f>INDEX(customers!$E:$E,MATCH(orders!$B743,customers!$A:$A,0))</f>
        <v>North America</v>
      </c>
      <c r="O743" s="26" t="str">
        <f>INDEX(customers!$F:$F,MATCH(orders!$B743,customers!$A:$A,0))</f>
        <v>Tech</v>
      </c>
      <c r="P743" s="26" t="str">
        <f>INDEX(customers!$G:$G,MATCH(orders!$B743,customers!$A:$A,0))</f>
        <v>SMBs</v>
      </c>
      <c r="Q743" t="str">
        <f>INDEX(customers!$J:$J,MATCH(orders!$B743,customers!$A:$A,0))</f>
        <v>Basic</v>
      </c>
      <c r="R743" t="str">
        <f>INDEX(customers!$K:$K,MATCH(orders!$B743,customers!$A:$A,0))</f>
        <v>Monthly</v>
      </c>
    </row>
    <row r="744" spans="1:18" x14ac:dyDescent="0.25">
      <c r="A744" t="s">
        <v>1413</v>
      </c>
      <c r="B744" t="s">
        <v>1386</v>
      </c>
      <c r="C744" t="s">
        <v>1414</v>
      </c>
      <c r="D744" s="26">
        <v>45213</v>
      </c>
      <c r="E744" t="s">
        <v>17</v>
      </c>
      <c r="F744" t="s">
        <v>4</v>
      </c>
      <c r="G744">
        <v>75</v>
      </c>
      <c r="H744">
        <v>60</v>
      </c>
      <c r="I744" s="26">
        <f t="shared" si="22"/>
        <v>45200</v>
      </c>
      <c r="J744" s="26">
        <f>INDEX(customers!$L:$L,MATCH(orders!$B744,customers!$A:$A,0))</f>
        <v>44866</v>
      </c>
      <c r="K744">
        <v>1</v>
      </c>
      <c r="L744">
        <f t="shared" si="23"/>
        <v>11</v>
      </c>
      <c r="M744" s="26" t="str">
        <f>INDEX(customers!$I:$I,MATCH(orders!$B744,customers!$A:$A,0))</f>
        <v>Social Media</v>
      </c>
      <c r="N744" s="26" t="str">
        <f>INDEX(customers!$E:$E,MATCH(orders!$B744,customers!$A:$A,0))</f>
        <v>North America</v>
      </c>
      <c r="O744" s="26" t="str">
        <f>INDEX(customers!$F:$F,MATCH(orders!$B744,customers!$A:$A,0))</f>
        <v>Tech</v>
      </c>
      <c r="P744" s="26" t="str">
        <f>INDEX(customers!$G:$G,MATCH(orders!$B744,customers!$A:$A,0))</f>
        <v>SMBs</v>
      </c>
      <c r="Q744" t="str">
        <f>INDEX(customers!$J:$J,MATCH(orders!$B744,customers!$A:$A,0))</f>
        <v>Basic</v>
      </c>
      <c r="R744" t="str">
        <f>INDEX(customers!$K:$K,MATCH(orders!$B744,customers!$A:$A,0))</f>
        <v>Monthly</v>
      </c>
    </row>
    <row r="745" spans="1:18" x14ac:dyDescent="0.25">
      <c r="A745" t="s">
        <v>1415</v>
      </c>
      <c r="B745" t="s">
        <v>1386</v>
      </c>
      <c r="C745" t="s">
        <v>1416</v>
      </c>
      <c r="D745" s="26">
        <v>45244</v>
      </c>
      <c r="E745" t="s">
        <v>17</v>
      </c>
      <c r="F745" t="s">
        <v>4</v>
      </c>
      <c r="G745">
        <v>75</v>
      </c>
      <c r="H745">
        <v>60</v>
      </c>
      <c r="I745" s="26">
        <f t="shared" si="22"/>
        <v>45231</v>
      </c>
      <c r="J745" s="26">
        <f>INDEX(customers!$L:$L,MATCH(orders!$B745,customers!$A:$A,0))</f>
        <v>44866</v>
      </c>
      <c r="K745">
        <v>1</v>
      </c>
      <c r="L745">
        <f t="shared" si="23"/>
        <v>12</v>
      </c>
      <c r="M745" s="26" t="str">
        <f>INDEX(customers!$I:$I,MATCH(orders!$B745,customers!$A:$A,0))</f>
        <v>Social Media</v>
      </c>
      <c r="N745" s="26" t="str">
        <f>INDEX(customers!$E:$E,MATCH(orders!$B745,customers!$A:$A,0))</f>
        <v>North America</v>
      </c>
      <c r="O745" s="26" t="str">
        <f>INDEX(customers!$F:$F,MATCH(orders!$B745,customers!$A:$A,0))</f>
        <v>Tech</v>
      </c>
      <c r="P745" s="26" t="str">
        <f>INDEX(customers!$G:$G,MATCH(orders!$B745,customers!$A:$A,0))</f>
        <v>SMBs</v>
      </c>
      <c r="Q745" t="str">
        <f>INDEX(customers!$J:$J,MATCH(orders!$B745,customers!$A:$A,0))</f>
        <v>Basic</v>
      </c>
      <c r="R745" t="str">
        <f>INDEX(customers!$K:$K,MATCH(orders!$B745,customers!$A:$A,0))</f>
        <v>Monthly</v>
      </c>
    </row>
    <row r="746" spans="1:18" x14ac:dyDescent="0.25">
      <c r="A746" t="s">
        <v>1417</v>
      </c>
      <c r="B746" t="s">
        <v>1418</v>
      </c>
      <c r="C746" t="s">
        <v>1419</v>
      </c>
      <c r="D746" s="26">
        <v>44740</v>
      </c>
      <c r="E746" t="s">
        <v>17</v>
      </c>
      <c r="F746" t="s">
        <v>4</v>
      </c>
      <c r="G746">
        <v>75</v>
      </c>
      <c r="H746">
        <v>60</v>
      </c>
      <c r="I746" s="26">
        <f t="shared" si="22"/>
        <v>44713</v>
      </c>
      <c r="J746" s="26">
        <f>INDEX(customers!$L:$L,MATCH(orders!$B746,customers!$A:$A,0))</f>
        <v>44713</v>
      </c>
      <c r="K746">
        <v>1</v>
      </c>
      <c r="L746">
        <f t="shared" si="23"/>
        <v>0</v>
      </c>
      <c r="M746" s="26" t="str">
        <f>INDEX(customers!$I:$I,MATCH(orders!$B746,customers!$A:$A,0))</f>
        <v>Email</v>
      </c>
      <c r="N746" s="26" t="str">
        <f>INDEX(customers!$E:$E,MATCH(orders!$B746,customers!$A:$A,0))</f>
        <v>Asia-Pacific</v>
      </c>
      <c r="O746" s="26" t="str">
        <f>INDEX(customers!$F:$F,MATCH(orders!$B746,customers!$A:$A,0))</f>
        <v>Retail</v>
      </c>
      <c r="P746" s="26" t="str">
        <f>INDEX(customers!$G:$G,MATCH(orders!$B746,customers!$A:$A,0))</f>
        <v>SMBs</v>
      </c>
      <c r="Q746" t="str">
        <f>INDEX(customers!$J:$J,MATCH(orders!$B746,customers!$A:$A,0))</f>
        <v>Basic</v>
      </c>
      <c r="R746" t="str">
        <f>INDEX(customers!$K:$K,MATCH(orders!$B746,customers!$A:$A,0))</f>
        <v>Monthly</v>
      </c>
    </row>
    <row r="747" spans="1:18" x14ac:dyDescent="0.25">
      <c r="A747" t="s">
        <v>1420</v>
      </c>
      <c r="B747" t="s">
        <v>1418</v>
      </c>
      <c r="C747" t="s">
        <v>1419</v>
      </c>
      <c r="D747" s="26">
        <v>44770</v>
      </c>
      <c r="E747" t="s">
        <v>17</v>
      </c>
      <c r="F747" t="s">
        <v>4</v>
      </c>
      <c r="G747">
        <v>75</v>
      </c>
      <c r="H747">
        <v>60</v>
      </c>
      <c r="I747" s="26">
        <f t="shared" si="22"/>
        <v>44743</v>
      </c>
      <c r="J747" s="26">
        <f>INDEX(customers!$L:$L,MATCH(orders!$B747,customers!$A:$A,0))</f>
        <v>44713</v>
      </c>
      <c r="K747">
        <v>1</v>
      </c>
      <c r="L747">
        <f t="shared" si="23"/>
        <v>1</v>
      </c>
      <c r="M747" s="26" t="str">
        <f>INDEX(customers!$I:$I,MATCH(orders!$B747,customers!$A:$A,0))</f>
        <v>Email</v>
      </c>
      <c r="N747" s="26" t="str">
        <f>INDEX(customers!$E:$E,MATCH(orders!$B747,customers!$A:$A,0))</f>
        <v>Asia-Pacific</v>
      </c>
      <c r="O747" s="26" t="str">
        <f>INDEX(customers!$F:$F,MATCH(orders!$B747,customers!$A:$A,0))</f>
        <v>Retail</v>
      </c>
      <c r="P747" s="26" t="str">
        <f>INDEX(customers!$G:$G,MATCH(orders!$B747,customers!$A:$A,0))</f>
        <v>SMBs</v>
      </c>
      <c r="Q747" t="str">
        <f>INDEX(customers!$J:$J,MATCH(orders!$B747,customers!$A:$A,0))</f>
        <v>Basic</v>
      </c>
      <c r="R747" t="str">
        <f>INDEX(customers!$K:$K,MATCH(orders!$B747,customers!$A:$A,0))</f>
        <v>Monthly</v>
      </c>
    </row>
    <row r="748" spans="1:18" x14ac:dyDescent="0.25">
      <c r="A748" t="s">
        <v>1421</v>
      </c>
      <c r="B748" t="s">
        <v>1418</v>
      </c>
      <c r="C748" t="s">
        <v>1422</v>
      </c>
      <c r="D748" s="26">
        <v>44771</v>
      </c>
      <c r="E748" t="s">
        <v>17</v>
      </c>
      <c r="F748" t="s">
        <v>4</v>
      </c>
      <c r="G748">
        <v>75</v>
      </c>
      <c r="H748">
        <v>60</v>
      </c>
      <c r="I748" s="26">
        <f t="shared" si="22"/>
        <v>44743</v>
      </c>
      <c r="J748" s="26">
        <f>INDEX(customers!$L:$L,MATCH(orders!$B748,customers!$A:$A,0))</f>
        <v>44713</v>
      </c>
      <c r="K748">
        <v>1</v>
      </c>
      <c r="L748">
        <f t="shared" si="23"/>
        <v>1</v>
      </c>
      <c r="M748" s="26" t="str">
        <f>INDEX(customers!$I:$I,MATCH(orders!$B748,customers!$A:$A,0))</f>
        <v>Email</v>
      </c>
      <c r="N748" s="26" t="str">
        <f>INDEX(customers!$E:$E,MATCH(orders!$B748,customers!$A:$A,0))</f>
        <v>Asia-Pacific</v>
      </c>
      <c r="O748" s="26" t="str">
        <f>INDEX(customers!$F:$F,MATCH(orders!$B748,customers!$A:$A,0))</f>
        <v>Retail</v>
      </c>
      <c r="P748" s="26" t="str">
        <f>INDEX(customers!$G:$G,MATCH(orders!$B748,customers!$A:$A,0))</f>
        <v>SMBs</v>
      </c>
      <c r="Q748" t="str">
        <f>INDEX(customers!$J:$J,MATCH(orders!$B748,customers!$A:$A,0))</f>
        <v>Basic</v>
      </c>
      <c r="R748" t="str">
        <f>INDEX(customers!$K:$K,MATCH(orders!$B748,customers!$A:$A,0))</f>
        <v>Monthly</v>
      </c>
    </row>
    <row r="749" spans="1:18" x14ac:dyDescent="0.25">
      <c r="A749" t="s">
        <v>1423</v>
      </c>
      <c r="B749" t="s">
        <v>1418</v>
      </c>
      <c r="C749" t="s">
        <v>1424</v>
      </c>
      <c r="D749" s="26">
        <v>44802</v>
      </c>
      <c r="E749" t="s">
        <v>17</v>
      </c>
      <c r="F749" t="s">
        <v>4</v>
      </c>
      <c r="G749">
        <v>75</v>
      </c>
      <c r="H749">
        <v>60</v>
      </c>
      <c r="I749" s="26">
        <f t="shared" si="22"/>
        <v>44774</v>
      </c>
      <c r="J749" s="26">
        <f>INDEX(customers!$L:$L,MATCH(orders!$B749,customers!$A:$A,0))</f>
        <v>44713</v>
      </c>
      <c r="K749">
        <v>1</v>
      </c>
      <c r="L749">
        <f t="shared" si="23"/>
        <v>2</v>
      </c>
      <c r="M749" s="26" t="str">
        <f>INDEX(customers!$I:$I,MATCH(orders!$B749,customers!$A:$A,0))</f>
        <v>Email</v>
      </c>
      <c r="N749" s="26" t="str">
        <f>INDEX(customers!$E:$E,MATCH(orders!$B749,customers!$A:$A,0))</f>
        <v>Asia-Pacific</v>
      </c>
      <c r="O749" s="26" t="str">
        <f>INDEX(customers!$F:$F,MATCH(orders!$B749,customers!$A:$A,0))</f>
        <v>Retail</v>
      </c>
      <c r="P749" s="26" t="str">
        <f>INDEX(customers!$G:$G,MATCH(orders!$B749,customers!$A:$A,0))</f>
        <v>SMBs</v>
      </c>
      <c r="Q749" t="str">
        <f>INDEX(customers!$J:$J,MATCH(orders!$B749,customers!$A:$A,0))</f>
        <v>Basic</v>
      </c>
      <c r="R749" t="str">
        <f>INDEX(customers!$K:$K,MATCH(orders!$B749,customers!$A:$A,0))</f>
        <v>Monthly</v>
      </c>
    </row>
    <row r="750" spans="1:18" x14ac:dyDescent="0.25">
      <c r="A750" t="s">
        <v>1425</v>
      </c>
      <c r="B750" t="s">
        <v>1426</v>
      </c>
      <c r="C750" t="s">
        <v>1427</v>
      </c>
      <c r="D750" s="26">
        <v>44726</v>
      </c>
      <c r="E750" t="s">
        <v>17</v>
      </c>
      <c r="F750" t="s">
        <v>5</v>
      </c>
      <c r="G750">
        <v>600</v>
      </c>
      <c r="H750">
        <v>480</v>
      </c>
      <c r="I750" s="26">
        <f t="shared" si="22"/>
        <v>44713</v>
      </c>
      <c r="J750" s="26">
        <f>INDEX(customers!$L:$L,MATCH(orders!$B750,customers!$A:$A,0))</f>
        <v>44713</v>
      </c>
      <c r="K750">
        <v>1</v>
      </c>
      <c r="L750">
        <f t="shared" si="23"/>
        <v>0</v>
      </c>
      <c r="M750" s="26" t="str">
        <f>INDEX(customers!$I:$I,MATCH(orders!$B750,customers!$A:$A,0))</f>
        <v>Affiliate</v>
      </c>
      <c r="N750" s="26" t="str">
        <f>INDEX(customers!$E:$E,MATCH(orders!$B750,customers!$A:$A,0))</f>
        <v>Asia-Pacific</v>
      </c>
      <c r="O750" s="26" t="str">
        <f>INDEX(customers!$F:$F,MATCH(orders!$B750,customers!$A:$A,0))</f>
        <v>Tech</v>
      </c>
      <c r="P750" s="26" t="str">
        <f>INDEX(customers!$G:$G,MATCH(orders!$B750,customers!$A:$A,0))</f>
        <v>Mid-Market</v>
      </c>
      <c r="Q750" t="str">
        <f>INDEX(customers!$J:$J,MATCH(orders!$B750,customers!$A:$A,0))</f>
        <v>Basic</v>
      </c>
      <c r="R750" t="str">
        <f>INDEX(customers!$K:$K,MATCH(orders!$B750,customers!$A:$A,0))</f>
        <v>Annual</v>
      </c>
    </row>
    <row r="751" spans="1:18" x14ac:dyDescent="0.25">
      <c r="A751" t="s">
        <v>1428</v>
      </c>
      <c r="B751" t="s">
        <v>1426</v>
      </c>
      <c r="C751" t="s">
        <v>1427</v>
      </c>
      <c r="D751" s="26">
        <v>45091</v>
      </c>
      <c r="E751" t="s">
        <v>17</v>
      </c>
      <c r="F751" t="s">
        <v>5</v>
      </c>
      <c r="G751">
        <v>600</v>
      </c>
      <c r="H751">
        <v>480</v>
      </c>
      <c r="I751" s="26">
        <f t="shared" si="22"/>
        <v>45078</v>
      </c>
      <c r="J751" s="26">
        <f>INDEX(customers!$L:$L,MATCH(orders!$B751,customers!$A:$A,0))</f>
        <v>44713</v>
      </c>
      <c r="K751">
        <v>1</v>
      </c>
      <c r="L751">
        <f t="shared" si="23"/>
        <v>12</v>
      </c>
      <c r="M751" s="26" t="str">
        <f>INDEX(customers!$I:$I,MATCH(orders!$B751,customers!$A:$A,0))</f>
        <v>Affiliate</v>
      </c>
      <c r="N751" s="26" t="str">
        <f>INDEX(customers!$E:$E,MATCH(orders!$B751,customers!$A:$A,0))</f>
        <v>Asia-Pacific</v>
      </c>
      <c r="O751" s="26" t="str">
        <f>INDEX(customers!$F:$F,MATCH(orders!$B751,customers!$A:$A,0))</f>
        <v>Tech</v>
      </c>
      <c r="P751" s="26" t="str">
        <f>INDEX(customers!$G:$G,MATCH(orders!$B751,customers!$A:$A,0))</f>
        <v>Mid-Market</v>
      </c>
      <c r="Q751" t="str">
        <f>INDEX(customers!$J:$J,MATCH(orders!$B751,customers!$A:$A,0))</f>
        <v>Basic</v>
      </c>
      <c r="R751" t="str">
        <f>INDEX(customers!$K:$K,MATCH(orders!$B751,customers!$A:$A,0))</f>
        <v>Annual</v>
      </c>
    </row>
    <row r="752" spans="1:18" x14ac:dyDescent="0.25">
      <c r="A752" t="s">
        <v>1429</v>
      </c>
      <c r="B752" t="s">
        <v>1426</v>
      </c>
      <c r="C752" t="s">
        <v>1430</v>
      </c>
      <c r="D752" s="26">
        <v>45092</v>
      </c>
      <c r="E752" t="s">
        <v>17</v>
      </c>
      <c r="F752" t="s">
        <v>5</v>
      </c>
      <c r="G752">
        <v>600</v>
      </c>
      <c r="H752">
        <v>480</v>
      </c>
      <c r="I752" s="26">
        <f t="shared" si="22"/>
        <v>45078</v>
      </c>
      <c r="J752" s="26">
        <f>INDEX(customers!$L:$L,MATCH(orders!$B752,customers!$A:$A,0))</f>
        <v>44713</v>
      </c>
      <c r="K752">
        <v>1</v>
      </c>
      <c r="L752">
        <f t="shared" si="23"/>
        <v>12</v>
      </c>
      <c r="M752" s="26" t="str">
        <f>INDEX(customers!$I:$I,MATCH(orders!$B752,customers!$A:$A,0))</f>
        <v>Affiliate</v>
      </c>
      <c r="N752" s="26" t="str">
        <f>INDEX(customers!$E:$E,MATCH(orders!$B752,customers!$A:$A,0))</f>
        <v>Asia-Pacific</v>
      </c>
      <c r="O752" s="26" t="str">
        <f>INDEX(customers!$F:$F,MATCH(orders!$B752,customers!$A:$A,0))</f>
        <v>Tech</v>
      </c>
      <c r="P752" s="26" t="str">
        <f>INDEX(customers!$G:$G,MATCH(orders!$B752,customers!$A:$A,0))</f>
        <v>Mid-Market</v>
      </c>
      <c r="Q752" t="str">
        <f>INDEX(customers!$J:$J,MATCH(orders!$B752,customers!$A:$A,0))</f>
        <v>Basic</v>
      </c>
      <c r="R752" t="str">
        <f>INDEX(customers!$K:$K,MATCH(orders!$B752,customers!$A:$A,0))</f>
        <v>Annual</v>
      </c>
    </row>
    <row r="753" spans="1:18" x14ac:dyDescent="0.25">
      <c r="A753" t="s">
        <v>1431</v>
      </c>
      <c r="B753" t="s">
        <v>1426</v>
      </c>
      <c r="C753" t="s">
        <v>1432</v>
      </c>
      <c r="D753" s="26">
        <v>45458</v>
      </c>
      <c r="E753" t="s">
        <v>17</v>
      </c>
      <c r="F753" t="s">
        <v>5</v>
      </c>
      <c r="G753">
        <v>600</v>
      </c>
      <c r="H753">
        <v>480</v>
      </c>
      <c r="I753" s="26">
        <f t="shared" si="22"/>
        <v>45444</v>
      </c>
      <c r="J753" s="26">
        <f>INDEX(customers!$L:$L,MATCH(orders!$B753,customers!$A:$A,0))</f>
        <v>44713</v>
      </c>
      <c r="K753">
        <v>1</v>
      </c>
      <c r="L753">
        <f t="shared" si="23"/>
        <v>24</v>
      </c>
      <c r="M753" s="26" t="str">
        <f>INDEX(customers!$I:$I,MATCH(orders!$B753,customers!$A:$A,0))</f>
        <v>Affiliate</v>
      </c>
      <c r="N753" s="26" t="str">
        <f>INDEX(customers!$E:$E,MATCH(orders!$B753,customers!$A:$A,0))</f>
        <v>Asia-Pacific</v>
      </c>
      <c r="O753" s="26" t="str">
        <f>INDEX(customers!$F:$F,MATCH(orders!$B753,customers!$A:$A,0))</f>
        <v>Tech</v>
      </c>
      <c r="P753" s="26" t="str">
        <f>INDEX(customers!$G:$G,MATCH(orders!$B753,customers!$A:$A,0))</f>
        <v>Mid-Market</v>
      </c>
      <c r="Q753" t="str">
        <f>INDEX(customers!$J:$J,MATCH(orders!$B753,customers!$A:$A,0))</f>
        <v>Basic</v>
      </c>
      <c r="R753" t="str">
        <f>INDEX(customers!$K:$K,MATCH(orders!$B753,customers!$A:$A,0))</f>
        <v>Annual</v>
      </c>
    </row>
    <row r="754" spans="1:18" x14ac:dyDescent="0.25">
      <c r="A754" t="s">
        <v>1433</v>
      </c>
      <c r="B754" t="s">
        <v>1434</v>
      </c>
      <c r="C754" t="s">
        <v>1435</v>
      </c>
      <c r="D754" s="26">
        <v>45328</v>
      </c>
      <c r="E754" t="s">
        <v>17</v>
      </c>
      <c r="F754" t="s">
        <v>5</v>
      </c>
      <c r="G754">
        <v>600</v>
      </c>
      <c r="H754">
        <v>480</v>
      </c>
      <c r="I754" s="26">
        <f t="shared" si="22"/>
        <v>45323</v>
      </c>
      <c r="J754" s="26">
        <f>INDEX(customers!$L:$L,MATCH(orders!$B754,customers!$A:$A,0))</f>
        <v>45323</v>
      </c>
      <c r="K754">
        <v>1</v>
      </c>
      <c r="L754">
        <f t="shared" si="23"/>
        <v>0</v>
      </c>
      <c r="M754" s="26" t="str">
        <f>INDEX(customers!$I:$I,MATCH(orders!$B754,customers!$A:$A,0))</f>
        <v>Paid Search</v>
      </c>
      <c r="N754" s="26" t="str">
        <f>INDEX(customers!$E:$E,MATCH(orders!$B754,customers!$A:$A,0))</f>
        <v>North America</v>
      </c>
      <c r="O754" s="26" t="str">
        <f>INDEX(customers!$F:$F,MATCH(orders!$B754,customers!$A:$A,0))</f>
        <v>Other</v>
      </c>
      <c r="P754" s="26" t="str">
        <f>INDEX(customers!$G:$G,MATCH(orders!$B754,customers!$A:$A,0))</f>
        <v>Mid-Market</v>
      </c>
      <c r="Q754" t="str">
        <f>INDEX(customers!$J:$J,MATCH(orders!$B754,customers!$A:$A,0))</f>
        <v>Pro</v>
      </c>
      <c r="R754" t="str">
        <f>INDEX(customers!$K:$K,MATCH(orders!$B754,customers!$A:$A,0))</f>
        <v>Monthly</v>
      </c>
    </row>
    <row r="755" spans="1:18" x14ac:dyDescent="0.25">
      <c r="A755" t="s">
        <v>1436</v>
      </c>
      <c r="B755" t="s">
        <v>1437</v>
      </c>
      <c r="C755" t="s">
        <v>1438</v>
      </c>
      <c r="D755" s="26">
        <v>44835</v>
      </c>
      <c r="E755" t="s">
        <v>17</v>
      </c>
      <c r="F755" t="s">
        <v>5</v>
      </c>
      <c r="G755">
        <v>600</v>
      </c>
      <c r="H755">
        <v>480</v>
      </c>
      <c r="I755" s="26">
        <f t="shared" si="22"/>
        <v>44835</v>
      </c>
      <c r="J755" s="26">
        <f>INDEX(customers!$L:$L,MATCH(orders!$B755,customers!$A:$A,0))</f>
        <v>44805</v>
      </c>
      <c r="K755">
        <v>1</v>
      </c>
      <c r="L755">
        <f t="shared" si="23"/>
        <v>1</v>
      </c>
      <c r="M755" s="26" t="str">
        <f>INDEX(customers!$I:$I,MATCH(orders!$B755,customers!$A:$A,0))</f>
        <v>Social Media</v>
      </c>
      <c r="N755" s="26" t="str">
        <f>INDEX(customers!$E:$E,MATCH(orders!$B755,customers!$A:$A,0))</f>
        <v>Europe</v>
      </c>
      <c r="O755" s="26" t="str">
        <f>INDEX(customers!$F:$F,MATCH(orders!$B755,customers!$A:$A,0))</f>
        <v>Healthcare</v>
      </c>
      <c r="P755" s="26" t="str">
        <f>INDEX(customers!$G:$G,MATCH(orders!$B755,customers!$A:$A,0))</f>
        <v>SMBs</v>
      </c>
      <c r="Q755" t="str">
        <f>INDEX(customers!$J:$J,MATCH(orders!$B755,customers!$A:$A,0))</f>
        <v>Basic</v>
      </c>
      <c r="R755" t="str">
        <f>INDEX(customers!$K:$K,MATCH(orders!$B755,customers!$A:$A,0))</f>
        <v>Annual</v>
      </c>
    </row>
    <row r="756" spans="1:18" x14ac:dyDescent="0.25">
      <c r="A756" t="s">
        <v>1439</v>
      </c>
      <c r="B756" t="s">
        <v>1440</v>
      </c>
      <c r="C756" t="s">
        <v>1441</v>
      </c>
      <c r="D756" s="26">
        <v>45344</v>
      </c>
      <c r="E756" t="s">
        <v>18</v>
      </c>
      <c r="F756" t="s">
        <v>4</v>
      </c>
      <c r="G756">
        <v>135</v>
      </c>
      <c r="H756">
        <v>110.7</v>
      </c>
      <c r="I756" s="26">
        <f t="shared" si="22"/>
        <v>45323</v>
      </c>
      <c r="J756" s="26">
        <f>INDEX(customers!$L:$L,MATCH(orders!$B756,customers!$A:$A,0))</f>
        <v>45323</v>
      </c>
      <c r="K756">
        <v>1</v>
      </c>
      <c r="L756">
        <f t="shared" si="23"/>
        <v>0</v>
      </c>
      <c r="M756" s="26" t="str">
        <f>INDEX(customers!$I:$I,MATCH(orders!$B756,customers!$A:$A,0))</f>
        <v>Paid Search</v>
      </c>
      <c r="N756" s="26" t="str">
        <f>INDEX(customers!$E:$E,MATCH(orders!$B756,customers!$A:$A,0))</f>
        <v>North America</v>
      </c>
      <c r="O756" s="26" t="str">
        <f>INDEX(customers!$F:$F,MATCH(orders!$B756,customers!$A:$A,0))</f>
        <v>Education</v>
      </c>
      <c r="P756" s="26" t="str">
        <f>INDEX(customers!$G:$G,MATCH(orders!$B756,customers!$A:$A,0))</f>
        <v>SMBs</v>
      </c>
      <c r="Q756" t="str">
        <f>INDEX(customers!$J:$J,MATCH(orders!$B756,customers!$A:$A,0))</f>
        <v>Enterprise</v>
      </c>
      <c r="R756" t="str">
        <f>INDEX(customers!$K:$K,MATCH(orders!$B756,customers!$A:$A,0))</f>
        <v>Annual</v>
      </c>
    </row>
    <row r="757" spans="1:18" x14ac:dyDescent="0.25">
      <c r="A757" t="s">
        <v>1442</v>
      </c>
      <c r="B757" t="s">
        <v>1440</v>
      </c>
      <c r="C757" t="s">
        <v>1441</v>
      </c>
      <c r="D757" s="26">
        <v>45373</v>
      </c>
      <c r="E757" t="s">
        <v>18</v>
      </c>
      <c r="F757" t="s">
        <v>4</v>
      </c>
      <c r="G757">
        <v>135</v>
      </c>
      <c r="H757">
        <v>110.7</v>
      </c>
      <c r="I757" s="26">
        <f t="shared" si="22"/>
        <v>45352</v>
      </c>
      <c r="J757" s="26">
        <f>INDEX(customers!$L:$L,MATCH(orders!$B757,customers!$A:$A,0))</f>
        <v>45323</v>
      </c>
      <c r="K757">
        <v>1</v>
      </c>
      <c r="L757">
        <f t="shared" si="23"/>
        <v>1</v>
      </c>
      <c r="M757" s="26" t="str">
        <f>INDEX(customers!$I:$I,MATCH(orders!$B757,customers!$A:$A,0))</f>
        <v>Paid Search</v>
      </c>
      <c r="N757" s="26" t="str">
        <f>INDEX(customers!$E:$E,MATCH(orders!$B757,customers!$A:$A,0))</f>
        <v>North America</v>
      </c>
      <c r="O757" s="26" t="str">
        <f>INDEX(customers!$F:$F,MATCH(orders!$B757,customers!$A:$A,0))</f>
        <v>Education</v>
      </c>
      <c r="P757" s="26" t="str">
        <f>INDEX(customers!$G:$G,MATCH(orders!$B757,customers!$A:$A,0))</f>
        <v>SMBs</v>
      </c>
      <c r="Q757" t="str">
        <f>INDEX(customers!$J:$J,MATCH(orders!$B757,customers!$A:$A,0))</f>
        <v>Enterprise</v>
      </c>
      <c r="R757" t="str">
        <f>INDEX(customers!$K:$K,MATCH(orders!$B757,customers!$A:$A,0))</f>
        <v>Annual</v>
      </c>
    </row>
    <row r="758" spans="1:18" x14ac:dyDescent="0.25">
      <c r="A758" t="s">
        <v>1443</v>
      </c>
      <c r="B758" t="s">
        <v>1440</v>
      </c>
      <c r="C758" t="s">
        <v>1444</v>
      </c>
      <c r="D758" s="26">
        <v>45375</v>
      </c>
      <c r="E758" t="s">
        <v>18</v>
      </c>
      <c r="F758" t="s">
        <v>4</v>
      </c>
      <c r="G758">
        <v>135</v>
      </c>
      <c r="H758">
        <v>110.7</v>
      </c>
      <c r="I758" s="26">
        <f t="shared" si="22"/>
        <v>45352</v>
      </c>
      <c r="J758" s="26">
        <f>INDEX(customers!$L:$L,MATCH(orders!$B758,customers!$A:$A,0))</f>
        <v>45323</v>
      </c>
      <c r="K758">
        <v>1</v>
      </c>
      <c r="L758">
        <f t="shared" si="23"/>
        <v>1</v>
      </c>
      <c r="M758" s="26" t="str">
        <f>INDEX(customers!$I:$I,MATCH(orders!$B758,customers!$A:$A,0))</f>
        <v>Paid Search</v>
      </c>
      <c r="N758" s="26" t="str">
        <f>INDEX(customers!$E:$E,MATCH(orders!$B758,customers!$A:$A,0))</f>
        <v>North America</v>
      </c>
      <c r="O758" s="26" t="str">
        <f>INDEX(customers!$F:$F,MATCH(orders!$B758,customers!$A:$A,0))</f>
        <v>Education</v>
      </c>
      <c r="P758" s="26" t="str">
        <f>INDEX(customers!$G:$G,MATCH(orders!$B758,customers!$A:$A,0))</f>
        <v>SMBs</v>
      </c>
      <c r="Q758" t="str">
        <f>INDEX(customers!$J:$J,MATCH(orders!$B758,customers!$A:$A,0))</f>
        <v>Enterprise</v>
      </c>
      <c r="R758" t="str">
        <f>INDEX(customers!$K:$K,MATCH(orders!$B758,customers!$A:$A,0))</f>
        <v>Annual</v>
      </c>
    </row>
    <row r="759" spans="1:18" x14ac:dyDescent="0.25">
      <c r="A759" t="s">
        <v>1445</v>
      </c>
      <c r="B759" t="s">
        <v>1440</v>
      </c>
      <c r="C759" t="s">
        <v>1446</v>
      </c>
      <c r="D759" s="26">
        <v>45406</v>
      </c>
      <c r="E759" t="s">
        <v>19</v>
      </c>
      <c r="F759" t="s">
        <v>4</v>
      </c>
      <c r="G759">
        <v>315</v>
      </c>
      <c r="H759">
        <v>267.75</v>
      </c>
      <c r="I759" s="26">
        <f t="shared" si="22"/>
        <v>45383</v>
      </c>
      <c r="J759" s="26">
        <f>INDEX(customers!$L:$L,MATCH(orders!$B759,customers!$A:$A,0))</f>
        <v>45323</v>
      </c>
      <c r="K759">
        <v>1</v>
      </c>
      <c r="L759">
        <f t="shared" si="23"/>
        <v>2</v>
      </c>
      <c r="M759" s="26" t="str">
        <f>INDEX(customers!$I:$I,MATCH(orders!$B759,customers!$A:$A,0))</f>
        <v>Paid Search</v>
      </c>
      <c r="N759" s="26" t="str">
        <f>INDEX(customers!$E:$E,MATCH(orders!$B759,customers!$A:$A,0))</f>
        <v>North America</v>
      </c>
      <c r="O759" s="26" t="str">
        <f>INDEX(customers!$F:$F,MATCH(orders!$B759,customers!$A:$A,0))</f>
        <v>Education</v>
      </c>
      <c r="P759" s="26" t="str">
        <f>INDEX(customers!$G:$G,MATCH(orders!$B759,customers!$A:$A,0))</f>
        <v>SMBs</v>
      </c>
      <c r="Q759" t="str">
        <f>INDEX(customers!$J:$J,MATCH(orders!$B759,customers!$A:$A,0))</f>
        <v>Enterprise</v>
      </c>
      <c r="R759" t="str">
        <f>INDEX(customers!$K:$K,MATCH(orders!$B759,customers!$A:$A,0))</f>
        <v>Annual</v>
      </c>
    </row>
    <row r="760" spans="1:18" x14ac:dyDescent="0.25">
      <c r="A760" t="s">
        <v>1447</v>
      </c>
      <c r="B760" t="s">
        <v>1440</v>
      </c>
      <c r="C760" t="s">
        <v>1446</v>
      </c>
      <c r="D760" s="26">
        <v>45436</v>
      </c>
      <c r="E760" t="s">
        <v>19</v>
      </c>
      <c r="F760" t="s">
        <v>4</v>
      </c>
      <c r="G760">
        <v>315</v>
      </c>
      <c r="H760">
        <v>267.75</v>
      </c>
      <c r="I760" s="26">
        <f t="shared" si="22"/>
        <v>45413</v>
      </c>
      <c r="J760" s="26">
        <f>INDEX(customers!$L:$L,MATCH(orders!$B760,customers!$A:$A,0))</f>
        <v>45323</v>
      </c>
      <c r="K760">
        <v>1</v>
      </c>
      <c r="L760">
        <f t="shared" si="23"/>
        <v>3</v>
      </c>
      <c r="M760" s="26" t="str">
        <f>INDEX(customers!$I:$I,MATCH(orders!$B760,customers!$A:$A,0))</f>
        <v>Paid Search</v>
      </c>
      <c r="N760" s="26" t="str">
        <f>INDEX(customers!$E:$E,MATCH(orders!$B760,customers!$A:$A,0))</f>
        <v>North America</v>
      </c>
      <c r="O760" s="26" t="str">
        <f>INDEX(customers!$F:$F,MATCH(orders!$B760,customers!$A:$A,0))</f>
        <v>Education</v>
      </c>
      <c r="P760" s="26" t="str">
        <f>INDEX(customers!$G:$G,MATCH(orders!$B760,customers!$A:$A,0))</f>
        <v>SMBs</v>
      </c>
      <c r="Q760" t="str">
        <f>INDEX(customers!$J:$J,MATCH(orders!$B760,customers!$A:$A,0))</f>
        <v>Enterprise</v>
      </c>
      <c r="R760" t="str">
        <f>INDEX(customers!$K:$K,MATCH(orders!$B760,customers!$A:$A,0))</f>
        <v>Annual</v>
      </c>
    </row>
    <row r="761" spans="1:18" x14ac:dyDescent="0.25">
      <c r="A761" t="s">
        <v>1448</v>
      </c>
      <c r="B761" t="s">
        <v>1440</v>
      </c>
      <c r="C761" t="s">
        <v>1449</v>
      </c>
      <c r="D761" s="26">
        <v>45437</v>
      </c>
      <c r="E761" t="s">
        <v>19</v>
      </c>
      <c r="F761" t="s">
        <v>4</v>
      </c>
      <c r="G761">
        <v>315</v>
      </c>
      <c r="H761">
        <v>267.75</v>
      </c>
      <c r="I761" s="26">
        <f t="shared" si="22"/>
        <v>45413</v>
      </c>
      <c r="J761" s="26">
        <f>INDEX(customers!$L:$L,MATCH(orders!$B761,customers!$A:$A,0))</f>
        <v>45323</v>
      </c>
      <c r="K761">
        <v>1</v>
      </c>
      <c r="L761">
        <f t="shared" si="23"/>
        <v>3</v>
      </c>
      <c r="M761" s="26" t="str">
        <f>INDEX(customers!$I:$I,MATCH(orders!$B761,customers!$A:$A,0))</f>
        <v>Paid Search</v>
      </c>
      <c r="N761" s="26" t="str">
        <f>INDEX(customers!$E:$E,MATCH(orders!$B761,customers!$A:$A,0))</f>
        <v>North America</v>
      </c>
      <c r="O761" s="26" t="str">
        <f>INDEX(customers!$F:$F,MATCH(orders!$B761,customers!$A:$A,0))</f>
        <v>Education</v>
      </c>
      <c r="P761" s="26" t="str">
        <f>INDEX(customers!$G:$G,MATCH(orders!$B761,customers!$A:$A,0))</f>
        <v>SMBs</v>
      </c>
      <c r="Q761" t="str">
        <f>INDEX(customers!$J:$J,MATCH(orders!$B761,customers!$A:$A,0))</f>
        <v>Enterprise</v>
      </c>
      <c r="R761" t="str">
        <f>INDEX(customers!$K:$K,MATCH(orders!$B761,customers!$A:$A,0))</f>
        <v>Annual</v>
      </c>
    </row>
    <row r="762" spans="1:18" x14ac:dyDescent="0.25">
      <c r="A762" t="s">
        <v>1450</v>
      </c>
      <c r="B762" t="s">
        <v>1440</v>
      </c>
      <c r="C762" t="s">
        <v>1451</v>
      </c>
      <c r="D762" s="26">
        <v>45468</v>
      </c>
      <c r="E762" t="s">
        <v>19</v>
      </c>
      <c r="F762" t="s">
        <v>4</v>
      </c>
      <c r="G762">
        <v>315</v>
      </c>
      <c r="H762">
        <v>267.75</v>
      </c>
      <c r="I762" s="26">
        <f t="shared" si="22"/>
        <v>45444</v>
      </c>
      <c r="J762" s="26">
        <f>INDEX(customers!$L:$L,MATCH(orders!$B762,customers!$A:$A,0))</f>
        <v>45323</v>
      </c>
      <c r="K762">
        <v>1</v>
      </c>
      <c r="L762">
        <f t="shared" si="23"/>
        <v>4</v>
      </c>
      <c r="M762" s="26" t="str">
        <f>INDEX(customers!$I:$I,MATCH(orders!$B762,customers!$A:$A,0))</f>
        <v>Paid Search</v>
      </c>
      <c r="N762" s="26" t="str">
        <f>INDEX(customers!$E:$E,MATCH(orders!$B762,customers!$A:$A,0))</f>
        <v>North America</v>
      </c>
      <c r="O762" s="26" t="str">
        <f>INDEX(customers!$F:$F,MATCH(orders!$B762,customers!$A:$A,0))</f>
        <v>Education</v>
      </c>
      <c r="P762" s="26" t="str">
        <f>INDEX(customers!$G:$G,MATCH(orders!$B762,customers!$A:$A,0))</f>
        <v>SMBs</v>
      </c>
      <c r="Q762" t="str">
        <f>INDEX(customers!$J:$J,MATCH(orders!$B762,customers!$A:$A,0))</f>
        <v>Enterprise</v>
      </c>
      <c r="R762" t="str">
        <f>INDEX(customers!$K:$K,MATCH(orders!$B762,customers!$A:$A,0))</f>
        <v>Annual</v>
      </c>
    </row>
    <row r="763" spans="1:18" x14ac:dyDescent="0.25">
      <c r="A763" t="s">
        <v>1452</v>
      </c>
      <c r="B763" t="s">
        <v>1440</v>
      </c>
      <c r="C763" t="s">
        <v>1451</v>
      </c>
      <c r="D763" s="26">
        <v>45498</v>
      </c>
      <c r="E763" t="s">
        <v>19</v>
      </c>
      <c r="F763" t="s">
        <v>4</v>
      </c>
      <c r="G763">
        <v>315</v>
      </c>
      <c r="H763">
        <v>267.75</v>
      </c>
      <c r="I763" s="26">
        <f t="shared" si="22"/>
        <v>45474</v>
      </c>
      <c r="J763" s="26">
        <f>INDEX(customers!$L:$L,MATCH(orders!$B763,customers!$A:$A,0))</f>
        <v>45323</v>
      </c>
      <c r="K763">
        <v>1</v>
      </c>
      <c r="L763">
        <f t="shared" si="23"/>
        <v>5</v>
      </c>
      <c r="M763" s="26" t="str">
        <f>INDEX(customers!$I:$I,MATCH(orders!$B763,customers!$A:$A,0))</f>
        <v>Paid Search</v>
      </c>
      <c r="N763" s="26" t="str">
        <f>INDEX(customers!$E:$E,MATCH(orders!$B763,customers!$A:$A,0))</f>
        <v>North America</v>
      </c>
      <c r="O763" s="26" t="str">
        <f>INDEX(customers!$F:$F,MATCH(orders!$B763,customers!$A:$A,0))</f>
        <v>Education</v>
      </c>
      <c r="P763" s="26" t="str">
        <f>INDEX(customers!$G:$G,MATCH(orders!$B763,customers!$A:$A,0))</f>
        <v>SMBs</v>
      </c>
      <c r="Q763" t="str">
        <f>INDEX(customers!$J:$J,MATCH(orders!$B763,customers!$A:$A,0))</f>
        <v>Enterprise</v>
      </c>
      <c r="R763" t="str">
        <f>INDEX(customers!$K:$K,MATCH(orders!$B763,customers!$A:$A,0))</f>
        <v>Annual</v>
      </c>
    </row>
    <row r="764" spans="1:18" x14ac:dyDescent="0.25">
      <c r="A764" t="s">
        <v>1453</v>
      </c>
      <c r="B764" t="s">
        <v>1440</v>
      </c>
      <c r="C764" t="s">
        <v>1454</v>
      </c>
      <c r="D764" s="26">
        <v>45499</v>
      </c>
      <c r="E764" t="s">
        <v>19</v>
      </c>
      <c r="F764" t="s">
        <v>4</v>
      </c>
      <c r="G764">
        <v>315</v>
      </c>
      <c r="H764">
        <v>267.75</v>
      </c>
      <c r="I764" s="26">
        <f t="shared" si="22"/>
        <v>45474</v>
      </c>
      <c r="J764" s="26">
        <f>INDEX(customers!$L:$L,MATCH(orders!$B764,customers!$A:$A,0))</f>
        <v>45323</v>
      </c>
      <c r="K764">
        <v>1</v>
      </c>
      <c r="L764">
        <f t="shared" si="23"/>
        <v>5</v>
      </c>
      <c r="M764" s="26" t="str">
        <f>INDEX(customers!$I:$I,MATCH(orders!$B764,customers!$A:$A,0))</f>
        <v>Paid Search</v>
      </c>
      <c r="N764" s="26" t="str">
        <f>INDEX(customers!$E:$E,MATCH(orders!$B764,customers!$A:$A,0))</f>
        <v>North America</v>
      </c>
      <c r="O764" s="26" t="str">
        <f>INDEX(customers!$F:$F,MATCH(orders!$B764,customers!$A:$A,0))</f>
        <v>Education</v>
      </c>
      <c r="P764" s="26" t="str">
        <f>INDEX(customers!$G:$G,MATCH(orders!$B764,customers!$A:$A,0))</f>
        <v>SMBs</v>
      </c>
      <c r="Q764" t="str">
        <f>INDEX(customers!$J:$J,MATCH(orders!$B764,customers!$A:$A,0))</f>
        <v>Enterprise</v>
      </c>
      <c r="R764" t="str">
        <f>INDEX(customers!$K:$K,MATCH(orders!$B764,customers!$A:$A,0))</f>
        <v>Annual</v>
      </c>
    </row>
    <row r="765" spans="1:18" x14ac:dyDescent="0.25">
      <c r="A765" t="s">
        <v>1455</v>
      </c>
      <c r="B765" t="s">
        <v>1440</v>
      </c>
      <c r="C765" t="s">
        <v>1456</v>
      </c>
      <c r="D765" s="26">
        <v>45530</v>
      </c>
      <c r="E765" t="s">
        <v>19</v>
      </c>
      <c r="F765" t="s">
        <v>4</v>
      </c>
      <c r="G765">
        <v>315</v>
      </c>
      <c r="H765">
        <v>267.75</v>
      </c>
      <c r="I765" s="26">
        <f t="shared" si="22"/>
        <v>45505</v>
      </c>
      <c r="J765" s="26">
        <f>INDEX(customers!$L:$L,MATCH(orders!$B765,customers!$A:$A,0))</f>
        <v>45323</v>
      </c>
      <c r="K765">
        <v>1</v>
      </c>
      <c r="L765">
        <f t="shared" si="23"/>
        <v>6</v>
      </c>
      <c r="M765" s="26" t="str">
        <f>INDEX(customers!$I:$I,MATCH(orders!$B765,customers!$A:$A,0))</f>
        <v>Paid Search</v>
      </c>
      <c r="N765" s="26" t="str">
        <f>INDEX(customers!$E:$E,MATCH(orders!$B765,customers!$A:$A,0))</f>
        <v>North America</v>
      </c>
      <c r="O765" s="26" t="str">
        <f>INDEX(customers!$F:$F,MATCH(orders!$B765,customers!$A:$A,0))</f>
        <v>Education</v>
      </c>
      <c r="P765" s="26" t="str">
        <f>INDEX(customers!$G:$G,MATCH(orders!$B765,customers!$A:$A,0))</f>
        <v>SMBs</v>
      </c>
      <c r="Q765" t="str">
        <f>INDEX(customers!$J:$J,MATCH(orders!$B765,customers!$A:$A,0))</f>
        <v>Enterprise</v>
      </c>
      <c r="R765" t="str">
        <f>INDEX(customers!$K:$K,MATCH(orders!$B765,customers!$A:$A,0))</f>
        <v>Annual</v>
      </c>
    </row>
    <row r="766" spans="1:18" x14ac:dyDescent="0.25">
      <c r="A766" t="s">
        <v>1457</v>
      </c>
      <c r="B766" t="s">
        <v>1440</v>
      </c>
      <c r="C766" t="s">
        <v>1458</v>
      </c>
      <c r="D766" s="26">
        <v>45561</v>
      </c>
      <c r="E766" t="s">
        <v>18</v>
      </c>
      <c r="F766" t="s">
        <v>4</v>
      </c>
      <c r="G766">
        <v>135</v>
      </c>
      <c r="H766">
        <v>110.7</v>
      </c>
      <c r="I766" s="26">
        <f t="shared" si="22"/>
        <v>45536</v>
      </c>
      <c r="J766" s="26">
        <f>INDEX(customers!$L:$L,MATCH(orders!$B766,customers!$A:$A,0))</f>
        <v>45323</v>
      </c>
      <c r="K766">
        <v>1</v>
      </c>
      <c r="L766">
        <f t="shared" si="23"/>
        <v>7</v>
      </c>
      <c r="M766" s="26" t="str">
        <f>INDEX(customers!$I:$I,MATCH(orders!$B766,customers!$A:$A,0))</f>
        <v>Paid Search</v>
      </c>
      <c r="N766" s="26" t="str">
        <f>INDEX(customers!$E:$E,MATCH(orders!$B766,customers!$A:$A,0))</f>
        <v>North America</v>
      </c>
      <c r="O766" s="26" t="str">
        <f>INDEX(customers!$F:$F,MATCH(orders!$B766,customers!$A:$A,0))</f>
        <v>Education</v>
      </c>
      <c r="P766" s="26" t="str">
        <f>INDEX(customers!$G:$G,MATCH(orders!$B766,customers!$A:$A,0))</f>
        <v>SMBs</v>
      </c>
      <c r="Q766" t="str">
        <f>INDEX(customers!$J:$J,MATCH(orders!$B766,customers!$A:$A,0))</f>
        <v>Enterprise</v>
      </c>
      <c r="R766" t="str">
        <f>INDEX(customers!$K:$K,MATCH(orders!$B766,customers!$A:$A,0))</f>
        <v>Annual</v>
      </c>
    </row>
    <row r="767" spans="1:18" x14ac:dyDescent="0.25">
      <c r="A767" t="s">
        <v>1459</v>
      </c>
      <c r="B767" t="s">
        <v>1440</v>
      </c>
      <c r="C767" t="s">
        <v>1458</v>
      </c>
      <c r="D767" s="26">
        <v>45591</v>
      </c>
      <c r="E767" t="s">
        <v>18</v>
      </c>
      <c r="F767" t="s">
        <v>4</v>
      </c>
      <c r="G767">
        <v>135</v>
      </c>
      <c r="H767">
        <v>110.7</v>
      </c>
      <c r="I767" s="26">
        <f t="shared" si="22"/>
        <v>45566</v>
      </c>
      <c r="J767" s="26">
        <f>INDEX(customers!$L:$L,MATCH(orders!$B767,customers!$A:$A,0))</f>
        <v>45323</v>
      </c>
      <c r="K767">
        <v>1</v>
      </c>
      <c r="L767">
        <f t="shared" si="23"/>
        <v>8</v>
      </c>
      <c r="M767" s="26" t="str">
        <f>INDEX(customers!$I:$I,MATCH(orders!$B767,customers!$A:$A,0))</f>
        <v>Paid Search</v>
      </c>
      <c r="N767" s="26" t="str">
        <f>INDEX(customers!$E:$E,MATCH(orders!$B767,customers!$A:$A,0))</f>
        <v>North America</v>
      </c>
      <c r="O767" s="26" t="str">
        <f>INDEX(customers!$F:$F,MATCH(orders!$B767,customers!$A:$A,0))</f>
        <v>Education</v>
      </c>
      <c r="P767" s="26" t="str">
        <f>INDEX(customers!$G:$G,MATCH(orders!$B767,customers!$A:$A,0))</f>
        <v>SMBs</v>
      </c>
      <c r="Q767" t="str">
        <f>INDEX(customers!$J:$J,MATCH(orders!$B767,customers!$A:$A,0))</f>
        <v>Enterprise</v>
      </c>
      <c r="R767" t="str">
        <f>INDEX(customers!$K:$K,MATCH(orders!$B767,customers!$A:$A,0))</f>
        <v>Annual</v>
      </c>
    </row>
    <row r="768" spans="1:18" x14ac:dyDescent="0.25">
      <c r="A768" t="s">
        <v>1460</v>
      </c>
      <c r="B768" t="s">
        <v>1440</v>
      </c>
      <c r="C768" t="s">
        <v>1461</v>
      </c>
      <c r="D768" s="26">
        <v>45592</v>
      </c>
      <c r="E768" t="s">
        <v>18</v>
      </c>
      <c r="F768" t="s">
        <v>4</v>
      </c>
      <c r="G768">
        <v>135</v>
      </c>
      <c r="H768">
        <v>110.7</v>
      </c>
      <c r="I768" s="26">
        <f t="shared" si="22"/>
        <v>45566</v>
      </c>
      <c r="J768" s="26">
        <f>INDEX(customers!$L:$L,MATCH(orders!$B768,customers!$A:$A,0))</f>
        <v>45323</v>
      </c>
      <c r="K768">
        <v>1</v>
      </c>
      <c r="L768">
        <f t="shared" si="23"/>
        <v>8</v>
      </c>
      <c r="M768" s="26" t="str">
        <f>INDEX(customers!$I:$I,MATCH(orders!$B768,customers!$A:$A,0))</f>
        <v>Paid Search</v>
      </c>
      <c r="N768" s="26" t="str">
        <f>INDEX(customers!$E:$E,MATCH(orders!$B768,customers!$A:$A,0))</f>
        <v>North America</v>
      </c>
      <c r="O768" s="26" t="str">
        <f>INDEX(customers!$F:$F,MATCH(orders!$B768,customers!$A:$A,0))</f>
        <v>Education</v>
      </c>
      <c r="P768" s="26" t="str">
        <f>INDEX(customers!$G:$G,MATCH(orders!$B768,customers!$A:$A,0))</f>
        <v>SMBs</v>
      </c>
      <c r="Q768" t="str">
        <f>INDEX(customers!$J:$J,MATCH(orders!$B768,customers!$A:$A,0))</f>
        <v>Enterprise</v>
      </c>
      <c r="R768" t="str">
        <f>INDEX(customers!$K:$K,MATCH(orders!$B768,customers!$A:$A,0))</f>
        <v>Annual</v>
      </c>
    </row>
    <row r="769" spans="1:18" x14ac:dyDescent="0.25">
      <c r="A769" t="s">
        <v>1462</v>
      </c>
      <c r="B769" t="s">
        <v>1440</v>
      </c>
      <c r="C769" t="s">
        <v>1463</v>
      </c>
      <c r="D769" s="26">
        <v>45623</v>
      </c>
      <c r="E769" t="s">
        <v>18</v>
      </c>
      <c r="F769" t="s">
        <v>4</v>
      </c>
      <c r="G769">
        <v>135</v>
      </c>
      <c r="H769">
        <v>110.7</v>
      </c>
      <c r="I769" s="26">
        <f t="shared" si="22"/>
        <v>45597</v>
      </c>
      <c r="J769" s="26">
        <f>INDEX(customers!$L:$L,MATCH(orders!$B769,customers!$A:$A,0))</f>
        <v>45323</v>
      </c>
      <c r="K769">
        <v>1</v>
      </c>
      <c r="L769">
        <f t="shared" si="23"/>
        <v>9</v>
      </c>
      <c r="M769" s="26" t="str">
        <f>INDEX(customers!$I:$I,MATCH(orders!$B769,customers!$A:$A,0))</f>
        <v>Paid Search</v>
      </c>
      <c r="N769" s="26" t="str">
        <f>INDEX(customers!$E:$E,MATCH(orders!$B769,customers!$A:$A,0))</f>
        <v>North America</v>
      </c>
      <c r="O769" s="26" t="str">
        <f>INDEX(customers!$F:$F,MATCH(orders!$B769,customers!$A:$A,0))</f>
        <v>Education</v>
      </c>
      <c r="P769" s="26" t="str">
        <f>INDEX(customers!$G:$G,MATCH(orders!$B769,customers!$A:$A,0))</f>
        <v>SMBs</v>
      </c>
      <c r="Q769" t="str">
        <f>INDEX(customers!$J:$J,MATCH(orders!$B769,customers!$A:$A,0))</f>
        <v>Enterprise</v>
      </c>
      <c r="R769" t="str">
        <f>INDEX(customers!$K:$K,MATCH(orders!$B769,customers!$A:$A,0))</f>
        <v>Annual</v>
      </c>
    </row>
    <row r="770" spans="1:18" x14ac:dyDescent="0.25">
      <c r="A770" t="s">
        <v>1464</v>
      </c>
      <c r="B770" t="s">
        <v>1440</v>
      </c>
      <c r="C770" t="s">
        <v>1463</v>
      </c>
      <c r="D770" s="26">
        <v>45653</v>
      </c>
      <c r="E770" t="s">
        <v>18</v>
      </c>
      <c r="F770" t="s">
        <v>4</v>
      </c>
      <c r="G770">
        <v>135</v>
      </c>
      <c r="H770">
        <v>110.7</v>
      </c>
      <c r="I770" s="26">
        <f t="shared" ref="I770:I833" si="24">EOMONTH(D770,-1)+1</f>
        <v>45627</v>
      </c>
      <c r="J770" s="26">
        <f>INDEX(customers!$L:$L,MATCH(orders!$B770,customers!$A:$A,0))</f>
        <v>45323</v>
      </c>
      <c r="K770">
        <v>1</v>
      </c>
      <c r="L770">
        <f t="shared" si="23"/>
        <v>10</v>
      </c>
      <c r="M770" s="26" t="str">
        <f>INDEX(customers!$I:$I,MATCH(orders!$B770,customers!$A:$A,0))</f>
        <v>Paid Search</v>
      </c>
      <c r="N770" s="26" t="str">
        <f>INDEX(customers!$E:$E,MATCH(orders!$B770,customers!$A:$A,0))</f>
        <v>North America</v>
      </c>
      <c r="O770" s="26" t="str">
        <f>INDEX(customers!$F:$F,MATCH(orders!$B770,customers!$A:$A,0))</f>
        <v>Education</v>
      </c>
      <c r="P770" s="26" t="str">
        <f>INDEX(customers!$G:$G,MATCH(orders!$B770,customers!$A:$A,0))</f>
        <v>SMBs</v>
      </c>
      <c r="Q770" t="str">
        <f>INDEX(customers!$J:$J,MATCH(orders!$B770,customers!$A:$A,0))</f>
        <v>Enterprise</v>
      </c>
      <c r="R770" t="str">
        <f>INDEX(customers!$K:$K,MATCH(orders!$B770,customers!$A:$A,0))</f>
        <v>Annual</v>
      </c>
    </row>
    <row r="771" spans="1:18" x14ac:dyDescent="0.25">
      <c r="A771" t="s">
        <v>1465</v>
      </c>
      <c r="B771" t="s">
        <v>1440</v>
      </c>
      <c r="C771" t="s">
        <v>1466</v>
      </c>
      <c r="D771" s="26">
        <v>45654</v>
      </c>
      <c r="E771" t="s">
        <v>18</v>
      </c>
      <c r="F771" t="s">
        <v>4</v>
      </c>
      <c r="G771">
        <v>135</v>
      </c>
      <c r="H771">
        <v>110.7</v>
      </c>
      <c r="I771" s="26">
        <f t="shared" si="24"/>
        <v>45627</v>
      </c>
      <c r="J771" s="26">
        <f>INDEX(customers!$L:$L,MATCH(orders!$B771,customers!$A:$A,0))</f>
        <v>45323</v>
      </c>
      <c r="K771">
        <v>1</v>
      </c>
      <c r="L771">
        <f t="shared" ref="L771:L834" si="25">DATEDIF(J771,I771,"M")</f>
        <v>10</v>
      </c>
      <c r="M771" s="26" t="str">
        <f>INDEX(customers!$I:$I,MATCH(orders!$B771,customers!$A:$A,0))</f>
        <v>Paid Search</v>
      </c>
      <c r="N771" s="26" t="str">
        <f>INDEX(customers!$E:$E,MATCH(orders!$B771,customers!$A:$A,0))</f>
        <v>North America</v>
      </c>
      <c r="O771" s="26" t="str">
        <f>INDEX(customers!$F:$F,MATCH(orders!$B771,customers!$A:$A,0))</f>
        <v>Education</v>
      </c>
      <c r="P771" s="26" t="str">
        <f>INDEX(customers!$G:$G,MATCH(orders!$B771,customers!$A:$A,0))</f>
        <v>SMBs</v>
      </c>
      <c r="Q771" t="str">
        <f>INDEX(customers!$J:$J,MATCH(orders!$B771,customers!$A:$A,0))</f>
        <v>Enterprise</v>
      </c>
      <c r="R771" t="str">
        <f>INDEX(customers!$K:$K,MATCH(orders!$B771,customers!$A:$A,0))</f>
        <v>Annual</v>
      </c>
    </row>
    <row r="772" spans="1:18" x14ac:dyDescent="0.25">
      <c r="A772" t="s">
        <v>1467</v>
      </c>
      <c r="B772" t="s">
        <v>1468</v>
      </c>
      <c r="C772" t="s">
        <v>1469</v>
      </c>
      <c r="D772" s="26">
        <v>44671</v>
      </c>
      <c r="E772" t="s">
        <v>17</v>
      </c>
      <c r="F772" t="s">
        <v>4</v>
      </c>
      <c r="G772">
        <v>75</v>
      </c>
      <c r="H772">
        <v>60</v>
      </c>
      <c r="I772" s="26">
        <f t="shared" si="24"/>
        <v>44652</v>
      </c>
      <c r="J772" s="26">
        <f>INDEX(customers!$L:$L,MATCH(orders!$B772,customers!$A:$A,0))</f>
        <v>44652</v>
      </c>
      <c r="K772">
        <v>1</v>
      </c>
      <c r="L772">
        <f t="shared" si="25"/>
        <v>0</v>
      </c>
      <c r="M772" s="26" t="str">
        <f>INDEX(customers!$I:$I,MATCH(orders!$B772,customers!$A:$A,0))</f>
        <v>Paid Search</v>
      </c>
      <c r="N772" s="26" t="str">
        <f>INDEX(customers!$E:$E,MATCH(orders!$B772,customers!$A:$A,0))</f>
        <v>North America</v>
      </c>
      <c r="O772" s="26" t="str">
        <f>INDEX(customers!$F:$F,MATCH(orders!$B772,customers!$A:$A,0))</f>
        <v>Tech</v>
      </c>
      <c r="P772" s="26" t="str">
        <f>INDEX(customers!$G:$G,MATCH(orders!$B772,customers!$A:$A,0))</f>
        <v>Mid-Market</v>
      </c>
      <c r="Q772" t="str">
        <f>INDEX(customers!$J:$J,MATCH(orders!$B772,customers!$A:$A,0))</f>
        <v>Basic</v>
      </c>
      <c r="R772" t="str">
        <f>INDEX(customers!$K:$K,MATCH(orders!$B772,customers!$A:$A,0))</f>
        <v>Monthly</v>
      </c>
    </row>
    <row r="773" spans="1:18" x14ac:dyDescent="0.25">
      <c r="A773" t="s">
        <v>1470</v>
      </c>
      <c r="B773" t="s">
        <v>1468</v>
      </c>
      <c r="C773" t="s">
        <v>1469</v>
      </c>
      <c r="D773" s="26">
        <v>44701</v>
      </c>
      <c r="E773" t="s">
        <v>17</v>
      </c>
      <c r="F773" t="s">
        <v>4</v>
      </c>
      <c r="G773">
        <v>75</v>
      </c>
      <c r="H773">
        <v>60</v>
      </c>
      <c r="I773" s="26">
        <f t="shared" si="24"/>
        <v>44682</v>
      </c>
      <c r="J773" s="26">
        <f>INDEX(customers!$L:$L,MATCH(orders!$B773,customers!$A:$A,0))</f>
        <v>44652</v>
      </c>
      <c r="K773">
        <v>1</v>
      </c>
      <c r="L773">
        <f t="shared" si="25"/>
        <v>1</v>
      </c>
      <c r="M773" s="26" t="str">
        <f>INDEX(customers!$I:$I,MATCH(orders!$B773,customers!$A:$A,0))</f>
        <v>Paid Search</v>
      </c>
      <c r="N773" s="26" t="str">
        <f>INDEX(customers!$E:$E,MATCH(orders!$B773,customers!$A:$A,0))</f>
        <v>North America</v>
      </c>
      <c r="O773" s="26" t="str">
        <f>INDEX(customers!$F:$F,MATCH(orders!$B773,customers!$A:$A,0))</f>
        <v>Tech</v>
      </c>
      <c r="P773" s="26" t="str">
        <f>INDEX(customers!$G:$G,MATCH(orders!$B773,customers!$A:$A,0))</f>
        <v>Mid-Market</v>
      </c>
      <c r="Q773" t="str">
        <f>INDEX(customers!$J:$J,MATCH(orders!$B773,customers!$A:$A,0))</f>
        <v>Basic</v>
      </c>
      <c r="R773" t="str">
        <f>INDEX(customers!$K:$K,MATCH(orders!$B773,customers!$A:$A,0))</f>
        <v>Monthly</v>
      </c>
    </row>
    <row r="774" spans="1:18" x14ac:dyDescent="0.25">
      <c r="A774" t="s">
        <v>1471</v>
      </c>
      <c r="B774" t="s">
        <v>1468</v>
      </c>
      <c r="C774" t="s">
        <v>1472</v>
      </c>
      <c r="D774" s="26">
        <v>44702</v>
      </c>
      <c r="E774" t="s">
        <v>17</v>
      </c>
      <c r="F774" t="s">
        <v>4</v>
      </c>
      <c r="G774">
        <v>75</v>
      </c>
      <c r="H774">
        <v>60</v>
      </c>
      <c r="I774" s="26">
        <f t="shared" si="24"/>
        <v>44682</v>
      </c>
      <c r="J774" s="26">
        <f>INDEX(customers!$L:$L,MATCH(orders!$B774,customers!$A:$A,0))</f>
        <v>44652</v>
      </c>
      <c r="K774">
        <v>1</v>
      </c>
      <c r="L774">
        <f t="shared" si="25"/>
        <v>1</v>
      </c>
      <c r="M774" s="26" t="str">
        <f>INDEX(customers!$I:$I,MATCH(orders!$B774,customers!$A:$A,0))</f>
        <v>Paid Search</v>
      </c>
      <c r="N774" s="26" t="str">
        <f>INDEX(customers!$E:$E,MATCH(orders!$B774,customers!$A:$A,0))</f>
        <v>North America</v>
      </c>
      <c r="O774" s="26" t="str">
        <f>INDEX(customers!$F:$F,MATCH(orders!$B774,customers!$A:$A,0))</f>
        <v>Tech</v>
      </c>
      <c r="P774" s="26" t="str">
        <f>INDEX(customers!$G:$G,MATCH(orders!$B774,customers!$A:$A,0))</f>
        <v>Mid-Market</v>
      </c>
      <c r="Q774" t="str">
        <f>INDEX(customers!$J:$J,MATCH(orders!$B774,customers!$A:$A,0))</f>
        <v>Basic</v>
      </c>
      <c r="R774" t="str">
        <f>INDEX(customers!$K:$K,MATCH(orders!$B774,customers!$A:$A,0))</f>
        <v>Monthly</v>
      </c>
    </row>
    <row r="775" spans="1:18" x14ac:dyDescent="0.25">
      <c r="A775" t="s">
        <v>1473</v>
      </c>
      <c r="B775" t="s">
        <v>1468</v>
      </c>
      <c r="C775" t="s">
        <v>1474</v>
      </c>
      <c r="D775" s="26">
        <v>44733</v>
      </c>
      <c r="E775" t="s">
        <v>17</v>
      </c>
      <c r="F775" t="s">
        <v>4</v>
      </c>
      <c r="G775">
        <v>75</v>
      </c>
      <c r="H775">
        <v>60</v>
      </c>
      <c r="I775" s="26">
        <f t="shared" si="24"/>
        <v>44713</v>
      </c>
      <c r="J775" s="26">
        <f>INDEX(customers!$L:$L,MATCH(orders!$B775,customers!$A:$A,0))</f>
        <v>44652</v>
      </c>
      <c r="K775">
        <v>1</v>
      </c>
      <c r="L775">
        <f t="shared" si="25"/>
        <v>2</v>
      </c>
      <c r="M775" s="26" t="str">
        <f>INDEX(customers!$I:$I,MATCH(orders!$B775,customers!$A:$A,0))</f>
        <v>Paid Search</v>
      </c>
      <c r="N775" s="26" t="str">
        <f>INDEX(customers!$E:$E,MATCH(orders!$B775,customers!$A:$A,0))</f>
        <v>North America</v>
      </c>
      <c r="O775" s="26" t="str">
        <f>INDEX(customers!$F:$F,MATCH(orders!$B775,customers!$A:$A,0))</f>
        <v>Tech</v>
      </c>
      <c r="P775" s="26" t="str">
        <f>INDEX(customers!$G:$G,MATCH(orders!$B775,customers!$A:$A,0))</f>
        <v>Mid-Market</v>
      </c>
      <c r="Q775" t="str">
        <f>INDEX(customers!$J:$J,MATCH(orders!$B775,customers!$A:$A,0))</f>
        <v>Basic</v>
      </c>
      <c r="R775" t="str">
        <f>INDEX(customers!$K:$K,MATCH(orders!$B775,customers!$A:$A,0))</f>
        <v>Monthly</v>
      </c>
    </row>
    <row r="776" spans="1:18" x14ac:dyDescent="0.25">
      <c r="A776" t="s">
        <v>1475</v>
      </c>
      <c r="B776" t="s">
        <v>1468</v>
      </c>
      <c r="C776" t="s">
        <v>1474</v>
      </c>
      <c r="D776" s="26">
        <v>44763</v>
      </c>
      <c r="E776" t="s">
        <v>17</v>
      </c>
      <c r="F776" t="s">
        <v>4</v>
      </c>
      <c r="G776">
        <v>75</v>
      </c>
      <c r="H776">
        <v>60</v>
      </c>
      <c r="I776" s="26">
        <f t="shared" si="24"/>
        <v>44743</v>
      </c>
      <c r="J776" s="26">
        <f>INDEX(customers!$L:$L,MATCH(orders!$B776,customers!$A:$A,0))</f>
        <v>44652</v>
      </c>
      <c r="K776">
        <v>1</v>
      </c>
      <c r="L776">
        <f t="shared" si="25"/>
        <v>3</v>
      </c>
      <c r="M776" s="26" t="str">
        <f>INDEX(customers!$I:$I,MATCH(orders!$B776,customers!$A:$A,0))</f>
        <v>Paid Search</v>
      </c>
      <c r="N776" s="26" t="str">
        <f>INDEX(customers!$E:$E,MATCH(orders!$B776,customers!$A:$A,0))</f>
        <v>North America</v>
      </c>
      <c r="O776" s="26" t="str">
        <f>INDEX(customers!$F:$F,MATCH(orders!$B776,customers!$A:$A,0))</f>
        <v>Tech</v>
      </c>
      <c r="P776" s="26" t="str">
        <f>INDEX(customers!$G:$G,MATCH(orders!$B776,customers!$A:$A,0))</f>
        <v>Mid-Market</v>
      </c>
      <c r="Q776" t="str">
        <f>INDEX(customers!$J:$J,MATCH(orders!$B776,customers!$A:$A,0))</f>
        <v>Basic</v>
      </c>
      <c r="R776" t="str">
        <f>INDEX(customers!$K:$K,MATCH(orders!$B776,customers!$A:$A,0))</f>
        <v>Monthly</v>
      </c>
    </row>
    <row r="777" spans="1:18" x14ac:dyDescent="0.25">
      <c r="A777" t="s">
        <v>1476</v>
      </c>
      <c r="B777" t="s">
        <v>1468</v>
      </c>
      <c r="C777" t="s">
        <v>1477</v>
      </c>
      <c r="D777" s="26">
        <v>44764</v>
      </c>
      <c r="E777" t="s">
        <v>18</v>
      </c>
      <c r="F777" t="s">
        <v>4</v>
      </c>
      <c r="G777">
        <v>135</v>
      </c>
      <c r="H777">
        <v>110.7</v>
      </c>
      <c r="I777" s="26">
        <f t="shared" si="24"/>
        <v>44743</v>
      </c>
      <c r="J777" s="26">
        <f>INDEX(customers!$L:$L,MATCH(orders!$B777,customers!$A:$A,0))</f>
        <v>44652</v>
      </c>
      <c r="K777">
        <v>1</v>
      </c>
      <c r="L777">
        <f t="shared" si="25"/>
        <v>3</v>
      </c>
      <c r="M777" s="26" t="str">
        <f>INDEX(customers!$I:$I,MATCH(orders!$B777,customers!$A:$A,0))</f>
        <v>Paid Search</v>
      </c>
      <c r="N777" s="26" t="str">
        <f>INDEX(customers!$E:$E,MATCH(orders!$B777,customers!$A:$A,0))</f>
        <v>North America</v>
      </c>
      <c r="O777" s="26" t="str">
        <f>INDEX(customers!$F:$F,MATCH(orders!$B777,customers!$A:$A,0))</f>
        <v>Tech</v>
      </c>
      <c r="P777" s="26" t="str">
        <f>INDEX(customers!$G:$G,MATCH(orders!$B777,customers!$A:$A,0))</f>
        <v>Mid-Market</v>
      </c>
      <c r="Q777" t="str">
        <f>INDEX(customers!$J:$J,MATCH(orders!$B777,customers!$A:$A,0))</f>
        <v>Basic</v>
      </c>
      <c r="R777" t="str">
        <f>INDEX(customers!$K:$K,MATCH(orders!$B777,customers!$A:$A,0))</f>
        <v>Monthly</v>
      </c>
    </row>
    <row r="778" spans="1:18" x14ac:dyDescent="0.25">
      <c r="A778" t="s">
        <v>1478</v>
      </c>
      <c r="B778" t="s">
        <v>1468</v>
      </c>
      <c r="C778" t="s">
        <v>1479</v>
      </c>
      <c r="D778" s="26">
        <v>44795</v>
      </c>
      <c r="E778" t="s">
        <v>18</v>
      </c>
      <c r="F778" t="s">
        <v>4</v>
      </c>
      <c r="G778">
        <v>135</v>
      </c>
      <c r="H778">
        <v>110.7</v>
      </c>
      <c r="I778" s="26">
        <f t="shared" si="24"/>
        <v>44774</v>
      </c>
      <c r="J778" s="26">
        <f>INDEX(customers!$L:$L,MATCH(orders!$B778,customers!$A:$A,0))</f>
        <v>44652</v>
      </c>
      <c r="K778">
        <v>1</v>
      </c>
      <c r="L778">
        <f t="shared" si="25"/>
        <v>4</v>
      </c>
      <c r="M778" s="26" t="str">
        <f>INDEX(customers!$I:$I,MATCH(orders!$B778,customers!$A:$A,0))</f>
        <v>Paid Search</v>
      </c>
      <c r="N778" s="26" t="str">
        <f>INDEX(customers!$E:$E,MATCH(orders!$B778,customers!$A:$A,0))</f>
        <v>North America</v>
      </c>
      <c r="O778" s="26" t="str">
        <f>INDEX(customers!$F:$F,MATCH(orders!$B778,customers!$A:$A,0))</f>
        <v>Tech</v>
      </c>
      <c r="P778" s="26" t="str">
        <f>INDEX(customers!$G:$G,MATCH(orders!$B778,customers!$A:$A,0))</f>
        <v>Mid-Market</v>
      </c>
      <c r="Q778" t="str">
        <f>INDEX(customers!$J:$J,MATCH(orders!$B778,customers!$A:$A,0))</f>
        <v>Basic</v>
      </c>
      <c r="R778" t="str">
        <f>INDEX(customers!$K:$K,MATCH(orders!$B778,customers!$A:$A,0))</f>
        <v>Monthly</v>
      </c>
    </row>
    <row r="779" spans="1:18" x14ac:dyDescent="0.25">
      <c r="A779" t="s">
        <v>1480</v>
      </c>
      <c r="B779" t="s">
        <v>1481</v>
      </c>
      <c r="C779" t="s">
        <v>1482</v>
      </c>
      <c r="D779" s="26">
        <v>45270</v>
      </c>
      <c r="E779" t="s">
        <v>17</v>
      </c>
      <c r="F779" t="s">
        <v>5</v>
      </c>
      <c r="G779">
        <v>600</v>
      </c>
      <c r="H779">
        <v>480</v>
      </c>
      <c r="I779" s="26">
        <f t="shared" si="24"/>
        <v>45261</v>
      </c>
      <c r="J779" s="26">
        <f>INDEX(customers!$L:$L,MATCH(orders!$B779,customers!$A:$A,0))</f>
        <v>45261</v>
      </c>
      <c r="K779">
        <v>1</v>
      </c>
      <c r="L779">
        <f t="shared" si="25"/>
        <v>0</v>
      </c>
      <c r="M779" s="26" t="str">
        <f>INDEX(customers!$I:$I,MATCH(orders!$B779,customers!$A:$A,0))</f>
        <v>Social Media</v>
      </c>
      <c r="N779" s="26" t="str">
        <f>INDEX(customers!$E:$E,MATCH(orders!$B779,customers!$A:$A,0))</f>
        <v>North America</v>
      </c>
      <c r="O779" s="26" t="str">
        <f>INDEX(customers!$F:$F,MATCH(orders!$B779,customers!$A:$A,0))</f>
        <v>Education</v>
      </c>
      <c r="P779" s="26" t="str">
        <f>INDEX(customers!$G:$G,MATCH(orders!$B779,customers!$A:$A,0))</f>
        <v>SMBs</v>
      </c>
      <c r="Q779" t="str">
        <f>INDEX(customers!$J:$J,MATCH(orders!$B779,customers!$A:$A,0))</f>
        <v>Basic</v>
      </c>
      <c r="R779" t="str">
        <f>INDEX(customers!$K:$K,MATCH(orders!$B779,customers!$A:$A,0))</f>
        <v>Annual</v>
      </c>
    </row>
    <row r="780" spans="1:18" x14ac:dyDescent="0.25">
      <c r="A780" t="s">
        <v>1483</v>
      </c>
      <c r="B780" t="s">
        <v>1481</v>
      </c>
      <c r="C780" t="s">
        <v>1484</v>
      </c>
      <c r="D780" s="26">
        <v>45636</v>
      </c>
      <c r="E780" t="s">
        <v>17</v>
      </c>
      <c r="F780" t="s">
        <v>5</v>
      </c>
      <c r="G780">
        <v>600</v>
      </c>
      <c r="H780">
        <v>480</v>
      </c>
      <c r="I780" s="26">
        <f t="shared" si="24"/>
        <v>45627</v>
      </c>
      <c r="J780" s="26">
        <f>INDEX(customers!$L:$L,MATCH(orders!$B780,customers!$A:$A,0))</f>
        <v>45261</v>
      </c>
      <c r="K780">
        <v>1</v>
      </c>
      <c r="L780">
        <f t="shared" si="25"/>
        <v>12</v>
      </c>
      <c r="M780" s="26" t="str">
        <f>INDEX(customers!$I:$I,MATCH(orders!$B780,customers!$A:$A,0))</f>
        <v>Social Media</v>
      </c>
      <c r="N780" s="26" t="str">
        <f>INDEX(customers!$E:$E,MATCH(orders!$B780,customers!$A:$A,0))</f>
        <v>North America</v>
      </c>
      <c r="O780" s="26" t="str">
        <f>INDEX(customers!$F:$F,MATCH(orders!$B780,customers!$A:$A,0))</f>
        <v>Education</v>
      </c>
      <c r="P780" s="26" t="str">
        <f>INDEX(customers!$G:$G,MATCH(orders!$B780,customers!$A:$A,0))</f>
        <v>SMBs</v>
      </c>
      <c r="Q780" t="str">
        <f>INDEX(customers!$J:$J,MATCH(orders!$B780,customers!$A:$A,0))</f>
        <v>Basic</v>
      </c>
      <c r="R780" t="str">
        <f>INDEX(customers!$K:$K,MATCH(orders!$B780,customers!$A:$A,0))</f>
        <v>Annual</v>
      </c>
    </row>
    <row r="781" spans="1:18" x14ac:dyDescent="0.25">
      <c r="A781" t="s">
        <v>1485</v>
      </c>
      <c r="B781" t="s">
        <v>1486</v>
      </c>
      <c r="C781" t="s">
        <v>1487</v>
      </c>
      <c r="D781" s="26">
        <v>45624</v>
      </c>
      <c r="E781" t="s">
        <v>17</v>
      </c>
      <c r="F781" t="s">
        <v>4</v>
      </c>
      <c r="G781">
        <v>75</v>
      </c>
      <c r="H781">
        <v>60</v>
      </c>
      <c r="I781" s="26">
        <f t="shared" si="24"/>
        <v>45597</v>
      </c>
      <c r="J781" s="26">
        <f>INDEX(customers!$L:$L,MATCH(orders!$B781,customers!$A:$A,0))</f>
        <v>45597</v>
      </c>
      <c r="K781">
        <v>1</v>
      </c>
      <c r="L781">
        <f t="shared" si="25"/>
        <v>0</v>
      </c>
      <c r="M781" s="26" t="str">
        <f>INDEX(customers!$I:$I,MATCH(orders!$B781,customers!$A:$A,0))</f>
        <v>Content</v>
      </c>
      <c r="N781" s="26" t="str">
        <f>INDEX(customers!$E:$E,MATCH(orders!$B781,customers!$A:$A,0))</f>
        <v>North America</v>
      </c>
      <c r="O781" s="26" t="str">
        <f>INDEX(customers!$F:$F,MATCH(orders!$B781,customers!$A:$A,0))</f>
        <v>Tech</v>
      </c>
      <c r="P781" s="26" t="str">
        <f>INDEX(customers!$G:$G,MATCH(orders!$B781,customers!$A:$A,0))</f>
        <v>SMBs</v>
      </c>
      <c r="Q781" t="str">
        <f>INDEX(customers!$J:$J,MATCH(orders!$B781,customers!$A:$A,0))</f>
        <v>Pro</v>
      </c>
      <c r="R781" t="str">
        <f>INDEX(customers!$K:$K,MATCH(orders!$B781,customers!$A:$A,0))</f>
        <v>Monthly</v>
      </c>
    </row>
    <row r="782" spans="1:18" x14ac:dyDescent="0.25">
      <c r="A782" t="s">
        <v>1488</v>
      </c>
      <c r="B782" t="s">
        <v>1486</v>
      </c>
      <c r="C782" t="s">
        <v>1487</v>
      </c>
      <c r="D782" s="26">
        <v>45654</v>
      </c>
      <c r="E782" t="s">
        <v>17</v>
      </c>
      <c r="F782" t="s">
        <v>4</v>
      </c>
      <c r="G782">
        <v>75</v>
      </c>
      <c r="H782">
        <v>60</v>
      </c>
      <c r="I782" s="26">
        <f t="shared" si="24"/>
        <v>45627</v>
      </c>
      <c r="J782" s="26">
        <f>INDEX(customers!$L:$L,MATCH(orders!$B782,customers!$A:$A,0))</f>
        <v>45597</v>
      </c>
      <c r="K782">
        <v>1</v>
      </c>
      <c r="L782">
        <f t="shared" si="25"/>
        <v>1</v>
      </c>
      <c r="M782" s="26" t="str">
        <f>INDEX(customers!$I:$I,MATCH(orders!$B782,customers!$A:$A,0))</f>
        <v>Content</v>
      </c>
      <c r="N782" s="26" t="str">
        <f>INDEX(customers!$E:$E,MATCH(orders!$B782,customers!$A:$A,0))</f>
        <v>North America</v>
      </c>
      <c r="O782" s="26" t="str">
        <f>INDEX(customers!$F:$F,MATCH(orders!$B782,customers!$A:$A,0))</f>
        <v>Tech</v>
      </c>
      <c r="P782" s="26" t="str">
        <f>INDEX(customers!$G:$G,MATCH(orders!$B782,customers!$A:$A,0))</f>
        <v>SMBs</v>
      </c>
      <c r="Q782" t="str">
        <f>INDEX(customers!$J:$J,MATCH(orders!$B782,customers!$A:$A,0))</f>
        <v>Pro</v>
      </c>
      <c r="R782" t="str">
        <f>INDEX(customers!$K:$K,MATCH(orders!$B782,customers!$A:$A,0))</f>
        <v>Monthly</v>
      </c>
    </row>
    <row r="783" spans="1:18" x14ac:dyDescent="0.25">
      <c r="A783" t="s">
        <v>1489</v>
      </c>
      <c r="B783" t="s">
        <v>1486</v>
      </c>
      <c r="C783" t="s">
        <v>1490</v>
      </c>
      <c r="D783" s="26">
        <v>45655</v>
      </c>
      <c r="E783" t="s">
        <v>17</v>
      </c>
      <c r="F783" t="s">
        <v>4</v>
      </c>
      <c r="G783">
        <v>75</v>
      </c>
      <c r="H783">
        <v>60</v>
      </c>
      <c r="I783" s="26">
        <f t="shared" si="24"/>
        <v>45627</v>
      </c>
      <c r="J783" s="26">
        <f>INDEX(customers!$L:$L,MATCH(orders!$B783,customers!$A:$A,0))</f>
        <v>45597</v>
      </c>
      <c r="K783">
        <v>1</v>
      </c>
      <c r="L783">
        <f t="shared" si="25"/>
        <v>1</v>
      </c>
      <c r="M783" s="26" t="str">
        <f>INDEX(customers!$I:$I,MATCH(orders!$B783,customers!$A:$A,0))</f>
        <v>Content</v>
      </c>
      <c r="N783" s="26" t="str">
        <f>INDEX(customers!$E:$E,MATCH(orders!$B783,customers!$A:$A,0))</f>
        <v>North America</v>
      </c>
      <c r="O783" s="26" t="str">
        <f>INDEX(customers!$F:$F,MATCH(orders!$B783,customers!$A:$A,0))</f>
        <v>Tech</v>
      </c>
      <c r="P783" s="26" t="str">
        <f>INDEX(customers!$G:$G,MATCH(orders!$B783,customers!$A:$A,0))</f>
        <v>SMBs</v>
      </c>
      <c r="Q783" t="str">
        <f>INDEX(customers!$J:$J,MATCH(orders!$B783,customers!$A:$A,0))</f>
        <v>Pro</v>
      </c>
      <c r="R783" t="str">
        <f>INDEX(customers!$K:$K,MATCH(orders!$B783,customers!$A:$A,0))</f>
        <v>Monthly</v>
      </c>
    </row>
    <row r="784" spans="1:18" x14ac:dyDescent="0.25">
      <c r="A784" t="s">
        <v>1491</v>
      </c>
      <c r="B784" t="s">
        <v>1492</v>
      </c>
      <c r="C784" t="s">
        <v>1493</v>
      </c>
      <c r="D784" s="26">
        <v>44954</v>
      </c>
      <c r="E784" t="s">
        <v>17</v>
      </c>
      <c r="F784" t="s">
        <v>4</v>
      </c>
      <c r="G784">
        <v>75</v>
      </c>
      <c r="H784">
        <v>60</v>
      </c>
      <c r="I784" s="26">
        <f t="shared" si="24"/>
        <v>44927</v>
      </c>
      <c r="J784" s="26">
        <f>INDEX(customers!$L:$L,MATCH(orders!$B784,customers!$A:$A,0))</f>
        <v>44927</v>
      </c>
      <c r="K784">
        <v>1</v>
      </c>
      <c r="L784">
        <f t="shared" si="25"/>
        <v>0</v>
      </c>
      <c r="M784" s="26" t="str">
        <f>INDEX(customers!$I:$I,MATCH(orders!$B784,customers!$A:$A,0))</f>
        <v>Email</v>
      </c>
      <c r="N784" s="26" t="str">
        <f>INDEX(customers!$E:$E,MATCH(orders!$B784,customers!$A:$A,0))</f>
        <v>North America</v>
      </c>
      <c r="O784" s="26" t="str">
        <f>INDEX(customers!$F:$F,MATCH(orders!$B784,customers!$A:$A,0))</f>
        <v>Healthcare</v>
      </c>
      <c r="P784" s="26" t="str">
        <f>INDEX(customers!$G:$G,MATCH(orders!$B784,customers!$A:$A,0))</f>
        <v>SMBs</v>
      </c>
      <c r="Q784" t="str">
        <f>INDEX(customers!$J:$J,MATCH(orders!$B784,customers!$A:$A,0))</f>
        <v>Basic</v>
      </c>
      <c r="R784" t="str">
        <f>INDEX(customers!$K:$K,MATCH(orders!$B784,customers!$A:$A,0))</f>
        <v>Monthly</v>
      </c>
    </row>
    <row r="785" spans="1:18" x14ac:dyDescent="0.25">
      <c r="A785" t="s">
        <v>1494</v>
      </c>
      <c r="B785" t="s">
        <v>1492</v>
      </c>
      <c r="C785" t="s">
        <v>1495</v>
      </c>
      <c r="D785" s="26">
        <v>44985</v>
      </c>
      <c r="E785" t="s">
        <v>17</v>
      </c>
      <c r="F785" t="s">
        <v>4</v>
      </c>
      <c r="G785">
        <v>75</v>
      </c>
      <c r="H785">
        <v>60</v>
      </c>
      <c r="I785" s="26">
        <f t="shared" si="24"/>
        <v>44958</v>
      </c>
      <c r="J785" s="26">
        <f>INDEX(customers!$L:$L,MATCH(orders!$B785,customers!$A:$A,0))</f>
        <v>44927</v>
      </c>
      <c r="K785">
        <v>1</v>
      </c>
      <c r="L785">
        <f t="shared" si="25"/>
        <v>1</v>
      </c>
      <c r="M785" s="26" t="str">
        <f>INDEX(customers!$I:$I,MATCH(orders!$B785,customers!$A:$A,0))</f>
        <v>Email</v>
      </c>
      <c r="N785" s="26" t="str">
        <f>INDEX(customers!$E:$E,MATCH(orders!$B785,customers!$A:$A,0))</f>
        <v>North America</v>
      </c>
      <c r="O785" s="26" t="str">
        <f>INDEX(customers!$F:$F,MATCH(orders!$B785,customers!$A:$A,0))</f>
        <v>Healthcare</v>
      </c>
      <c r="P785" s="26" t="str">
        <f>INDEX(customers!$G:$G,MATCH(orders!$B785,customers!$A:$A,0))</f>
        <v>SMBs</v>
      </c>
      <c r="Q785" t="str">
        <f>INDEX(customers!$J:$J,MATCH(orders!$B785,customers!$A:$A,0))</f>
        <v>Basic</v>
      </c>
      <c r="R785" t="str">
        <f>INDEX(customers!$K:$K,MATCH(orders!$B785,customers!$A:$A,0))</f>
        <v>Monthly</v>
      </c>
    </row>
    <row r="786" spans="1:18" x14ac:dyDescent="0.25">
      <c r="A786" t="s">
        <v>1496</v>
      </c>
      <c r="B786" t="s">
        <v>1492</v>
      </c>
      <c r="C786" t="s">
        <v>1495</v>
      </c>
      <c r="D786" s="26">
        <v>45013</v>
      </c>
      <c r="E786" t="s">
        <v>17</v>
      </c>
      <c r="F786" t="s">
        <v>4</v>
      </c>
      <c r="G786">
        <v>75</v>
      </c>
      <c r="H786">
        <v>60</v>
      </c>
      <c r="I786" s="26">
        <f t="shared" si="24"/>
        <v>44986</v>
      </c>
      <c r="J786" s="26">
        <f>INDEX(customers!$L:$L,MATCH(orders!$B786,customers!$A:$A,0))</f>
        <v>44927</v>
      </c>
      <c r="K786">
        <v>1</v>
      </c>
      <c r="L786">
        <f t="shared" si="25"/>
        <v>2</v>
      </c>
      <c r="M786" s="26" t="str">
        <f>INDEX(customers!$I:$I,MATCH(orders!$B786,customers!$A:$A,0))</f>
        <v>Email</v>
      </c>
      <c r="N786" s="26" t="str">
        <f>INDEX(customers!$E:$E,MATCH(orders!$B786,customers!$A:$A,0))</f>
        <v>North America</v>
      </c>
      <c r="O786" s="26" t="str">
        <f>INDEX(customers!$F:$F,MATCH(orders!$B786,customers!$A:$A,0))</f>
        <v>Healthcare</v>
      </c>
      <c r="P786" s="26" t="str">
        <f>INDEX(customers!$G:$G,MATCH(orders!$B786,customers!$A:$A,0))</f>
        <v>SMBs</v>
      </c>
      <c r="Q786" t="str">
        <f>INDEX(customers!$J:$J,MATCH(orders!$B786,customers!$A:$A,0))</f>
        <v>Basic</v>
      </c>
      <c r="R786" t="str">
        <f>INDEX(customers!$K:$K,MATCH(orders!$B786,customers!$A:$A,0))</f>
        <v>Monthly</v>
      </c>
    </row>
    <row r="787" spans="1:18" x14ac:dyDescent="0.25">
      <c r="A787" t="s">
        <v>1497</v>
      </c>
      <c r="B787" t="s">
        <v>1492</v>
      </c>
      <c r="C787" t="s">
        <v>1498</v>
      </c>
      <c r="D787" s="26">
        <v>45016</v>
      </c>
      <c r="E787" t="s">
        <v>17</v>
      </c>
      <c r="F787" t="s">
        <v>4</v>
      </c>
      <c r="G787">
        <v>75</v>
      </c>
      <c r="H787">
        <v>60</v>
      </c>
      <c r="I787" s="26">
        <f t="shared" si="24"/>
        <v>44986</v>
      </c>
      <c r="J787" s="26">
        <f>INDEX(customers!$L:$L,MATCH(orders!$B787,customers!$A:$A,0))</f>
        <v>44927</v>
      </c>
      <c r="K787">
        <v>1</v>
      </c>
      <c r="L787">
        <f t="shared" si="25"/>
        <v>2</v>
      </c>
      <c r="M787" s="26" t="str">
        <f>INDEX(customers!$I:$I,MATCH(orders!$B787,customers!$A:$A,0))</f>
        <v>Email</v>
      </c>
      <c r="N787" s="26" t="str">
        <f>INDEX(customers!$E:$E,MATCH(orders!$B787,customers!$A:$A,0))</f>
        <v>North America</v>
      </c>
      <c r="O787" s="26" t="str">
        <f>INDEX(customers!$F:$F,MATCH(orders!$B787,customers!$A:$A,0))</f>
        <v>Healthcare</v>
      </c>
      <c r="P787" s="26" t="str">
        <f>INDEX(customers!$G:$G,MATCH(orders!$B787,customers!$A:$A,0))</f>
        <v>SMBs</v>
      </c>
      <c r="Q787" t="str">
        <f>INDEX(customers!$J:$J,MATCH(orders!$B787,customers!$A:$A,0))</f>
        <v>Basic</v>
      </c>
      <c r="R787" t="str">
        <f>INDEX(customers!$K:$K,MATCH(orders!$B787,customers!$A:$A,0))</f>
        <v>Monthly</v>
      </c>
    </row>
    <row r="788" spans="1:18" x14ac:dyDescent="0.25">
      <c r="A788" t="s">
        <v>1499</v>
      </c>
      <c r="B788" t="s">
        <v>1492</v>
      </c>
      <c r="C788" t="s">
        <v>1498</v>
      </c>
      <c r="D788" s="26">
        <v>45046</v>
      </c>
      <c r="E788" t="s">
        <v>17</v>
      </c>
      <c r="F788" t="s">
        <v>4</v>
      </c>
      <c r="G788">
        <v>75</v>
      </c>
      <c r="H788">
        <v>60</v>
      </c>
      <c r="I788" s="26">
        <f t="shared" si="24"/>
        <v>45017</v>
      </c>
      <c r="J788" s="26">
        <f>INDEX(customers!$L:$L,MATCH(orders!$B788,customers!$A:$A,0))</f>
        <v>44927</v>
      </c>
      <c r="K788">
        <v>1</v>
      </c>
      <c r="L788">
        <f t="shared" si="25"/>
        <v>3</v>
      </c>
      <c r="M788" s="26" t="str">
        <f>INDEX(customers!$I:$I,MATCH(orders!$B788,customers!$A:$A,0))</f>
        <v>Email</v>
      </c>
      <c r="N788" s="26" t="str">
        <f>INDEX(customers!$E:$E,MATCH(orders!$B788,customers!$A:$A,0))</f>
        <v>North America</v>
      </c>
      <c r="O788" s="26" t="str">
        <f>INDEX(customers!$F:$F,MATCH(orders!$B788,customers!$A:$A,0))</f>
        <v>Healthcare</v>
      </c>
      <c r="P788" s="26" t="str">
        <f>INDEX(customers!$G:$G,MATCH(orders!$B788,customers!$A:$A,0))</f>
        <v>SMBs</v>
      </c>
      <c r="Q788" t="str">
        <f>INDEX(customers!$J:$J,MATCH(orders!$B788,customers!$A:$A,0))</f>
        <v>Basic</v>
      </c>
      <c r="R788" t="str">
        <f>INDEX(customers!$K:$K,MATCH(orders!$B788,customers!$A:$A,0))</f>
        <v>Monthly</v>
      </c>
    </row>
    <row r="789" spans="1:18" x14ac:dyDescent="0.25">
      <c r="A789" t="s">
        <v>1500</v>
      </c>
      <c r="B789" t="s">
        <v>1492</v>
      </c>
      <c r="C789" t="s">
        <v>1501</v>
      </c>
      <c r="D789" s="26">
        <v>45047</v>
      </c>
      <c r="E789" t="s">
        <v>17</v>
      </c>
      <c r="F789" t="s">
        <v>4</v>
      </c>
      <c r="G789">
        <v>75</v>
      </c>
      <c r="H789">
        <v>60</v>
      </c>
      <c r="I789" s="26">
        <f t="shared" si="24"/>
        <v>45047</v>
      </c>
      <c r="J789" s="26">
        <f>INDEX(customers!$L:$L,MATCH(orders!$B789,customers!$A:$A,0))</f>
        <v>44927</v>
      </c>
      <c r="K789">
        <v>1</v>
      </c>
      <c r="L789">
        <f t="shared" si="25"/>
        <v>4</v>
      </c>
      <c r="M789" s="26" t="str">
        <f>INDEX(customers!$I:$I,MATCH(orders!$B789,customers!$A:$A,0))</f>
        <v>Email</v>
      </c>
      <c r="N789" s="26" t="str">
        <f>INDEX(customers!$E:$E,MATCH(orders!$B789,customers!$A:$A,0))</f>
        <v>North America</v>
      </c>
      <c r="O789" s="26" t="str">
        <f>INDEX(customers!$F:$F,MATCH(orders!$B789,customers!$A:$A,0))</f>
        <v>Healthcare</v>
      </c>
      <c r="P789" s="26" t="str">
        <f>INDEX(customers!$G:$G,MATCH(orders!$B789,customers!$A:$A,0))</f>
        <v>SMBs</v>
      </c>
      <c r="Q789" t="str">
        <f>INDEX(customers!$J:$J,MATCH(orders!$B789,customers!$A:$A,0))</f>
        <v>Basic</v>
      </c>
      <c r="R789" t="str">
        <f>INDEX(customers!$K:$K,MATCH(orders!$B789,customers!$A:$A,0))</f>
        <v>Monthly</v>
      </c>
    </row>
    <row r="790" spans="1:18" x14ac:dyDescent="0.25">
      <c r="A790" t="s">
        <v>1502</v>
      </c>
      <c r="B790" t="s">
        <v>1492</v>
      </c>
      <c r="C790" t="s">
        <v>1503</v>
      </c>
      <c r="D790" s="26">
        <v>45078</v>
      </c>
      <c r="E790" t="s">
        <v>17</v>
      </c>
      <c r="F790" t="s">
        <v>4</v>
      </c>
      <c r="G790">
        <v>75</v>
      </c>
      <c r="H790">
        <v>60</v>
      </c>
      <c r="I790" s="26">
        <f t="shared" si="24"/>
        <v>45078</v>
      </c>
      <c r="J790" s="26">
        <f>INDEX(customers!$L:$L,MATCH(orders!$B790,customers!$A:$A,0))</f>
        <v>44927</v>
      </c>
      <c r="K790">
        <v>1</v>
      </c>
      <c r="L790">
        <f t="shared" si="25"/>
        <v>5</v>
      </c>
      <c r="M790" s="26" t="str">
        <f>INDEX(customers!$I:$I,MATCH(orders!$B790,customers!$A:$A,0))</f>
        <v>Email</v>
      </c>
      <c r="N790" s="26" t="str">
        <f>INDEX(customers!$E:$E,MATCH(orders!$B790,customers!$A:$A,0))</f>
        <v>North America</v>
      </c>
      <c r="O790" s="26" t="str">
        <f>INDEX(customers!$F:$F,MATCH(orders!$B790,customers!$A:$A,0))</f>
        <v>Healthcare</v>
      </c>
      <c r="P790" s="26" t="str">
        <f>INDEX(customers!$G:$G,MATCH(orders!$B790,customers!$A:$A,0))</f>
        <v>SMBs</v>
      </c>
      <c r="Q790" t="str">
        <f>INDEX(customers!$J:$J,MATCH(orders!$B790,customers!$A:$A,0))</f>
        <v>Basic</v>
      </c>
      <c r="R790" t="str">
        <f>INDEX(customers!$K:$K,MATCH(orders!$B790,customers!$A:$A,0))</f>
        <v>Monthly</v>
      </c>
    </row>
    <row r="791" spans="1:18" x14ac:dyDescent="0.25">
      <c r="A791" t="s">
        <v>1504</v>
      </c>
      <c r="B791" t="s">
        <v>1492</v>
      </c>
      <c r="C791" t="s">
        <v>1503</v>
      </c>
      <c r="D791" s="26">
        <v>45108</v>
      </c>
      <c r="E791" t="s">
        <v>17</v>
      </c>
      <c r="F791" t="s">
        <v>4</v>
      </c>
      <c r="G791">
        <v>75</v>
      </c>
      <c r="H791">
        <v>60</v>
      </c>
      <c r="I791" s="26">
        <f t="shared" si="24"/>
        <v>45108</v>
      </c>
      <c r="J791" s="26">
        <f>INDEX(customers!$L:$L,MATCH(orders!$B791,customers!$A:$A,0))</f>
        <v>44927</v>
      </c>
      <c r="K791">
        <v>1</v>
      </c>
      <c r="L791">
        <f t="shared" si="25"/>
        <v>6</v>
      </c>
      <c r="M791" s="26" t="str">
        <f>INDEX(customers!$I:$I,MATCH(orders!$B791,customers!$A:$A,0))</f>
        <v>Email</v>
      </c>
      <c r="N791" s="26" t="str">
        <f>INDEX(customers!$E:$E,MATCH(orders!$B791,customers!$A:$A,0))</f>
        <v>North America</v>
      </c>
      <c r="O791" s="26" t="str">
        <f>INDEX(customers!$F:$F,MATCH(orders!$B791,customers!$A:$A,0))</f>
        <v>Healthcare</v>
      </c>
      <c r="P791" s="26" t="str">
        <f>INDEX(customers!$G:$G,MATCH(orders!$B791,customers!$A:$A,0))</f>
        <v>SMBs</v>
      </c>
      <c r="Q791" t="str">
        <f>INDEX(customers!$J:$J,MATCH(orders!$B791,customers!$A:$A,0))</f>
        <v>Basic</v>
      </c>
      <c r="R791" t="str">
        <f>INDEX(customers!$K:$K,MATCH(orders!$B791,customers!$A:$A,0))</f>
        <v>Monthly</v>
      </c>
    </row>
    <row r="792" spans="1:18" x14ac:dyDescent="0.25">
      <c r="A792" t="s">
        <v>1505</v>
      </c>
      <c r="B792" t="s">
        <v>1492</v>
      </c>
      <c r="C792" t="s">
        <v>1506</v>
      </c>
      <c r="D792" s="26">
        <v>45109</v>
      </c>
      <c r="E792" t="s">
        <v>17</v>
      </c>
      <c r="F792" t="s">
        <v>4</v>
      </c>
      <c r="G792">
        <v>75</v>
      </c>
      <c r="H792">
        <v>60</v>
      </c>
      <c r="I792" s="26">
        <f t="shared" si="24"/>
        <v>45108</v>
      </c>
      <c r="J792" s="26">
        <f>INDEX(customers!$L:$L,MATCH(orders!$B792,customers!$A:$A,0))</f>
        <v>44927</v>
      </c>
      <c r="K792">
        <v>1</v>
      </c>
      <c r="L792">
        <f t="shared" si="25"/>
        <v>6</v>
      </c>
      <c r="M792" s="26" t="str">
        <f>INDEX(customers!$I:$I,MATCH(orders!$B792,customers!$A:$A,0))</f>
        <v>Email</v>
      </c>
      <c r="N792" s="26" t="str">
        <f>INDEX(customers!$E:$E,MATCH(orders!$B792,customers!$A:$A,0))</f>
        <v>North America</v>
      </c>
      <c r="O792" s="26" t="str">
        <f>INDEX(customers!$F:$F,MATCH(orders!$B792,customers!$A:$A,0))</f>
        <v>Healthcare</v>
      </c>
      <c r="P792" s="26" t="str">
        <f>INDEX(customers!$G:$G,MATCH(orders!$B792,customers!$A:$A,0))</f>
        <v>SMBs</v>
      </c>
      <c r="Q792" t="str">
        <f>INDEX(customers!$J:$J,MATCH(orders!$B792,customers!$A:$A,0))</f>
        <v>Basic</v>
      </c>
      <c r="R792" t="str">
        <f>INDEX(customers!$K:$K,MATCH(orders!$B792,customers!$A:$A,0))</f>
        <v>Monthly</v>
      </c>
    </row>
    <row r="793" spans="1:18" x14ac:dyDescent="0.25">
      <c r="A793" t="s">
        <v>1507</v>
      </c>
      <c r="B793" t="s">
        <v>1492</v>
      </c>
      <c r="C793" t="s">
        <v>1508</v>
      </c>
      <c r="D793" s="26">
        <v>45140</v>
      </c>
      <c r="E793" t="s">
        <v>17</v>
      </c>
      <c r="F793" t="s">
        <v>4</v>
      </c>
      <c r="G793">
        <v>75</v>
      </c>
      <c r="H793">
        <v>60</v>
      </c>
      <c r="I793" s="26">
        <f t="shared" si="24"/>
        <v>45139</v>
      </c>
      <c r="J793" s="26">
        <f>INDEX(customers!$L:$L,MATCH(orders!$B793,customers!$A:$A,0))</f>
        <v>44927</v>
      </c>
      <c r="K793">
        <v>1</v>
      </c>
      <c r="L793">
        <f t="shared" si="25"/>
        <v>7</v>
      </c>
      <c r="M793" s="26" t="str">
        <f>INDEX(customers!$I:$I,MATCH(orders!$B793,customers!$A:$A,0))</f>
        <v>Email</v>
      </c>
      <c r="N793" s="26" t="str">
        <f>INDEX(customers!$E:$E,MATCH(orders!$B793,customers!$A:$A,0))</f>
        <v>North America</v>
      </c>
      <c r="O793" s="26" t="str">
        <f>INDEX(customers!$F:$F,MATCH(orders!$B793,customers!$A:$A,0))</f>
        <v>Healthcare</v>
      </c>
      <c r="P793" s="26" t="str">
        <f>INDEX(customers!$G:$G,MATCH(orders!$B793,customers!$A:$A,0))</f>
        <v>SMBs</v>
      </c>
      <c r="Q793" t="str">
        <f>INDEX(customers!$J:$J,MATCH(orders!$B793,customers!$A:$A,0))</f>
        <v>Basic</v>
      </c>
      <c r="R793" t="str">
        <f>INDEX(customers!$K:$K,MATCH(orders!$B793,customers!$A:$A,0))</f>
        <v>Monthly</v>
      </c>
    </row>
    <row r="794" spans="1:18" x14ac:dyDescent="0.25">
      <c r="A794" t="s">
        <v>1509</v>
      </c>
      <c r="B794" t="s">
        <v>1492</v>
      </c>
      <c r="C794" t="s">
        <v>1510</v>
      </c>
      <c r="D794" s="26">
        <v>45171</v>
      </c>
      <c r="E794" t="s">
        <v>17</v>
      </c>
      <c r="F794" t="s">
        <v>4</v>
      </c>
      <c r="G794">
        <v>75</v>
      </c>
      <c r="H794">
        <v>60</v>
      </c>
      <c r="I794" s="26">
        <f t="shared" si="24"/>
        <v>45170</v>
      </c>
      <c r="J794" s="26">
        <f>INDEX(customers!$L:$L,MATCH(orders!$B794,customers!$A:$A,0))</f>
        <v>44927</v>
      </c>
      <c r="K794">
        <v>1</v>
      </c>
      <c r="L794">
        <f t="shared" si="25"/>
        <v>8</v>
      </c>
      <c r="M794" s="26" t="str">
        <f>INDEX(customers!$I:$I,MATCH(orders!$B794,customers!$A:$A,0))</f>
        <v>Email</v>
      </c>
      <c r="N794" s="26" t="str">
        <f>INDEX(customers!$E:$E,MATCH(orders!$B794,customers!$A:$A,0))</f>
        <v>North America</v>
      </c>
      <c r="O794" s="26" t="str">
        <f>INDEX(customers!$F:$F,MATCH(orders!$B794,customers!$A:$A,0))</f>
        <v>Healthcare</v>
      </c>
      <c r="P794" s="26" t="str">
        <f>INDEX(customers!$G:$G,MATCH(orders!$B794,customers!$A:$A,0))</f>
        <v>SMBs</v>
      </c>
      <c r="Q794" t="str">
        <f>INDEX(customers!$J:$J,MATCH(orders!$B794,customers!$A:$A,0))</f>
        <v>Basic</v>
      </c>
      <c r="R794" t="str">
        <f>INDEX(customers!$K:$K,MATCH(orders!$B794,customers!$A:$A,0))</f>
        <v>Monthly</v>
      </c>
    </row>
    <row r="795" spans="1:18" x14ac:dyDescent="0.25">
      <c r="A795" t="s">
        <v>1511</v>
      </c>
      <c r="B795" t="s">
        <v>1492</v>
      </c>
      <c r="C795" t="s">
        <v>1510</v>
      </c>
      <c r="D795" s="26">
        <v>45201</v>
      </c>
      <c r="E795" t="s">
        <v>17</v>
      </c>
      <c r="F795" t="s">
        <v>4</v>
      </c>
      <c r="G795">
        <v>75</v>
      </c>
      <c r="H795">
        <v>60</v>
      </c>
      <c r="I795" s="26">
        <f t="shared" si="24"/>
        <v>45200</v>
      </c>
      <c r="J795" s="26">
        <f>INDEX(customers!$L:$L,MATCH(orders!$B795,customers!$A:$A,0))</f>
        <v>44927</v>
      </c>
      <c r="K795">
        <v>1</v>
      </c>
      <c r="L795">
        <f t="shared" si="25"/>
        <v>9</v>
      </c>
      <c r="M795" s="26" t="str">
        <f>INDEX(customers!$I:$I,MATCH(orders!$B795,customers!$A:$A,0))</f>
        <v>Email</v>
      </c>
      <c r="N795" s="26" t="str">
        <f>INDEX(customers!$E:$E,MATCH(orders!$B795,customers!$A:$A,0))</f>
        <v>North America</v>
      </c>
      <c r="O795" s="26" t="str">
        <f>INDEX(customers!$F:$F,MATCH(orders!$B795,customers!$A:$A,0))</f>
        <v>Healthcare</v>
      </c>
      <c r="P795" s="26" t="str">
        <f>INDEX(customers!$G:$G,MATCH(orders!$B795,customers!$A:$A,0))</f>
        <v>SMBs</v>
      </c>
      <c r="Q795" t="str">
        <f>INDEX(customers!$J:$J,MATCH(orders!$B795,customers!$A:$A,0))</f>
        <v>Basic</v>
      </c>
      <c r="R795" t="str">
        <f>INDEX(customers!$K:$K,MATCH(orders!$B795,customers!$A:$A,0))</f>
        <v>Monthly</v>
      </c>
    </row>
    <row r="796" spans="1:18" x14ac:dyDescent="0.25">
      <c r="A796" t="s">
        <v>1512</v>
      </c>
      <c r="B796" t="s">
        <v>1492</v>
      </c>
      <c r="C796" t="s">
        <v>1513</v>
      </c>
      <c r="D796" s="26">
        <v>45202</v>
      </c>
      <c r="E796" t="s">
        <v>17</v>
      </c>
      <c r="F796" t="s">
        <v>4</v>
      </c>
      <c r="G796">
        <v>75</v>
      </c>
      <c r="H796">
        <v>60</v>
      </c>
      <c r="I796" s="26">
        <f t="shared" si="24"/>
        <v>45200</v>
      </c>
      <c r="J796" s="26">
        <f>INDEX(customers!$L:$L,MATCH(orders!$B796,customers!$A:$A,0))</f>
        <v>44927</v>
      </c>
      <c r="K796">
        <v>1</v>
      </c>
      <c r="L796">
        <f t="shared" si="25"/>
        <v>9</v>
      </c>
      <c r="M796" s="26" t="str">
        <f>INDEX(customers!$I:$I,MATCH(orders!$B796,customers!$A:$A,0))</f>
        <v>Email</v>
      </c>
      <c r="N796" s="26" t="str">
        <f>INDEX(customers!$E:$E,MATCH(orders!$B796,customers!$A:$A,0))</f>
        <v>North America</v>
      </c>
      <c r="O796" s="26" t="str">
        <f>INDEX(customers!$F:$F,MATCH(orders!$B796,customers!$A:$A,0))</f>
        <v>Healthcare</v>
      </c>
      <c r="P796" s="26" t="str">
        <f>INDEX(customers!$G:$G,MATCH(orders!$B796,customers!$A:$A,0))</f>
        <v>SMBs</v>
      </c>
      <c r="Q796" t="str">
        <f>INDEX(customers!$J:$J,MATCH(orders!$B796,customers!$A:$A,0))</f>
        <v>Basic</v>
      </c>
      <c r="R796" t="str">
        <f>INDEX(customers!$K:$K,MATCH(orders!$B796,customers!$A:$A,0))</f>
        <v>Monthly</v>
      </c>
    </row>
    <row r="797" spans="1:18" x14ac:dyDescent="0.25">
      <c r="A797" t="s">
        <v>1514</v>
      </c>
      <c r="B797" t="s">
        <v>1492</v>
      </c>
      <c r="C797" t="s">
        <v>1515</v>
      </c>
      <c r="D797" s="26">
        <v>45233</v>
      </c>
      <c r="E797" t="s">
        <v>17</v>
      </c>
      <c r="F797" t="s">
        <v>4</v>
      </c>
      <c r="G797">
        <v>75</v>
      </c>
      <c r="H797">
        <v>60</v>
      </c>
      <c r="I797" s="26">
        <f t="shared" si="24"/>
        <v>45231</v>
      </c>
      <c r="J797" s="26">
        <f>INDEX(customers!$L:$L,MATCH(orders!$B797,customers!$A:$A,0))</f>
        <v>44927</v>
      </c>
      <c r="K797">
        <v>1</v>
      </c>
      <c r="L797">
        <f t="shared" si="25"/>
        <v>10</v>
      </c>
      <c r="M797" s="26" t="str">
        <f>INDEX(customers!$I:$I,MATCH(orders!$B797,customers!$A:$A,0))</f>
        <v>Email</v>
      </c>
      <c r="N797" s="26" t="str">
        <f>INDEX(customers!$E:$E,MATCH(orders!$B797,customers!$A:$A,0))</f>
        <v>North America</v>
      </c>
      <c r="O797" s="26" t="str">
        <f>INDEX(customers!$F:$F,MATCH(orders!$B797,customers!$A:$A,0))</f>
        <v>Healthcare</v>
      </c>
      <c r="P797" s="26" t="str">
        <f>INDEX(customers!$G:$G,MATCH(orders!$B797,customers!$A:$A,0))</f>
        <v>SMBs</v>
      </c>
      <c r="Q797" t="str">
        <f>INDEX(customers!$J:$J,MATCH(orders!$B797,customers!$A:$A,0))</f>
        <v>Basic</v>
      </c>
      <c r="R797" t="str">
        <f>INDEX(customers!$K:$K,MATCH(orders!$B797,customers!$A:$A,0))</f>
        <v>Monthly</v>
      </c>
    </row>
    <row r="798" spans="1:18" x14ac:dyDescent="0.25">
      <c r="A798" t="s">
        <v>1516</v>
      </c>
      <c r="B798" t="s">
        <v>1492</v>
      </c>
      <c r="C798" t="s">
        <v>1515</v>
      </c>
      <c r="D798" s="26">
        <v>45263</v>
      </c>
      <c r="E798" t="s">
        <v>17</v>
      </c>
      <c r="F798" t="s">
        <v>4</v>
      </c>
      <c r="G798">
        <v>75</v>
      </c>
      <c r="H798">
        <v>60</v>
      </c>
      <c r="I798" s="26">
        <f t="shared" si="24"/>
        <v>45261</v>
      </c>
      <c r="J798" s="26">
        <f>INDEX(customers!$L:$L,MATCH(orders!$B798,customers!$A:$A,0))</f>
        <v>44927</v>
      </c>
      <c r="K798">
        <v>1</v>
      </c>
      <c r="L798">
        <f t="shared" si="25"/>
        <v>11</v>
      </c>
      <c r="M798" s="26" t="str">
        <f>INDEX(customers!$I:$I,MATCH(orders!$B798,customers!$A:$A,0))</f>
        <v>Email</v>
      </c>
      <c r="N798" s="26" t="str">
        <f>INDEX(customers!$E:$E,MATCH(orders!$B798,customers!$A:$A,0))</f>
        <v>North America</v>
      </c>
      <c r="O798" s="26" t="str">
        <f>INDEX(customers!$F:$F,MATCH(orders!$B798,customers!$A:$A,0))</f>
        <v>Healthcare</v>
      </c>
      <c r="P798" s="26" t="str">
        <f>INDEX(customers!$G:$G,MATCH(orders!$B798,customers!$A:$A,0))</f>
        <v>SMBs</v>
      </c>
      <c r="Q798" t="str">
        <f>INDEX(customers!$J:$J,MATCH(orders!$B798,customers!$A:$A,0))</f>
        <v>Basic</v>
      </c>
      <c r="R798" t="str">
        <f>INDEX(customers!$K:$K,MATCH(orders!$B798,customers!$A:$A,0))</f>
        <v>Monthly</v>
      </c>
    </row>
    <row r="799" spans="1:18" x14ac:dyDescent="0.25">
      <c r="A799" t="s">
        <v>1517</v>
      </c>
      <c r="B799" t="s">
        <v>1492</v>
      </c>
      <c r="C799" t="s">
        <v>1518</v>
      </c>
      <c r="D799" s="26">
        <v>45264</v>
      </c>
      <c r="E799" t="s">
        <v>17</v>
      </c>
      <c r="F799" t="s">
        <v>4</v>
      </c>
      <c r="G799">
        <v>75</v>
      </c>
      <c r="H799">
        <v>60</v>
      </c>
      <c r="I799" s="26">
        <f t="shared" si="24"/>
        <v>45261</v>
      </c>
      <c r="J799" s="26">
        <f>INDEX(customers!$L:$L,MATCH(orders!$B799,customers!$A:$A,0))</f>
        <v>44927</v>
      </c>
      <c r="K799">
        <v>1</v>
      </c>
      <c r="L799">
        <f t="shared" si="25"/>
        <v>11</v>
      </c>
      <c r="M799" s="26" t="str">
        <f>INDEX(customers!$I:$I,MATCH(orders!$B799,customers!$A:$A,0))</f>
        <v>Email</v>
      </c>
      <c r="N799" s="26" t="str">
        <f>INDEX(customers!$E:$E,MATCH(orders!$B799,customers!$A:$A,0))</f>
        <v>North America</v>
      </c>
      <c r="O799" s="26" t="str">
        <f>INDEX(customers!$F:$F,MATCH(orders!$B799,customers!$A:$A,0))</f>
        <v>Healthcare</v>
      </c>
      <c r="P799" s="26" t="str">
        <f>INDEX(customers!$G:$G,MATCH(orders!$B799,customers!$A:$A,0))</f>
        <v>SMBs</v>
      </c>
      <c r="Q799" t="str">
        <f>INDEX(customers!$J:$J,MATCH(orders!$B799,customers!$A:$A,0))</f>
        <v>Basic</v>
      </c>
      <c r="R799" t="str">
        <f>INDEX(customers!$K:$K,MATCH(orders!$B799,customers!$A:$A,0))</f>
        <v>Monthly</v>
      </c>
    </row>
    <row r="800" spans="1:18" x14ac:dyDescent="0.25">
      <c r="A800" t="s">
        <v>1519</v>
      </c>
      <c r="B800" t="s">
        <v>1492</v>
      </c>
      <c r="C800" t="s">
        <v>1520</v>
      </c>
      <c r="D800" s="26">
        <v>45295</v>
      </c>
      <c r="E800" t="s">
        <v>17</v>
      </c>
      <c r="F800" t="s">
        <v>4</v>
      </c>
      <c r="G800">
        <v>75</v>
      </c>
      <c r="H800">
        <v>60</v>
      </c>
      <c r="I800" s="26">
        <f t="shared" si="24"/>
        <v>45292</v>
      </c>
      <c r="J800" s="26">
        <f>INDEX(customers!$L:$L,MATCH(orders!$B800,customers!$A:$A,0))</f>
        <v>44927</v>
      </c>
      <c r="K800">
        <v>1</v>
      </c>
      <c r="L800">
        <f t="shared" si="25"/>
        <v>12</v>
      </c>
      <c r="M800" s="26" t="str">
        <f>INDEX(customers!$I:$I,MATCH(orders!$B800,customers!$A:$A,0))</f>
        <v>Email</v>
      </c>
      <c r="N800" s="26" t="str">
        <f>INDEX(customers!$E:$E,MATCH(orders!$B800,customers!$A:$A,0))</f>
        <v>North America</v>
      </c>
      <c r="O800" s="26" t="str">
        <f>INDEX(customers!$F:$F,MATCH(orders!$B800,customers!$A:$A,0))</f>
        <v>Healthcare</v>
      </c>
      <c r="P800" s="26" t="str">
        <f>INDEX(customers!$G:$G,MATCH(orders!$B800,customers!$A:$A,0))</f>
        <v>SMBs</v>
      </c>
      <c r="Q800" t="str">
        <f>INDEX(customers!$J:$J,MATCH(orders!$B800,customers!$A:$A,0))</f>
        <v>Basic</v>
      </c>
      <c r="R800" t="str">
        <f>INDEX(customers!$K:$K,MATCH(orders!$B800,customers!$A:$A,0))</f>
        <v>Monthly</v>
      </c>
    </row>
    <row r="801" spans="1:18" x14ac:dyDescent="0.25">
      <c r="A801" t="s">
        <v>1521</v>
      </c>
      <c r="B801" t="s">
        <v>1492</v>
      </c>
      <c r="C801" t="s">
        <v>1522</v>
      </c>
      <c r="D801" s="26">
        <v>45326</v>
      </c>
      <c r="E801" t="s">
        <v>17</v>
      </c>
      <c r="F801" t="s">
        <v>4</v>
      </c>
      <c r="G801">
        <v>75</v>
      </c>
      <c r="H801">
        <v>60</v>
      </c>
      <c r="I801" s="26">
        <f t="shared" si="24"/>
        <v>45323</v>
      </c>
      <c r="J801" s="26">
        <f>INDEX(customers!$L:$L,MATCH(orders!$B801,customers!$A:$A,0))</f>
        <v>44927</v>
      </c>
      <c r="K801">
        <v>1</v>
      </c>
      <c r="L801">
        <f t="shared" si="25"/>
        <v>13</v>
      </c>
      <c r="M801" s="26" t="str">
        <f>INDEX(customers!$I:$I,MATCH(orders!$B801,customers!$A:$A,0))</f>
        <v>Email</v>
      </c>
      <c r="N801" s="26" t="str">
        <f>INDEX(customers!$E:$E,MATCH(orders!$B801,customers!$A:$A,0))</f>
        <v>North America</v>
      </c>
      <c r="O801" s="26" t="str">
        <f>INDEX(customers!$F:$F,MATCH(orders!$B801,customers!$A:$A,0))</f>
        <v>Healthcare</v>
      </c>
      <c r="P801" s="26" t="str">
        <f>INDEX(customers!$G:$G,MATCH(orders!$B801,customers!$A:$A,0))</f>
        <v>SMBs</v>
      </c>
      <c r="Q801" t="str">
        <f>INDEX(customers!$J:$J,MATCH(orders!$B801,customers!$A:$A,0))</f>
        <v>Basic</v>
      </c>
      <c r="R801" t="str">
        <f>INDEX(customers!$K:$K,MATCH(orders!$B801,customers!$A:$A,0))</f>
        <v>Monthly</v>
      </c>
    </row>
    <row r="802" spans="1:18" x14ac:dyDescent="0.25">
      <c r="A802" t="s">
        <v>1523</v>
      </c>
      <c r="B802" t="s">
        <v>1492</v>
      </c>
      <c r="C802" t="s">
        <v>1522</v>
      </c>
      <c r="D802" s="26">
        <v>45355</v>
      </c>
      <c r="E802" t="s">
        <v>17</v>
      </c>
      <c r="F802" t="s">
        <v>4</v>
      </c>
      <c r="G802">
        <v>75</v>
      </c>
      <c r="H802">
        <v>60</v>
      </c>
      <c r="I802" s="26">
        <f t="shared" si="24"/>
        <v>45352</v>
      </c>
      <c r="J802" s="26">
        <f>INDEX(customers!$L:$L,MATCH(orders!$B802,customers!$A:$A,0))</f>
        <v>44927</v>
      </c>
      <c r="K802">
        <v>1</v>
      </c>
      <c r="L802">
        <f t="shared" si="25"/>
        <v>14</v>
      </c>
      <c r="M802" s="26" t="str">
        <f>INDEX(customers!$I:$I,MATCH(orders!$B802,customers!$A:$A,0))</f>
        <v>Email</v>
      </c>
      <c r="N802" s="26" t="str">
        <f>INDEX(customers!$E:$E,MATCH(orders!$B802,customers!$A:$A,0))</f>
        <v>North America</v>
      </c>
      <c r="O802" s="26" t="str">
        <f>INDEX(customers!$F:$F,MATCH(orders!$B802,customers!$A:$A,0))</f>
        <v>Healthcare</v>
      </c>
      <c r="P802" s="26" t="str">
        <f>INDEX(customers!$G:$G,MATCH(orders!$B802,customers!$A:$A,0))</f>
        <v>SMBs</v>
      </c>
      <c r="Q802" t="str">
        <f>INDEX(customers!$J:$J,MATCH(orders!$B802,customers!$A:$A,0))</f>
        <v>Basic</v>
      </c>
      <c r="R802" t="str">
        <f>INDEX(customers!$K:$K,MATCH(orders!$B802,customers!$A:$A,0))</f>
        <v>Monthly</v>
      </c>
    </row>
    <row r="803" spans="1:18" x14ac:dyDescent="0.25">
      <c r="A803" t="s">
        <v>1524</v>
      </c>
      <c r="B803" t="s">
        <v>1492</v>
      </c>
      <c r="C803" t="s">
        <v>1525</v>
      </c>
      <c r="D803" s="26">
        <v>45357</v>
      </c>
      <c r="E803" t="s">
        <v>17</v>
      </c>
      <c r="F803" t="s">
        <v>4</v>
      </c>
      <c r="G803">
        <v>75</v>
      </c>
      <c r="H803">
        <v>60</v>
      </c>
      <c r="I803" s="26">
        <f t="shared" si="24"/>
        <v>45352</v>
      </c>
      <c r="J803" s="26">
        <f>INDEX(customers!$L:$L,MATCH(orders!$B803,customers!$A:$A,0))</f>
        <v>44927</v>
      </c>
      <c r="K803">
        <v>1</v>
      </c>
      <c r="L803">
        <f t="shared" si="25"/>
        <v>14</v>
      </c>
      <c r="M803" s="26" t="str">
        <f>INDEX(customers!$I:$I,MATCH(orders!$B803,customers!$A:$A,0))</f>
        <v>Email</v>
      </c>
      <c r="N803" s="26" t="str">
        <f>INDEX(customers!$E:$E,MATCH(orders!$B803,customers!$A:$A,0))</f>
        <v>North America</v>
      </c>
      <c r="O803" s="26" t="str">
        <f>INDEX(customers!$F:$F,MATCH(orders!$B803,customers!$A:$A,0))</f>
        <v>Healthcare</v>
      </c>
      <c r="P803" s="26" t="str">
        <f>INDEX(customers!$G:$G,MATCH(orders!$B803,customers!$A:$A,0))</f>
        <v>SMBs</v>
      </c>
      <c r="Q803" t="str">
        <f>INDEX(customers!$J:$J,MATCH(orders!$B803,customers!$A:$A,0))</f>
        <v>Basic</v>
      </c>
      <c r="R803" t="str">
        <f>INDEX(customers!$K:$K,MATCH(orders!$B803,customers!$A:$A,0))</f>
        <v>Monthly</v>
      </c>
    </row>
    <row r="804" spans="1:18" x14ac:dyDescent="0.25">
      <c r="A804" t="s">
        <v>1526</v>
      </c>
      <c r="B804" t="s">
        <v>1492</v>
      </c>
      <c r="C804" t="s">
        <v>1527</v>
      </c>
      <c r="D804" s="26">
        <v>45388</v>
      </c>
      <c r="E804" t="s">
        <v>17</v>
      </c>
      <c r="F804" t="s">
        <v>4</v>
      </c>
      <c r="G804">
        <v>75</v>
      </c>
      <c r="H804">
        <v>60</v>
      </c>
      <c r="I804" s="26">
        <f t="shared" si="24"/>
        <v>45383</v>
      </c>
      <c r="J804" s="26">
        <f>INDEX(customers!$L:$L,MATCH(orders!$B804,customers!$A:$A,0))</f>
        <v>44927</v>
      </c>
      <c r="K804">
        <v>1</v>
      </c>
      <c r="L804">
        <f t="shared" si="25"/>
        <v>15</v>
      </c>
      <c r="M804" s="26" t="str">
        <f>INDEX(customers!$I:$I,MATCH(orders!$B804,customers!$A:$A,0))</f>
        <v>Email</v>
      </c>
      <c r="N804" s="26" t="str">
        <f>INDEX(customers!$E:$E,MATCH(orders!$B804,customers!$A:$A,0))</f>
        <v>North America</v>
      </c>
      <c r="O804" s="26" t="str">
        <f>INDEX(customers!$F:$F,MATCH(orders!$B804,customers!$A:$A,0))</f>
        <v>Healthcare</v>
      </c>
      <c r="P804" s="26" t="str">
        <f>INDEX(customers!$G:$G,MATCH(orders!$B804,customers!$A:$A,0))</f>
        <v>SMBs</v>
      </c>
      <c r="Q804" t="str">
        <f>INDEX(customers!$J:$J,MATCH(orders!$B804,customers!$A:$A,0))</f>
        <v>Basic</v>
      </c>
      <c r="R804" t="str">
        <f>INDEX(customers!$K:$K,MATCH(orders!$B804,customers!$A:$A,0))</f>
        <v>Monthly</v>
      </c>
    </row>
    <row r="805" spans="1:18" x14ac:dyDescent="0.25">
      <c r="A805" t="s">
        <v>1528</v>
      </c>
      <c r="B805" t="s">
        <v>1492</v>
      </c>
      <c r="C805" t="s">
        <v>1527</v>
      </c>
      <c r="D805" s="26">
        <v>45418</v>
      </c>
      <c r="E805" t="s">
        <v>17</v>
      </c>
      <c r="F805" t="s">
        <v>4</v>
      </c>
      <c r="G805">
        <v>75</v>
      </c>
      <c r="H805">
        <v>60</v>
      </c>
      <c r="I805" s="26">
        <f t="shared" si="24"/>
        <v>45413</v>
      </c>
      <c r="J805" s="26">
        <f>INDEX(customers!$L:$L,MATCH(orders!$B805,customers!$A:$A,0))</f>
        <v>44927</v>
      </c>
      <c r="K805">
        <v>1</v>
      </c>
      <c r="L805">
        <f t="shared" si="25"/>
        <v>16</v>
      </c>
      <c r="M805" s="26" t="str">
        <f>INDEX(customers!$I:$I,MATCH(orders!$B805,customers!$A:$A,0))</f>
        <v>Email</v>
      </c>
      <c r="N805" s="26" t="str">
        <f>INDEX(customers!$E:$E,MATCH(orders!$B805,customers!$A:$A,0))</f>
        <v>North America</v>
      </c>
      <c r="O805" s="26" t="str">
        <f>INDEX(customers!$F:$F,MATCH(orders!$B805,customers!$A:$A,0))</f>
        <v>Healthcare</v>
      </c>
      <c r="P805" s="26" t="str">
        <f>INDEX(customers!$G:$G,MATCH(orders!$B805,customers!$A:$A,0))</f>
        <v>SMBs</v>
      </c>
      <c r="Q805" t="str">
        <f>INDEX(customers!$J:$J,MATCH(orders!$B805,customers!$A:$A,0))</f>
        <v>Basic</v>
      </c>
      <c r="R805" t="str">
        <f>INDEX(customers!$K:$K,MATCH(orders!$B805,customers!$A:$A,0))</f>
        <v>Monthly</v>
      </c>
    </row>
    <row r="806" spans="1:18" x14ac:dyDescent="0.25">
      <c r="A806" t="s">
        <v>1529</v>
      </c>
      <c r="B806" t="s">
        <v>1492</v>
      </c>
      <c r="C806" t="s">
        <v>1530</v>
      </c>
      <c r="D806" s="26">
        <v>45419</v>
      </c>
      <c r="E806" t="s">
        <v>17</v>
      </c>
      <c r="F806" t="s">
        <v>4</v>
      </c>
      <c r="G806">
        <v>75</v>
      </c>
      <c r="H806">
        <v>60</v>
      </c>
      <c r="I806" s="26">
        <f t="shared" si="24"/>
        <v>45413</v>
      </c>
      <c r="J806" s="26">
        <f>INDEX(customers!$L:$L,MATCH(orders!$B806,customers!$A:$A,0))</f>
        <v>44927</v>
      </c>
      <c r="K806">
        <v>1</v>
      </c>
      <c r="L806">
        <f t="shared" si="25"/>
        <v>16</v>
      </c>
      <c r="M806" s="26" t="str">
        <f>INDEX(customers!$I:$I,MATCH(orders!$B806,customers!$A:$A,0))</f>
        <v>Email</v>
      </c>
      <c r="N806" s="26" t="str">
        <f>INDEX(customers!$E:$E,MATCH(orders!$B806,customers!$A:$A,0))</f>
        <v>North America</v>
      </c>
      <c r="O806" s="26" t="str">
        <f>INDEX(customers!$F:$F,MATCH(orders!$B806,customers!$A:$A,0))</f>
        <v>Healthcare</v>
      </c>
      <c r="P806" s="26" t="str">
        <f>INDEX(customers!$G:$G,MATCH(orders!$B806,customers!$A:$A,0))</f>
        <v>SMBs</v>
      </c>
      <c r="Q806" t="str">
        <f>INDEX(customers!$J:$J,MATCH(orders!$B806,customers!$A:$A,0))</f>
        <v>Basic</v>
      </c>
      <c r="R806" t="str">
        <f>INDEX(customers!$K:$K,MATCH(orders!$B806,customers!$A:$A,0))</f>
        <v>Monthly</v>
      </c>
    </row>
    <row r="807" spans="1:18" x14ac:dyDescent="0.25">
      <c r="A807" t="s">
        <v>1531</v>
      </c>
      <c r="B807" t="s">
        <v>1492</v>
      </c>
      <c r="C807" t="s">
        <v>1532</v>
      </c>
      <c r="D807" s="26">
        <v>45450</v>
      </c>
      <c r="E807" t="s">
        <v>17</v>
      </c>
      <c r="F807" t="s">
        <v>4</v>
      </c>
      <c r="G807">
        <v>75</v>
      </c>
      <c r="H807">
        <v>60</v>
      </c>
      <c r="I807" s="26">
        <f t="shared" si="24"/>
        <v>45444</v>
      </c>
      <c r="J807" s="26">
        <f>INDEX(customers!$L:$L,MATCH(orders!$B807,customers!$A:$A,0))</f>
        <v>44927</v>
      </c>
      <c r="K807">
        <v>1</v>
      </c>
      <c r="L807">
        <f t="shared" si="25"/>
        <v>17</v>
      </c>
      <c r="M807" s="26" t="str">
        <f>INDEX(customers!$I:$I,MATCH(orders!$B807,customers!$A:$A,0))</f>
        <v>Email</v>
      </c>
      <c r="N807" s="26" t="str">
        <f>INDEX(customers!$E:$E,MATCH(orders!$B807,customers!$A:$A,0))</f>
        <v>North America</v>
      </c>
      <c r="O807" s="26" t="str">
        <f>INDEX(customers!$F:$F,MATCH(orders!$B807,customers!$A:$A,0))</f>
        <v>Healthcare</v>
      </c>
      <c r="P807" s="26" t="str">
        <f>INDEX(customers!$G:$G,MATCH(orders!$B807,customers!$A:$A,0))</f>
        <v>SMBs</v>
      </c>
      <c r="Q807" t="str">
        <f>INDEX(customers!$J:$J,MATCH(orders!$B807,customers!$A:$A,0))</f>
        <v>Basic</v>
      </c>
      <c r="R807" t="str">
        <f>INDEX(customers!$K:$K,MATCH(orders!$B807,customers!$A:$A,0))</f>
        <v>Monthly</v>
      </c>
    </row>
    <row r="808" spans="1:18" x14ac:dyDescent="0.25">
      <c r="A808" t="s">
        <v>1533</v>
      </c>
      <c r="B808" t="s">
        <v>1492</v>
      </c>
      <c r="C808" t="s">
        <v>1532</v>
      </c>
      <c r="D808" s="26">
        <v>45480</v>
      </c>
      <c r="E808" t="s">
        <v>17</v>
      </c>
      <c r="F808" t="s">
        <v>4</v>
      </c>
      <c r="G808">
        <v>75</v>
      </c>
      <c r="H808">
        <v>60</v>
      </c>
      <c r="I808" s="26">
        <f t="shared" si="24"/>
        <v>45474</v>
      </c>
      <c r="J808" s="26">
        <f>INDEX(customers!$L:$L,MATCH(orders!$B808,customers!$A:$A,0))</f>
        <v>44927</v>
      </c>
      <c r="K808">
        <v>1</v>
      </c>
      <c r="L808">
        <f t="shared" si="25"/>
        <v>18</v>
      </c>
      <c r="M808" s="26" t="str">
        <f>INDEX(customers!$I:$I,MATCH(orders!$B808,customers!$A:$A,0))</f>
        <v>Email</v>
      </c>
      <c r="N808" s="26" t="str">
        <f>INDEX(customers!$E:$E,MATCH(orders!$B808,customers!$A:$A,0))</f>
        <v>North America</v>
      </c>
      <c r="O808" s="26" t="str">
        <f>INDEX(customers!$F:$F,MATCH(orders!$B808,customers!$A:$A,0))</f>
        <v>Healthcare</v>
      </c>
      <c r="P808" s="26" t="str">
        <f>INDEX(customers!$G:$G,MATCH(orders!$B808,customers!$A:$A,0))</f>
        <v>SMBs</v>
      </c>
      <c r="Q808" t="str">
        <f>INDEX(customers!$J:$J,MATCH(orders!$B808,customers!$A:$A,0))</f>
        <v>Basic</v>
      </c>
      <c r="R808" t="str">
        <f>INDEX(customers!$K:$K,MATCH(orders!$B808,customers!$A:$A,0))</f>
        <v>Monthly</v>
      </c>
    </row>
    <row r="809" spans="1:18" x14ac:dyDescent="0.25">
      <c r="A809" t="s">
        <v>1534</v>
      </c>
      <c r="B809" t="s">
        <v>1492</v>
      </c>
      <c r="C809" t="s">
        <v>1535</v>
      </c>
      <c r="D809" s="26">
        <v>45481</v>
      </c>
      <c r="E809" t="s">
        <v>17</v>
      </c>
      <c r="F809" t="s">
        <v>4</v>
      </c>
      <c r="G809">
        <v>75</v>
      </c>
      <c r="H809">
        <v>60</v>
      </c>
      <c r="I809" s="26">
        <f t="shared" si="24"/>
        <v>45474</v>
      </c>
      <c r="J809" s="26">
        <f>INDEX(customers!$L:$L,MATCH(orders!$B809,customers!$A:$A,0))</f>
        <v>44927</v>
      </c>
      <c r="K809">
        <v>1</v>
      </c>
      <c r="L809">
        <f t="shared" si="25"/>
        <v>18</v>
      </c>
      <c r="M809" s="26" t="str">
        <f>INDEX(customers!$I:$I,MATCH(orders!$B809,customers!$A:$A,0))</f>
        <v>Email</v>
      </c>
      <c r="N809" s="26" t="str">
        <f>INDEX(customers!$E:$E,MATCH(orders!$B809,customers!$A:$A,0))</f>
        <v>North America</v>
      </c>
      <c r="O809" s="26" t="str">
        <f>INDEX(customers!$F:$F,MATCH(orders!$B809,customers!$A:$A,0))</f>
        <v>Healthcare</v>
      </c>
      <c r="P809" s="26" t="str">
        <f>INDEX(customers!$G:$G,MATCH(orders!$B809,customers!$A:$A,0))</f>
        <v>SMBs</v>
      </c>
      <c r="Q809" t="str">
        <f>INDEX(customers!$J:$J,MATCH(orders!$B809,customers!$A:$A,0))</f>
        <v>Basic</v>
      </c>
      <c r="R809" t="str">
        <f>INDEX(customers!$K:$K,MATCH(orders!$B809,customers!$A:$A,0))</f>
        <v>Monthly</v>
      </c>
    </row>
    <row r="810" spans="1:18" x14ac:dyDescent="0.25">
      <c r="A810" t="s">
        <v>1536</v>
      </c>
      <c r="B810" t="s">
        <v>1492</v>
      </c>
      <c r="C810" t="s">
        <v>1537</v>
      </c>
      <c r="D810" s="26">
        <v>45512</v>
      </c>
      <c r="E810" t="s">
        <v>18</v>
      </c>
      <c r="F810" t="s">
        <v>4</v>
      </c>
      <c r="G810">
        <v>135</v>
      </c>
      <c r="H810">
        <v>110.7</v>
      </c>
      <c r="I810" s="26">
        <f t="shared" si="24"/>
        <v>45505</v>
      </c>
      <c r="J810" s="26">
        <f>INDEX(customers!$L:$L,MATCH(orders!$B810,customers!$A:$A,0))</f>
        <v>44927</v>
      </c>
      <c r="K810">
        <v>1</v>
      </c>
      <c r="L810">
        <f t="shared" si="25"/>
        <v>19</v>
      </c>
      <c r="M810" s="26" t="str">
        <f>INDEX(customers!$I:$I,MATCH(orders!$B810,customers!$A:$A,0))</f>
        <v>Email</v>
      </c>
      <c r="N810" s="26" t="str">
        <f>INDEX(customers!$E:$E,MATCH(orders!$B810,customers!$A:$A,0))</f>
        <v>North America</v>
      </c>
      <c r="O810" s="26" t="str">
        <f>INDEX(customers!$F:$F,MATCH(orders!$B810,customers!$A:$A,0))</f>
        <v>Healthcare</v>
      </c>
      <c r="P810" s="26" t="str">
        <f>INDEX(customers!$G:$G,MATCH(orders!$B810,customers!$A:$A,0))</f>
        <v>SMBs</v>
      </c>
      <c r="Q810" t="str">
        <f>INDEX(customers!$J:$J,MATCH(orders!$B810,customers!$A:$A,0))</f>
        <v>Basic</v>
      </c>
      <c r="R810" t="str">
        <f>INDEX(customers!$K:$K,MATCH(orders!$B810,customers!$A:$A,0))</f>
        <v>Monthly</v>
      </c>
    </row>
    <row r="811" spans="1:18" x14ac:dyDescent="0.25">
      <c r="A811" t="s">
        <v>1538</v>
      </c>
      <c r="B811" t="s">
        <v>1492</v>
      </c>
      <c r="C811" t="s">
        <v>1539</v>
      </c>
      <c r="D811" s="26">
        <v>45543</v>
      </c>
      <c r="E811" t="s">
        <v>18</v>
      </c>
      <c r="F811" t="s">
        <v>4</v>
      </c>
      <c r="G811">
        <v>135</v>
      </c>
      <c r="H811">
        <v>110.7</v>
      </c>
      <c r="I811" s="26">
        <f t="shared" si="24"/>
        <v>45536</v>
      </c>
      <c r="J811" s="26">
        <f>INDEX(customers!$L:$L,MATCH(orders!$B811,customers!$A:$A,0))</f>
        <v>44927</v>
      </c>
      <c r="K811">
        <v>1</v>
      </c>
      <c r="L811">
        <f t="shared" si="25"/>
        <v>20</v>
      </c>
      <c r="M811" s="26" t="str">
        <f>INDEX(customers!$I:$I,MATCH(orders!$B811,customers!$A:$A,0))</f>
        <v>Email</v>
      </c>
      <c r="N811" s="26" t="str">
        <f>INDEX(customers!$E:$E,MATCH(orders!$B811,customers!$A:$A,0))</f>
        <v>North America</v>
      </c>
      <c r="O811" s="26" t="str">
        <f>INDEX(customers!$F:$F,MATCH(orders!$B811,customers!$A:$A,0))</f>
        <v>Healthcare</v>
      </c>
      <c r="P811" s="26" t="str">
        <f>INDEX(customers!$G:$G,MATCH(orders!$B811,customers!$A:$A,0))</f>
        <v>SMBs</v>
      </c>
      <c r="Q811" t="str">
        <f>INDEX(customers!$J:$J,MATCH(orders!$B811,customers!$A:$A,0))</f>
        <v>Basic</v>
      </c>
      <c r="R811" t="str">
        <f>INDEX(customers!$K:$K,MATCH(orders!$B811,customers!$A:$A,0))</f>
        <v>Monthly</v>
      </c>
    </row>
    <row r="812" spans="1:18" x14ac:dyDescent="0.25">
      <c r="A812" t="s">
        <v>1540</v>
      </c>
      <c r="B812" t="s">
        <v>1492</v>
      </c>
      <c r="C812" t="s">
        <v>1539</v>
      </c>
      <c r="D812" s="26">
        <v>45573</v>
      </c>
      <c r="E812" t="s">
        <v>18</v>
      </c>
      <c r="F812" t="s">
        <v>4</v>
      </c>
      <c r="G812">
        <v>135</v>
      </c>
      <c r="H812">
        <v>110.7</v>
      </c>
      <c r="I812" s="26">
        <f t="shared" si="24"/>
        <v>45566</v>
      </c>
      <c r="J812" s="26">
        <f>INDEX(customers!$L:$L,MATCH(orders!$B812,customers!$A:$A,0))</f>
        <v>44927</v>
      </c>
      <c r="K812">
        <v>1</v>
      </c>
      <c r="L812">
        <f t="shared" si="25"/>
        <v>21</v>
      </c>
      <c r="M812" s="26" t="str">
        <f>INDEX(customers!$I:$I,MATCH(orders!$B812,customers!$A:$A,0))</f>
        <v>Email</v>
      </c>
      <c r="N812" s="26" t="str">
        <f>INDEX(customers!$E:$E,MATCH(orders!$B812,customers!$A:$A,0))</f>
        <v>North America</v>
      </c>
      <c r="O812" s="26" t="str">
        <f>INDEX(customers!$F:$F,MATCH(orders!$B812,customers!$A:$A,0))</f>
        <v>Healthcare</v>
      </c>
      <c r="P812" s="26" t="str">
        <f>INDEX(customers!$G:$G,MATCH(orders!$B812,customers!$A:$A,0))</f>
        <v>SMBs</v>
      </c>
      <c r="Q812" t="str">
        <f>INDEX(customers!$J:$J,MATCH(orders!$B812,customers!$A:$A,0))</f>
        <v>Basic</v>
      </c>
      <c r="R812" t="str">
        <f>INDEX(customers!$K:$K,MATCH(orders!$B812,customers!$A:$A,0))</f>
        <v>Monthly</v>
      </c>
    </row>
    <row r="813" spans="1:18" x14ac:dyDescent="0.25">
      <c r="A813" t="s">
        <v>1541</v>
      </c>
      <c r="B813" t="s">
        <v>1492</v>
      </c>
      <c r="C813" t="s">
        <v>1542</v>
      </c>
      <c r="D813" s="26">
        <v>45574</v>
      </c>
      <c r="E813" t="s">
        <v>18</v>
      </c>
      <c r="F813" t="s">
        <v>4</v>
      </c>
      <c r="G813">
        <v>135</v>
      </c>
      <c r="H813">
        <v>110.7</v>
      </c>
      <c r="I813" s="26">
        <f t="shared" si="24"/>
        <v>45566</v>
      </c>
      <c r="J813" s="26">
        <f>INDEX(customers!$L:$L,MATCH(orders!$B813,customers!$A:$A,0))</f>
        <v>44927</v>
      </c>
      <c r="K813">
        <v>1</v>
      </c>
      <c r="L813">
        <f t="shared" si="25"/>
        <v>21</v>
      </c>
      <c r="M813" s="26" t="str">
        <f>INDEX(customers!$I:$I,MATCH(orders!$B813,customers!$A:$A,0))</f>
        <v>Email</v>
      </c>
      <c r="N813" s="26" t="str">
        <f>INDEX(customers!$E:$E,MATCH(orders!$B813,customers!$A:$A,0))</f>
        <v>North America</v>
      </c>
      <c r="O813" s="26" t="str">
        <f>INDEX(customers!$F:$F,MATCH(orders!$B813,customers!$A:$A,0))</f>
        <v>Healthcare</v>
      </c>
      <c r="P813" s="26" t="str">
        <f>INDEX(customers!$G:$G,MATCH(orders!$B813,customers!$A:$A,0))</f>
        <v>SMBs</v>
      </c>
      <c r="Q813" t="str">
        <f>INDEX(customers!$J:$J,MATCH(orders!$B813,customers!$A:$A,0))</f>
        <v>Basic</v>
      </c>
      <c r="R813" t="str">
        <f>INDEX(customers!$K:$K,MATCH(orders!$B813,customers!$A:$A,0))</f>
        <v>Monthly</v>
      </c>
    </row>
    <row r="814" spans="1:18" x14ac:dyDescent="0.25">
      <c r="A814" t="s">
        <v>1543</v>
      </c>
      <c r="B814" t="s">
        <v>1492</v>
      </c>
      <c r="C814" t="s">
        <v>1544</v>
      </c>
      <c r="D814" s="26">
        <v>45605</v>
      </c>
      <c r="E814" t="s">
        <v>18</v>
      </c>
      <c r="F814" t="s">
        <v>4</v>
      </c>
      <c r="G814">
        <v>135</v>
      </c>
      <c r="H814">
        <v>110.7</v>
      </c>
      <c r="I814" s="26">
        <f t="shared" si="24"/>
        <v>45597</v>
      </c>
      <c r="J814" s="26">
        <f>INDEX(customers!$L:$L,MATCH(orders!$B814,customers!$A:$A,0))</f>
        <v>44927</v>
      </c>
      <c r="K814">
        <v>1</v>
      </c>
      <c r="L814">
        <f t="shared" si="25"/>
        <v>22</v>
      </c>
      <c r="M814" s="26" t="str">
        <f>INDEX(customers!$I:$I,MATCH(orders!$B814,customers!$A:$A,0))</f>
        <v>Email</v>
      </c>
      <c r="N814" s="26" t="str">
        <f>INDEX(customers!$E:$E,MATCH(orders!$B814,customers!$A:$A,0))</f>
        <v>North America</v>
      </c>
      <c r="O814" s="26" t="str">
        <f>INDEX(customers!$F:$F,MATCH(orders!$B814,customers!$A:$A,0))</f>
        <v>Healthcare</v>
      </c>
      <c r="P814" s="26" t="str">
        <f>INDEX(customers!$G:$G,MATCH(orders!$B814,customers!$A:$A,0))</f>
        <v>SMBs</v>
      </c>
      <c r="Q814" t="str">
        <f>INDEX(customers!$J:$J,MATCH(orders!$B814,customers!$A:$A,0))</f>
        <v>Basic</v>
      </c>
      <c r="R814" t="str">
        <f>INDEX(customers!$K:$K,MATCH(orders!$B814,customers!$A:$A,0))</f>
        <v>Monthly</v>
      </c>
    </row>
    <row r="815" spans="1:18" x14ac:dyDescent="0.25">
      <c r="A815" t="s">
        <v>1545</v>
      </c>
      <c r="B815" t="s">
        <v>1492</v>
      </c>
      <c r="C815" t="s">
        <v>1544</v>
      </c>
      <c r="D815" s="26">
        <v>45635</v>
      </c>
      <c r="E815" t="s">
        <v>18</v>
      </c>
      <c r="F815" t="s">
        <v>4</v>
      </c>
      <c r="G815">
        <v>135</v>
      </c>
      <c r="H815">
        <v>110.7</v>
      </c>
      <c r="I815" s="26">
        <f t="shared" si="24"/>
        <v>45627</v>
      </c>
      <c r="J815" s="26">
        <f>INDEX(customers!$L:$L,MATCH(orders!$B815,customers!$A:$A,0))</f>
        <v>44927</v>
      </c>
      <c r="K815">
        <v>1</v>
      </c>
      <c r="L815">
        <f t="shared" si="25"/>
        <v>23</v>
      </c>
      <c r="M815" s="26" t="str">
        <f>INDEX(customers!$I:$I,MATCH(orders!$B815,customers!$A:$A,0))</f>
        <v>Email</v>
      </c>
      <c r="N815" s="26" t="str">
        <f>INDEX(customers!$E:$E,MATCH(orders!$B815,customers!$A:$A,0))</f>
        <v>North America</v>
      </c>
      <c r="O815" s="26" t="str">
        <f>INDEX(customers!$F:$F,MATCH(orders!$B815,customers!$A:$A,0))</f>
        <v>Healthcare</v>
      </c>
      <c r="P815" s="26" t="str">
        <f>INDEX(customers!$G:$G,MATCH(orders!$B815,customers!$A:$A,0))</f>
        <v>SMBs</v>
      </c>
      <c r="Q815" t="str">
        <f>INDEX(customers!$J:$J,MATCH(orders!$B815,customers!$A:$A,0))</f>
        <v>Basic</v>
      </c>
      <c r="R815" t="str">
        <f>INDEX(customers!$K:$K,MATCH(orders!$B815,customers!$A:$A,0))</f>
        <v>Monthly</v>
      </c>
    </row>
    <row r="816" spans="1:18" x14ac:dyDescent="0.25">
      <c r="A816" t="s">
        <v>1546</v>
      </c>
      <c r="B816" t="s">
        <v>1492</v>
      </c>
      <c r="C816" t="s">
        <v>1547</v>
      </c>
      <c r="D816" s="26">
        <v>45636</v>
      </c>
      <c r="E816" t="s">
        <v>18</v>
      </c>
      <c r="F816" t="s">
        <v>4</v>
      </c>
      <c r="G816">
        <v>135</v>
      </c>
      <c r="H816">
        <v>110.7</v>
      </c>
      <c r="I816" s="26">
        <f t="shared" si="24"/>
        <v>45627</v>
      </c>
      <c r="J816" s="26">
        <f>INDEX(customers!$L:$L,MATCH(orders!$B816,customers!$A:$A,0))</f>
        <v>44927</v>
      </c>
      <c r="K816">
        <v>1</v>
      </c>
      <c r="L816">
        <f t="shared" si="25"/>
        <v>23</v>
      </c>
      <c r="M816" s="26" t="str">
        <f>INDEX(customers!$I:$I,MATCH(orders!$B816,customers!$A:$A,0))</f>
        <v>Email</v>
      </c>
      <c r="N816" s="26" t="str">
        <f>INDEX(customers!$E:$E,MATCH(orders!$B816,customers!$A:$A,0))</f>
        <v>North America</v>
      </c>
      <c r="O816" s="26" t="str">
        <f>INDEX(customers!$F:$F,MATCH(orders!$B816,customers!$A:$A,0))</f>
        <v>Healthcare</v>
      </c>
      <c r="P816" s="26" t="str">
        <f>INDEX(customers!$G:$G,MATCH(orders!$B816,customers!$A:$A,0))</f>
        <v>SMBs</v>
      </c>
      <c r="Q816" t="str">
        <f>INDEX(customers!$J:$J,MATCH(orders!$B816,customers!$A:$A,0))</f>
        <v>Basic</v>
      </c>
      <c r="R816" t="str">
        <f>INDEX(customers!$K:$K,MATCH(orders!$B816,customers!$A:$A,0))</f>
        <v>Monthly</v>
      </c>
    </row>
    <row r="817" spans="1:18" x14ac:dyDescent="0.25">
      <c r="A817" t="s">
        <v>1548</v>
      </c>
      <c r="B817" t="s">
        <v>1549</v>
      </c>
      <c r="C817" t="s">
        <v>1550</v>
      </c>
      <c r="D817" s="26">
        <v>44990</v>
      </c>
      <c r="E817" t="s">
        <v>17</v>
      </c>
      <c r="F817" t="s">
        <v>4</v>
      </c>
      <c r="G817">
        <v>75</v>
      </c>
      <c r="H817">
        <v>60</v>
      </c>
      <c r="I817" s="26">
        <f t="shared" si="24"/>
        <v>44986</v>
      </c>
      <c r="J817" s="26">
        <f>INDEX(customers!$L:$L,MATCH(orders!$B817,customers!$A:$A,0))</f>
        <v>44986</v>
      </c>
      <c r="K817">
        <v>1</v>
      </c>
      <c r="L817">
        <f t="shared" si="25"/>
        <v>0</v>
      </c>
      <c r="M817" s="26" t="str">
        <f>INDEX(customers!$I:$I,MATCH(orders!$B817,customers!$A:$A,0))</f>
        <v>Email</v>
      </c>
      <c r="N817" s="26" t="str">
        <f>INDEX(customers!$E:$E,MATCH(orders!$B817,customers!$A:$A,0))</f>
        <v>Asia-Pacific</v>
      </c>
      <c r="O817" s="26" t="str">
        <f>INDEX(customers!$F:$F,MATCH(orders!$B817,customers!$A:$A,0))</f>
        <v>Healthcare</v>
      </c>
      <c r="P817" s="26" t="str">
        <f>INDEX(customers!$G:$G,MATCH(orders!$B817,customers!$A:$A,0))</f>
        <v>SMBs</v>
      </c>
      <c r="Q817" t="str">
        <f>INDEX(customers!$J:$J,MATCH(orders!$B817,customers!$A:$A,0))</f>
        <v>Basic</v>
      </c>
      <c r="R817" t="str">
        <f>INDEX(customers!$K:$K,MATCH(orders!$B817,customers!$A:$A,0))</f>
        <v>Monthly</v>
      </c>
    </row>
    <row r="818" spans="1:18" x14ac:dyDescent="0.25">
      <c r="A818" t="s">
        <v>1551</v>
      </c>
      <c r="B818" t="s">
        <v>1549</v>
      </c>
      <c r="C818" t="s">
        <v>1552</v>
      </c>
      <c r="D818" s="26">
        <v>45021</v>
      </c>
      <c r="E818" t="s">
        <v>17</v>
      </c>
      <c r="F818" t="s">
        <v>4</v>
      </c>
      <c r="G818">
        <v>75</v>
      </c>
      <c r="H818">
        <v>60</v>
      </c>
      <c r="I818" s="26">
        <f t="shared" si="24"/>
        <v>45017</v>
      </c>
      <c r="J818" s="26">
        <f>INDEX(customers!$L:$L,MATCH(orders!$B818,customers!$A:$A,0))</f>
        <v>44986</v>
      </c>
      <c r="K818">
        <v>1</v>
      </c>
      <c r="L818">
        <f t="shared" si="25"/>
        <v>1</v>
      </c>
      <c r="M818" s="26" t="str">
        <f>INDEX(customers!$I:$I,MATCH(orders!$B818,customers!$A:$A,0))</f>
        <v>Email</v>
      </c>
      <c r="N818" s="26" t="str">
        <f>INDEX(customers!$E:$E,MATCH(orders!$B818,customers!$A:$A,0))</f>
        <v>Asia-Pacific</v>
      </c>
      <c r="O818" s="26" t="str">
        <f>INDEX(customers!$F:$F,MATCH(orders!$B818,customers!$A:$A,0))</f>
        <v>Healthcare</v>
      </c>
      <c r="P818" s="26" t="str">
        <f>INDEX(customers!$G:$G,MATCH(orders!$B818,customers!$A:$A,0))</f>
        <v>SMBs</v>
      </c>
      <c r="Q818" t="str">
        <f>INDEX(customers!$J:$J,MATCH(orders!$B818,customers!$A:$A,0))</f>
        <v>Basic</v>
      </c>
      <c r="R818" t="str">
        <f>INDEX(customers!$K:$K,MATCH(orders!$B818,customers!$A:$A,0))</f>
        <v>Monthly</v>
      </c>
    </row>
    <row r="819" spans="1:18" x14ac:dyDescent="0.25">
      <c r="A819" t="s">
        <v>1553</v>
      </c>
      <c r="B819" t="s">
        <v>1549</v>
      </c>
      <c r="C819" t="s">
        <v>1552</v>
      </c>
      <c r="D819" s="26">
        <v>45051</v>
      </c>
      <c r="E819" t="s">
        <v>17</v>
      </c>
      <c r="F819" t="s">
        <v>4</v>
      </c>
      <c r="G819">
        <v>75</v>
      </c>
      <c r="H819">
        <v>60</v>
      </c>
      <c r="I819" s="26">
        <f t="shared" si="24"/>
        <v>45047</v>
      </c>
      <c r="J819" s="26">
        <f>INDEX(customers!$L:$L,MATCH(orders!$B819,customers!$A:$A,0))</f>
        <v>44986</v>
      </c>
      <c r="K819">
        <v>1</v>
      </c>
      <c r="L819">
        <f t="shared" si="25"/>
        <v>2</v>
      </c>
      <c r="M819" s="26" t="str">
        <f>INDEX(customers!$I:$I,MATCH(orders!$B819,customers!$A:$A,0))</f>
        <v>Email</v>
      </c>
      <c r="N819" s="26" t="str">
        <f>INDEX(customers!$E:$E,MATCH(orders!$B819,customers!$A:$A,0))</f>
        <v>Asia-Pacific</v>
      </c>
      <c r="O819" s="26" t="str">
        <f>INDEX(customers!$F:$F,MATCH(orders!$B819,customers!$A:$A,0))</f>
        <v>Healthcare</v>
      </c>
      <c r="P819" s="26" t="str">
        <f>INDEX(customers!$G:$G,MATCH(orders!$B819,customers!$A:$A,0))</f>
        <v>SMBs</v>
      </c>
      <c r="Q819" t="str">
        <f>INDEX(customers!$J:$J,MATCH(orders!$B819,customers!$A:$A,0))</f>
        <v>Basic</v>
      </c>
      <c r="R819" t="str">
        <f>INDEX(customers!$K:$K,MATCH(orders!$B819,customers!$A:$A,0))</f>
        <v>Monthly</v>
      </c>
    </row>
    <row r="820" spans="1:18" x14ac:dyDescent="0.25">
      <c r="A820" t="s">
        <v>1554</v>
      </c>
      <c r="B820" t="s">
        <v>1549</v>
      </c>
      <c r="C820" t="s">
        <v>1555</v>
      </c>
      <c r="D820" s="26">
        <v>45052</v>
      </c>
      <c r="E820" t="s">
        <v>17</v>
      </c>
      <c r="F820" t="s">
        <v>4</v>
      </c>
      <c r="G820">
        <v>75</v>
      </c>
      <c r="H820">
        <v>60</v>
      </c>
      <c r="I820" s="26">
        <f t="shared" si="24"/>
        <v>45047</v>
      </c>
      <c r="J820" s="26">
        <f>INDEX(customers!$L:$L,MATCH(orders!$B820,customers!$A:$A,0))</f>
        <v>44986</v>
      </c>
      <c r="K820">
        <v>1</v>
      </c>
      <c r="L820">
        <f t="shared" si="25"/>
        <v>2</v>
      </c>
      <c r="M820" s="26" t="str">
        <f>INDEX(customers!$I:$I,MATCH(orders!$B820,customers!$A:$A,0))</f>
        <v>Email</v>
      </c>
      <c r="N820" s="26" t="str">
        <f>INDEX(customers!$E:$E,MATCH(orders!$B820,customers!$A:$A,0))</f>
        <v>Asia-Pacific</v>
      </c>
      <c r="O820" s="26" t="str">
        <f>INDEX(customers!$F:$F,MATCH(orders!$B820,customers!$A:$A,0))</f>
        <v>Healthcare</v>
      </c>
      <c r="P820" s="26" t="str">
        <f>INDEX(customers!$G:$G,MATCH(orders!$B820,customers!$A:$A,0))</f>
        <v>SMBs</v>
      </c>
      <c r="Q820" t="str">
        <f>INDEX(customers!$J:$J,MATCH(orders!$B820,customers!$A:$A,0))</f>
        <v>Basic</v>
      </c>
      <c r="R820" t="str">
        <f>INDEX(customers!$K:$K,MATCH(orders!$B820,customers!$A:$A,0))</f>
        <v>Monthly</v>
      </c>
    </row>
    <row r="821" spans="1:18" x14ac:dyDescent="0.25">
      <c r="A821" t="s">
        <v>1556</v>
      </c>
      <c r="B821" t="s">
        <v>1549</v>
      </c>
      <c r="C821" t="s">
        <v>1557</v>
      </c>
      <c r="D821" s="26">
        <v>45083</v>
      </c>
      <c r="E821" t="s">
        <v>17</v>
      </c>
      <c r="F821" t="s">
        <v>4</v>
      </c>
      <c r="G821">
        <v>75</v>
      </c>
      <c r="H821">
        <v>60</v>
      </c>
      <c r="I821" s="26">
        <f t="shared" si="24"/>
        <v>45078</v>
      </c>
      <c r="J821" s="26">
        <f>INDEX(customers!$L:$L,MATCH(orders!$B821,customers!$A:$A,0))</f>
        <v>44986</v>
      </c>
      <c r="K821">
        <v>1</v>
      </c>
      <c r="L821">
        <f t="shared" si="25"/>
        <v>3</v>
      </c>
      <c r="M821" s="26" t="str">
        <f>INDEX(customers!$I:$I,MATCH(orders!$B821,customers!$A:$A,0))</f>
        <v>Email</v>
      </c>
      <c r="N821" s="26" t="str">
        <f>INDEX(customers!$E:$E,MATCH(orders!$B821,customers!$A:$A,0))</f>
        <v>Asia-Pacific</v>
      </c>
      <c r="O821" s="26" t="str">
        <f>INDEX(customers!$F:$F,MATCH(orders!$B821,customers!$A:$A,0))</f>
        <v>Healthcare</v>
      </c>
      <c r="P821" s="26" t="str">
        <f>INDEX(customers!$G:$G,MATCH(orders!$B821,customers!$A:$A,0))</f>
        <v>SMBs</v>
      </c>
      <c r="Q821" t="str">
        <f>INDEX(customers!$J:$J,MATCH(orders!$B821,customers!$A:$A,0))</f>
        <v>Basic</v>
      </c>
      <c r="R821" t="str">
        <f>INDEX(customers!$K:$K,MATCH(orders!$B821,customers!$A:$A,0))</f>
        <v>Monthly</v>
      </c>
    </row>
    <row r="822" spans="1:18" x14ac:dyDescent="0.25">
      <c r="A822" t="s">
        <v>1558</v>
      </c>
      <c r="B822" t="s">
        <v>1549</v>
      </c>
      <c r="C822" t="s">
        <v>1557</v>
      </c>
      <c r="D822" s="26">
        <v>45113</v>
      </c>
      <c r="E822" t="s">
        <v>17</v>
      </c>
      <c r="F822" t="s">
        <v>4</v>
      </c>
      <c r="G822">
        <v>75</v>
      </c>
      <c r="H822">
        <v>60</v>
      </c>
      <c r="I822" s="26">
        <f t="shared" si="24"/>
        <v>45108</v>
      </c>
      <c r="J822" s="26">
        <f>INDEX(customers!$L:$L,MATCH(orders!$B822,customers!$A:$A,0))</f>
        <v>44986</v>
      </c>
      <c r="K822">
        <v>1</v>
      </c>
      <c r="L822">
        <f t="shared" si="25"/>
        <v>4</v>
      </c>
      <c r="M822" s="26" t="str">
        <f>INDEX(customers!$I:$I,MATCH(orders!$B822,customers!$A:$A,0))</f>
        <v>Email</v>
      </c>
      <c r="N822" s="26" t="str">
        <f>INDEX(customers!$E:$E,MATCH(orders!$B822,customers!$A:$A,0))</f>
        <v>Asia-Pacific</v>
      </c>
      <c r="O822" s="26" t="str">
        <f>INDEX(customers!$F:$F,MATCH(orders!$B822,customers!$A:$A,0))</f>
        <v>Healthcare</v>
      </c>
      <c r="P822" s="26" t="str">
        <f>INDEX(customers!$G:$G,MATCH(orders!$B822,customers!$A:$A,0))</f>
        <v>SMBs</v>
      </c>
      <c r="Q822" t="str">
        <f>INDEX(customers!$J:$J,MATCH(orders!$B822,customers!$A:$A,0))</f>
        <v>Basic</v>
      </c>
      <c r="R822" t="str">
        <f>INDEX(customers!$K:$K,MATCH(orders!$B822,customers!$A:$A,0))</f>
        <v>Monthly</v>
      </c>
    </row>
    <row r="823" spans="1:18" x14ac:dyDescent="0.25">
      <c r="A823" t="s">
        <v>1559</v>
      </c>
      <c r="B823" t="s">
        <v>1549</v>
      </c>
      <c r="C823" t="s">
        <v>1560</v>
      </c>
      <c r="D823" s="26">
        <v>45114</v>
      </c>
      <c r="E823" t="s">
        <v>17</v>
      </c>
      <c r="F823" t="s">
        <v>4</v>
      </c>
      <c r="G823">
        <v>75</v>
      </c>
      <c r="H823">
        <v>60</v>
      </c>
      <c r="I823" s="26">
        <f t="shared" si="24"/>
        <v>45108</v>
      </c>
      <c r="J823" s="26">
        <f>INDEX(customers!$L:$L,MATCH(orders!$B823,customers!$A:$A,0))</f>
        <v>44986</v>
      </c>
      <c r="K823">
        <v>1</v>
      </c>
      <c r="L823">
        <f t="shared" si="25"/>
        <v>4</v>
      </c>
      <c r="M823" s="26" t="str">
        <f>INDEX(customers!$I:$I,MATCH(orders!$B823,customers!$A:$A,0))</f>
        <v>Email</v>
      </c>
      <c r="N823" s="26" t="str">
        <f>INDEX(customers!$E:$E,MATCH(orders!$B823,customers!$A:$A,0))</f>
        <v>Asia-Pacific</v>
      </c>
      <c r="O823" s="26" t="str">
        <f>INDEX(customers!$F:$F,MATCH(orders!$B823,customers!$A:$A,0))</f>
        <v>Healthcare</v>
      </c>
      <c r="P823" s="26" t="str">
        <f>INDEX(customers!$G:$G,MATCH(orders!$B823,customers!$A:$A,0))</f>
        <v>SMBs</v>
      </c>
      <c r="Q823" t="str">
        <f>INDEX(customers!$J:$J,MATCH(orders!$B823,customers!$A:$A,0))</f>
        <v>Basic</v>
      </c>
      <c r="R823" t="str">
        <f>INDEX(customers!$K:$K,MATCH(orders!$B823,customers!$A:$A,0))</f>
        <v>Monthly</v>
      </c>
    </row>
    <row r="824" spans="1:18" x14ac:dyDescent="0.25">
      <c r="A824" t="s">
        <v>1561</v>
      </c>
      <c r="B824" t="s">
        <v>1549</v>
      </c>
      <c r="C824" t="s">
        <v>1562</v>
      </c>
      <c r="D824" s="26">
        <v>45145</v>
      </c>
      <c r="E824" t="s">
        <v>17</v>
      </c>
      <c r="F824" t="s">
        <v>4</v>
      </c>
      <c r="G824">
        <v>75</v>
      </c>
      <c r="H824">
        <v>60</v>
      </c>
      <c r="I824" s="26">
        <f t="shared" si="24"/>
        <v>45139</v>
      </c>
      <c r="J824" s="26">
        <f>INDEX(customers!$L:$L,MATCH(orders!$B824,customers!$A:$A,0))</f>
        <v>44986</v>
      </c>
      <c r="K824">
        <v>1</v>
      </c>
      <c r="L824">
        <f t="shared" si="25"/>
        <v>5</v>
      </c>
      <c r="M824" s="26" t="str">
        <f>INDEX(customers!$I:$I,MATCH(orders!$B824,customers!$A:$A,0))</f>
        <v>Email</v>
      </c>
      <c r="N824" s="26" t="str">
        <f>INDEX(customers!$E:$E,MATCH(orders!$B824,customers!$A:$A,0))</f>
        <v>Asia-Pacific</v>
      </c>
      <c r="O824" s="26" t="str">
        <f>INDEX(customers!$F:$F,MATCH(orders!$B824,customers!$A:$A,0))</f>
        <v>Healthcare</v>
      </c>
      <c r="P824" s="26" t="str">
        <f>INDEX(customers!$G:$G,MATCH(orders!$B824,customers!$A:$A,0))</f>
        <v>SMBs</v>
      </c>
      <c r="Q824" t="str">
        <f>INDEX(customers!$J:$J,MATCH(orders!$B824,customers!$A:$A,0))</f>
        <v>Basic</v>
      </c>
      <c r="R824" t="str">
        <f>INDEX(customers!$K:$K,MATCH(orders!$B824,customers!$A:$A,0))</f>
        <v>Monthly</v>
      </c>
    </row>
    <row r="825" spans="1:18" x14ac:dyDescent="0.25">
      <c r="A825" t="s">
        <v>1563</v>
      </c>
      <c r="B825" t="s">
        <v>1549</v>
      </c>
      <c r="C825" t="s">
        <v>1564</v>
      </c>
      <c r="D825" s="26">
        <v>45176</v>
      </c>
      <c r="E825" t="s">
        <v>17</v>
      </c>
      <c r="F825" t="s">
        <v>4</v>
      </c>
      <c r="G825">
        <v>75</v>
      </c>
      <c r="H825">
        <v>60</v>
      </c>
      <c r="I825" s="26">
        <f t="shared" si="24"/>
        <v>45170</v>
      </c>
      <c r="J825" s="26">
        <f>INDEX(customers!$L:$L,MATCH(orders!$B825,customers!$A:$A,0))</f>
        <v>44986</v>
      </c>
      <c r="K825">
        <v>1</v>
      </c>
      <c r="L825">
        <f t="shared" si="25"/>
        <v>6</v>
      </c>
      <c r="M825" s="26" t="str">
        <f>INDEX(customers!$I:$I,MATCH(orders!$B825,customers!$A:$A,0))</f>
        <v>Email</v>
      </c>
      <c r="N825" s="26" t="str">
        <f>INDEX(customers!$E:$E,MATCH(orders!$B825,customers!$A:$A,0))</f>
        <v>Asia-Pacific</v>
      </c>
      <c r="O825" s="26" t="str">
        <f>INDEX(customers!$F:$F,MATCH(orders!$B825,customers!$A:$A,0))</f>
        <v>Healthcare</v>
      </c>
      <c r="P825" s="26" t="str">
        <f>INDEX(customers!$G:$G,MATCH(orders!$B825,customers!$A:$A,0))</f>
        <v>SMBs</v>
      </c>
      <c r="Q825" t="str">
        <f>INDEX(customers!$J:$J,MATCH(orders!$B825,customers!$A:$A,0))</f>
        <v>Basic</v>
      </c>
      <c r="R825" t="str">
        <f>INDEX(customers!$K:$K,MATCH(orders!$B825,customers!$A:$A,0))</f>
        <v>Monthly</v>
      </c>
    </row>
    <row r="826" spans="1:18" x14ac:dyDescent="0.25">
      <c r="A826" t="s">
        <v>1565</v>
      </c>
      <c r="B826" t="s">
        <v>1566</v>
      </c>
      <c r="C826" t="s">
        <v>1567</v>
      </c>
      <c r="D826" s="26">
        <v>45523</v>
      </c>
      <c r="E826" t="s">
        <v>18</v>
      </c>
      <c r="F826" t="s">
        <v>4</v>
      </c>
      <c r="G826">
        <v>135</v>
      </c>
      <c r="H826">
        <v>110.7</v>
      </c>
      <c r="I826" s="26">
        <f t="shared" si="24"/>
        <v>45505</v>
      </c>
      <c r="J826" s="26">
        <f>INDEX(customers!$L:$L,MATCH(orders!$B826,customers!$A:$A,0))</f>
        <v>45505</v>
      </c>
      <c r="K826">
        <v>1</v>
      </c>
      <c r="L826">
        <f t="shared" si="25"/>
        <v>0</v>
      </c>
      <c r="M826" s="26" t="str">
        <f>INDEX(customers!$I:$I,MATCH(orders!$B826,customers!$A:$A,0))</f>
        <v>Social Media</v>
      </c>
      <c r="N826" s="26" t="str">
        <f>INDEX(customers!$E:$E,MATCH(orders!$B826,customers!$A:$A,0))</f>
        <v>North America</v>
      </c>
      <c r="O826" s="26" t="str">
        <f>INDEX(customers!$F:$F,MATCH(orders!$B826,customers!$A:$A,0))</f>
        <v>Tech</v>
      </c>
      <c r="P826" s="26" t="str">
        <f>INDEX(customers!$G:$G,MATCH(orders!$B826,customers!$A:$A,0))</f>
        <v>SMBs</v>
      </c>
      <c r="Q826" t="str">
        <f>INDEX(customers!$J:$J,MATCH(orders!$B826,customers!$A:$A,0))</f>
        <v>Pro</v>
      </c>
      <c r="R826" t="str">
        <f>INDEX(customers!$K:$K,MATCH(orders!$B826,customers!$A:$A,0))</f>
        <v>Monthly</v>
      </c>
    </row>
    <row r="827" spans="1:18" x14ac:dyDescent="0.25">
      <c r="A827" t="s">
        <v>1568</v>
      </c>
      <c r="B827" t="s">
        <v>1566</v>
      </c>
      <c r="C827" t="s">
        <v>1569</v>
      </c>
      <c r="D827" s="26">
        <v>45554</v>
      </c>
      <c r="E827" t="s">
        <v>18</v>
      </c>
      <c r="F827" t="s">
        <v>4</v>
      </c>
      <c r="G827">
        <v>135</v>
      </c>
      <c r="H827">
        <v>110.7</v>
      </c>
      <c r="I827" s="26">
        <f t="shared" si="24"/>
        <v>45536</v>
      </c>
      <c r="J827" s="26">
        <f>INDEX(customers!$L:$L,MATCH(orders!$B827,customers!$A:$A,0))</f>
        <v>45505</v>
      </c>
      <c r="K827">
        <v>1</v>
      </c>
      <c r="L827">
        <f t="shared" si="25"/>
        <v>1</v>
      </c>
      <c r="M827" s="26" t="str">
        <f>INDEX(customers!$I:$I,MATCH(orders!$B827,customers!$A:$A,0))</f>
        <v>Social Media</v>
      </c>
      <c r="N827" s="26" t="str">
        <f>INDEX(customers!$E:$E,MATCH(orders!$B827,customers!$A:$A,0))</f>
        <v>North America</v>
      </c>
      <c r="O827" s="26" t="str">
        <f>INDEX(customers!$F:$F,MATCH(orders!$B827,customers!$A:$A,0))</f>
        <v>Tech</v>
      </c>
      <c r="P827" s="26" t="str">
        <f>INDEX(customers!$G:$G,MATCH(orders!$B827,customers!$A:$A,0))</f>
        <v>SMBs</v>
      </c>
      <c r="Q827" t="str">
        <f>INDEX(customers!$J:$J,MATCH(orders!$B827,customers!$A:$A,0))</f>
        <v>Pro</v>
      </c>
      <c r="R827" t="str">
        <f>INDEX(customers!$K:$K,MATCH(orders!$B827,customers!$A:$A,0))</f>
        <v>Monthly</v>
      </c>
    </row>
    <row r="828" spans="1:18" x14ac:dyDescent="0.25">
      <c r="A828" t="s">
        <v>1570</v>
      </c>
      <c r="B828" t="s">
        <v>1566</v>
      </c>
      <c r="C828" t="s">
        <v>1569</v>
      </c>
      <c r="D828" s="26">
        <v>45584</v>
      </c>
      <c r="E828" t="s">
        <v>18</v>
      </c>
      <c r="F828" t="s">
        <v>4</v>
      </c>
      <c r="G828">
        <v>135</v>
      </c>
      <c r="H828">
        <v>110.7</v>
      </c>
      <c r="I828" s="26">
        <f t="shared" si="24"/>
        <v>45566</v>
      </c>
      <c r="J828" s="26">
        <f>INDEX(customers!$L:$L,MATCH(orders!$B828,customers!$A:$A,0))</f>
        <v>45505</v>
      </c>
      <c r="K828">
        <v>1</v>
      </c>
      <c r="L828">
        <f t="shared" si="25"/>
        <v>2</v>
      </c>
      <c r="M828" s="26" t="str">
        <f>INDEX(customers!$I:$I,MATCH(orders!$B828,customers!$A:$A,0))</f>
        <v>Social Media</v>
      </c>
      <c r="N828" s="26" t="str">
        <f>INDEX(customers!$E:$E,MATCH(orders!$B828,customers!$A:$A,0))</f>
        <v>North America</v>
      </c>
      <c r="O828" s="26" t="str">
        <f>INDEX(customers!$F:$F,MATCH(orders!$B828,customers!$A:$A,0))</f>
        <v>Tech</v>
      </c>
      <c r="P828" s="26" t="str">
        <f>INDEX(customers!$G:$G,MATCH(orders!$B828,customers!$A:$A,0))</f>
        <v>SMBs</v>
      </c>
      <c r="Q828" t="str">
        <f>INDEX(customers!$J:$J,MATCH(orders!$B828,customers!$A:$A,0))</f>
        <v>Pro</v>
      </c>
      <c r="R828" t="str">
        <f>INDEX(customers!$K:$K,MATCH(orders!$B828,customers!$A:$A,0))</f>
        <v>Monthly</v>
      </c>
    </row>
    <row r="829" spans="1:18" x14ac:dyDescent="0.25">
      <c r="A829" t="s">
        <v>1571</v>
      </c>
      <c r="B829" t="s">
        <v>1566</v>
      </c>
      <c r="C829" t="s">
        <v>1572</v>
      </c>
      <c r="D829" s="26">
        <v>45585</v>
      </c>
      <c r="E829" t="s">
        <v>18</v>
      </c>
      <c r="F829" t="s">
        <v>4</v>
      </c>
      <c r="G829">
        <v>135</v>
      </c>
      <c r="H829">
        <v>110.7</v>
      </c>
      <c r="I829" s="26">
        <f t="shared" si="24"/>
        <v>45566</v>
      </c>
      <c r="J829" s="26">
        <f>INDEX(customers!$L:$L,MATCH(orders!$B829,customers!$A:$A,0))</f>
        <v>45505</v>
      </c>
      <c r="K829">
        <v>1</v>
      </c>
      <c r="L829">
        <f t="shared" si="25"/>
        <v>2</v>
      </c>
      <c r="M829" s="26" t="str">
        <f>INDEX(customers!$I:$I,MATCH(orders!$B829,customers!$A:$A,0))</f>
        <v>Social Media</v>
      </c>
      <c r="N829" s="26" t="str">
        <f>INDEX(customers!$E:$E,MATCH(orders!$B829,customers!$A:$A,0))</f>
        <v>North America</v>
      </c>
      <c r="O829" s="26" t="str">
        <f>INDEX(customers!$F:$F,MATCH(orders!$B829,customers!$A:$A,0))</f>
        <v>Tech</v>
      </c>
      <c r="P829" s="26" t="str">
        <f>INDEX(customers!$G:$G,MATCH(orders!$B829,customers!$A:$A,0))</f>
        <v>SMBs</v>
      </c>
      <c r="Q829" t="str">
        <f>INDEX(customers!$J:$J,MATCH(orders!$B829,customers!$A:$A,0))</f>
        <v>Pro</v>
      </c>
      <c r="R829" t="str">
        <f>INDEX(customers!$K:$K,MATCH(orders!$B829,customers!$A:$A,0))</f>
        <v>Monthly</v>
      </c>
    </row>
    <row r="830" spans="1:18" x14ac:dyDescent="0.25">
      <c r="A830" t="s">
        <v>1573</v>
      </c>
      <c r="B830" t="s">
        <v>1566</v>
      </c>
      <c r="C830" t="s">
        <v>1574</v>
      </c>
      <c r="D830" s="26">
        <v>45616</v>
      </c>
      <c r="E830" t="s">
        <v>18</v>
      </c>
      <c r="F830" t="s">
        <v>4</v>
      </c>
      <c r="G830">
        <v>135</v>
      </c>
      <c r="H830">
        <v>110.7</v>
      </c>
      <c r="I830" s="26">
        <f t="shared" si="24"/>
        <v>45597</v>
      </c>
      <c r="J830" s="26">
        <f>INDEX(customers!$L:$L,MATCH(orders!$B830,customers!$A:$A,0))</f>
        <v>45505</v>
      </c>
      <c r="K830">
        <v>1</v>
      </c>
      <c r="L830">
        <f t="shared" si="25"/>
        <v>3</v>
      </c>
      <c r="M830" s="26" t="str">
        <f>INDEX(customers!$I:$I,MATCH(orders!$B830,customers!$A:$A,0))</f>
        <v>Social Media</v>
      </c>
      <c r="N830" s="26" t="str">
        <f>INDEX(customers!$E:$E,MATCH(orders!$B830,customers!$A:$A,0))</f>
        <v>North America</v>
      </c>
      <c r="O830" s="26" t="str">
        <f>INDEX(customers!$F:$F,MATCH(orders!$B830,customers!$A:$A,0))</f>
        <v>Tech</v>
      </c>
      <c r="P830" s="26" t="str">
        <f>INDEX(customers!$G:$G,MATCH(orders!$B830,customers!$A:$A,0))</f>
        <v>SMBs</v>
      </c>
      <c r="Q830" t="str">
        <f>INDEX(customers!$J:$J,MATCH(orders!$B830,customers!$A:$A,0))</f>
        <v>Pro</v>
      </c>
      <c r="R830" t="str">
        <f>INDEX(customers!$K:$K,MATCH(orders!$B830,customers!$A:$A,0))</f>
        <v>Monthly</v>
      </c>
    </row>
    <row r="831" spans="1:18" x14ac:dyDescent="0.25">
      <c r="A831" t="s">
        <v>1575</v>
      </c>
      <c r="B831" t="s">
        <v>1566</v>
      </c>
      <c r="C831" t="s">
        <v>1574</v>
      </c>
      <c r="D831" s="26">
        <v>45646</v>
      </c>
      <c r="E831" t="s">
        <v>18</v>
      </c>
      <c r="F831" t="s">
        <v>4</v>
      </c>
      <c r="G831">
        <v>135</v>
      </c>
      <c r="H831">
        <v>110.7</v>
      </c>
      <c r="I831" s="26">
        <f t="shared" si="24"/>
        <v>45627</v>
      </c>
      <c r="J831" s="26">
        <f>INDEX(customers!$L:$L,MATCH(orders!$B831,customers!$A:$A,0))</f>
        <v>45505</v>
      </c>
      <c r="K831">
        <v>1</v>
      </c>
      <c r="L831">
        <f t="shared" si="25"/>
        <v>4</v>
      </c>
      <c r="M831" s="26" t="str">
        <f>INDEX(customers!$I:$I,MATCH(orders!$B831,customers!$A:$A,0))</f>
        <v>Social Media</v>
      </c>
      <c r="N831" s="26" t="str">
        <f>INDEX(customers!$E:$E,MATCH(orders!$B831,customers!$A:$A,0))</f>
        <v>North America</v>
      </c>
      <c r="O831" s="26" t="str">
        <f>INDEX(customers!$F:$F,MATCH(orders!$B831,customers!$A:$A,0))</f>
        <v>Tech</v>
      </c>
      <c r="P831" s="26" t="str">
        <f>INDEX(customers!$G:$G,MATCH(orders!$B831,customers!$A:$A,0))</f>
        <v>SMBs</v>
      </c>
      <c r="Q831" t="str">
        <f>INDEX(customers!$J:$J,MATCH(orders!$B831,customers!$A:$A,0))</f>
        <v>Pro</v>
      </c>
      <c r="R831" t="str">
        <f>INDEX(customers!$K:$K,MATCH(orders!$B831,customers!$A:$A,0))</f>
        <v>Monthly</v>
      </c>
    </row>
    <row r="832" spans="1:18" x14ac:dyDescent="0.25">
      <c r="A832" t="s">
        <v>1576</v>
      </c>
      <c r="B832" t="s">
        <v>1566</v>
      </c>
      <c r="C832" t="s">
        <v>1577</v>
      </c>
      <c r="D832" s="26">
        <v>45647</v>
      </c>
      <c r="E832" t="s">
        <v>18</v>
      </c>
      <c r="F832" t="s">
        <v>4</v>
      </c>
      <c r="G832">
        <v>135</v>
      </c>
      <c r="H832">
        <v>110.7</v>
      </c>
      <c r="I832" s="26">
        <f t="shared" si="24"/>
        <v>45627</v>
      </c>
      <c r="J832" s="26">
        <f>INDEX(customers!$L:$L,MATCH(orders!$B832,customers!$A:$A,0))</f>
        <v>45505</v>
      </c>
      <c r="K832">
        <v>1</v>
      </c>
      <c r="L832">
        <f t="shared" si="25"/>
        <v>4</v>
      </c>
      <c r="M832" s="26" t="str">
        <f>INDEX(customers!$I:$I,MATCH(orders!$B832,customers!$A:$A,0))</f>
        <v>Social Media</v>
      </c>
      <c r="N832" s="26" t="str">
        <f>INDEX(customers!$E:$E,MATCH(orders!$B832,customers!$A:$A,0))</f>
        <v>North America</v>
      </c>
      <c r="O832" s="26" t="str">
        <f>INDEX(customers!$F:$F,MATCH(orders!$B832,customers!$A:$A,0))</f>
        <v>Tech</v>
      </c>
      <c r="P832" s="26" t="str">
        <f>INDEX(customers!$G:$G,MATCH(orders!$B832,customers!$A:$A,0))</f>
        <v>SMBs</v>
      </c>
      <c r="Q832" t="str">
        <f>INDEX(customers!$J:$J,MATCH(orders!$B832,customers!$A:$A,0))</f>
        <v>Pro</v>
      </c>
      <c r="R832" t="str">
        <f>INDEX(customers!$K:$K,MATCH(orders!$B832,customers!$A:$A,0))</f>
        <v>Monthly</v>
      </c>
    </row>
    <row r="833" spans="1:18" x14ac:dyDescent="0.25">
      <c r="A833" t="s">
        <v>1578</v>
      </c>
      <c r="B833" t="s">
        <v>1579</v>
      </c>
      <c r="C833" t="s">
        <v>1580</v>
      </c>
      <c r="D833" s="26">
        <v>45290</v>
      </c>
      <c r="E833" t="s">
        <v>17</v>
      </c>
      <c r="F833" t="s">
        <v>4</v>
      </c>
      <c r="G833">
        <v>75</v>
      </c>
      <c r="H833">
        <v>60</v>
      </c>
      <c r="I833" s="26">
        <f t="shared" si="24"/>
        <v>45261</v>
      </c>
      <c r="J833" s="26">
        <f>INDEX(customers!$L:$L,MATCH(orders!$B833,customers!$A:$A,0))</f>
        <v>45261</v>
      </c>
      <c r="K833">
        <v>1</v>
      </c>
      <c r="L833">
        <f t="shared" si="25"/>
        <v>0</v>
      </c>
      <c r="M833" s="26" t="str">
        <f>INDEX(customers!$I:$I,MATCH(orders!$B833,customers!$A:$A,0))</f>
        <v>Paid Search</v>
      </c>
      <c r="N833" s="26" t="str">
        <f>INDEX(customers!$E:$E,MATCH(orders!$B833,customers!$A:$A,0))</f>
        <v>North America</v>
      </c>
      <c r="O833" s="26" t="str">
        <f>INDEX(customers!$F:$F,MATCH(orders!$B833,customers!$A:$A,0))</f>
        <v>Tech</v>
      </c>
      <c r="P833" s="26" t="str">
        <f>INDEX(customers!$G:$G,MATCH(orders!$B833,customers!$A:$A,0))</f>
        <v>SMBs</v>
      </c>
      <c r="Q833" t="str">
        <f>INDEX(customers!$J:$J,MATCH(orders!$B833,customers!$A:$A,0))</f>
        <v>Pro</v>
      </c>
      <c r="R833" t="str">
        <f>INDEX(customers!$K:$K,MATCH(orders!$B833,customers!$A:$A,0))</f>
        <v>Monthly</v>
      </c>
    </row>
    <row r="834" spans="1:18" x14ac:dyDescent="0.25">
      <c r="A834" t="s">
        <v>1581</v>
      </c>
      <c r="B834" t="s">
        <v>1579</v>
      </c>
      <c r="C834" t="s">
        <v>1582</v>
      </c>
      <c r="D834" s="26">
        <v>45321</v>
      </c>
      <c r="E834" t="s">
        <v>17</v>
      </c>
      <c r="F834" t="s">
        <v>4</v>
      </c>
      <c r="G834">
        <v>75</v>
      </c>
      <c r="H834">
        <v>60</v>
      </c>
      <c r="I834" s="26">
        <f t="shared" ref="I834:I897" si="26">EOMONTH(D834,-1)+1</f>
        <v>45292</v>
      </c>
      <c r="J834" s="26">
        <f>INDEX(customers!$L:$L,MATCH(orders!$B834,customers!$A:$A,0))</f>
        <v>45261</v>
      </c>
      <c r="K834">
        <v>1</v>
      </c>
      <c r="L834">
        <f t="shared" si="25"/>
        <v>1</v>
      </c>
      <c r="M834" s="26" t="str">
        <f>INDEX(customers!$I:$I,MATCH(orders!$B834,customers!$A:$A,0))</f>
        <v>Paid Search</v>
      </c>
      <c r="N834" s="26" t="str">
        <f>INDEX(customers!$E:$E,MATCH(orders!$B834,customers!$A:$A,0))</f>
        <v>North America</v>
      </c>
      <c r="O834" s="26" t="str">
        <f>INDEX(customers!$F:$F,MATCH(orders!$B834,customers!$A:$A,0))</f>
        <v>Tech</v>
      </c>
      <c r="P834" s="26" t="str">
        <f>INDEX(customers!$G:$G,MATCH(orders!$B834,customers!$A:$A,0))</f>
        <v>SMBs</v>
      </c>
      <c r="Q834" t="str">
        <f>INDEX(customers!$J:$J,MATCH(orders!$B834,customers!$A:$A,0))</f>
        <v>Pro</v>
      </c>
      <c r="R834" t="str">
        <f>INDEX(customers!$K:$K,MATCH(orders!$B834,customers!$A:$A,0))</f>
        <v>Monthly</v>
      </c>
    </row>
    <row r="835" spans="1:18" x14ac:dyDescent="0.25">
      <c r="A835" t="s">
        <v>1583</v>
      </c>
      <c r="B835" t="s">
        <v>1579</v>
      </c>
      <c r="C835" t="s">
        <v>1582</v>
      </c>
      <c r="D835" s="26">
        <v>45351</v>
      </c>
      <c r="E835" t="s">
        <v>17</v>
      </c>
      <c r="F835" t="s">
        <v>4</v>
      </c>
      <c r="G835">
        <v>75</v>
      </c>
      <c r="H835">
        <v>60</v>
      </c>
      <c r="I835" s="26">
        <f t="shared" si="26"/>
        <v>45323</v>
      </c>
      <c r="J835" s="26">
        <f>INDEX(customers!$L:$L,MATCH(orders!$B835,customers!$A:$A,0))</f>
        <v>45261</v>
      </c>
      <c r="K835">
        <v>1</v>
      </c>
      <c r="L835">
        <f t="shared" ref="L835:L898" si="27">DATEDIF(J835,I835,"M")</f>
        <v>2</v>
      </c>
      <c r="M835" s="26" t="str">
        <f>INDEX(customers!$I:$I,MATCH(orders!$B835,customers!$A:$A,0))</f>
        <v>Paid Search</v>
      </c>
      <c r="N835" s="26" t="str">
        <f>INDEX(customers!$E:$E,MATCH(orders!$B835,customers!$A:$A,0))</f>
        <v>North America</v>
      </c>
      <c r="O835" s="26" t="str">
        <f>INDEX(customers!$F:$F,MATCH(orders!$B835,customers!$A:$A,0))</f>
        <v>Tech</v>
      </c>
      <c r="P835" s="26" t="str">
        <f>INDEX(customers!$G:$G,MATCH(orders!$B835,customers!$A:$A,0))</f>
        <v>SMBs</v>
      </c>
      <c r="Q835" t="str">
        <f>INDEX(customers!$J:$J,MATCH(orders!$B835,customers!$A:$A,0))</f>
        <v>Pro</v>
      </c>
      <c r="R835" t="str">
        <f>INDEX(customers!$K:$K,MATCH(orders!$B835,customers!$A:$A,0))</f>
        <v>Monthly</v>
      </c>
    </row>
    <row r="836" spans="1:18" x14ac:dyDescent="0.25">
      <c r="A836" t="s">
        <v>1584</v>
      </c>
      <c r="B836" t="s">
        <v>1579</v>
      </c>
      <c r="C836" t="s">
        <v>1585</v>
      </c>
      <c r="D836" s="26">
        <v>45352</v>
      </c>
      <c r="E836" t="s">
        <v>17</v>
      </c>
      <c r="F836" t="s">
        <v>4</v>
      </c>
      <c r="G836">
        <v>75</v>
      </c>
      <c r="H836">
        <v>60</v>
      </c>
      <c r="I836" s="26">
        <f t="shared" si="26"/>
        <v>45352</v>
      </c>
      <c r="J836" s="26">
        <f>INDEX(customers!$L:$L,MATCH(orders!$B836,customers!$A:$A,0))</f>
        <v>45261</v>
      </c>
      <c r="K836">
        <v>1</v>
      </c>
      <c r="L836">
        <f t="shared" si="27"/>
        <v>3</v>
      </c>
      <c r="M836" s="26" t="str">
        <f>INDEX(customers!$I:$I,MATCH(orders!$B836,customers!$A:$A,0))</f>
        <v>Paid Search</v>
      </c>
      <c r="N836" s="26" t="str">
        <f>INDEX(customers!$E:$E,MATCH(orders!$B836,customers!$A:$A,0))</f>
        <v>North America</v>
      </c>
      <c r="O836" s="26" t="str">
        <f>INDEX(customers!$F:$F,MATCH(orders!$B836,customers!$A:$A,0))</f>
        <v>Tech</v>
      </c>
      <c r="P836" s="26" t="str">
        <f>INDEX(customers!$G:$G,MATCH(orders!$B836,customers!$A:$A,0))</f>
        <v>SMBs</v>
      </c>
      <c r="Q836" t="str">
        <f>INDEX(customers!$J:$J,MATCH(orders!$B836,customers!$A:$A,0))</f>
        <v>Pro</v>
      </c>
      <c r="R836" t="str">
        <f>INDEX(customers!$K:$K,MATCH(orders!$B836,customers!$A:$A,0))</f>
        <v>Monthly</v>
      </c>
    </row>
    <row r="837" spans="1:18" x14ac:dyDescent="0.25">
      <c r="A837" t="s">
        <v>1586</v>
      </c>
      <c r="B837" t="s">
        <v>1579</v>
      </c>
      <c r="C837" t="s">
        <v>1587</v>
      </c>
      <c r="D837" s="26">
        <v>45383</v>
      </c>
      <c r="E837" t="s">
        <v>17</v>
      </c>
      <c r="F837" t="s">
        <v>4</v>
      </c>
      <c r="G837">
        <v>75</v>
      </c>
      <c r="H837">
        <v>60</v>
      </c>
      <c r="I837" s="26">
        <f t="shared" si="26"/>
        <v>45383</v>
      </c>
      <c r="J837" s="26">
        <f>INDEX(customers!$L:$L,MATCH(orders!$B837,customers!$A:$A,0))</f>
        <v>45261</v>
      </c>
      <c r="K837">
        <v>1</v>
      </c>
      <c r="L837">
        <f t="shared" si="27"/>
        <v>4</v>
      </c>
      <c r="M837" s="26" t="str">
        <f>INDEX(customers!$I:$I,MATCH(orders!$B837,customers!$A:$A,0))</f>
        <v>Paid Search</v>
      </c>
      <c r="N837" s="26" t="str">
        <f>INDEX(customers!$E:$E,MATCH(orders!$B837,customers!$A:$A,0))</f>
        <v>North America</v>
      </c>
      <c r="O837" s="26" t="str">
        <f>INDEX(customers!$F:$F,MATCH(orders!$B837,customers!$A:$A,0))</f>
        <v>Tech</v>
      </c>
      <c r="P837" s="26" t="str">
        <f>INDEX(customers!$G:$G,MATCH(orders!$B837,customers!$A:$A,0))</f>
        <v>SMBs</v>
      </c>
      <c r="Q837" t="str">
        <f>INDEX(customers!$J:$J,MATCH(orders!$B837,customers!$A:$A,0))</f>
        <v>Pro</v>
      </c>
      <c r="R837" t="str">
        <f>INDEX(customers!$K:$K,MATCH(orders!$B837,customers!$A:$A,0))</f>
        <v>Monthly</v>
      </c>
    </row>
    <row r="838" spans="1:18" x14ac:dyDescent="0.25">
      <c r="A838" t="s">
        <v>1588</v>
      </c>
      <c r="B838" t="s">
        <v>1579</v>
      </c>
      <c r="C838" t="s">
        <v>1587</v>
      </c>
      <c r="D838" s="26">
        <v>45413</v>
      </c>
      <c r="E838" t="s">
        <v>17</v>
      </c>
      <c r="F838" t="s">
        <v>4</v>
      </c>
      <c r="G838">
        <v>75</v>
      </c>
      <c r="H838">
        <v>60</v>
      </c>
      <c r="I838" s="26">
        <f t="shared" si="26"/>
        <v>45413</v>
      </c>
      <c r="J838" s="26">
        <f>INDEX(customers!$L:$L,MATCH(orders!$B838,customers!$A:$A,0))</f>
        <v>45261</v>
      </c>
      <c r="K838">
        <v>1</v>
      </c>
      <c r="L838">
        <f t="shared" si="27"/>
        <v>5</v>
      </c>
      <c r="M838" s="26" t="str">
        <f>INDEX(customers!$I:$I,MATCH(orders!$B838,customers!$A:$A,0))</f>
        <v>Paid Search</v>
      </c>
      <c r="N838" s="26" t="str">
        <f>INDEX(customers!$E:$E,MATCH(orders!$B838,customers!$A:$A,0))</f>
        <v>North America</v>
      </c>
      <c r="O838" s="26" t="str">
        <f>INDEX(customers!$F:$F,MATCH(orders!$B838,customers!$A:$A,0))</f>
        <v>Tech</v>
      </c>
      <c r="P838" s="26" t="str">
        <f>INDEX(customers!$G:$G,MATCH(orders!$B838,customers!$A:$A,0))</f>
        <v>SMBs</v>
      </c>
      <c r="Q838" t="str">
        <f>INDEX(customers!$J:$J,MATCH(orders!$B838,customers!$A:$A,0))</f>
        <v>Pro</v>
      </c>
      <c r="R838" t="str">
        <f>INDEX(customers!$K:$K,MATCH(orders!$B838,customers!$A:$A,0))</f>
        <v>Monthly</v>
      </c>
    </row>
    <row r="839" spans="1:18" x14ac:dyDescent="0.25">
      <c r="A839" t="s">
        <v>1589</v>
      </c>
      <c r="B839" t="s">
        <v>1579</v>
      </c>
      <c r="C839" t="s">
        <v>1590</v>
      </c>
      <c r="D839" s="26">
        <v>45414</v>
      </c>
      <c r="E839" t="s">
        <v>17</v>
      </c>
      <c r="F839" t="s">
        <v>4</v>
      </c>
      <c r="G839">
        <v>75</v>
      </c>
      <c r="H839">
        <v>60</v>
      </c>
      <c r="I839" s="26">
        <f t="shared" si="26"/>
        <v>45413</v>
      </c>
      <c r="J839" s="26">
        <f>INDEX(customers!$L:$L,MATCH(orders!$B839,customers!$A:$A,0))</f>
        <v>45261</v>
      </c>
      <c r="K839">
        <v>1</v>
      </c>
      <c r="L839">
        <f t="shared" si="27"/>
        <v>5</v>
      </c>
      <c r="M839" s="26" t="str">
        <f>INDEX(customers!$I:$I,MATCH(orders!$B839,customers!$A:$A,0))</f>
        <v>Paid Search</v>
      </c>
      <c r="N839" s="26" t="str">
        <f>INDEX(customers!$E:$E,MATCH(orders!$B839,customers!$A:$A,0))</f>
        <v>North America</v>
      </c>
      <c r="O839" s="26" t="str">
        <f>INDEX(customers!$F:$F,MATCH(orders!$B839,customers!$A:$A,0))</f>
        <v>Tech</v>
      </c>
      <c r="P839" s="26" t="str">
        <f>INDEX(customers!$G:$G,MATCH(orders!$B839,customers!$A:$A,0))</f>
        <v>SMBs</v>
      </c>
      <c r="Q839" t="str">
        <f>INDEX(customers!$J:$J,MATCH(orders!$B839,customers!$A:$A,0))</f>
        <v>Pro</v>
      </c>
      <c r="R839" t="str">
        <f>INDEX(customers!$K:$K,MATCH(orders!$B839,customers!$A:$A,0))</f>
        <v>Monthly</v>
      </c>
    </row>
    <row r="840" spans="1:18" x14ac:dyDescent="0.25">
      <c r="A840" t="s">
        <v>1591</v>
      </c>
      <c r="B840" t="s">
        <v>1579</v>
      </c>
      <c r="C840" t="s">
        <v>1592</v>
      </c>
      <c r="D840" s="26">
        <v>45445</v>
      </c>
      <c r="E840" t="s">
        <v>18</v>
      </c>
      <c r="F840" t="s">
        <v>4</v>
      </c>
      <c r="G840">
        <v>135</v>
      </c>
      <c r="H840">
        <v>110.7</v>
      </c>
      <c r="I840" s="26">
        <f t="shared" si="26"/>
        <v>45444</v>
      </c>
      <c r="J840" s="26">
        <f>INDEX(customers!$L:$L,MATCH(orders!$B840,customers!$A:$A,0))</f>
        <v>45261</v>
      </c>
      <c r="K840">
        <v>1</v>
      </c>
      <c r="L840">
        <f t="shared" si="27"/>
        <v>6</v>
      </c>
      <c r="M840" s="26" t="str">
        <f>INDEX(customers!$I:$I,MATCH(orders!$B840,customers!$A:$A,0))</f>
        <v>Paid Search</v>
      </c>
      <c r="N840" s="26" t="str">
        <f>INDEX(customers!$E:$E,MATCH(orders!$B840,customers!$A:$A,0))</f>
        <v>North America</v>
      </c>
      <c r="O840" s="26" t="str">
        <f>INDEX(customers!$F:$F,MATCH(orders!$B840,customers!$A:$A,0))</f>
        <v>Tech</v>
      </c>
      <c r="P840" s="26" t="str">
        <f>INDEX(customers!$G:$G,MATCH(orders!$B840,customers!$A:$A,0))</f>
        <v>SMBs</v>
      </c>
      <c r="Q840" t="str">
        <f>INDEX(customers!$J:$J,MATCH(orders!$B840,customers!$A:$A,0))</f>
        <v>Pro</v>
      </c>
      <c r="R840" t="str">
        <f>INDEX(customers!$K:$K,MATCH(orders!$B840,customers!$A:$A,0))</f>
        <v>Monthly</v>
      </c>
    </row>
    <row r="841" spans="1:18" x14ac:dyDescent="0.25">
      <c r="A841" t="s">
        <v>1593</v>
      </c>
      <c r="B841" t="s">
        <v>1579</v>
      </c>
      <c r="C841" t="s">
        <v>1592</v>
      </c>
      <c r="D841" s="26">
        <v>45475</v>
      </c>
      <c r="E841" t="s">
        <v>18</v>
      </c>
      <c r="F841" t="s">
        <v>4</v>
      </c>
      <c r="G841">
        <v>135</v>
      </c>
      <c r="H841">
        <v>110.7</v>
      </c>
      <c r="I841" s="26">
        <f t="shared" si="26"/>
        <v>45474</v>
      </c>
      <c r="J841" s="26">
        <f>INDEX(customers!$L:$L,MATCH(orders!$B841,customers!$A:$A,0))</f>
        <v>45261</v>
      </c>
      <c r="K841">
        <v>1</v>
      </c>
      <c r="L841">
        <f t="shared" si="27"/>
        <v>7</v>
      </c>
      <c r="M841" s="26" t="str">
        <f>INDEX(customers!$I:$I,MATCH(orders!$B841,customers!$A:$A,0))</f>
        <v>Paid Search</v>
      </c>
      <c r="N841" s="26" t="str">
        <f>INDEX(customers!$E:$E,MATCH(orders!$B841,customers!$A:$A,0))</f>
        <v>North America</v>
      </c>
      <c r="O841" s="26" t="str">
        <f>INDEX(customers!$F:$F,MATCH(orders!$B841,customers!$A:$A,0))</f>
        <v>Tech</v>
      </c>
      <c r="P841" s="26" t="str">
        <f>INDEX(customers!$G:$G,MATCH(orders!$B841,customers!$A:$A,0))</f>
        <v>SMBs</v>
      </c>
      <c r="Q841" t="str">
        <f>INDEX(customers!$J:$J,MATCH(orders!$B841,customers!$A:$A,0))</f>
        <v>Pro</v>
      </c>
      <c r="R841" t="str">
        <f>INDEX(customers!$K:$K,MATCH(orders!$B841,customers!$A:$A,0))</f>
        <v>Monthly</v>
      </c>
    </row>
    <row r="842" spans="1:18" x14ac:dyDescent="0.25">
      <c r="A842" t="s">
        <v>1594</v>
      </c>
      <c r="B842" t="s">
        <v>1579</v>
      </c>
      <c r="C842" t="s">
        <v>1595</v>
      </c>
      <c r="D842" s="26">
        <v>45476</v>
      </c>
      <c r="E842" t="s">
        <v>18</v>
      </c>
      <c r="F842" t="s">
        <v>4</v>
      </c>
      <c r="G842">
        <v>135</v>
      </c>
      <c r="H842">
        <v>110.7</v>
      </c>
      <c r="I842" s="26">
        <f t="shared" si="26"/>
        <v>45474</v>
      </c>
      <c r="J842" s="26">
        <f>INDEX(customers!$L:$L,MATCH(orders!$B842,customers!$A:$A,0))</f>
        <v>45261</v>
      </c>
      <c r="K842">
        <v>1</v>
      </c>
      <c r="L842">
        <f t="shared" si="27"/>
        <v>7</v>
      </c>
      <c r="M842" s="26" t="str">
        <f>INDEX(customers!$I:$I,MATCH(orders!$B842,customers!$A:$A,0))</f>
        <v>Paid Search</v>
      </c>
      <c r="N842" s="26" t="str">
        <f>INDEX(customers!$E:$E,MATCH(orders!$B842,customers!$A:$A,0))</f>
        <v>North America</v>
      </c>
      <c r="O842" s="26" t="str">
        <f>INDEX(customers!$F:$F,MATCH(orders!$B842,customers!$A:$A,0))</f>
        <v>Tech</v>
      </c>
      <c r="P842" s="26" t="str">
        <f>INDEX(customers!$G:$G,MATCH(orders!$B842,customers!$A:$A,0))</f>
        <v>SMBs</v>
      </c>
      <c r="Q842" t="str">
        <f>INDEX(customers!$J:$J,MATCH(orders!$B842,customers!$A:$A,0))</f>
        <v>Pro</v>
      </c>
      <c r="R842" t="str">
        <f>INDEX(customers!$K:$K,MATCH(orders!$B842,customers!$A:$A,0))</f>
        <v>Monthly</v>
      </c>
    </row>
    <row r="843" spans="1:18" x14ac:dyDescent="0.25">
      <c r="A843" t="s">
        <v>1596</v>
      </c>
      <c r="B843" t="s">
        <v>1579</v>
      </c>
      <c r="C843" t="s">
        <v>1597</v>
      </c>
      <c r="D843" s="26">
        <v>45507</v>
      </c>
      <c r="E843" t="s">
        <v>18</v>
      </c>
      <c r="F843" t="s">
        <v>4</v>
      </c>
      <c r="G843">
        <v>135</v>
      </c>
      <c r="H843">
        <v>110.7</v>
      </c>
      <c r="I843" s="26">
        <f t="shared" si="26"/>
        <v>45505</v>
      </c>
      <c r="J843" s="26">
        <f>INDEX(customers!$L:$L,MATCH(orders!$B843,customers!$A:$A,0))</f>
        <v>45261</v>
      </c>
      <c r="K843">
        <v>1</v>
      </c>
      <c r="L843">
        <f t="shared" si="27"/>
        <v>8</v>
      </c>
      <c r="M843" s="26" t="str">
        <f>INDEX(customers!$I:$I,MATCH(orders!$B843,customers!$A:$A,0))</f>
        <v>Paid Search</v>
      </c>
      <c r="N843" s="26" t="str">
        <f>INDEX(customers!$E:$E,MATCH(orders!$B843,customers!$A:$A,0))</f>
        <v>North America</v>
      </c>
      <c r="O843" s="26" t="str">
        <f>INDEX(customers!$F:$F,MATCH(orders!$B843,customers!$A:$A,0))</f>
        <v>Tech</v>
      </c>
      <c r="P843" s="26" t="str">
        <f>INDEX(customers!$G:$G,MATCH(orders!$B843,customers!$A:$A,0))</f>
        <v>SMBs</v>
      </c>
      <c r="Q843" t="str">
        <f>INDEX(customers!$J:$J,MATCH(orders!$B843,customers!$A:$A,0))</f>
        <v>Pro</v>
      </c>
      <c r="R843" t="str">
        <f>INDEX(customers!$K:$K,MATCH(orders!$B843,customers!$A:$A,0))</f>
        <v>Monthly</v>
      </c>
    </row>
    <row r="844" spans="1:18" x14ac:dyDescent="0.25">
      <c r="A844" t="s">
        <v>1598</v>
      </c>
      <c r="B844" t="s">
        <v>1579</v>
      </c>
      <c r="C844" t="s">
        <v>1599</v>
      </c>
      <c r="D844" s="26">
        <v>45538</v>
      </c>
      <c r="E844" t="s">
        <v>18</v>
      </c>
      <c r="F844" t="s">
        <v>4</v>
      </c>
      <c r="G844">
        <v>135</v>
      </c>
      <c r="H844">
        <v>110.7</v>
      </c>
      <c r="I844" s="26">
        <f t="shared" si="26"/>
        <v>45536</v>
      </c>
      <c r="J844" s="26">
        <f>INDEX(customers!$L:$L,MATCH(orders!$B844,customers!$A:$A,0))</f>
        <v>45261</v>
      </c>
      <c r="K844">
        <v>1</v>
      </c>
      <c r="L844">
        <f t="shared" si="27"/>
        <v>9</v>
      </c>
      <c r="M844" s="26" t="str">
        <f>INDEX(customers!$I:$I,MATCH(orders!$B844,customers!$A:$A,0))</f>
        <v>Paid Search</v>
      </c>
      <c r="N844" s="26" t="str">
        <f>INDEX(customers!$E:$E,MATCH(orders!$B844,customers!$A:$A,0))</f>
        <v>North America</v>
      </c>
      <c r="O844" s="26" t="str">
        <f>INDEX(customers!$F:$F,MATCH(orders!$B844,customers!$A:$A,0))</f>
        <v>Tech</v>
      </c>
      <c r="P844" s="26" t="str">
        <f>INDEX(customers!$G:$G,MATCH(orders!$B844,customers!$A:$A,0))</f>
        <v>SMBs</v>
      </c>
      <c r="Q844" t="str">
        <f>INDEX(customers!$J:$J,MATCH(orders!$B844,customers!$A:$A,0))</f>
        <v>Pro</v>
      </c>
      <c r="R844" t="str">
        <f>INDEX(customers!$K:$K,MATCH(orders!$B844,customers!$A:$A,0))</f>
        <v>Monthly</v>
      </c>
    </row>
    <row r="845" spans="1:18" x14ac:dyDescent="0.25">
      <c r="A845" t="s">
        <v>1600</v>
      </c>
      <c r="B845" t="s">
        <v>1579</v>
      </c>
      <c r="C845" t="s">
        <v>1599</v>
      </c>
      <c r="D845" s="26">
        <v>45568</v>
      </c>
      <c r="E845" t="s">
        <v>18</v>
      </c>
      <c r="F845" t="s">
        <v>4</v>
      </c>
      <c r="G845">
        <v>135</v>
      </c>
      <c r="H845">
        <v>110.7</v>
      </c>
      <c r="I845" s="26">
        <f t="shared" si="26"/>
        <v>45566</v>
      </c>
      <c r="J845" s="26">
        <f>INDEX(customers!$L:$L,MATCH(orders!$B845,customers!$A:$A,0))</f>
        <v>45261</v>
      </c>
      <c r="K845">
        <v>1</v>
      </c>
      <c r="L845">
        <f t="shared" si="27"/>
        <v>10</v>
      </c>
      <c r="M845" s="26" t="str">
        <f>INDEX(customers!$I:$I,MATCH(orders!$B845,customers!$A:$A,0))</f>
        <v>Paid Search</v>
      </c>
      <c r="N845" s="26" t="str">
        <f>INDEX(customers!$E:$E,MATCH(orders!$B845,customers!$A:$A,0))</f>
        <v>North America</v>
      </c>
      <c r="O845" s="26" t="str">
        <f>INDEX(customers!$F:$F,MATCH(orders!$B845,customers!$A:$A,0))</f>
        <v>Tech</v>
      </c>
      <c r="P845" s="26" t="str">
        <f>INDEX(customers!$G:$G,MATCH(orders!$B845,customers!$A:$A,0))</f>
        <v>SMBs</v>
      </c>
      <c r="Q845" t="str">
        <f>INDEX(customers!$J:$J,MATCH(orders!$B845,customers!$A:$A,0))</f>
        <v>Pro</v>
      </c>
      <c r="R845" t="str">
        <f>INDEX(customers!$K:$K,MATCH(orders!$B845,customers!$A:$A,0))</f>
        <v>Monthly</v>
      </c>
    </row>
    <row r="846" spans="1:18" x14ac:dyDescent="0.25">
      <c r="A846" t="s">
        <v>1601</v>
      </c>
      <c r="B846" t="s">
        <v>1579</v>
      </c>
      <c r="C846" t="s">
        <v>1602</v>
      </c>
      <c r="D846" s="26">
        <v>45569</v>
      </c>
      <c r="E846" t="s">
        <v>18</v>
      </c>
      <c r="F846" t="s">
        <v>4</v>
      </c>
      <c r="G846">
        <v>135</v>
      </c>
      <c r="H846">
        <v>110.7</v>
      </c>
      <c r="I846" s="26">
        <f t="shared" si="26"/>
        <v>45566</v>
      </c>
      <c r="J846" s="26">
        <f>INDEX(customers!$L:$L,MATCH(orders!$B846,customers!$A:$A,0))</f>
        <v>45261</v>
      </c>
      <c r="K846">
        <v>1</v>
      </c>
      <c r="L846">
        <f t="shared" si="27"/>
        <v>10</v>
      </c>
      <c r="M846" s="26" t="str">
        <f>INDEX(customers!$I:$I,MATCH(orders!$B846,customers!$A:$A,0))</f>
        <v>Paid Search</v>
      </c>
      <c r="N846" s="26" t="str">
        <f>INDEX(customers!$E:$E,MATCH(orders!$B846,customers!$A:$A,0))</f>
        <v>North America</v>
      </c>
      <c r="O846" s="26" t="str">
        <f>INDEX(customers!$F:$F,MATCH(orders!$B846,customers!$A:$A,0))</f>
        <v>Tech</v>
      </c>
      <c r="P846" s="26" t="str">
        <f>INDEX(customers!$G:$G,MATCH(orders!$B846,customers!$A:$A,0))</f>
        <v>SMBs</v>
      </c>
      <c r="Q846" t="str">
        <f>INDEX(customers!$J:$J,MATCH(orders!$B846,customers!$A:$A,0))</f>
        <v>Pro</v>
      </c>
      <c r="R846" t="str">
        <f>INDEX(customers!$K:$K,MATCH(orders!$B846,customers!$A:$A,0))</f>
        <v>Monthly</v>
      </c>
    </row>
    <row r="847" spans="1:18" x14ac:dyDescent="0.25">
      <c r="A847" t="s">
        <v>1603</v>
      </c>
      <c r="B847" t="s">
        <v>1579</v>
      </c>
      <c r="C847" t="s">
        <v>1604</v>
      </c>
      <c r="D847" s="26">
        <v>45600</v>
      </c>
      <c r="E847" t="s">
        <v>18</v>
      </c>
      <c r="F847" t="s">
        <v>4</v>
      </c>
      <c r="G847">
        <v>135</v>
      </c>
      <c r="H847">
        <v>110.7</v>
      </c>
      <c r="I847" s="26">
        <f t="shared" si="26"/>
        <v>45597</v>
      </c>
      <c r="J847" s="26">
        <f>INDEX(customers!$L:$L,MATCH(orders!$B847,customers!$A:$A,0))</f>
        <v>45261</v>
      </c>
      <c r="K847">
        <v>1</v>
      </c>
      <c r="L847">
        <f t="shared" si="27"/>
        <v>11</v>
      </c>
      <c r="M847" s="26" t="str">
        <f>INDEX(customers!$I:$I,MATCH(orders!$B847,customers!$A:$A,0))</f>
        <v>Paid Search</v>
      </c>
      <c r="N847" s="26" t="str">
        <f>INDEX(customers!$E:$E,MATCH(orders!$B847,customers!$A:$A,0))</f>
        <v>North America</v>
      </c>
      <c r="O847" s="26" t="str">
        <f>INDEX(customers!$F:$F,MATCH(orders!$B847,customers!$A:$A,0))</f>
        <v>Tech</v>
      </c>
      <c r="P847" s="26" t="str">
        <f>INDEX(customers!$G:$G,MATCH(orders!$B847,customers!$A:$A,0))</f>
        <v>SMBs</v>
      </c>
      <c r="Q847" t="str">
        <f>INDEX(customers!$J:$J,MATCH(orders!$B847,customers!$A:$A,0))</f>
        <v>Pro</v>
      </c>
      <c r="R847" t="str">
        <f>INDEX(customers!$K:$K,MATCH(orders!$B847,customers!$A:$A,0))</f>
        <v>Monthly</v>
      </c>
    </row>
    <row r="848" spans="1:18" x14ac:dyDescent="0.25">
      <c r="A848" t="s">
        <v>1605</v>
      </c>
      <c r="B848" t="s">
        <v>1579</v>
      </c>
      <c r="C848" t="s">
        <v>1604</v>
      </c>
      <c r="D848" s="26">
        <v>45630</v>
      </c>
      <c r="E848" t="s">
        <v>18</v>
      </c>
      <c r="F848" t="s">
        <v>4</v>
      </c>
      <c r="G848">
        <v>135</v>
      </c>
      <c r="H848">
        <v>110.7</v>
      </c>
      <c r="I848" s="26">
        <f t="shared" si="26"/>
        <v>45627</v>
      </c>
      <c r="J848" s="26">
        <f>INDEX(customers!$L:$L,MATCH(orders!$B848,customers!$A:$A,0))</f>
        <v>45261</v>
      </c>
      <c r="K848">
        <v>1</v>
      </c>
      <c r="L848">
        <f t="shared" si="27"/>
        <v>12</v>
      </c>
      <c r="M848" s="26" t="str">
        <f>INDEX(customers!$I:$I,MATCH(orders!$B848,customers!$A:$A,0))</f>
        <v>Paid Search</v>
      </c>
      <c r="N848" s="26" t="str">
        <f>INDEX(customers!$E:$E,MATCH(orders!$B848,customers!$A:$A,0))</f>
        <v>North America</v>
      </c>
      <c r="O848" s="26" t="str">
        <f>INDEX(customers!$F:$F,MATCH(orders!$B848,customers!$A:$A,0))</f>
        <v>Tech</v>
      </c>
      <c r="P848" s="26" t="str">
        <f>INDEX(customers!$G:$G,MATCH(orders!$B848,customers!$A:$A,0))</f>
        <v>SMBs</v>
      </c>
      <c r="Q848" t="str">
        <f>INDEX(customers!$J:$J,MATCH(orders!$B848,customers!$A:$A,0))</f>
        <v>Pro</v>
      </c>
      <c r="R848" t="str">
        <f>INDEX(customers!$K:$K,MATCH(orders!$B848,customers!$A:$A,0))</f>
        <v>Monthly</v>
      </c>
    </row>
    <row r="849" spans="1:18" x14ac:dyDescent="0.25">
      <c r="A849" t="s">
        <v>1606</v>
      </c>
      <c r="B849" t="s">
        <v>1579</v>
      </c>
      <c r="C849" t="s">
        <v>1607</v>
      </c>
      <c r="D849" s="26">
        <v>45631</v>
      </c>
      <c r="E849" t="s">
        <v>18</v>
      </c>
      <c r="F849" t="s">
        <v>4</v>
      </c>
      <c r="G849">
        <v>135</v>
      </c>
      <c r="H849">
        <v>110.7</v>
      </c>
      <c r="I849" s="26">
        <f t="shared" si="26"/>
        <v>45627</v>
      </c>
      <c r="J849" s="26">
        <f>INDEX(customers!$L:$L,MATCH(orders!$B849,customers!$A:$A,0))</f>
        <v>45261</v>
      </c>
      <c r="K849">
        <v>1</v>
      </c>
      <c r="L849">
        <f t="shared" si="27"/>
        <v>12</v>
      </c>
      <c r="M849" s="26" t="str">
        <f>INDEX(customers!$I:$I,MATCH(orders!$B849,customers!$A:$A,0))</f>
        <v>Paid Search</v>
      </c>
      <c r="N849" s="26" t="str">
        <f>INDEX(customers!$E:$E,MATCH(orders!$B849,customers!$A:$A,0))</f>
        <v>North America</v>
      </c>
      <c r="O849" s="26" t="str">
        <f>INDEX(customers!$F:$F,MATCH(orders!$B849,customers!$A:$A,0))</f>
        <v>Tech</v>
      </c>
      <c r="P849" s="26" t="str">
        <f>INDEX(customers!$G:$G,MATCH(orders!$B849,customers!$A:$A,0))</f>
        <v>SMBs</v>
      </c>
      <c r="Q849" t="str">
        <f>INDEX(customers!$J:$J,MATCH(orders!$B849,customers!$A:$A,0))</f>
        <v>Pro</v>
      </c>
      <c r="R849" t="str">
        <f>INDEX(customers!$K:$K,MATCH(orders!$B849,customers!$A:$A,0))</f>
        <v>Monthly</v>
      </c>
    </row>
    <row r="850" spans="1:18" x14ac:dyDescent="0.25">
      <c r="A850" t="s">
        <v>1608</v>
      </c>
      <c r="B850" t="s">
        <v>1609</v>
      </c>
      <c r="C850" t="s">
        <v>1610</v>
      </c>
      <c r="D850" s="26">
        <v>45248</v>
      </c>
      <c r="E850" t="s">
        <v>18</v>
      </c>
      <c r="F850" t="s">
        <v>5</v>
      </c>
      <c r="G850">
        <v>1440</v>
      </c>
      <c r="H850">
        <v>1180.8</v>
      </c>
      <c r="I850" s="26">
        <f t="shared" si="26"/>
        <v>45231</v>
      </c>
      <c r="J850" s="26">
        <f>INDEX(customers!$L:$L,MATCH(orders!$B850,customers!$A:$A,0))</f>
        <v>45231</v>
      </c>
      <c r="K850">
        <v>1</v>
      </c>
      <c r="L850">
        <f t="shared" si="27"/>
        <v>0</v>
      </c>
      <c r="M850" s="26" t="str">
        <f>INDEX(customers!$I:$I,MATCH(orders!$B850,customers!$A:$A,0))</f>
        <v>Social Media</v>
      </c>
      <c r="N850" s="26" t="str">
        <f>INDEX(customers!$E:$E,MATCH(orders!$B850,customers!$A:$A,0))</f>
        <v>Europe</v>
      </c>
      <c r="O850" s="26" t="str">
        <f>INDEX(customers!$F:$F,MATCH(orders!$B850,customers!$A:$A,0))</f>
        <v>Healthcare</v>
      </c>
      <c r="P850" s="26" t="str">
        <f>INDEX(customers!$G:$G,MATCH(orders!$B850,customers!$A:$A,0))</f>
        <v>SMBs</v>
      </c>
      <c r="Q850" t="str">
        <f>INDEX(customers!$J:$J,MATCH(orders!$B850,customers!$A:$A,0))</f>
        <v>Basic</v>
      </c>
      <c r="R850" t="str">
        <f>INDEX(customers!$K:$K,MATCH(orders!$B850,customers!$A:$A,0))</f>
        <v>Monthly</v>
      </c>
    </row>
    <row r="851" spans="1:18" x14ac:dyDescent="0.25">
      <c r="A851" t="s">
        <v>1611</v>
      </c>
      <c r="B851" t="s">
        <v>1609</v>
      </c>
      <c r="C851" t="s">
        <v>1612</v>
      </c>
      <c r="D851" s="26">
        <v>45614</v>
      </c>
      <c r="E851" t="s">
        <v>18</v>
      </c>
      <c r="F851" t="s">
        <v>5</v>
      </c>
      <c r="G851">
        <v>1440</v>
      </c>
      <c r="H851">
        <v>1180.8</v>
      </c>
      <c r="I851" s="26">
        <f t="shared" si="26"/>
        <v>45597</v>
      </c>
      <c r="J851" s="26">
        <f>INDEX(customers!$L:$L,MATCH(orders!$B851,customers!$A:$A,0))</f>
        <v>45231</v>
      </c>
      <c r="K851">
        <v>1</v>
      </c>
      <c r="L851">
        <f t="shared" si="27"/>
        <v>12</v>
      </c>
      <c r="M851" s="26" t="str">
        <f>INDEX(customers!$I:$I,MATCH(orders!$B851,customers!$A:$A,0))</f>
        <v>Social Media</v>
      </c>
      <c r="N851" s="26" t="str">
        <f>INDEX(customers!$E:$E,MATCH(orders!$B851,customers!$A:$A,0))</f>
        <v>Europe</v>
      </c>
      <c r="O851" s="26" t="str">
        <f>INDEX(customers!$F:$F,MATCH(orders!$B851,customers!$A:$A,0))</f>
        <v>Healthcare</v>
      </c>
      <c r="P851" s="26" t="str">
        <f>INDEX(customers!$G:$G,MATCH(orders!$B851,customers!$A:$A,0))</f>
        <v>SMBs</v>
      </c>
      <c r="Q851" t="str">
        <f>INDEX(customers!$J:$J,MATCH(orders!$B851,customers!$A:$A,0))</f>
        <v>Basic</v>
      </c>
      <c r="R851" t="str">
        <f>INDEX(customers!$K:$K,MATCH(orders!$B851,customers!$A:$A,0))</f>
        <v>Monthly</v>
      </c>
    </row>
    <row r="852" spans="1:18" x14ac:dyDescent="0.25">
      <c r="A852" t="s">
        <v>1613</v>
      </c>
      <c r="B852" t="s">
        <v>1614</v>
      </c>
      <c r="C852" t="s">
        <v>1615</v>
      </c>
      <c r="D852" s="26">
        <v>44718</v>
      </c>
      <c r="E852" t="s">
        <v>17</v>
      </c>
      <c r="F852" t="s">
        <v>4</v>
      </c>
      <c r="G852">
        <v>75</v>
      </c>
      <c r="H852">
        <v>60</v>
      </c>
      <c r="I852" s="26">
        <f t="shared" si="26"/>
        <v>44713</v>
      </c>
      <c r="J852" s="26">
        <f>INDEX(customers!$L:$L,MATCH(orders!$B852,customers!$A:$A,0))</f>
        <v>44713</v>
      </c>
      <c r="K852">
        <v>1</v>
      </c>
      <c r="L852">
        <f t="shared" si="27"/>
        <v>0</v>
      </c>
      <c r="M852" s="26" t="str">
        <f>INDEX(customers!$I:$I,MATCH(orders!$B852,customers!$A:$A,0))</f>
        <v>Social Media</v>
      </c>
      <c r="N852" s="26" t="str">
        <f>INDEX(customers!$E:$E,MATCH(orders!$B852,customers!$A:$A,0))</f>
        <v>Asia-Pacific</v>
      </c>
      <c r="O852" s="26" t="str">
        <f>INDEX(customers!$F:$F,MATCH(orders!$B852,customers!$A:$A,0))</f>
        <v>Retail</v>
      </c>
      <c r="P852" s="26" t="str">
        <f>INDEX(customers!$G:$G,MATCH(orders!$B852,customers!$A:$A,0))</f>
        <v>Mid-Market</v>
      </c>
      <c r="Q852" t="str">
        <f>INDEX(customers!$J:$J,MATCH(orders!$B852,customers!$A:$A,0))</f>
        <v>Basic</v>
      </c>
      <c r="R852" t="str">
        <f>INDEX(customers!$K:$K,MATCH(orders!$B852,customers!$A:$A,0))</f>
        <v>Monthly</v>
      </c>
    </row>
    <row r="853" spans="1:18" x14ac:dyDescent="0.25">
      <c r="A853" t="s">
        <v>1616</v>
      </c>
      <c r="B853" t="s">
        <v>1614</v>
      </c>
      <c r="C853" t="s">
        <v>1615</v>
      </c>
      <c r="D853" s="26">
        <v>44748</v>
      </c>
      <c r="E853" t="s">
        <v>17</v>
      </c>
      <c r="F853" t="s">
        <v>4</v>
      </c>
      <c r="G853">
        <v>75</v>
      </c>
      <c r="H853">
        <v>60</v>
      </c>
      <c r="I853" s="26">
        <f t="shared" si="26"/>
        <v>44743</v>
      </c>
      <c r="J853" s="26">
        <f>INDEX(customers!$L:$L,MATCH(orders!$B853,customers!$A:$A,0))</f>
        <v>44713</v>
      </c>
      <c r="K853">
        <v>1</v>
      </c>
      <c r="L853">
        <f t="shared" si="27"/>
        <v>1</v>
      </c>
      <c r="M853" s="26" t="str">
        <f>INDEX(customers!$I:$I,MATCH(orders!$B853,customers!$A:$A,0))</f>
        <v>Social Media</v>
      </c>
      <c r="N853" s="26" t="str">
        <f>INDEX(customers!$E:$E,MATCH(orders!$B853,customers!$A:$A,0))</f>
        <v>Asia-Pacific</v>
      </c>
      <c r="O853" s="26" t="str">
        <f>INDEX(customers!$F:$F,MATCH(orders!$B853,customers!$A:$A,0))</f>
        <v>Retail</v>
      </c>
      <c r="P853" s="26" t="str">
        <f>INDEX(customers!$G:$G,MATCH(orders!$B853,customers!$A:$A,0))</f>
        <v>Mid-Market</v>
      </c>
      <c r="Q853" t="str">
        <f>INDEX(customers!$J:$J,MATCH(orders!$B853,customers!$A:$A,0))</f>
        <v>Basic</v>
      </c>
      <c r="R853" t="str">
        <f>INDEX(customers!$K:$K,MATCH(orders!$B853,customers!$A:$A,0))</f>
        <v>Monthly</v>
      </c>
    </row>
    <row r="854" spans="1:18" x14ac:dyDescent="0.25">
      <c r="A854" t="s">
        <v>1617</v>
      </c>
      <c r="B854" t="s">
        <v>1614</v>
      </c>
      <c r="C854" t="s">
        <v>1618</v>
      </c>
      <c r="D854" s="26">
        <v>44749</v>
      </c>
      <c r="E854" t="s">
        <v>17</v>
      </c>
      <c r="F854" t="s">
        <v>4</v>
      </c>
      <c r="G854">
        <v>75</v>
      </c>
      <c r="H854">
        <v>60</v>
      </c>
      <c r="I854" s="26">
        <f t="shared" si="26"/>
        <v>44743</v>
      </c>
      <c r="J854" s="26">
        <f>INDEX(customers!$L:$L,MATCH(orders!$B854,customers!$A:$A,0))</f>
        <v>44713</v>
      </c>
      <c r="K854">
        <v>1</v>
      </c>
      <c r="L854">
        <f t="shared" si="27"/>
        <v>1</v>
      </c>
      <c r="M854" s="26" t="str">
        <f>INDEX(customers!$I:$I,MATCH(orders!$B854,customers!$A:$A,0))</f>
        <v>Social Media</v>
      </c>
      <c r="N854" s="26" t="str">
        <f>INDEX(customers!$E:$E,MATCH(orders!$B854,customers!$A:$A,0))</f>
        <v>Asia-Pacific</v>
      </c>
      <c r="O854" s="26" t="str">
        <f>INDEX(customers!$F:$F,MATCH(orders!$B854,customers!$A:$A,0))</f>
        <v>Retail</v>
      </c>
      <c r="P854" s="26" t="str">
        <f>INDEX(customers!$G:$G,MATCH(orders!$B854,customers!$A:$A,0))</f>
        <v>Mid-Market</v>
      </c>
      <c r="Q854" t="str">
        <f>INDEX(customers!$J:$J,MATCH(orders!$B854,customers!$A:$A,0))</f>
        <v>Basic</v>
      </c>
      <c r="R854" t="str">
        <f>INDEX(customers!$K:$K,MATCH(orders!$B854,customers!$A:$A,0))</f>
        <v>Monthly</v>
      </c>
    </row>
    <row r="855" spans="1:18" x14ac:dyDescent="0.25">
      <c r="A855" t="s">
        <v>1619</v>
      </c>
      <c r="B855" t="s">
        <v>1620</v>
      </c>
      <c r="C855" t="s">
        <v>1621</v>
      </c>
      <c r="D855" s="26">
        <v>45108</v>
      </c>
      <c r="E855" t="s">
        <v>17</v>
      </c>
      <c r="F855" t="s">
        <v>4</v>
      </c>
      <c r="G855">
        <v>75</v>
      </c>
      <c r="H855">
        <v>60</v>
      </c>
      <c r="I855" s="26">
        <f t="shared" si="26"/>
        <v>45108</v>
      </c>
      <c r="J855" s="26">
        <f>INDEX(customers!$L:$L,MATCH(orders!$B855,customers!$A:$A,0))</f>
        <v>45078</v>
      </c>
      <c r="K855">
        <v>1</v>
      </c>
      <c r="L855">
        <f t="shared" si="27"/>
        <v>1</v>
      </c>
      <c r="M855" s="26" t="str">
        <f>INDEX(customers!$I:$I,MATCH(orders!$B855,customers!$A:$A,0))</f>
        <v>Affiliate</v>
      </c>
      <c r="N855" s="26" t="str">
        <f>INDEX(customers!$E:$E,MATCH(orders!$B855,customers!$A:$A,0))</f>
        <v>Europe</v>
      </c>
      <c r="O855" s="26" t="str">
        <f>INDEX(customers!$F:$F,MATCH(orders!$B855,customers!$A:$A,0))</f>
        <v>Retail</v>
      </c>
      <c r="P855" s="26" t="str">
        <f>INDEX(customers!$G:$G,MATCH(orders!$B855,customers!$A:$A,0))</f>
        <v>Mid-Market</v>
      </c>
      <c r="Q855" t="str">
        <f>INDEX(customers!$J:$J,MATCH(orders!$B855,customers!$A:$A,0))</f>
        <v>Pro</v>
      </c>
      <c r="R855" t="str">
        <f>INDEX(customers!$K:$K,MATCH(orders!$B855,customers!$A:$A,0))</f>
        <v>Monthly</v>
      </c>
    </row>
    <row r="856" spans="1:18" x14ac:dyDescent="0.25">
      <c r="A856" t="s">
        <v>1622</v>
      </c>
      <c r="B856" t="s">
        <v>1620</v>
      </c>
      <c r="C856" t="s">
        <v>1623</v>
      </c>
      <c r="D856" s="26">
        <v>45139</v>
      </c>
      <c r="E856" t="s">
        <v>17</v>
      </c>
      <c r="F856" t="s">
        <v>4</v>
      </c>
      <c r="G856">
        <v>75</v>
      </c>
      <c r="H856">
        <v>60</v>
      </c>
      <c r="I856" s="26">
        <f t="shared" si="26"/>
        <v>45139</v>
      </c>
      <c r="J856" s="26">
        <f>INDEX(customers!$L:$L,MATCH(orders!$B856,customers!$A:$A,0))</f>
        <v>45078</v>
      </c>
      <c r="K856">
        <v>1</v>
      </c>
      <c r="L856">
        <f t="shared" si="27"/>
        <v>2</v>
      </c>
      <c r="M856" s="26" t="str">
        <f>INDEX(customers!$I:$I,MATCH(orders!$B856,customers!$A:$A,0))</f>
        <v>Affiliate</v>
      </c>
      <c r="N856" s="26" t="str">
        <f>INDEX(customers!$E:$E,MATCH(orders!$B856,customers!$A:$A,0))</f>
        <v>Europe</v>
      </c>
      <c r="O856" s="26" t="str">
        <f>INDEX(customers!$F:$F,MATCH(orders!$B856,customers!$A:$A,0))</f>
        <v>Retail</v>
      </c>
      <c r="P856" s="26" t="str">
        <f>INDEX(customers!$G:$G,MATCH(orders!$B856,customers!$A:$A,0))</f>
        <v>Mid-Market</v>
      </c>
      <c r="Q856" t="str">
        <f>INDEX(customers!$J:$J,MATCH(orders!$B856,customers!$A:$A,0))</f>
        <v>Pro</v>
      </c>
      <c r="R856" t="str">
        <f>INDEX(customers!$K:$K,MATCH(orders!$B856,customers!$A:$A,0))</f>
        <v>Monthly</v>
      </c>
    </row>
    <row r="857" spans="1:18" x14ac:dyDescent="0.25">
      <c r="A857" t="s">
        <v>1624</v>
      </c>
      <c r="B857" t="s">
        <v>1620</v>
      </c>
      <c r="C857" t="s">
        <v>1625</v>
      </c>
      <c r="D857" s="26">
        <v>45170</v>
      </c>
      <c r="E857" t="s">
        <v>17</v>
      </c>
      <c r="F857" t="s">
        <v>4</v>
      </c>
      <c r="G857">
        <v>75</v>
      </c>
      <c r="H857">
        <v>60</v>
      </c>
      <c r="I857" s="26">
        <f t="shared" si="26"/>
        <v>45170</v>
      </c>
      <c r="J857" s="26">
        <f>INDEX(customers!$L:$L,MATCH(orders!$B857,customers!$A:$A,0))</f>
        <v>45078</v>
      </c>
      <c r="K857">
        <v>1</v>
      </c>
      <c r="L857">
        <f t="shared" si="27"/>
        <v>3</v>
      </c>
      <c r="M857" s="26" t="str">
        <f>INDEX(customers!$I:$I,MATCH(orders!$B857,customers!$A:$A,0))</f>
        <v>Affiliate</v>
      </c>
      <c r="N857" s="26" t="str">
        <f>INDEX(customers!$E:$E,MATCH(orders!$B857,customers!$A:$A,0))</f>
        <v>Europe</v>
      </c>
      <c r="O857" s="26" t="str">
        <f>INDEX(customers!$F:$F,MATCH(orders!$B857,customers!$A:$A,0))</f>
        <v>Retail</v>
      </c>
      <c r="P857" s="26" t="str">
        <f>INDEX(customers!$G:$G,MATCH(orders!$B857,customers!$A:$A,0))</f>
        <v>Mid-Market</v>
      </c>
      <c r="Q857" t="str">
        <f>INDEX(customers!$J:$J,MATCH(orders!$B857,customers!$A:$A,0))</f>
        <v>Pro</v>
      </c>
      <c r="R857" t="str">
        <f>INDEX(customers!$K:$K,MATCH(orders!$B857,customers!$A:$A,0))</f>
        <v>Monthly</v>
      </c>
    </row>
    <row r="858" spans="1:18" x14ac:dyDescent="0.25">
      <c r="A858" t="s">
        <v>1626</v>
      </c>
      <c r="B858" t="s">
        <v>1620</v>
      </c>
      <c r="C858" t="s">
        <v>1625</v>
      </c>
      <c r="D858" s="26">
        <v>45200</v>
      </c>
      <c r="E858" t="s">
        <v>17</v>
      </c>
      <c r="F858" t="s">
        <v>4</v>
      </c>
      <c r="G858">
        <v>75</v>
      </c>
      <c r="H858">
        <v>60</v>
      </c>
      <c r="I858" s="26">
        <f t="shared" si="26"/>
        <v>45200</v>
      </c>
      <c r="J858" s="26">
        <f>INDEX(customers!$L:$L,MATCH(orders!$B858,customers!$A:$A,0))</f>
        <v>45078</v>
      </c>
      <c r="K858">
        <v>1</v>
      </c>
      <c r="L858">
        <f t="shared" si="27"/>
        <v>4</v>
      </c>
      <c r="M858" s="26" t="str">
        <f>INDEX(customers!$I:$I,MATCH(orders!$B858,customers!$A:$A,0))</f>
        <v>Affiliate</v>
      </c>
      <c r="N858" s="26" t="str">
        <f>INDEX(customers!$E:$E,MATCH(orders!$B858,customers!$A:$A,0))</f>
        <v>Europe</v>
      </c>
      <c r="O858" s="26" t="str">
        <f>INDEX(customers!$F:$F,MATCH(orders!$B858,customers!$A:$A,0))</f>
        <v>Retail</v>
      </c>
      <c r="P858" s="26" t="str">
        <f>INDEX(customers!$G:$G,MATCH(orders!$B858,customers!$A:$A,0))</f>
        <v>Mid-Market</v>
      </c>
      <c r="Q858" t="str">
        <f>INDEX(customers!$J:$J,MATCH(orders!$B858,customers!$A:$A,0))</f>
        <v>Pro</v>
      </c>
      <c r="R858" t="str">
        <f>INDEX(customers!$K:$K,MATCH(orders!$B858,customers!$A:$A,0))</f>
        <v>Monthly</v>
      </c>
    </row>
    <row r="859" spans="1:18" x14ac:dyDescent="0.25">
      <c r="A859" t="s">
        <v>1627</v>
      </c>
      <c r="B859" t="s">
        <v>1620</v>
      </c>
      <c r="C859" t="s">
        <v>1628</v>
      </c>
      <c r="D859" s="26">
        <v>45201</v>
      </c>
      <c r="E859" t="s">
        <v>17</v>
      </c>
      <c r="F859" t="s">
        <v>4</v>
      </c>
      <c r="G859">
        <v>75</v>
      </c>
      <c r="H859">
        <v>60</v>
      </c>
      <c r="I859" s="26">
        <f t="shared" si="26"/>
        <v>45200</v>
      </c>
      <c r="J859" s="26">
        <f>INDEX(customers!$L:$L,MATCH(orders!$B859,customers!$A:$A,0))</f>
        <v>45078</v>
      </c>
      <c r="K859">
        <v>1</v>
      </c>
      <c r="L859">
        <f t="shared" si="27"/>
        <v>4</v>
      </c>
      <c r="M859" s="26" t="str">
        <f>INDEX(customers!$I:$I,MATCH(orders!$B859,customers!$A:$A,0))</f>
        <v>Affiliate</v>
      </c>
      <c r="N859" s="26" t="str">
        <f>INDEX(customers!$E:$E,MATCH(orders!$B859,customers!$A:$A,0))</f>
        <v>Europe</v>
      </c>
      <c r="O859" s="26" t="str">
        <f>INDEX(customers!$F:$F,MATCH(orders!$B859,customers!$A:$A,0))</f>
        <v>Retail</v>
      </c>
      <c r="P859" s="26" t="str">
        <f>INDEX(customers!$G:$G,MATCH(orders!$B859,customers!$A:$A,0))</f>
        <v>Mid-Market</v>
      </c>
      <c r="Q859" t="str">
        <f>INDEX(customers!$J:$J,MATCH(orders!$B859,customers!$A:$A,0))</f>
        <v>Pro</v>
      </c>
      <c r="R859" t="str">
        <f>INDEX(customers!$K:$K,MATCH(orders!$B859,customers!$A:$A,0))</f>
        <v>Monthly</v>
      </c>
    </row>
    <row r="860" spans="1:18" x14ac:dyDescent="0.25">
      <c r="A860" t="s">
        <v>1629</v>
      </c>
      <c r="B860" t="s">
        <v>1620</v>
      </c>
      <c r="C860" t="s">
        <v>1630</v>
      </c>
      <c r="D860" s="26">
        <v>45232</v>
      </c>
      <c r="E860" t="s">
        <v>17</v>
      </c>
      <c r="F860" t="s">
        <v>4</v>
      </c>
      <c r="G860">
        <v>75</v>
      </c>
      <c r="H860">
        <v>60</v>
      </c>
      <c r="I860" s="26">
        <f t="shared" si="26"/>
        <v>45231</v>
      </c>
      <c r="J860" s="26">
        <f>INDEX(customers!$L:$L,MATCH(orders!$B860,customers!$A:$A,0))</f>
        <v>45078</v>
      </c>
      <c r="K860">
        <v>1</v>
      </c>
      <c r="L860">
        <f t="shared" si="27"/>
        <v>5</v>
      </c>
      <c r="M860" s="26" t="str">
        <f>INDEX(customers!$I:$I,MATCH(orders!$B860,customers!$A:$A,0))</f>
        <v>Affiliate</v>
      </c>
      <c r="N860" s="26" t="str">
        <f>INDEX(customers!$E:$E,MATCH(orders!$B860,customers!$A:$A,0))</f>
        <v>Europe</v>
      </c>
      <c r="O860" s="26" t="str">
        <f>INDEX(customers!$F:$F,MATCH(orders!$B860,customers!$A:$A,0))</f>
        <v>Retail</v>
      </c>
      <c r="P860" s="26" t="str">
        <f>INDEX(customers!$G:$G,MATCH(orders!$B860,customers!$A:$A,0))</f>
        <v>Mid-Market</v>
      </c>
      <c r="Q860" t="str">
        <f>INDEX(customers!$J:$J,MATCH(orders!$B860,customers!$A:$A,0))</f>
        <v>Pro</v>
      </c>
      <c r="R860" t="str">
        <f>INDEX(customers!$K:$K,MATCH(orders!$B860,customers!$A:$A,0))</f>
        <v>Monthly</v>
      </c>
    </row>
    <row r="861" spans="1:18" x14ac:dyDescent="0.25">
      <c r="A861" t="s">
        <v>1631</v>
      </c>
      <c r="B861" t="s">
        <v>1620</v>
      </c>
      <c r="C861" t="s">
        <v>1630</v>
      </c>
      <c r="D861" s="26">
        <v>45262</v>
      </c>
      <c r="E861" t="s">
        <v>17</v>
      </c>
      <c r="F861" t="s">
        <v>4</v>
      </c>
      <c r="G861">
        <v>75</v>
      </c>
      <c r="H861">
        <v>60</v>
      </c>
      <c r="I861" s="26">
        <f t="shared" si="26"/>
        <v>45261</v>
      </c>
      <c r="J861" s="26">
        <f>INDEX(customers!$L:$L,MATCH(orders!$B861,customers!$A:$A,0))</f>
        <v>45078</v>
      </c>
      <c r="K861">
        <v>1</v>
      </c>
      <c r="L861">
        <f t="shared" si="27"/>
        <v>6</v>
      </c>
      <c r="M861" s="26" t="str">
        <f>INDEX(customers!$I:$I,MATCH(orders!$B861,customers!$A:$A,0))</f>
        <v>Affiliate</v>
      </c>
      <c r="N861" s="26" t="str">
        <f>INDEX(customers!$E:$E,MATCH(orders!$B861,customers!$A:$A,0))</f>
        <v>Europe</v>
      </c>
      <c r="O861" s="26" t="str">
        <f>INDEX(customers!$F:$F,MATCH(orders!$B861,customers!$A:$A,0))</f>
        <v>Retail</v>
      </c>
      <c r="P861" s="26" t="str">
        <f>INDEX(customers!$G:$G,MATCH(orders!$B861,customers!$A:$A,0))</f>
        <v>Mid-Market</v>
      </c>
      <c r="Q861" t="str">
        <f>INDEX(customers!$J:$J,MATCH(orders!$B861,customers!$A:$A,0))</f>
        <v>Pro</v>
      </c>
      <c r="R861" t="str">
        <f>INDEX(customers!$K:$K,MATCH(orders!$B861,customers!$A:$A,0))</f>
        <v>Monthly</v>
      </c>
    </row>
    <row r="862" spans="1:18" x14ac:dyDescent="0.25">
      <c r="A862" t="s">
        <v>1632</v>
      </c>
      <c r="B862" t="s">
        <v>1620</v>
      </c>
      <c r="C862" t="s">
        <v>1633</v>
      </c>
      <c r="D862" s="26">
        <v>45263</v>
      </c>
      <c r="E862" t="s">
        <v>17</v>
      </c>
      <c r="F862" t="s">
        <v>4</v>
      </c>
      <c r="G862">
        <v>75</v>
      </c>
      <c r="H862">
        <v>60</v>
      </c>
      <c r="I862" s="26">
        <f t="shared" si="26"/>
        <v>45261</v>
      </c>
      <c r="J862" s="26">
        <f>INDEX(customers!$L:$L,MATCH(orders!$B862,customers!$A:$A,0))</f>
        <v>45078</v>
      </c>
      <c r="K862">
        <v>1</v>
      </c>
      <c r="L862">
        <f t="shared" si="27"/>
        <v>6</v>
      </c>
      <c r="M862" s="26" t="str">
        <f>INDEX(customers!$I:$I,MATCH(orders!$B862,customers!$A:$A,0))</f>
        <v>Affiliate</v>
      </c>
      <c r="N862" s="26" t="str">
        <f>INDEX(customers!$E:$E,MATCH(orders!$B862,customers!$A:$A,0))</f>
        <v>Europe</v>
      </c>
      <c r="O862" s="26" t="str">
        <f>INDEX(customers!$F:$F,MATCH(orders!$B862,customers!$A:$A,0))</f>
        <v>Retail</v>
      </c>
      <c r="P862" s="26" t="str">
        <f>INDEX(customers!$G:$G,MATCH(orders!$B862,customers!$A:$A,0))</f>
        <v>Mid-Market</v>
      </c>
      <c r="Q862" t="str">
        <f>INDEX(customers!$J:$J,MATCH(orders!$B862,customers!$A:$A,0))</f>
        <v>Pro</v>
      </c>
      <c r="R862" t="str">
        <f>INDEX(customers!$K:$K,MATCH(orders!$B862,customers!$A:$A,0))</f>
        <v>Monthly</v>
      </c>
    </row>
    <row r="863" spans="1:18" x14ac:dyDescent="0.25">
      <c r="A863" t="s">
        <v>1634</v>
      </c>
      <c r="B863" t="s">
        <v>1620</v>
      </c>
      <c r="C863" t="s">
        <v>1635</v>
      </c>
      <c r="D863" s="26">
        <v>45294</v>
      </c>
      <c r="E863" t="s">
        <v>17</v>
      </c>
      <c r="F863" t="s">
        <v>4</v>
      </c>
      <c r="G863">
        <v>75</v>
      </c>
      <c r="H863">
        <v>60</v>
      </c>
      <c r="I863" s="26">
        <f t="shared" si="26"/>
        <v>45292</v>
      </c>
      <c r="J863" s="26">
        <f>INDEX(customers!$L:$L,MATCH(orders!$B863,customers!$A:$A,0))</f>
        <v>45078</v>
      </c>
      <c r="K863">
        <v>1</v>
      </c>
      <c r="L863">
        <f t="shared" si="27"/>
        <v>7</v>
      </c>
      <c r="M863" s="26" t="str">
        <f>INDEX(customers!$I:$I,MATCH(orders!$B863,customers!$A:$A,0))</f>
        <v>Affiliate</v>
      </c>
      <c r="N863" s="26" t="str">
        <f>INDEX(customers!$E:$E,MATCH(orders!$B863,customers!$A:$A,0))</f>
        <v>Europe</v>
      </c>
      <c r="O863" s="26" t="str">
        <f>INDEX(customers!$F:$F,MATCH(orders!$B863,customers!$A:$A,0))</f>
        <v>Retail</v>
      </c>
      <c r="P863" s="26" t="str">
        <f>INDEX(customers!$G:$G,MATCH(orders!$B863,customers!$A:$A,0))</f>
        <v>Mid-Market</v>
      </c>
      <c r="Q863" t="str">
        <f>INDEX(customers!$J:$J,MATCH(orders!$B863,customers!$A:$A,0))</f>
        <v>Pro</v>
      </c>
      <c r="R863" t="str">
        <f>INDEX(customers!$K:$K,MATCH(orders!$B863,customers!$A:$A,0))</f>
        <v>Monthly</v>
      </c>
    </row>
    <row r="864" spans="1:18" x14ac:dyDescent="0.25">
      <c r="A864" t="s">
        <v>1636</v>
      </c>
      <c r="B864" t="s">
        <v>1620</v>
      </c>
      <c r="C864" t="s">
        <v>1637</v>
      </c>
      <c r="D864" s="26">
        <v>45325</v>
      </c>
      <c r="E864" t="s">
        <v>17</v>
      </c>
      <c r="F864" t="s">
        <v>4</v>
      </c>
      <c r="G864">
        <v>75</v>
      </c>
      <c r="H864">
        <v>60</v>
      </c>
      <c r="I864" s="26">
        <f t="shared" si="26"/>
        <v>45323</v>
      </c>
      <c r="J864" s="26">
        <f>INDEX(customers!$L:$L,MATCH(orders!$B864,customers!$A:$A,0))</f>
        <v>45078</v>
      </c>
      <c r="K864">
        <v>1</v>
      </c>
      <c r="L864">
        <f t="shared" si="27"/>
        <v>8</v>
      </c>
      <c r="M864" s="26" t="str">
        <f>INDEX(customers!$I:$I,MATCH(orders!$B864,customers!$A:$A,0))</f>
        <v>Affiliate</v>
      </c>
      <c r="N864" s="26" t="str">
        <f>INDEX(customers!$E:$E,MATCH(orders!$B864,customers!$A:$A,0))</f>
        <v>Europe</v>
      </c>
      <c r="O864" s="26" t="str">
        <f>INDEX(customers!$F:$F,MATCH(orders!$B864,customers!$A:$A,0))</f>
        <v>Retail</v>
      </c>
      <c r="P864" s="26" t="str">
        <f>INDEX(customers!$G:$G,MATCH(orders!$B864,customers!$A:$A,0))</f>
        <v>Mid-Market</v>
      </c>
      <c r="Q864" t="str">
        <f>INDEX(customers!$J:$J,MATCH(orders!$B864,customers!$A:$A,0))</f>
        <v>Pro</v>
      </c>
      <c r="R864" t="str">
        <f>INDEX(customers!$K:$K,MATCH(orders!$B864,customers!$A:$A,0))</f>
        <v>Monthly</v>
      </c>
    </row>
    <row r="865" spans="1:18" x14ac:dyDescent="0.25">
      <c r="A865" t="s">
        <v>1638</v>
      </c>
      <c r="B865" t="s">
        <v>1620</v>
      </c>
      <c r="C865" t="s">
        <v>1637</v>
      </c>
      <c r="D865" s="26">
        <v>45354</v>
      </c>
      <c r="E865" t="s">
        <v>17</v>
      </c>
      <c r="F865" t="s">
        <v>4</v>
      </c>
      <c r="G865">
        <v>75</v>
      </c>
      <c r="H865">
        <v>60</v>
      </c>
      <c r="I865" s="26">
        <f t="shared" si="26"/>
        <v>45352</v>
      </c>
      <c r="J865" s="26">
        <f>INDEX(customers!$L:$L,MATCH(orders!$B865,customers!$A:$A,0))</f>
        <v>45078</v>
      </c>
      <c r="K865">
        <v>1</v>
      </c>
      <c r="L865">
        <f t="shared" si="27"/>
        <v>9</v>
      </c>
      <c r="M865" s="26" t="str">
        <f>INDEX(customers!$I:$I,MATCH(orders!$B865,customers!$A:$A,0))</f>
        <v>Affiliate</v>
      </c>
      <c r="N865" s="26" t="str">
        <f>INDEX(customers!$E:$E,MATCH(orders!$B865,customers!$A:$A,0))</f>
        <v>Europe</v>
      </c>
      <c r="O865" s="26" t="str">
        <f>INDEX(customers!$F:$F,MATCH(orders!$B865,customers!$A:$A,0))</f>
        <v>Retail</v>
      </c>
      <c r="P865" s="26" t="str">
        <f>INDEX(customers!$G:$G,MATCH(orders!$B865,customers!$A:$A,0))</f>
        <v>Mid-Market</v>
      </c>
      <c r="Q865" t="str">
        <f>INDEX(customers!$J:$J,MATCH(orders!$B865,customers!$A:$A,0))</f>
        <v>Pro</v>
      </c>
      <c r="R865" t="str">
        <f>INDEX(customers!$K:$K,MATCH(orders!$B865,customers!$A:$A,0))</f>
        <v>Monthly</v>
      </c>
    </row>
    <row r="866" spans="1:18" x14ac:dyDescent="0.25">
      <c r="A866" t="s">
        <v>1639</v>
      </c>
      <c r="B866" t="s">
        <v>1620</v>
      </c>
      <c r="C866" t="s">
        <v>1640</v>
      </c>
      <c r="D866" s="26">
        <v>45356</v>
      </c>
      <c r="E866" t="s">
        <v>17</v>
      </c>
      <c r="F866" t="s">
        <v>4</v>
      </c>
      <c r="G866">
        <v>75</v>
      </c>
      <c r="H866">
        <v>60</v>
      </c>
      <c r="I866" s="26">
        <f t="shared" si="26"/>
        <v>45352</v>
      </c>
      <c r="J866" s="26">
        <f>INDEX(customers!$L:$L,MATCH(orders!$B866,customers!$A:$A,0))</f>
        <v>45078</v>
      </c>
      <c r="K866">
        <v>1</v>
      </c>
      <c r="L866">
        <f t="shared" si="27"/>
        <v>9</v>
      </c>
      <c r="M866" s="26" t="str">
        <f>INDEX(customers!$I:$I,MATCH(orders!$B866,customers!$A:$A,0))</f>
        <v>Affiliate</v>
      </c>
      <c r="N866" s="26" t="str">
        <f>INDEX(customers!$E:$E,MATCH(orders!$B866,customers!$A:$A,0))</f>
        <v>Europe</v>
      </c>
      <c r="O866" s="26" t="str">
        <f>INDEX(customers!$F:$F,MATCH(orders!$B866,customers!$A:$A,0))</f>
        <v>Retail</v>
      </c>
      <c r="P866" s="26" t="str">
        <f>INDEX(customers!$G:$G,MATCH(orders!$B866,customers!$A:$A,0))</f>
        <v>Mid-Market</v>
      </c>
      <c r="Q866" t="str">
        <f>INDEX(customers!$J:$J,MATCH(orders!$B866,customers!$A:$A,0))</f>
        <v>Pro</v>
      </c>
      <c r="R866" t="str">
        <f>INDEX(customers!$K:$K,MATCH(orders!$B866,customers!$A:$A,0))</f>
        <v>Monthly</v>
      </c>
    </row>
    <row r="867" spans="1:18" x14ac:dyDescent="0.25">
      <c r="A867" t="s">
        <v>1641</v>
      </c>
      <c r="B867" t="s">
        <v>1620</v>
      </c>
      <c r="C867" t="s">
        <v>1642</v>
      </c>
      <c r="D867" s="26">
        <v>45387</v>
      </c>
      <c r="E867" t="s">
        <v>17</v>
      </c>
      <c r="F867" t="s">
        <v>4</v>
      </c>
      <c r="G867">
        <v>75</v>
      </c>
      <c r="H867">
        <v>60</v>
      </c>
      <c r="I867" s="26">
        <f t="shared" si="26"/>
        <v>45383</v>
      </c>
      <c r="J867" s="26">
        <f>INDEX(customers!$L:$L,MATCH(orders!$B867,customers!$A:$A,0))</f>
        <v>45078</v>
      </c>
      <c r="K867">
        <v>1</v>
      </c>
      <c r="L867">
        <f t="shared" si="27"/>
        <v>10</v>
      </c>
      <c r="M867" s="26" t="str">
        <f>INDEX(customers!$I:$I,MATCH(orders!$B867,customers!$A:$A,0))</f>
        <v>Affiliate</v>
      </c>
      <c r="N867" s="26" t="str">
        <f>INDEX(customers!$E:$E,MATCH(orders!$B867,customers!$A:$A,0))</f>
        <v>Europe</v>
      </c>
      <c r="O867" s="26" t="str">
        <f>INDEX(customers!$F:$F,MATCH(orders!$B867,customers!$A:$A,0))</f>
        <v>Retail</v>
      </c>
      <c r="P867" s="26" t="str">
        <f>INDEX(customers!$G:$G,MATCH(orders!$B867,customers!$A:$A,0))</f>
        <v>Mid-Market</v>
      </c>
      <c r="Q867" t="str">
        <f>INDEX(customers!$J:$J,MATCH(orders!$B867,customers!$A:$A,0))</f>
        <v>Pro</v>
      </c>
      <c r="R867" t="str">
        <f>INDEX(customers!$K:$K,MATCH(orders!$B867,customers!$A:$A,0))</f>
        <v>Monthly</v>
      </c>
    </row>
    <row r="868" spans="1:18" x14ac:dyDescent="0.25">
      <c r="A868" t="s">
        <v>1643</v>
      </c>
      <c r="B868" t="s">
        <v>1620</v>
      </c>
      <c r="C868" t="s">
        <v>1642</v>
      </c>
      <c r="D868" s="26">
        <v>45417</v>
      </c>
      <c r="E868" t="s">
        <v>17</v>
      </c>
      <c r="F868" t="s">
        <v>4</v>
      </c>
      <c r="G868">
        <v>75</v>
      </c>
      <c r="H868">
        <v>60</v>
      </c>
      <c r="I868" s="26">
        <f t="shared" si="26"/>
        <v>45413</v>
      </c>
      <c r="J868" s="26">
        <f>INDEX(customers!$L:$L,MATCH(orders!$B868,customers!$A:$A,0))</f>
        <v>45078</v>
      </c>
      <c r="K868">
        <v>1</v>
      </c>
      <c r="L868">
        <f t="shared" si="27"/>
        <v>11</v>
      </c>
      <c r="M868" s="26" t="str">
        <f>INDEX(customers!$I:$I,MATCH(orders!$B868,customers!$A:$A,0))</f>
        <v>Affiliate</v>
      </c>
      <c r="N868" s="26" t="str">
        <f>INDEX(customers!$E:$E,MATCH(orders!$B868,customers!$A:$A,0))</f>
        <v>Europe</v>
      </c>
      <c r="O868" s="26" t="str">
        <f>INDEX(customers!$F:$F,MATCH(orders!$B868,customers!$A:$A,0))</f>
        <v>Retail</v>
      </c>
      <c r="P868" s="26" t="str">
        <f>INDEX(customers!$G:$G,MATCH(orders!$B868,customers!$A:$A,0))</f>
        <v>Mid-Market</v>
      </c>
      <c r="Q868" t="str">
        <f>INDEX(customers!$J:$J,MATCH(orders!$B868,customers!$A:$A,0))</f>
        <v>Pro</v>
      </c>
      <c r="R868" t="str">
        <f>INDEX(customers!$K:$K,MATCH(orders!$B868,customers!$A:$A,0))</f>
        <v>Monthly</v>
      </c>
    </row>
    <row r="869" spans="1:18" x14ac:dyDescent="0.25">
      <c r="A869" t="s">
        <v>1644</v>
      </c>
      <c r="B869" t="s">
        <v>1620</v>
      </c>
      <c r="C869" t="s">
        <v>1645</v>
      </c>
      <c r="D869" s="26">
        <v>45418</v>
      </c>
      <c r="E869" t="s">
        <v>17</v>
      </c>
      <c r="F869" t="s">
        <v>4</v>
      </c>
      <c r="G869">
        <v>75</v>
      </c>
      <c r="H869">
        <v>60</v>
      </c>
      <c r="I869" s="26">
        <f t="shared" si="26"/>
        <v>45413</v>
      </c>
      <c r="J869" s="26">
        <f>INDEX(customers!$L:$L,MATCH(orders!$B869,customers!$A:$A,0))</f>
        <v>45078</v>
      </c>
      <c r="K869">
        <v>1</v>
      </c>
      <c r="L869">
        <f t="shared" si="27"/>
        <v>11</v>
      </c>
      <c r="M869" s="26" t="str">
        <f>INDEX(customers!$I:$I,MATCH(orders!$B869,customers!$A:$A,0))</f>
        <v>Affiliate</v>
      </c>
      <c r="N869" s="26" t="str">
        <f>INDEX(customers!$E:$E,MATCH(orders!$B869,customers!$A:$A,0))</f>
        <v>Europe</v>
      </c>
      <c r="O869" s="26" t="str">
        <f>INDEX(customers!$F:$F,MATCH(orders!$B869,customers!$A:$A,0))</f>
        <v>Retail</v>
      </c>
      <c r="P869" s="26" t="str">
        <f>INDEX(customers!$G:$G,MATCH(orders!$B869,customers!$A:$A,0))</f>
        <v>Mid-Market</v>
      </c>
      <c r="Q869" t="str">
        <f>INDEX(customers!$J:$J,MATCH(orders!$B869,customers!$A:$A,0))</f>
        <v>Pro</v>
      </c>
      <c r="R869" t="str">
        <f>INDEX(customers!$K:$K,MATCH(orders!$B869,customers!$A:$A,0))</f>
        <v>Monthly</v>
      </c>
    </row>
    <row r="870" spans="1:18" x14ac:dyDescent="0.25">
      <c r="A870" t="s">
        <v>1646</v>
      </c>
      <c r="B870" t="s">
        <v>1620</v>
      </c>
      <c r="C870" t="s">
        <v>1647</v>
      </c>
      <c r="D870" s="26">
        <v>45449</v>
      </c>
      <c r="E870" t="s">
        <v>18</v>
      </c>
      <c r="F870" t="s">
        <v>4</v>
      </c>
      <c r="G870">
        <v>135</v>
      </c>
      <c r="H870">
        <v>110.7</v>
      </c>
      <c r="I870" s="26">
        <f t="shared" si="26"/>
        <v>45444</v>
      </c>
      <c r="J870" s="26">
        <f>INDEX(customers!$L:$L,MATCH(orders!$B870,customers!$A:$A,0))</f>
        <v>45078</v>
      </c>
      <c r="K870">
        <v>1</v>
      </c>
      <c r="L870">
        <f t="shared" si="27"/>
        <v>12</v>
      </c>
      <c r="M870" s="26" t="str">
        <f>INDEX(customers!$I:$I,MATCH(orders!$B870,customers!$A:$A,0))</f>
        <v>Affiliate</v>
      </c>
      <c r="N870" s="26" t="str">
        <f>INDEX(customers!$E:$E,MATCH(orders!$B870,customers!$A:$A,0))</f>
        <v>Europe</v>
      </c>
      <c r="O870" s="26" t="str">
        <f>INDEX(customers!$F:$F,MATCH(orders!$B870,customers!$A:$A,0))</f>
        <v>Retail</v>
      </c>
      <c r="P870" s="26" t="str">
        <f>INDEX(customers!$G:$G,MATCH(orders!$B870,customers!$A:$A,0))</f>
        <v>Mid-Market</v>
      </c>
      <c r="Q870" t="str">
        <f>INDEX(customers!$J:$J,MATCH(orders!$B870,customers!$A:$A,0))</f>
        <v>Pro</v>
      </c>
      <c r="R870" t="str">
        <f>INDEX(customers!$K:$K,MATCH(orders!$B870,customers!$A:$A,0))</f>
        <v>Monthly</v>
      </c>
    </row>
    <row r="871" spans="1:18" x14ac:dyDescent="0.25">
      <c r="A871" t="s">
        <v>1648</v>
      </c>
      <c r="B871" t="s">
        <v>1620</v>
      </c>
      <c r="C871" t="s">
        <v>1647</v>
      </c>
      <c r="D871" s="26">
        <v>45479</v>
      </c>
      <c r="E871" t="s">
        <v>18</v>
      </c>
      <c r="F871" t="s">
        <v>4</v>
      </c>
      <c r="G871">
        <v>135</v>
      </c>
      <c r="H871">
        <v>110.7</v>
      </c>
      <c r="I871" s="26">
        <f t="shared" si="26"/>
        <v>45474</v>
      </c>
      <c r="J871" s="26">
        <f>INDEX(customers!$L:$L,MATCH(orders!$B871,customers!$A:$A,0))</f>
        <v>45078</v>
      </c>
      <c r="K871">
        <v>1</v>
      </c>
      <c r="L871">
        <f t="shared" si="27"/>
        <v>13</v>
      </c>
      <c r="M871" s="26" t="str">
        <f>INDEX(customers!$I:$I,MATCH(orders!$B871,customers!$A:$A,0))</f>
        <v>Affiliate</v>
      </c>
      <c r="N871" s="26" t="str">
        <f>INDEX(customers!$E:$E,MATCH(orders!$B871,customers!$A:$A,0))</f>
        <v>Europe</v>
      </c>
      <c r="O871" s="26" t="str">
        <f>INDEX(customers!$F:$F,MATCH(orders!$B871,customers!$A:$A,0))</f>
        <v>Retail</v>
      </c>
      <c r="P871" s="26" t="str">
        <f>INDEX(customers!$G:$G,MATCH(orders!$B871,customers!$A:$A,0))</f>
        <v>Mid-Market</v>
      </c>
      <c r="Q871" t="str">
        <f>INDEX(customers!$J:$J,MATCH(orders!$B871,customers!$A:$A,0))</f>
        <v>Pro</v>
      </c>
      <c r="R871" t="str">
        <f>INDEX(customers!$K:$K,MATCH(orders!$B871,customers!$A:$A,0))</f>
        <v>Monthly</v>
      </c>
    </row>
    <row r="872" spans="1:18" x14ac:dyDescent="0.25">
      <c r="A872" t="s">
        <v>1649</v>
      </c>
      <c r="B872" t="s">
        <v>1620</v>
      </c>
      <c r="C872" t="s">
        <v>1650</v>
      </c>
      <c r="D872" s="26">
        <v>45480</v>
      </c>
      <c r="E872" t="s">
        <v>18</v>
      </c>
      <c r="F872" t="s">
        <v>4</v>
      </c>
      <c r="G872">
        <v>135</v>
      </c>
      <c r="H872">
        <v>110.7</v>
      </c>
      <c r="I872" s="26">
        <f t="shared" si="26"/>
        <v>45474</v>
      </c>
      <c r="J872" s="26">
        <f>INDEX(customers!$L:$L,MATCH(orders!$B872,customers!$A:$A,0))</f>
        <v>45078</v>
      </c>
      <c r="K872">
        <v>1</v>
      </c>
      <c r="L872">
        <f t="shared" si="27"/>
        <v>13</v>
      </c>
      <c r="M872" s="26" t="str">
        <f>INDEX(customers!$I:$I,MATCH(orders!$B872,customers!$A:$A,0))</f>
        <v>Affiliate</v>
      </c>
      <c r="N872" s="26" t="str">
        <f>INDEX(customers!$E:$E,MATCH(orders!$B872,customers!$A:$A,0))</f>
        <v>Europe</v>
      </c>
      <c r="O872" s="26" t="str">
        <f>INDEX(customers!$F:$F,MATCH(orders!$B872,customers!$A:$A,0))</f>
        <v>Retail</v>
      </c>
      <c r="P872" s="26" t="str">
        <f>INDEX(customers!$G:$G,MATCH(orders!$B872,customers!$A:$A,0))</f>
        <v>Mid-Market</v>
      </c>
      <c r="Q872" t="str">
        <f>INDEX(customers!$J:$J,MATCH(orders!$B872,customers!$A:$A,0))</f>
        <v>Pro</v>
      </c>
      <c r="R872" t="str">
        <f>INDEX(customers!$K:$K,MATCH(orders!$B872,customers!$A:$A,0))</f>
        <v>Monthly</v>
      </c>
    </row>
    <row r="873" spans="1:18" x14ac:dyDescent="0.25">
      <c r="A873" t="s">
        <v>1651</v>
      </c>
      <c r="B873" t="s">
        <v>1620</v>
      </c>
      <c r="C873" t="s">
        <v>1652</v>
      </c>
      <c r="D873" s="26">
        <v>45511</v>
      </c>
      <c r="E873" t="s">
        <v>18</v>
      </c>
      <c r="F873" t="s">
        <v>4</v>
      </c>
      <c r="G873">
        <v>135</v>
      </c>
      <c r="H873">
        <v>110.7</v>
      </c>
      <c r="I873" s="26">
        <f t="shared" si="26"/>
        <v>45505</v>
      </c>
      <c r="J873" s="26">
        <f>INDEX(customers!$L:$L,MATCH(orders!$B873,customers!$A:$A,0))</f>
        <v>45078</v>
      </c>
      <c r="K873">
        <v>1</v>
      </c>
      <c r="L873">
        <f t="shared" si="27"/>
        <v>14</v>
      </c>
      <c r="M873" s="26" t="str">
        <f>INDEX(customers!$I:$I,MATCH(orders!$B873,customers!$A:$A,0))</f>
        <v>Affiliate</v>
      </c>
      <c r="N873" s="26" t="str">
        <f>INDEX(customers!$E:$E,MATCH(orders!$B873,customers!$A:$A,0))</f>
        <v>Europe</v>
      </c>
      <c r="O873" s="26" t="str">
        <f>INDEX(customers!$F:$F,MATCH(orders!$B873,customers!$A:$A,0))</f>
        <v>Retail</v>
      </c>
      <c r="P873" s="26" t="str">
        <f>INDEX(customers!$G:$G,MATCH(orders!$B873,customers!$A:$A,0))</f>
        <v>Mid-Market</v>
      </c>
      <c r="Q873" t="str">
        <f>INDEX(customers!$J:$J,MATCH(orders!$B873,customers!$A:$A,0))</f>
        <v>Pro</v>
      </c>
      <c r="R873" t="str">
        <f>INDEX(customers!$K:$K,MATCH(orders!$B873,customers!$A:$A,0))</f>
        <v>Monthly</v>
      </c>
    </row>
    <row r="874" spans="1:18" x14ac:dyDescent="0.25">
      <c r="A874" t="s">
        <v>1653</v>
      </c>
      <c r="B874" t="s">
        <v>1620</v>
      </c>
      <c r="C874" t="s">
        <v>1654</v>
      </c>
      <c r="D874" s="26">
        <v>45542</v>
      </c>
      <c r="E874" t="s">
        <v>18</v>
      </c>
      <c r="F874" t="s">
        <v>4</v>
      </c>
      <c r="G874">
        <v>135</v>
      </c>
      <c r="H874">
        <v>110.7</v>
      </c>
      <c r="I874" s="26">
        <f t="shared" si="26"/>
        <v>45536</v>
      </c>
      <c r="J874" s="26">
        <f>INDEX(customers!$L:$L,MATCH(orders!$B874,customers!$A:$A,0))</f>
        <v>45078</v>
      </c>
      <c r="K874">
        <v>1</v>
      </c>
      <c r="L874">
        <f t="shared" si="27"/>
        <v>15</v>
      </c>
      <c r="M874" s="26" t="str">
        <f>INDEX(customers!$I:$I,MATCH(orders!$B874,customers!$A:$A,0))</f>
        <v>Affiliate</v>
      </c>
      <c r="N874" s="26" t="str">
        <f>INDEX(customers!$E:$E,MATCH(orders!$B874,customers!$A:$A,0))</f>
        <v>Europe</v>
      </c>
      <c r="O874" s="26" t="str">
        <f>INDEX(customers!$F:$F,MATCH(orders!$B874,customers!$A:$A,0))</f>
        <v>Retail</v>
      </c>
      <c r="P874" s="26" t="str">
        <f>INDEX(customers!$G:$G,MATCH(orders!$B874,customers!$A:$A,0))</f>
        <v>Mid-Market</v>
      </c>
      <c r="Q874" t="str">
        <f>INDEX(customers!$J:$J,MATCH(orders!$B874,customers!$A:$A,0))</f>
        <v>Pro</v>
      </c>
      <c r="R874" t="str">
        <f>INDEX(customers!$K:$K,MATCH(orders!$B874,customers!$A:$A,0))</f>
        <v>Monthly</v>
      </c>
    </row>
    <row r="875" spans="1:18" x14ac:dyDescent="0.25">
      <c r="A875" t="s">
        <v>1655</v>
      </c>
      <c r="B875" t="s">
        <v>1620</v>
      </c>
      <c r="C875" t="s">
        <v>1654</v>
      </c>
      <c r="D875" s="26">
        <v>45572</v>
      </c>
      <c r="E875" t="s">
        <v>18</v>
      </c>
      <c r="F875" t="s">
        <v>4</v>
      </c>
      <c r="G875">
        <v>135</v>
      </c>
      <c r="H875">
        <v>110.7</v>
      </c>
      <c r="I875" s="26">
        <f t="shared" si="26"/>
        <v>45566</v>
      </c>
      <c r="J875" s="26">
        <f>INDEX(customers!$L:$L,MATCH(orders!$B875,customers!$A:$A,0))</f>
        <v>45078</v>
      </c>
      <c r="K875">
        <v>1</v>
      </c>
      <c r="L875">
        <f t="shared" si="27"/>
        <v>16</v>
      </c>
      <c r="M875" s="26" t="str">
        <f>INDEX(customers!$I:$I,MATCH(orders!$B875,customers!$A:$A,0))</f>
        <v>Affiliate</v>
      </c>
      <c r="N875" s="26" t="str">
        <f>INDEX(customers!$E:$E,MATCH(orders!$B875,customers!$A:$A,0))</f>
        <v>Europe</v>
      </c>
      <c r="O875" s="26" t="str">
        <f>INDEX(customers!$F:$F,MATCH(orders!$B875,customers!$A:$A,0))</f>
        <v>Retail</v>
      </c>
      <c r="P875" s="26" t="str">
        <f>INDEX(customers!$G:$G,MATCH(orders!$B875,customers!$A:$A,0))</f>
        <v>Mid-Market</v>
      </c>
      <c r="Q875" t="str">
        <f>INDEX(customers!$J:$J,MATCH(orders!$B875,customers!$A:$A,0))</f>
        <v>Pro</v>
      </c>
      <c r="R875" t="str">
        <f>INDEX(customers!$K:$K,MATCH(orders!$B875,customers!$A:$A,0))</f>
        <v>Monthly</v>
      </c>
    </row>
    <row r="876" spans="1:18" x14ac:dyDescent="0.25">
      <c r="A876" t="s">
        <v>1656</v>
      </c>
      <c r="B876" t="s">
        <v>1620</v>
      </c>
      <c r="C876" t="s">
        <v>1657</v>
      </c>
      <c r="D876" s="26">
        <v>45573</v>
      </c>
      <c r="E876" t="s">
        <v>18</v>
      </c>
      <c r="F876" t="s">
        <v>4</v>
      </c>
      <c r="G876">
        <v>135</v>
      </c>
      <c r="H876">
        <v>110.7</v>
      </c>
      <c r="I876" s="26">
        <f t="shared" si="26"/>
        <v>45566</v>
      </c>
      <c r="J876" s="26">
        <f>INDEX(customers!$L:$L,MATCH(orders!$B876,customers!$A:$A,0))</f>
        <v>45078</v>
      </c>
      <c r="K876">
        <v>1</v>
      </c>
      <c r="L876">
        <f t="shared" si="27"/>
        <v>16</v>
      </c>
      <c r="M876" s="26" t="str">
        <f>INDEX(customers!$I:$I,MATCH(orders!$B876,customers!$A:$A,0))</f>
        <v>Affiliate</v>
      </c>
      <c r="N876" s="26" t="str">
        <f>INDEX(customers!$E:$E,MATCH(orders!$B876,customers!$A:$A,0))</f>
        <v>Europe</v>
      </c>
      <c r="O876" s="26" t="str">
        <f>INDEX(customers!$F:$F,MATCH(orders!$B876,customers!$A:$A,0))</f>
        <v>Retail</v>
      </c>
      <c r="P876" s="26" t="str">
        <f>INDEX(customers!$G:$G,MATCH(orders!$B876,customers!$A:$A,0))</f>
        <v>Mid-Market</v>
      </c>
      <c r="Q876" t="str">
        <f>INDEX(customers!$J:$J,MATCH(orders!$B876,customers!$A:$A,0))</f>
        <v>Pro</v>
      </c>
      <c r="R876" t="str">
        <f>INDEX(customers!$K:$K,MATCH(orders!$B876,customers!$A:$A,0))</f>
        <v>Monthly</v>
      </c>
    </row>
    <row r="877" spans="1:18" x14ac:dyDescent="0.25">
      <c r="A877" t="s">
        <v>1658</v>
      </c>
      <c r="B877" t="s">
        <v>1620</v>
      </c>
      <c r="C877" t="s">
        <v>1659</v>
      </c>
      <c r="D877" s="26">
        <v>45604</v>
      </c>
      <c r="E877" t="s">
        <v>18</v>
      </c>
      <c r="F877" t="s">
        <v>4</v>
      </c>
      <c r="G877">
        <v>135</v>
      </c>
      <c r="H877">
        <v>110.7</v>
      </c>
      <c r="I877" s="26">
        <f t="shared" si="26"/>
        <v>45597</v>
      </c>
      <c r="J877" s="26">
        <f>INDEX(customers!$L:$L,MATCH(orders!$B877,customers!$A:$A,0))</f>
        <v>45078</v>
      </c>
      <c r="K877">
        <v>1</v>
      </c>
      <c r="L877">
        <f t="shared" si="27"/>
        <v>17</v>
      </c>
      <c r="M877" s="26" t="str">
        <f>INDEX(customers!$I:$I,MATCH(orders!$B877,customers!$A:$A,0))</f>
        <v>Affiliate</v>
      </c>
      <c r="N877" s="26" t="str">
        <f>INDEX(customers!$E:$E,MATCH(orders!$B877,customers!$A:$A,0))</f>
        <v>Europe</v>
      </c>
      <c r="O877" s="26" t="str">
        <f>INDEX(customers!$F:$F,MATCH(orders!$B877,customers!$A:$A,0))</f>
        <v>Retail</v>
      </c>
      <c r="P877" s="26" t="str">
        <f>INDEX(customers!$G:$G,MATCH(orders!$B877,customers!$A:$A,0))</f>
        <v>Mid-Market</v>
      </c>
      <c r="Q877" t="str">
        <f>INDEX(customers!$J:$J,MATCH(orders!$B877,customers!$A:$A,0))</f>
        <v>Pro</v>
      </c>
      <c r="R877" t="str">
        <f>INDEX(customers!$K:$K,MATCH(orders!$B877,customers!$A:$A,0))</f>
        <v>Monthly</v>
      </c>
    </row>
    <row r="878" spans="1:18" x14ac:dyDescent="0.25">
      <c r="A878" t="s">
        <v>1660</v>
      </c>
      <c r="B878" t="s">
        <v>1620</v>
      </c>
      <c r="C878" t="s">
        <v>1659</v>
      </c>
      <c r="D878" s="26">
        <v>45634</v>
      </c>
      <c r="E878" t="s">
        <v>18</v>
      </c>
      <c r="F878" t="s">
        <v>4</v>
      </c>
      <c r="G878">
        <v>135</v>
      </c>
      <c r="H878">
        <v>110.7</v>
      </c>
      <c r="I878" s="26">
        <f t="shared" si="26"/>
        <v>45627</v>
      </c>
      <c r="J878" s="26">
        <f>INDEX(customers!$L:$L,MATCH(orders!$B878,customers!$A:$A,0))</f>
        <v>45078</v>
      </c>
      <c r="K878">
        <v>1</v>
      </c>
      <c r="L878">
        <f t="shared" si="27"/>
        <v>18</v>
      </c>
      <c r="M878" s="26" t="str">
        <f>INDEX(customers!$I:$I,MATCH(orders!$B878,customers!$A:$A,0))</f>
        <v>Affiliate</v>
      </c>
      <c r="N878" s="26" t="str">
        <f>INDEX(customers!$E:$E,MATCH(orders!$B878,customers!$A:$A,0))</f>
        <v>Europe</v>
      </c>
      <c r="O878" s="26" t="str">
        <f>INDEX(customers!$F:$F,MATCH(orders!$B878,customers!$A:$A,0))</f>
        <v>Retail</v>
      </c>
      <c r="P878" s="26" t="str">
        <f>INDEX(customers!$G:$G,MATCH(orders!$B878,customers!$A:$A,0))</f>
        <v>Mid-Market</v>
      </c>
      <c r="Q878" t="str">
        <f>INDEX(customers!$J:$J,MATCH(orders!$B878,customers!$A:$A,0))</f>
        <v>Pro</v>
      </c>
      <c r="R878" t="str">
        <f>INDEX(customers!$K:$K,MATCH(orders!$B878,customers!$A:$A,0))</f>
        <v>Monthly</v>
      </c>
    </row>
    <row r="879" spans="1:18" x14ac:dyDescent="0.25">
      <c r="A879" t="s">
        <v>1661</v>
      </c>
      <c r="B879" t="s">
        <v>1620</v>
      </c>
      <c r="C879" t="s">
        <v>1662</v>
      </c>
      <c r="D879" s="26">
        <v>45635</v>
      </c>
      <c r="E879" t="s">
        <v>18</v>
      </c>
      <c r="F879" t="s">
        <v>4</v>
      </c>
      <c r="G879">
        <v>135</v>
      </c>
      <c r="H879">
        <v>110.7</v>
      </c>
      <c r="I879" s="26">
        <f t="shared" si="26"/>
        <v>45627</v>
      </c>
      <c r="J879" s="26">
        <f>INDEX(customers!$L:$L,MATCH(orders!$B879,customers!$A:$A,0))</f>
        <v>45078</v>
      </c>
      <c r="K879">
        <v>1</v>
      </c>
      <c r="L879">
        <f t="shared" si="27"/>
        <v>18</v>
      </c>
      <c r="M879" s="26" t="str">
        <f>INDEX(customers!$I:$I,MATCH(orders!$B879,customers!$A:$A,0))</f>
        <v>Affiliate</v>
      </c>
      <c r="N879" s="26" t="str">
        <f>INDEX(customers!$E:$E,MATCH(orders!$B879,customers!$A:$A,0))</f>
        <v>Europe</v>
      </c>
      <c r="O879" s="26" t="str">
        <f>INDEX(customers!$F:$F,MATCH(orders!$B879,customers!$A:$A,0))</f>
        <v>Retail</v>
      </c>
      <c r="P879" s="26" t="str">
        <f>INDEX(customers!$G:$G,MATCH(orders!$B879,customers!$A:$A,0))</f>
        <v>Mid-Market</v>
      </c>
      <c r="Q879" t="str">
        <f>INDEX(customers!$J:$J,MATCH(orders!$B879,customers!$A:$A,0))</f>
        <v>Pro</v>
      </c>
      <c r="R879" t="str">
        <f>INDEX(customers!$K:$K,MATCH(orders!$B879,customers!$A:$A,0))</f>
        <v>Monthly</v>
      </c>
    </row>
    <row r="880" spans="1:18" x14ac:dyDescent="0.25">
      <c r="A880" t="s">
        <v>1663</v>
      </c>
      <c r="B880" t="s">
        <v>1664</v>
      </c>
      <c r="C880" t="s">
        <v>1665</v>
      </c>
      <c r="D880" s="26">
        <v>45163</v>
      </c>
      <c r="E880" t="s">
        <v>17</v>
      </c>
      <c r="F880" t="s">
        <v>5</v>
      </c>
      <c r="G880">
        <v>600</v>
      </c>
      <c r="H880">
        <v>480</v>
      </c>
      <c r="I880" s="26">
        <f t="shared" si="26"/>
        <v>45139</v>
      </c>
      <c r="J880" s="26">
        <f>INDEX(customers!$L:$L,MATCH(orders!$B880,customers!$A:$A,0))</f>
        <v>45139</v>
      </c>
      <c r="K880">
        <v>1</v>
      </c>
      <c r="L880">
        <f t="shared" si="27"/>
        <v>0</v>
      </c>
      <c r="M880" s="26" t="str">
        <f>INDEX(customers!$I:$I,MATCH(orders!$B880,customers!$A:$A,0))</f>
        <v>Content</v>
      </c>
      <c r="N880" s="26" t="str">
        <f>INDEX(customers!$E:$E,MATCH(orders!$B880,customers!$A:$A,0))</f>
        <v>North America</v>
      </c>
      <c r="O880" s="26" t="str">
        <f>INDEX(customers!$F:$F,MATCH(orders!$B880,customers!$A:$A,0))</f>
        <v>Tech</v>
      </c>
      <c r="P880" s="26" t="str">
        <f>INDEX(customers!$G:$G,MATCH(orders!$B880,customers!$A:$A,0))</f>
        <v>SMBs</v>
      </c>
      <c r="Q880" t="str">
        <f>INDEX(customers!$J:$J,MATCH(orders!$B880,customers!$A:$A,0))</f>
        <v>Basic</v>
      </c>
      <c r="R880" t="str">
        <f>INDEX(customers!$K:$K,MATCH(orders!$B880,customers!$A:$A,0))</f>
        <v>Monthly</v>
      </c>
    </row>
    <row r="881" spans="1:18" x14ac:dyDescent="0.25">
      <c r="A881" t="s">
        <v>1666</v>
      </c>
      <c r="B881" t="s">
        <v>1667</v>
      </c>
      <c r="C881" t="s">
        <v>1668</v>
      </c>
      <c r="D881" s="26">
        <v>45250</v>
      </c>
      <c r="E881" t="s">
        <v>17</v>
      </c>
      <c r="F881" t="s">
        <v>4</v>
      </c>
      <c r="G881">
        <v>75</v>
      </c>
      <c r="H881">
        <v>60</v>
      </c>
      <c r="I881" s="26">
        <f t="shared" si="26"/>
        <v>45231</v>
      </c>
      <c r="J881" s="26">
        <f>INDEX(customers!$L:$L,MATCH(orders!$B881,customers!$A:$A,0))</f>
        <v>45231</v>
      </c>
      <c r="K881">
        <v>1</v>
      </c>
      <c r="L881">
        <f t="shared" si="27"/>
        <v>0</v>
      </c>
      <c r="M881" s="26" t="str">
        <f>INDEX(customers!$I:$I,MATCH(orders!$B881,customers!$A:$A,0))</f>
        <v>Affiliate</v>
      </c>
      <c r="N881" s="26" t="str">
        <f>INDEX(customers!$E:$E,MATCH(orders!$B881,customers!$A:$A,0))</f>
        <v>Europe</v>
      </c>
      <c r="O881" s="26" t="str">
        <f>INDEX(customers!$F:$F,MATCH(orders!$B881,customers!$A:$A,0))</f>
        <v>Education</v>
      </c>
      <c r="P881" s="26" t="str">
        <f>INDEX(customers!$G:$G,MATCH(orders!$B881,customers!$A:$A,0))</f>
        <v>SMBs</v>
      </c>
      <c r="Q881" t="str">
        <f>INDEX(customers!$J:$J,MATCH(orders!$B881,customers!$A:$A,0))</f>
        <v>Basic</v>
      </c>
      <c r="R881" t="str">
        <f>INDEX(customers!$K:$K,MATCH(orders!$B881,customers!$A:$A,0))</f>
        <v>Monthly</v>
      </c>
    </row>
    <row r="882" spans="1:18" x14ac:dyDescent="0.25">
      <c r="A882" t="s">
        <v>1669</v>
      </c>
      <c r="B882" t="s">
        <v>1667</v>
      </c>
      <c r="C882" t="s">
        <v>1668</v>
      </c>
      <c r="D882" s="26">
        <v>45280</v>
      </c>
      <c r="E882" t="s">
        <v>17</v>
      </c>
      <c r="F882" t="s">
        <v>4</v>
      </c>
      <c r="G882">
        <v>75</v>
      </c>
      <c r="H882">
        <v>60</v>
      </c>
      <c r="I882" s="26">
        <f t="shared" si="26"/>
        <v>45261</v>
      </c>
      <c r="J882" s="26">
        <f>INDEX(customers!$L:$L,MATCH(orders!$B882,customers!$A:$A,0))</f>
        <v>45231</v>
      </c>
      <c r="K882">
        <v>1</v>
      </c>
      <c r="L882">
        <f t="shared" si="27"/>
        <v>1</v>
      </c>
      <c r="M882" s="26" t="str">
        <f>INDEX(customers!$I:$I,MATCH(orders!$B882,customers!$A:$A,0))</f>
        <v>Affiliate</v>
      </c>
      <c r="N882" s="26" t="str">
        <f>INDEX(customers!$E:$E,MATCH(orders!$B882,customers!$A:$A,0))</f>
        <v>Europe</v>
      </c>
      <c r="O882" s="26" t="str">
        <f>INDEX(customers!$F:$F,MATCH(orders!$B882,customers!$A:$A,0))</f>
        <v>Education</v>
      </c>
      <c r="P882" s="26" t="str">
        <f>INDEX(customers!$G:$G,MATCH(orders!$B882,customers!$A:$A,0))</f>
        <v>SMBs</v>
      </c>
      <c r="Q882" t="str">
        <f>INDEX(customers!$J:$J,MATCH(orders!$B882,customers!$A:$A,0))</f>
        <v>Basic</v>
      </c>
      <c r="R882" t="str">
        <f>INDEX(customers!$K:$K,MATCH(orders!$B882,customers!$A:$A,0))</f>
        <v>Monthly</v>
      </c>
    </row>
    <row r="883" spans="1:18" x14ac:dyDescent="0.25">
      <c r="A883" t="s">
        <v>1670</v>
      </c>
      <c r="B883" t="s">
        <v>1667</v>
      </c>
      <c r="C883" t="s">
        <v>1671</v>
      </c>
      <c r="D883" s="26">
        <v>45281</v>
      </c>
      <c r="E883" t="s">
        <v>17</v>
      </c>
      <c r="F883" t="s">
        <v>4</v>
      </c>
      <c r="G883">
        <v>75</v>
      </c>
      <c r="H883">
        <v>60</v>
      </c>
      <c r="I883" s="26">
        <f t="shared" si="26"/>
        <v>45261</v>
      </c>
      <c r="J883" s="26">
        <f>INDEX(customers!$L:$L,MATCH(orders!$B883,customers!$A:$A,0))</f>
        <v>45231</v>
      </c>
      <c r="K883">
        <v>1</v>
      </c>
      <c r="L883">
        <f t="shared" si="27"/>
        <v>1</v>
      </c>
      <c r="M883" s="26" t="str">
        <f>INDEX(customers!$I:$I,MATCH(orders!$B883,customers!$A:$A,0))</f>
        <v>Affiliate</v>
      </c>
      <c r="N883" s="26" t="str">
        <f>INDEX(customers!$E:$E,MATCH(orders!$B883,customers!$A:$A,0))</f>
        <v>Europe</v>
      </c>
      <c r="O883" s="26" t="str">
        <f>INDEX(customers!$F:$F,MATCH(orders!$B883,customers!$A:$A,0))</f>
        <v>Education</v>
      </c>
      <c r="P883" s="26" t="str">
        <f>INDEX(customers!$G:$G,MATCH(orders!$B883,customers!$A:$A,0))</f>
        <v>SMBs</v>
      </c>
      <c r="Q883" t="str">
        <f>INDEX(customers!$J:$J,MATCH(orders!$B883,customers!$A:$A,0))</f>
        <v>Basic</v>
      </c>
      <c r="R883" t="str">
        <f>INDEX(customers!$K:$K,MATCH(orders!$B883,customers!$A:$A,0))</f>
        <v>Monthly</v>
      </c>
    </row>
    <row r="884" spans="1:18" x14ac:dyDescent="0.25">
      <c r="A884" t="s">
        <v>1672</v>
      </c>
      <c r="B884" t="s">
        <v>1667</v>
      </c>
      <c r="C884" t="s">
        <v>1673</v>
      </c>
      <c r="D884" s="26">
        <v>45312</v>
      </c>
      <c r="E884" t="s">
        <v>17</v>
      </c>
      <c r="F884" t="s">
        <v>4</v>
      </c>
      <c r="G884">
        <v>75</v>
      </c>
      <c r="H884">
        <v>60</v>
      </c>
      <c r="I884" s="26">
        <f t="shared" si="26"/>
        <v>45292</v>
      </c>
      <c r="J884" s="26">
        <f>INDEX(customers!$L:$L,MATCH(orders!$B884,customers!$A:$A,0))</f>
        <v>45231</v>
      </c>
      <c r="K884">
        <v>1</v>
      </c>
      <c r="L884">
        <f t="shared" si="27"/>
        <v>2</v>
      </c>
      <c r="M884" s="26" t="str">
        <f>INDEX(customers!$I:$I,MATCH(orders!$B884,customers!$A:$A,0))</f>
        <v>Affiliate</v>
      </c>
      <c r="N884" s="26" t="str">
        <f>INDEX(customers!$E:$E,MATCH(orders!$B884,customers!$A:$A,0))</f>
        <v>Europe</v>
      </c>
      <c r="O884" s="26" t="str">
        <f>INDEX(customers!$F:$F,MATCH(orders!$B884,customers!$A:$A,0))</f>
        <v>Education</v>
      </c>
      <c r="P884" s="26" t="str">
        <f>INDEX(customers!$G:$G,MATCH(orders!$B884,customers!$A:$A,0))</f>
        <v>SMBs</v>
      </c>
      <c r="Q884" t="str">
        <f>INDEX(customers!$J:$J,MATCH(orders!$B884,customers!$A:$A,0))</f>
        <v>Basic</v>
      </c>
      <c r="R884" t="str">
        <f>INDEX(customers!$K:$K,MATCH(orders!$B884,customers!$A:$A,0))</f>
        <v>Monthly</v>
      </c>
    </row>
    <row r="885" spans="1:18" x14ac:dyDescent="0.25">
      <c r="A885" t="s">
        <v>1674</v>
      </c>
      <c r="B885" t="s">
        <v>1667</v>
      </c>
      <c r="C885" t="s">
        <v>1675</v>
      </c>
      <c r="D885" s="26">
        <v>45343</v>
      </c>
      <c r="E885" t="s">
        <v>17</v>
      </c>
      <c r="F885" t="s">
        <v>4</v>
      </c>
      <c r="G885">
        <v>75</v>
      </c>
      <c r="H885">
        <v>60</v>
      </c>
      <c r="I885" s="26">
        <f t="shared" si="26"/>
        <v>45323</v>
      </c>
      <c r="J885" s="26">
        <f>INDEX(customers!$L:$L,MATCH(orders!$B885,customers!$A:$A,0))</f>
        <v>45231</v>
      </c>
      <c r="K885">
        <v>1</v>
      </c>
      <c r="L885">
        <f t="shared" si="27"/>
        <v>3</v>
      </c>
      <c r="M885" s="26" t="str">
        <f>INDEX(customers!$I:$I,MATCH(orders!$B885,customers!$A:$A,0))</f>
        <v>Affiliate</v>
      </c>
      <c r="N885" s="26" t="str">
        <f>INDEX(customers!$E:$E,MATCH(orders!$B885,customers!$A:$A,0))</f>
        <v>Europe</v>
      </c>
      <c r="O885" s="26" t="str">
        <f>INDEX(customers!$F:$F,MATCH(orders!$B885,customers!$A:$A,0))</f>
        <v>Education</v>
      </c>
      <c r="P885" s="26" t="str">
        <f>INDEX(customers!$G:$G,MATCH(orders!$B885,customers!$A:$A,0))</f>
        <v>SMBs</v>
      </c>
      <c r="Q885" t="str">
        <f>INDEX(customers!$J:$J,MATCH(orders!$B885,customers!$A:$A,0))</f>
        <v>Basic</v>
      </c>
      <c r="R885" t="str">
        <f>INDEX(customers!$K:$K,MATCH(orders!$B885,customers!$A:$A,0))</f>
        <v>Monthly</v>
      </c>
    </row>
    <row r="886" spans="1:18" x14ac:dyDescent="0.25">
      <c r="A886" t="s">
        <v>1676</v>
      </c>
      <c r="B886" t="s">
        <v>1677</v>
      </c>
      <c r="C886" t="s">
        <v>1678</v>
      </c>
      <c r="D886" s="26">
        <v>44658</v>
      </c>
      <c r="E886" t="s">
        <v>18</v>
      </c>
      <c r="F886" t="s">
        <v>4</v>
      </c>
      <c r="G886">
        <v>135</v>
      </c>
      <c r="H886">
        <v>110.7</v>
      </c>
      <c r="I886" s="26">
        <f t="shared" si="26"/>
        <v>44652</v>
      </c>
      <c r="J886" s="26">
        <f>INDEX(customers!$L:$L,MATCH(orders!$B886,customers!$A:$A,0))</f>
        <v>44621</v>
      </c>
      <c r="K886">
        <v>1</v>
      </c>
      <c r="L886">
        <f t="shared" si="27"/>
        <v>1</v>
      </c>
      <c r="M886" s="26" t="str">
        <f>INDEX(customers!$I:$I,MATCH(orders!$B886,customers!$A:$A,0))</f>
        <v>Email</v>
      </c>
      <c r="N886" s="26" t="str">
        <f>INDEX(customers!$E:$E,MATCH(orders!$B886,customers!$A:$A,0))</f>
        <v>North America</v>
      </c>
      <c r="O886" s="26" t="str">
        <f>INDEX(customers!$F:$F,MATCH(orders!$B886,customers!$A:$A,0))</f>
        <v>Retail</v>
      </c>
      <c r="P886" s="26" t="str">
        <f>INDEX(customers!$G:$G,MATCH(orders!$B886,customers!$A:$A,0))</f>
        <v>SMBs</v>
      </c>
      <c r="Q886" t="str">
        <f>INDEX(customers!$J:$J,MATCH(orders!$B886,customers!$A:$A,0))</f>
        <v>Pro</v>
      </c>
      <c r="R886" t="str">
        <f>INDEX(customers!$K:$K,MATCH(orders!$B886,customers!$A:$A,0))</f>
        <v>Monthly</v>
      </c>
    </row>
    <row r="887" spans="1:18" x14ac:dyDescent="0.25">
      <c r="A887" t="s">
        <v>1679</v>
      </c>
      <c r="B887" t="s">
        <v>1677</v>
      </c>
      <c r="C887" t="s">
        <v>1678</v>
      </c>
      <c r="D887" s="26">
        <v>44688</v>
      </c>
      <c r="E887" t="s">
        <v>18</v>
      </c>
      <c r="F887" t="s">
        <v>4</v>
      </c>
      <c r="G887">
        <v>135</v>
      </c>
      <c r="H887">
        <v>110.7</v>
      </c>
      <c r="I887" s="26">
        <f t="shared" si="26"/>
        <v>44682</v>
      </c>
      <c r="J887" s="26">
        <f>INDEX(customers!$L:$L,MATCH(orders!$B887,customers!$A:$A,0))</f>
        <v>44621</v>
      </c>
      <c r="K887">
        <v>1</v>
      </c>
      <c r="L887">
        <f t="shared" si="27"/>
        <v>2</v>
      </c>
      <c r="M887" s="26" t="str">
        <f>INDEX(customers!$I:$I,MATCH(orders!$B887,customers!$A:$A,0))</f>
        <v>Email</v>
      </c>
      <c r="N887" s="26" t="str">
        <f>INDEX(customers!$E:$E,MATCH(orders!$B887,customers!$A:$A,0))</f>
        <v>North America</v>
      </c>
      <c r="O887" s="26" t="str">
        <f>INDEX(customers!$F:$F,MATCH(orders!$B887,customers!$A:$A,0))</f>
        <v>Retail</v>
      </c>
      <c r="P887" s="26" t="str">
        <f>INDEX(customers!$G:$G,MATCH(orders!$B887,customers!$A:$A,0))</f>
        <v>SMBs</v>
      </c>
      <c r="Q887" t="str">
        <f>INDEX(customers!$J:$J,MATCH(orders!$B887,customers!$A:$A,0))</f>
        <v>Pro</v>
      </c>
      <c r="R887" t="str">
        <f>INDEX(customers!$K:$K,MATCH(orders!$B887,customers!$A:$A,0))</f>
        <v>Monthly</v>
      </c>
    </row>
    <row r="888" spans="1:18" x14ac:dyDescent="0.25">
      <c r="A888" t="s">
        <v>1680</v>
      </c>
      <c r="B888" t="s">
        <v>1677</v>
      </c>
      <c r="C888" t="s">
        <v>1681</v>
      </c>
      <c r="D888" s="26">
        <v>44689</v>
      </c>
      <c r="E888" t="s">
        <v>18</v>
      </c>
      <c r="F888" t="s">
        <v>4</v>
      </c>
      <c r="G888">
        <v>135</v>
      </c>
      <c r="H888">
        <v>110.7</v>
      </c>
      <c r="I888" s="26">
        <f t="shared" si="26"/>
        <v>44682</v>
      </c>
      <c r="J888" s="26">
        <f>INDEX(customers!$L:$L,MATCH(orders!$B888,customers!$A:$A,0))</f>
        <v>44621</v>
      </c>
      <c r="K888">
        <v>1</v>
      </c>
      <c r="L888">
        <f t="shared" si="27"/>
        <v>2</v>
      </c>
      <c r="M888" s="26" t="str">
        <f>INDEX(customers!$I:$I,MATCH(orders!$B888,customers!$A:$A,0))</f>
        <v>Email</v>
      </c>
      <c r="N888" s="26" t="str">
        <f>INDEX(customers!$E:$E,MATCH(orders!$B888,customers!$A:$A,0))</f>
        <v>North America</v>
      </c>
      <c r="O888" s="26" t="str">
        <f>INDEX(customers!$F:$F,MATCH(orders!$B888,customers!$A:$A,0))</f>
        <v>Retail</v>
      </c>
      <c r="P888" s="26" t="str">
        <f>INDEX(customers!$G:$G,MATCH(orders!$B888,customers!$A:$A,0))</f>
        <v>SMBs</v>
      </c>
      <c r="Q888" t="str">
        <f>INDEX(customers!$J:$J,MATCH(orders!$B888,customers!$A:$A,0))</f>
        <v>Pro</v>
      </c>
      <c r="R888" t="str">
        <f>INDEX(customers!$K:$K,MATCH(orders!$B888,customers!$A:$A,0))</f>
        <v>Monthly</v>
      </c>
    </row>
    <row r="889" spans="1:18" x14ac:dyDescent="0.25">
      <c r="A889" t="s">
        <v>1682</v>
      </c>
      <c r="B889" t="s">
        <v>1677</v>
      </c>
      <c r="C889" t="s">
        <v>1683</v>
      </c>
      <c r="D889" s="26">
        <v>44720</v>
      </c>
      <c r="E889" t="s">
        <v>19</v>
      </c>
      <c r="F889" t="s">
        <v>4</v>
      </c>
      <c r="G889">
        <v>315</v>
      </c>
      <c r="H889">
        <v>267.75</v>
      </c>
      <c r="I889" s="26">
        <f t="shared" si="26"/>
        <v>44713</v>
      </c>
      <c r="J889" s="26">
        <f>INDEX(customers!$L:$L,MATCH(orders!$B889,customers!$A:$A,0))</f>
        <v>44621</v>
      </c>
      <c r="K889">
        <v>1</v>
      </c>
      <c r="L889">
        <f t="shared" si="27"/>
        <v>3</v>
      </c>
      <c r="M889" s="26" t="str">
        <f>INDEX(customers!$I:$I,MATCH(orders!$B889,customers!$A:$A,0))</f>
        <v>Email</v>
      </c>
      <c r="N889" s="26" t="str">
        <f>INDEX(customers!$E:$E,MATCH(orders!$B889,customers!$A:$A,0))</f>
        <v>North America</v>
      </c>
      <c r="O889" s="26" t="str">
        <f>INDEX(customers!$F:$F,MATCH(orders!$B889,customers!$A:$A,0))</f>
        <v>Retail</v>
      </c>
      <c r="P889" s="26" t="str">
        <f>INDEX(customers!$G:$G,MATCH(orders!$B889,customers!$A:$A,0))</f>
        <v>SMBs</v>
      </c>
      <c r="Q889" t="str">
        <f>INDEX(customers!$J:$J,MATCH(orders!$B889,customers!$A:$A,0))</f>
        <v>Pro</v>
      </c>
      <c r="R889" t="str">
        <f>INDEX(customers!$K:$K,MATCH(orders!$B889,customers!$A:$A,0))</f>
        <v>Monthly</v>
      </c>
    </row>
    <row r="890" spans="1:18" x14ac:dyDescent="0.25">
      <c r="A890" t="s">
        <v>1684</v>
      </c>
      <c r="B890" t="s">
        <v>1677</v>
      </c>
      <c r="C890" t="s">
        <v>1683</v>
      </c>
      <c r="D890" s="26">
        <v>44750</v>
      </c>
      <c r="E890" t="s">
        <v>19</v>
      </c>
      <c r="F890" t="s">
        <v>4</v>
      </c>
      <c r="G890">
        <v>315</v>
      </c>
      <c r="H890">
        <v>267.75</v>
      </c>
      <c r="I890" s="26">
        <f t="shared" si="26"/>
        <v>44743</v>
      </c>
      <c r="J890" s="26">
        <f>INDEX(customers!$L:$L,MATCH(orders!$B890,customers!$A:$A,0))</f>
        <v>44621</v>
      </c>
      <c r="K890">
        <v>1</v>
      </c>
      <c r="L890">
        <f t="shared" si="27"/>
        <v>4</v>
      </c>
      <c r="M890" s="26" t="str">
        <f>INDEX(customers!$I:$I,MATCH(orders!$B890,customers!$A:$A,0))</f>
        <v>Email</v>
      </c>
      <c r="N890" s="26" t="str">
        <f>INDEX(customers!$E:$E,MATCH(orders!$B890,customers!$A:$A,0))</f>
        <v>North America</v>
      </c>
      <c r="O890" s="26" t="str">
        <f>INDEX(customers!$F:$F,MATCH(orders!$B890,customers!$A:$A,0))</f>
        <v>Retail</v>
      </c>
      <c r="P890" s="26" t="str">
        <f>INDEX(customers!$G:$G,MATCH(orders!$B890,customers!$A:$A,0))</f>
        <v>SMBs</v>
      </c>
      <c r="Q890" t="str">
        <f>INDEX(customers!$J:$J,MATCH(orders!$B890,customers!$A:$A,0))</f>
        <v>Pro</v>
      </c>
      <c r="R890" t="str">
        <f>INDEX(customers!$K:$K,MATCH(orders!$B890,customers!$A:$A,0))</f>
        <v>Monthly</v>
      </c>
    </row>
    <row r="891" spans="1:18" x14ac:dyDescent="0.25">
      <c r="A891" t="s">
        <v>1685</v>
      </c>
      <c r="B891" t="s">
        <v>1677</v>
      </c>
      <c r="C891" t="s">
        <v>1686</v>
      </c>
      <c r="D891" s="26">
        <v>44751</v>
      </c>
      <c r="E891" t="s">
        <v>19</v>
      </c>
      <c r="F891" t="s">
        <v>4</v>
      </c>
      <c r="G891">
        <v>315</v>
      </c>
      <c r="H891">
        <v>267.75</v>
      </c>
      <c r="I891" s="26">
        <f t="shared" si="26"/>
        <v>44743</v>
      </c>
      <c r="J891" s="26">
        <f>INDEX(customers!$L:$L,MATCH(orders!$B891,customers!$A:$A,0))</f>
        <v>44621</v>
      </c>
      <c r="K891">
        <v>1</v>
      </c>
      <c r="L891">
        <f t="shared" si="27"/>
        <v>4</v>
      </c>
      <c r="M891" s="26" t="str">
        <f>INDEX(customers!$I:$I,MATCH(orders!$B891,customers!$A:$A,0))</f>
        <v>Email</v>
      </c>
      <c r="N891" s="26" t="str">
        <f>INDEX(customers!$E:$E,MATCH(orders!$B891,customers!$A:$A,0))</f>
        <v>North America</v>
      </c>
      <c r="O891" s="26" t="str">
        <f>INDEX(customers!$F:$F,MATCH(orders!$B891,customers!$A:$A,0))</f>
        <v>Retail</v>
      </c>
      <c r="P891" s="26" t="str">
        <f>INDEX(customers!$G:$G,MATCH(orders!$B891,customers!$A:$A,0))</f>
        <v>SMBs</v>
      </c>
      <c r="Q891" t="str">
        <f>INDEX(customers!$J:$J,MATCH(orders!$B891,customers!$A:$A,0))</f>
        <v>Pro</v>
      </c>
      <c r="R891" t="str">
        <f>INDEX(customers!$K:$K,MATCH(orders!$B891,customers!$A:$A,0))</f>
        <v>Monthly</v>
      </c>
    </row>
    <row r="892" spans="1:18" x14ac:dyDescent="0.25">
      <c r="A892" t="s">
        <v>1687</v>
      </c>
      <c r="B892" t="s">
        <v>1677</v>
      </c>
      <c r="C892" t="s">
        <v>1688</v>
      </c>
      <c r="D892" s="26">
        <v>44782</v>
      </c>
      <c r="E892" t="s">
        <v>19</v>
      </c>
      <c r="F892" t="s">
        <v>4</v>
      </c>
      <c r="G892">
        <v>315</v>
      </c>
      <c r="H892">
        <v>267.75</v>
      </c>
      <c r="I892" s="26">
        <f t="shared" si="26"/>
        <v>44774</v>
      </c>
      <c r="J892" s="26">
        <f>INDEX(customers!$L:$L,MATCH(orders!$B892,customers!$A:$A,0))</f>
        <v>44621</v>
      </c>
      <c r="K892">
        <v>1</v>
      </c>
      <c r="L892">
        <f t="shared" si="27"/>
        <v>5</v>
      </c>
      <c r="M892" s="26" t="str">
        <f>INDEX(customers!$I:$I,MATCH(orders!$B892,customers!$A:$A,0))</f>
        <v>Email</v>
      </c>
      <c r="N892" s="26" t="str">
        <f>INDEX(customers!$E:$E,MATCH(orders!$B892,customers!$A:$A,0))</f>
        <v>North America</v>
      </c>
      <c r="O892" s="26" t="str">
        <f>INDEX(customers!$F:$F,MATCH(orders!$B892,customers!$A:$A,0))</f>
        <v>Retail</v>
      </c>
      <c r="P892" s="26" t="str">
        <f>INDEX(customers!$G:$G,MATCH(orders!$B892,customers!$A:$A,0))</f>
        <v>SMBs</v>
      </c>
      <c r="Q892" t="str">
        <f>INDEX(customers!$J:$J,MATCH(orders!$B892,customers!$A:$A,0))</f>
        <v>Pro</v>
      </c>
      <c r="R892" t="str">
        <f>INDEX(customers!$K:$K,MATCH(orders!$B892,customers!$A:$A,0))</f>
        <v>Monthly</v>
      </c>
    </row>
    <row r="893" spans="1:18" x14ac:dyDescent="0.25">
      <c r="A893" t="s">
        <v>1689</v>
      </c>
      <c r="B893" t="s">
        <v>1677</v>
      </c>
      <c r="C893" t="s">
        <v>1690</v>
      </c>
      <c r="D893" s="26">
        <v>44813</v>
      </c>
      <c r="E893" t="s">
        <v>19</v>
      </c>
      <c r="F893" t="s">
        <v>4</v>
      </c>
      <c r="G893">
        <v>315</v>
      </c>
      <c r="H893">
        <v>267.75</v>
      </c>
      <c r="I893" s="26">
        <f t="shared" si="26"/>
        <v>44805</v>
      </c>
      <c r="J893" s="26">
        <f>INDEX(customers!$L:$L,MATCH(orders!$B893,customers!$A:$A,0))</f>
        <v>44621</v>
      </c>
      <c r="K893">
        <v>1</v>
      </c>
      <c r="L893">
        <f t="shared" si="27"/>
        <v>6</v>
      </c>
      <c r="M893" s="26" t="str">
        <f>INDEX(customers!$I:$I,MATCH(orders!$B893,customers!$A:$A,0))</f>
        <v>Email</v>
      </c>
      <c r="N893" s="26" t="str">
        <f>INDEX(customers!$E:$E,MATCH(orders!$B893,customers!$A:$A,0))</f>
        <v>North America</v>
      </c>
      <c r="O893" s="26" t="str">
        <f>INDEX(customers!$F:$F,MATCH(orders!$B893,customers!$A:$A,0))</f>
        <v>Retail</v>
      </c>
      <c r="P893" s="26" t="str">
        <f>INDEX(customers!$G:$G,MATCH(orders!$B893,customers!$A:$A,0))</f>
        <v>SMBs</v>
      </c>
      <c r="Q893" t="str">
        <f>INDEX(customers!$J:$J,MATCH(orders!$B893,customers!$A:$A,0))</f>
        <v>Pro</v>
      </c>
      <c r="R893" t="str">
        <f>INDEX(customers!$K:$K,MATCH(orders!$B893,customers!$A:$A,0))</f>
        <v>Monthly</v>
      </c>
    </row>
    <row r="894" spans="1:18" x14ac:dyDescent="0.25">
      <c r="A894" t="s">
        <v>1691</v>
      </c>
      <c r="B894" t="s">
        <v>1677</v>
      </c>
      <c r="C894" t="s">
        <v>1690</v>
      </c>
      <c r="D894" s="26">
        <v>44843</v>
      </c>
      <c r="E894" t="s">
        <v>19</v>
      </c>
      <c r="F894" t="s">
        <v>4</v>
      </c>
      <c r="G894">
        <v>315</v>
      </c>
      <c r="H894">
        <v>267.75</v>
      </c>
      <c r="I894" s="26">
        <f t="shared" si="26"/>
        <v>44835</v>
      </c>
      <c r="J894" s="26">
        <f>INDEX(customers!$L:$L,MATCH(orders!$B894,customers!$A:$A,0))</f>
        <v>44621</v>
      </c>
      <c r="K894">
        <v>1</v>
      </c>
      <c r="L894">
        <f t="shared" si="27"/>
        <v>7</v>
      </c>
      <c r="M894" s="26" t="str">
        <f>INDEX(customers!$I:$I,MATCH(orders!$B894,customers!$A:$A,0))</f>
        <v>Email</v>
      </c>
      <c r="N894" s="26" t="str">
        <f>INDEX(customers!$E:$E,MATCH(orders!$B894,customers!$A:$A,0))</f>
        <v>North America</v>
      </c>
      <c r="O894" s="26" t="str">
        <f>INDEX(customers!$F:$F,MATCH(orders!$B894,customers!$A:$A,0))</f>
        <v>Retail</v>
      </c>
      <c r="P894" s="26" t="str">
        <f>INDEX(customers!$G:$G,MATCH(orders!$B894,customers!$A:$A,0))</f>
        <v>SMBs</v>
      </c>
      <c r="Q894" t="str">
        <f>INDEX(customers!$J:$J,MATCH(orders!$B894,customers!$A:$A,0))</f>
        <v>Pro</v>
      </c>
      <c r="R894" t="str">
        <f>INDEX(customers!$K:$K,MATCH(orders!$B894,customers!$A:$A,0))</f>
        <v>Monthly</v>
      </c>
    </row>
    <row r="895" spans="1:18" x14ac:dyDescent="0.25">
      <c r="A895" t="s">
        <v>1692</v>
      </c>
      <c r="B895" t="s">
        <v>1677</v>
      </c>
      <c r="C895" t="s">
        <v>1693</v>
      </c>
      <c r="D895" s="26">
        <v>44844</v>
      </c>
      <c r="E895" t="s">
        <v>19</v>
      </c>
      <c r="F895" t="s">
        <v>4</v>
      </c>
      <c r="G895">
        <v>315</v>
      </c>
      <c r="H895">
        <v>267.75</v>
      </c>
      <c r="I895" s="26">
        <f t="shared" si="26"/>
        <v>44835</v>
      </c>
      <c r="J895" s="26">
        <f>INDEX(customers!$L:$L,MATCH(orders!$B895,customers!$A:$A,0))</f>
        <v>44621</v>
      </c>
      <c r="K895">
        <v>1</v>
      </c>
      <c r="L895">
        <f t="shared" si="27"/>
        <v>7</v>
      </c>
      <c r="M895" s="26" t="str">
        <f>INDEX(customers!$I:$I,MATCH(orders!$B895,customers!$A:$A,0))</f>
        <v>Email</v>
      </c>
      <c r="N895" s="26" t="str">
        <f>INDEX(customers!$E:$E,MATCH(orders!$B895,customers!$A:$A,0))</f>
        <v>North America</v>
      </c>
      <c r="O895" s="26" t="str">
        <f>INDEX(customers!$F:$F,MATCH(orders!$B895,customers!$A:$A,0))</f>
        <v>Retail</v>
      </c>
      <c r="P895" s="26" t="str">
        <f>INDEX(customers!$G:$G,MATCH(orders!$B895,customers!$A:$A,0))</f>
        <v>SMBs</v>
      </c>
      <c r="Q895" t="str">
        <f>INDEX(customers!$J:$J,MATCH(orders!$B895,customers!$A:$A,0))</f>
        <v>Pro</v>
      </c>
      <c r="R895" t="str">
        <f>INDEX(customers!$K:$K,MATCH(orders!$B895,customers!$A:$A,0))</f>
        <v>Monthly</v>
      </c>
    </row>
    <row r="896" spans="1:18" x14ac:dyDescent="0.25">
      <c r="A896" t="s">
        <v>1694</v>
      </c>
      <c r="B896" t="s">
        <v>1677</v>
      </c>
      <c r="C896" t="s">
        <v>1695</v>
      </c>
      <c r="D896" s="26">
        <v>44875</v>
      </c>
      <c r="E896" t="s">
        <v>19</v>
      </c>
      <c r="F896" t="s">
        <v>4</v>
      </c>
      <c r="G896">
        <v>315</v>
      </c>
      <c r="H896">
        <v>267.75</v>
      </c>
      <c r="I896" s="26">
        <f t="shared" si="26"/>
        <v>44866</v>
      </c>
      <c r="J896" s="26">
        <f>INDEX(customers!$L:$L,MATCH(orders!$B896,customers!$A:$A,0))</f>
        <v>44621</v>
      </c>
      <c r="K896">
        <v>1</v>
      </c>
      <c r="L896">
        <f t="shared" si="27"/>
        <v>8</v>
      </c>
      <c r="M896" s="26" t="str">
        <f>INDEX(customers!$I:$I,MATCH(orders!$B896,customers!$A:$A,0))</f>
        <v>Email</v>
      </c>
      <c r="N896" s="26" t="str">
        <f>INDEX(customers!$E:$E,MATCH(orders!$B896,customers!$A:$A,0))</f>
        <v>North America</v>
      </c>
      <c r="O896" s="26" t="str">
        <f>INDEX(customers!$F:$F,MATCH(orders!$B896,customers!$A:$A,0))</f>
        <v>Retail</v>
      </c>
      <c r="P896" s="26" t="str">
        <f>INDEX(customers!$G:$G,MATCH(orders!$B896,customers!$A:$A,0))</f>
        <v>SMBs</v>
      </c>
      <c r="Q896" t="str">
        <f>INDEX(customers!$J:$J,MATCH(orders!$B896,customers!$A:$A,0))</f>
        <v>Pro</v>
      </c>
      <c r="R896" t="str">
        <f>INDEX(customers!$K:$K,MATCH(orders!$B896,customers!$A:$A,0))</f>
        <v>Monthly</v>
      </c>
    </row>
    <row r="897" spans="1:18" x14ac:dyDescent="0.25">
      <c r="A897" t="s">
        <v>1696</v>
      </c>
      <c r="B897" t="s">
        <v>1677</v>
      </c>
      <c r="C897" t="s">
        <v>1695</v>
      </c>
      <c r="D897" s="26">
        <v>44905</v>
      </c>
      <c r="E897" t="s">
        <v>19</v>
      </c>
      <c r="F897" t="s">
        <v>4</v>
      </c>
      <c r="G897">
        <v>315</v>
      </c>
      <c r="H897">
        <v>267.75</v>
      </c>
      <c r="I897" s="26">
        <f t="shared" si="26"/>
        <v>44896</v>
      </c>
      <c r="J897" s="26">
        <f>INDEX(customers!$L:$L,MATCH(orders!$B897,customers!$A:$A,0))</f>
        <v>44621</v>
      </c>
      <c r="K897">
        <v>1</v>
      </c>
      <c r="L897">
        <f t="shared" si="27"/>
        <v>9</v>
      </c>
      <c r="M897" s="26" t="str">
        <f>INDEX(customers!$I:$I,MATCH(orders!$B897,customers!$A:$A,0))</f>
        <v>Email</v>
      </c>
      <c r="N897" s="26" t="str">
        <f>INDEX(customers!$E:$E,MATCH(orders!$B897,customers!$A:$A,0))</f>
        <v>North America</v>
      </c>
      <c r="O897" s="26" t="str">
        <f>INDEX(customers!$F:$F,MATCH(orders!$B897,customers!$A:$A,0))</f>
        <v>Retail</v>
      </c>
      <c r="P897" s="26" t="str">
        <f>INDEX(customers!$G:$G,MATCH(orders!$B897,customers!$A:$A,0))</f>
        <v>SMBs</v>
      </c>
      <c r="Q897" t="str">
        <f>INDEX(customers!$J:$J,MATCH(orders!$B897,customers!$A:$A,0))</f>
        <v>Pro</v>
      </c>
      <c r="R897" t="str">
        <f>INDEX(customers!$K:$K,MATCH(orders!$B897,customers!$A:$A,0))</f>
        <v>Monthly</v>
      </c>
    </row>
    <row r="898" spans="1:18" x14ac:dyDescent="0.25">
      <c r="A898" t="s">
        <v>1697</v>
      </c>
      <c r="B898" t="s">
        <v>1677</v>
      </c>
      <c r="C898" t="s">
        <v>1698</v>
      </c>
      <c r="D898" s="26">
        <v>44906</v>
      </c>
      <c r="E898" t="s">
        <v>19</v>
      </c>
      <c r="F898" t="s">
        <v>4</v>
      </c>
      <c r="G898">
        <v>315</v>
      </c>
      <c r="H898">
        <v>267.75</v>
      </c>
      <c r="I898" s="26">
        <f t="shared" ref="I898:I961" si="28">EOMONTH(D898,-1)+1</f>
        <v>44896</v>
      </c>
      <c r="J898" s="26">
        <f>INDEX(customers!$L:$L,MATCH(orders!$B898,customers!$A:$A,0))</f>
        <v>44621</v>
      </c>
      <c r="K898">
        <v>1</v>
      </c>
      <c r="L898">
        <f t="shared" si="27"/>
        <v>9</v>
      </c>
      <c r="M898" s="26" t="str">
        <f>INDEX(customers!$I:$I,MATCH(orders!$B898,customers!$A:$A,0))</f>
        <v>Email</v>
      </c>
      <c r="N898" s="26" t="str">
        <f>INDEX(customers!$E:$E,MATCH(orders!$B898,customers!$A:$A,0))</f>
        <v>North America</v>
      </c>
      <c r="O898" s="26" t="str">
        <f>INDEX(customers!$F:$F,MATCH(orders!$B898,customers!$A:$A,0))</f>
        <v>Retail</v>
      </c>
      <c r="P898" s="26" t="str">
        <f>INDEX(customers!$G:$G,MATCH(orders!$B898,customers!$A:$A,0))</f>
        <v>SMBs</v>
      </c>
      <c r="Q898" t="str">
        <f>INDEX(customers!$J:$J,MATCH(orders!$B898,customers!$A:$A,0))</f>
        <v>Pro</v>
      </c>
      <c r="R898" t="str">
        <f>INDEX(customers!$K:$K,MATCH(orders!$B898,customers!$A:$A,0))</f>
        <v>Monthly</v>
      </c>
    </row>
    <row r="899" spans="1:18" x14ac:dyDescent="0.25">
      <c r="A899" t="s">
        <v>1699</v>
      </c>
      <c r="B899" t="s">
        <v>1677</v>
      </c>
      <c r="C899" t="s">
        <v>1700</v>
      </c>
      <c r="D899" s="26">
        <v>44937</v>
      </c>
      <c r="E899" t="s">
        <v>19</v>
      </c>
      <c r="F899" t="s">
        <v>4</v>
      </c>
      <c r="G899">
        <v>315</v>
      </c>
      <c r="H899">
        <v>267.75</v>
      </c>
      <c r="I899" s="26">
        <f t="shared" si="28"/>
        <v>44927</v>
      </c>
      <c r="J899" s="26">
        <f>INDEX(customers!$L:$L,MATCH(orders!$B899,customers!$A:$A,0))</f>
        <v>44621</v>
      </c>
      <c r="K899">
        <v>1</v>
      </c>
      <c r="L899">
        <f t="shared" ref="L899:L962" si="29">DATEDIF(J899,I899,"M")</f>
        <v>10</v>
      </c>
      <c r="M899" s="26" t="str">
        <f>INDEX(customers!$I:$I,MATCH(orders!$B899,customers!$A:$A,0))</f>
        <v>Email</v>
      </c>
      <c r="N899" s="26" t="str">
        <f>INDEX(customers!$E:$E,MATCH(orders!$B899,customers!$A:$A,0))</f>
        <v>North America</v>
      </c>
      <c r="O899" s="26" t="str">
        <f>INDEX(customers!$F:$F,MATCH(orders!$B899,customers!$A:$A,0))</f>
        <v>Retail</v>
      </c>
      <c r="P899" s="26" t="str">
        <f>INDEX(customers!$G:$G,MATCH(orders!$B899,customers!$A:$A,0))</f>
        <v>SMBs</v>
      </c>
      <c r="Q899" t="str">
        <f>INDEX(customers!$J:$J,MATCH(orders!$B899,customers!$A:$A,0))</f>
        <v>Pro</v>
      </c>
      <c r="R899" t="str">
        <f>INDEX(customers!$K:$K,MATCH(orders!$B899,customers!$A:$A,0))</f>
        <v>Monthly</v>
      </c>
    </row>
    <row r="900" spans="1:18" x14ac:dyDescent="0.25">
      <c r="A900" t="s">
        <v>1701</v>
      </c>
      <c r="B900" t="s">
        <v>1677</v>
      </c>
      <c r="C900" t="s">
        <v>1702</v>
      </c>
      <c r="D900" s="26">
        <v>44968</v>
      </c>
      <c r="E900" t="s">
        <v>19</v>
      </c>
      <c r="F900" t="s">
        <v>4</v>
      </c>
      <c r="G900">
        <v>315</v>
      </c>
      <c r="H900">
        <v>267.75</v>
      </c>
      <c r="I900" s="26">
        <f t="shared" si="28"/>
        <v>44958</v>
      </c>
      <c r="J900" s="26">
        <f>INDEX(customers!$L:$L,MATCH(orders!$B900,customers!$A:$A,0))</f>
        <v>44621</v>
      </c>
      <c r="K900">
        <v>1</v>
      </c>
      <c r="L900">
        <f t="shared" si="29"/>
        <v>11</v>
      </c>
      <c r="M900" s="26" t="str">
        <f>INDEX(customers!$I:$I,MATCH(orders!$B900,customers!$A:$A,0))</f>
        <v>Email</v>
      </c>
      <c r="N900" s="26" t="str">
        <f>INDEX(customers!$E:$E,MATCH(orders!$B900,customers!$A:$A,0))</f>
        <v>North America</v>
      </c>
      <c r="O900" s="26" t="str">
        <f>INDEX(customers!$F:$F,MATCH(orders!$B900,customers!$A:$A,0))</f>
        <v>Retail</v>
      </c>
      <c r="P900" s="26" t="str">
        <f>INDEX(customers!$G:$G,MATCH(orders!$B900,customers!$A:$A,0))</f>
        <v>SMBs</v>
      </c>
      <c r="Q900" t="str">
        <f>INDEX(customers!$J:$J,MATCH(orders!$B900,customers!$A:$A,0))</f>
        <v>Pro</v>
      </c>
      <c r="R900" t="str">
        <f>INDEX(customers!$K:$K,MATCH(orders!$B900,customers!$A:$A,0))</f>
        <v>Monthly</v>
      </c>
    </row>
    <row r="901" spans="1:18" x14ac:dyDescent="0.25">
      <c r="A901" t="s">
        <v>1703</v>
      </c>
      <c r="B901" t="s">
        <v>1677</v>
      </c>
      <c r="C901" t="s">
        <v>1702</v>
      </c>
      <c r="D901" s="26">
        <v>44996</v>
      </c>
      <c r="E901" t="s">
        <v>19</v>
      </c>
      <c r="F901" t="s">
        <v>4</v>
      </c>
      <c r="G901">
        <v>315</v>
      </c>
      <c r="H901">
        <v>267.75</v>
      </c>
      <c r="I901" s="26">
        <f t="shared" si="28"/>
        <v>44986</v>
      </c>
      <c r="J901" s="26">
        <f>INDEX(customers!$L:$L,MATCH(orders!$B901,customers!$A:$A,0))</f>
        <v>44621</v>
      </c>
      <c r="K901">
        <v>1</v>
      </c>
      <c r="L901">
        <f t="shared" si="29"/>
        <v>12</v>
      </c>
      <c r="M901" s="26" t="str">
        <f>INDEX(customers!$I:$I,MATCH(orders!$B901,customers!$A:$A,0))</f>
        <v>Email</v>
      </c>
      <c r="N901" s="26" t="str">
        <f>INDEX(customers!$E:$E,MATCH(orders!$B901,customers!$A:$A,0))</f>
        <v>North America</v>
      </c>
      <c r="O901" s="26" t="str">
        <f>INDEX(customers!$F:$F,MATCH(orders!$B901,customers!$A:$A,0))</f>
        <v>Retail</v>
      </c>
      <c r="P901" s="26" t="str">
        <f>INDEX(customers!$G:$G,MATCH(orders!$B901,customers!$A:$A,0))</f>
        <v>SMBs</v>
      </c>
      <c r="Q901" t="str">
        <f>INDEX(customers!$J:$J,MATCH(orders!$B901,customers!$A:$A,0))</f>
        <v>Pro</v>
      </c>
      <c r="R901" t="str">
        <f>INDEX(customers!$K:$K,MATCH(orders!$B901,customers!$A:$A,0))</f>
        <v>Monthly</v>
      </c>
    </row>
    <row r="902" spans="1:18" x14ac:dyDescent="0.25">
      <c r="A902" t="s">
        <v>1704</v>
      </c>
      <c r="B902" t="s">
        <v>1677</v>
      </c>
      <c r="C902" t="s">
        <v>1705</v>
      </c>
      <c r="D902" s="26">
        <v>44999</v>
      </c>
      <c r="E902" t="s">
        <v>18</v>
      </c>
      <c r="F902" t="s">
        <v>4</v>
      </c>
      <c r="G902">
        <v>135</v>
      </c>
      <c r="H902">
        <v>110.7</v>
      </c>
      <c r="I902" s="26">
        <f t="shared" si="28"/>
        <v>44986</v>
      </c>
      <c r="J902" s="26">
        <f>INDEX(customers!$L:$L,MATCH(orders!$B902,customers!$A:$A,0))</f>
        <v>44621</v>
      </c>
      <c r="K902">
        <v>1</v>
      </c>
      <c r="L902">
        <f t="shared" si="29"/>
        <v>12</v>
      </c>
      <c r="M902" s="26" t="str">
        <f>INDEX(customers!$I:$I,MATCH(orders!$B902,customers!$A:$A,0))</f>
        <v>Email</v>
      </c>
      <c r="N902" s="26" t="str">
        <f>INDEX(customers!$E:$E,MATCH(orders!$B902,customers!$A:$A,0))</f>
        <v>North America</v>
      </c>
      <c r="O902" s="26" t="str">
        <f>INDEX(customers!$F:$F,MATCH(orders!$B902,customers!$A:$A,0))</f>
        <v>Retail</v>
      </c>
      <c r="P902" s="26" t="str">
        <f>INDEX(customers!$G:$G,MATCH(orders!$B902,customers!$A:$A,0))</f>
        <v>SMBs</v>
      </c>
      <c r="Q902" t="str">
        <f>INDEX(customers!$J:$J,MATCH(orders!$B902,customers!$A:$A,0))</f>
        <v>Pro</v>
      </c>
      <c r="R902" t="str">
        <f>INDEX(customers!$K:$K,MATCH(orders!$B902,customers!$A:$A,0))</f>
        <v>Monthly</v>
      </c>
    </row>
    <row r="903" spans="1:18" x14ac:dyDescent="0.25">
      <c r="A903" t="s">
        <v>1706</v>
      </c>
      <c r="B903" t="s">
        <v>1677</v>
      </c>
      <c r="C903" t="s">
        <v>1707</v>
      </c>
      <c r="D903" s="26">
        <v>45030</v>
      </c>
      <c r="E903" t="s">
        <v>18</v>
      </c>
      <c r="F903" t="s">
        <v>4</v>
      </c>
      <c r="G903">
        <v>135</v>
      </c>
      <c r="H903">
        <v>110.7</v>
      </c>
      <c r="I903" s="26">
        <f t="shared" si="28"/>
        <v>45017</v>
      </c>
      <c r="J903" s="26">
        <f>INDEX(customers!$L:$L,MATCH(orders!$B903,customers!$A:$A,0))</f>
        <v>44621</v>
      </c>
      <c r="K903">
        <v>1</v>
      </c>
      <c r="L903">
        <f t="shared" si="29"/>
        <v>13</v>
      </c>
      <c r="M903" s="26" t="str">
        <f>INDEX(customers!$I:$I,MATCH(orders!$B903,customers!$A:$A,0))</f>
        <v>Email</v>
      </c>
      <c r="N903" s="26" t="str">
        <f>INDEX(customers!$E:$E,MATCH(orders!$B903,customers!$A:$A,0))</f>
        <v>North America</v>
      </c>
      <c r="O903" s="26" t="str">
        <f>INDEX(customers!$F:$F,MATCH(orders!$B903,customers!$A:$A,0))</f>
        <v>Retail</v>
      </c>
      <c r="P903" s="26" t="str">
        <f>INDEX(customers!$G:$G,MATCH(orders!$B903,customers!$A:$A,0))</f>
        <v>SMBs</v>
      </c>
      <c r="Q903" t="str">
        <f>INDEX(customers!$J:$J,MATCH(orders!$B903,customers!$A:$A,0))</f>
        <v>Pro</v>
      </c>
      <c r="R903" t="str">
        <f>INDEX(customers!$K:$K,MATCH(orders!$B903,customers!$A:$A,0))</f>
        <v>Monthly</v>
      </c>
    </row>
    <row r="904" spans="1:18" x14ac:dyDescent="0.25">
      <c r="A904" t="s">
        <v>1708</v>
      </c>
      <c r="B904" t="s">
        <v>1677</v>
      </c>
      <c r="C904" t="s">
        <v>1707</v>
      </c>
      <c r="D904" s="26">
        <v>45060</v>
      </c>
      <c r="E904" t="s">
        <v>18</v>
      </c>
      <c r="F904" t="s">
        <v>4</v>
      </c>
      <c r="G904">
        <v>135</v>
      </c>
      <c r="H904">
        <v>110.7</v>
      </c>
      <c r="I904" s="26">
        <f t="shared" si="28"/>
        <v>45047</v>
      </c>
      <c r="J904" s="26">
        <f>INDEX(customers!$L:$L,MATCH(orders!$B904,customers!$A:$A,0))</f>
        <v>44621</v>
      </c>
      <c r="K904">
        <v>1</v>
      </c>
      <c r="L904">
        <f t="shared" si="29"/>
        <v>14</v>
      </c>
      <c r="M904" s="26" t="str">
        <f>INDEX(customers!$I:$I,MATCH(orders!$B904,customers!$A:$A,0))</f>
        <v>Email</v>
      </c>
      <c r="N904" s="26" t="str">
        <f>INDEX(customers!$E:$E,MATCH(orders!$B904,customers!$A:$A,0))</f>
        <v>North America</v>
      </c>
      <c r="O904" s="26" t="str">
        <f>INDEX(customers!$F:$F,MATCH(orders!$B904,customers!$A:$A,0))</f>
        <v>Retail</v>
      </c>
      <c r="P904" s="26" t="str">
        <f>INDEX(customers!$G:$G,MATCH(orders!$B904,customers!$A:$A,0))</f>
        <v>SMBs</v>
      </c>
      <c r="Q904" t="str">
        <f>INDEX(customers!$J:$J,MATCH(orders!$B904,customers!$A:$A,0))</f>
        <v>Pro</v>
      </c>
      <c r="R904" t="str">
        <f>INDEX(customers!$K:$K,MATCH(orders!$B904,customers!$A:$A,0))</f>
        <v>Monthly</v>
      </c>
    </row>
    <row r="905" spans="1:18" x14ac:dyDescent="0.25">
      <c r="A905" t="s">
        <v>1709</v>
      </c>
      <c r="B905" t="s">
        <v>1677</v>
      </c>
      <c r="C905" t="s">
        <v>1710</v>
      </c>
      <c r="D905" s="26">
        <v>45061</v>
      </c>
      <c r="E905" t="s">
        <v>18</v>
      </c>
      <c r="F905" t="s">
        <v>4</v>
      </c>
      <c r="G905">
        <v>135</v>
      </c>
      <c r="H905">
        <v>110.7</v>
      </c>
      <c r="I905" s="26">
        <f t="shared" si="28"/>
        <v>45047</v>
      </c>
      <c r="J905" s="26">
        <f>INDEX(customers!$L:$L,MATCH(orders!$B905,customers!$A:$A,0))</f>
        <v>44621</v>
      </c>
      <c r="K905">
        <v>1</v>
      </c>
      <c r="L905">
        <f t="shared" si="29"/>
        <v>14</v>
      </c>
      <c r="M905" s="26" t="str">
        <f>INDEX(customers!$I:$I,MATCH(orders!$B905,customers!$A:$A,0))</f>
        <v>Email</v>
      </c>
      <c r="N905" s="26" t="str">
        <f>INDEX(customers!$E:$E,MATCH(orders!$B905,customers!$A:$A,0))</f>
        <v>North America</v>
      </c>
      <c r="O905" s="26" t="str">
        <f>INDEX(customers!$F:$F,MATCH(orders!$B905,customers!$A:$A,0))</f>
        <v>Retail</v>
      </c>
      <c r="P905" s="26" t="str">
        <f>INDEX(customers!$G:$G,MATCH(orders!$B905,customers!$A:$A,0))</f>
        <v>SMBs</v>
      </c>
      <c r="Q905" t="str">
        <f>INDEX(customers!$J:$J,MATCH(orders!$B905,customers!$A:$A,0))</f>
        <v>Pro</v>
      </c>
      <c r="R905" t="str">
        <f>INDEX(customers!$K:$K,MATCH(orders!$B905,customers!$A:$A,0))</f>
        <v>Monthly</v>
      </c>
    </row>
    <row r="906" spans="1:18" x14ac:dyDescent="0.25">
      <c r="A906" t="s">
        <v>1711</v>
      </c>
      <c r="B906" t="s">
        <v>1677</v>
      </c>
      <c r="C906" t="s">
        <v>1712</v>
      </c>
      <c r="D906" s="26">
        <v>45092</v>
      </c>
      <c r="E906" t="s">
        <v>18</v>
      </c>
      <c r="F906" t="s">
        <v>4</v>
      </c>
      <c r="G906">
        <v>135</v>
      </c>
      <c r="H906">
        <v>110.7</v>
      </c>
      <c r="I906" s="26">
        <f t="shared" si="28"/>
        <v>45078</v>
      </c>
      <c r="J906" s="26">
        <f>INDEX(customers!$L:$L,MATCH(orders!$B906,customers!$A:$A,0))</f>
        <v>44621</v>
      </c>
      <c r="K906">
        <v>1</v>
      </c>
      <c r="L906">
        <f t="shared" si="29"/>
        <v>15</v>
      </c>
      <c r="M906" s="26" t="str">
        <f>INDEX(customers!$I:$I,MATCH(orders!$B906,customers!$A:$A,0))</f>
        <v>Email</v>
      </c>
      <c r="N906" s="26" t="str">
        <f>INDEX(customers!$E:$E,MATCH(orders!$B906,customers!$A:$A,0))</f>
        <v>North America</v>
      </c>
      <c r="O906" s="26" t="str">
        <f>INDEX(customers!$F:$F,MATCH(orders!$B906,customers!$A:$A,0))</f>
        <v>Retail</v>
      </c>
      <c r="P906" s="26" t="str">
        <f>INDEX(customers!$G:$G,MATCH(orders!$B906,customers!$A:$A,0))</f>
        <v>SMBs</v>
      </c>
      <c r="Q906" t="str">
        <f>INDEX(customers!$J:$J,MATCH(orders!$B906,customers!$A:$A,0))</f>
        <v>Pro</v>
      </c>
      <c r="R906" t="str">
        <f>INDEX(customers!$K:$K,MATCH(orders!$B906,customers!$A:$A,0))</f>
        <v>Monthly</v>
      </c>
    </row>
    <row r="907" spans="1:18" x14ac:dyDescent="0.25">
      <c r="A907" t="s">
        <v>1713</v>
      </c>
      <c r="B907" t="s">
        <v>1714</v>
      </c>
      <c r="C907" t="s">
        <v>1715</v>
      </c>
      <c r="D907" s="26">
        <v>45636</v>
      </c>
      <c r="E907" t="s">
        <v>17</v>
      </c>
      <c r="F907" t="s">
        <v>4</v>
      </c>
      <c r="G907">
        <v>75</v>
      </c>
      <c r="H907">
        <v>60</v>
      </c>
      <c r="I907" s="26">
        <f t="shared" si="28"/>
        <v>45627</v>
      </c>
      <c r="J907" s="26">
        <f>INDEX(customers!$L:$L,MATCH(orders!$B907,customers!$A:$A,0))</f>
        <v>45627</v>
      </c>
      <c r="K907">
        <v>1</v>
      </c>
      <c r="L907">
        <f t="shared" si="29"/>
        <v>0</v>
      </c>
      <c r="M907" s="26" t="str">
        <f>INDEX(customers!$I:$I,MATCH(orders!$B907,customers!$A:$A,0))</f>
        <v>Paid Search</v>
      </c>
      <c r="N907" s="26" t="str">
        <f>INDEX(customers!$E:$E,MATCH(orders!$B907,customers!$A:$A,0))</f>
        <v>North America</v>
      </c>
      <c r="O907" s="26" t="str">
        <f>INDEX(customers!$F:$F,MATCH(orders!$B907,customers!$A:$A,0))</f>
        <v>Retail</v>
      </c>
      <c r="P907" s="26" t="str">
        <f>INDEX(customers!$G:$G,MATCH(orders!$B907,customers!$A:$A,0))</f>
        <v>SMBs</v>
      </c>
      <c r="Q907" t="str">
        <f>INDEX(customers!$J:$J,MATCH(orders!$B907,customers!$A:$A,0))</f>
        <v>Pro</v>
      </c>
      <c r="R907" t="str">
        <f>INDEX(customers!$K:$K,MATCH(orders!$B907,customers!$A:$A,0))</f>
        <v>Monthly</v>
      </c>
    </row>
    <row r="908" spans="1:18" x14ac:dyDescent="0.25">
      <c r="A908" t="s">
        <v>1716</v>
      </c>
      <c r="B908" t="s">
        <v>1717</v>
      </c>
      <c r="C908" t="s">
        <v>1718</v>
      </c>
      <c r="D908" s="26">
        <v>44647</v>
      </c>
      <c r="E908" t="s">
        <v>17</v>
      </c>
      <c r="F908" t="s">
        <v>4</v>
      </c>
      <c r="G908">
        <v>75</v>
      </c>
      <c r="H908">
        <v>60</v>
      </c>
      <c r="I908" s="26">
        <f t="shared" si="28"/>
        <v>44621</v>
      </c>
      <c r="J908" s="26">
        <f>INDEX(customers!$L:$L,MATCH(orders!$B908,customers!$A:$A,0))</f>
        <v>44621</v>
      </c>
      <c r="K908">
        <v>1</v>
      </c>
      <c r="L908">
        <f t="shared" si="29"/>
        <v>0</v>
      </c>
      <c r="M908" s="26" t="str">
        <f>INDEX(customers!$I:$I,MATCH(orders!$B908,customers!$A:$A,0))</f>
        <v>Email</v>
      </c>
      <c r="N908" s="26" t="str">
        <f>INDEX(customers!$E:$E,MATCH(orders!$B908,customers!$A:$A,0))</f>
        <v>North America</v>
      </c>
      <c r="O908" s="26" t="str">
        <f>INDEX(customers!$F:$F,MATCH(orders!$B908,customers!$A:$A,0))</f>
        <v>Other</v>
      </c>
      <c r="P908" s="26" t="str">
        <f>INDEX(customers!$G:$G,MATCH(orders!$B908,customers!$A:$A,0))</f>
        <v>SMBs</v>
      </c>
      <c r="Q908" t="str">
        <f>INDEX(customers!$J:$J,MATCH(orders!$B908,customers!$A:$A,0))</f>
        <v>Basic</v>
      </c>
      <c r="R908" t="str">
        <f>INDEX(customers!$K:$K,MATCH(orders!$B908,customers!$A:$A,0))</f>
        <v>Monthly</v>
      </c>
    </row>
    <row r="909" spans="1:18" x14ac:dyDescent="0.25">
      <c r="A909" t="s">
        <v>1719</v>
      </c>
      <c r="B909" t="s">
        <v>1717</v>
      </c>
      <c r="C909" t="s">
        <v>1720</v>
      </c>
      <c r="D909" s="26">
        <v>44678</v>
      </c>
      <c r="E909" t="s">
        <v>17</v>
      </c>
      <c r="F909" t="s">
        <v>4</v>
      </c>
      <c r="G909">
        <v>75</v>
      </c>
      <c r="H909">
        <v>60</v>
      </c>
      <c r="I909" s="26">
        <f t="shared" si="28"/>
        <v>44652</v>
      </c>
      <c r="J909" s="26">
        <f>INDEX(customers!$L:$L,MATCH(orders!$B909,customers!$A:$A,0))</f>
        <v>44621</v>
      </c>
      <c r="K909">
        <v>1</v>
      </c>
      <c r="L909">
        <f t="shared" si="29"/>
        <v>1</v>
      </c>
      <c r="M909" s="26" t="str">
        <f>INDEX(customers!$I:$I,MATCH(orders!$B909,customers!$A:$A,0))</f>
        <v>Email</v>
      </c>
      <c r="N909" s="26" t="str">
        <f>INDEX(customers!$E:$E,MATCH(orders!$B909,customers!$A:$A,0))</f>
        <v>North America</v>
      </c>
      <c r="O909" s="26" t="str">
        <f>INDEX(customers!$F:$F,MATCH(orders!$B909,customers!$A:$A,0))</f>
        <v>Other</v>
      </c>
      <c r="P909" s="26" t="str">
        <f>INDEX(customers!$G:$G,MATCH(orders!$B909,customers!$A:$A,0))</f>
        <v>SMBs</v>
      </c>
      <c r="Q909" t="str">
        <f>INDEX(customers!$J:$J,MATCH(orders!$B909,customers!$A:$A,0))</f>
        <v>Basic</v>
      </c>
      <c r="R909" t="str">
        <f>INDEX(customers!$K:$K,MATCH(orders!$B909,customers!$A:$A,0))</f>
        <v>Monthly</v>
      </c>
    </row>
    <row r="910" spans="1:18" x14ac:dyDescent="0.25">
      <c r="A910" t="s">
        <v>1721</v>
      </c>
      <c r="B910" t="s">
        <v>1717</v>
      </c>
      <c r="C910" t="s">
        <v>1720</v>
      </c>
      <c r="D910" s="26">
        <v>44708</v>
      </c>
      <c r="E910" t="s">
        <v>17</v>
      </c>
      <c r="F910" t="s">
        <v>4</v>
      </c>
      <c r="G910">
        <v>75</v>
      </c>
      <c r="H910">
        <v>60</v>
      </c>
      <c r="I910" s="26">
        <f t="shared" si="28"/>
        <v>44682</v>
      </c>
      <c r="J910" s="26">
        <f>INDEX(customers!$L:$L,MATCH(orders!$B910,customers!$A:$A,0))</f>
        <v>44621</v>
      </c>
      <c r="K910">
        <v>1</v>
      </c>
      <c r="L910">
        <f t="shared" si="29"/>
        <v>2</v>
      </c>
      <c r="M910" s="26" t="str">
        <f>INDEX(customers!$I:$I,MATCH(orders!$B910,customers!$A:$A,0))</f>
        <v>Email</v>
      </c>
      <c r="N910" s="26" t="str">
        <f>INDEX(customers!$E:$E,MATCH(orders!$B910,customers!$A:$A,0))</f>
        <v>North America</v>
      </c>
      <c r="O910" s="26" t="str">
        <f>INDEX(customers!$F:$F,MATCH(orders!$B910,customers!$A:$A,0))</f>
        <v>Other</v>
      </c>
      <c r="P910" s="26" t="str">
        <f>INDEX(customers!$G:$G,MATCH(orders!$B910,customers!$A:$A,0))</f>
        <v>SMBs</v>
      </c>
      <c r="Q910" t="str">
        <f>INDEX(customers!$J:$J,MATCH(orders!$B910,customers!$A:$A,0))</f>
        <v>Basic</v>
      </c>
      <c r="R910" t="str">
        <f>INDEX(customers!$K:$K,MATCH(orders!$B910,customers!$A:$A,0))</f>
        <v>Monthly</v>
      </c>
    </row>
    <row r="911" spans="1:18" x14ac:dyDescent="0.25">
      <c r="A911" t="s">
        <v>1722</v>
      </c>
      <c r="B911" t="s">
        <v>1717</v>
      </c>
      <c r="C911" t="s">
        <v>1723</v>
      </c>
      <c r="D911" s="26">
        <v>44709</v>
      </c>
      <c r="E911" t="s">
        <v>17</v>
      </c>
      <c r="F911" t="s">
        <v>4</v>
      </c>
      <c r="G911">
        <v>75</v>
      </c>
      <c r="H911">
        <v>60</v>
      </c>
      <c r="I911" s="26">
        <f t="shared" si="28"/>
        <v>44682</v>
      </c>
      <c r="J911" s="26">
        <f>INDEX(customers!$L:$L,MATCH(orders!$B911,customers!$A:$A,0))</f>
        <v>44621</v>
      </c>
      <c r="K911">
        <v>1</v>
      </c>
      <c r="L911">
        <f t="shared" si="29"/>
        <v>2</v>
      </c>
      <c r="M911" s="26" t="str">
        <f>INDEX(customers!$I:$I,MATCH(orders!$B911,customers!$A:$A,0))</f>
        <v>Email</v>
      </c>
      <c r="N911" s="26" t="str">
        <f>INDEX(customers!$E:$E,MATCH(orders!$B911,customers!$A:$A,0))</f>
        <v>North America</v>
      </c>
      <c r="O911" s="26" t="str">
        <f>INDEX(customers!$F:$F,MATCH(orders!$B911,customers!$A:$A,0))</f>
        <v>Other</v>
      </c>
      <c r="P911" s="26" t="str">
        <f>INDEX(customers!$G:$G,MATCH(orders!$B911,customers!$A:$A,0))</f>
        <v>SMBs</v>
      </c>
      <c r="Q911" t="str">
        <f>INDEX(customers!$J:$J,MATCH(orders!$B911,customers!$A:$A,0))</f>
        <v>Basic</v>
      </c>
      <c r="R911" t="str">
        <f>INDEX(customers!$K:$K,MATCH(orders!$B911,customers!$A:$A,0))</f>
        <v>Monthly</v>
      </c>
    </row>
    <row r="912" spans="1:18" x14ac:dyDescent="0.25">
      <c r="A912" t="s">
        <v>1724</v>
      </c>
      <c r="B912" t="s">
        <v>1717</v>
      </c>
      <c r="C912" t="s">
        <v>1725</v>
      </c>
      <c r="D912" s="26">
        <v>44740</v>
      </c>
      <c r="E912" t="s">
        <v>17</v>
      </c>
      <c r="F912" t="s">
        <v>4</v>
      </c>
      <c r="G912">
        <v>75</v>
      </c>
      <c r="H912">
        <v>60</v>
      </c>
      <c r="I912" s="26">
        <f t="shared" si="28"/>
        <v>44713</v>
      </c>
      <c r="J912" s="26">
        <f>INDEX(customers!$L:$L,MATCH(orders!$B912,customers!$A:$A,0))</f>
        <v>44621</v>
      </c>
      <c r="K912">
        <v>1</v>
      </c>
      <c r="L912">
        <f t="shared" si="29"/>
        <v>3</v>
      </c>
      <c r="M912" s="26" t="str">
        <f>INDEX(customers!$I:$I,MATCH(orders!$B912,customers!$A:$A,0))</f>
        <v>Email</v>
      </c>
      <c r="N912" s="26" t="str">
        <f>INDEX(customers!$E:$E,MATCH(orders!$B912,customers!$A:$A,0))</f>
        <v>North America</v>
      </c>
      <c r="O912" s="26" t="str">
        <f>INDEX(customers!$F:$F,MATCH(orders!$B912,customers!$A:$A,0))</f>
        <v>Other</v>
      </c>
      <c r="P912" s="26" t="str">
        <f>INDEX(customers!$G:$G,MATCH(orders!$B912,customers!$A:$A,0))</f>
        <v>SMBs</v>
      </c>
      <c r="Q912" t="str">
        <f>INDEX(customers!$J:$J,MATCH(orders!$B912,customers!$A:$A,0))</f>
        <v>Basic</v>
      </c>
      <c r="R912" t="str">
        <f>INDEX(customers!$K:$K,MATCH(orders!$B912,customers!$A:$A,0))</f>
        <v>Monthly</v>
      </c>
    </row>
    <row r="913" spans="1:18" x14ac:dyDescent="0.25">
      <c r="A913" t="s">
        <v>1726</v>
      </c>
      <c r="B913" t="s">
        <v>1717</v>
      </c>
      <c r="C913" t="s">
        <v>1725</v>
      </c>
      <c r="D913" s="26">
        <v>44770</v>
      </c>
      <c r="E913" t="s">
        <v>17</v>
      </c>
      <c r="F913" t="s">
        <v>4</v>
      </c>
      <c r="G913">
        <v>75</v>
      </c>
      <c r="H913">
        <v>60</v>
      </c>
      <c r="I913" s="26">
        <f t="shared" si="28"/>
        <v>44743</v>
      </c>
      <c r="J913" s="26">
        <f>INDEX(customers!$L:$L,MATCH(orders!$B913,customers!$A:$A,0))</f>
        <v>44621</v>
      </c>
      <c r="K913">
        <v>1</v>
      </c>
      <c r="L913">
        <f t="shared" si="29"/>
        <v>4</v>
      </c>
      <c r="M913" s="26" t="str">
        <f>INDEX(customers!$I:$I,MATCH(orders!$B913,customers!$A:$A,0))</f>
        <v>Email</v>
      </c>
      <c r="N913" s="26" t="str">
        <f>INDEX(customers!$E:$E,MATCH(orders!$B913,customers!$A:$A,0))</f>
        <v>North America</v>
      </c>
      <c r="O913" s="26" t="str">
        <f>INDEX(customers!$F:$F,MATCH(orders!$B913,customers!$A:$A,0))</f>
        <v>Other</v>
      </c>
      <c r="P913" s="26" t="str">
        <f>INDEX(customers!$G:$G,MATCH(orders!$B913,customers!$A:$A,0))</f>
        <v>SMBs</v>
      </c>
      <c r="Q913" t="str">
        <f>INDEX(customers!$J:$J,MATCH(orders!$B913,customers!$A:$A,0))</f>
        <v>Basic</v>
      </c>
      <c r="R913" t="str">
        <f>INDEX(customers!$K:$K,MATCH(orders!$B913,customers!$A:$A,0))</f>
        <v>Monthly</v>
      </c>
    </row>
    <row r="914" spans="1:18" x14ac:dyDescent="0.25">
      <c r="A914" t="s">
        <v>1727</v>
      </c>
      <c r="B914" t="s">
        <v>1717</v>
      </c>
      <c r="C914" t="s">
        <v>1728</v>
      </c>
      <c r="D914" s="26">
        <v>44771</v>
      </c>
      <c r="E914" t="s">
        <v>18</v>
      </c>
      <c r="F914" t="s">
        <v>4</v>
      </c>
      <c r="G914">
        <v>135</v>
      </c>
      <c r="H914">
        <v>110.7</v>
      </c>
      <c r="I914" s="26">
        <f t="shared" si="28"/>
        <v>44743</v>
      </c>
      <c r="J914" s="26">
        <f>INDEX(customers!$L:$L,MATCH(orders!$B914,customers!$A:$A,0))</f>
        <v>44621</v>
      </c>
      <c r="K914">
        <v>1</v>
      </c>
      <c r="L914">
        <f t="shared" si="29"/>
        <v>4</v>
      </c>
      <c r="M914" s="26" t="str">
        <f>INDEX(customers!$I:$I,MATCH(orders!$B914,customers!$A:$A,0))</f>
        <v>Email</v>
      </c>
      <c r="N914" s="26" t="str">
        <f>INDEX(customers!$E:$E,MATCH(orders!$B914,customers!$A:$A,0))</f>
        <v>North America</v>
      </c>
      <c r="O914" s="26" t="str">
        <f>INDEX(customers!$F:$F,MATCH(orders!$B914,customers!$A:$A,0))</f>
        <v>Other</v>
      </c>
      <c r="P914" s="26" t="str">
        <f>INDEX(customers!$G:$G,MATCH(orders!$B914,customers!$A:$A,0))</f>
        <v>SMBs</v>
      </c>
      <c r="Q914" t="str">
        <f>INDEX(customers!$J:$J,MATCH(orders!$B914,customers!$A:$A,0))</f>
        <v>Basic</v>
      </c>
      <c r="R914" t="str">
        <f>INDEX(customers!$K:$K,MATCH(orders!$B914,customers!$A:$A,0))</f>
        <v>Monthly</v>
      </c>
    </row>
    <row r="915" spans="1:18" x14ac:dyDescent="0.25">
      <c r="A915" t="s">
        <v>1729</v>
      </c>
      <c r="B915" t="s">
        <v>1717</v>
      </c>
      <c r="C915" t="s">
        <v>1730</v>
      </c>
      <c r="D915" s="26">
        <v>44802</v>
      </c>
      <c r="E915" t="s">
        <v>18</v>
      </c>
      <c r="F915" t="s">
        <v>4</v>
      </c>
      <c r="G915">
        <v>135</v>
      </c>
      <c r="H915">
        <v>110.7</v>
      </c>
      <c r="I915" s="26">
        <f t="shared" si="28"/>
        <v>44774</v>
      </c>
      <c r="J915" s="26">
        <f>INDEX(customers!$L:$L,MATCH(orders!$B915,customers!$A:$A,0))</f>
        <v>44621</v>
      </c>
      <c r="K915">
        <v>1</v>
      </c>
      <c r="L915">
        <f t="shared" si="29"/>
        <v>5</v>
      </c>
      <c r="M915" s="26" t="str">
        <f>INDEX(customers!$I:$I,MATCH(orders!$B915,customers!$A:$A,0))</f>
        <v>Email</v>
      </c>
      <c r="N915" s="26" t="str">
        <f>INDEX(customers!$E:$E,MATCH(orders!$B915,customers!$A:$A,0))</f>
        <v>North America</v>
      </c>
      <c r="O915" s="26" t="str">
        <f>INDEX(customers!$F:$F,MATCH(orders!$B915,customers!$A:$A,0))</f>
        <v>Other</v>
      </c>
      <c r="P915" s="26" t="str">
        <f>INDEX(customers!$G:$G,MATCH(orders!$B915,customers!$A:$A,0))</f>
        <v>SMBs</v>
      </c>
      <c r="Q915" t="str">
        <f>INDEX(customers!$J:$J,MATCH(orders!$B915,customers!$A:$A,0))</f>
        <v>Basic</v>
      </c>
      <c r="R915" t="str">
        <f>INDEX(customers!$K:$K,MATCH(orders!$B915,customers!$A:$A,0))</f>
        <v>Monthly</v>
      </c>
    </row>
    <row r="916" spans="1:18" x14ac:dyDescent="0.25">
      <c r="A916" t="s">
        <v>1731</v>
      </c>
      <c r="B916" t="s">
        <v>1717</v>
      </c>
      <c r="C916" t="s">
        <v>1732</v>
      </c>
      <c r="D916" s="26">
        <v>44833</v>
      </c>
      <c r="E916" t="s">
        <v>18</v>
      </c>
      <c r="F916" t="s">
        <v>4</v>
      </c>
      <c r="G916">
        <v>135</v>
      </c>
      <c r="H916">
        <v>110.7</v>
      </c>
      <c r="I916" s="26">
        <f t="shared" si="28"/>
        <v>44805</v>
      </c>
      <c r="J916" s="26">
        <f>INDEX(customers!$L:$L,MATCH(orders!$B916,customers!$A:$A,0))</f>
        <v>44621</v>
      </c>
      <c r="K916">
        <v>1</v>
      </c>
      <c r="L916">
        <f t="shared" si="29"/>
        <v>6</v>
      </c>
      <c r="M916" s="26" t="str">
        <f>INDEX(customers!$I:$I,MATCH(orders!$B916,customers!$A:$A,0))</f>
        <v>Email</v>
      </c>
      <c r="N916" s="26" t="str">
        <f>INDEX(customers!$E:$E,MATCH(orders!$B916,customers!$A:$A,0))</f>
        <v>North America</v>
      </c>
      <c r="O916" s="26" t="str">
        <f>INDEX(customers!$F:$F,MATCH(orders!$B916,customers!$A:$A,0))</f>
        <v>Other</v>
      </c>
      <c r="P916" s="26" t="str">
        <f>INDEX(customers!$G:$G,MATCH(orders!$B916,customers!$A:$A,0))</f>
        <v>SMBs</v>
      </c>
      <c r="Q916" t="str">
        <f>INDEX(customers!$J:$J,MATCH(orders!$B916,customers!$A:$A,0))</f>
        <v>Basic</v>
      </c>
      <c r="R916" t="str">
        <f>INDEX(customers!$K:$K,MATCH(orders!$B916,customers!$A:$A,0))</f>
        <v>Monthly</v>
      </c>
    </row>
    <row r="917" spans="1:18" x14ac:dyDescent="0.25">
      <c r="A917" t="s">
        <v>1733</v>
      </c>
      <c r="B917" t="s">
        <v>1717</v>
      </c>
      <c r="C917" t="s">
        <v>1732</v>
      </c>
      <c r="D917" s="26">
        <v>44863</v>
      </c>
      <c r="E917" t="s">
        <v>18</v>
      </c>
      <c r="F917" t="s">
        <v>4</v>
      </c>
      <c r="G917">
        <v>135</v>
      </c>
      <c r="H917">
        <v>110.7</v>
      </c>
      <c r="I917" s="26">
        <f t="shared" si="28"/>
        <v>44835</v>
      </c>
      <c r="J917" s="26">
        <f>INDEX(customers!$L:$L,MATCH(orders!$B917,customers!$A:$A,0))</f>
        <v>44621</v>
      </c>
      <c r="K917">
        <v>1</v>
      </c>
      <c r="L917">
        <f t="shared" si="29"/>
        <v>7</v>
      </c>
      <c r="M917" s="26" t="str">
        <f>INDEX(customers!$I:$I,MATCH(orders!$B917,customers!$A:$A,0))</f>
        <v>Email</v>
      </c>
      <c r="N917" s="26" t="str">
        <f>INDEX(customers!$E:$E,MATCH(orders!$B917,customers!$A:$A,0))</f>
        <v>North America</v>
      </c>
      <c r="O917" s="26" t="str">
        <f>INDEX(customers!$F:$F,MATCH(orders!$B917,customers!$A:$A,0))</f>
        <v>Other</v>
      </c>
      <c r="P917" s="26" t="str">
        <f>INDEX(customers!$G:$G,MATCH(orders!$B917,customers!$A:$A,0))</f>
        <v>SMBs</v>
      </c>
      <c r="Q917" t="str">
        <f>INDEX(customers!$J:$J,MATCH(orders!$B917,customers!$A:$A,0))</f>
        <v>Basic</v>
      </c>
      <c r="R917" t="str">
        <f>INDEX(customers!$K:$K,MATCH(orders!$B917,customers!$A:$A,0))</f>
        <v>Monthly</v>
      </c>
    </row>
    <row r="918" spans="1:18" x14ac:dyDescent="0.25">
      <c r="A918" t="s">
        <v>1734</v>
      </c>
      <c r="B918" t="s">
        <v>1717</v>
      </c>
      <c r="C918" t="s">
        <v>1735</v>
      </c>
      <c r="D918" s="26">
        <v>44864</v>
      </c>
      <c r="E918" t="s">
        <v>19</v>
      </c>
      <c r="F918" t="s">
        <v>4</v>
      </c>
      <c r="G918">
        <v>315</v>
      </c>
      <c r="H918">
        <v>267.75</v>
      </c>
      <c r="I918" s="26">
        <f t="shared" si="28"/>
        <v>44835</v>
      </c>
      <c r="J918" s="26">
        <f>INDEX(customers!$L:$L,MATCH(orders!$B918,customers!$A:$A,0))</f>
        <v>44621</v>
      </c>
      <c r="K918">
        <v>1</v>
      </c>
      <c r="L918">
        <f t="shared" si="29"/>
        <v>7</v>
      </c>
      <c r="M918" s="26" t="str">
        <f>INDEX(customers!$I:$I,MATCH(orders!$B918,customers!$A:$A,0))</f>
        <v>Email</v>
      </c>
      <c r="N918" s="26" t="str">
        <f>INDEX(customers!$E:$E,MATCH(orders!$B918,customers!$A:$A,0))</f>
        <v>North America</v>
      </c>
      <c r="O918" s="26" t="str">
        <f>INDEX(customers!$F:$F,MATCH(orders!$B918,customers!$A:$A,0))</f>
        <v>Other</v>
      </c>
      <c r="P918" s="26" t="str">
        <f>INDEX(customers!$G:$G,MATCH(orders!$B918,customers!$A:$A,0))</f>
        <v>SMBs</v>
      </c>
      <c r="Q918" t="str">
        <f>INDEX(customers!$J:$J,MATCH(orders!$B918,customers!$A:$A,0))</f>
        <v>Basic</v>
      </c>
      <c r="R918" t="str">
        <f>INDEX(customers!$K:$K,MATCH(orders!$B918,customers!$A:$A,0))</f>
        <v>Monthly</v>
      </c>
    </row>
    <row r="919" spans="1:18" x14ac:dyDescent="0.25">
      <c r="A919" t="s">
        <v>1736</v>
      </c>
      <c r="B919" t="s">
        <v>1717</v>
      </c>
      <c r="C919" t="s">
        <v>1737</v>
      </c>
      <c r="D919" s="26">
        <v>44895</v>
      </c>
      <c r="E919" t="s">
        <v>19</v>
      </c>
      <c r="F919" t="s">
        <v>4</v>
      </c>
      <c r="G919">
        <v>315</v>
      </c>
      <c r="H919">
        <v>267.75</v>
      </c>
      <c r="I919" s="26">
        <f t="shared" si="28"/>
        <v>44866</v>
      </c>
      <c r="J919" s="26">
        <f>INDEX(customers!$L:$L,MATCH(orders!$B919,customers!$A:$A,0))</f>
        <v>44621</v>
      </c>
      <c r="K919">
        <v>1</v>
      </c>
      <c r="L919">
        <f t="shared" si="29"/>
        <v>8</v>
      </c>
      <c r="M919" s="26" t="str">
        <f>INDEX(customers!$I:$I,MATCH(orders!$B919,customers!$A:$A,0))</f>
        <v>Email</v>
      </c>
      <c r="N919" s="26" t="str">
        <f>INDEX(customers!$E:$E,MATCH(orders!$B919,customers!$A:$A,0))</f>
        <v>North America</v>
      </c>
      <c r="O919" s="26" t="str">
        <f>INDEX(customers!$F:$F,MATCH(orders!$B919,customers!$A:$A,0))</f>
        <v>Other</v>
      </c>
      <c r="P919" s="26" t="str">
        <f>INDEX(customers!$G:$G,MATCH(orders!$B919,customers!$A:$A,0))</f>
        <v>SMBs</v>
      </c>
      <c r="Q919" t="str">
        <f>INDEX(customers!$J:$J,MATCH(orders!$B919,customers!$A:$A,0))</f>
        <v>Basic</v>
      </c>
      <c r="R919" t="str">
        <f>INDEX(customers!$K:$K,MATCH(orders!$B919,customers!$A:$A,0))</f>
        <v>Monthly</v>
      </c>
    </row>
    <row r="920" spans="1:18" x14ac:dyDescent="0.25">
      <c r="A920" t="s">
        <v>1738</v>
      </c>
      <c r="B920" t="s">
        <v>1717</v>
      </c>
      <c r="C920" t="s">
        <v>1737</v>
      </c>
      <c r="D920" s="26">
        <v>44925</v>
      </c>
      <c r="E920" t="s">
        <v>19</v>
      </c>
      <c r="F920" t="s">
        <v>4</v>
      </c>
      <c r="G920">
        <v>315</v>
      </c>
      <c r="H920">
        <v>267.75</v>
      </c>
      <c r="I920" s="26">
        <f t="shared" si="28"/>
        <v>44896</v>
      </c>
      <c r="J920" s="26">
        <f>INDEX(customers!$L:$L,MATCH(orders!$B920,customers!$A:$A,0))</f>
        <v>44621</v>
      </c>
      <c r="K920">
        <v>1</v>
      </c>
      <c r="L920">
        <f t="shared" si="29"/>
        <v>9</v>
      </c>
      <c r="M920" s="26" t="str">
        <f>INDEX(customers!$I:$I,MATCH(orders!$B920,customers!$A:$A,0))</f>
        <v>Email</v>
      </c>
      <c r="N920" s="26" t="str">
        <f>INDEX(customers!$E:$E,MATCH(orders!$B920,customers!$A:$A,0))</f>
        <v>North America</v>
      </c>
      <c r="O920" s="26" t="str">
        <f>INDEX(customers!$F:$F,MATCH(orders!$B920,customers!$A:$A,0))</f>
        <v>Other</v>
      </c>
      <c r="P920" s="26" t="str">
        <f>INDEX(customers!$G:$G,MATCH(orders!$B920,customers!$A:$A,0))</f>
        <v>SMBs</v>
      </c>
      <c r="Q920" t="str">
        <f>INDEX(customers!$J:$J,MATCH(orders!$B920,customers!$A:$A,0))</f>
        <v>Basic</v>
      </c>
      <c r="R920" t="str">
        <f>INDEX(customers!$K:$K,MATCH(orders!$B920,customers!$A:$A,0))</f>
        <v>Monthly</v>
      </c>
    </row>
    <row r="921" spans="1:18" x14ac:dyDescent="0.25">
      <c r="A921" t="s">
        <v>1739</v>
      </c>
      <c r="B921" t="s">
        <v>1717</v>
      </c>
      <c r="C921" t="s">
        <v>1740</v>
      </c>
      <c r="D921" s="26">
        <v>44926</v>
      </c>
      <c r="E921" t="s">
        <v>19</v>
      </c>
      <c r="F921" t="s">
        <v>4</v>
      </c>
      <c r="G921">
        <v>315</v>
      </c>
      <c r="H921">
        <v>267.75</v>
      </c>
      <c r="I921" s="26">
        <f t="shared" si="28"/>
        <v>44896</v>
      </c>
      <c r="J921" s="26">
        <f>INDEX(customers!$L:$L,MATCH(orders!$B921,customers!$A:$A,0))</f>
        <v>44621</v>
      </c>
      <c r="K921">
        <v>1</v>
      </c>
      <c r="L921">
        <f t="shared" si="29"/>
        <v>9</v>
      </c>
      <c r="M921" s="26" t="str">
        <f>INDEX(customers!$I:$I,MATCH(orders!$B921,customers!$A:$A,0))</f>
        <v>Email</v>
      </c>
      <c r="N921" s="26" t="str">
        <f>INDEX(customers!$E:$E,MATCH(orders!$B921,customers!$A:$A,0))</f>
        <v>North America</v>
      </c>
      <c r="O921" s="26" t="str">
        <f>INDEX(customers!$F:$F,MATCH(orders!$B921,customers!$A:$A,0))</f>
        <v>Other</v>
      </c>
      <c r="P921" s="26" t="str">
        <f>INDEX(customers!$G:$G,MATCH(orders!$B921,customers!$A:$A,0))</f>
        <v>SMBs</v>
      </c>
      <c r="Q921" t="str">
        <f>INDEX(customers!$J:$J,MATCH(orders!$B921,customers!$A:$A,0))</f>
        <v>Basic</v>
      </c>
      <c r="R921" t="str">
        <f>INDEX(customers!$K:$K,MATCH(orders!$B921,customers!$A:$A,0))</f>
        <v>Monthly</v>
      </c>
    </row>
    <row r="922" spans="1:18" x14ac:dyDescent="0.25">
      <c r="A922" t="s">
        <v>1741</v>
      </c>
      <c r="B922" t="s">
        <v>1717</v>
      </c>
      <c r="C922" t="s">
        <v>1742</v>
      </c>
      <c r="D922" s="26">
        <v>44957</v>
      </c>
      <c r="E922" t="s">
        <v>19</v>
      </c>
      <c r="F922" t="s">
        <v>4</v>
      </c>
      <c r="G922">
        <v>315</v>
      </c>
      <c r="H922">
        <v>267.75</v>
      </c>
      <c r="I922" s="26">
        <f t="shared" si="28"/>
        <v>44927</v>
      </c>
      <c r="J922" s="26">
        <f>INDEX(customers!$L:$L,MATCH(orders!$B922,customers!$A:$A,0))</f>
        <v>44621</v>
      </c>
      <c r="K922">
        <v>1</v>
      </c>
      <c r="L922">
        <f t="shared" si="29"/>
        <v>10</v>
      </c>
      <c r="M922" s="26" t="str">
        <f>INDEX(customers!$I:$I,MATCH(orders!$B922,customers!$A:$A,0))</f>
        <v>Email</v>
      </c>
      <c r="N922" s="26" t="str">
        <f>INDEX(customers!$E:$E,MATCH(orders!$B922,customers!$A:$A,0))</f>
        <v>North America</v>
      </c>
      <c r="O922" s="26" t="str">
        <f>INDEX(customers!$F:$F,MATCH(orders!$B922,customers!$A:$A,0))</f>
        <v>Other</v>
      </c>
      <c r="P922" s="26" t="str">
        <f>INDEX(customers!$G:$G,MATCH(orders!$B922,customers!$A:$A,0))</f>
        <v>SMBs</v>
      </c>
      <c r="Q922" t="str">
        <f>INDEX(customers!$J:$J,MATCH(orders!$B922,customers!$A:$A,0))</f>
        <v>Basic</v>
      </c>
      <c r="R922" t="str">
        <f>INDEX(customers!$K:$K,MATCH(orders!$B922,customers!$A:$A,0))</f>
        <v>Monthly</v>
      </c>
    </row>
    <row r="923" spans="1:18" x14ac:dyDescent="0.25">
      <c r="A923" t="s">
        <v>1743</v>
      </c>
      <c r="B923" t="s">
        <v>1717</v>
      </c>
      <c r="C923" t="s">
        <v>1742</v>
      </c>
      <c r="D923" s="26">
        <v>44985</v>
      </c>
      <c r="E923" t="s">
        <v>19</v>
      </c>
      <c r="F923" t="s">
        <v>4</v>
      </c>
      <c r="G923">
        <v>315</v>
      </c>
      <c r="H923">
        <v>267.75</v>
      </c>
      <c r="I923" s="26">
        <f t="shared" si="28"/>
        <v>44958</v>
      </c>
      <c r="J923" s="26">
        <f>INDEX(customers!$L:$L,MATCH(orders!$B923,customers!$A:$A,0))</f>
        <v>44621</v>
      </c>
      <c r="K923">
        <v>1</v>
      </c>
      <c r="L923">
        <f t="shared" si="29"/>
        <v>11</v>
      </c>
      <c r="M923" s="26" t="str">
        <f>INDEX(customers!$I:$I,MATCH(orders!$B923,customers!$A:$A,0))</f>
        <v>Email</v>
      </c>
      <c r="N923" s="26" t="str">
        <f>INDEX(customers!$E:$E,MATCH(orders!$B923,customers!$A:$A,0))</f>
        <v>North America</v>
      </c>
      <c r="O923" s="26" t="str">
        <f>INDEX(customers!$F:$F,MATCH(orders!$B923,customers!$A:$A,0))</f>
        <v>Other</v>
      </c>
      <c r="P923" s="26" t="str">
        <f>INDEX(customers!$G:$G,MATCH(orders!$B923,customers!$A:$A,0))</f>
        <v>SMBs</v>
      </c>
      <c r="Q923" t="str">
        <f>INDEX(customers!$J:$J,MATCH(orders!$B923,customers!$A:$A,0))</f>
        <v>Basic</v>
      </c>
      <c r="R923" t="str">
        <f>INDEX(customers!$K:$K,MATCH(orders!$B923,customers!$A:$A,0))</f>
        <v>Monthly</v>
      </c>
    </row>
    <row r="924" spans="1:18" x14ac:dyDescent="0.25">
      <c r="A924" t="s">
        <v>1744</v>
      </c>
      <c r="B924" t="s">
        <v>1717</v>
      </c>
      <c r="C924" t="s">
        <v>1745</v>
      </c>
      <c r="D924" s="26">
        <v>44988</v>
      </c>
      <c r="E924" t="s">
        <v>19</v>
      </c>
      <c r="F924" t="s">
        <v>4</v>
      </c>
      <c r="G924">
        <v>315</v>
      </c>
      <c r="H924">
        <v>267.75</v>
      </c>
      <c r="I924" s="26">
        <f t="shared" si="28"/>
        <v>44986</v>
      </c>
      <c r="J924" s="26">
        <f>INDEX(customers!$L:$L,MATCH(orders!$B924,customers!$A:$A,0))</f>
        <v>44621</v>
      </c>
      <c r="K924">
        <v>1</v>
      </c>
      <c r="L924">
        <f t="shared" si="29"/>
        <v>12</v>
      </c>
      <c r="M924" s="26" t="str">
        <f>INDEX(customers!$I:$I,MATCH(orders!$B924,customers!$A:$A,0))</f>
        <v>Email</v>
      </c>
      <c r="N924" s="26" t="str">
        <f>INDEX(customers!$E:$E,MATCH(orders!$B924,customers!$A:$A,0))</f>
        <v>North America</v>
      </c>
      <c r="O924" s="26" t="str">
        <f>INDEX(customers!$F:$F,MATCH(orders!$B924,customers!$A:$A,0))</f>
        <v>Other</v>
      </c>
      <c r="P924" s="26" t="str">
        <f>INDEX(customers!$G:$G,MATCH(orders!$B924,customers!$A:$A,0))</f>
        <v>SMBs</v>
      </c>
      <c r="Q924" t="str">
        <f>INDEX(customers!$J:$J,MATCH(orders!$B924,customers!$A:$A,0))</f>
        <v>Basic</v>
      </c>
      <c r="R924" t="str">
        <f>INDEX(customers!$K:$K,MATCH(orders!$B924,customers!$A:$A,0))</f>
        <v>Monthly</v>
      </c>
    </row>
    <row r="925" spans="1:18" x14ac:dyDescent="0.25">
      <c r="A925" t="s">
        <v>1746</v>
      </c>
      <c r="B925" t="s">
        <v>1717</v>
      </c>
      <c r="C925" t="s">
        <v>1747</v>
      </c>
      <c r="D925" s="26">
        <v>45019</v>
      </c>
      <c r="E925" t="s">
        <v>19</v>
      </c>
      <c r="F925" t="s">
        <v>4</v>
      </c>
      <c r="G925">
        <v>315</v>
      </c>
      <c r="H925">
        <v>267.75</v>
      </c>
      <c r="I925" s="26">
        <f t="shared" si="28"/>
        <v>45017</v>
      </c>
      <c r="J925" s="26">
        <f>INDEX(customers!$L:$L,MATCH(orders!$B925,customers!$A:$A,0))</f>
        <v>44621</v>
      </c>
      <c r="K925">
        <v>1</v>
      </c>
      <c r="L925">
        <f t="shared" si="29"/>
        <v>13</v>
      </c>
      <c r="M925" s="26" t="str">
        <f>INDEX(customers!$I:$I,MATCH(orders!$B925,customers!$A:$A,0))</f>
        <v>Email</v>
      </c>
      <c r="N925" s="26" t="str">
        <f>INDEX(customers!$E:$E,MATCH(orders!$B925,customers!$A:$A,0))</f>
        <v>North America</v>
      </c>
      <c r="O925" s="26" t="str">
        <f>INDEX(customers!$F:$F,MATCH(orders!$B925,customers!$A:$A,0))</f>
        <v>Other</v>
      </c>
      <c r="P925" s="26" t="str">
        <f>INDEX(customers!$G:$G,MATCH(orders!$B925,customers!$A:$A,0))</f>
        <v>SMBs</v>
      </c>
      <c r="Q925" t="str">
        <f>INDEX(customers!$J:$J,MATCH(orders!$B925,customers!$A:$A,0))</f>
        <v>Basic</v>
      </c>
      <c r="R925" t="str">
        <f>INDEX(customers!$K:$K,MATCH(orders!$B925,customers!$A:$A,0))</f>
        <v>Monthly</v>
      </c>
    </row>
    <row r="926" spans="1:18" x14ac:dyDescent="0.25">
      <c r="A926" t="s">
        <v>1748</v>
      </c>
      <c r="B926" t="s">
        <v>1717</v>
      </c>
      <c r="C926" t="s">
        <v>1747</v>
      </c>
      <c r="D926" s="26">
        <v>45049</v>
      </c>
      <c r="E926" t="s">
        <v>19</v>
      </c>
      <c r="F926" t="s">
        <v>4</v>
      </c>
      <c r="G926">
        <v>315</v>
      </c>
      <c r="H926">
        <v>267.75</v>
      </c>
      <c r="I926" s="26">
        <f t="shared" si="28"/>
        <v>45047</v>
      </c>
      <c r="J926" s="26">
        <f>INDEX(customers!$L:$L,MATCH(orders!$B926,customers!$A:$A,0))</f>
        <v>44621</v>
      </c>
      <c r="K926">
        <v>1</v>
      </c>
      <c r="L926">
        <f t="shared" si="29"/>
        <v>14</v>
      </c>
      <c r="M926" s="26" t="str">
        <f>INDEX(customers!$I:$I,MATCH(orders!$B926,customers!$A:$A,0))</f>
        <v>Email</v>
      </c>
      <c r="N926" s="26" t="str">
        <f>INDEX(customers!$E:$E,MATCH(orders!$B926,customers!$A:$A,0))</f>
        <v>North America</v>
      </c>
      <c r="O926" s="26" t="str">
        <f>INDEX(customers!$F:$F,MATCH(orders!$B926,customers!$A:$A,0))</f>
        <v>Other</v>
      </c>
      <c r="P926" s="26" t="str">
        <f>INDEX(customers!$G:$G,MATCH(orders!$B926,customers!$A:$A,0))</f>
        <v>SMBs</v>
      </c>
      <c r="Q926" t="str">
        <f>INDEX(customers!$J:$J,MATCH(orders!$B926,customers!$A:$A,0))</f>
        <v>Basic</v>
      </c>
      <c r="R926" t="str">
        <f>INDEX(customers!$K:$K,MATCH(orders!$B926,customers!$A:$A,0))</f>
        <v>Monthly</v>
      </c>
    </row>
    <row r="927" spans="1:18" x14ac:dyDescent="0.25">
      <c r="A927" t="s">
        <v>1749</v>
      </c>
      <c r="B927" t="s">
        <v>1717</v>
      </c>
      <c r="C927" t="s">
        <v>1750</v>
      </c>
      <c r="D927" s="26">
        <v>45050</v>
      </c>
      <c r="E927" t="s">
        <v>19</v>
      </c>
      <c r="F927" t="s">
        <v>4</v>
      </c>
      <c r="G927">
        <v>315</v>
      </c>
      <c r="H927">
        <v>267.75</v>
      </c>
      <c r="I927" s="26">
        <f t="shared" si="28"/>
        <v>45047</v>
      </c>
      <c r="J927" s="26">
        <f>INDEX(customers!$L:$L,MATCH(orders!$B927,customers!$A:$A,0))</f>
        <v>44621</v>
      </c>
      <c r="K927">
        <v>1</v>
      </c>
      <c r="L927">
        <f t="shared" si="29"/>
        <v>14</v>
      </c>
      <c r="M927" s="26" t="str">
        <f>INDEX(customers!$I:$I,MATCH(orders!$B927,customers!$A:$A,0))</f>
        <v>Email</v>
      </c>
      <c r="N927" s="26" t="str">
        <f>INDEX(customers!$E:$E,MATCH(orders!$B927,customers!$A:$A,0))</f>
        <v>North America</v>
      </c>
      <c r="O927" s="26" t="str">
        <f>INDEX(customers!$F:$F,MATCH(orders!$B927,customers!$A:$A,0))</f>
        <v>Other</v>
      </c>
      <c r="P927" s="26" t="str">
        <f>INDEX(customers!$G:$G,MATCH(orders!$B927,customers!$A:$A,0))</f>
        <v>SMBs</v>
      </c>
      <c r="Q927" t="str">
        <f>INDEX(customers!$J:$J,MATCH(orders!$B927,customers!$A:$A,0))</f>
        <v>Basic</v>
      </c>
      <c r="R927" t="str">
        <f>INDEX(customers!$K:$K,MATCH(orders!$B927,customers!$A:$A,0))</f>
        <v>Monthly</v>
      </c>
    </row>
    <row r="928" spans="1:18" x14ac:dyDescent="0.25">
      <c r="A928" t="s">
        <v>1751</v>
      </c>
      <c r="B928" t="s">
        <v>1717</v>
      </c>
      <c r="C928" t="s">
        <v>1752</v>
      </c>
      <c r="D928" s="26">
        <v>45081</v>
      </c>
      <c r="E928" t="s">
        <v>19</v>
      </c>
      <c r="F928" t="s">
        <v>4</v>
      </c>
      <c r="G928">
        <v>315</v>
      </c>
      <c r="H928">
        <v>267.75</v>
      </c>
      <c r="I928" s="26">
        <f t="shared" si="28"/>
        <v>45078</v>
      </c>
      <c r="J928" s="26">
        <f>INDEX(customers!$L:$L,MATCH(orders!$B928,customers!$A:$A,0))</f>
        <v>44621</v>
      </c>
      <c r="K928">
        <v>1</v>
      </c>
      <c r="L928">
        <f t="shared" si="29"/>
        <v>15</v>
      </c>
      <c r="M928" s="26" t="str">
        <f>INDEX(customers!$I:$I,MATCH(orders!$B928,customers!$A:$A,0))</f>
        <v>Email</v>
      </c>
      <c r="N928" s="26" t="str">
        <f>INDEX(customers!$E:$E,MATCH(orders!$B928,customers!$A:$A,0))</f>
        <v>North America</v>
      </c>
      <c r="O928" s="26" t="str">
        <f>INDEX(customers!$F:$F,MATCH(orders!$B928,customers!$A:$A,0))</f>
        <v>Other</v>
      </c>
      <c r="P928" s="26" t="str">
        <f>INDEX(customers!$G:$G,MATCH(orders!$B928,customers!$A:$A,0))</f>
        <v>SMBs</v>
      </c>
      <c r="Q928" t="str">
        <f>INDEX(customers!$J:$J,MATCH(orders!$B928,customers!$A:$A,0))</f>
        <v>Basic</v>
      </c>
      <c r="R928" t="str">
        <f>INDEX(customers!$K:$K,MATCH(orders!$B928,customers!$A:$A,0))</f>
        <v>Monthly</v>
      </c>
    </row>
    <row r="929" spans="1:18" x14ac:dyDescent="0.25">
      <c r="A929" t="s">
        <v>1753</v>
      </c>
      <c r="B929" t="s">
        <v>1754</v>
      </c>
      <c r="C929" t="s">
        <v>1755</v>
      </c>
      <c r="D929" s="26">
        <v>44994</v>
      </c>
      <c r="E929" t="s">
        <v>17</v>
      </c>
      <c r="F929" t="s">
        <v>4</v>
      </c>
      <c r="G929">
        <v>75</v>
      </c>
      <c r="H929">
        <v>60</v>
      </c>
      <c r="I929" s="26">
        <f t="shared" si="28"/>
        <v>44986</v>
      </c>
      <c r="J929" s="26">
        <f>INDEX(customers!$L:$L,MATCH(orders!$B929,customers!$A:$A,0))</f>
        <v>44986</v>
      </c>
      <c r="K929">
        <v>1</v>
      </c>
      <c r="L929">
        <f t="shared" si="29"/>
        <v>0</v>
      </c>
      <c r="M929" s="26" t="str">
        <f>INDEX(customers!$I:$I,MATCH(orders!$B929,customers!$A:$A,0))</f>
        <v>Affiliate</v>
      </c>
      <c r="N929" s="26" t="str">
        <f>INDEX(customers!$E:$E,MATCH(orders!$B929,customers!$A:$A,0))</f>
        <v>Europe</v>
      </c>
      <c r="O929" s="26" t="str">
        <f>INDEX(customers!$F:$F,MATCH(orders!$B929,customers!$A:$A,0))</f>
        <v>Retail</v>
      </c>
      <c r="P929" s="26" t="str">
        <f>INDEX(customers!$G:$G,MATCH(orders!$B929,customers!$A:$A,0))</f>
        <v>SMBs</v>
      </c>
      <c r="Q929" t="str">
        <f>INDEX(customers!$J:$J,MATCH(orders!$B929,customers!$A:$A,0))</f>
        <v>Basic</v>
      </c>
      <c r="R929" t="str">
        <f>INDEX(customers!$K:$K,MATCH(orders!$B929,customers!$A:$A,0))</f>
        <v>Monthly</v>
      </c>
    </row>
    <row r="930" spans="1:18" x14ac:dyDescent="0.25">
      <c r="A930" t="s">
        <v>1756</v>
      </c>
      <c r="B930" t="s">
        <v>1754</v>
      </c>
      <c r="C930" t="s">
        <v>1757</v>
      </c>
      <c r="D930" s="26">
        <v>45025</v>
      </c>
      <c r="E930" t="s">
        <v>17</v>
      </c>
      <c r="F930" t="s">
        <v>4</v>
      </c>
      <c r="G930">
        <v>75</v>
      </c>
      <c r="H930">
        <v>60</v>
      </c>
      <c r="I930" s="26">
        <f t="shared" si="28"/>
        <v>45017</v>
      </c>
      <c r="J930" s="26">
        <f>INDEX(customers!$L:$L,MATCH(orders!$B930,customers!$A:$A,0))</f>
        <v>44986</v>
      </c>
      <c r="K930">
        <v>1</v>
      </c>
      <c r="L930">
        <f t="shared" si="29"/>
        <v>1</v>
      </c>
      <c r="M930" s="26" t="str">
        <f>INDEX(customers!$I:$I,MATCH(orders!$B930,customers!$A:$A,0))</f>
        <v>Affiliate</v>
      </c>
      <c r="N930" s="26" t="str">
        <f>INDEX(customers!$E:$E,MATCH(orders!$B930,customers!$A:$A,0))</f>
        <v>Europe</v>
      </c>
      <c r="O930" s="26" t="str">
        <f>INDEX(customers!$F:$F,MATCH(orders!$B930,customers!$A:$A,0))</f>
        <v>Retail</v>
      </c>
      <c r="P930" s="26" t="str">
        <f>INDEX(customers!$G:$G,MATCH(orders!$B930,customers!$A:$A,0))</f>
        <v>SMBs</v>
      </c>
      <c r="Q930" t="str">
        <f>INDEX(customers!$J:$J,MATCH(orders!$B930,customers!$A:$A,0))</f>
        <v>Basic</v>
      </c>
      <c r="R930" t="str">
        <f>INDEX(customers!$K:$K,MATCH(orders!$B930,customers!$A:$A,0))</f>
        <v>Monthly</v>
      </c>
    </row>
    <row r="931" spans="1:18" x14ac:dyDescent="0.25">
      <c r="A931" t="s">
        <v>1758</v>
      </c>
      <c r="B931" t="s">
        <v>1754</v>
      </c>
      <c r="C931" t="s">
        <v>1757</v>
      </c>
      <c r="D931" s="26">
        <v>45055</v>
      </c>
      <c r="E931" t="s">
        <v>17</v>
      </c>
      <c r="F931" t="s">
        <v>4</v>
      </c>
      <c r="G931">
        <v>75</v>
      </c>
      <c r="H931">
        <v>60</v>
      </c>
      <c r="I931" s="26">
        <f t="shared" si="28"/>
        <v>45047</v>
      </c>
      <c r="J931" s="26">
        <f>INDEX(customers!$L:$L,MATCH(orders!$B931,customers!$A:$A,0))</f>
        <v>44986</v>
      </c>
      <c r="K931">
        <v>1</v>
      </c>
      <c r="L931">
        <f t="shared" si="29"/>
        <v>2</v>
      </c>
      <c r="M931" s="26" t="str">
        <f>INDEX(customers!$I:$I,MATCH(orders!$B931,customers!$A:$A,0))</f>
        <v>Affiliate</v>
      </c>
      <c r="N931" s="26" t="str">
        <f>INDEX(customers!$E:$E,MATCH(orders!$B931,customers!$A:$A,0))</f>
        <v>Europe</v>
      </c>
      <c r="O931" s="26" t="str">
        <f>INDEX(customers!$F:$F,MATCH(orders!$B931,customers!$A:$A,0))</f>
        <v>Retail</v>
      </c>
      <c r="P931" s="26" t="str">
        <f>INDEX(customers!$G:$G,MATCH(orders!$B931,customers!$A:$A,0))</f>
        <v>SMBs</v>
      </c>
      <c r="Q931" t="str">
        <f>INDEX(customers!$J:$J,MATCH(orders!$B931,customers!$A:$A,0))</f>
        <v>Basic</v>
      </c>
      <c r="R931" t="str">
        <f>INDEX(customers!$K:$K,MATCH(orders!$B931,customers!$A:$A,0))</f>
        <v>Monthly</v>
      </c>
    </row>
    <row r="932" spans="1:18" x14ac:dyDescent="0.25">
      <c r="A932" t="s">
        <v>1759</v>
      </c>
      <c r="B932" t="s">
        <v>1754</v>
      </c>
      <c r="C932" t="s">
        <v>1760</v>
      </c>
      <c r="D932" s="26">
        <v>45056</v>
      </c>
      <c r="E932" t="s">
        <v>17</v>
      </c>
      <c r="F932" t="s">
        <v>4</v>
      </c>
      <c r="G932">
        <v>75</v>
      </c>
      <c r="H932">
        <v>60</v>
      </c>
      <c r="I932" s="26">
        <f t="shared" si="28"/>
        <v>45047</v>
      </c>
      <c r="J932" s="26">
        <f>INDEX(customers!$L:$L,MATCH(orders!$B932,customers!$A:$A,0))</f>
        <v>44986</v>
      </c>
      <c r="K932">
        <v>1</v>
      </c>
      <c r="L932">
        <f t="shared" si="29"/>
        <v>2</v>
      </c>
      <c r="M932" s="26" t="str">
        <f>INDEX(customers!$I:$I,MATCH(orders!$B932,customers!$A:$A,0))</f>
        <v>Affiliate</v>
      </c>
      <c r="N932" s="26" t="str">
        <f>INDEX(customers!$E:$E,MATCH(orders!$B932,customers!$A:$A,0))</f>
        <v>Europe</v>
      </c>
      <c r="O932" s="26" t="str">
        <f>INDEX(customers!$F:$F,MATCH(orders!$B932,customers!$A:$A,0))</f>
        <v>Retail</v>
      </c>
      <c r="P932" s="26" t="str">
        <f>INDEX(customers!$G:$G,MATCH(orders!$B932,customers!$A:$A,0))</f>
        <v>SMBs</v>
      </c>
      <c r="Q932" t="str">
        <f>INDEX(customers!$J:$J,MATCH(orders!$B932,customers!$A:$A,0))</f>
        <v>Basic</v>
      </c>
      <c r="R932" t="str">
        <f>INDEX(customers!$K:$K,MATCH(orders!$B932,customers!$A:$A,0))</f>
        <v>Monthly</v>
      </c>
    </row>
    <row r="933" spans="1:18" x14ac:dyDescent="0.25">
      <c r="A933" t="s">
        <v>1761</v>
      </c>
      <c r="B933" t="s">
        <v>1754</v>
      </c>
      <c r="C933" t="s">
        <v>1762</v>
      </c>
      <c r="D933" s="26">
        <v>45087</v>
      </c>
      <c r="E933" t="s">
        <v>17</v>
      </c>
      <c r="F933" t="s">
        <v>4</v>
      </c>
      <c r="G933">
        <v>75</v>
      </c>
      <c r="H933">
        <v>60</v>
      </c>
      <c r="I933" s="26">
        <f t="shared" si="28"/>
        <v>45078</v>
      </c>
      <c r="J933" s="26">
        <f>INDEX(customers!$L:$L,MATCH(orders!$B933,customers!$A:$A,0))</f>
        <v>44986</v>
      </c>
      <c r="K933">
        <v>1</v>
      </c>
      <c r="L933">
        <f t="shared" si="29"/>
        <v>3</v>
      </c>
      <c r="M933" s="26" t="str">
        <f>INDEX(customers!$I:$I,MATCH(orders!$B933,customers!$A:$A,0))</f>
        <v>Affiliate</v>
      </c>
      <c r="N933" s="26" t="str">
        <f>INDEX(customers!$E:$E,MATCH(orders!$B933,customers!$A:$A,0))</f>
        <v>Europe</v>
      </c>
      <c r="O933" s="26" t="str">
        <f>INDEX(customers!$F:$F,MATCH(orders!$B933,customers!$A:$A,0))</f>
        <v>Retail</v>
      </c>
      <c r="P933" s="26" t="str">
        <f>INDEX(customers!$G:$G,MATCH(orders!$B933,customers!$A:$A,0))</f>
        <v>SMBs</v>
      </c>
      <c r="Q933" t="str">
        <f>INDEX(customers!$J:$J,MATCH(orders!$B933,customers!$A:$A,0))</f>
        <v>Basic</v>
      </c>
      <c r="R933" t="str">
        <f>INDEX(customers!$K:$K,MATCH(orders!$B933,customers!$A:$A,0))</f>
        <v>Monthly</v>
      </c>
    </row>
    <row r="934" spans="1:18" x14ac:dyDescent="0.25">
      <c r="A934" t="s">
        <v>1763</v>
      </c>
      <c r="B934" t="s">
        <v>1754</v>
      </c>
      <c r="C934" t="s">
        <v>1762</v>
      </c>
      <c r="D934" s="26">
        <v>45117</v>
      </c>
      <c r="E934" t="s">
        <v>17</v>
      </c>
      <c r="F934" t="s">
        <v>4</v>
      </c>
      <c r="G934">
        <v>75</v>
      </c>
      <c r="H934">
        <v>60</v>
      </c>
      <c r="I934" s="26">
        <f t="shared" si="28"/>
        <v>45108</v>
      </c>
      <c r="J934" s="26">
        <f>INDEX(customers!$L:$L,MATCH(orders!$B934,customers!$A:$A,0))</f>
        <v>44986</v>
      </c>
      <c r="K934">
        <v>1</v>
      </c>
      <c r="L934">
        <f t="shared" si="29"/>
        <v>4</v>
      </c>
      <c r="M934" s="26" t="str">
        <f>INDEX(customers!$I:$I,MATCH(orders!$B934,customers!$A:$A,0))</f>
        <v>Affiliate</v>
      </c>
      <c r="N934" s="26" t="str">
        <f>INDEX(customers!$E:$E,MATCH(orders!$B934,customers!$A:$A,0))</f>
        <v>Europe</v>
      </c>
      <c r="O934" s="26" t="str">
        <f>INDEX(customers!$F:$F,MATCH(orders!$B934,customers!$A:$A,0))</f>
        <v>Retail</v>
      </c>
      <c r="P934" s="26" t="str">
        <f>INDEX(customers!$G:$G,MATCH(orders!$B934,customers!$A:$A,0))</f>
        <v>SMBs</v>
      </c>
      <c r="Q934" t="str">
        <f>INDEX(customers!$J:$J,MATCH(orders!$B934,customers!$A:$A,0))</f>
        <v>Basic</v>
      </c>
      <c r="R934" t="str">
        <f>INDEX(customers!$K:$K,MATCH(orders!$B934,customers!$A:$A,0))</f>
        <v>Monthly</v>
      </c>
    </row>
    <row r="935" spans="1:18" x14ac:dyDescent="0.25">
      <c r="A935" t="s">
        <v>1764</v>
      </c>
      <c r="B935" t="s">
        <v>1754</v>
      </c>
      <c r="C935" t="s">
        <v>1765</v>
      </c>
      <c r="D935" s="26">
        <v>45118</v>
      </c>
      <c r="E935" t="s">
        <v>17</v>
      </c>
      <c r="F935" t="s">
        <v>4</v>
      </c>
      <c r="G935">
        <v>75</v>
      </c>
      <c r="H935">
        <v>60</v>
      </c>
      <c r="I935" s="26">
        <f t="shared" si="28"/>
        <v>45108</v>
      </c>
      <c r="J935" s="26">
        <f>INDEX(customers!$L:$L,MATCH(orders!$B935,customers!$A:$A,0))</f>
        <v>44986</v>
      </c>
      <c r="K935">
        <v>1</v>
      </c>
      <c r="L935">
        <f t="shared" si="29"/>
        <v>4</v>
      </c>
      <c r="M935" s="26" t="str">
        <f>INDEX(customers!$I:$I,MATCH(orders!$B935,customers!$A:$A,0))</f>
        <v>Affiliate</v>
      </c>
      <c r="N935" s="26" t="str">
        <f>INDEX(customers!$E:$E,MATCH(orders!$B935,customers!$A:$A,0))</f>
        <v>Europe</v>
      </c>
      <c r="O935" s="26" t="str">
        <f>INDEX(customers!$F:$F,MATCH(orders!$B935,customers!$A:$A,0))</f>
        <v>Retail</v>
      </c>
      <c r="P935" s="26" t="str">
        <f>INDEX(customers!$G:$G,MATCH(orders!$B935,customers!$A:$A,0))</f>
        <v>SMBs</v>
      </c>
      <c r="Q935" t="str">
        <f>INDEX(customers!$J:$J,MATCH(orders!$B935,customers!$A:$A,0))</f>
        <v>Basic</v>
      </c>
      <c r="R935" t="str">
        <f>INDEX(customers!$K:$K,MATCH(orders!$B935,customers!$A:$A,0))</f>
        <v>Monthly</v>
      </c>
    </row>
    <row r="936" spans="1:18" x14ac:dyDescent="0.25">
      <c r="A936" t="s">
        <v>1766</v>
      </c>
      <c r="B936" t="s">
        <v>1754</v>
      </c>
      <c r="C936" t="s">
        <v>1767</v>
      </c>
      <c r="D936" s="26">
        <v>45149</v>
      </c>
      <c r="E936" t="s">
        <v>17</v>
      </c>
      <c r="F936" t="s">
        <v>4</v>
      </c>
      <c r="G936">
        <v>75</v>
      </c>
      <c r="H936">
        <v>60</v>
      </c>
      <c r="I936" s="26">
        <f t="shared" si="28"/>
        <v>45139</v>
      </c>
      <c r="J936" s="26">
        <f>INDEX(customers!$L:$L,MATCH(orders!$B936,customers!$A:$A,0))</f>
        <v>44986</v>
      </c>
      <c r="K936">
        <v>1</v>
      </c>
      <c r="L936">
        <f t="shared" si="29"/>
        <v>5</v>
      </c>
      <c r="M936" s="26" t="str">
        <f>INDEX(customers!$I:$I,MATCH(orders!$B936,customers!$A:$A,0))</f>
        <v>Affiliate</v>
      </c>
      <c r="N936" s="26" t="str">
        <f>INDEX(customers!$E:$E,MATCH(orders!$B936,customers!$A:$A,0))</f>
        <v>Europe</v>
      </c>
      <c r="O936" s="26" t="str">
        <f>INDEX(customers!$F:$F,MATCH(orders!$B936,customers!$A:$A,0))</f>
        <v>Retail</v>
      </c>
      <c r="P936" s="26" t="str">
        <f>INDEX(customers!$G:$G,MATCH(orders!$B936,customers!$A:$A,0))</f>
        <v>SMBs</v>
      </c>
      <c r="Q936" t="str">
        <f>INDEX(customers!$J:$J,MATCH(orders!$B936,customers!$A:$A,0))</f>
        <v>Basic</v>
      </c>
      <c r="R936" t="str">
        <f>INDEX(customers!$K:$K,MATCH(orders!$B936,customers!$A:$A,0))</f>
        <v>Monthly</v>
      </c>
    </row>
    <row r="937" spans="1:18" x14ac:dyDescent="0.25">
      <c r="A937" t="s">
        <v>1768</v>
      </c>
      <c r="B937" t="s">
        <v>1754</v>
      </c>
      <c r="C937" t="s">
        <v>1769</v>
      </c>
      <c r="D937" s="26">
        <v>45180</v>
      </c>
      <c r="E937" t="s">
        <v>17</v>
      </c>
      <c r="F937" t="s">
        <v>4</v>
      </c>
      <c r="G937">
        <v>75</v>
      </c>
      <c r="H937">
        <v>60</v>
      </c>
      <c r="I937" s="26">
        <f t="shared" si="28"/>
        <v>45170</v>
      </c>
      <c r="J937" s="26">
        <f>INDEX(customers!$L:$L,MATCH(orders!$B937,customers!$A:$A,0))</f>
        <v>44986</v>
      </c>
      <c r="K937">
        <v>1</v>
      </c>
      <c r="L937">
        <f t="shared" si="29"/>
        <v>6</v>
      </c>
      <c r="M937" s="26" t="str">
        <f>INDEX(customers!$I:$I,MATCH(orders!$B937,customers!$A:$A,0))</f>
        <v>Affiliate</v>
      </c>
      <c r="N937" s="26" t="str">
        <f>INDEX(customers!$E:$E,MATCH(orders!$B937,customers!$A:$A,0))</f>
        <v>Europe</v>
      </c>
      <c r="O937" s="26" t="str">
        <f>INDEX(customers!$F:$F,MATCH(orders!$B937,customers!$A:$A,0))</f>
        <v>Retail</v>
      </c>
      <c r="P937" s="26" t="str">
        <f>INDEX(customers!$G:$G,MATCH(orders!$B937,customers!$A:$A,0))</f>
        <v>SMBs</v>
      </c>
      <c r="Q937" t="str">
        <f>INDEX(customers!$J:$J,MATCH(orders!$B937,customers!$A:$A,0))</f>
        <v>Basic</v>
      </c>
      <c r="R937" t="str">
        <f>INDEX(customers!$K:$K,MATCH(orders!$B937,customers!$A:$A,0))</f>
        <v>Monthly</v>
      </c>
    </row>
    <row r="938" spans="1:18" x14ac:dyDescent="0.25">
      <c r="A938" t="s">
        <v>1770</v>
      </c>
      <c r="B938" t="s">
        <v>1754</v>
      </c>
      <c r="C938" t="s">
        <v>1769</v>
      </c>
      <c r="D938" s="26">
        <v>45210</v>
      </c>
      <c r="E938" t="s">
        <v>17</v>
      </c>
      <c r="F938" t="s">
        <v>4</v>
      </c>
      <c r="G938">
        <v>75</v>
      </c>
      <c r="H938">
        <v>60</v>
      </c>
      <c r="I938" s="26">
        <f t="shared" si="28"/>
        <v>45200</v>
      </c>
      <c r="J938" s="26">
        <f>INDEX(customers!$L:$L,MATCH(orders!$B938,customers!$A:$A,0))</f>
        <v>44986</v>
      </c>
      <c r="K938">
        <v>1</v>
      </c>
      <c r="L938">
        <f t="shared" si="29"/>
        <v>7</v>
      </c>
      <c r="M938" s="26" t="str">
        <f>INDEX(customers!$I:$I,MATCH(orders!$B938,customers!$A:$A,0))</f>
        <v>Affiliate</v>
      </c>
      <c r="N938" s="26" t="str">
        <f>INDEX(customers!$E:$E,MATCH(orders!$B938,customers!$A:$A,0))</f>
        <v>Europe</v>
      </c>
      <c r="O938" s="26" t="str">
        <f>INDEX(customers!$F:$F,MATCH(orders!$B938,customers!$A:$A,0))</f>
        <v>Retail</v>
      </c>
      <c r="P938" s="26" t="str">
        <f>INDEX(customers!$G:$G,MATCH(orders!$B938,customers!$A:$A,0))</f>
        <v>SMBs</v>
      </c>
      <c r="Q938" t="str">
        <f>INDEX(customers!$J:$J,MATCH(orders!$B938,customers!$A:$A,0))</f>
        <v>Basic</v>
      </c>
      <c r="R938" t="str">
        <f>INDEX(customers!$K:$K,MATCH(orders!$B938,customers!$A:$A,0))</f>
        <v>Monthly</v>
      </c>
    </row>
    <row r="939" spans="1:18" x14ac:dyDescent="0.25">
      <c r="A939" t="s">
        <v>1771</v>
      </c>
      <c r="B939" t="s">
        <v>1754</v>
      </c>
      <c r="C939" t="s">
        <v>1772</v>
      </c>
      <c r="D939" s="26">
        <v>45211</v>
      </c>
      <c r="E939" t="s">
        <v>17</v>
      </c>
      <c r="F939" t="s">
        <v>4</v>
      </c>
      <c r="G939">
        <v>75</v>
      </c>
      <c r="H939">
        <v>60</v>
      </c>
      <c r="I939" s="26">
        <f t="shared" si="28"/>
        <v>45200</v>
      </c>
      <c r="J939" s="26">
        <f>INDEX(customers!$L:$L,MATCH(orders!$B939,customers!$A:$A,0))</f>
        <v>44986</v>
      </c>
      <c r="K939">
        <v>1</v>
      </c>
      <c r="L939">
        <f t="shared" si="29"/>
        <v>7</v>
      </c>
      <c r="M939" s="26" t="str">
        <f>INDEX(customers!$I:$I,MATCH(orders!$B939,customers!$A:$A,0))</f>
        <v>Affiliate</v>
      </c>
      <c r="N939" s="26" t="str">
        <f>INDEX(customers!$E:$E,MATCH(orders!$B939,customers!$A:$A,0))</f>
        <v>Europe</v>
      </c>
      <c r="O939" s="26" t="str">
        <f>INDEX(customers!$F:$F,MATCH(orders!$B939,customers!$A:$A,0))</f>
        <v>Retail</v>
      </c>
      <c r="P939" s="26" t="str">
        <f>INDEX(customers!$G:$G,MATCH(orders!$B939,customers!$A:$A,0))</f>
        <v>SMBs</v>
      </c>
      <c r="Q939" t="str">
        <f>INDEX(customers!$J:$J,MATCH(orders!$B939,customers!$A:$A,0))</f>
        <v>Basic</v>
      </c>
      <c r="R939" t="str">
        <f>INDEX(customers!$K:$K,MATCH(orders!$B939,customers!$A:$A,0))</f>
        <v>Monthly</v>
      </c>
    </row>
    <row r="940" spans="1:18" x14ac:dyDescent="0.25">
      <c r="A940" t="s">
        <v>1773</v>
      </c>
      <c r="B940" t="s">
        <v>1754</v>
      </c>
      <c r="C940" t="s">
        <v>1774</v>
      </c>
      <c r="D940" s="26">
        <v>45242</v>
      </c>
      <c r="E940" t="s">
        <v>17</v>
      </c>
      <c r="F940" t="s">
        <v>4</v>
      </c>
      <c r="G940">
        <v>75</v>
      </c>
      <c r="H940">
        <v>60</v>
      </c>
      <c r="I940" s="26">
        <f t="shared" si="28"/>
        <v>45231</v>
      </c>
      <c r="J940" s="26">
        <f>INDEX(customers!$L:$L,MATCH(orders!$B940,customers!$A:$A,0))</f>
        <v>44986</v>
      </c>
      <c r="K940">
        <v>1</v>
      </c>
      <c r="L940">
        <f t="shared" si="29"/>
        <v>8</v>
      </c>
      <c r="M940" s="26" t="str">
        <f>INDEX(customers!$I:$I,MATCH(orders!$B940,customers!$A:$A,0))</f>
        <v>Affiliate</v>
      </c>
      <c r="N940" s="26" t="str">
        <f>INDEX(customers!$E:$E,MATCH(orders!$B940,customers!$A:$A,0))</f>
        <v>Europe</v>
      </c>
      <c r="O940" s="26" t="str">
        <f>INDEX(customers!$F:$F,MATCH(orders!$B940,customers!$A:$A,0))</f>
        <v>Retail</v>
      </c>
      <c r="P940" s="26" t="str">
        <f>INDEX(customers!$G:$G,MATCH(orders!$B940,customers!$A:$A,0))</f>
        <v>SMBs</v>
      </c>
      <c r="Q940" t="str">
        <f>INDEX(customers!$J:$J,MATCH(orders!$B940,customers!$A:$A,0))</f>
        <v>Basic</v>
      </c>
      <c r="R940" t="str">
        <f>INDEX(customers!$K:$K,MATCH(orders!$B940,customers!$A:$A,0))</f>
        <v>Monthly</v>
      </c>
    </row>
    <row r="941" spans="1:18" x14ac:dyDescent="0.25">
      <c r="A941" t="s">
        <v>1775</v>
      </c>
      <c r="B941" t="s">
        <v>1754</v>
      </c>
      <c r="C941" t="s">
        <v>1774</v>
      </c>
      <c r="D941" s="26">
        <v>45272</v>
      </c>
      <c r="E941" t="s">
        <v>17</v>
      </c>
      <c r="F941" t="s">
        <v>4</v>
      </c>
      <c r="G941">
        <v>75</v>
      </c>
      <c r="H941">
        <v>60</v>
      </c>
      <c r="I941" s="26">
        <f t="shared" si="28"/>
        <v>45261</v>
      </c>
      <c r="J941" s="26">
        <f>INDEX(customers!$L:$L,MATCH(orders!$B941,customers!$A:$A,0))</f>
        <v>44986</v>
      </c>
      <c r="K941">
        <v>1</v>
      </c>
      <c r="L941">
        <f t="shared" si="29"/>
        <v>9</v>
      </c>
      <c r="M941" s="26" t="str">
        <f>INDEX(customers!$I:$I,MATCH(orders!$B941,customers!$A:$A,0))</f>
        <v>Affiliate</v>
      </c>
      <c r="N941" s="26" t="str">
        <f>INDEX(customers!$E:$E,MATCH(orders!$B941,customers!$A:$A,0))</f>
        <v>Europe</v>
      </c>
      <c r="O941" s="26" t="str">
        <f>INDEX(customers!$F:$F,MATCH(orders!$B941,customers!$A:$A,0))</f>
        <v>Retail</v>
      </c>
      <c r="P941" s="26" t="str">
        <f>INDEX(customers!$G:$G,MATCH(orders!$B941,customers!$A:$A,0))</f>
        <v>SMBs</v>
      </c>
      <c r="Q941" t="str">
        <f>INDEX(customers!$J:$J,MATCH(orders!$B941,customers!$A:$A,0))</f>
        <v>Basic</v>
      </c>
      <c r="R941" t="str">
        <f>INDEX(customers!$K:$K,MATCH(orders!$B941,customers!$A:$A,0))</f>
        <v>Monthly</v>
      </c>
    </row>
    <row r="942" spans="1:18" x14ac:dyDescent="0.25">
      <c r="A942" t="s">
        <v>1776</v>
      </c>
      <c r="B942" t="s">
        <v>1754</v>
      </c>
      <c r="C942" t="s">
        <v>1777</v>
      </c>
      <c r="D942" s="26">
        <v>45273</v>
      </c>
      <c r="E942" t="s">
        <v>17</v>
      </c>
      <c r="F942" t="s">
        <v>4</v>
      </c>
      <c r="G942">
        <v>75</v>
      </c>
      <c r="H942">
        <v>60</v>
      </c>
      <c r="I942" s="26">
        <f t="shared" si="28"/>
        <v>45261</v>
      </c>
      <c r="J942" s="26">
        <f>INDEX(customers!$L:$L,MATCH(orders!$B942,customers!$A:$A,0))</f>
        <v>44986</v>
      </c>
      <c r="K942">
        <v>1</v>
      </c>
      <c r="L942">
        <f t="shared" si="29"/>
        <v>9</v>
      </c>
      <c r="M942" s="26" t="str">
        <f>INDEX(customers!$I:$I,MATCH(orders!$B942,customers!$A:$A,0))</f>
        <v>Affiliate</v>
      </c>
      <c r="N942" s="26" t="str">
        <f>INDEX(customers!$E:$E,MATCH(orders!$B942,customers!$A:$A,0))</f>
        <v>Europe</v>
      </c>
      <c r="O942" s="26" t="str">
        <f>INDEX(customers!$F:$F,MATCH(orders!$B942,customers!$A:$A,0))</f>
        <v>Retail</v>
      </c>
      <c r="P942" s="26" t="str">
        <f>INDEX(customers!$G:$G,MATCH(orders!$B942,customers!$A:$A,0))</f>
        <v>SMBs</v>
      </c>
      <c r="Q942" t="str">
        <f>INDEX(customers!$J:$J,MATCH(orders!$B942,customers!$A:$A,0))</f>
        <v>Basic</v>
      </c>
      <c r="R942" t="str">
        <f>INDEX(customers!$K:$K,MATCH(orders!$B942,customers!$A:$A,0))</f>
        <v>Monthly</v>
      </c>
    </row>
    <row r="943" spans="1:18" x14ac:dyDescent="0.25">
      <c r="A943" t="s">
        <v>1778</v>
      </c>
      <c r="B943" t="s">
        <v>1754</v>
      </c>
      <c r="C943" t="s">
        <v>1779</v>
      </c>
      <c r="D943" s="26">
        <v>45304</v>
      </c>
      <c r="E943" t="s">
        <v>17</v>
      </c>
      <c r="F943" t="s">
        <v>4</v>
      </c>
      <c r="G943">
        <v>75</v>
      </c>
      <c r="H943">
        <v>60</v>
      </c>
      <c r="I943" s="26">
        <f t="shared" si="28"/>
        <v>45292</v>
      </c>
      <c r="J943" s="26">
        <f>INDEX(customers!$L:$L,MATCH(orders!$B943,customers!$A:$A,0))</f>
        <v>44986</v>
      </c>
      <c r="K943">
        <v>1</v>
      </c>
      <c r="L943">
        <f t="shared" si="29"/>
        <v>10</v>
      </c>
      <c r="M943" s="26" t="str">
        <f>INDEX(customers!$I:$I,MATCH(orders!$B943,customers!$A:$A,0))</f>
        <v>Affiliate</v>
      </c>
      <c r="N943" s="26" t="str">
        <f>INDEX(customers!$E:$E,MATCH(orders!$B943,customers!$A:$A,0))</f>
        <v>Europe</v>
      </c>
      <c r="O943" s="26" t="str">
        <f>INDEX(customers!$F:$F,MATCH(orders!$B943,customers!$A:$A,0))</f>
        <v>Retail</v>
      </c>
      <c r="P943" s="26" t="str">
        <f>INDEX(customers!$G:$G,MATCH(orders!$B943,customers!$A:$A,0))</f>
        <v>SMBs</v>
      </c>
      <c r="Q943" t="str">
        <f>INDEX(customers!$J:$J,MATCH(orders!$B943,customers!$A:$A,0))</f>
        <v>Basic</v>
      </c>
      <c r="R943" t="str">
        <f>INDEX(customers!$K:$K,MATCH(orders!$B943,customers!$A:$A,0))</f>
        <v>Monthly</v>
      </c>
    </row>
    <row r="944" spans="1:18" x14ac:dyDescent="0.25">
      <c r="A944" t="s">
        <v>1780</v>
      </c>
      <c r="B944" t="s">
        <v>1754</v>
      </c>
      <c r="C944" t="s">
        <v>1781</v>
      </c>
      <c r="D944" s="26">
        <v>45335</v>
      </c>
      <c r="E944" t="s">
        <v>17</v>
      </c>
      <c r="F944" t="s">
        <v>4</v>
      </c>
      <c r="G944">
        <v>75</v>
      </c>
      <c r="H944">
        <v>60</v>
      </c>
      <c r="I944" s="26">
        <f t="shared" si="28"/>
        <v>45323</v>
      </c>
      <c r="J944" s="26">
        <f>INDEX(customers!$L:$L,MATCH(orders!$B944,customers!$A:$A,0))</f>
        <v>44986</v>
      </c>
      <c r="K944">
        <v>1</v>
      </c>
      <c r="L944">
        <f t="shared" si="29"/>
        <v>11</v>
      </c>
      <c r="M944" s="26" t="str">
        <f>INDEX(customers!$I:$I,MATCH(orders!$B944,customers!$A:$A,0))</f>
        <v>Affiliate</v>
      </c>
      <c r="N944" s="26" t="str">
        <f>INDEX(customers!$E:$E,MATCH(orders!$B944,customers!$A:$A,0))</f>
        <v>Europe</v>
      </c>
      <c r="O944" s="26" t="str">
        <f>INDEX(customers!$F:$F,MATCH(orders!$B944,customers!$A:$A,0))</f>
        <v>Retail</v>
      </c>
      <c r="P944" s="26" t="str">
        <f>INDEX(customers!$G:$G,MATCH(orders!$B944,customers!$A:$A,0))</f>
        <v>SMBs</v>
      </c>
      <c r="Q944" t="str">
        <f>INDEX(customers!$J:$J,MATCH(orders!$B944,customers!$A:$A,0))</f>
        <v>Basic</v>
      </c>
      <c r="R944" t="str">
        <f>INDEX(customers!$K:$K,MATCH(orders!$B944,customers!$A:$A,0))</f>
        <v>Monthly</v>
      </c>
    </row>
    <row r="945" spans="1:18" x14ac:dyDescent="0.25">
      <c r="A945" t="s">
        <v>1782</v>
      </c>
      <c r="B945" t="s">
        <v>1754</v>
      </c>
      <c r="C945" t="s">
        <v>1781</v>
      </c>
      <c r="D945" s="26">
        <v>45364</v>
      </c>
      <c r="E945" t="s">
        <v>17</v>
      </c>
      <c r="F945" t="s">
        <v>4</v>
      </c>
      <c r="G945">
        <v>75</v>
      </c>
      <c r="H945">
        <v>60</v>
      </c>
      <c r="I945" s="26">
        <f t="shared" si="28"/>
        <v>45352</v>
      </c>
      <c r="J945" s="26">
        <f>INDEX(customers!$L:$L,MATCH(orders!$B945,customers!$A:$A,0))</f>
        <v>44986</v>
      </c>
      <c r="K945">
        <v>1</v>
      </c>
      <c r="L945">
        <f t="shared" si="29"/>
        <v>12</v>
      </c>
      <c r="M945" s="26" t="str">
        <f>INDEX(customers!$I:$I,MATCH(orders!$B945,customers!$A:$A,0))</f>
        <v>Affiliate</v>
      </c>
      <c r="N945" s="26" t="str">
        <f>INDEX(customers!$E:$E,MATCH(orders!$B945,customers!$A:$A,0))</f>
        <v>Europe</v>
      </c>
      <c r="O945" s="26" t="str">
        <f>INDEX(customers!$F:$F,MATCH(orders!$B945,customers!$A:$A,0))</f>
        <v>Retail</v>
      </c>
      <c r="P945" s="26" t="str">
        <f>INDEX(customers!$G:$G,MATCH(orders!$B945,customers!$A:$A,0))</f>
        <v>SMBs</v>
      </c>
      <c r="Q945" t="str">
        <f>INDEX(customers!$J:$J,MATCH(orders!$B945,customers!$A:$A,0))</f>
        <v>Basic</v>
      </c>
      <c r="R945" t="str">
        <f>INDEX(customers!$K:$K,MATCH(orders!$B945,customers!$A:$A,0))</f>
        <v>Monthly</v>
      </c>
    </row>
    <row r="946" spans="1:18" x14ac:dyDescent="0.25">
      <c r="A946" t="s">
        <v>1783</v>
      </c>
      <c r="B946" t="s">
        <v>1754</v>
      </c>
      <c r="C946" t="s">
        <v>1784</v>
      </c>
      <c r="D946" s="26">
        <v>45366</v>
      </c>
      <c r="E946" t="s">
        <v>17</v>
      </c>
      <c r="F946" t="s">
        <v>4</v>
      </c>
      <c r="G946">
        <v>75</v>
      </c>
      <c r="H946">
        <v>60</v>
      </c>
      <c r="I946" s="26">
        <f t="shared" si="28"/>
        <v>45352</v>
      </c>
      <c r="J946" s="26">
        <f>INDEX(customers!$L:$L,MATCH(orders!$B946,customers!$A:$A,0))</f>
        <v>44986</v>
      </c>
      <c r="K946">
        <v>1</v>
      </c>
      <c r="L946">
        <f t="shared" si="29"/>
        <v>12</v>
      </c>
      <c r="M946" s="26" t="str">
        <f>INDEX(customers!$I:$I,MATCH(orders!$B946,customers!$A:$A,0))</f>
        <v>Affiliate</v>
      </c>
      <c r="N946" s="26" t="str">
        <f>INDEX(customers!$E:$E,MATCH(orders!$B946,customers!$A:$A,0))</f>
        <v>Europe</v>
      </c>
      <c r="O946" s="26" t="str">
        <f>INDEX(customers!$F:$F,MATCH(orders!$B946,customers!$A:$A,0))</f>
        <v>Retail</v>
      </c>
      <c r="P946" s="26" t="str">
        <f>INDEX(customers!$G:$G,MATCH(orders!$B946,customers!$A:$A,0))</f>
        <v>SMBs</v>
      </c>
      <c r="Q946" t="str">
        <f>INDEX(customers!$J:$J,MATCH(orders!$B946,customers!$A:$A,0))</f>
        <v>Basic</v>
      </c>
      <c r="R946" t="str">
        <f>INDEX(customers!$K:$K,MATCH(orders!$B946,customers!$A:$A,0))</f>
        <v>Monthly</v>
      </c>
    </row>
    <row r="947" spans="1:18" x14ac:dyDescent="0.25">
      <c r="A947" t="s">
        <v>1785</v>
      </c>
      <c r="B947" t="s">
        <v>1754</v>
      </c>
      <c r="C947" t="s">
        <v>1786</v>
      </c>
      <c r="D947" s="26">
        <v>45397</v>
      </c>
      <c r="E947" t="s">
        <v>17</v>
      </c>
      <c r="F947" t="s">
        <v>4</v>
      </c>
      <c r="G947">
        <v>75</v>
      </c>
      <c r="H947">
        <v>60</v>
      </c>
      <c r="I947" s="26">
        <f t="shared" si="28"/>
        <v>45383</v>
      </c>
      <c r="J947" s="26">
        <f>INDEX(customers!$L:$L,MATCH(orders!$B947,customers!$A:$A,0))</f>
        <v>44986</v>
      </c>
      <c r="K947">
        <v>1</v>
      </c>
      <c r="L947">
        <f t="shared" si="29"/>
        <v>13</v>
      </c>
      <c r="M947" s="26" t="str">
        <f>INDEX(customers!$I:$I,MATCH(orders!$B947,customers!$A:$A,0))</f>
        <v>Affiliate</v>
      </c>
      <c r="N947" s="26" t="str">
        <f>INDEX(customers!$E:$E,MATCH(orders!$B947,customers!$A:$A,0))</f>
        <v>Europe</v>
      </c>
      <c r="O947" s="26" t="str">
        <f>INDEX(customers!$F:$F,MATCH(orders!$B947,customers!$A:$A,0))</f>
        <v>Retail</v>
      </c>
      <c r="P947" s="26" t="str">
        <f>INDEX(customers!$G:$G,MATCH(orders!$B947,customers!$A:$A,0))</f>
        <v>SMBs</v>
      </c>
      <c r="Q947" t="str">
        <f>INDEX(customers!$J:$J,MATCH(orders!$B947,customers!$A:$A,0))</f>
        <v>Basic</v>
      </c>
      <c r="R947" t="str">
        <f>INDEX(customers!$K:$K,MATCH(orders!$B947,customers!$A:$A,0))</f>
        <v>Monthly</v>
      </c>
    </row>
    <row r="948" spans="1:18" x14ac:dyDescent="0.25">
      <c r="A948" t="s">
        <v>1787</v>
      </c>
      <c r="B948" t="s">
        <v>1754</v>
      </c>
      <c r="C948" t="s">
        <v>1786</v>
      </c>
      <c r="D948" s="26">
        <v>45427</v>
      </c>
      <c r="E948" t="s">
        <v>17</v>
      </c>
      <c r="F948" t="s">
        <v>4</v>
      </c>
      <c r="G948">
        <v>75</v>
      </c>
      <c r="H948">
        <v>60</v>
      </c>
      <c r="I948" s="26">
        <f t="shared" si="28"/>
        <v>45413</v>
      </c>
      <c r="J948" s="26">
        <f>INDEX(customers!$L:$L,MATCH(orders!$B948,customers!$A:$A,0))</f>
        <v>44986</v>
      </c>
      <c r="K948">
        <v>1</v>
      </c>
      <c r="L948">
        <f t="shared" si="29"/>
        <v>14</v>
      </c>
      <c r="M948" s="26" t="str">
        <f>INDEX(customers!$I:$I,MATCH(orders!$B948,customers!$A:$A,0))</f>
        <v>Affiliate</v>
      </c>
      <c r="N948" s="26" t="str">
        <f>INDEX(customers!$E:$E,MATCH(orders!$B948,customers!$A:$A,0))</f>
        <v>Europe</v>
      </c>
      <c r="O948" s="26" t="str">
        <f>INDEX(customers!$F:$F,MATCH(orders!$B948,customers!$A:$A,0))</f>
        <v>Retail</v>
      </c>
      <c r="P948" s="26" t="str">
        <f>INDEX(customers!$G:$G,MATCH(orders!$B948,customers!$A:$A,0))</f>
        <v>SMBs</v>
      </c>
      <c r="Q948" t="str">
        <f>INDEX(customers!$J:$J,MATCH(orders!$B948,customers!$A:$A,0))</f>
        <v>Basic</v>
      </c>
      <c r="R948" t="str">
        <f>INDEX(customers!$K:$K,MATCH(orders!$B948,customers!$A:$A,0))</f>
        <v>Monthly</v>
      </c>
    </row>
    <row r="949" spans="1:18" x14ac:dyDescent="0.25">
      <c r="A949" t="s">
        <v>1788</v>
      </c>
      <c r="B949" t="s">
        <v>1754</v>
      </c>
      <c r="C949" t="s">
        <v>1789</v>
      </c>
      <c r="D949" s="26">
        <v>45428</v>
      </c>
      <c r="E949" t="s">
        <v>17</v>
      </c>
      <c r="F949" t="s">
        <v>4</v>
      </c>
      <c r="G949">
        <v>75</v>
      </c>
      <c r="H949">
        <v>60</v>
      </c>
      <c r="I949" s="26">
        <f t="shared" si="28"/>
        <v>45413</v>
      </c>
      <c r="J949" s="26">
        <f>INDEX(customers!$L:$L,MATCH(orders!$B949,customers!$A:$A,0))</f>
        <v>44986</v>
      </c>
      <c r="K949">
        <v>1</v>
      </c>
      <c r="L949">
        <f t="shared" si="29"/>
        <v>14</v>
      </c>
      <c r="M949" s="26" t="str">
        <f>INDEX(customers!$I:$I,MATCH(orders!$B949,customers!$A:$A,0))</f>
        <v>Affiliate</v>
      </c>
      <c r="N949" s="26" t="str">
        <f>INDEX(customers!$E:$E,MATCH(orders!$B949,customers!$A:$A,0))</f>
        <v>Europe</v>
      </c>
      <c r="O949" s="26" t="str">
        <f>INDEX(customers!$F:$F,MATCH(orders!$B949,customers!$A:$A,0))</f>
        <v>Retail</v>
      </c>
      <c r="P949" s="26" t="str">
        <f>INDEX(customers!$G:$G,MATCH(orders!$B949,customers!$A:$A,0))</f>
        <v>SMBs</v>
      </c>
      <c r="Q949" t="str">
        <f>INDEX(customers!$J:$J,MATCH(orders!$B949,customers!$A:$A,0))</f>
        <v>Basic</v>
      </c>
      <c r="R949" t="str">
        <f>INDEX(customers!$K:$K,MATCH(orders!$B949,customers!$A:$A,0))</f>
        <v>Monthly</v>
      </c>
    </row>
    <row r="950" spans="1:18" x14ac:dyDescent="0.25">
      <c r="A950" t="s">
        <v>1790</v>
      </c>
      <c r="B950" t="s">
        <v>1754</v>
      </c>
      <c r="C950" t="s">
        <v>1791</v>
      </c>
      <c r="D950" s="26">
        <v>45459</v>
      </c>
      <c r="E950" t="s">
        <v>17</v>
      </c>
      <c r="F950" t="s">
        <v>4</v>
      </c>
      <c r="G950">
        <v>75</v>
      </c>
      <c r="H950">
        <v>60</v>
      </c>
      <c r="I950" s="26">
        <f t="shared" si="28"/>
        <v>45444</v>
      </c>
      <c r="J950" s="26">
        <f>INDEX(customers!$L:$L,MATCH(orders!$B950,customers!$A:$A,0))</f>
        <v>44986</v>
      </c>
      <c r="K950">
        <v>1</v>
      </c>
      <c r="L950">
        <f t="shared" si="29"/>
        <v>15</v>
      </c>
      <c r="M950" s="26" t="str">
        <f>INDEX(customers!$I:$I,MATCH(orders!$B950,customers!$A:$A,0))</f>
        <v>Affiliate</v>
      </c>
      <c r="N950" s="26" t="str">
        <f>INDEX(customers!$E:$E,MATCH(orders!$B950,customers!$A:$A,0))</f>
        <v>Europe</v>
      </c>
      <c r="O950" s="26" t="str">
        <f>INDEX(customers!$F:$F,MATCH(orders!$B950,customers!$A:$A,0))</f>
        <v>Retail</v>
      </c>
      <c r="P950" s="26" t="str">
        <f>INDEX(customers!$G:$G,MATCH(orders!$B950,customers!$A:$A,0))</f>
        <v>SMBs</v>
      </c>
      <c r="Q950" t="str">
        <f>INDEX(customers!$J:$J,MATCH(orders!$B950,customers!$A:$A,0))</f>
        <v>Basic</v>
      </c>
      <c r="R950" t="str">
        <f>INDEX(customers!$K:$K,MATCH(orders!$B950,customers!$A:$A,0))</f>
        <v>Monthly</v>
      </c>
    </row>
    <row r="951" spans="1:18" x14ac:dyDescent="0.25">
      <c r="A951" t="s">
        <v>1792</v>
      </c>
      <c r="B951" t="s">
        <v>1754</v>
      </c>
      <c r="C951" t="s">
        <v>1791</v>
      </c>
      <c r="D951" s="26">
        <v>45489</v>
      </c>
      <c r="E951" t="s">
        <v>17</v>
      </c>
      <c r="F951" t="s">
        <v>4</v>
      </c>
      <c r="G951">
        <v>75</v>
      </c>
      <c r="H951">
        <v>60</v>
      </c>
      <c r="I951" s="26">
        <f t="shared" si="28"/>
        <v>45474</v>
      </c>
      <c r="J951" s="26">
        <f>INDEX(customers!$L:$L,MATCH(orders!$B951,customers!$A:$A,0))</f>
        <v>44986</v>
      </c>
      <c r="K951">
        <v>1</v>
      </c>
      <c r="L951">
        <f t="shared" si="29"/>
        <v>16</v>
      </c>
      <c r="M951" s="26" t="str">
        <f>INDEX(customers!$I:$I,MATCH(orders!$B951,customers!$A:$A,0))</f>
        <v>Affiliate</v>
      </c>
      <c r="N951" s="26" t="str">
        <f>INDEX(customers!$E:$E,MATCH(orders!$B951,customers!$A:$A,0))</f>
        <v>Europe</v>
      </c>
      <c r="O951" s="26" t="str">
        <f>INDEX(customers!$F:$F,MATCH(orders!$B951,customers!$A:$A,0))</f>
        <v>Retail</v>
      </c>
      <c r="P951" s="26" t="str">
        <f>INDEX(customers!$G:$G,MATCH(orders!$B951,customers!$A:$A,0))</f>
        <v>SMBs</v>
      </c>
      <c r="Q951" t="str">
        <f>INDEX(customers!$J:$J,MATCH(orders!$B951,customers!$A:$A,0))</f>
        <v>Basic</v>
      </c>
      <c r="R951" t="str">
        <f>INDEX(customers!$K:$K,MATCH(orders!$B951,customers!$A:$A,0))</f>
        <v>Monthly</v>
      </c>
    </row>
    <row r="952" spans="1:18" x14ac:dyDescent="0.25">
      <c r="A952" t="s">
        <v>1793</v>
      </c>
      <c r="B952" t="s">
        <v>1754</v>
      </c>
      <c r="C952" t="s">
        <v>1794</v>
      </c>
      <c r="D952" s="26">
        <v>45490</v>
      </c>
      <c r="E952" t="s">
        <v>17</v>
      </c>
      <c r="F952" t="s">
        <v>4</v>
      </c>
      <c r="G952">
        <v>75</v>
      </c>
      <c r="H952">
        <v>60</v>
      </c>
      <c r="I952" s="26">
        <f t="shared" si="28"/>
        <v>45474</v>
      </c>
      <c r="J952" s="26">
        <f>INDEX(customers!$L:$L,MATCH(orders!$B952,customers!$A:$A,0))</f>
        <v>44986</v>
      </c>
      <c r="K952">
        <v>1</v>
      </c>
      <c r="L952">
        <f t="shared" si="29"/>
        <v>16</v>
      </c>
      <c r="M952" s="26" t="str">
        <f>INDEX(customers!$I:$I,MATCH(orders!$B952,customers!$A:$A,0))</f>
        <v>Affiliate</v>
      </c>
      <c r="N952" s="26" t="str">
        <f>INDEX(customers!$E:$E,MATCH(orders!$B952,customers!$A:$A,0))</f>
        <v>Europe</v>
      </c>
      <c r="O952" s="26" t="str">
        <f>INDEX(customers!$F:$F,MATCH(orders!$B952,customers!$A:$A,0))</f>
        <v>Retail</v>
      </c>
      <c r="P952" s="26" t="str">
        <f>INDEX(customers!$G:$G,MATCH(orders!$B952,customers!$A:$A,0))</f>
        <v>SMBs</v>
      </c>
      <c r="Q952" t="str">
        <f>INDEX(customers!$J:$J,MATCH(orders!$B952,customers!$A:$A,0))</f>
        <v>Basic</v>
      </c>
      <c r="R952" t="str">
        <f>INDEX(customers!$K:$K,MATCH(orders!$B952,customers!$A:$A,0))</f>
        <v>Monthly</v>
      </c>
    </row>
    <row r="953" spans="1:18" x14ac:dyDescent="0.25">
      <c r="A953" t="s">
        <v>1795</v>
      </c>
      <c r="B953" t="s">
        <v>1754</v>
      </c>
      <c r="C953" t="s">
        <v>1796</v>
      </c>
      <c r="D953" s="26">
        <v>45521</v>
      </c>
      <c r="E953" t="s">
        <v>17</v>
      </c>
      <c r="F953" t="s">
        <v>4</v>
      </c>
      <c r="G953">
        <v>75</v>
      </c>
      <c r="H953">
        <v>60</v>
      </c>
      <c r="I953" s="26">
        <f t="shared" si="28"/>
        <v>45505</v>
      </c>
      <c r="J953" s="26">
        <f>INDEX(customers!$L:$L,MATCH(orders!$B953,customers!$A:$A,0))</f>
        <v>44986</v>
      </c>
      <c r="K953">
        <v>1</v>
      </c>
      <c r="L953">
        <f t="shared" si="29"/>
        <v>17</v>
      </c>
      <c r="M953" s="26" t="str">
        <f>INDEX(customers!$I:$I,MATCH(orders!$B953,customers!$A:$A,0))</f>
        <v>Affiliate</v>
      </c>
      <c r="N953" s="26" t="str">
        <f>INDEX(customers!$E:$E,MATCH(orders!$B953,customers!$A:$A,0))</f>
        <v>Europe</v>
      </c>
      <c r="O953" s="26" t="str">
        <f>INDEX(customers!$F:$F,MATCH(orders!$B953,customers!$A:$A,0))</f>
        <v>Retail</v>
      </c>
      <c r="P953" s="26" t="str">
        <f>INDEX(customers!$G:$G,MATCH(orders!$B953,customers!$A:$A,0))</f>
        <v>SMBs</v>
      </c>
      <c r="Q953" t="str">
        <f>INDEX(customers!$J:$J,MATCH(orders!$B953,customers!$A:$A,0))</f>
        <v>Basic</v>
      </c>
      <c r="R953" t="str">
        <f>INDEX(customers!$K:$K,MATCH(orders!$B953,customers!$A:$A,0))</f>
        <v>Monthly</v>
      </c>
    </row>
    <row r="954" spans="1:18" x14ac:dyDescent="0.25">
      <c r="A954" t="s">
        <v>1797</v>
      </c>
      <c r="B954" t="s">
        <v>1754</v>
      </c>
      <c r="C954" t="s">
        <v>1798</v>
      </c>
      <c r="D954" s="26">
        <v>45552</v>
      </c>
      <c r="E954" t="s">
        <v>17</v>
      </c>
      <c r="F954" t="s">
        <v>4</v>
      </c>
      <c r="G954">
        <v>75</v>
      </c>
      <c r="H954">
        <v>60</v>
      </c>
      <c r="I954" s="26">
        <f t="shared" si="28"/>
        <v>45536</v>
      </c>
      <c r="J954" s="26">
        <f>INDEX(customers!$L:$L,MATCH(orders!$B954,customers!$A:$A,0))</f>
        <v>44986</v>
      </c>
      <c r="K954">
        <v>1</v>
      </c>
      <c r="L954">
        <f t="shared" si="29"/>
        <v>18</v>
      </c>
      <c r="M954" s="26" t="str">
        <f>INDEX(customers!$I:$I,MATCH(orders!$B954,customers!$A:$A,0))</f>
        <v>Affiliate</v>
      </c>
      <c r="N954" s="26" t="str">
        <f>INDEX(customers!$E:$E,MATCH(orders!$B954,customers!$A:$A,0))</f>
        <v>Europe</v>
      </c>
      <c r="O954" s="26" t="str">
        <f>INDEX(customers!$F:$F,MATCH(orders!$B954,customers!$A:$A,0))</f>
        <v>Retail</v>
      </c>
      <c r="P954" s="26" t="str">
        <f>INDEX(customers!$G:$G,MATCH(orders!$B954,customers!$A:$A,0))</f>
        <v>SMBs</v>
      </c>
      <c r="Q954" t="str">
        <f>INDEX(customers!$J:$J,MATCH(orders!$B954,customers!$A:$A,0))</f>
        <v>Basic</v>
      </c>
      <c r="R954" t="str">
        <f>INDEX(customers!$K:$K,MATCH(orders!$B954,customers!$A:$A,0))</f>
        <v>Monthly</v>
      </c>
    </row>
    <row r="955" spans="1:18" x14ac:dyDescent="0.25">
      <c r="A955" t="s">
        <v>1799</v>
      </c>
      <c r="B955" t="s">
        <v>1754</v>
      </c>
      <c r="C955" t="s">
        <v>1798</v>
      </c>
      <c r="D955" s="26">
        <v>45582</v>
      </c>
      <c r="E955" t="s">
        <v>17</v>
      </c>
      <c r="F955" t="s">
        <v>4</v>
      </c>
      <c r="G955">
        <v>75</v>
      </c>
      <c r="H955">
        <v>60</v>
      </c>
      <c r="I955" s="26">
        <f t="shared" si="28"/>
        <v>45566</v>
      </c>
      <c r="J955" s="26">
        <f>INDEX(customers!$L:$L,MATCH(orders!$B955,customers!$A:$A,0))</f>
        <v>44986</v>
      </c>
      <c r="K955">
        <v>1</v>
      </c>
      <c r="L955">
        <f t="shared" si="29"/>
        <v>19</v>
      </c>
      <c r="M955" s="26" t="str">
        <f>INDEX(customers!$I:$I,MATCH(orders!$B955,customers!$A:$A,0))</f>
        <v>Affiliate</v>
      </c>
      <c r="N955" s="26" t="str">
        <f>INDEX(customers!$E:$E,MATCH(orders!$B955,customers!$A:$A,0))</f>
        <v>Europe</v>
      </c>
      <c r="O955" s="26" t="str">
        <f>INDEX(customers!$F:$F,MATCH(orders!$B955,customers!$A:$A,0))</f>
        <v>Retail</v>
      </c>
      <c r="P955" s="26" t="str">
        <f>INDEX(customers!$G:$G,MATCH(orders!$B955,customers!$A:$A,0))</f>
        <v>SMBs</v>
      </c>
      <c r="Q955" t="str">
        <f>INDEX(customers!$J:$J,MATCH(orders!$B955,customers!$A:$A,0))</f>
        <v>Basic</v>
      </c>
      <c r="R955" t="str">
        <f>INDEX(customers!$K:$K,MATCH(orders!$B955,customers!$A:$A,0))</f>
        <v>Monthly</v>
      </c>
    </row>
    <row r="956" spans="1:18" x14ac:dyDescent="0.25">
      <c r="A956" t="s">
        <v>1800</v>
      </c>
      <c r="B956" t="s">
        <v>1754</v>
      </c>
      <c r="C956" t="s">
        <v>1801</v>
      </c>
      <c r="D956" s="26">
        <v>45583</v>
      </c>
      <c r="E956" t="s">
        <v>17</v>
      </c>
      <c r="F956" t="s">
        <v>4</v>
      </c>
      <c r="G956">
        <v>75</v>
      </c>
      <c r="H956">
        <v>60</v>
      </c>
      <c r="I956" s="26">
        <f t="shared" si="28"/>
        <v>45566</v>
      </c>
      <c r="J956" s="26">
        <f>INDEX(customers!$L:$L,MATCH(orders!$B956,customers!$A:$A,0))</f>
        <v>44986</v>
      </c>
      <c r="K956">
        <v>1</v>
      </c>
      <c r="L956">
        <f t="shared" si="29"/>
        <v>19</v>
      </c>
      <c r="M956" s="26" t="str">
        <f>INDEX(customers!$I:$I,MATCH(orders!$B956,customers!$A:$A,0))</f>
        <v>Affiliate</v>
      </c>
      <c r="N956" s="26" t="str">
        <f>INDEX(customers!$E:$E,MATCH(orders!$B956,customers!$A:$A,0))</f>
        <v>Europe</v>
      </c>
      <c r="O956" s="26" t="str">
        <f>INDEX(customers!$F:$F,MATCH(orders!$B956,customers!$A:$A,0))</f>
        <v>Retail</v>
      </c>
      <c r="P956" s="26" t="str">
        <f>INDEX(customers!$G:$G,MATCH(orders!$B956,customers!$A:$A,0))</f>
        <v>SMBs</v>
      </c>
      <c r="Q956" t="str">
        <f>INDEX(customers!$J:$J,MATCH(orders!$B956,customers!$A:$A,0))</f>
        <v>Basic</v>
      </c>
      <c r="R956" t="str">
        <f>INDEX(customers!$K:$K,MATCH(orders!$B956,customers!$A:$A,0))</f>
        <v>Monthly</v>
      </c>
    </row>
    <row r="957" spans="1:18" x14ac:dyDescent="0.25">
      <c r="A957" t="s">
        <v>1802</v>
      </c>
      <c r="B957" t="s">
        <v>1754</v>
      </c>
      <c r="C957" t="s">
        <v>1803</v>
      </c>
      <c r="D957" s="26">
        <v>45614</v>
      </c>
      <c r="E957" t="s">
        <v>17</v>
      </c>
      <c r="F957" t="s">
        <v>4</v>
      </c>
      <c r="G957">
        <v>75</v>
      </c>
      <c r="H957">
        <v>60</v>
      </c>
      <c r="I957" s="26">
        <f t="shared" si="28"/>
        <v>45597</v>
      </c>
      <c r="J957" s="26">
        <f>INDEX(customers!$L:$L,MATCH(orders!$B957,customers!$A:$A,0))</f>
        <v>44986</v>
      </c>
      <c r="K957">
        <v>1</v>
      </c>
      <c r="L957">
        <f t="shared" si="29"/>
        <v>20</v>
      </c>
      <c r="M957" s="26" t="str">
        <f>INDEX(customers!$I:$I,MATCH(orders!$B957,customers!$A:$A,0))</f>
        <v>Affiliate</v>
      </c>
      <c r="N957" s="26" t="str">
        <f>INDEX(customers!$E:$E,MATCH(orders!$B957,customers!$A:$A,0))</f>
        <v>Europe</v>
      </c>
      <c r="O957" s="26" t="str">
        <f>INDEX(customers!$F:$F,MATCH(orders!$B957,customers!$A:$A,0))</f>
        <v>Retail</v>
      </c>
      <c r="P957" s="26" t="str">
        <f>INDEX(customers!$G:$G,MATCH(orders!$B957,customers!$A:$A,0))</f>
        <v>SMBs</v>
      </c>
      <c r="Q957" t="str">
        <f>INDEX(customers!$J:$J,MATCH(orders!$B957,customers!$A:$A,0))</f>
        <v>Basic</v>
      </c>
      <c r="R957" t="str">
        <f>INDEX(customers!$K:$K,MATCH(orders!$B957,customers!$A:$A,0))</f>
        <v>Monthly</v>
      </c>
    </row>
    <row r="958" spans="1:18" x14ac:dyDescent="0.25">
      <c r="A958" t="s">
        <v>1804</v>
      </c>
      <c r="B958" t="s">
        <v>1754</v>
      </c>
      <c r="C958" t="s">
        <v>1803</v>
      </c>
      <c r="D958" s="26">
        <v>45644</v>
      </c>
      <c r="E958" t="s">
        <v>17</v>
      </c>
      <c r="F958" t="s">
        <v>4</v>
      </c>
      <c r="G958">
        <v>75</v>
      </c>
      <c r="H958">
        <v>60</v>
      </c>
      <c r="I958" s="26">
        <f t="shared" si="28"/>
        <v>45627</v>
      </c>
      <c r="J958" s="26">
        <f>INDEX(customers!$L:$L,MATCH(orders!$B958,customers!$A:$A,0))</f>
        <v>44986</v>
      </c>
      <c r="K958">
        <v>1</v>
      </c>
      <c r="L958">
        <f t="shared" si="29"/>
        <v>21</v>
      </c>
      <c r="M958" s="26" t="str">
        <f>INDEX(customers!$I:$I,MATCH(orders!$B958,customers!$A:$A,0))</f>
        <v>Affiliate</v>
      </c>
      <c r="N958" s="26" t="str">
        <f>INDEX(customers!$E:$E,MATCH(orders!$B958,customers!$A:$A,0))</f>
        <v>Europe</v>
      </c>
      <c r="O958" s="26" t="str">
        <f>INDEX(customers!$F:$F,MATCH(orders!$B958,customers!$A:$A,0))</f>
        <v>Retail</v>
      </c>
      <c r="P958" s="26" t="str">
        <f>INDEX(customers!$G:$G,MATCH(orders!$B958,customers!$A:$A,0))</f>
        <v>SMBs</v>
      </c>
      <c r="Q958" t="str">
        <f>INDEX(customers!$J:$J,MATCH(orders!$B958,customers!$A:$A,0))</f>
        <v>Basic</v>
      </c>
      <c r="R958" t="str">
        <f>INDEX(customers!$K:$K,MATCH(orders!$B958,customers!$A:$A,0))</f>
        <v>Monthly</v>
      </c>
    </row>
    <row r="959" spans="1:18" x14ac:dyDescent="0.25">
      <c r="A959" t="s">
        <v>1805</v>
      </c>
      <c r="B959" t="s">
        <v>1754</v>
      </c>
      <c r="C959" t="s">
        <v>1806</v>
      </c>
      <c r="D959" s="26">
        <v>45645</v>
      </c>
      <c r="E959" t="s">
        <v>17</v>
      </c>
      <c r="F959" t="s">
        <v>4</v>
      </c>
      <c r="G959">
        <v>75</v>
      </c>
      <c r="H959">
        <v>60</v>
      </c>
      <c r="I959" s="26">
        <f t="shared" si="28"/>
        <v>45627</v>
      </c>
      <c r="J959" s="26">
        <f>INDEX(customers!$L:$L,MATCH(orders!$B959,customers!$A:$A,0))</f>
        <v>44986</v>
      </c>
      <c r="K959">
        <v>1</v>
      </c>
      <c r="L959">
        <f t="shared" si="29"/>
        <v>21</v>
      </c>
      <c r="M959" s="26" t="str">
        <f>INDEX(customers!$I:$I,MATCH(orders!$B959,customers!$A:$A,0))</f>
        <v>Affiliate</v>
      </c>
      <c r="N959" s="26" t="str">
        <f>INDEX(customers!$E:$E,MATCH(orders!$B959,customers!$A:$A,0))</f>
        <v>Europe</v>
      </c>
      <c r="O959" s="26" t="str">
        <f>INDEX(customers!$F:$F,MATCH(orders!$B959,customers!$A:$A,0))</f>
        <v>Retail</v>
      </c>
      <c r="P959" s="26" t="str">
        <f>INDEX(customers!$G:$G,MATCH(orders!$B959,customers!$A:$A,0))</f>
        <v>SMBs</v>
      </c>
      <c r="Q959" t="str">
        <f>INDEX(customers!$J:$J,MATCH(orders!$B959,customers!$A:$A,0))</f>
        <v>Basic</v>
      </c>
      <c r="R959" t="str">
        <f>INDEX(customers!$K:$K,MATCH(orders!$B959,customers!$A:$A,0))</f>
        <v>Monthly</v>
      </c>
    </row>
    <row r="960" spans="1:18" x14ac:dyDescent="0.25">
      <c r="A960" t="s">
        <v>1807</v>
      </c>
      <c r="B960" t="s">
        <v>1808</v>
      </c>
      <c r="C960" t="s">
        <v>1809</v>
      </c>
      <c r="D960" s="26">
        <v>44612</v>
      </c>
      <c r="E960" t="s">
        <v>19</v>
      </c>
      <c r="F960" t="s">
        <v>5</v>
      </c>
      <c r="G960">
        <v>3600</v>
      </c>
      <c r="H960">
        <v>3060</v>
      </c>
      <c r="I960" s="26">
        <f t="shared" si="28"/>
        <v>44593</v>
      </c>
      <c r="J960" s="26">
        <f>INDEX(customers!$L:$L,MATCH(orders!$B960,customers!$A:$A,0))</f>
        <v>44593</v>
      </c>
      <c r="K960">
        <v>1</v>
      </c>
      <c r="L960">
        <f t="shared" si="29"/>
        <v>0</v>
      </c>
      <c r="M960" s="26" t="str">
        <f>INDEX(customers!$I:$I,MATCH(orders!$B960,customers!$A:$A,0))</f>
        <v>Paid Search</v>
      </c>
      <c r="N960" s="26" t="str">
        <f>INDEX(customers!$E:$E,MATCH(orders!$B960,customers!$A:$A,0))</f>
        <v>Asia-Pacific</v>
      </c>
      <c r="O960" s="26" t="str">
        <f>INDEX(customers!$F:$F,MATCH(orders!$B960,customers!$A:$A,0))</f>
        <v>Tech</v>
      </c>
      <c r="P960" s="26" t="str">
        <f>INDEX(customers!$G:$G,MATCH(orders!$B960,customers!$A:$A,0))</f>
        <v>Enterprise</v>
      </c>
      <c r="Q960" t="str">
        <f>INDEX(customers!$J:$J,MATCH(orders!$B960,customers!$A:$A,0))</f>
        <v>Enterprise</v>
      </c>
      <c r="R960" t="str">
        <f>INDEX(customers!$K:$K,MATCH(orders!$B960,customers!$A:$A,0))</f>
        <v>Annual</v>
      </c>
    </row>
    <row r="961" spans="1:18" x14ac:dyDescent="0.25">
      <c r="A961" t="s">
        <v>1810</v>
      </c>
      <c r="B961" t="s">
        <v>1808</v>
      </c>
      <c r="C961" t="s">
        <v>1809</v>
      </c>
      <c r="D961" s="26">
        <v>44977</v>
      </c>
      <c r="E961" t="s">
        <v>19</v>
      </c>
      <c r="F961" t="s">
        <v>5</v>
      </c>
      <c r="G961">
        <v>3600</v>
      </c>
      <c r="H961">
        <v>3060</v>
      </c>
      <c r="I961" s="26">
        <f t="shared" si="28"/>
        <v>44958</v>
      </c>
      <c r="J961" s="26">
        <f>INDEX(customers!$L:$L,MATCH(orders!$B961,customers!$A:$A,0))</f>
        <v>44593</v>
      </c>
      <c r="K961">
        <v>1</v>
      </c>
      <c r="L961">
        <f t="shared" si="29"/>
        <v>12</v>
      </c>
      <c r="M961" s="26" t="str">
        <f>INDEX(customers!$I:$I,MATCH(orders!$B961,customers!$A:$A,0))</f>
        <v>Paid Search</v>
      </c>
      <c r="N961" s="26" t="str">
        <f>INDEX(customers!$E:$E,MATCH(orders!$B961,customers!$A:$A,0))</f>
        <v>Asia-Pacific</v>
      </c>
      <c r="O961" s="26" t="str">
        <f>INDEX(customers!$F:$F,MATCH(orders!$B961,customers!$A:$A,0))</f>
        <v>Tech</v>
      </c>
      <c r="P961" s="26" t="str">
        <f>INDEX(customers!$G:$G,MATCH(orders!$B961,customers!$A:$A,0))</f>
        <v>Enterprise</v>
      </c>
      <c r="Q961" t="str">
        <f>INDEX(customers!$J:$J,MATCH(orders!$B961,customers!$A:$A,0))</f>
        <v>Enterprise</v>
      </c>
      <c r="R961" t="str">
        <f>INDEX(customers!$K:$K,MATCH(orders!$B961,customers!$A:$A,0))</f>
        <v>Annual</v>
      </c>
    </row>
    <row r="962" spans="1:18" x14ac:dyDescent="0.25">
      <c r="A962" t="s">
        <v>1811</v>
      </c>
      <c r="B962" t="s">
        <v>1808</v>
      </c>
      <c r="C962" t="s">
        <v>1812</v>
      </c>
      <c r="D962" s="26">
        <v>44978</v>
      </c>
      <c r="E962" t="s">
        <v>19</v>
      </c>
      <c r="F962" t="s">
        <v>5</v>
      </c>
      <c r="G962">
        <v>3600</v>
      </c>
      <c r="H962">
        <v>3060</v>
      </c>
      <c r="I962" s="26">
        <f t="shared" ref="I962:I1025" si="30">EOMONTH(D962,-1)+1</f>
        <v>44958</v>
      </c>
      <c r="J962" s="26">
        <f>INDEX(customers!$L:$L,MATCH(orders!$B962,customers!$A:$A,0))</f>
        <v>44593</v>
      </c>
      <c r="K962">
        <v>1</v>
      </c>
      <c r="L962">
        <f t="shared" si="29"/>
        <v>12</v>
      </c>
      <c r="M962" s="26" t="str">
        <f>INDEX(customers!$I:$I,MATCH(orders!$B962,customers!$A:$A,0))</f>
        <v>Paid Search</v>
      </c>
      <c r="N962" s="26" t="str">
        <f>INDEX(customers!$E:$E,MATCH(orders!$B962,customers!$A:$A,0))</f>
        <v>Asia-Pacific</v>
      </c>
      <c r="O962" s="26" t="str">
        <f>INDEX(customers!$F:$F,MATCH(orders!$B962,customers!$A:$A,0))</f>
        <v>Tech</v>
      </c>
      <c r="P962" s="26" t="str">
        <f>INDEX(customers!$G:$G,MATCH(orders!$B962,customers!$A:$A,0))</f>
        <v>Enterprise</v>
      </c>
      <c r="Q962" t="str">
        <f>INDEX(customers!$J:$J,MATCH(orders!$B962,customers!$A:$A,0))</f>
        <v>Enterprise</v>
      </c>
      <c r="R962" t="str">
        <f>INDEX(customers!$K:$K,MATCH(orders!$B962,customers!$A:$A,0))</f>
        <v>Annual</v>
      </c>
    </row>
    <row r="963" spans="1:18" x14ac:dyDescent="0.25">
      <c r="A963" t="s">
        <v>1813</v>
      </c>
      <c r="B963" t="s">
        <v>1808</v>
      </c>
      <c r="C963" t="s">
        <v>1812</v>
      </c>
      <c r="D963" s="26">
        <v>45343</v>
      </c>
      <c r="E963" t="s">
        <v>19</v>
      </c>
      <c r="F963" t="s">
        <v>5</v>
      </c>
      <c r="G963">
        <v>3600</v>
      </c>
      <c r="H963">
        <v>3060</v>
      </c>
      <c r="I963" s="26">
        <f t="shared" si="30"/>
        <v>45323</v>
      </c>
      <c r="J963" s="26">
        <f>INDEX(customers!$L:$L,MATCH(orders!$B963,customers!$A:$A,0))</f>
        <v>44593</v>
      </c>
      <c r="K963">
        <v>1</v>
      </c>
      <c r="L963">
        <f t="shared" ref="L963:L1026" si="31">DATEDIF(J963,I963,"M")</f>
        <v>24</v>
      </c>
      <c r="M963" s="26" t="str">
        <f>INDEX(customers!$I:$I,MATCH(orders!$B963,customers!$A:$A,0))</f>
        <v>Paid Search</v>
      </c>
      <c r="N963" s="26" t="str">
        <f>INDEX(customers!$E:$E,MATCH(orders!$B963,customers!$A:$A,0))</f>
        <v>Asia-Pacific</v>
      </c>
      <c r="O963" s="26" t="str">
        <f>INDEX(customers!$F:$F,MATCH(orders!$B963,customers!$A:$A,0))</f>
        <v>Tech</v>
      </c>
      <c r="P963" s="26" t="str">
        <f>INDEX(customers!$G:$G,MATCH(orders!$B963,customers!$A:$A,0))</f>
        <v>Enterprise</v>
      </c>
      <c r="Q963" t="str">
        <f>INDEX(customers!$J:$J,MATCH(orders!$B963,customers!$A:$A,0))</f>
        <v>Enterprise</v>
      </c>
      <c r="R963" t="str">
        <f>INDEX(customers!$K:$K,MATCH(orders!$B963,customers!$A:$A,0))</f>
        <v>Annual</v>
      </c>
    </row>
    <row r="964" spans="1:18" x14ac:dyDescent="0.25">
      <c r="A964" t="s">
        <v>1814</v>
      </c>
      <c r="B964" t="s">
        <v>1808</v>
      </c>
      <c r="C964" t="s">
        <v>1815</v>
      </c>
      <c r="D964" s="26">
        <v>45344</v>
      </c>
      <c r="E964" t="s">
        <v>19</v>
      </c>
      <c r="F964" t="s">
        <v>5</v>
      </c>
      <c r="G964">
        <v>3600</v>
      </c>
      <c r="H964">
        <v>3060</v>
      </c>
      <c r="I964" s="26">
        <f t="shared" si="30"/>
        <v>45323</v>
      </c>
      <c r="J964" s="26">
        <f>INDEX(customers!$L:$L,MATCH(orders!$B964,customers!$A:$A,0))</f>
        <v>44593</v>
      </c>
      <c r="K964">
        <v>1</v>
      </c>
      <c r="L964">
        <f t="shared" si="31"/>
        <v>24</v>
      </c>
      <c r="M964" s="26" t="str">
        <f>INDEX(customers!$I:$I,MATCH(orders!$B964,customers!$A:$A,0))</f>
        <v>Paid Search</v>
      </c>
      <c r="N964" s="26" t="str">
        <f>INDEX(customers!$E:$E,MATCH(orders!$B964,customers!$A:$A,0))</f>
        <v>Asia-Pacific</v>
      </c>
      <c r="O964" s="26" t="str">
        <f>INDEX(customers!$F:$F,MATCH(orders!$B964,customers!$A:$A,0))</f>
        <v>Tech</v>
      </c>
      <c r="P964" s="26" t="str">
        <f>INDEX(customers!$G:$G,MATCH(orders!$B964,customers!$A:$A,0))</f>
        <v>Enterprise</v>
      </c>
      <c r="Q964" t="str">
        <f>INDEX(customers!$J:$J,MATCH(orders!$B964,customers!$A:$A,0))</f>
        <v>Enterprise</v>
      </c>
      <c r="R964" t="str">
        <f>INDEX(customers!$K:$K,MATCH(orders!$B964,customers!$A:$A,0))</f>
        <v>Annual</v>
      </c>
    </row>
    <row r="965" spans="1:18" x14ac:dyDescent="0.25">
      <c r="A965" t="s">
        <v>1816</v>
      </c>
      <c r="B965" t="s">
        <v>1817</v>
      </c>
      <c r="C965" t="s">
        <v>1818</v>
      </c>
      <c r="D965" s="26">
        <v>44944</v>
      </c>
      <c r="E965" t="s">
        <v>18</v>
      </c>
      <c r="F965" t="s">
        <v>5</v>
      </c>
      <c r="G965">
        <v>1440</v>
      </c>
      <c r="H965">
        <v>1180.8</v>
      </c>
      <c r="I965" s="26">
        <f t="shared" si="30"/>
        <v>44927</v>
      </c>
      <c r="J965" s="26">
        <f>INDEX(customers!$L:$L,MATCH(orders!$B965,customers!$A:$A,0))</f>
        <v>44927</v>
      </c>
      <c r="K965">
        <v>1</v>
      </c>
      <c r="L965">
        <f t="shared" si="31"/>
        <v>0</v>
      </c>
      <c r="M965" s="26" t="str">
        <f>INDEX(customers!$I:$I,MATCH(orders!$B965,customers!$A:$A,0))</f>
        <v>Paid Search</v>
      </c>
      <c r="N965" s="26" t="str">
        <f>INDEX(customers!$E:$E,MATCH(orders!$B965,customers!$A:$A,0))</f>
        <v>North America</v>
      </c>
      <c r="O965" s="26" t="str">
        <f>INDEX(customers!$F:$F,MATCH(orders!$B965,customers!$A:$A,0))</f>
        <v>Retail</v>
      </c>
      <c r="P965" s="26" t="str">
        <f>INDEX(customers!$G:$G,MATCH(orders!$B965,customers!$A:$A,0))</f>
        <v>SMBs</v>
      </c>
      <c r="Q965" t="str">
        <f>INDEX(customers!$J:$J,MATCH(orders!$B965,customers!$A:$A,0))</f>
        <v>Pro</v>
      </c>
      <c r="R965" t="str">
        <f>INDEX(customers!$K:$K,MATCH(orders!$B965,customers!$A:$A,0))</f>
        <v>Annual</v>
      </c>
    </row>
    <row r="966" spans="1:18" x14ac:dyDescent="0.25">
      <c r="A966" t="s">
        <v>1819</v>
      </c>
      <c r="B966" t="s">
        <v>1817</v>
      </c>
      <c r="C966" t="s">
        <v>1818</v>
      </c>
      <c r="D966" s="26">
        <v>45309</v>
      </c>
      <c r="E966" t="s">
        <v>18</v>
      </c>
      <c r="F966" t="s">
        <v>5</v>
      </c>
      <c r="G966">
        <v>1440</v>
      </c>
      <c r="H966">
        <v>1180.8</v>
      </c>
      <c r="I966" s="26">
        <f t="shared" si="30"/>
        <v>45292</v>
      </c>
      <c r="J966" s="26">
        <f>INDEX(customers!$L:$L,MATCH(orders!$B966,customers!$A:$A,0))</f>
        <v>44927</v>
      </c>
      <c r="K966">
        <v>1</v>
      </c>
      <c r="L966">
        <f t="shared" si="31"/>
        <v>12</v>
      </c>
      <c r="M966" s="26" t="str">
        <f>INDEX(customers!$I:$I,MATCH(orders!$B966,customers!$A:$A,0))</f>
        <v>Paid Search</v>
      </c>
      <c r="N966" s="26" t="str">
        <f>INDEX(customers!$E:$E,MATCH(orders!$B966,customers!$A:$A,0))</f>
        <v>North America</v>
      </c>
      <c r="O966" s="26" t="str">
        <f>INDEX(customers!$F:$F,MATCH(orders!$B966,customers!$A:$A,0))</f>
        <v>Retail</v>
      </c>
      <c r="P966" s="26" t="str">
        <f>INDEX(customers!$G:$G,MATCH(orders!$B966,customers!$A:$A,0))</f>
        <v>SMBs</v>
      </c>
      <c r="Q966" t="str">
        <f>INDEX(customers!$J:$J,MATCH(orders!$B966,customers!$A:$A,0))</f>
        <v>Pro</v>
      </c>
      <c r="R966" t="str">
        <f>INDEX(customers!$K:$K,MATCH(orders!$B966,customers!$A:$A,0))</f>
        <v>Annual</v>
      </c>
    </row>
    <row r="967" spans="1:18" x14ac:dyDescent="0.25">
      <c r="A967" t="s">
        <v>1820</v>
      </c>
      <c r="B967" t="s">
        <v>1817</v>
      </c>
      <c r="C967" t="s">
        <v>1821</v>
      </c>
      <c r="D967" s="26">
        <v>45310</v>
      </c>
      <c r="E967" t="s">
        <v>18</v>
      </c>
      <c r="F967" t="s">
        <v>5</v>
      </c>
      <c r="G967">
        <v>1440</v>
      </c>
      <c r="H967">
        <v>1180.8</v>
      </c>
      <c r="I967" s="26">
        <f t="shared" si="30"/>
        <v>45292</v>
      </c>
      <c r="J967" s="26">
        <f>INDEX(customers!$L:$L,MATCH(orders!$B967,customers!$A:$A,0))</f>
        <v>44927</v>
      </c>
      <c r="K967">
        <v>1</v>
      </c>
      <c r="L967">
        <f t="shared" si="31"/>
        <v>12</v>
      </c>
      <c r="M967" s="26" t="str">
        <f>INDEX(customers!$I:$I,MATCH(orders!$B967,customers!$A:$A,0))</f>
        <v>Paid Search</v>
      </c>
      <c r="N967" s="26" t="str">
        <f>INDEX(customers!$E:$E,MATCH(orders!$B967,customers!$A:$A,0))</f>
        <v>North America</v>
      </c>
      <c r="O967" s="26" t="str">
        <f>INDEX(customers!$F:$F,MATCH(orders!$B967,customers!$A:$A,0))</f>
        <v>Retail</v>
      </c>
      <c r="P967" s="26" t="str">
        <f>INDEX(customers!$G:$G,MATCH(orders!$B967,customers!$A:$A,0))</f>
        <v>SMBs</v>
      </c>
      <c r="Q967" t="str">
        <f>INDEX(customers!$J:$J,MATCH(orders!$B967,customers!$A:$A,0))</f>
        <v>Pro</v>
      </c>
      <c r="R967" t="str">
        <f>INDEX(customers!$K:$K,MATCH(orders!$B967,customers!$A:$A,0))</f>
        <v>Annual</v>
      </c>
    </row>
    <row r="968" spans="1:18" x14ac:dyDescent="0.25">
      <c r="A968" t="s">
        <v>1822</v>
      </c>
      <c r="B968" t="s">
        <v>1823</v>
      </c>
      <c r="C968" t="s">
        <v>1824</v>
      </c>
      <c r="D968" s="26">
        <v>44737</v>
      </c>
      <c r="E968" t="s">
        <v>18</v>
      </c>
      <c r="F968" t="s">
        <v>4</v>
      </c>
      <c r="G968">
        <v>135</v>
      </c>
      <c r="H968">
        <v>110.7</v>
      </c>
      <c r="I968" s="26">
        <f t="shared" si="30"/>
        <v>44713</v>
      </c>
      <c r="J968" s="26">
        <f>INDEX(customers!$L:$L,MATCH(orders!$B968,customers!$A:$A,0))</f>
        <v>44713</v>
      </c>
      <c r="K968">
        <v>1</v>
      </c>
      <c r="L968">
        <f t="shared" si="31"/>
        <v>0</v>
      </c>
      <c r="M968" s="26" t="str">
        <f>INDEX(customers!$I:$I,MATCH(orders!$B968,customers!$A:$A,0))</f>
        <v>Paid Search</v>
      </c>
      <c r="N968" s="26" t="str">
        <f>INDEX(customers!$E:$E,MATCH(orders!$B968,customers!$A:$A,0))</f>
        <v>Asia-Pacific</v>
      </c>
      <c r="O968" s="26" t="str">
        <f>INDEX(customers!$F:$F,MATCH(orders!$B968,customers!$A:$A,0))</f>
        <v>Healthcare</v>
      </c>
      <c r="P968" s="26" t="str">
        <f>INDEX(customers!$G:$G,MATCH(orders!$B968,customers!$A:$A,0))</f>
        <v>SMBs</v>
      </c>
      <c r="Q968" t="str">
        <f>INDEX(customers!$J:$J,MATCH(orders!$B968,customers!$A:$A,0))</f>
        <v>Pro</v>
      </c>
      <c r="R968" t="str">
        <f>INDEX(customers!$K:$K,MATCH(orders!$B968,customers!$A:$A,0))</f>
        <v>Monthly</v>
      </c>
    </row>
    <row r="969" spans="1:18" x14ac:dyDescent="0.25">
      <c r="A969" t="s">
        <v>1825</v>
      </c>
      <c r="B969" t="s">
        <v>1823</v>
      </c>
      <c r="C969" t="s">
        <v>1824</v>
      </c>
      <c r="D969" s="26">
        <v>44767</v>
      </c>
      <c r="E969" t="s">
        <v>18</v>
      </c>
      <c r="F969" t="s">
        <v>4</v>
      </c>
      <c r="G969">
        <v>135</v>
      </c>
      <c r="H969">
        <v>110.7</v>
      </c>
      <c r="I969" s="26">
        <f t="shared" si="30"/>
        <v>44743</v>
      </c>
      <c r="J969" s="26">
        <f>INDEX(customers!$L:$L,MATCH(orders!$B969,customers!$A:$A,0))</f>
        <v>44713</v>
      </c>
      <c r="K969">
        <v>1</v>
      </c>
      <c r="L969">
        <f t="shared" si="31"/>
        <v>1</v>
      </c>
      <c r="M969" s="26" t="str">
        <f>INDEX(customers!$I:$I,MATCH(orders!$B969,customers!$A:$A,0))</f>
        <v>Paid Search</v>
      </c>
      <c r="N969" s="26" t="str">
        <f>INDEX(customers!$E:$E,MATCH(orders!$B969,customers!$A:$A,0))</f>
        <v>Asia-Pacific</v>
      </c>
      <c r="O969" s="26" t="str">
        <f>INDEX(customers!$F:$F,MATCH(orders!$B969,customers!$A:$A,0))</f>
        <v>Healthcare</v>
      </c>
      <c r="P969" s="26" t="str">
        <f>INDEX(customers!$G:$G,MATCH(orders!$B969,customers!$A:$A,0))</f>
        <v>SMBs</v>
      </c>
      <c r="Q969" t="str">
        <f>INDEX(customers!$J:$J,MATCH(orders!$B969,customers!$A:$A,0))</f>
        <v>Pro</v>
      </c>
      <c r="R969" t="str">
        <f>INDEX(customers!$K:$K,MATCH(orders!$B969,customers!$A:$A,0))</f>
        <v>Monthly</v>
      </c>
    </row>
    <row r="970" spans="1:18" x14ac:dyDescent="0.25">
      <c r="A970" t="s">
        <v>1826</v>
      </c>
      <c r="B970" t="s">
        <v>1823</v>
      </c>
      <c r="C970" t="s">
        <v>1827</v>
      </c>
      <c r="D970" s="26">
        <v>44768</v>
      </c>
      <c r="E970" t="s">
        <v>18</v>
      </c>
      <c r="F970" t="s">
        <v>4</v>
      </c>
      <c r="G970">
        <v>135</v>
      </c>
      <c r="H970">
        <v>110.7</v>
      </c>
      <c r="I970" s="26">
        <f t="shared" si="30"/>
        <v>44743</v>
      </c>
      <c r="J970" s="26">
        <f>INDEX(customers!$L:$L,MATCH(orders!$B970,customers!$A:$A,0))</f>
        <v>44713</v>
      </c>
      <c r="K970">
        <v>1</v>
      </c>
      <c r="L970">
        <f t="shared" si="31"/>
        <v>1</v>
      </c>
      <c r="M970" s="26" t="str">
        <f>INDEX(customers!$I:$I,MATCH(orders!$B970,customers!$A:$A,0))</f>
        <v>Paid Search</v>
      </c>
      <c r="N970" s="26" t="str">
        <f>INDEX(customers!$E:$E,MATCH(orders!$B970,customers!$A:$A,0))</f>
        <v>Asia-Pacific</v>
      </c>
      <c r="O970" s="26" t="str">
        <f>INDEX(customers!$F:$F,MATCH(orders!$B970,customers!$A:$A,0))</f>
        <v>Healthcare</v>
      </c>
      <c r="P970" s="26" t="str">
        <f>INDEX(customers!$G:$G,MATCH(orders!$B970,customers!$A:$A,0))</f>
        <v>SMBs</v>
      </c>
      <c r="Q970" t="str">
        <f>INDEX(customers!$J:$J,MATCH(orders!$B970,customers!$A:$A,0))</f>
        <v>Pro</v>
      </c>
      <c r="R970" t="str">
        <f>INDEX(customers!$K:$K,MATCH(orders!$B970,customers!$A:$A,0))</f>
        <v>Monthly</v>
      </c>
    </row>
    <row r="971" spans="1:18" x14ac:dyDescent="0.25">
      <c r="A971" t="s">
        <v>1828</v>
      </c>
      <c r="B971" t="s">
        <v>1823</v>
      </c>
      <c r="C971" t="s">
        <v>1829</v>
      </c>
      <c r="D971" s="26">
        <v>44799</v>
      </c>
      <c r="E971" t="s">
        <v>18</v>
      </c>
      <c r="F971" t="s">
        <v>4</v>
      </c>
      <c r="G971">
        <v>135</v>
      </c>
      <c r="H971">
        <v>110.7</v>
      </c>
      <c r="I971" s="26">
        <f t="shared" si="30"/>
        <v>44774</v>
      </c>
      <c r="J971" s="26">
        <f>INDEX(customers!$L:$L,MATCH(orders!$B971,customers!$A:$A,0))</f>
        <v>44713</v>
      </c>
      <c r="K971">
        <v>1</v>
      </c>
      <c r="L971">
        <f t="shared" si="31"/>
        <v>2</v>
      </c>
      <c r="M971" s="26" t="str">
        <f>INDEX(customers!$I:$I,MATCH(orders!$B971,customers!$A:$A,0))</f>
        <v>Paid Search</v>
      </c>
      <c r="N971" s="26" t="str">
        <f>INDEX(customers!$E:$E,MATCH(orders!$B971,customers!$A:$A,0))</f>
        <v>Asia-Pacific</v>
      </c>
      <c r="O971" s="26" t="str">
        <f>INDEX(customers!$F:$F,MATCH(orders!$B971,customers!$A:$A,0))</f>
        <v>Healthcare</v>
      </c>
      <c r="P971" s="26" t="str">
        <f>INDEX(customers!$G:$G,MATCH(orders!$B971,customers!$A:$A,0))</f>
        <v>SMBs</v>
      </c>
      <c r="Q971" t="str">
        <f>INDEX(customers!$J:$J,MATCH(orders!$B971,customers!$A:$A,0))</f>
        <v>Pro</v>
      </c>
      <c r="R971" t="str">
        <f>INDEX(customers!$K:$K,MATCH(orders!$B971,customers!$A:$A,0))</f>
        <v>Monthly</v>
      </c>
    </row>
    <row r="972" spans="1:18" x14ac:dyDescent="0.25">
      <c r="A972" t="s">
        <v>1830</v>
      </c>
      <c r="B972" t="s">
        <v>1823</v>
      </c>
      <c r="C972" t="s">
        <v>1831</v>
      </c>
      <c r="D972" s="26">
        <v>44830</v>
      </c>
      <c r="E972" t="s">
        <v>18</v>
      </c>
      <c r="F972" t="s">
        <v>4</v>
      </c>
      <c r="G972">
        <v>135</v>
      </c>
      <c r="H972">
        <v>110.7</v>
      </c>
      <c r="I972" s="26">
        <f t="shared" si="30"/>
        <v>44805</v>
      </c>
      <c r="J972" s="26">
        <f>INDEX(customers!$L:$L,MATCH(orders!$B972,customers!$A:$A,0))</f>
        <v>44713</v>
      </c>
      <c r="K972">
        <v>1</v>
      </c>
      <c r="L972">
        <f t="shared" si="31"/>
        <v>3</v>
      </c>
      <c r="M972" s="26" t="str">
        <f>INDEX(customers!$I:$I,MATCH(orders!$B972,customers!$A:$A,0))</f>
        <v>Paid Search</v>
      </c>
      <c r="N972" s="26" t="str">
        <f>INDEX(customers!$E:$E,MATCH(orders!$B972,customers!$A:$A,0))</f>
        <v>Asia-Pacific</v>
      </c>
      <c r="O972" s="26" t="str">
        <f>INDEX(customers!$F:$F,MATCH(orders!$B972,customers!$A:$A,0))</f>
        <v>Healthcare</v>
      </c>
      <c r="P972" s="26" t="str">
        <f>INDEX(customers!$G:$G,MATCH(orders!$B972,customers!$A:$A,0))</f>
        <v>SMBs</v>
      </c>
      <c r="Q972" t="str">
        <f>INDEX(customers!$J:$J,MATCH(orders!$B972,customers!$A:$A,0))</f>
        <v>Pro</v>
      </c>
      <c r="R972" t="str">
        <f>INDEX(customers!$K:$K,MATCH(orders!$B972,customers!$A:$A,0))</f>
        <v>Monthly</v>
      </c>
    </row>
    <row r="973" spans="1:18" x14ac:dyDescent="0.25">
      <c r="A973" t="s">
        <v>1832</v>
      </c>
      <c r="B973" t="s">
        <v>1823</v>
      </c>
      <c r="C973" t="s">
        <v>1831</v>
      </c>
      <c r="D973" s="26">
        <v>44860</v>
      </c>
      <c r="E973" t="s">
        <v>18</v>
      </c>
      <c r="F973" t="s">
        <v>4</v>
      </c>
      <c r="G973">
        <v>135</v>
      </c>
      <c r="H973">
        <v>110.7</v>
      </c>
      <c r="I973" s="26">
        <f t="shared" si="30"/>
        <v>44835</v>
      </c>
      <c r="J973" s="26">
        <f>INDEX(customers!$L:$L,MATCH(orders!$B973,customers!$A:$A,0))</f>
        <v>44713</v>
      </c>
      <c r="K973">
        <v>1</v>
      </c>
      <c r="L973">
        <f t="shared" si="31"/>
        <v>4</v>
      </c>
      <c r="M973" s="26" t="str">
        <f>INDEX(customers!$I:$I,MATCH(orders!$B973,customers!$A:$A,0))</f>
        <v>Paid Search</v>
      </c>
      <c r="N973" s="26" t="str">
        <f>INDEX(customers!$E:$E,MATCH(orders!$B973,customers!$A:$A,0))</f>
        <v>Asia-Pacific</v>
      </c>
      <c r="O973" s="26" t="str">
        <f>INDEX(customers!$F:$F,MATCH(orders!$B973,customers!$A:$A,0))</f>
        <v>Healthcare</v>
      </c>
      <c r="P973" s="26" t="str">
        <f>INDEX(customers!$G:$G,MATCH(orders!$B973,customers!$A:$A,0))</f>
        <v>SMBs</v>
      </c>
      <c r="Q973" t="str">
        <f>INDEX(customers!$J:$J,MATCH(orders!$B973,customers!$A:$A,0))</f>
        <v>Pro</v>
      </c>
      <c r="R973" t="str">
        <f>INDEX(customers!$K:$K,MATCH(orders!$B973,customers!$A:$A,0))</f>
        <v>Monthly</v>
      </c>
    </row>
    <row r="974" spans="1:18" x14ac:dyDescent="0.25">
      <c r="A974" t="s">
        <v>1833</v>
      </c>
      <c r="B974" t="s">
        <v>1823</v>
      </c>
      <c r="C974" t="s">
        <v>1834</v>
      </c>
      <c r="D974" s="26">
        <v>44861</v>
      </c>
      <c r="E974" t="s">
        <v>18</v>
      </c>
      <c r="F974" t="s">
        <v>4</v>
      </c>
      <c r="G974">
        <v>135</v>
      </c>
      <c r="H974">
        <v>110.7</v>
      </c>
      <c r="I974" s="26">
        <f t="shared" si="30"/>
        <v>44835</v>
      </c>
      <c r="J974" s="26">
        <f>INDEX(customers!$L:$L,MATCH(orders!$B974,customers!$A:$A,0))</f>
        <v>44713</v>
      </c>
      <c r="K974">
        <v>1</v>
      </c>
      <c r="L974">
        <f t="shared" si="31"/>
        <v>4</v>
      </c>
      <c r="M974" s="26" t="str">
        <f>INDEX(customers!$I:$I,MATCH(orders!$B974,customers!$A:$A,0))</f>
        <v>Paid Search</v>
      </c>
      <c r="N974" s="26" t="str">
        <f>INDEX(customers!$E:$E,MATCH(orders!$B974,customers!$A:$A,0))</f>
        <v>Asia-Pacific</v>
      </c>
      <c r="O974" s="26" t="str">
        <f>INDEX(customers!$F:$F,MATCH(orders!$B974,customers!$A:$A,0))</f>
        <v>Healthcare</v>
      </c>
      <c r="P974" s="26" t="str">
        <f>INDEX(customers!$G:$G,MATCH(orders!$B974,customers!$A:$A,0))</f>
        <v>SMBs</v>
      </c>
      <c r="Q974" t="str">
        <f>INDEX(customers!$J:$J,MATCH(orders!$B974,customers!$A:$A,0))</f>
        <v>Pro</v>
      </c>
      <c r="R974" t="str">
        <f>INDEX(customers!$K:$K,MATCH(orders!$B974,customers!$A:$A,0))</f>
        <v>Monthly</v>
      </c>
    </row>
    <row r="975" spans="1:18" x14ac:dyDescent="0.25">
      <c r="A975" t="s">
        <v>1835</v>
      </c>
      <c r="B975" t="s">
        <v>1823</v>
      </c>
      <c r="C975" t="s">
        <v>1836</v>
      </c>
      <c r="D975" s="26">
        <v>44892</v>
      </c>
      <c r="E975" t="s">
        <v>17</v>
      </c>
      <c r="F975" t="s">
        <v>4</v>
      </c>
      <c r="G975">
        <v>75</v>
      </c>
      <c r="H975">
        <v>60</v>
      </c>
      <c r="I975" s="26">
        <f t="shared" si="30"/>
        <v>44866</v>
      </c>
      <c r="J975" s="26">
        <f>INDEX(customers!$L:$L,MATCH(orders!$B975,customers!$A:$A,0))</f>
        <v>44713</v>
      </c>
      <c r="K975">
        <v>1</v>
      </c>
      <c r="L975">
        <f t="shared" si="31"/>
        <v>5</v>
      </c>
      <c r="M975" s="26" t="str">
        <f>INDEX(customers!$I:$I,MATCH(orders!$B975,customers!$A:$A,0))</f>
        <v>Paid Search</v>
      </c>
      <c r="N975" s="26" t="str">
        <f>INDEX(customers!$E:$E,MATCH(orders!$B975,customers!$A:$A,0))</f>
        <v>Asia-Pacific</v>
      </c>
      <c r="O975" s="26" t="str">
        <f>INDEX(customers!$F:$F,MATCH(orders!$B975,customers!$A:$A,0))</f>
        <v>Healthcare</v>
      </c>
      <c r="P975" s="26" t="str">
        <f>INDEX(customers!$G:$G,MATCH(orders!$B975,customers!$A:$A,0))</f>
        <v>SMBs</v>
      </c>
      <c r="Q975" t="str">
        <f>INDEX(customers!$J:$J,MATCH(orders!$B975,customers!$A:$A,0))</f>
        <v>Pro</v>
      </c>
      <c r="R975" t="str">
        <f>INDEX(customers!$K:$K,MATCH(orders!$B975,customers!$A:$A,0))</f>
        <v>Monthly</v>
      </c>
    </row>
    <row r="976" spans="1:18" x14ac:dyDescent="0.25">
      <c r="A976" t="s">
        <v>1837</v>
      </c>
      <c r="B976" t="s">
        <v>1823</v>
      </c>
      <c r="C976" t="s">
        <v>1836</v>
      </c>
      <c r="D976" s="26">
        <v>44922</v>
      </c>
      <c r="E976" t="s">
        <v>17</v>
      </c>
      <c r="F976" t="s">
        <v>4</v>
      </c>
      <c r="G976">
        <v>75</v>
      </c>
      <c r="H976">
        <v>60</v>
      </c>
      <c r="I976" s="26">
        <f t="shared" si="30"/>
        <v>44896</v>
      </c>
      <c r="J976" s="26">
        <f>INDEX(customers!$L:$L,MATCH(orders!$B976,customers!$A:$A,0))</f>
        <v>44713</v>
      </c>
      <c r="K976">
        <v>1</v>
      </c>
      <c r="L976">
        <f t="shared" si="31"/>
        <v>6</v>
      </c>
      <c r="M976" s="26" t="str">
        <f>INDEX(customers!$I:$I,MATCH(orders!$B976,customers!$A:$A,0))</f>
        <v>Paid Search</v>
      </c>
      <c r="N976" s="26" t="str">
        <f>INDEX(customers!$E:$E,MATCH(orders!$B976,customers!$A:$A,0))</f>
        <v>Asia-Pacific</v>
      </c>
      <c r="O976" s="26" t="str">
        <f>INDEX(customers!$F:$F,MATCH(orders!$B976,customers!$A:$A,0))</f>
        <v>Healthcare</v>
      </c>
      <c r="P976" s="26" t="str">
        <f>INDEX(customers!$G:$G,MATCH(orders!$B976,customers!$A:$A,0))</f>
        <v>SMBs</v>
      </c>
      <c r="Q976" t="str">
        <f>INDEX(customers!$J:$J,MATCH(orders!$B976,customers!$A:$A,0))</f>
        <v>Pro</v>
      </c>
      <c r="R976" t="str">
        <f>INDEX(customers!$K:$K,MATCH(orders!$B976,customers!$A:$A,0))</f>
        <v>Monthly</v>
      </c>
    </row>
    <row r="977" spans="1:18" x14ac:dyDescent="0.25">
      <c r="A977" t="s">
        <v>1838</v>
      </c>
      <c r="B977" t="s">
        <v>1823</v>
      </c>
      <c r="C977" t="s">
        <v>1839</v>
      </c>
      <c r="D977" s="26">
        <v>44923</v>
      </c>
      <c r="E977" t="s">
        <v>17</v>
      </c>
      <c r="F977" t="s">
        <v>4</v>
      </c>
      <c r="G977">
        <v>75</v>
      </c>
      <c r="H977">
        <v>60</v>
      </c>
      <c r="I977" s="26">
        <f t="shared" si="30"/>
        <v>44896</v>
      </c>
      <c r="J977" s="26">
        <f>INDEX(customers!$L:$L,MATCH(orders!$B977,customers!$A:$A,0))</f>
        <v>44713</v>
      </c>
      <c r="K977">
        <v>1</v>
      </c>
      <c r="L977">
        <f t="shared" si="31"/>
        <v>6</v>
      </c>
      <c r="M977" s="26" t="str">
        <f>INDEX(customers!$I:$I,MATCH(orders!$B977,customers!$A:$A,0))</f>
        <v>Paid Search</v>
      </c>
      <c r="N977" s="26" t="str">
        <f>INDEX(customers!$E:$E,MATCH(orders!$B977,customers!$A:$A,0))</f>
        <v>Asia-Pacific</v>
      </c>
      <c r="O977" s="26" t="str">
        <f>INDEX(customers!$F:$F,MATCH(orders!$B977,customers!$A:$A,0))</f>
        <v>Healthcare</v>
      </c>
      <c r="P977" s="26" t="str">
        <f>INDEX(customers!$G:$G,MATCH(orders!$B977,customers!$A:$A,0))</f>
        <v>SMBs</v>
      </c>
      <c r="Q977" t="str">
        <f>INDEX(customers!$J:$J,MATCH(orders!$B977,customers!$A:$A,0))</f>
        <v>Pro</v>
      </c>
      <c r="R977" t="str">
        <f>INDEX(customers!$K:$K,MATCH(orders!$B977,customers!$A:$A,0))</f>
        <v>Monthly</v>
      </c>
    </row>
    <row r="978" spans="1:18" x14ac:dyDescent="0.25">
      <c r="A978" t="s">
        <v>1840</v>
      </c>
      <c r="B978" t="s">
        <v>1823</v>
      </c>
      <c r="C978" t="s">
        <v>1841</v>
      </c>
      <c r="D978" s="26">
        <v>44954</v>
      </c>
      <c r="E978" t="s">
        <v>17</v>
      </c>
      <c r="F978" t="s">
        <v>4</v>
      </c>
      <c r="G978">
        <v>75</v>
      </c>
      <c r="H978">
        <v>60</v>
      </c>
      <c r="I978" s="26">
        <f t="shared" si="30"/>
        <v>44927</v>
      </c>
      <c r="J978" s="26">
        <f>INDEX(customers!$L:$L,MATCH(orders!$B978,customers!$A:$A,0))</f>
        <v>44713</v>
      </c>
      <c r="K978">
        <v>1</v>
      </c>
      <c r="L978">
        <f t="shared" si="31"/>
        <v>7</v>
      </c>
      <c r="M978" s="26" t="str">
        <f>INDEX(customers!$I:$I,MATCH(orders!$B978,customers!$A:$A,0))</f>
        <v>Paid Search</v>
      </c>
      <c r="N978" s="26" t="str">
        <f>INDEX(customers!$E:$E,MATCH(orders!$B978,customers!$A:$A,0))</f>
        <v>Asia-Pacific</v>
      </c>
      <c r="O978" s="26" t="str">
        <f>INDEX(customers!$F:$F,MATCH(orders!$B978,customers!$A:$A,0))</f>
        <v>Healthcare</v>
      </c>
      <c r="P978" s="26" t="str">
        <f>INDEX(customers!$G:$G,MATCH(orders!$B978,customers!$A:$A,0))</f>
        <v>SMBs</v>
      </c>
      <c r="Q978" t="str">
        <f>INDEX(customers!$J:$J,MATCH(orders!$B978,customers!$A:$A,0))</f>
        <v>Pro</v>
      </c>
      <c r="R978" t="str">
        <f>INDEX(customers!$K:$K,MATCH(orders!$B978,customers!$A:$A,0))</f>
        <v>Monthly</v>
      </c>
    </row>
    <row r="979" spans="1:18" x14ac:dyDescent="0.25">
      <c r="A979" t="s">
        <v>1842</v>
      </c>
      <c r="B979" t="s">
        <v>1823</v>
      </c>
      <c r="C979" t="s">
        <v>1843</v>
      </c>
      <c r="D979" s="26">
        <v>44985</v>
      </c>
      <c r="E979" t="s">
        <v>17</v>
      </c>
      <c r="F979" t="s">
        <v>4</v>
      </c>
      <c r="G979">
        <v>75</v>
      </c>
      <c r="H979">
        <v>60</v>
      </c>
      <c r="I979" s="26">
        <f t="shared" si="30"/>
        <v>44958</v>
      </c>
      <c r="J979" s="26">
        <f>INDEX(customers!$L:$L,MATCH(orders!$B979,customers!$A:$A,0))</f>
        <v>44713</v>
      </c>
      <c r="K979">
        <v>1</v>
      </c>
      <c r="L979">
        <f t="shared" si="31"/>
        <v>8</v>
      </c>
      <c r="M979" s="26" t="str">
        <f>INDEX(customers!$I:$I,MATCH(orders!$B979,customers!$A:$A,0))</f>
        <v>Paid Search</v>
      </c>
      <c r="N979" s="26" t="str">
        <f>INDEX(customers!$E:$E,MATCH(orders!$B979,customers!$A:$A,0))</f>
        <v>Asia-Pacific</v>
      </c>
      <c r="O979" s="26" t="str">
        <f>INDEX(customers!$F:$F,MATCH(orders!$B979,customers!$A:$A,0))</f>
        <v>Healthcare</v>
      </c>
      <c r="P979" s="26" t="str">
        <f>INDEX(customers!$G:$G,MATCH(orders!$B979,customers!$A:$A,0))</f>
        <v>SMBs</v>
      </c>
      <c r="Q979" t="str">
        <f>INDEX(customers!$J:$J,MATCH(orders!$B979,customers!$A:$A,0))</f>
        <v>Pro</v>
      </c>
      <c r="R979" t="str">
        <f>INDEX(customers!$K:$K,MATCH(orders!$B979,customers!$A:$A,0))</f>
        <v>Monthly</v>
      </c>
    </row>
    <row r="980" spans="1:18" x14ac:dyDescent="0.25">
      <c r="A980" t="s">
        <v>1844</v>
      </c>
      <c r="B980" t="s">
        <v>1823</v>
      </c>
      <c r="C980" t="s">
        <v>1843</v>
      </c>
      <c r="D980" s="26">
        <v>45013</v>
      </c>
      <c r="E980" t="s">
        <v>17</v>
      </c>
      <c r="F980" t="s">
        <v>4</v>
      </c>
      <c r="G980">
        <v>75</v>
      </c>
      <c r="H980">
        <v>60</v>
      </c>
      <c r="I980" s="26">
        <f t="shared" si="30"/>
        <v>44986</v>
      </c>
      <c r="J980" s="26">
        <f>INDEX(customers!$L:$L,MATCH(orders!$B980,customers!$A:$A,0))</f>
        <v>44713</v>
      </c>
      <c r="K980">
        <v>1</v>
      </c>
      <c r="L980">
        <f t="shared" si="31"/>
        <v>9</v>
      </c>
      <c r="M980" s="26" t="str">
        <f>INDEX(customers!$I:$I,MATCH(orders!$B980,customers!$A:$A,0))</f>
        <v>Paid Search</v>
      </c>
      <c r="N980" s="26" t="str">
        <f>INDEX(customers!$E:$E,MATCH(orders!$B980,customers!$A:$A,0))</f>
        <v>Asia-Pacific</v>
      </c>
      <c r="O980" s="26" t="str">
        <f>INDEX(customers!$F:$F,MATCH(orders!$B980,customers!$A:$A,0))</f>
        <v>Healthcare</v>
      </c>
      <c r="P980" s="26" t="str">
        <f>INDEX(customers!$G:$G,MATCH(orders!$B980,customers!$A:$A,0))</f>
        <v>SMBs</v>
      </c>
      <c r="Q980" t="str">
        <f>INDEX(customers!$J:$J,MATCH(orders!$B980,customers!$A:$A,0))</f>
        <v>Pro</v>
      </c>
      <c r="R980" t="str">
        <f>INDEX(customers!$K:$K,MATCH(orders!$B980,customers!$A:$A,0))</f>
        <v>Monthly</v>
      </c>
    </row>
    <row r="981" spans="1:18" x14ac:dyDescent="0.25">
      <c r="A981" t="s">
        <v>1845</v>
      </c>
      <c r="B981" t="s">
        <v>1823</v>
      </c>
      <c r="C981" t="s">
        <v>1846</v>
      </c>
      <c r="D981" s="26">
        <v>45016</v>
      </c>
      <c r="E981" t="s">
        <v>17</v>
      </c>
      <c r="F981" t="s">
        <v>4</v>
      </c>
      <c r="G981">
        <v>75</v>
      </c>
      <c r="H981">
        <v>60</v>
      </c>
      <c r="I981" s="26">
        <f t="shared" si="30"/>
        <v>44986</v>
      </c>
      <c r="J981" s="26">
        <f>INDEX(customers!$L:$L,MATCH(orders!$B981,customers!$A:$A,0))</f>
        <v>44713</v>
      </c>
      <c r="K981">
        <v>1</v>
      </c>
      <c r="L981">
        <f t="shared" si="31"/>
        <v>9</v>
      </c>
      <c r="M981" s="26" t="str">
        <f>INDEX(customers!$I:$I,MATCH(orders!$B981,customers!$A:$A,0))</f>
        <v>Paid Search</v>
      </c>
      <c r="N981" s="26" t="str">
        <f>INDEX(customers!$E:$E,MATCH(orders!$B981,customers!$A:$A,0))</f>
        <v>Asia-Pacific</v>
      </c>
      <c r="O981" s="26" t="str">
        <f>INDEX(customers!$F:$F,MATCH(orders!$B981,customers!$A:$A,0))</f>
        <v>Healthcare</v>
      </c>
      <c r="P981" s="26" t="str">
        <f>INDEX(customers!$G:$G,MATCH(orders!$B981,customers!$A:$A,0))</f>
        <v>SMBs</v>
      </c>
      <c r="Q981" t="str">
        <f>INDEX(customers!$J:$J,MATCH(orders!$B981,customers!$A:$A,0))</f>
        <v>Pro</v>
      </c>
      <c r="R981" t="str">
        <f>INDEX(customers!$K:$K,MATCH(orders!$B981,customers!$A:$A,0))</f>
        <v>Monthly</v>
      </c>
    </row>
    <row r="982" spans="1:18" x14ac:dyDescent="0.25">
      <c r="A982" t="s">
        <v>1847</v>
      </c>
      <c r="B982" t="s">
        <v>1823</v>
      </c>
      <c r="C982" t="s">
        <v>1846</v>
      </c>
      <c r="D982" s="26">
        <v>45046</v>
      </c>
      <c r="E982" t="s">
        <v>17</v>
      </c>
      <c r="F982" t="s">
        <v>4</v>
      </c>
      <c r="G982">
        <v>75</v>
      </c>
      <c r="H982">
        <v>60</v>
      </c>
      <c r="I982" s="26">
        <f t="shared" si="30"/>
        <v>45017</v>
      </c>
      <c r="J982" s="26">
        <f>INDEX(customers!$L:$L,MATCH(orders!$B982,customers!$A:$A,0))</f>
        <v>44713</v>
      </c>
      <c r="K982">
        <v>1</v>
      </c>
      <c r="L982">
        <f t="shared" si="31"/>
        <v>10</v>
      </c>
      <c r="M982" s="26" t="str">
        <f>INDEX(customers!$I:$I,MATCH(orders!$B982,customers!$A:$A,0))</f>
        <v>Paid Search</v>
      </c>
      <c r="N982" s="26" t="str">
        <f>INDEX(customers!$E:$E,MATCH(orders!$B982,customers!$A:$A,0))</f>
        <v>Asia-Pacific</v>
      </c>
      <c r="O982" s="26" t="str">
        <f>INDEX(customers!$F:$F,MATCH(orders!$B982,customers!$A:$A,0))</f>
        <v>Healthcare</v>
      </c>
      <c r="P982" s="26" t="str">
        <f>INDEX(customers!$G:$G,MATCH(orders!$B982,customers!$A:$A,0))</f>
        <v>SMBs</v>
      </c>
      <c r="Q982" t="str">
        <f>INDEX(customers!$J:$J,MATCH(orders!$B982,customers!$A:$A,0))</f>
        <v>Pro</v>
      </c>
      <c r="R982" t="str">
        <f>INDEX(customers!$K:$K,MATCH(orders!$B982,customers!$A:$A,0))</f>
        <v>Monthly</v>
      </c>
    </row>
    <row r="983" spans="1:18" x14ac:dyDescent="0.25">
      <c r="A983" t="s">
        <v>1848</v>
      </c>
      <c r="B983" t="s">
        <v>1823</v>
      </c>
      <c r="C983" t="s">
        <v>1849</v>
      </c>
      <c r="D983" s="26">
        <v>45047</v>
      </c>
      <c r="E983" t="s">
        <v>17</v>
      </c>
      <c r="F983" t="s">
        <v>4</v>
      </c>
      <c r="G983">
        <v>75</v>
      </c>
      <c r="H983">
        <v>60</v>
      </c>
      <c r="I983" s="26">
        <f t="shared" si="30"/>
        <v>45047</v>
      </c>
      <c r="J983" s="26">
        <f>INDEX(customers!$L:$L,MATCH(orders!$B983,customers!$A:$A,0))</f>
        <v>44713</v>
      </c>
      <c r="K983">
        <v>1</v>
      </c>
      <c r="L983">
        <f t="shared" si="31"/>
        <v>11</v>
      </c>
      <c r="M983" s="26" t="str">
        <f>INDEX(customers!$I:$I,MATCH(orders!$B983,customers!$A:$A,0))</f>
        <v>Paid Search</v>
      </c>
      <c r="N983" s="26" t="str">
        <f>INDEX(customers!$E:$E,MATCH(orders!$B983,customers!$A:$A,0))</f>
        <v>Asia-Pacific</v>
      </c>
      <c r="O983" s="26" t="str">
        <f>INDEX(customers!$F:$F,MATCH(orders!$B983,customers!$A:$A,0))</f>
        <v>Healthcare</v>
      </c>
      <c r="P983" s="26" t="str">
        <f>INDEX(customers!$G:$G,MATCH(orders!$B983,customers!$A:$A,0))</f>
        <v>SMBs</v>
      </c>
      <c r="Q983" t="str">
        <f>INDEX(customers!$J:$J,MATCH(orders!$B983,customers!$A:$A,0))</f>
        <v>Pro</v>
      </c>
      <c r="R983" t="str">
        <f>INDEX(customers!$K:$K,MATCH(orders!$B983,customers!$A:$A,0))</f>
        <v>Monthly</v>
      </c>
    </row>
    <row r="984" spans="1:18" x14ac:dyDescent="0.25">
      <c r="A984" t="s">
        <v>1850</v>
      </c>
      <c r="B984" t="s">
        <v>1823</v>
      </c>
      <c r="C984" t="s">
        <v>1851</v>
      </c>
      <c r="D984" s="26">
        <v>45078</v>
      </c>
      <c r="E984" t="s">
        <v>17</v>
      </c>
      <c r="F984" t="s">
        <v>4</v>
      </c>
      <c r="G984">
        <v>75</v>
      </c>
      <c r="H984">
        <v>60</v>
      </c>
      <c r="I984" s="26">
        <f t="shared" si="30"/>
        <v>45078</v>
      </c>
      <c r="J984" s="26">
        <f>INDEX(customers!$L:$L,MATCH(orders!$B984,customers!$A:$A,0))</f>
        <v>44713</v>
      </c>
      <c r="K984">
        <v>1</v>
      </c>
      <c r="L984">
        <f t="shared" si="31"/>
        <v>12</v>
      </c>
      <c r="M984" s="26" t="str">
        <f>INDEX(customers!$I:$I,MATCH(orders!$B984,customers!$A:$A,0))</f>
        <v>Paid Search</v>
      </c>
      <c r="N984" s="26" t="str">
        <f>INDEX(customers!$E:$E,MATCH(orders!$B984,customers!$A:$A,0))</f>
        <v>Asia-Pacific</v>
      </c>
      <c r="O984" s="26" t="str">
        <f>INDEX(customers!$F:$F,MATCH(orders!$B984,customers!$A:$A,0))</f>
        <v>Healthcare</v>
      </c>
      <c r="P984" s="26" t="str">
        <f>INDEX(customers!$G:$G,MATCH(orders!$B984,customers!$A:$A,0))</f>
        <v>SMBs</v>
      </c>
      <c r="Q984" t="str">
        <f>INDEX(customers!$J:$J,MATCH(orders!$B984,customers!$A:$A,0))</f>
        <v>Pro</v>
      </c>
      <c r="R984" t="str">
        <f>INDEX(customers!$K:$K,MATCH(orders!$B984,customers!$A:$A,0))</f>
        <v>Monthly</v>
      </c>
    </row>
    <row r="985" spans="1:18" x14ac:dyDescent="0.25">
      <c r="A985" t="s">
        <v>1852</v>
      </c>
      <c r="B985" t="s">
        <v>1823</v>
      </c>
      <c r="C985" t="s">
        <v>1851</v>
      </c>
      <c r="D985" s="26">
        <v>45108</v>
      </c>
      <c r="E985" t="s">
        <v>17</v>
      </c>
      <c r="F985" t="s">
        <v>4</v>
      </c>
      <c r="G985">
        <v>75</v>
      </c>
      <c r="H985">
        <v>60</v>
      </c>
      <c r="I985" s="26">
        <f t="shared" si="30"/>
        <v>45108</v>
      </c>
      <c r="J985" s="26">
        <f>INDEX(customers!$L:$L,MATCH(orders!$B985,customers!$A:$A,0))</f>
        <v>44713</v>
      </c>
      <c r="K985">
        <v>1</v>
      </c>
      <c r="L985">
        <f t="shared" si="31"/>
        <v>13</v>
      </c>
      <c r="M985" s="26" t="str">
        <f>INDEX(customers!$I:$I,MATCH(orders!$B985,customers!$A:$A,0))</f>
        <v>Paid Search</v>
      </c>
      <c r="N985" s="26" t="str">
        <f>INDEX(customers!$E:$E,MATCH(orders!$B985,customers!$A:$A,0))</f>
        <v>Asia-Pacific</v>
      </c>
      <c r="O985" s="26" t="str">
        <f>INDEX(customers!$F:$F,MATCH(orders!$B985,customers!$A:$A,0))</f>
        <v>Healthcare</v>
      </c>
      <c r="P985" s="26" t="str">
        <f>INDEX(customers!$G:$G,MATCH(orders!$B985,customers!$A:$A,0))</f>
        <v>SMBs</v>
      </c>
      <c r="Q985" t="str">
        <f>INDEX(customers!$J:$J,MATCH(orders!$B985,customers!$A:$A,0))</f>
        <v>Pro</v>
      </c>
      <c r="R985" t="str">
        <f>INDEX(customers!$K:$K,MATCH(orders!$B985,customers!$A:$A,0))</f>
        <v>Monthly</v>
      </c>
    </row>
    <row r="986" spans="1:18" x14ac:dyDescent="0.25">
      <c r="A986" t="s">
        <v>1853</v>
      </c>
      <c r="B986" t="s">
        <v>1823</v>
      </c>
      <c r="C986" t="s">
        <v>1854</v>
      </c>
      <c r="D986" s="26">
        <v>45109</v>
      </c>
      <c r="E986" t="s">
        <v>17</v>
      </c>
      <c r="F986" t="s">
        <v>4</v>
      </c>
      <c r="G986">
        <v>75</v>
      </c>
      <c r="H986">
        <v>60</v>
      </c>
      <c r="I986" s="26">
        <f t="shared" si="30"/>
        <v>45108</v>
      </c>
      <c r="J986" s="26">
        <f>INDEX(customers!$L:$L,MATCH(orders!$B986,customers!$A:$A,0))</f>
        <v>44713</v>
      </c>
      <c r="K986">
        <v>1</v>
      </c>
      <c r="L986">
        <f t="shared" si="31"/>
        <v>13</v>
      </c>
      <c r="M986" s="26" t="str">
        <f>INDEX(customers!$I:$I,MATCH(orders!$B986,customers!$A:$A,0))</f>
        <v>Paid Search</v>
      </c>
      <c r="N986" s="26" t="str">
        <f>INDEX(customers!$E:$E,MATCH(orders!$B986,customers!$A:$A,0))</f>
        <v>Asia-Pacific</v>
      </c>
      <c r="O986" s="26" t="str">
        <f>INDEX(customers!$F:$F,MATCH(orders!$B986,customers!$A:$A,0))</f>
        <v>Healthcare</v>
      </c>
      <c r="P986" s="26" t="str">
        <f>INDEX(customers!$G:$G,MATCH(orders!$B986,customers!$A:$A,0))</f>
        <v>SMBs</v>
      </c>
      <c r="Q986" t="str">
        <f>INDEX(customers!$J:$J,MATCH(orders!$B986,customers!$A:$A,0))</f>
        <v>Pro</v>
      </c>
      <c r="R986" t="str">
        <f>INDEX(customers!$K:$K,MATCH(orders!$B986,customers!$A:$A,0))</f>
        <v>Monthly</v>
      </c>
    </row>
    <row r="987" spans="1:18" x14ac:dyDescent="0.25">
      <c r="A987" t="s">
        <v>1855</v>
      </c>
      <c r="B987" t="s">
        <v>1823</v>
      </c>
      <c r="C987" t="s">
        <v>1856</v>
      </c>
      <c r="D987" s="26">
        <v>45140</v>
      </c>
      <c r="E987" t="s">
        <v>17</v>
      </c>
      <c r="F987" t="s">
        <v>4</v>
      </c>
      <c r="G987">
        <v>75</v>
      </c>
      <c r="H987">
        <v>60</v>
      </c>
      <c r="I987" s="26">
        <f t="shared" si="30"/>
        <v>45139</v>
      </c>
      <c r="J987" s="26">
        <f>INDEX(customers!$L:$L,MATCH(orders!$B987,customers!$A:$A,0))</f>
        <v>44713</v>
      </c>
      <c r="K987">
        <v>1</v>
      </c>
      <c r="L987">
        <f t="shared" si="31"/>
        <v>14</v>
      </c>
      <c r="M987" s="26" t="str">
        <f>INDEX(customers!$I:$I,MATCH(orders!$B987,customers!$A:$A,0))</f>
        <v>Paid Search</v>
      </c>
      <c r="N987" s="26" t="str">
        <f>INDEX(customers!$E:$E,MATCH(orders!$B987,customers!$A:$A,0))</f>
        <v>Asia-Pacific</v>
      </c>
      <c r="O987" s="26" t="str">
        <f>INDEX(customers!$F:$F,MATCH(orders!$B987,customers!$A:$A,0))</f>
        <v>Healthcare</v>
      </c>
      <c r="P987" s="26" t="str">
        <f>INDEX(customers!$G:$G,MATCH(orders!$B987,customers!$A:$A,0))</f>
        <v>SMBs</v>
      </c>
      <c r="Q987" t="str">
        <f>INDEX(customers!$J:$J,MATCH(orders!$B987,customers!$A:$A,0))</f>
        <v>Pro</v>
      </c>
      <c r="R987" t="str">
        <f>INDEX(customers!$K:$K,MATCH(orders!$B987,customers!$A:$A,0))</f>
        <v>Monthly</v>
      </c>
    </row>
    <row r="988" spans="1:18" x14ac:dyDescent="0.25">
      <c r="A988" t="s">
        <v>1857</v>
      </c>
      <c r="B988" t="s">
        <v>1823</v>
      </c>
      <c r="C988" t="s">
        <v>1858</v>
      </c>
      <c r="D988" s="26">
        <v>45171</v>
      </c>
      <c r="E988" t="s">
        <v>17</v>
      </c>
      <c r="F988" t="s">
        <v>4</v>
      </c>
      <c r="G988">
        <v>75</v>
      </c>
      <c r="H988">
        <v>60</v>
      </c>
      <c r="I988" s="26">
        <f t="shared" si="30"/>
        <v>45170</v>
      </c>
      <c r="J988" s="26">
        <f>INDEX(customers!$L:$L,MATCH(orders!$B988,customers!$A:$A,0))</f>
        <v>44713</v>
      </c>
      <c r="K988">
        <v>1</v>
      </c>
      <c r="L988">
        <f t="shared" si="31"/>
        <v>15</v>
      </c>
      <c r="M988" s="26" t="str">
        <f>INDEX(customers!$I:$I,MATCH(orders!$B988,customers!$A:$A,0))</f>
        <v>Paid Search</v>
      </c>
      <c r="N988" s="26" t="str">
        <f>INDEX(customers!$E:$E,MATCH(orders!$B988,customers!$A:$A,0))</f>
        <v>Asia-Pacific</v>
      </c>
      <c r="O988" s="26" t="str">
        <f>INDEX(customers!$F:$F,MATCH(orders!$B988,customers!$A:$A,0))</f>
        <v>Healthcare</v>
      </c>
      <c r="P988" s="26" t="str">
        <f>INDEX(customers!$G:$G,MATCH(orders!$B988,customers!$A:$A,0))</f>
        <v>SMBs</v>
      </c>
      <c r="Q988" t="str">
        <f>INDEX(customers!$J:$J,MATCH(orders!$B988,customers!$A:$A,0))</f>
        <v>Pro</v>
      </c>
      <c r="R988" t="str">
        <f>INDEX(customers!$K:$K,MATCH(orders!$B988,customers!$A:$A,0))</f>
        <v>Monthly</v>
      </c>
    </row>
    <row r="989" spans="1:18" x14ac:dyDescent="0.25">
      <c r="A989" t="s">
        <v>1859</v>
      </c>
      <c r="B989" t="s">
        <v>1823</v>
      </c>
      <c r="C989" t="s">
        <v>1858</v>
      </c>
      <c r="D989" s="26">
        <v>45201</v>
      </c>
      <c r="E989" t="s">
        <v>17</v>
      </c>
      <c r="F989" t="s">
        <v>4</v>
      </c>
      <c r="G989">
        <v>75</v>
      </c>
      <c r="H989">
        <v>60</v>
      </c>
      <c r="I989" s="26">
        <f t="shared" si="30"/>
        <v>45200</v>
      </c>
      <c r="J989" s="26">
        <f>INDEX(customers!$L:$L,MATCH(orders!$B989,customers!$A:$A,0))</f>
        <v>44713</v>
      </c>
      <c r="K989">
        <v>1</v>
      </c>
      <c r="L989">
        <f t="shared" si="31"/>
        <v>16</v>
      </c>
      <c r="M989" s="26" t="str">
        <f>INDEX(customers!$I:$I,MATCH(orders!$B989,customers!$A:$A,0))</f>
        <v>Paid Search</v>
      </c>
      <c r="N989" s="26" t="str">
        <f>INDEX(customers!$E:$E,MATCH(orders!$B989,customers!$A:$A,0))</f>
        <v>Asia-Pacific</v>
      </c>
      <c r="O989" s="26" t="str">
        <f>INDEX(customers!$F:$F,MATCH(orders!$B989,customers!$A:$A,0))</f>
        <v>Healthcare</v>
      </c>
      <c r="P989" s="26" t="str">
        <f>INDEX(customers!$G:$G,MATCH(orders!$B989,customers!$A:$A,0))</f>
        <v>SMBs</v>
      </c>
      <c r="Q989" t="str">
        <f>INDEX(customers!$J:$J,MATCH(orders!$B989,customers!$A:$A,0))</f>
        <v>Pro</v>
      </c>
      <c r="R989" t="str">
        <f>INDEX(customers!$K:$K,MATCH(orders!$B989,customers!$A:$A,0))</f>
        <v>Monthly</v>
      </c>
    </row>
    <row r="990" spans="1:18" x14ac:dyDescent="0.25">
      <c r="A990" t="s">
        <v>1860</v>
      </c>
      <c r="B990" t="s">
        <v>1823</v>
      </c>
      <c r="C990" t="s">
        <v>1861</v>
      </c>
      <c r="D990" s="26">
        <v>45202</v>
      </c>
      <c r="E990" t="s">
        <v>17</v>
      </c>
      <c r="F990" t="s">
        <v>4</v>
      </c>
      <c r="G990">
        <v>75</v>
      </c>
      <c r="H990">
        <v>60</v>
      </c>
      <c r="I990" s="26">
        <f t="shared" si="30"/>
        <v>45200</v>
      </c>
      <c r="J990" s="26">
        <f>INDEX(customers!$L:$L,MATCH(orders!$B990,customers!$A:$A,0))</f>
        <v>44713</v>
      </c>
      <c r="K990">
        <v>1</v>
      </c>
      <c r="L990">
        <f t="shared" si="31"/>
        <v>16</v>
      </c>
      <c r="M990" s="26" t="str">
        <f>INDEX(customers!$I:$I,MATCH(orders!$B990,customers!$A:$A,0))</f>
        <v>Paid Search</v>
      </c>
      <c r="N990" s="26" t="str">
        <f>INDEX(customers!$E:$E,MATCH(orders!$B990,customers!$A:$A,0))</f>
        <v>Asia-Pacific</v>
      </c>
      <c r="O990" s="26" t="str">
        <f>INDEX(customers!$F:$F,MATCH(orders!$B990,customers!$A:$A,0))</f>
        <v>Healthcare</v>
      </c>
      <c r="P990" s="26" t="str">
        <f>INDEX(customers!$G:$G,MATCH(orders!$B990,customers!$A:$A,0))</f>
        <v>SMBs</v>
      </c>
      <c r="Q990" t="str">
        <f>INDEX(customers!$J:$J,MATCH(orders!$B990,customers!$A:$A,0))</f>
        <v>Pro</v>
      </c>
      <c r="R990" t="str">
        <f>INDEX(customers!$K:$K,MATCH(orders!$B990,customers!$A:$A,0))</f>
        <v>Monthly</v>
      </c>
    </row>
    <row r="991" spans="1:18" x14ac:dyDescent="0.25">
      <c r="A991" t="s">
        <v>1862</v>
      </c>
      <c r="B991" t="s">
        <v>1823</v>
      </c>
      <c r="C991" t="s">
        <v>1863</v>
      </c>
      <c r="D991" s="26">
        <v>45233</v>
      </c>
      <c r="E991" t="s">
        <v>17</v>
      </c>
      <c r="F991" t="s">
        <v>4</v>
      </c>
      <c r="G991">
        <v>75</v>
      </c>
      <c r="H991">
        <v>60</v>
      </c>
      <c r="I991" s="26">
        <f t="shared" si="30"/>
        <v>45231</v>
      </c>
      <c r="J991" s="26">
        <f>INDEX(customers!$L:$L,MATCH(orders!$B991,customers!$A:$A,0))</f>
        <v>44713</v>
      </c>
      <c r="K991">
        <v>1</v>
      </c>
      <c r="L991">
        <f t="shared" si="31"/>
        <v>17</v>
      </c>
      <c r="M991" s="26" t="str">
        <f>INDEX(customers!$I:$I,MATCH(orders!$B991,customers!$A:$A,0))</f>
        <v>Paid Search</v>
      </c>
      <c r="N991" s="26" t="str">
        <f>INDEX(customers!$E:$E,MATCH(orders!$B991,customers!$A:$A,0))</f>
        <v>Asia-Pacific</v>
      </c>
      <c r="O991" s="26" t="str">
        <f>INDEX(customers!$F:$F,MATCH(orders!$B991,customers!$A:$A,0))</f>
        <v>Healthcare</v>
      </c>
      <c r="P991" s="26" t="str">
        <f>INDEX(customers!$G:$G,MATCH(orders!$B991,customers!$A:$A,0))</f>
        <v>SMBs</v>
      </c>
      <c r="Q991" t="str">
        <f>INDEX(customers!$J:$J,MATCH(orders!$B991,customers!$A:$A,0))</f>
        <v>Pro</v>
      </c>
      <c r="R991" t="str">
        <f>INDEX(customers!$K:$K,MATCH(orders!$B991,customers!$A:$A,0))</f>
        <v>Monthly</v>
      </c>
    </row>
    <row r="992" spans="1:18" x14ac:dyDescent="0.25">
      <c r="A992" t="s">
        <v>1864</v>
      </c>
      <c r="B992" t="s">
        <v>1823</v>
      </c>
      <c r="C992" t="s">
        <v>1863</v>
      </c>
      <c r="D992" s="26">
        <v>45263</v>
      </c>
      <c r="E992" t="s">
        <v>17</v>
      </c>
      <c r="F992" t="s">
        <v>4</v>
      </c>
      <c r="G992">
        <v>75</v>
      </c>
      <c r="H992">
        <v>60</v>
      </c>
      <c r="I992" s="26">
        <f t="shared" si="30"/>
        <v>45261</v>
      </c>
      <c r="J992" s="26">
        <f>INDEX(customers!$L:$L,MATCH(orders!$B992,customers!$A:$A,0))</f>
        <v>44713</v>
      </c>
      <c r="K992">
        <v>1</v>
      </c>
      <c r="L992">
        <f t="shared" si="31"/>
        <v>18</v>
      </c>
      <c r="M992" s="26" t="str">
        <f>INDEX(customers!$I:$I,MATCH(orders!$B992,customers!$A:$A,0))</f>
        <v>Paid Search</v>
      </c>
      <c r="N992" s="26" t="str">
        <f>INDEX(customers!$E:$E,MATCH(orders!$B992,customers!$A:$A,0))</f>
        <v>Asia-Pacific</v>
      </c>
      <c r="O992" s="26" t="str">
        <f>INDEX(customers!$F:$F,MATCH(orders!$B992,customers!$A:$A,0))</f>
        <v>Healthcare</v>
      </c>
      <c r="P992" s="26" t="str">
        <f>INDEX(customers!$G:$G,MATCH(orders!$B992,customers!$A:$A,0))</f>
        <v>SMBs</v>
      </c>
      <c r="Q992" t="str">
        <f>INDEX(customers!$J:$J,MATCH(orders!$B992,customers!$A:$A,0))</f>
        <v>Pro</v>
      </c>
      <c r="R992" t="str">
        <f>INDEX(customers!$K:$K,MATCH(orders!$B992,customers!$A:$A,0))</f>
        <v>Monthly</v>
      </c>
    </row>
    <row r="993" spans="1:18" x14ac:dyDescent="0.25">
      <c r="A993" t="s">
        <v>1865</v>
      </c>
      <c r="B993" t="s">
        <v>1823</v>
      </c>
      <c r="C993" t="s">
        <v>1866</v>
      </c>
      <c r="D993" s="26">
        <v>45264</v>
      </c>
      <c r="E993" t="s">
        <v>17</v>
      </c>
      <c r="F993" t="s">
        <v>4</v>
      </c>
      <c r="G993">
        <v>75</v>
      </c>
      <c r="H993">
        <v>60</v>
      </c>
      <c r="I993" s="26">
        <f t="shared" si="30"/>
        <v>45261</v>
      </c>
      <c r="J993" s="26">
        <f>INDEX(customers!$L:$L,MATCH(orders!$B993,customers!$A:$A,0))</f>
        <v>44713</v>
      </c>
      <c r="K993">
        <v>1</v>
      </c>
      <c r="L993">
        <f t="shared" si="31"/>
        <v>18</v>
      </c>
      <c r="M993" s="26" t="str">
        <f>INDEX(customers!$I:$I,MATCH(orders!$B993,customers!$A:$A,0))</f>
        <v>Paid Search</v>
      </c>
      <c r="N993" s="26" t="str">
        <f>INDEX(customers!$E:$E,MATCH(orders!$B993,customers!$A:$A,0))</f>
        <v>Asia-Pacific</v>
      </c>
      <c r="O993" s="26" t="str">
        <f>INDEX(customers!$F:$F,MATCH(orders!$B993,customers!$A:$A,0))</f>
        <v>Healthcare</v>
      </c>
      <c r="P993" s="26" t="str">
        <f>INDEX(customers!$G:$G,MATCH(orders!$B993,customers!$A:$A,0))</f>
        <v>SMBs</v>
      </c>
      <c r="Q993" t="str">
        <f>INDEX(customers!$J:$J,MATCH(orders!$B993,customers!$A:$A,0))</f>
        <v>Pro</v>
      </c>
      <c r="R993" t="str">
        <f>INDEX(customers!$K:$K,MATCH(orders!$B993,customers!$A:$A,0))</f>
        <v>Monthly</v>
      </c>
    </row>
    <row r="994" spans="1:18" x14ac:dyDescent="0.25">
      <c r="A994" t="s">
        <v>1867</v>
      </c>
      <c r="B994" t="s">
        <v>1823</v>
      </c>
      <c r="C994" t="s">
        <v>1868</v>
      </c>
      <c r="D994" s="26">
        <v>45295</v>
      </c>
      <c r="E994" t="s">
        <v>17</v>
      </c>
      <c r="F994" t="s">
        <v>4</v>
      </c>
      <c r="G994">
        <v>75</v>
      </c>
      <c r="H994">
        <v>60</v>
      </c>
      <c r="I994" s="26">
        <f t="shared" si="30"/>
        <v>45292</v>
      </c>
      <c r="J994" s="26">
        <f>INDEX(customers!$L:$L,MATCH(orders!$B994,customers!$A:$A,0))</f>
        <v>44713</v>
      </c>
      <c r="K994">
        <v>1</v>
      </c>
      <c r="L994">
        <f t="shared" si="31"/>
        <v>19</v>
      </c>
      <c r="M994" s="26" t="str">
        <f>INDEX(customers!$I:$I,MATCH(orders!$B994,customers!$A:$A,0))</f>
        <v>Paid Search</v>
      </c>
      <c r="N994" s="26" t="str">
        <f>INDEX(customers!$E:$E,MATCH(orders!$B994,customers!$A:$A,0))</f>
        <v>Asia-Pacific</v>
      </c>
      <c r="O994" s="26" t="str">
        <f>INDEX(customers!$F:$F,MATCH(orders!$B994,customers!$A:$A,0))</f>
        <v>Healthcare</v>
      </c>
      <c r="P994" s="26" t="str">
        <f>INDEX(customers!$G:$G,MATCH(orders!$B994,customers!$A:$A,0))</f>
        <v>SMBs</v>
      </c>
      <c r="Q994" t="str">
        <f>INDEX(customers!$J:$J,MATCH(orders!$B994,customers!$A:$A,0))</f>
        <v>Pro</v>
      </c>
      <c r="R994" t="str">
        <f>INDEX(customers!$K:$K,MATCH(orders!$B994,customers!$A:$A,0))</f>
        <v>Monthly</v>
      </c>
    </row>
    <row r="995" spans="1:18" x14ac:dyDescent="0.25">
      <c r="A995" t="s">
        <v>1869</v>
      </c>
      <c r="B995" t="s">
        <v>1823</v>
      </c>
      <c r="C995" t="s">
        <v>1870</v>
      </c>
      <c r="D995" s="26">
        <v>45326</v>
      </c>
      <c r="E995" t="s">
        <v>17</v>
      </c>
      <c r="F995" t="s">
        <v>4</v>
      </c>
      <c r="G995">
        <v>75</v>
      </c>
      <c r="H995">
        <v>60</v>
      </c>
      <c r="I995" s="26">
        <f t="shared" si="30"/>
        <v>45323</v>
      </c>
      <c r="J995" s="26">
        <f>INDEX(customers!$L:$L,MATCH(orders!$B995,customers!$A:$A,0))</f>
        <v>44713</v>
      </c>
      <c r="K995">
        <v>1</v>
      </c>
      <c r="L995">
        <f t="shared" si="31"/>
        <v>20</v>
      </c>
      <c r="M995" s="26" t="str">
        <f>INDEX(customers!$I:$I,MATCH(orders!$B995,customers!$A:$A,0))</f>
        <v>Paid Search</v>
      </c>
      <c r="N995" s="26" t="str">
        <f>INDEX(customers!$E:$E,MATCH(orders!$B995,customers!$A:$A,0))</f>
        <v>Asia-Pacific</v>
      </c>
      <c r="O995" s="26" t="str">
        <f>INDEX(customers!$F:$F,MATCH(orders!$B995,customers!$A:$A,0))</f>
        <v>Healthcare</v>
      </c>
      <c r="P995" s="26" t="str">
        <f>INDEX(customers!$G:$G,MATCH(orders!$B995,customers!$A:$A,0))</f>
        <v>SMBs</v>
      </c>
      <c r="Q995" t="str">
        <f>INDEX(customers!$J:$J,MATCH(orders!$B995,customers!$A:$A,0))</f>
        <v>Pro</v>
      </c>
      <c r="R995" t="str">
        <f>INDEX(customers!$K:$K,MATCH(orders!$B995,customers!$A:$A,0))</f>
        <v>Monthly</v>
      </c>
    </row>
    <row r="996" spans="1:18" x14ac:dyDescent="0.25">
      <c r="A996" t="s">
        <v>1871</v>
      </c>
      <c r="B996" t="s">
        <v>1823</v>
      </c>
      <c r="C996" t="s">
        <v>1870</v>
      </c>
      <c r="D996" s="26">
        <v>45355</v>
      </c>
      <c r="E996" t="s">
        <v>17</v>
      </c>
      <c r="F996" t="s">
        <v>4</v>
      </c>
      <c r="G996">
        <v>75</v>
      </c>
      <c r="H996">
        <v>60</v>
      </c>
      <c r="I996" s="26">
        <f t="shared" si="30"/>
        <v>45352</v>
      </c>
      <c r="J996" s="26">
        <f>INDEX(customers!$L:$L,MATCH(orders!$B996,customers!$A:$A,0))</f>
        <v>44713</v>
      </c>
      <c r="K996">
        <v>1</v>
      </c>
      <c r="L996">
        <f t="shared" si="31"/>
        <v>21</v>
      </c>
      <c r="M996" s="26" t="str">
        <f>INDEX(customers!$I:$I,MATCH(orders!$B996,customers!$A:$A,0))</f>
        <v>Paid Search</v>
      </c>
      <c r="N996" s="26" t="str">
        <f>INDEX(customers!$E:$E,MATCH(orders!$B996,customers!$A:$A,0))</f>
        <v>Asia-Pacific</v>
      </c>
      <c r="O996" s="26" t="str">
        <f>INDEX(customers!$F:$F,MATCH(orders!$B996,customers!$A:$A,0))</f>
        <v>Healthcare</v>
      </c>
      <c r="P996" s="26" t="str">
        <f>INDEX(customers!$G:$G,MATCH(orders!$B996,customers!$A:$A,0))</f>
        <v>SMBs</v>
      </c>
      <c r="Q996" t="str">
        <f>INDEX(customers!$J:$J,MATCH(orders!$B996,customers!$A:$A,0))</f>
        <v>Pro</v>
      </c>
      <c r="R996" t="str">
        <f>INDEX(customers!$K:$K,MATCH(orders!$B996,customers!$A:$A,0))</f>
        <v>Monthly</v>
      </c>
    </row>
    <row r="997" spans="1:18" x14ac:dyDescent="0.25">
      <c r="A997" t="s">
        <v>1872</v>
      </c>
      <c r="B997" t="s">
        <v>1823</v>
      </c>
      <c r="C997" t="s">
        <v>1873</v>
      </c>
      <c r="D997" s="26">
        <v>45357</v>
      </c>
      <c r="E997" t="s">
        <v>17</v>
      </c>
      <c r="F997" t="s">
        <v>4</v>
      </c>
      <c r="G997">
        <v>75</v>
      </c>
      <c r="H997">
        <v>60</v>
      </c>
      <c r="I997" s="26">
        <f t="shared" si="30"/>
        <v>45352</v>
      </c>
      <c r="J997" s="26">
        <f>INDEX(customers!$L:$L,MATCH(orders!$B997,customers!$A:$A,0))</f>
        <v>44713</v>
      </c>
      <c r="K997">
        <v>1</v>
      </c>
      <c r="L997">
        <f t="shared" si="31"/>
        <v>21</v>
      </c>
      <c r="M997" s="26" t="str">
        <f>INDEX(customers!$I:$I,MATCH(orders!$B997,customers!$A:$A,0))</f>
        <v>Paid Search</v>
      </c>
      <c r="N997" s="26" t="str">
        <f>INDEX(customers!$E:$E,MATCH(orders!$B997,customers!$A:$A,0))</f>
        <v>Asia-Pacific</v>
      </c>
      <c r="O997" s="26" t="str">
        <f>INDEX(customers!$F:$F,MATCH(orders!$B997,customers!$A:$A,0))</f>
        <v>Healthcare</v>
      </c>
      <c r="P997" s="26" t="str">
        <f>INDEX(customers!$G:$G,MATCH(orders!$B997,customers!$A:$A,0))</f>
        <v>SMBs</v>
      </c>
      <c r="Q997" t="str">
        <f>INDEX(customers!$J:$J,MATCH(orders!$B997,customers!$A:$A,0))</f>
        <v>Pro</v>
      </c>
      <c r="R997" t="str">
        <f>INDEX(customers!$K:$K,MATCH(orders!$B997,customers!$A:$A,0))</f>
        <v>Monthly</v>
      </c>
    </row>
    <row r="998" spans="1:18" x14ac:dyDescent="0.25">
      <c r="A998" t="s">
        <v>1874</v>
      </c>
      <c r="B998" t="s">
        <v>1823</v>
      </c>
      <c r="C998" t="s">
        <v>1875</v>
      </c>
      <c r="D998" s="26">
        <v>45388</v>
      </c>
      <c r="E998" t="s">
        <v>17</v>
      </c>
      <c r="F998" t="s">
        <v>4</v>
      </c>
      <c r="G998">
        <v>75</v>
      </c>
      <c r="H998">
        <v>60</v>
      </c>
      <c r="I998" s="26">
        <f t="shared" si="30"/>
        <v>45383</v>
      </c>
      <c r="J998" s="26">
        <f>INDEX(customers!$L:$L,MATCH(orders!$B998,customers!$A:$A,0))</f>
        <v>44713</v>
      </c>
      <c r="K998">
        <v>1</v>
      </c>
      <c r="L998">
        <f t="shared" si="31"/>
        <v>22</v>
      </c>
      <c r="M998" s="26" t="str">
        <f>INDEX(customers!$I:$I,MATCH(orders!$B998,customers!$A:$A,0))</f>
        <v>Paid Search</v>
      </c>
      <c r="N998" s="26" t="str">
        <f>INDEX(customers!$E:$E,MATCH(orders!$B998,customers!$A:$A,0))</f>
        <v>Asia-Pacific</v>
      </c>
      <c r="O998" s="26" t="str">
        <f>INDEX(customers!$F:$F,MATCH(orders!$B998,customers!$A:$A,0))</f>
        <v>Healthcare</v>
      </c>
      <c r="P998" s="26" t="str">
        <f>INDEX(customers!$G:$G,MATCH(orders!$B998,customers!$A:$A,0))</f>
        <v>SMBs</v>
      </c>
      <c r="Q998" t="str">
        <f>INDEX(customers!$J:$J,MATCH(orders!$B998,customers!$A:$A,0))</f>
        <v>Pro</v>
      </c>
      <c r="R998" t="str">
        <f>INDEX(customers!$K:$K,MATCH(orders!$B998,customers!$A:$A,0))</f>
        <v>Monthly</v>
      </c>
    </row>
    <row r="999" spans="1:18" x14ac:dyDescent="0.25">
      <c r="A999" t="s">
        <v>1876</v>
      </c>
      <c r="B999" t="s">
        <v>1823</v>
      </c>
      <c r="C999" t="s">
        <v>1875</v>
      </c>
      <c r="D999" s="26">
        <v>45418</v>
      </c>
      <c r="E999" t="s">
        <v>17</v>
      </c>
      <c r="F999" t="s">
        <v>4</v>
      </c>
      <c r="G999">
        <v>75</v>
      </c>
      <c r="H999">
        <v>60</v>
      </c>
      <c r="I999" s="26">
        <f t="shared" si="30"/>
        <v>45413</v>
      </c>
      <c r="J999" s="26">
        <f>INDEX(customers!$L:$L,MATCH(orders!$B999,customers!$A:$A,0))</f>
        <v>44713</v>
      </c>
      <c r="K999">
        <v>1</v>
      </c>
      <c r="L999">
        <f t="shared" si="31"/>
        <v>23</v>
      </c>
      <c r="M999" s="26" t="str">
        <f>INDEX(customers!$I:$I,MATCH(orders!$B999,customers!$A:$A,0))</f>
        <v>Paid Search</v>
      </c>
      <c r="N999" s="26" t="str">
        <f>INDEX(customers!$E:$E,MATCH(orders!$B999,customers!$A:$A,0))</f>
        <v>Asia-Pacific</v>
      </c>
      <c r="O999" s="26" t="str">
        <f>INDEX(customers!$F:$F,MATCH(orders!$B999,customers!$A:$A,0))</f>
        <v>Healthcare</v>
      </c>
      <c r="P999" s="26" t="str">
        <f>INDEX(customers!$G:$G,MATCH(orders!$B999,customers!$A:$A,0))</f>
        <v>SMBs</v>
      </c>
      <c r="Q999" t="str">
        <f>INDEX(customers!$J:$J,MATCH(orders!$B999,customers!$A:$A,0))</f>
        <v>Pro</v>
      </c>
      <c r="R999" t="str">
        <f>INDEX(customers!$K:$K,MATCH(orders!$B999,customers!$A:$A,0))</f>
        <v>Monthly</v>
      </c>
    </row>
    <row r="1000" spans="1:18" x14ac:dyDescent="0.25">
      <c r="A1000" t="s">
        <v>1877</v>
      </c>
      <c r="B1000" t="s">
        <v>1823</v>
      </c>
      <c r="C1000" t="s">
        <v>1878</v>
      </c>
      <c r="D1000" s="26">
        <v>45419</v>
      </c>
      <c r="E1000" t="s">
        <v>17</v>
      </c>
      <c r="F1000" t="s">
        <v>4</v>
      </c>
      <c r="G1000">
        <v>75</v>
      </c>
      <c r="H1000">
        <v>60</v>
      </c>
      <c r="I1000" s="26">
        <f t="shared" si="30"/>
        <v>45413</v>
      </c>
      <c r="J1000" s="26">
        <f>INDEX(customers!$L:$L,MATCH(orders!$B1000,customers!$A:$A,0))</f>
        <v>44713</v>
      </c>
      <c r="K1000">
        <v>1</v>
      </c>
      <c r="L1000">
        <f t="shared" si="31"/>
        <v>23</v>
      </c>
      <c r="M1000" s="26" t="str">
        <f>INDEX(customers!$I:$I,MATCH(orders!$B1000,customers!$A:$A,0))</f>
        <v>Paid Search</v>
      </c>
      <c r="N1000" s="26" t="str">
        <f>INDEX(customers!$E:$E,MATCH(orders!$B1000,customers!$A:$A,0))</f>
        <v>Asia-Pacific</v>
      </c>
      <c r="O1000" s="26" t="str">
        <f>INDEX(customers!$F:$F,MATCH(orders!$B1000,customers!$A:$A,0))</f>
        <v>Healthcare</v>
      </c>
      <c r="P1000" s="26" t="str">
        <f>INDEX(customers!$G:$G,MATCH(orders!$B1000,customers!$A:$A,0))</f>
        <v>SMBs</v>
      </c>
      <c r="Q1000" t="str">
        <f>INDEX(customers!$J:$J,MATCH(orders!$B1000,customers!$A:$A,0))</f>
        <v>Pro</v>
      </c>
      <c r="R1000" t="str">
        <f>INDEX(customers!$K:$K,MATCH(orders!$B1000,customers!$A:$A,0))</f>
        <v>Monthly</v>
      </c>
    </row>
    <row r="1001" spans="1:18" x14ac:dyDescent="0.25">
      <c r="A1001" t="s">
        <v>1879</v>
      </c>
      <c r="B1001" t="s">
        <v>1823</v>
      </c>
      <c r="C1001" t="s">
        <v>1880</v>
      </c>
      <c r="D1001" s="26">
        <v>45450</v>
      </c>
      <c r="E1001" t="s">
        <v>17</v>
      </c>
      <c r="F1001" t="s">
        <v>4</v>
      </c>
      <c r="G1001">
        <v>75</v>
      </c>
      <c r="H1001">
        <v>60</v>
      </c>
      <c r="I1001" s="26">
        <f t="shared" si="30"/>
        <v>45444</v>
      </c>
      <c r="J1001" s="26">
        <f>INDEX(customers!$L:$L,MATCH(orders!$B1001,customers!$A:$A,0))</f>
        <v>44713</v>
      </c>
      <c r="K1001">
        <v>1</v>
      </c>
      <c r="L1001">
        <f t="shared" si="31"/>
        <v>24</v>
      </c>
      <c r="M1001" s="26" t="str">
        <f>INDEX(customers!$I:$I,MATCH(orders!$B1001,customers!$A:$A,0))</f>
        <v>Paid Search</v>
      </c>
      <c r="N1001" s="26" t="str">
        <f>INDEX(customers!$E:$E,MATCH(orders!$B1001,customers!$A:$A,0))</f>
        <v>Asia-Pacific</v>
      </c>
      <c r="O1001" s="26" t="str">
        <f>INDEX(customers!$F:$F,MATCH(orders!$B1001,customers!$A:$A,0))</f>
        <v>Healthcare</v>
      </c>
      <c r="P1001" s="26" t="str">
        <f>INDEX(customers!$G:$G,MATCH(orders!$B1001,customers!$A:$A,0))</f>
        <v>SMBs</v>
      </c>
      <c r="Q1001" t="str">
        <f>INDEX(customers!$J:$J,MATCH(orders!$B1001,customers!$A:$A,0))</f>
        <v>Pro</v>
      </c>
      <c r="R1001" t="str">
        <f>INDEX(customers!$K:$K,MATCH(orders!$B1001,customers!$A:$A,0))</f>
        <v>Monthly</v>
      </c>
    </row>
    <row r="1002" spans="1:18" x14ac:dyDescent="0.25">
      <c r="A1002" t="s">
        <v>1881</v>
      </c>
      <c r="B1002" t="s">
        <v>1823</v>
      </c>
      <c r="C1002" t="s">
        <v>1880</v>
      </c>
      <c r="D1002" s="26">
        <v>45480</v>
      </c>
      <c r="E1002" t="s">
        <v>17</v>
      </c>
      <c r="F1002" t="s">
        <v>4</v>
      </c>
      <c r="G1002">
        <v>75</v>
      </c>
      <c r="H1002">
        <v>60</v>
      </c>
      <c r="I1002" s="26">
        <f t="shared" si="30"/>
        <v>45474</v>
      </c>
      <c r="J1002" s="26">
        <f>INDEX(customers!$L:$L,MATCH(orders!$B1002,customers!$A:$A,0))</f>
        <v>44713</v>
      </c>
      <c r="K1002">
        <v>1</v>
      </c>
      <c r="L1002">
        <f t="shared" si="31"/>
        <v>25</v>
      </c>
      <c r="M1002" s="26" t="str">
        <f>INDEX(customers!$I:$I,MATCH(orders!$B1002,customers!$A:$A,0))</f>
        <v>Paid Search</v>
      </c>
      <c r="N1002" s="26" t="str">
        <f>INDEX(customers!$E:$E,MATCH(orders!$B1002,customers!$A:$A,0))</f>
        <v>Asia-Pacific</v>
      </c>
      <c r="O1002" s="26" t="str">
        <f>INDEX(customers!$F:$F,MATCH(orders!$B1002,customers!$A:$A,0))</f>
        <v>Healthcare</v>
      </c>
      <c r="P1002" s="26" t="str">
        <f>INDEX(customers!$G:$G,MATCH(orders!$B1002,customers!$A:$A,0))</f>
        <v>SMBs</v>
      </c>
      <c r="Q1002" t="str">
        <f>INDEX(customers!$J:$J,MATCH(orders!$B1002,customers!$A:$A,0))</f>
        <v>Pro</v>
      </c>
      <c r="R1002" t="str">
        <f>INDEX(customers!$K:$K,MATCH(orders!$B1002,customers!$A:$A,0))</f>
        <v>Monthly</v>
      </c>
    </row>
    <row r="1003" spans="1:18" x14ac:dyDescent="0.25">
      <c r="A1003" t="s">
        <v>1882</v>
      </c>
      <c r="B1003" t="s">
        <v>1823</v>
      </c>
      <c r="C1003" t="s">
        <v>1883</v>
      </c>
      <c r="D1003" s="26">
        <v>45481</v>
      </c>
      <c r="E1003" t="s">
        <v>18</v>
      </c>
      <c r="F1003" t="s">
        <v>4</v>
      </c>
      <c r="G1003">
        <v>135</v>
      </c>
      <c r="H1003">
        <v>110.7</v>
      </c>
      <c r="I1003" s="26">
        <f t="shared" si="30"/>
        <v>45474</v>
      </c>
      <c r="J1003" s="26">
        <f>INDEX(customers!$L:$L,MATCH(orders!$B1003,customers!$A:$A,0))</f>
        <v>44713</v>
      </c>
      <c r="K1003">
        <v>1</v>
      </c>
      <c r="L1003">
        <f t="shared" si="31"/>
        <v>25</v>
      </c>
      <c r="M1003" s="26" t="str">
        <f>INDEX(customers!$I:$I,MATCH(orders!$B1003,customers!$A:$A,0))</f>
        <v>Paid Search</v>
      </c>
      <c r="N1003" s="26" t="str">
        <f>INDEX(customers!$E:$E,MATCH(orders!$B1003,customers!$A:$A,0))</f>
        <v>Asia-Pacific</v>
      </c>
      <c r="O1003" s="26" t="str">
        <f>INDEX(customers!$F:$F,MATCH(orders!$B1003,customers!$A:$A,0))</f>
        <v>Healthcare</v>
      </c>
      <c r="P1003" s="26" t="str">
        <f>INDEX(customers!$G:$G,MATCH(orders!$B1003,customers!$A:$A,0))</f>
        <v>SMBs</v>
      </c>
      <c r="Q1003" t="str">
        <f>INDEX(customers!$J:$J,MATCH(orders!$B1003,customers!$A:$A,0))</f>
        <v>Pro</v>
      </c>
      <c r="R1003" t="str">
        <f>INDEX(customers!$K:$K,MATCH(orders!$B1003,customers!$A:$A,0))</f>
        <v>Monthly</v>
      </c>
    </row>
    <row r="1004" spans="1:18" x14ac:dyDescent="0.25">
      <c r="A1004" t="s">
        <v>1884</v>
      </c>
      <c r="B1004" t="s">
        <v>1823</v>
      </c>
      <c r="C1004" t="s">
        <v>1885</v>
      </c>
      <c r="D1004" s="26">
        <v>45512</v>
      </c>
      <c r="E1004" t="s">
        <v>18</v>
      </c>
      <c r="F1004" t="s">
        <v>4</v>
      </c>
      <c r="G1004">
        <v>135</v>
      </c>
      <c r="H1004">
        <v>110.7</v>
      </c>
      <c r="I1004" s="26">
        <f t="shared" si="30"/>
        <v>45505</v>
      </c>
      <c r="J1004" s="26">
        <f>INDEX(customers!$L:$L,MATCH(orders!$B1004,customers!$A:$A,0))</f>
        <v>44713</v>
      </c>
      <c r="K1004">
        <v>1</v>
      </c>
      <c r="L1004">
        <f t="shared" si="31"/>
        <v>26</v>
      </c>
      <c r="M1004" s="26" t="str">
        <f>INDEX(customers!$I:$I,MATCH(orders!$B1004,customers!$A:$A,0))</f>
        <v>Paid Search</v>
      </c>
      <c r="N1004" s="26" t="str">
        <f>INDEX(customers!$E:$E,MATCH(orders!$B1004,customers!$A:$A,0))</f>
        <v>Asia-Pacific</v>
      </c>
      <c r="O1004" s="26" t="str">
        <f>INDEX(customers!$F:$F,MATCH(orders!$B1004,customers!$A:$A,0))</f>
        <v>Healthcare</v>
      </c>
      <c r="P1004" s="26" t="str">
        <f>INDEX(customers!$G:$G,MATCH(orders!$B1004,customers!$A:$A,0))</f>
        <v>SMBs</v>
      </c>
      <c r="Q1004" t="str">
        <f>INDEX(customers!$J:$J,MATCH(orders!$B1004,customers!$A:$A,0))</f>
        <v>Pro</v>
      </c>
      <c r="R1004" t="str">
        <f>INDEX(customers!$K:$K,MATCH(orders!$B1004,customers!$A:$A,0))</f>
        <v>Monthly</v>
      </c>
    </row>
    <row r="1005" spans="1:18" x14ac:dyDescent="0.25">
      <c r="A1005" t="s">
        <v>1886</v>
      </c>
      <c r="B1005" t="s">
        <v>1823</v>
      </c>
      <c r="C1005" t="s">
        <v>1887</v>
      </c>
      <c r="D1005" s="26">
        <v>45543</v>
      </c>
      <c r="E1005" t="s">
        <v>18</v>
      </c>
      <c r="F1005" t="s">
        <v>4</v>
      </c>
      <c r="G1005">
        <v>135</v>
      </c>
      <c r="H1005">
        <v>110.7</v>
      </c>
      <c r="I1005" s="26">
        <f t="shared" si="30"/>
        <v>45536</v>
      </c>
      <c r="J1005" s="26">
        <f>INDEX(customers!$L:$L,MATCH(orders!$B1005,customers!$A:$A,0))</f>
        <v>44713</v>
      </c>
      <c r="K1005">
        <v>1</v>
      </c>
      <c r="L1005">
        <f t="shared" si="31"/>
        <v>27</v>
      </c>
      <c r="M1005" s="26" t="str">
        <f>INDEX(customers!$I:$I,MATCH(orders!$B1005,customers!$A:$A,0))</f>
        <v>Paid Search</v>
      </c>
      <c r="N1005" s="26" t="str">
        <f>INDEX(customers!$E:$E,MATCH(orders!$B1005,customers!$A:$A,0))</f>
        <v>Asia-Pacific</v>
      </c>
      <c r="O1005" s="26" t="str">
        <f>INDEX(customers!$F:$F,MATCH(orders!$B1005,customers!$A:$A,0))</f>
        <v>Healthcare</v>
      </c>
      <c r="P1005" s="26" t="str">
        <f>INDEX(customers!$G:$G,MATCH(orders!$B1005,customers!$A:$A,0))</f>
        <v>SMBs</v>
      </c>
      <c r="Q1005" t="str">
        <f>INDEX(customers!$J:$J,MATCH(orders!$B1005,customers!$A:$A,0))</f>
        <v>Pro</v>
      </c>
      <c r="R1005" t="str">
        <f>INDEX(customers!$K:$K,MATCH(orders!$B1005,customers!$A:$A,0))</f>
        <v>Monthly</v>
      </c>
    </row>
    <row r="1006" spans="1:18" x14ac:dyDescent="0.25">
      <c r="A1006" t="s">
        <v>1888</v>
      </c>
      <c r="B1006" t="s">
        <v>1823</v>
      </c>
      <c r="C1006" t="s">
        <v>1887</v>
      </c>
      <c r="D1006" s="26">
        <v>45573</v>
      </c>
      <c r="E1006" t="s">
        <v>18</v>
      </c>
      <c r="F1006" t="s">
        <v>4</v>
      </c>
      <c r="G1006">
        <v>135</v>
      </c>
      <c r="H1006">
        <v>110.7</v>
      </c>
      <c r="I1006" s="26">
        <f t="shared" si="30"/>
        <v>45566</v>
      </c>
      <c r="J1006" s="26">
        <f>INDEX(customers!$L:$L,MATCH(orders!$B1006,customers!$A:$A,0))</f>
        <v>44713</v>
      </c>
      <c r="K1006">
        <v>1</v>
      </c>
      <c r="L1006">
        <f t="shared" si="31"/>
        <v>28</v>
      </c>
      <c r="M1006" s="26" t="str">
        <f>INDEX(customers!$I:$I,MATCH(orders!$B1006,customers!$A:$A,0))</f>
        <v>Paid Search</v>
      </c>
      <c r="N1006" s="26" t="str">
        <f>INDEX(customers!$E:$E,MATCH(orders!$B1006,customers!$A:$A,0))</f>
        <v>Asia-Pacific</v>
      </c>
      <c r="O1006" s="26" t="str">
        <f>INDEX(customers!$F:$F,MATCH(orders!$B1006,customers!$A:$A,0))</f>
        <v>Healthcare</v>
      </c>
      <c r="P1006" s="26" t="str">
        <f>INDEX(customers!$G:$G,MATCH(orders!$B1006,customers!$A:$A,0))</f>
        <v>SMBs</v>
      </c>
      <c r="Q1006" t="str">
        <f>INDEX(customers!$J:$J,MATCH(orders!$B1006,customers!$A:$A,0))</f>
        <v>Pro</v>
      </c>
      <c r="R1006" t="str">
        <f>INDEX(customers!$K:$K,MATCH(orders!$B1006,customers!$A:$A,0))</f>
        <v>Monthly</v>
      </c>
    </row>
    <row r="1007" spans="1:18" x14ac:dyDescent="0.25">
      <c r="A1007" t="s">
        <v>1889</v>
      </c>
      <c r="B1007" t="s">
        <v>1823</v>
      </c>
      <c r="C1007" t="s">
        <v>1890</v>
      </c>
      <c r="D1007" s="26">
        <v>45574</v>
      </c>
      <c r="E1007" t="s">
        <v>18</v>
      </c>
      <c r="F1007" t="s">
        <v>4</v>
      </c>
      <c r="G1007">
        <v>135</v>
      </c>
      <c r="H1007">
        <v>110.7</v>
      </c>
      <c r="I1007" s="26">
        <f t="shared" si="30"/>
        <v>45566</v>
      </c>
      <c r="J1007" s="26">
        <f>INDEX(customers!$L:$L,MATCH(orders!$B1007,customers!$A:$A,0))</f>
        <v>44713</v>
      </c>
      <c r="K1007">
        <v>1</v>
      </c>
      <c r="L1007">
        <f t="shared" si="31"/>
        <v>28</v>
      </c>
      <c r="M1007" s="26" t="str">
        <f>INDEX(customers!$I:$I,MATCH(orders!$B1007,customers!$A:$A,0))</f>
        <v>Paid Search</v>
      </c>
      <c r="N1007" s="26" t="str">
        <f>INDEX(customers!$E:$E,MATCH(orders!$B1007,customers!$A:$A,0))</f>
        <v>Asia-Pacific</v>
      </c>
      <c r="O1007" s="26" t="str">
        <f>INDEX(customers!$F:$F,MATCH(orders!$B1007,customers!$A:$A,0))</f>
        <v>Healthcare</v>
      </c>
      <c r="P1007" s="26" t="str">
        <f>INDEX(customers!$G:$G,MATCH(orders!$B1007,customers!$A:$A,0))</f>
        <v>SMBs</v>
      </c>
      <c r="Q1007" t="str">
        <f>INDEX(customers!$J:$J,MATCH(orders!$B1007,customers!$A:$A,0))</f>
        <v>Pro</v>
      </c>
      <c r="R1007" t="str">
        <f>INDEX(customers!$K:$K,MATCH(orders!$B1007,customers!$A:$A,0))</f>
        <v>Monthly</v>
      </c>
    </row>
    <row r="1008" spans="1:18" x14ac:dyDescent="0.25">
      <c r="A1008" t="s">
        <v>1891</v>
      </c>
      <c r="B1008" t="s">
        <v>1823</v>
      </c>
      <c r="C1008" t="s">
        <v>1892</v>
      </c>
      <c r="D1008" s="26">
        <v>45605</v>
      </c>
      <c r="E1008" t="s">
        <v>18</v>
      </c>
      <c r="F1008" t="s">
        <v>4</v>
      </c>
      <c r="G1008">
        <v>135</v>
      </c>
      <c r="H1008">
        <v>110.7</v>
      </c>
      <c r="I1008" s="26">
        <f t="shared" si="30"/>
        <v>45597</v>
      </c>
      <c r="J1008" s="26">
        <f>INDEX(customers!$L:$L,MATCH(orders!$B1008,customers!$A:$A,0))</f>
        <v>44713</v>
      </c>
      <c r="K1008">
        <v>1</v>
      </c>
      <c r="L1008">
        <f t="shared" si="31"/>
        <v>29</v>
      </c>
      <c r="M1008" s="26" t="str">
        <f>INDEX(customers!$I:$I,MATCH(orders!$B1008,customers!$A:$A,0))</f>
        <v>Paid Search</v>
      </c>
      <c r="N1008" s="26" t="str">
        <f>INDEX(customers!$E:$E,MATCH(orders!$B1008,customers!$A:$A,0))</f>
        <v>Asia-Pacific</v>
      </c>
      <c r="O1008" s="26" t="str">
        <f>INDEX(customers!$F:$F,MATCH(orders!$B1008,customers!$A:$A,0))</f>
        <v>Healthcare</v>
      </c>
      <c r="P1008" s="26" t="str">
        <f>INDEX(customers!$G:$G,MATCH(orders!$B1008,customers!$A:$A,0))</f>
        <v>SMBs</v>
      </c>
      <c r="Q1008" t="str">
        <f>INDEX(customers!$J:$J,MATCH(orders!$B1008,customers!$A:$A,0))</f>
        <v>Pro</v>
      </c>
      <c r="R1008" t="str">
        <f>INDEX(customers!$K:$K,MATCH(orders!$B1008,customers!$A:$A,0))</f>
        <v>Monthly</v>
      </c>
    </row>
    <row r="1009" spans="1:18" x14ac:dyDescent="0.25">
      <c r="A1009" t="s">
        <v>1893</v>
      </c>
      <c r="B1009" t="s">
        <v>1823</v>
      </c>
      <c r="C1009" t="s">
        <v>1892</v>
      </c>
      <c r="D1009" s="26">
        <v>45635</v>
      </c>
      <c r="E1009" t="s">
        <v>18</v>
      </c>
      <c r="F1009" t="s">
        <v>4</v>
      </c>
      <c r="G1009">
        <v>135</v>
      </c>
      <c r="H1009">
        <v>110.7</v>
      </c>
      <c r="I1009" s="26">
        <f t="shared" si="30"/>
        <v>45627</v>
      </c>
      <c r="J1009" s="26">
        <f>INDEX(customers!$L:$L,MATCH(orders!$B1009,customers!$A:$A,0))</f>
        <v>44713</v>
      </c>
      <c r="K1009">
        <v>1</v>
      </c>
      <c r="L1009">
        <f t="shared" si="31"/>
        <v>30</v>
      </c>
      <c r="M1009" s="26" t="str">
        <f>INDEX(customers!$I:$I,MATCH(orders!$B1009,customers!$A:$A,0))</f>
        <v>Paid Search</v>
      </c>
      <c r="N1009" s="26" t="str">
        <f>INDEX(customers!$E:$E,MATCH(orders!$B1009,customers!$A:$A,0))</f>
        <v>Asia-Pacific</v>
      </c>
      <c r="O1009" s="26" t="str">
        <f>INDEX(customers!$F:$F,MATCH(orders!$B1009,customers!$A:$A,0))</f>
        <v>Healthcare</v>
      </c>
      <c r="P1009" s="26" t="str">
        <f>INDEX(customers!$G:$G,MATCH(orders!$B1009,customers!$A:$A,0))</f>
        <v>SMBs</v>
      </c>
      <c r="Q1009" t="str">
        <f>INDEX(customers!$J:$J,MATCH(orders!$B1009,customers!$A:$A,0))</f>
        <v>Pro</v>
      </c>
      <c r="R1009" t="str">
        <f>INDEX(customers!$K:$K,MATCH(orders!$B1009,customers!$A:$A,0))</f>
        <v>Monthly</v>
      </c>
    </row>
    <row r="1010" spans="1:18" x14ac:dyDescent="0.25">
      <c r="A1010" t="s">
        <v>1894</v>
      </c>
      <c r="B1010" t="s">
        <v>1823</v>
      </c>
      <c r="C1010" t="s">
        <v>1895</v>
      </c>
      <c r="D1010" s="26">
        <v>45636</v>
      </c>
      <c r="E1010" t="s">
        <v>18</v>
      </c>
      <c r="F1010" t="s">
        <v>4</v>
      </c>
      <c r="G1010">
        <v>135</v>
      </c>
      <c r="H1010">
        <v>110.7</v>
      </c>
      <c r="I1010" s="26">
        <f t="shared" si="30"/>
        <v>45627</v>
      </c>
      <c r="J1010" s="26">
        <f>INDEX(customers!$L:$L,MATCH(orders!$B1010,customers!$A:$A,0))</f>
        <v>44713</v>
      </c>
      <c r="K1010">
        <v>1</v>
      </c>
      <c r="L1010">
        <f t="shared" si="31"/>
        <v>30</v>
      </c>
      <c r="M1010" s="26" t="str">
        <f>INDEX(customers!$I:$I,MATCH(orders!$B1010,customers!$A:$A,0))</f>
        <v>Paid Search</v>
      </c>
      <c r="N1010" s="26" t="str">
        <f>INDEX(customers!$E:$E,MATCH(orders!$B1010,customers!$A:$A,0))</f>
        <v>Asia-Pacific</v>
      </c>
      <c r="O1010" s="26" t="str">
        <f>INDEX(customers!$F:$F,MATCH(orders!$B1010,customers!$A:$A,0))</f>
        <v>Healthcare</v>
      </c>
      <c r="P1010" s="26" t="str">
        <f>INDEX(customers!$G:$G,MATCH(orders!$B1010,customers!$A:$A,0))</f>
        <v>SMBs</v>
      </c>
      <c r="Q1010" t="str">
        <f>INDEX(customers!$J:$J,MATCH(orders!$B1010,customers!$A:$A,0))</f>
        <v>Pro</v>
      </c>
      <c r="R1010" t="str">
        <f>INDEX(customers!$K:$K,MATCH(orders!$B1010,customers!$A:$A,0))</f>
        <v>Monthly</v>
      </c>
    </row>
    <row r="1011" spans="1:18" x14ac:dyDescent="0.25">
      <c r="A1011" t="s">
        <v>1896</v>
      </c>
      <c r="B1011" t="s">
        <v>1897</v>
      </c>
      <c r="C1011" t="s">
        <v>1898</v>
      </c>
      <c r="D1011" s="26">
        <v>45025</v>
      </c>
      <c r="E1011" t="s">
        <v>17</v>
      </c>
      <c r="F1011" t="s">
        <v>4</v>
      </c>
      <c r="G1011">
        <v>75</v>
      </c>
      <c r="H1011">
        <v>60</v>
      </c>
      <c r="I1011" s="26">
        <f t="shared" si="30"/>
        <v>45017</v>
      </c>
      <c r="J1011" s="26">
        <f>INDEX(customers!$L:$L,MATCH(orders!$B1011,customers!$A:$A,0))</f>
        <v>45017</v>
      </c>
      <c r="K1011">
        <v>1</v>
      </c>
      <c r="L1011">
        <f t="shared" si="31"/>
        <v>0</v>
      </c>
      <c r="M1011" s="26" t="str">
        <f>INDEX(customers!$I:$I,MATCH(orders!$B1011,customers!$A:$A,0))</f>
        <v>Social Media</v>
      </c>
      <c r="N1011" s="26" t="str">
        <f>INDEX(customers!$E:$E,MATCH(orders!$B1011,customers!$A:$A,0))</f>
        <v>North America</v>
      </c>
      <c r="O1011" s="26" t="str">
        <f>INDEX(customers!$F:$F,MATCH(orders!$B1011,customers!$A:$A,0))</f>
        <v>Healthcare</v>
      </c>
      <c r="P1011" s="26" t="str">
        <f>INDEX(customers!$G:$G,MATCH(orders!$B1011,customers!$A:$A,0))</f>
        <v>SMBs</v>
      </c>
      <c r="Q1011" t="str">
        <f>INDEX(customers!$J:$J,MATCH(orders!$B1011,customers!$A:$A,0))</f>
        <v>Basic</v>
      </c>
      <c r="R1011" t="str">
        <f>INDEX(customers!$K:$K,MATCH(orders!$B1011,customers!$A:$A,0))</f>
        <v>Monthly</v>
      </c>
    </row>
    <row r="1012" spans="1:18" x14ac:dyDescent="0.25">
      <c r="A1012" t="s">
        <v>1899</v>
      </c>
      <c r="B1012" t="s">
        <v>1897</v>
      </c>
      <c r="C1012" t="s">
        <v>1898</v>
      </c>
      <c r="D1012" s="26">
        <v>45055</v>
      </c>
      <c r="E1012" t="s">
        <v>17</v>
      </c>
      <c r="F1012" t="s">
        <v>4</v>
      </c>
      <c r="G1012">
        <v>75</v>
      </c>
      <c r="H1012">
        <v>60</v>
      </c>
      <c r="I1012" s="26">
        <f t="shared" si="30"/>
        <v>45047</v>
      </c>
      <c r="J1012" s="26">
        <f>INDEX(customers!$L:$L,MATCH(orders!$B1012,customers!$A:$A,0))</f>
        <v>45017</v>
      </c>
      <c r="K1012">
        <v>1</v>
      </c>
      <c r="L1012">
        <f t="shared" si="31"/>
        <v>1</v>
      </c>
      <c r="M1012" s="26" t="str">
        <f>INDEX(customers!$I:$I,MATCH(orders!$B1012,customers!$A:$A,0))</f>
        <v>Social Media</v>
      </c>
      <c r="N1012" s="26" t="str">
        <f>INDEX(customers!$E:$E,MATCH(orders!$B1012,customers!$A:$A,0))</f>
        <v>North America</v>
      </c>
      <c r="O1012" s="26" t="str">
        <f>INDEX(customers!$F:$F,MATCH(orders!$B1012,customers!$A:$A,0))</f>
        <v>Healthcare</v>
      </c>
      <c r="P1012" s="26" t="str">
        <f>INDEX(customers!$G:$G,MATCH(orders!$B1012,customers!$A:$A,0))</f>
        <v>SMBs</v>
      </c>
      <c r="Q1012" t="str">
        <f>INDEX(customers!$J:$J,MATCH(orders!$B1012,customers!$A:$A,0))</f>
        <v>Basic</v>
      </c>
      <c r="R1012" t="str">
        <f>INDEX(customers!$K:$K,MATCH(orders!$B1012,customers!$A:$A,0))</f>
        <v>Monthly</v>
      </c>
    </row>
    <row r="1013" spans="1:18" x14ac:dyDescent="0.25">
      <c r="A1013" t="s">
        <v>1900</v>
      </c>
      <c r="B1013" t="s">
        <v>1897</v>
      </c>
      <c r="C1013" t="s">
        <v>1901</v>
      </c>
      <c r="D1013" s="26">
        <v>45056</v>
      </c>
      <c r="E1013" t="s">
        <v>17</v>
      </c>
      <c r="F1013" t="s">
        <v>4</v>
      </c>
      <c r="G1013">
        <v>75</v>
      </c>
      <c r="H1013">
        <v>60</v>
      </c>
      <c r="I1013" s="26">
        <f t="shared" si="30"/>
        <v>45047</v>
      </c>
      <c r="J1013" s="26">
        <f>INDEX(customers!$L:$L,MATCH(orders!$B1013,customers!$A:$A,0))</f>
        <v>45017</v>
      </c>
      <c r="K1013">
        <v>1</v>
      </c>
      <c r="L1013">
        <f t="shared" si="31"/>
        <v>1</v>
      </c>
      <c r="M1013" s="26" t="str">
        <f>INDEX(customers!$I:$I,MATCH(orders!$B1013,customers!$A:$A,0))</f>
        <v>Social Media</v>
      </c>
      <c r="N1013" s="26" t="str">
        <f>INDEX(customers!$E:$E,MATCH(orders!$B1013,customers!$A:$A,0))</f>
        <v>North America</v>
      </c>
      <c r="O1013" s="26" t="str">
        <f>INDEX(customers!$F:$F,MATCH(orders!$B1013,customers!$A:$A,0))</f>
        <v>Healthcare</v>
      </c>
      <c r="P1013" s="26" t="str">
        <f>INDEX(customers!$G:$G,MATCH(orders!$B1013,customers!$A:$A,0))</f>
        <v>SMBs</v>
      </c>
      <c r="Q1013" t="str">
        <f>INDEX(customers!$J:$J,MATCH(orders!$B1013,customers!$A:$A,0))</f>
        <v>Basic</v>
      </c>
      <c r="R1013" t="str">
        <f>INDEX(customers!$K:$K,MATCH(orders!$B1013,customers!$A:$A,0))</f>
        <v>Monthly</v>
      </c>
    </row>
    <row r="1014" spans="1:18" x14ac:dyDescent="0.25">
      <c r="A1014" t="s">
        <v>1902</v>
      </c>
      <c r="B1014" t="s">
        <v>1897</v>
      </c>
      <c r="C1014" t="s">
        <v>1903</v>
      </c>
      <c r="D1014" s="26">
        <v>45087</v>
      </c>
      <c r="E1014" t="s">
        <v>17</v>
      </c>
      <c r="F1014" t="s">
        <v>4</v>
      </c>
      <c r="G1014">
        <v>75</v>
      </c>
      <c r="H1014">
        <v>60</v>
      </c>
      <c r="I1014" s="26">
        <f t="shared" si="30"/>
        <v>45078</v>
      </c>
      <c r="J1014" s="26">
        <f>INDEX(customers!$L:$L,MATCH(orders!$B1014,customers!$A:$A,0))</f>
        <v>45017</v>
      </c>
      <c r="K1014">
        <v>1</v>
      </c>
      <c r="L1014">
        <f t="shared" si="31"/>
        <v>2</v>
      </c>
      <c r="M1014" s="26" t="str">
        <f>INDEX(customers!$I:$I,MATCH(orders!$B1014,customers!$A:$A,0))</f>
        <v>Social Media</v>
      </c>
      <c r="N1014" s="26" t="str">
        <f>INDEX(customers!$E:$E,MATCH(orders!$B1014,customers!$A:$A,0))</f>
        <v>North America</v>
      </c>
      <c r="O1014" s="26" t="str">
        <f>INDEX(customers!$F:$F,MATCH(orders!$B1014,customers!$A:$A,0))</f>
        <v>Healthcare</v>
      </c>
      <c r="P1014" s="26" t="str">
        <f>INDEX(customers!$G:$G,MATCH(orders!$B1014,customers!$A:$A,0))</f>
        <v>SMBs</v>
      </c>
      <c r="Q1014" t="str">
        <f>INDEX(customers!$J:$J,MATCH(orders!$B1014,customers!$A:$A,0))</f>
        <v>Basic</v>
      </c>
      <c r="R1014" t="str">
        <f>INDEX(customers!$K:$K,MATCH(orders!$B1014,customers!$A:$A,0))</f>
        <v>Monthly</v>
      </c>
    </row>
    <row r="1015" spans="1:18" x14ac:dyDescent="0.25">
      <c r="A1015" t="s">
        <v>1904</v>
      </c>
      <c r="B1015" t="s">
        <v>1897</v>
      </c>
      <c r="C1015" t="s">
        <v>1903</v>
      </c>
      <c r="D1015" s="26">
        <v>45117</v>
      </c>
      <c r="E1015" t="s">
        <v>17</v>
      </c>
      <c r="F1015" t="s">
        <v>4</v>
      </c>
      <c r="G1015">
        <v>75</v>
      </c>
      <c r="H1015">
        <v>60</v>
      </c>
      <c r="I1015" s="26">
        <f t="shared" si="30"/>
        <v>45108</v>
      </c>
      <c r="J1015" s="26">
        <f>INDEX(customers!$L:$L,MATCH(orders!$B1015,customers!$A:$A,0))</f>
        <v>45017</v>
      </c>
      <c r="K1015">
        <v>1</v>
      </c>
      <c r="L1015">
        <f t="shared" si="31"/>
        <v>3</v>
      </c>
      <c r="M1015" s="26" t="str">
        <f>INDEX(customers!$I:$I,MATCH(orders!$B1015,customers!$A:$A,0))</f>
        <v>Social Media</v>
      </c>
      <c r="N1015" s="26" t="str">
        <f>INDEX(customers!$E:$E,MATCH(orders!$B1015,customers!$A:$A,0))</f>
        <v>North America</v>
      </c>
      <c r="O1015" s="26" t="str">
        <f>INDEX(customers!$F:$F,MATCH(orders!$B1015,customers!$A:$A,0))</f>
        <v>Healthcare</v>
      </c>
      <c r="P1015" s="26" t="str">
        <f>INDEX(customers!$G:$G,MATCH(orders!$B1015,customers!$A:$A,0))</f>
        <v>SMBs</v>
      </c>
      <c r="Q1015" t="str">
        <f>INDEX(customers!$J:$J,MATCH(orders!$B1015,customers!$A:$A,0))</f>
        <v>Basic</v>
      </c>
      <c r="R1015" t="str">
        <f>INDEX(customers!$K:$K,MATCH(orders!$B1015,customers!$A:$A,0))</f>
        <v>Monthly</v>
      </c>
    </row>
    <row r="1016" spans="1:18" x14ac:dyDescent="0.25">
      <c r="A1016" t="s">
        <v>1905</v>
      </c>
      <c r="B1016" t="s">
        <v>1897</v>
      </c>
      <c r="C1016" t="s">
        <v>1906</v>
      </c>
      <c r="D1016" s="26">
        <v>45118</v>
      </c>
      <c r="E1016" t="s">
        <v>17</v>
      </c>
      <c r="F1016" t="s">
        <v>4</v>
      </c>
      <c r="G1016">
        <v>75</v>
      </c>
      <c r="H1016">
        <v>60</v>
      </c>
      <c r="I1016" s="26">
        <f t="shared" si="30"/>
        <v>45108</v>
      </c>
      <c r="J1016" s="26">
        <f>INDEX(customers!$L:$L,MATCH(orders!$B1016,customers!$A:$A,0))</f>
        <v>45017</v>
      </c>
      <c r="K1016">
        <v>1</v>
      </c>
      <c r="L1016">
        <f t="shared" si="31"/>
        <v>3</v>
      </c>
      <c r="M1016" s="26" t="str">
        <f>INDEX(customers!$I:$I,MATCH(orders!$B1016,customers!$A:$A,0))</f>
        <v>Social Media</v>
      </c>
      <c r="N1016" s="26" t="str">
        <f>INDEX(customers!$E:$E,MATCH(orders!$B1016,customers!$A:$A,0))</f>
        <v>North America</v>
      </c>
      <c r="O1016" s="26" t="str">
        <f>INDEX(customers!$F:$F,MATCH(orders!$B1016,customers!$A:$A,0))</f>
        <v>Healthcare</v>
      </c>
      <c r="P1016" s="26" t="str">
        <f>INDEX(customers!$G:$G,MATCH(orders!$B1016,customers!$A:$A,0))</f>
        <v>SMBs</v>
      </c>
      <c r="Q1016" t="str">
        <f>INDEX(customers!$J:$J,MATCH(orders!$B1016,customers!$A:$A,0))</f>
        <v>Basic</v>
      </c>
      <c r="R1016" t="str">
        <f>INDEX(customers!$K:$K,MATCH(orders!$B1016,customers!$A:$A,0))</f>
        <v>Monthly</v>
      </c>
    </row>
    <row r="1017" spans="1:18" x14ac:dyDescent="0.25">
      <c r="A1017" t="s">
        <v>1907</v>
      </c>
      <c r="B1017" t="s">
        <v>1897</v>
      </c>
      <c r="C1017" t="s">
        <v>1908</v>
      </c>
      <c r="D1017" s="26">
        <v>45149</v>
      </c>
      <c r="E1017" t="s">
        <v>17</v>
      </c>
      <c r="F1017" t="s">
        <v>4</v>
      </c>
      <c r="G1017">
        <v>75</v>
      </c>
      <c r="H1017">
        <v>60</v>
      </c>
      <c r="I1017" s="26">
        <f t="shared" si="30"/>
        <v>45139</v>
      </c>
      <c r="J1017" s="26">
        <f>INDEX(customers!$L:$L,MATCH(orders!$B1017,customers!$A:$A,0))</f>
        <v>45017</v>
      </c>
      <c r="K1017">
        <v>1</v>
      </c>
      <c r="L1017">
        <f t="shared" si="31"/>
        <v>4</v>
      </c>
      <c r="M1017" s="26" t="str">
        <f>INDEX(customers!$I:$I,MATCH(orders!$B1017,customers!$A:$A,0))</f>
        <v>Social Media</v>
      </c>
      <c r="N1017" s="26" t="str">
        <f>INDEX(customers!$E:$E,MATCH(orders!$B1017,customers!$A:$A,0))</f>
        <v>North America</v>
      </c>
      <c r="O1017" s="26" t="str">
        <f>INDEX(customers!$F:$F,MATCH(orders!$B1017,customers!$A:$A,0))</f>
        <v>Healthcare</v>
      </c>
      <c r="P1017" s="26" t="str">
        <f>INDEX(customers!$G:$G,MATCH(orders!$B1017,customers!$A:$A,0))</f>
        <v>SMBs</v>
      </c>
      <c r="Q1017" t="str">
        <f>INDEX(customers!$J:$J,MATCH(orders!$B1017,customers!$A:$A,0))</f>
        <v>Basic</v>
      </c>
      <c r="R1017" t="str">
        <f>INDEX(customers!$K:$K,MATCH(orders!$B1017,customers!$A:$A,0))</f>
        <v>Monthly</v>
      </c>
    </row>
    <row r="1018" spans="1:18" x14ac:dyDescent="0.25">
      <c r="A1018" t="s">
        <v>1909</v>
      </c>
      <c r="B1018" t="s">
        <v>1897</v>
      </c>
      <c r="C1018" t="s">
        <v>1910</v>
      </c>
      <c r="D1018" s="26">
        <v>45180</v>
      </c>
      <c r="E1018" t="s">
        <v>17</v>
      </c>
      <c r="F1018" t="s">
        <v>4</v>
      </c>
      <c r="G1018">
        <v>75</v>
      </c>
      <c r="H1018">
        <v>60</v>
      </c>
      <c r="I1018" s="26">
        <f t="shared" si="30"/>
        <v>45170</v>
      </c>
      <c r="J1018" s="26">
        <f>INDEX(customers!$L:$L,MATCH(orders!$B1018,customers!$A:$A,0))</f>
        <v>45017</v>
      </c>
      <c r="K1018">
        <v>1</v>
      </c>
      <c r="L1018">
        <f t="shared" si="31"/>
        <v>5</v>
      </c>
      <c r="M1018" s="26" t="str">
        <f>INDEX(customers!$I:$I,MATCH(orders!$B1018,customers!$A:$A,0))</f>
        <v>Social Media</v>
      </c>
      <c r="N1018" s="26" t="str">
        <f>INDEX(customers!$E:$E,MATCH(orders!$B1018,customers!$A:$A,0))</f>
        <v>North America</v>
      </c>
      <c r="O1018" s="26" t="str">
        <f>INDEX(customers!$F:$F,MATCH(orders!$B1018,customers!$A:$A,0))</f>
        <v>Healthcare</v>
      </c>
      <c r="P1018" s="26" t="str">
        <f>INDEX(customers!$G:$G,MATCH(orders!$B1018,customers!$A:$A,0))</f>
        <v>SMBs</v>
      </c>
      <c r="Q1018" t="str">
        <f>INDEX(customers!$J:$J,MATCH(orders!$B1018,customers!$A:$A,0))</f>
        <v>Basic</v>
      </c>
      <c r="R1018" t="str">
        <f>INDEX(customers!$K:$K,MATCH(orders!$B1018,customers!$A:$A,0))</f>
        <v>Monthly</v>
      </c>
    </row>
    <row r="1019" spans="1:18" x14ac:dyDescent="0.25">
      <c r="A1019" t="s">
        <v>1911</v>
      </c>
      <c r="B1019" t="s">
        <v>1897</v>
      </c>
      <c r="C1019" t="s">
        <v>1910</v>
      </c>
      <c r="D1019" s="26">
        <v>45210</v>
      </c>
      <c r="E1019" t="s">
        <v>17</v>
      </c>
      <c r="F1019" t="s">
        <v>4</v>
      </c>
      <c r="G1019">
        <v>75</v>
      </c>
      <c r="H1019">
        <v>60</v>
      </c>
      <c r="I1019" s="26">
        <f t="shared" si="30"/>
        <v>45200</v>
      </c>
      <c r="J1019" s="26">
        <f>INDEX(customers!$L:$L,MATCH(orders!$B1019,customers!$A:$A,0))</f>
        <v>45017</v>
      </c>
      <c r="K1019">
        <v>1</v>
      </c>
      <c r="L1019">
        <f t="shared" si="31"/>
        <v>6</v>
      </c>
      <c r="M1019" s="26" t="str">
        <f>INDEX(customers!$I:$I,MATCH(orders!$B1019,customers!$A:$A,0))</f>
        <v>Social Media</v>
      </c>
      <c r="N1019" s="26" t="str">
        <f>INDEX(customers!$E:$E,MATCH(orders!$B1019,customers!$A:$A,0))</f>
        <v>North America</v>
      </c>
      <c r="O1019" s="26" t="str">
        <f>INDEX(customers!$F:$F,MATCH(orders!$B1019,customers!$A:$A,0))</f>
        <v>Healthcare</v>
      </c>
      <c r="P1019" s="26" t="str">
        <f>INDEX(customers!$G:$G,MATCH(orders!$B1019,customers!$A:$A,0))</f>
        <v>SMBs</v>
      </c>
      <c r="Q1019" t="str">
        <f>INDEX(customers!$J:$J,MATCH(orders!$B1019,customers!$A:$A,0))</f>
        <v>Basic</v>
      </c>
      <c r="R1019" t="str">
        <f>INDEX(customers!$K:$K,MATCH(orders!$B1019,customers!$A:$A,0))</f>
        <v>Monthly</v>
      </c>
    </row>
    <row r="1020" spans="1:18" x14ac:dyDescent="0.25">
      <c r="A1020" t="s">
        <v>1912</v>
      </c>
      <c r="B1020" t="s">
        <v>1897</v>
      </c>
      <c r="C1020" t="s">
        <v>1913</v>
      </c>
      <c r="D1020" s="26">
        <v>45211</v>
      </c>
      <c r="E1020" t="s">
        <v>17</v>
      </c>
      <c r="F1020" t="s">
        <v>4</v>
      </c>
      <c r="G1020">
        <v>75</v>
      </c>
      <c r="H1020">
        <v>60</v>
      </c>
      <c r="I1020" s="26">
        <f t="shared" si="30"/>
        <v>45200</v>
      </c>
      <c r="J1020" s="26">
        <f>INDEX(customers!$L:$L,MATCH(orders!$B1020,customers!$A:$A,0))</f>
        <v>45017</v>
      </c>
      <c r="K1020">
        <v>1</v>
      </c>
      <c r="L1020">
        <f t="shared" si="31"/>
        <v>6</v>
      </c>
      <c r="M1020" s="26" t="str">
        <f>INDEX(customers!$I:$I,MATCH(orders!$B1020,customers!$A:$A,0))</f>
        <v>Social Media</v>
      </c>
      <c r="N1020" s="26" t="str">
        <f>INDEX(customers!$E:$E,MATCH(orders!$B1020,customers!$A:$A,0))</f>
        <v>North America</v>
      </c>
      <c r="O1020" s="26" t="str">
        <f>INDEX(customers!$F:$F,MATCH(orders!$B1020,customers!$A:$A,0))</f>
        <v>Healthcare</v>
      </c>
      <c r="P1020" s="26" t="str">
        <f>INDEX(customers!$G:$G,MATCH(orders!$B1020,customers!$A:$A,0))</f>
        <v>SMBs</v>
      </c>
      <c r="Q1020" t="str">
        <f>INDEX(customers!$J:$J,MATCH(orders!$B1020,customers!$A:$A,0))</f>
        <v>Basic</v>
      </c>
      <c r="R1020" t="str">
        <f>INDEX(customers!$K:$K,MATCH(orders!$B1020,customers!$A:$A,0))</f>
        <v>Monthly</v>
      </c>
    </row>
    <row r="1021" spans="1:18" x14ac:dyDescent="0.25">
      <c r="A1021" t="s">
        <v>1914</v>
      </c>
      <c r="B1021" t="s">
        <v>1897</v>
      </c>
      <c r="C1021" t="s">
        <v>1915</v>
      </c>
      <c r="D1021" s="26">
        <v>45242</v>
      </c>
      <c r="E1021" t="s">
        <v>17</v>
      </c>
      <c r="F1021" t="s">
        <v>4</v>
      </c>
      <c r="G1021">
        <v>75</v>
      </c>
      <c r="H1021">
        <v>60</v>
      </c>
      <c r="I1021" s="26">
        <f t="shared" si="30"/>
        <v>45231</v>
      </c>
      <c r="J1021" s="26">
        <f>INDEX(customers!$L:$L,MATCH(orders!$B1021,customers!$A:$A,0))</f>
        <v>45017</v>
      </c>
      <c r="K1021">
        <v>1</v>
      </c>
      <c r="L1021">
        <f t="shared" si="31"/>
        <v>7</v>
      </c>
      <c r="M1021" s="26" t="str">
        <f>INDEX(customers!$I:$I,MATCH(orders!$B1021,customers!$A:$A,0))</f>
        <v>Social Media</v>
      </c>
      <c r="N1021" s="26" t="str">
        <f>INDEX(customers!$E:$E,MATCH(orders!$B1021,customers!$A:$A,0))</f>
        <v>North America</v>
      </c>
      <c r="O1021" s="26" t="str">
        <f>INDEX(customers!$F:$F,MATCH(orders!$B1021,customers!$A:$A,0))</f>
        <v>Healthcare</v>
      </c>
      <c r="P1021" s="26" t="str">
        <f>INDEX(customers!$G:$G,MATCH(orders!$B1021,customers!$A:$A,0))</f>
        <v>SMBs</v>
      </c>
      <c r="Q1021" t="str">
        <f>INDEX(customers!$J:$J,MATCH(orders!$B1021,customers!$A:$A,0))</f>
        <v>Basic</v>
      </c>
      <c r="R1021" t="str">
        <f>INDEX(customers!$K:$K,MATCH(orders!$B1021,customers!$A:$A,0))</f>
        <v>Monthly</v>
      </c>
    </row>
    <row r="1022" spans="1:18" x14ac:dyDescent="0.25">
      <c r="A1022" t="s">
        <v>1916</v>
      </c>
      <c r="B1022" t="s">
        <v>1897</v>
      </c>
      <c r="C1022" t="s">
        <v>1915</v>
      </c>
      <c r="D1022" s="26">
        <v>45272</v>
      </c>
      <c r="E1022" t="s">
        <v>17</v>
      </c>
      <c r="F1022" t="s">
        <v>4</v>
      </c>
      <c r="G1022">
        <v>75</v>
      </c>
      <c r="H1022">
        <v>60</v>
      </c>
      <c r="I1022" s="26">
        <f t="shared" si="30"/>
        <v>45261</v>
      </c>
      <c r="J1022" s="26">
        <f>INDEX(customers!$L:$L,MATCH(orders!$B1022,customers!$A:$A,0))</f>
        <v>45017</v>
      </c>
      <c r="K1022">
        <v>1</v>
      </c>
      <c r="L1022">
        <f t="shared" si="31"/>
        <v>8</v>
      </c>
      <c r="M1022" s="26" t="str">
        <f>INDEX(customers!$I:$I,MATCH(orders!$B1022,customers!$A:$A,0))</f>
        <v>Social Media</v>
      </c>
      <c r="N1022" s="26" t="str">
        <f>INDEX(customers!$E:$E,MATCH(orders!$B1022,customers!$A:$A,0))</f>
        <v>North America</v>
      </c>
      <c r="O1022" s="26" t="str">
        <f>INDEX(customers!$F:$F,MATCH(orders!$B1022,customers!$A:$A,0))</f>
        <v>Healthcare</v>
      </c>
      <c r="P1022" s="26" t="str">
        <f>INDEX(customers!$G:$G,MATCH(orders!$B1022,customers!$A:$A,0))</f>
        <v>SMBs</v>
      </c>
      <c r="Q1022" t="str">
        <f>INDEX(customers!$J:$J,MATCH(orders!$B1022,customers!$A:$A,0))</f>
        <v>Basic</v>
      </c>
      <c r="R1022" t="str">
        <f>INDEX(customers!$K:$K,MATCH(orders!$B1022,customers!$A:$A,0))</f>
        <v>Monthly</v>
      </c>
    </row>
    <row r="1023" spans="1:18" x14ac:dyDescent="0.25">
      <c r="A1023" t="s">
        <v>1917</v>
      </c>
      <c r="B1023" t="s">
        <v>1897</v>
      </c>
      <c r="C1023" t="s">
        <v>1918</v>
      </c>
      <c r="D1023" s="26">
        <v>45273</v>
      </c>
      <c r="E1023" t="s">
        <v>17</v>
      </c>
      <c r="F1023" t="s">
        <v>4</v>
      </c>
      <c r="G1023">
        <v>75</v>
      </c>
      <c r="H1023">
        <v>60</v>
      </c>
      <c r="I1023" s="26">
        <f t="shared" si="30"/>
        <v>45261</v>
      </c>
      <c r="J1023" s="26">
        <f>INDEX(customers!$L:$L,MATCH(orders!$B1023,customers!$A:$A,0))</f>
        <v>45017</v>
      </c>
      <c r="K1023">
        <v>1</v>
      </c>
      <c r="L1023">
        <f t="shared" si="31"/>
        <v>8</v>
      </c>
      <c r="M1023" s="26" t="str">
        <f>INDEX(customers!$I:$I,MATCH(orders!$B1023,customers!$A:$A,0))</f>
        <v>Social Media</v>
      </c>
      <c r="N1023" s="26" t="str">
        <f>INDEX(customers!$E:$E,MATCH(orders!$B1023,customers!$A:$A,0))</f>
        <v>North America</v>
      </c>
      <c r="O1023" s="26" t="str">
        <f>INDEX(customers!$F:$F,MATCH(orders!$B1023,customers!$A:$A,0))</f>
        <v>Healthcare</v>
      </c>
      <c r="P1023" s="26" t="str">
        <f>INDEX(customers!$G:$G,MATCH(orders!$B1023,customers!$A:$A,0))</f>
        <v>SMBs</v>
      </c>
      <c r="Q1023" t="str">
        <f>INDEX(customers!$J:$J,MATCH(orders!$B1023,customers!$A:$A,0))</f>
        <v>Basic</v>
      </c>
      <c r="R1023" t="str">
        <f>INDEX(customers!$K:$K,MATCH(orders!$B1023,customers!$A:$A,0))</f>
        <v>Monthly</v>
      </c>
    </row>
    <row r="1024" spans="1:18" x14ac:dyDescent="0.25">
      <c r="A1024" t="s">
        <v>1919</v>
      </c>
      <c r="B1024" t="s">
        <v>1897</v>
      </c>
      <c r="C1024" t="s">
        <v>1920</v>
      </c>
      <c r="D1024" s="26">
        <v>45304</v>
      </c>
      <c r="E1024" t="s">
        <v>17</v>
      </c>
      <c r="F1024" t="s">
        <v>4</v>
      </c>
      <c r="G1024">
        <v>75</v>
      </c>
      <c r="H1024">
        <v>60</v>
      </c>
      <c r="I1024" s="26">
        <f t="shared" si="30"/>
        <v>45292</v>
      </c>
      <c r="J1024" s="26">
        <f>INDEX(customers!$L:$L,MATCH(orders!$B1024,customers!$A:$A,0))</f>
        <v>45017</v>
      </c>
      <c r="K1024">
        <v>1</v>
      </c>
      <c r="L1024">
        <f t="shared" si="31"/>
        <v>9</v>
      </c>
      <c r="M1024" s="26" t="str">
        <f>INDEX(customers!$I:$I,MATCH(orders!$B1024,customers!$A:$A,0))</f>
        <v>Social Media</v>
      </c>
      <c r="N1024" s="26" t="str">
        <f>INDEX(customers!$E:$E,MATCH(orders!$B1024,customers!$A:$A,0))</f>
        <v>North America</v>
      </c>
      <c r="O1024" s="26" t="str">
        <f>INDEX(customers!$F:$F,MATCH(orders!$B1024,customers!$A:$A,0))</f>
        <v>Healthcare</v>
      </c>
      <c r="P1024" s="26" t="str">
        <f>INDEX(customers!$G:$G,MATCH(orders!$B1024,customers!$A:$A,0))</f>
        <v>SMBs</v>
      </c>
      <c r="Q1024" t="str">
        <f>INDEX(customers!$J:$J,MATCH(orders!$B1024,customers!$A:$A,0))</f>
        <v>Basic</v>
      </c>
      <c r="R1024" t="str">
        <f>INDEX(customers!$K:$K,MATCH(orders!$B1024,customers!$A:$A,0))</f>
        <v>Monthly</v>
      </c>
    </row>
    <row r="1025" spans="1:18" x14ac:dyDescent="0.25">
      <c r="A1025" t="s">
        <v>1921</v>
      </c>
      <c r="B1025" t="s">
        <v>1897</v>
      </c>
      <c r="C1025" t="s">
        <v>1922</v>
      </c>
      <c r="D1025" s="26">
        <v>45335</v>
      </c>
      <c r="E1025" t="s">
        <v>17</v>
      </c>
      <c r="F1025" t="s">
        <v>4</v>
      </c>
      <c r="G1025">
        <v>75</v>
      </c>
      <c r="H1025">
        <v>60</v>
      </c>
      <c r="I1025" s="26">
        <f t="shared" si="30"/>
        <v>45323</v>
      </c>
      <c r="J1025" s="26">
        <f>INDEX(customers!$L:$L,MATCH(orders!$B1025,customers!$A:$A,0))</f>
        <v>45017</v>
      </c>
      <c r="K1025">
        <v>1</v>
      </c>
      <c r="L1025">
        <f t="shared" si="31"/>
        <v>10</v>
      </c>
      <c r="M1025" s="26" t="str">
        <f>INDEX(customers!$I:$I,MATCH(orders!$B1025,customers!$A:$A,0))</f>
        <v>Social Media</v>
      </c>
      <c r="N1025" s="26" t="str">
        <f>INDEX(customers!$E:$E,MATCH(orders!$B1025,customers!$A:$A,0))</f>
        <v>North America</v>
      </c>
      <c r="O1025" s="26" t="str">
        <f>INDEX(customers!$F:$F,MATCH(orders!$B1025,customers!$A:$A,0))</f>
        <v>Healthcare</v>
      </c>
      <c r="P1025" s="26" t="str">
        <f>INDEX(customers!$G:$G,MATCH(orders!$B1025,customers!$A:$A,0))</f>
        <v>SMBs</v>
      </c>
      <c r="Q1025" t="str">
        <f>INDEX(customers!$J:$J,MATCH(orders!$B1025,customers!$A:$A,0))</f>
        <v>Basic</v>
      </c>
      <c r="R1025" t="str">
        <f>INDEX(customers!$K:$K,MATCH(orders!$B1025,customers!$A:$A,0))</f>
        <v>Monthly</v>
      </c>
    </row>
    <row r="1026" spans="1:18" x14ac:dyDescent="0.25">
      <c r="A1026" t="s">
        <v>1923</v>
      </c>
      <c r="B1026" t="s">
        <v>1897</v>
      </c>
      <c r="C1026" t="s">
        <v>1922</v>
      </c>
      <c r="D1026" s="26">
        <v>45364</v>
      </c>
      <c r="E1026" t="s">
        <v>17</v>
      </c>
      <c r="F1026" t="s">
        <v>4</v>
      </c>
      <c r="G1026">
        <v>75</v>
      </c>
      <c r="H1026">
        <v>60</v>
      </c>
      <c r="I1026" s="26">
        <f t="shared" ref="I1026:I1089" si="32">EOMONTH(D1026,-1)+1</f>
        <v>45352</v>
      </c>
      <c r="J1026" s="26">
        <f>INDEX(customers!$L:$L,MATCH(orders!$B1026,customers!$A:$A,0))</f>
        <v>45017</v>
      </c>
      <c r="K1026">
        <v>1</v>
      </c>
      <c r="L1026">
        <f t="shared" si="31"/>
        <v>11</v>
      </c>
      <c r="M1026" s="26" t="str">
        <f>INDEX(customers!$I:$I,MATCH(orders!$B1026,customers!$A:$A,0))</f>
        <v>Social Media</v>
      </c>
      <c r="N1026" s="26" t="str">
        <f>INDEX(customers!$E:$E,MATCH(orders!$B1026,customers!$A:$A,0))</f>
        <v>North America</v>
      </c>
      <c r="O1026" s="26" t="str">
        <f>INDEX(customers!$F:$F,MATCH(orders!$B1026,customers!$A:$A,0))</f>
        <v>Healthcare</v>
      </c>
      <c r="P1026" s="26" t="str">
        <f>INDEX(customers!$G:$G,MATCH(orders!$B1026,customers!$A:$A,0))</f>
        <v>SMBs</v>
      </c>
      <c r="Q1026" t="str">
        <f>INDEX(customers!$J:$J,MATCH(orders!$B1026,customers!$A:$A,0))</f>
        <v>Basic</v>
      </c>
      <c r="R1026" t="str">
        <f>INDEX(customers!$K:$K,MATCH(orders!$B1026,customers!$A:$A,0))</f>
        <v>Monthly</v>
      </c>
    </row>
    <row r="1027" spans="1:18" x14ac:dyDescent="0.25">
      <c r="A1027" t="s">
        <v>1924</v>
      </c>
      <c r="B1027" t="s">
        <v>1897</v>
      </c>
      <c r="C1027" t="s">
        <v>1925</v>
      </c>
      <c r="D1027" s="26">
        <v>45366</v>
      </c>
      <c r="E1027" t="s">
        <v>17</v>
      </c>
      <c r="F1027" t="s">
        <v>4</v>
      </c>
      <c r="G1027">
        <v>75</v>
      </c>
      <c r="H1027">
        <v>60</v>
      </c>
      <c r="I1027" s="26">
        <f t="shared" si="32"/>
        <v>45352</v>
      </c>
      <c r="J1027" s="26">
        <f>INDEX(customers!$L:$L,MATCH(orders!$B1027,customers!$A:$A,0))</f>
        <v>45017</v>
      </c>
      <c r="K1027">
        <v>1</v>
      </c>
      <c r="L1027">
        <f t="shared" ref="L1027:L1090" si="33">DATEDIF(J1027,I1027,"M")</f>
        <v>11</v>
      </c>
      <c r="M1027" s="26" t="str">
        <f>INDEX(customers!$I:$I,MATCH(orders!$B1027,customers!$A:$A,0))</f>
        <v>Social Media</v>
      </c>
      <c r="N1027" s="26" t="str">
        <f>INDEX(customers!$E:$E,MATCH(orders!$B1027,customers!$A:$A,0))</f>
        <v>North America</v>
      </c>
      <c r="O1027" s="26" t="str">
        <f>INDEX(customers!$F:$F,MATCH(orders!$B1027,customers!$A:$A,0))</f>
        <v>Healthcare</v>
      </c>
      <c r="P1027" s="26" t="str">
        <f>INDEX(customers!$G:$G,MATCH(orders!$B1027,customers!$A:$A,0))</f>
        <v>SMBs</v>
      </c>
      <c r="Q1027" t="str">
        <f>INDEX(customers!$J:$J,MATCH(orders!$B1027,customers!$A:$A,0))</f>
        <v>Basic</v>
      </c>
      <c r="R1027" t="str">
        <f>INDEX(customers!$K:$K,MATCH(orders!$B1027,customers!$A:$A,0))</f>
        <v>Monthly</v>
      </c>
    </row>
    <row r="1028" spans="1:18" x14ac:dyDescent="0.25">
      <c r="A1028" t="s">
        <v>1926</v>
      </c>
      <c r="B1028" t="s">
        <v>1897</v>
      </c>
      <c r="C1028" t="s">
        <v>1927</v>
      </c>
      <c r="D1028" s="26">
        <v>45397</v>
      </c>
      <c r="E1028" t="s">
        <v>17</v>
      </c>
      <c r="F1028" t="s">
        <v>4</v>
      </c>
      <c r="G1028">
        <v>75</v>
      </c>
      <c r="H1028">
        <v>60</v>
      </c>
      <c r="I1028" s="26">
        <f t="shared" si="32"/>
        <v>45383</v>
      </c>
      <c r="J1028" s="26">
        <f>INDEX(customers!$L:$L,MATCH(orders!$B1028,customers!$A:$A,0))</f>
        <v>45017</v>
      </c>
      <c r="K1028">
        <v>1</v>
      </c>
      <c r="L1028">
        <f t="shared" si="33"/>
        <v>12</v>
      </c>
      <c r="M1028" s="26" t="str">
        <f>INDEX(customers!$I:$I,MATCH(orders!$B1028,customers!$A:$A,0))</f>
        <v>Social Media</v>
      </c>
      <c r="N1028" s="26" t="str">
        <f>INDEX(customers!$E:$E,MATCH(orders!$B1028,customers!$A:$A,0))</f>
        <v>North America</v>
      </c>
      <c r="O1028" s="26" t="str">
        <f>INDEX(customers!$F:$F,MATCH(orders!$B1028,customers!$A:$A,0))</f>
        <v>Healthcare</v>
      </c>
      <c r="P1028" s="26" t="str">
        <f>INDEX(customers!$G:$G,MATCH(orders!$B1028,customers!$A:$A,0))</f>
        <v>SMBs</v>
      </c>
      <c r="Q1028" t="str">
        <f>INDEX(customers!$J:$J,MATCH(orders!$B1028,customers!$A:$A,0))</f>
        <v>Basic</v>
      </c>
      <c r="R1028" t="str">
        <f>INDEX(customers!$K:$K,MATCH(orders!$B1028,customers!$A:$A,0))</f>
        <v>Monthly</v>
      </c>
    </row>
    <row r="1029" spans="1:18" x14ac:dyDescent="0.25">
      <c r="A1029" t="s">
        <v>1928</v>
      </c>
      <c r="B1029" t="s">
        <v>1897</v>
      </c>
      <c r="C1029" t="s">
        <v>1927</v>
      </c>
      <c r="D1029" s="26">
        <v>45427</v>
      </c>
      <c r="E1029" t="s">
        <v>17</v>
      </c>
      <c r="F1029" t="s">
        <v>4</v>
      </c>
      <c r="G1029">
        <v>75</v>
      </c>
      <c r="H1029">
        <v>60</v>
      </c>
      <c r="I1029" s="26">
        <f t="shared" si="32"/>
        <v>45413</v>
      </c>
      <c r="J1029" s="26">
        <f>INDEX(customers!$L:$L,MATCH(orders!$B1029,customers!$A:$A,0))</f>
        <v>45017</v>
      </c>
      <c r="K1029">
        <v>1</v>
      </c>
      <c r="L1029">
        <f t="shared" si="33"/>
        <v>13</v>
      </c>
      <c r="M1029" s="26" t="str">
        <f>INDEX(customers!$I:$I,MATCH(orders!$B1029,customers!$A:$A,0))</f>
        <v>Social Media</v>
      </c>
      <c r="N1029" s="26" t="str">
        <f>INDEX(customers!$E:$E,MATCH(orders!$B1029,customers!$A:$A,0))</f>
        <v>North America</v>
      </c>
      <c r="O1029" s="26" t="str">
        <f>INDEX(customers!$F:$F,MATCH(orders!$B1029,customers!$A:$A,0))</f>
        <v>Healthcare</v>
      </c>
      <c r="P1029" s="26" t="str">
        <f>INDEX(customers!$G:$G,MATCH(orders!$B1029,customers!$A:$A,0))</f>
        <v>SMBs</v>
      </c>
      <c r="Q1029" t="str">
        <f>INDEX(customers!$J:$J,MATCH(orders!$B1029,customers!$A:$A,0))</f>
        <v>Basic</v>
      </c>
      <c r="R1029" t="str">
        <f>INDEX(customers!$K:$K,MATCH(orders!$B1029,customers!$A:$A,0))</f>
        <v>Monthly</v>
      </c>
    </row>
    <row r="1030" spans="1:18" x14ac:dyDescent="0.25">
      <c r="A1030" t="s">
        <v>1929</v>
      </c>
      <c r="B1030" t="s">
        <v>1897</v>
      </c>
      <c r="C1030" t="s">
        <v>1930</v>
      </c>
      <c r="D1030" s="26">
        <v>45428</v>
      </c>
      <c r="E1030" t="s">
        <v>17</v>
      </c>
      <c r="F1030" t="s">
        <v>4</v>
      </c>
      <c r="G1030">
        <v>75</v>
      </c>
      <c r="H1030">
        <v>60</v>
      </c>
      <c r="I1030" s="26">
        <f t="shared" si="32"/>
        <v>45413</v>
      </c>
      <c r="J1030" s="26">
        <f>INDEX(customers!$L:$L,MATCH(orders!$B1030,customers!$A:$A,0))</f>
        <v>45017</v>
      </c>
      <c r="K1030">
        <v>1</v>
      </c>
      <c r="L1030">
        <f t="shared" si="33"/>
        <v>13</v>
      </c>
      <c r="M1030" s="26" t="str">
        <f>INDEX(customers!$I:$I,MATCH(orders!$B1030,customers!$A:$A,0))</f>
        <v>Social Media</v>
      </c>
      <c r="N1030" s="26" t="str">
        <f>INDEX(customers!$E:$E,MATCH(orders!$B1030,customers!$A:$A,0))</f>
        <v>North America</v>
      </c>
      <c r="O1030" s="26" t="str">
        <f>INDEX(customers!$F:$F,MATCH(orders!$B1030,customers!$A:$A,0))</f>
        <v>Healthcare</v>
      </c>
      <c r="P1030" s="26" t="str">
        <f>INDEX(customers!$G:$G,MATCH(orders!$B1030,customers!$A:$A,0))</f>
        <v>SMBs</v>
      </c>
      <c r="Q1030" t="str">
        <f>INDEX(customers!$J:$J,MATCH(orders!$B1030,customers!$A:$A,0))</f>
        <v>Basic</v>
      </c>
      <c r="R1030" t="str">
        <f>INDEX(customers!$K:$K,MATCH(orders!$B1030,customers!$A:$A,0))</f>
        <v>Monthly</v>
      </c>
    </row>
    <row r="1031" spans="1:18" x14ac:dyDescent="0.25">
      <c r="A1031" t="s">
        <v>1931</v>
      </c>
      <c r="B1031" t="s">
        <v>1897</v>
      </c>
      <c r="C1031" t="s">
        <v>1932</v>
      </c>
      <c r="D1031" s="26">
        <v>45459</v>
      </c>
      <c r="E1031" t="s">
        <v>17</v>
      </c>
      <c r="F1031" t="s">
        <v>4</v>
      </c>
      <c r="G1031">
        <v>75</v>
      </c>
      <c r="H1031">
        <v>60</v>
      </c>
      <c r="I1031" s="26">
        <f t="shared" si="32"/>
        <v>45444</v>
      </c>
      <c r="J1031" s="26">
        <f>INDEX(customers!$L:$L,MATCH(orders!$B1031,customers!$A:$A,0))</f>
        <v>45017</v>
      </c>
      <c r="K1031">
        <v>1</v>
      </c>
      <c r="L1031">
        <f t="shared" si="33"/>
        <v>14</v>
      </c>
      <c r="M1031" s="26" t="str">
        <f>INDEX(customers!$I:$I,MATCH(orders!$B1031,customers!$A:$A,0))</f>
        <v>Social Media</v>
      </c>
      <c r="N1031" s="26" t="str">
        <f>INDEX(customers!$E:$E,MATCH(orders!$B1031,customers!$A:$A,0))</f>
        <v>North America</v>
      </c>
      <c r="O1031" s="26" t="str">
        <f>INDEX(customers!$F:$F,MATCH(orders!$B1031,customers!$A:$A,0))</f>
        <v>Healthcare</v>
      </c>
      <c r="P1031" s="26" t="str">
        <f>INDEX(customers!$G:$G,MATCH(orders!$B1031,customers!$A:$A,0))</f>
        <v>SMBs</v>
      </c>
      <c r="Q1031" t="str">
        <f>INDEX(customers!$J:$J,MATCH(orders!$B1031,customers!$A:$A,0))</f>
        <v>Basic</v>
      </c>
      <c r="R1031" t="str">
        <f>INDEX(customers!$K:$K,MATCH(orders!$B1031,customers!$A:$A,0))</f>
        <v>Monthly</v>
      </c>
    </row>
    <row r="1032" spans="1:18" x14ac:dyDescent="0.25">
      <c r="A1032" t="s">
        <v>1933</v>
      </c>
      <c r="B1032" t="s">
        <v>1897</v>
      </c>
      <c r="C1032" t="s">
        <v>1932</v>
      </c>
      <c r="D1032" s="26">
        <v>45489</v>
      </c>
      <c r="E1032" t="s">
        <v>17</v>
      </c>
      <c r="F1032" t="s">
        <v>4</v>
      </c>
      <c r="G1032">
        <v>75</v>
      </c>
      <c r="H1032">
        <v>60</v>
      </c>
      <c r="I1032" s="26">
        <f t="shared" si="32"/>
        <v>45474</v>
      </c>
      <c r="J1032" s="26">
        <f>INDEX(customers!$L:$L,MATCH(orders!$B1032,customers!$A:$A,0))</f>
        <v>45017</v>
      </c>
      <c r="K1032">
        <v>1</v>
      </c>
      <c r="L1032">
        <f t="shared" si="33"/>
        <v>15</v>
      </c>
      <c r="M1032" s="26" t="str">
        <f>INDEX(customers!$I:$I,MATCH(orders!$B1032,customers!$A:$A,0))</f>
        <v>Social Media</v>
      </c>
      <c r="N1032" s="26" t="str">
        <f>INDEX(customers!$E:$E,MATCH(orders!$B1032,customers!$A:$A,0))</f>
        <v>North America</v>
      </c>
      <c r="O1032" s="26" t="str">
        <f>INDEX(customers!$F:$F,MATCH(orders!$B1032,customers!$A:$A,0))</f>
        <v>Healthcare</v>
      </c>
      <c r="P1032" s="26" t="str">
        <f>INDEX(customers!$G:$G,MATCH(orders!$B1032,customers!$A:$A,0))</f>
        <v>SMBs</v>
      </c>
      <c r="Q1032" t="str">
        <f>INDEX(customers!$J:$J,MATCH(orders!$B1032,customers!$A:$A,0))</f>
        <v>Basic</v>
      </c>
      <c r="R1032" t="str">
        <f>INDEX(customers!$K:$K,MATCH(orders!$B1032,customers!$A:$A,0))</f>
        <v>Monthly</v>
      </c>
    </row>
    <row r="1033" spans="1:18" x14ac:dyDescent="0.25">
      <c r="A1033" t="s">
        <v>1934</v>
      </c>
      <c r="B1033" t="s">
        <v>1897</v>
      </c>
      <c r="C1033" t="s">
        <v>1935</v>
      </c>
      <c r="D1033" s="26">
        <v>45490</v>
      </c>
      <c r="E1033" t="s">
        <v>18</v>
      </c>
      <c r="F1033" t="s">
        <v>4</v>
      </c>
      <c r="G1033">
        <v>135</v>
      </c>
      <c r="H1033">
        <v>110.7</v>
      </c>
      <c r="I1033" s="26">
        <f t="shared" si="32"/>
        <v>45474</v>
      </c>
      <c r="J1033" s="26">
        <f>INDEX(customers!$L:$L,MATCH(orders!$B1033,customers!$A:$A,0))</f>
        <v>45017</v>
      </c>
      <c r="K1033">
        <v>1</v>
      </c>
      <c r="L1033">
        <f t="shared" si="33"/>
        <v>15</v>
      </c>
      <c r="M1033" s="26" t="str">
        <f>INDEX(customers!$I:$I,MATCH(orders!$B1033,customers!$A:$A,0))</f>
        <v>Social Media</v>
      </c>
      <c r="N1033" s="26" t="str">
        <f>INDEX(customers!$E:$E,MATCH(orders!$B1033,customers!$A:$A,0))</f>
        <v>North America</v>
      </c>
      <c r="O1033" s="26" t="str">
        <f>INDEX(customers!$F:$F,MATCH(orders!$B1033,customers!$A:$A,0))</f>
        <v>Healthcare</v>
      </c>
      <c r="P1033" s="26" t="str">
        <f>INDEX(customers!$G:$G,MATCH(orders!$B1033,customers!$A:$A,0))</f>
        <v>SMBs</v>
      </c>
      <c r="Q1033" t="str">
        <f>INDEX(customers!$J:$J,MATCH(orders!$B1033,customers!$A:$A,0))</f>
        <v>Basic</v>
      </c>
      <c r="R1033" t="str">
        <f>INDEX(customers!$K:$K,MATCH(orders!$B1033,customers!$A:$A,0))</f>
        <v>Monthly</v>
      </c>
    </row>
    <row r="1034" spans="1:18" x14ac:dyDescent="0.25">
      <c r="A1034" t="s">
        <v>1936</v>
      </c>
      <c r="B1034" t="s">
        <v>1937</v>
      </c>
      <c r="C1034" t="s">
        <v>1938</v>
      </c>
      <c r="D1034" s="26">
        <v>45023</v>
      </c>
      <c r="E1034" t="s">
        <v>17</v>
      </c>
      <c r="F1034" t="s">
        <v>4</v>
      </c>
      <c r="G1034">
        <v>75</v>
      </c>
      <c r="H1034">
        <v>60</v>
      </c>
      <c r="I1034" s="26">
        <f t="shared" si="32"/>
        <v>45017</v>
      </c>
      <c r="J1034" s="26">
        <f>INDEX(customers!$L:$L,MATCH(orders!$B1034,customers!$A:$A,0))</f>
        <v>45017</v>
      </c>
      <c r="K1034">
        <v>1</v>
      </c>
      <c r="L1034">
        <f t="shared" si="33"/>
        <v>0</v>
      </c>
      <c r="M1034" s="26" t="str">
        <f>INDEX(customers!$I:$I,MATCH(orders!$B1034,customers!$A:$A,0))</f>
        <v>Email</v>
      </c>
      <c r="N1034" s="26" t="str">
        <f>INDEX(customers!$E:$E,MATCH(orders!$B1034,customers!$A:$A,0))</f>
        <v>Asia-Pacific</v>
      </c>
      <c r="O1034" s="26" t="str">
        <f>INDEX(customers!$F:$F,MATCH(orders!$B1034,customers!$A:$A,0))</f>
        <v>Tech</v>
      </c>
      <c r="P1034" s="26" t="str">
        <f>INDEX(customers!$G:$G,MATCH(orders!$B1034,customers!$A:$A,0))</f>
        <v>SMBs</v>
      </c>
      <c r="Q1034" t="str">
        <f>INDEX(customers!$J:$J,MATCH(orders!$B1034,customers!$A:$A,0))</f>
        <v>Basic</v>
      </c>
      <c r="R1034" t="str">
        <f>INDEX(customers!$K:$K,MATCH(orders!$B1034,customers!$A:$A,0))</f>
        <v>Monthly</v>
      </c>
    </row>
    <row r="1035" spans="1:18" x14ac:dyDescent="0.25">
      <c r="A1035" t="s">
        <v>1939</v>
      </c>
      <c r="B1035" t="s">
        <v>1937</v>
      </c>
      <c r="C1035" t="s">
        <v>1938</v>
      </c>
      <c r="D1035" s="26">
        <v>45053</v>
      </c>
      <c r="E1035" t="s">
        <v>17</v>
      </c>
      <c r="F1035" t="s">
        <v>4</v>
      </c>
      <c r="G1035">
        <v>75</v>
      </c>
      <c r="H1035">
        <v>60</v>
      </c>
      <c r="I1035" s="26">
        <f t="shared" si="32"/>
        <v>45047</v>
      </c>
      <c r="J1035" s="26">
        <f>INDEX(customers!$L:$L,MATCH(orders!$B1035,customers!$A:$A,0))</f>
        <v>45017</v>
      </c>
      <c r="K1035">
        <v>1</v>
      </c>
      <c r="L1035">
        <f t="shared" si="33"/>
        <v>1</v>
      </c>
      <c r="M1035" s="26" t="str">
        <f>INDEX(customers!$I:$I,MATCH(orders!$B1035,customers!$A:$A,0))</f>
        <v>Email</v>
      </c>
      <c r="N1035" s="26" t="str">
        <f>INDEX(customers!$E:$E,MATCH(orders!$B1035,customers!$A:$A,0))</f>
        <v>Asia-Pacific</v>
      </c>
      <c r="O1035" s="26" t="str">
        <f>INDEX(customers!$F:$F,MATCH(orders!$B1035,customers!$A:$A,0))</f>
        <v>Tech</v>
      </c>
      <c r="P1035" s="26" t="str">
        <f>INDEX(customers!$G:$G,MATCH(orders!$B1035,customers!$A:$A,0))</f>
        <v>SMBs</v>
      </c>
      <c r="Q1035" t="str">
        <f>INDEX(customers!$J:$J,MATCH(orders!$B1035,customers!$A:$A,0))</f>
        <v>Basic</v>
      </c>
      <c r="R1035" t="str">
        <f>INDEX(customers!$K:$K,MATCH(orders!$B1035,customers!$A:$A,0))</f>
        <v>Monthly</v>
      </c>
    </row>
    <row r="1036" spans="1:18" x14ac:dyDescent="0.25">
      <c r="A1036" t="s">
        <v>1940</v>
      </c>
      <c r="B1036" t="s">
        <v>1937</v>
      </c>
      <c r="C1036" t="s">
        <v>1941</v>
      </c>
      <c r="D1036" s="26">
        <v>45054</v>
      </c>
      <c r="E1036" t="s">
        <v>17</v>
      </c>
      <c r="F1036" t="s">
        <v>4</v>
      </c>
      <c r="G1036">
        <v>75</v>
      </c>
      <c r="H1036">
        <v>60</v>
      </c>
      <c r="I1036" s="26">
        <f t="shared" si="32"/>
        <v>45047</v>
      </c>
      <c r="J1036" s="26">
        <f>INDEX(customers!$L:$L,MATCH(orders!$B1036,customers!$A:$A,0))</f>
        <v>45017</v>
      </c>
      <c r="K1036">
        <v>1</v>
      </c>
      <c r="L1036">
        <f t="shared" si="33"/>
        <v>1</v>
      </c>
      <c r="M1036" s="26" t="str">
        <f>INDEX(customers!$I:$I,MATCH(orders!$B1036,customers!$A:$A,0))</f>
        <v>Email</v>
      </c>
      <c r="N1036" s="26" t="str">
        <f>INDEX(customers!$E:$E,MATCH(orders!$B1036,customers!$A:$A,0))</f>
        <v>Asia-Pacific</v>
      </c>
      <c r="O1036" s="26" t="str">
        <f>INDEX(customers!$F:$F,MATCH(orders!$B1036,customers!$A:$A,0))</f>
        <v>Tech</v>
      </c>
      <c r="P1036" s="26" t="str">
        <f>INDEX(customers!$G:$G,MATCH(orders!$B1036,customers!$A:$A,0))</f>
        <v>SMBs</v>
      </c>
      <c r="Q1036" t="str">
        <f>INDEX(customers!$J:$J,MATCH(orders!$B1036,customers!$A:$A,0))</f>
        <v>Basic</v>
      </c>
      <c r="R1036" t="str">
        <f>INDEX(customers!$K:$K,MATCH(orders!$B1036,customers!$A:$A,0))</f>
        <v>Monthly</v>
      </c>
    </row>
    <row r="1037" spans="1:18" x14ac:dyDescent="0.25">
      <c r="A1037" t="s">
        <v>1942</v>
      </c>
      <c r="B1037" t="s">
        <v>1937</v>
      </c>
      <c r="C1037" t="s">
        <v>1943</v>
      </c>
      <c r="D1037" s="26">
        <v>45085</v>
      </c>
      <c r="E1037" t="s">
        <v>18</v>
      </c>
      <c r="F1037" t="s">
        <v>4</v>
      </c>
      <c r="G1037">
        <v>135</v>
      </c>
      <c r="H1037">
        <v>110.7</v>
      </c>
      <c r="I1037" s="26">
        <f t="shared" si="32"/>
        <v>45078</v>
      </c>
      <c r="J1037" s="26">
        <f>INDEX(customers!$L:$L,MATCH(orders!$B1037,customers!$A:$A,0))</f>
        <v>45017</v>
      </c>
      <c r="K1037">
        <v>1</v>
      </c>
      <c r="L1037">
        <f t="shared" si="33"/>
        <v>2</v>
      </c>
      <c r="M1037" s="26" t="str">
        <f>INDEX(customers!$I:$I,MATCH(orders!$B1037,customers!$A:$A,0))</f>
        <v>Email</v>
      </c>
      <c r="N1037" s="26" t="str">
        <f>INDEX(customers!$E:$E,MATCH(orders!$B1037,customers!$A:$A,0))</f>
        <v>Asia-Pacific</v>
      </c>
      <c r="O1037" s="26" t="str">
        <f>INDEX(customers!$F:$F,MATCH(orders!$B1037,customers!$A:$A,0))</f>
        <v>Tech</v>
      </c>
      <c r="P1037" s="26" t="str">
        <f>INDEX(customers!$G:$G,MATCH(orders!$B1037,customers!$A:$A,0))</f>
        <v>SMBs</v>
      </c>
      <c r="Q1037" t="str">
        <f>INDEX(customers!$J:$J,MATCH(orders!$B1037,customers!$A:$A,0))</f>
        <v>Basic</v>
      </c>
      <c r="R1037" t="str">
        <f>INDEX(customers!$K:$K,MATCH(orders!$B1037,customers!$A:$A,0))</f>
        <v>Monthly</v>
      </c>
    </row>
    <row r="1038" spans="1:18" x14ac:dyDescent="0.25">
      <c r="A1038" t="s">
        <v>1944</v>
      </c>
      <c r="B1038" t="s">
        <v>1937</v>
      </c>
      <c r="C1038" t="s">
        <v>1943</v>
      </c>
      <c r="D1038" s="26">
        <v>45115</v>
      </c>
      <c r="E1038" t="s">
        <v>18</v>
      </c>
      <c r="F1038" t="s">
        <v>4</v>
      </c>
      <c r="G1038">
        <v>135</v>
      </c>
      <c r="H1038">
        <v>110.7</v>
      </c>
      <c r="I1038" s="26">
        <f t="shared" si="32"/>
        <v>45108</v>
      </c>
      <c r="J1038" s="26">
        <f>INDEX(customers!$L:$L,MATCH(orders!$B1038,customers!$A:$A,0))</f>
        <v>45017</v>
      </c>
      <c r="K1038">
        <v>1</v>
      </c>
      <c r="L1038">
        <f t="shared" si="33"/>
        <v>3</v>
      </c>
      <c r="M1038" s="26" t="str">
        <f>INDEX(customers!$I:$I,MATCH(orders!$B1038,customers!$A:$A,0))</f>
        <v>Email</v>
      </c>
      <c r="N1038" s="26" t="str">
        <f>INDEX(customers!$E:$E,MATCH(orders!$B1038,customers!$A:$A,0))</f>
        <v>Asia-Pacific</v>
      </c>
      <c r="O1038" s="26" t="str">
        <f>INDEX(customers!$F:$F,MATCH(orders!$B1038,customers!$A:$A,0))</f>
        <v>Tech</v>
      </c>
      <c r="P1038" s="26" t="str">
        <f>INDEX(customers!$G:$G,MATCH(orders!$B1038,customers!$A:$A,0))</f>
        <v>SMBs</v>
      </c>
      <c r="Q1038" t="str">
        <f>INDEX(customers!$J:$J,MATCH(orders!$B1038,customers!$A:$A,0))</f>
        <v>Basic</v>
      </c>
      <c r="R1038" t="str">
        <f>INDEX(customers!$K:$K,MATCH(orders!$B1038,customers!$A:$A,0))</f>
        <v>Monthly</v>
      </c>
    </row>
    <row r="1039" spans="1:18" x14ac:dyDescent="0.25">
      <c r="A1039" t="s">
        <v>1945</v>
      </c>
      <c r="B1039" t="s">
        <v>1937</v>
      </c>
      <c r="C1039" t="s">
        <v>1946</v>
      </c>
      <c r="D1039" s="26">
        <v>45116</v>
      </c>
      <c r="E1039" t="s">
        <v>18</v>
      </c>
      <c r="F1039" t="s">
        <v>4</v>
      </c>
      <c r="G1039">
        <v>135</v>
      </c>
      <c r="H1039">
        <v>110.7</v>
      </c>
      <c r="I1039" s="26">
        <f t="shared" si="32"/>
        <v>45108</v>
      </c>
      <c r="J1039" s="26">
        <f>INDEX(customers!$L:$L,MATCH(orders!$B1039,customers!$A:$A,0))</f>
        <v>45017</v>
      </c>
      <c r="K1039">
        <v>1</v>
      </c>
      <c r="L1039">
        <f t="shared" si="33"/>
        <v>3</v>
      </c>
      <c r="M1039" s="26" t="str">
        <f>INDEX(customers!$I:$I,MATCH(orders!$B1039,customers!$A:$A,0))</f>
        <v>Email</v>
      </c>
      <c r="N1039" s="26" t="str">
        <f>INDEX(customers!$E:$E,MATCH(orders!$B1039,customers!$A:$A,0))</f>
        <v>Asia-Pacific</v>
      </c>
      <c r="O1039" s="26" t="str">
        <f>INDEX(customers!$F:$F,MATCH(orders!$B1039,customers!$A:$A,0))</f>
        <v>Tech</v>
      </c>
      <c r="P1039" s="26" t="str">
        <f>INDEX(customers!$G:$G,MATCH(orders!$B1039,customers!$A:$A,0))</f>
        <v>SMBs</v>
      </c>
      <c r="Q1039" t="str">
        <f>INDEX(customers!$J:$J,MATCH(orders!$B1039,customers!$A:$A,0))</f>
        <v>Basic</v>
      </c>
      <c r="R1039" t="str">
        <f>INDEX(customers!$K:$K,MATCH(orders!$B1039,customers!$A:$A,0))</f>
        <v>Monthly</v>
      </c>
    </row>
    <row r="1040" spans="1:18" x14ac:dyDescent="0.25">
      <c r="A1040" t="s">
        <v>1947</v>
      </c>
      <c r="B1040" t="s">
        <v>1937</v>
      </c>
      <c r="C1040" t="s">
        <v>1948</v>
      </c>
      <c r="D1040" s="26">
        <v>45147</v>
      </c>
      <c r="E1040" t="s">
        <v>18</v>
      </c>
      <c r="F1040" t="s">
        <v>4</v>
      </c>
      <c r="G1040">
        <v>135</v>
      </c>
      <c r="H1040">
        <v>110.7</v>
      </c>
      <c r="I1040" s="26">
        <f t="shared" si="32"/>
        <v>45139</v>
      </c>
      <c r="J1040" s="26">
        <f>INDEX(customers!$L:$L,MATCH(orders!$B1040,customers!$A:$A,0))</f>
        <v>45017</v>
      </c>
      <c r="K1040">
        <v>1</v>
      </c>
      <c r="L1040">
        <f t="shared" si="33"/>
        <v>4</v>
      </c>
      <c r="M1040" s="26" t="str">
        <f>INDEX(customers!$I:$I,MATCH(orders!$B1040,customers!$A:$A,0))</f>
        <v>Email</v>
      </c>
      <c r="N1040" s="26" t="str">
        <f>INDEX(customers!$E:$E,MATCH(orders!$B1040,customers!$A:$A,0))</f>
        <v>Asia-Pacific</v>
      </c>
      <c r="O1040" s="26" t="str">
        <f>INDEX(customers!$F:$F,MATCH(orders!$B1040,customers!$A:$A,0))</f>
        <v>Tech</v>
      </c>
      <c r="P1040" s="26" t="str">
        <f>INDEX(customers!$G:$G,MATCH(orders!$B1040,customers!$A:$A,0))</f>
        <v>SMBs</v>
      </c>
      <c r="Q1040" t="str">
        <f>INDEX(customers!$J:$J,MATCH(orders!$B1040,customers!$A:$A,0))</f>
        <v>Basic</v>
      </c>
      <c r="R1040" t="str">
        <f>INDEX(customers!$K:$K,MATCH(orders!$B1040,customers!$A:$A,0))</f>
        <v>Monthly</v>
      </c>
    </row>
    <row r="1041" spans="1:18" x14ac:dyDescent="0.25">
      <c r="A1041" t="s">
        <v>1949</v>
      </c>
      <c r="B1041" t="s">
        <v>1937</v>
      </c>
      <c r="C1041" t="s">
        <v>1950</v>
      </c>
      <c r="D1041" s="26">
        <v>45178</v>
      </c>
      <c r="E1041" t="s">
        <v>18</v>
      </c>
      <c r="F1041" t="s">
        <v>4</v>
      </c>
      <c r="G1041">
        <v>135</v>
      </c>
      <c r="H1041">
        <v>110.7</v>
      </c>
      <c r="I1041" s="26">
        <f t="shared" si="32"/>
        <v>45170</v>
      </c>
      <c r="J1041" s="26">
        <f>INDEX(customers!$L:$L,MATCH(orders!$B1041,customers!$A:$A,0))</f>
        <v>45017</v>
      </c>
      <c r="K1041">
        <v>1</v>
      </c>
      <c r="L1041">
        <f t="shared" si="33"/>
        <v>5</v>
      </c>
      <c r="M1041" s="26" t="str">
        <f>INDEX(customers!$I:$I,MATCH(orders!$B1041,customers!$A:$A,0))</f>
        <v>Email</v>
      </c>
      <c r="N1041" s="26" t="str">
        <f>INDEX(customers!$E:$E,MATCH(orders!$B1041,customers!$A:$A,0))</f>
        <v>Asia-Pacific</v>
      </c>
      <c r="O1041" s="26" t="str">
        <f>INDEX(customers!$F:$F,MATCH(orders!$B1041,customers!$A:$A,0))</f>
        <v>Tech</v>
      </c>
      <c r="P1041" s="26" t="str">
        <f>INDEX(customers!$G:$G,MATCH(orders!$B1041,customers!$A:$A,0))</f>
        <v>SMBs</v>
      </c>
      <c r="Q1041" t="str">
        <f>INDEX(customers!$J:$J,MATCH(orders!$B1041,customers!$A:$A,0))</f>
        <v>Basic</v>
      </c>
      <c r="R1041" t="str">
        <f>INDEX(customers!$K:$K,MATCH(orders!$B1041,customers!$A:$A,0))</f>
        <v>Monthly</v>
      </c>
    </row>
    <row r="1042" spans="1:18" x14ac:dyDescent="0.25">
      <c r="A1042" t="s">
        <v>1951</v>
      </c>
      <c r="B1042" t="s">
        <v>1937</v>
      </c>
      <c r="C1042" t="s">
        <v>1950</v>
      </c>
      <c r="D1042" s="26">
        <v>45208</v>
      </c>
      <c r="E1042" t="s">
        <v>18</v>
      </c>
      <c r="F1042" t="s">
        <v>4</v>
      </c>
      <c r="G1042">
        <v>135</v>
      </c>
      <c r="H1042">
        <v>110.7</v>
      </c>
      <c r="I1042" s="26">
        <f t="shared" si="32"/>
        <v>45200</v>
      </c>
      <c r="J1042" s="26">
        <f>INDEX(customers!$L:$L,MATCH(orders!$B1042,customers!$A:$A,0))</f>
        <v>45017</v>
      </c>
      <c r="K1042">
        <v>1</v>
      </c>
      <c r="L1042">
        <f t="shared" si="33"/>
        <v>6</v>
      </c>
      <c r="M1042" s="26" t="str">
        <f>INDEX(customers!$I:$I,MATCH(orders!$B1042,customers!$A:$A,0))</f>
        <v>Email</v>
      </c>
      <c r="N1042" s="26" t="str">
        <f>INDEX(customers!$E:$E,MATCH(orders!$B1042,customers!$A:$A,0))</f>
        <v>Asia-Pacific</v>
      </c>
      <c r="O1042" s="26" t="str">
        <f>INDEX(customers!$F:$F,MATCH(orders!$B1042,customers!$A:$A,0))</f>
        <v>Tech</v>
      </c>
      <c r="P1042" s="26" t="str">
        <f>INDEX(customers!$G:$G,MATCH(orders!$B1042,customers!$A:$A,0))</f>
        <v>SMBs</v>
      </c>
      <c r="Q1042" t="str">
        <f>INDEX(customers!$J:$J,MATCH(orders!$B1042,customers!$A:$A,0))</f>
        <v>Basic</v>
      </c>
      <c r="R1042" t="str">
        <f>INDEX(customers!$K:$K,MATCH(orders!$B1042,customers!$A:$A,0))</f>
        <v>Monthly</v>
      </c>
    </row>
    <row r="1043" spans="1:18" x14ac:dyDescent="0.25">
      <c r="A1043" t="s">
        <v>1952</v>
      </c>
      <c r="B1043" t="s">
        <v>1937</v>
      </c>
      <c r="C1043" t="s">
        <v>1953</v>
      </c>
      <c r="D1043" s="26">
        <v>45209</v>
      </c>
      <c r="E1043" t="s">
        <v>18</v>
      </c>
      <c r="F1043" t="s">
        <v>4</v>
      </c>
      <c r="G1043">
        <v>135</v>
      </c>
      <c r="H1043">
        <v>110.7</v>
      </c>
      <c r="I1043" s="26">
        <f t="shared" si="32"/>
        <v>45200</v>
      </c>
      <c r="J1043" s="26">
        <f>INDEX(customers!$L:$L,MATCH(orders!$B1043,customers!$A:$A,0))</f>
        <v>45017</v>
      </c>
      <c r="K1043">
        <v>1</v>
      </c>
      <c r="L1043">
        <f t="shared" si="33"/>
        <v>6</v>
      </c>
      <c r="M1043" s="26" t="str">
        <f>INDEX(customers!$I:$I,MATCH(orders!$B1043,customers!$A:$A,0))</f>
        <v>Email</v>
      </c>
      <c r="N1043" s="26" t="str">
        <f>INDEX(customers!$E:$E,MATCH(orders!$B1043,customers!$A:$A,0))</f>
        <v>Asia-Pacific</v>
      </c>
      <c r="O1043" s="26" t="str">
        <f>INDEX(customers!$F:$F,MATCH(orders!$B1043,customers!$A:$A,0))</f>
        <v>Tech</v>
      </c>
      <c r="P1043" s="26" t="str">
        <f>INDEX(customers!$G:$G,MATCH(orders!$B1043,customers!$A:$A,0))</f>
        <v>SMBs</v>
      </c>
      <c r="Q1043" t="str">
        <f>INDEX(customers!$J:$J,MATCH(orders!$B1043,customers!$A:$A,0))</f>
        <v>Basic</v>
      </c>
      <c r="R1043" t="str">
        <f>INDEX(customers!$K:$K,MATCH(orders!$B1043,customers!$A:$A,0))</f>
        <v>Monthly</v>
      </c>
    </row>
    <row r="1044" spans="1:18" x14ac:dyDescent="0.25">
      <c r="A1044" t="s">
        <v>1954</v>
      </c>
      <c r="B1044" t="s">
        <v>1937</v>
      </c>
      <c r="C1044" t="s">
        <v>1955</v>
      </c>
      <c r="D1044" s="26">
        <v>45240</v>
      </c>
      <c r="E1044" t="s">
        <v>18</v>
      </c>
      <c r="F1044" t="s">
        <v>4</v>
      </c>
      <c r="G1044">
        <v>135</v>
      </c>
      <c r="H1044">
        <v>110.7</v>
      </c>
      <c r="I1044" s="26">
        <f t="shared" si="32"/>
        <v>45231</v>
      </c>
      <c r="J1044" s="26">
        <f>INDEX(customers!$L:$L,MATCH(orders!$B1044,customers!$A:$A,0))</f>
        <v>45017</v>
      </c>
      <c r="K1044">
        <v>1</v>
      </c>
      <c r="L1044">
        <f t="shared" si="33"/>
        <v>7</v>
      </c>
      <c r="M1044" s="26" t="str">
        <f>INDEX(customers!$I:$I,MATCH(orders!$B1044,customers!$A:$A,0))</f>
        <v>Email</v>
      </c>
      <c r="N1044" s="26" t="str">
        <f>INDEX(customers!$E:$E,MATCH(orders!$B1044,customers!$A:$A,0))</f>
        <v>Asia-Pacific</v>
      </c>
      <c r="O1044" s="26" t="str">
        <f>INDEX(customers!$F:$F,MATCH(orders!$B1044,customers!$A:$A,0))</f>
        <v>Tech</v>
      </c>
      <c r="P1044" s="26" t="str">
        <f>INDEX(customers!$G:$G,MATCH(orders!$B1044,customers!$A:$A,0))</f>
        <v>SMBs</v>
      </c>
      <c r="Q1044" t="str">
        <f>INDEX(customers!$J:$J,MATCH(orders!$B1044,customers!$A:$A,0))</f>
        <v>Basic</v>
      </c>
      <c r="R1044" t="str">
        <f>INDEX(customers!$K:$K,MATCH(orders!$B1044,customers!$A:$A,0))</f>
        <v>Monthly</v>
      </c>
    </row>
    <row r="1045" spans="1:18" x14ac:dyDescent="0.25">
      <c r="A1045" t="s">
        <v>1956</v>
      </c>
      <c r="B1045" t="s">
        <v>1937</v>
      </c>
      <c r="C1045" t="s">
        <v>1955</v>
      </c>
      <c r="D1045" s="26">
        <v>45270</v>
      </c>
      <c r="E1045" t="s">
        <v>18</v>
      </c>
      <c r="F1045" t="s">
        <v>4</v>
      </c>
      <c r="G1045">
        <v>135</v>
      </c>
      <c r="H1045">
        <v>110.7</v>
      </c>
      <c r="I1045" s="26">
        <f t="shared" si="32"/>
        <v>45261</v>
      </c>
      <c r="J1045" s="26">
        <f>INDEX(customers!$L:$L,MATCH(orders!$B1045,customers!$A:$A,0))</f>
        <v>45017</v>
      </c>
      <c r="K1045">
        <v>1</v>
      </c>
      <c r="L1045">
        <f t="shared" si="33"/>
        <v>8</v>
      </c>
      <c r="M1045" s="26" t="str">
        <f>INDEX(customers!$I:$I,MATCH(orders!$B1045,customers!$A:$A,0))</f>
        <v>Email</v>
      </c>
      <c r="N1045" s="26" t="str">
        <f>INDEX(customers!$E:$E,MATCH(orders!$B1045,customers!$A:$A,0))</f>
        <v>Asia-Pacific</v>
      </c>
      <c r="O1045" s="26" t="str">
        <f>INDEX(customers!$F:$F,MATCH(orders!$B1045,customers!$A:$A,0))</f>
        <v>Tech</v>
      </c>
      <c r="P1045" s="26" t="str">
        <f>INDEX(customers!$G:$G,MATCH(orders!$B1045,customers!$A:$A,0))</f>
        <v>SMBs</v>
      </c>
      <c r="Q1045" t="str">
        <f>INDEX(customers!$J:$J,MATCH(orders!$B1045,customers!$A:$A,0))</f>
        <v>Basic</v>
      </c>
      <c r="R1045" t="str">
        <f>INDEX(customers!$K:$K,MATCH(orders!$B1045,customers!$A:$A,0))</f>
        <v>Monthly</v>
      </c>
    </row>
    <row r="1046" spans="1:18" x14ac:dyDescent="0.25">
      <c r="A1046" t="s">
        <v>1957</v>
      </c>
      <c r="B1046" t="s">
        <v>1937</v>
      </c>
      <c r="C1046" t="s">
        <v>1958</v>
      </c>
      <c r="D1046" s="26">
        <v>45271</v>
      </c>
      <c r="E1046" t="s">
        <v>18</v>
      </c>
      <c r="F1046" t="s">
        <v>4</v>
      </c>
      <c r="G1046">
        <v>135</v>
      </c>
      <c r="H1046">
        <v>110.7</v>
      </c>
      <c r="I1046" s="26">
        <f t="shared" si="32"/>
        <v>45261</v>
      </c>
      <c r="J1046" s="26">
        <f>INDEX(customers!$L:$L,MATCH(orders!$B1046,customers!$A:$A,0))</f>
        <v>45017</v>
      </c>
      <c r="K1046">
        <v>1</v>
      </c>
      <c r="L1046">
        <f t="shared" si="33"/>
        <v>8</v>
      </c>
      <c r="M1046" s="26" t="str">
        <f>INDEX(customers!$I:$I,MATCH(orders!$B1046,customers!$A:$A,0))</f>
        <v>Email</v>
      </c>
      <c r="N1046" s="26" t="str">
        <f>INDEX(customers!$E:$E,MATCH(orders!$B1046,customers!$A:$A,0))</f>
        <v>Asia-Pacific</v>
      </c>
      <c r="O1046" s="26" t="str">
        <f>INDEX(customers!$F:$F,MATCH(orders!$B1046,customers!$A:$A,0))</f>
        <v>Tech</v>
      </c>
      <c r="P1046" s="26" t="str">
        <f>INDEX(customers!$G:$G,MATCH(orders!$B1046,customers!$A:$A,0))</f>
        <v>SMBs</v>
      </c>
      <c r="Q1046" t="str">
        <f>INDEX(customers!$J:$J,MATCH(orders!$B1046,customers!$A:$A,0))</f>
        <v>Basic</v>
      </c>
      <c r="R1046" t="str">
        <f>INDEX(customers!$K:$K,MATCH(orders!$B1046,customers!$A:$A,0))</f>
        <v>Monthly</v>
      </c>
    </row>
    <row r="1047" spans="1:18" x14ac:dyDescent="0.25">
      <c r="A1047" t="s">
        <v>1959</v>
      </c>
      <c r="B1047" t="s">
        <v>1937</v>
      </c>
      <c r="C1047" t="s">
        <v>1960</v>
      </c>
      <c r="D1047" s="26">
        <v>45302</v>
      </c>
      <c r="E1047" t="s">
        <v>18</v>
      </c>
      <c r="F1047" t="s">
        <v>4</v>
      </c>
      <c r="G1047">
        <v>135</v>
      </c>
      <c r="H1047">
        <v>110.7</v>
      </c>
      <c r="I1047" s="26">
        <f t="shared" si="32"/>
        <v>45292</v>
      </c>
      <c r="J1047" s="26">
        <f>INDEX(customers!$L:$L,MATCH(orders!$B1047,customers!$A:$A,0))</f>
        <v>45017</v>
      </c>
      <c r="K1047">
        <v>1</v>
      </c>
      <c r="L1047">
        <f t="shared" si="33"/>
        <v>9</v>
      </c>
      <c r="M1047" s="26" t="str">
        <f>INDEX(customers!$I:$I,MATCH(orders!$B1047,customers!$A:$A,0))</f>
        <v>Email</v>
      </c>
      <c r="N1047" s="26" t="str">
        <f>INDEX(customers!$E:$E,MATCH(orders!$B1047,customers!$A:$A,0))</f>
        <v>Asia-Pacific</v>
      </c>
      <c r="O1047" s="26" t="str">
        <f>INDEX(customers!$F:$F,MATCH(orders!$B1047,customers!$A:$A,0))</f>
        <v>Tech</v>
      </c>
      <c r="P1047" s="26" t="str">
        <f>INDEX(customers!$G:$G,MATCH(orders!$B1047,customers!$A:$A,0))</f>
        <v>SMBs</v>
      </c>
      <c r="Q1047" t="str">
        <f>INDEX(customers!$J:$J,MATCH(orders!$B1047,customers!$A:$A,0))</f>
        <v>Basic</v>
      </c>
      <c r="R1047" t="str">
        <f>INDEX(customers!$K:$K,MATCH(orders!$B1047,customers!$A:$A,0))</f>
        <v>Monthly</v>
      </c>
    </row>
    <row r="1048" spans="1:18" x14ac:dyDescent="0.25">
      <c r="A1048" t="s">
        <v>1961</v>
      </c>
      <c r="B1048" t="s">
        <v>1937</v>
      </c>
      <c r="C1048" t="s">
        <v>1962</v>
      </c>
      <c r="D1048" s="26">
        <v>45333</v>
      </c>
      <c r="E1048" t="s">
        <v>18</v>
      </c>
      <c r="F1048" t="s">
        <v>4</v>
      </c>
      <c r="G1048">
        <v>135</v>
      </c>
      <c r="H1048">
        <v>110.7</v>
      </c>
      <c r="I1048" s="26">
        <f t="shared" si="32"/>
        <v>45323</v>
      </c>
      <c r="J1048" s="26">
        <f>INDEX(customers!$L:$L,MATCH(orders!$B1048,customers!$A:$A,0))</f>
        <v>45017</v>
      </c>
      <c r="K1048">
        <v>1</v>
      </c>
      <c r="L1048">
        <f t="shared" si="33"/>
        <v>10</v>
      </c>
      <c r="M1048" s="26" t="str">
        <f>INDEX(customers!$I:$I,MATCH(orders!$B1048,customers!$A:$A,0))</f>
        <v>Email</v>
      </c>
      <c r="N1048" s="26" t="str">
        <f>INDEX(customers!$E:$E,MATCH(orders!$B1048,customers!$A:$A,0))</f>
        <v>Asia-Pacific</v>
      </c>
      <c r="O1048" s="26" t="str">
        <f>INDEX(customers!$F:$F,MATCH(orders!$B1048,customers!$A:$A,0))</f>
        <v>Tech</v>
      </c>
      <c r="P1048" s="26" t="str">
        <f>INDEX(customers!$G:$G,MATCH(orders!$B1048,customers!$A:$A,0))</f>
        <v>SMBs</v>
      </c>
      <c r="Q1048" t="str">
        <f>INDEX(customers!$J:$J,MATCH(orders!$B1048,customers!$A:$A,0))</f>
        <v>Basic</v>
      </c>
      <c r="R1048" t="str">
        <f>INDEX(customers!$K:$K,MATCH(orders!$B1048,customers!$A:$A,0))</f>
        <v>Monthly</v>
      </c>
    </row>
    <row r="1049" spans="1:18" x14ac:dyDescent="0.25">
      <c r="A1049" t="s">
        <v>1963</v>
      </c>
      <c r="B1049" t="s">
        <v>1937</v>
      </c>
      <c r="C1049" t="s">
        <v>1962</v>
      </c>
      <c r="D1049" s="26">
        <v>45362</v>
      </c>
      <c r="E1049" t="s">
        <v>18</v>
      </c>
      <c r="F1049" t="s">
        <v>4</v>
      </c>
      <c r="G1049">
        <v>135</v>
      </c>
      <c r="H1049">
        <v>110.7</v>
      </c>
      <c r="I1049" s="26">
        <f t="shared" si="32"/>
        <v>45352</v>
      </c>
      <c r="J1049" s="26">
        <f>INDEX(customers!$L:$L,MATCH(orders!$B1049,customers!$A:$A,0))</f>
        <v>45017</v>
      </c>
      <c r="K1049">
        <v>1</v>
      </c>
      <c r="L1049">
        <f t="shared" si="33"/>
        <v>11</v>
      </c>
      <c r="M1049" s="26" t="str">
        <f>INDEX(customers!$I:$I,MATCH(orders!$B1049,customers!$A:$A,0))</f>
        <v>Email</v>
      </c>
      <c r="N1049" s="26" t="str">
        <f>INDEX(customers!$E:$E,MATCH(orders!$B1049,customers!$A:$A,0))</f>
        <v>Asia-Pacific</v>
      </c>
      <c r="O1049" s="26" t="str">
        <f>INDEX(customers!$F:$F,MATCH(orders!$B1049,customers!$A:$A,0))</f>
        <v>Tech</v>
      </c>
      <c r="P1049" s="26" t="str">
        <f>INDEX(customers!$G:$G,MATCH(orders!$B1049,customers!$A:$A,0))</f>
        <v>SMBs</v>
      </c>
      <c r="Q1049" t="str">
        <f>INDEX(customers!$J:$J,MATCH(orders!$B1049,customers!$A:$A,0))</f>
        <v>Basic</v>
      </c>
      <c r="R1049" t="str">
        <f>INDEX(customers!$K:$K,MATCH(orders!$B1049,customers!$A:$A,0))</f>
        <v>Monthly</v>
      </c>
    </row>
    <row r="1050" spans="1:18" x14ac:dyDescent="0.25">
      <c r="A1050" t="s">
        <v>1964</v>
      </c>
      <c r="B1050" t="s">
        <v>1937</v>
      </c>
      <c r="C1050" t="s">
        <v>1965</v>
      </c>
      <c r="D1050" s="26">
        <v>45364</v>
      </c>
      <c r="E1050" t="s">
        <v>18</v>
      </c>
      <c r="F1050" t="s">
        <v>4</v>
      </c>
      <c r="G1050">
        <v>135</v>
      </c>
      <c r="H1050">
        <v>110.7</v>
      </c>
      <c r="I1050" s="26">
        <f t="shared" si="32"/>
        <v>45352</v>
      </c>
      <c r="J1050" s="26">
        <f>INDEX(customers!$L:$L,MATCH(orders!$B1050,customers!$A:$A,0))</f>
        <v>45017</v>
      </c>
      <c r="K1050">
        <v>1</v>
      </c>
      <c r="L1050">
        <f t="shared" si="33"/>
        <v>11</v>
      </c>
      <c r="M1050" s="26" t="str">
        <f>INDEX(customers!$I:$I,MATCH(orders!$B1050,customers!$A:$A,0))</f>
        <v>Email</v>
      </c>
      <c r="N1050" s="26" t="str">
        <f>INDEX(customers!$E:$E,MATCH(orders!$B1050,customers!$A:$A,0))</f>
        <v>Asia-Pacific</v>
      </c>
      <c r="O1050" s="26" t="str">
        <f>INDEX(customers!$F:$F,MATCH(orders!$B1050,customers!$A:$A,0))</f>
        <v>Tech</v>
      </c>
      <c r="P1050" s="26" t="str">
        <f>INDEX(customers!$G:$G,MATCH(orders!$B1050,customers!$A:$A,0))</f>
        <v>SMBs</v>
      </c>
      <c r="Q1050" t="str">
        <f>INDEX(customers!$J:$J,MATCH(orders!$B1050,customers!$A:$A,0))</f>
        <v>Basic</v>
      </c>
      <c r="R1050" t="str">
        <f>INDEX(customers!$K:$K,MATCH(orders!$B1050,customers!$A:$A,0))</f>
        <v>Monthly</v>
      </c>
    </row>
    <row r="1051" spans="1:18" x14ac:dyDescent="0.25">
      <c r="A1051" t="s">
        <v>1966</v>
      </c>
      <c r="B1051" t="s">
        <v>1937</v>
      </c>
      <c r="C1051" t="s">
        <v>1967</v>
      </c>
      <c r="D1051" s="26">
        <v>45395</v>
      </c>
      <c r="E1051" t="s">
        <v>18</v>
      </c>
      <c r="F1051" t="s">
        <v>4</v>
      </c>
      <c r="G1051">
        <v>135</v>
      </c>
      <c r="H1051">
        <v>110.7</v>
      </c>
      <c r="I1051" s="26">
        <f t="shared" si="32"/>
        <v>45383</v>
      </c>
      <c r="J1051" s="26">
        <f>INDEX(customers!$L:$L,MATCH(orders!$B1051,customers!$A:$A,0))</f>
        <v>45017</v>
      </c>
      <c r="K1051">
        <v>1</v>
      </c>
      <c r="L1051">
        <f t="shared" si="33"/>
        <v>12</v>
      </c>
      <c r="M1051" s="26" t="str">
        <f>INDEX(customers!$I:$I,MATCH(orders!$B1051,customers!$A:$A,0))</f>
        <v>Email</v>
      </c>
      <c r="N1051" s="26" t="str">
        <f>INDEX(customers!$E:$E,MATCH(orders!$B1051,customers!$A:$A,0))</f>
        <v>Asia-Pacific</v>
      </c>
      <c r="O1051" s="26" t="str">
        <f>INDEX(customers!$F:$F,MATCH(orders!$B1051,customers!$A:$A,0))</f>
        <v>Tech</v>
      </c>
      <c r="P1051" s="26" t="str">
        <f>INDEX(customers!$G:$G,MATCH(orders!$B1051,customers!$A:$A,0))</f>
        <v>SMBs</v>
      </c>
      <c r="Q1051" t="str">
        <f>INDEX(customers!$J:$J,MATCH(orders!$B1051,customers!$A:$A,0))</f>
        <v>Basic</v>
      </c>
      <c r="R1051" t="str">
        <f>INDEX(customers!$K:$K,MATCH(orders!$B1051,customers!$A:$A,0))</f>
        <v>Monthly</v>
      </c>
    </row>
    <row r="1052" spans="1:18" x14ac:dyDescent="0.25">
      <c r="A1052" t="s">
        <v>1968</v>
      </c>
      <c r="B1052" t="s">
        <v>1937</v>
      </c>
      <c r="C1052" t="s">
        <v>1967</v>
      </c>
      <c r="D1052" s="26">
        <v>45425</v>
      </c>
      <c r="E1052" t="s">
        <v>18</v>
      </c>
      <c r="F1052" t="s">
        <v>4</v>
      </c>
      <c r="G1052">
        <v>135</v>
      </c>
      <c r="H1052">
        <v>110.7</v>
      </c>
      <c r="I1052" s="26">
        <f t="shared" si="32"/>
        <v>45413</v>
      </c>
      <c r="J1052" s="26">
        <f>INDEX(customers!$L:$L,MATCH(orders!$B1052,customers!$A:$A,0))</f>
        <v>45017</v>
      </c>
      <c r="K1052">
        <v>1</v>
      </c>
      <c r="L1052">
        <f t="shared" si="33"/>
        <v>13</v>
      </c>
      <c r="M1052" s="26" t="str">
        <f>INDEX(customers!$I:$I,MATCH(orders!$B1052,customers!$A:$A,0))</f>
        <v>Email</v>
      </c>
      <c r="N1052" s="26" t="str">
        <f>INDEX(customers!$E:$E,MATCH(orders!$B1052,customers!$A:$A,0))</f>
        <v>Asia-Pacific</v>
      </c>
      <c r="O1052" s="26" t="str">
        <f>INDEX(customers!$F:$F,MATCH(orders!$B1052,customers!$A:$A,0))</f>
        <v>Tech</v>
      </c>
      <c r="P1052" s="26" t="str">
        <f>INDEX(customers!$G:$G,MATCH(orders!$B1052,customers!$A:$A,0))</f>
        <v>SMBs</v>
      </c>
      <c r="Q1052" t="str">
        <f>INDEX(customers!$J:$J,MATCH(orders!$B1052,customers!$A:$A,0))</f>
        <v>Basic</v>
      </c>
      <c r="R1052" t="str">
        <f>INDEX(customers!$K:$K,MATCH(orders!$B1052,customers!$A:$A,0))</f>
        <v>Monthly</v>
      </c>
    </row>
    <row r="1053" spans="1:18" x14ac:dyDescent="0.25">
      <c r="A1053" t="s">
        <v>1969</v>
      </c>
      <c r="B1053" t="s">
        <v>1937</v>
      </c>
      <c r="C1053" t="s">
        <v>1970</v>
      </c>
      <c r="D1053" s="26">
        <v>45426</v>
      </c>
      <c r="E1053" t="s">
        <v>19</v>
      </c>
      <c r="F1053" t="s">
        <v>4</v>
      </c>
      <c r="G1053">
        <v>315</v>
      </c>
      <c r="H1053">
        <v>267.75</v>
      </c>
      <c r="I1053" s="26">
        <f t="shared" si="32"/>
        <v>45413</v>
      </c>
      <c r="J1053" s="26">
        <f>INDEX(customers!$L:$L,MATCH(orders!$B1053,customers!$A:$A,0))</f>
        <v>45017</v>
      </c>
      <c r="K1053">
        <v>1</v>
      </c>
      <c r="L1053">
        <f t="shared" si="33"/>
        <v>13</v>
      </c>
      <c r="M1053" s="26" t="str">
        <f>INDEX(customers!$I:$I,MATCH(orders!$B1053,customers!$A:$A,0))</f>
        <v>Email</v>
      </c>
      <c r="N1053" s="26" t="str">
        <f>INDEX(customers!$E:$E,MATCH(orders!$B1053,customers!$A:$A,0))</f>
        <v>Asia-Pacific</v>
      </c>
      <c r="O1053" s="26" t="str">
        <f>INDEX(customers!$F:$F,MATCH(orders!$B1053,customers!$A:$A,0))</f>
        <v>Tech</v>
      </c>
      <c r="P1053" s="26" t="str">
        <f>INDEX(customers!$G:$G,MATCH(orders!$B1053,customers!$A:$A,0))</f>
        <v>SMBs</v>
      </c>
      <c r="Q1053" t="str">
        <f>INDEX(customers!$J:$J,MATCH(orders!$B1053,customers!$A:$A,0))</f>
        <v>Basic</v>
      </c>
      <c r="R1053" t="str">
        <f>INDEX(customers!$K:$K,MATCH(orders!$B1053,customers!$A:$A,0))</f>
        <v>Monthly</v>
      </c>
    </row>
    <row r="1054" spans="1:18" x14ac:dyDescent="0.25">
      <c r="A1054" t="s">
        <v>1971</v>
      </c>
      <c r="B1054" t="s">
        <v>1937</v>
      </c>
      <c r="C1054" t="s">
        <v>1972</v>
      </c>
      <c r="D1054" s="26">
        <v>45457</v>
      </c>
      <c r="E1054" t="s">
        <v>19</v>
      </c>
      <c r="F1054" t="s">
        <v>4</v>
      </c>
      <c r="G1054">
        <v>315</v>
      </c>
      <c r="H1054">
        <v>267.75</v>
      </c>
      <c r="I1054" s="26">
        <f t="shared" si="32"/>
        <v>45444</v>
      </c>
      <c r="J1054" s="26">
        <f>INDEX(customers!$L:$L,MATCH(orders!$B1054,customers!$A:$A,0))</f>
        <v>45017</v>
      </c>
      <c r="K1054">
        <v>1</v>
      </c>
      <c r="L1054">
        <f t="shared" si="33"/>
        <v>14</v>
      </c>
      <c r="M1054" s="26" t="str">
        <f>INDEX(customers!$I:$I,MATCH(orders!$B1054,customers!$A:$A,0))</f>
        <v>Email</v>
      </c>
      <c r="N1054" s="26" t="str">
        <f>INDEX(customers!$E:$E,MATCH(orders!$B1054,customers!$A:$A,0))</f>
        <v>Asia-Pacific</v>
      </c>
      <c r="O1054" s="26" t="str">
        <f>INDEX(customers!$F:$F,MATCH(orders!$B1054,customers!$A:$A,0))</f>
        <v>Tech</v>
      </c>
      <c r="P1054" s="26" t="str">
        <f>INDEX(customers!$G:$G,MATCH(orders!$B1054,customers!$A:$A,0))</f>
        <v>SMBs</v>
      </c>
      <c r="Q1054" t="str">
        <f>INDEX(customers!$J:$J,MATCH(orders!$B1054,customers!$A:$A,0))</f>
        <v>Basic</v>
      </c>
      <c r="R1054" t="str">
        <f>INDEX(customers!$K:$K,MATCH(orders!$B1054,customers!$A:$A,0))</f>
        <v>Monthly</v>
      </c>
    </row>
    <row r="1055" spans="1:18" x14ac:dyDescent="0.25">
      <c r="A1055" t="s">
        <v>1973</v>
      </c>
      <c r="B1055" t="s">
        <v>1937</v>
      </c>
      <c r="C1055" t="s">
        <v>1972</v>
      </c>
      <c r="D1055" s="26">
        <v>45487</v>
      </c>
      <c r="E1055" t="s">
        <v>19</v>
      </c>
      <c r="F1055" t="s">
        <v>4</v>
      </c>
      <c r="G1055">
        <v>315</v>
      </c>
      <c r="H1055">
        <v>267.75</v>
      </c>
      <c r="I1055" s="26">
        <f t="shared" si="32"/>
        <v>45474</v>
      </c>
      <c r="J1055" s="26">
        <f>INDEX(customers!$L:$L,MATCH(orders!$B1055,customers!$A:$A,0))</f>
        <v>45017</v>
      </c>
      <c r="K1055">
        <v>1</v>
      </c>
      <c r="L1055">
        <f t="shared" si="33"/>
        <v>15</v>
      </c>
      <c r="M1055" s="26" t="str">
        <f>INDEX(customers!$I:$I,MATCH(orders!$B1055,customers!$A:$A,0))</f>
        <v>Email</v>
      </c>
      <c r="N1055" s="26" t="str">
        <f>INDEX(customers!$E:$E,MATCH(orders!$B1055,customers!$A:$A,0))</f>
        <v>Asia-Pacific</v>
      </c>
      <c r="O1055" s="26" t="str">
        <f>INDEX(customers!$F:$F,MATCH(orders!$B1055,customers!$A:$A,0))</f>
        <v>Tech</v>
      </c>
      <c r="P1055" s="26" t="str">
        <f>INDEX(customers!$G:$G,MATCH(orders!$B1055,customers!$A:$A,0))</f>
        <v>SMBs</v>
      </c>
      <c r="Q1055" t="str">
        <f>INDEX(customers!$J:$J,MATCH(orders!$B1055,customers!$A:$A,0))</f>
        <v>Basic</v>
      </c>
      <c r="R1055" t="str">
        <f>INDEX(customers!$K:$K,MATCH(orders!$B1055,customers!$A:$A,0))</f>
        <v>Monthly</v>
      </c>
    </row>
    <row r="1056" spans="1:18" x14ac:dyDescent="0.25">
      <c r="A1056" t="s">
        <v>1974</v>
      </c>
      <c r="B1056" t="s">
        <v>1937</v>
      </c>
      <c r="C1056" t="s">
        <v>1975</v>
      </c>
      <c r="D1056" s="26">
        <v>45488</v>
      </c>
      <c r="E1056" t="s">
        <v>19</v>
      </c>
      <c r="F1056" t="s">
        <v>4</v>
      </c>
      <c r="G1056">
        <v>315</v>
      </c>
      <c r="H1056">
        <v>267.75</v>
      </c>
      <c r="I1056" s="26">
        <f t="shared" si="32"/>
        <v>45474</v>
      </c>
      <c r="J1056" s="26">
        <f>INDEX(customers!$L:$L,MATCH(orders!$B1056,customers!$A:$A,0))</f>
        <v>45017</v>
      </c>
      <c r="K1056">
        <v>1</v>
      </c>
      <c r="L1056">
        <f t="shared" si="33"/>
        <v>15</v>
      </c>
      <c r="M1056" s="26" t="str">
        <f>INDEX(customers!$I:$I,MATCH(orders!$B1056,customers!$A:$A,0))</f>
        <v>Email</v>
      </c>
      <c r="N1056" s="26" t="str">
        <f>INDEX(customers!$E:$E,MATCH(orders!$B1056,customers!$A:$A,0))</f>
        <v>Asia-Pacific</v>
      </c>
      <c r="O1056" s="26" t="str">
        <f>INDEX(customers!$F:$F,MATCH(orders!$B1056,customers!$A:$A,0))</f>
        <v>Tech</v>
      </c>
      <c r="P1056" s="26" t="str">
        <f>INDEX(customers!$G:$G,MATCH(orders!$B1056,customers!$A:$A,0))</f>
        <v>SMBs</v>
      </c>
      <c r="Q1056" t="str">
        <f>INDEX(customers!$J:$J,MATCH(orders!$B1056,customers!$A:$A,0))</f>
        <v>Basic</v>
      </c>
      <c r="R1056" t="str">
        <f>INDEX(customers!$K:$K,MATCH(orders!$B1056,customers!$A:$A,0))</f>
        <v>Monthly</v>
      </c>
    </row>
    <row r="1057" spans="1:18" x14ac:dyDescent="0.25">
      <c r="A1057" t="s">
        <v>1976</v>
      </c>
      <c r="B1057" t="s">
        <v>1937</v>
      </c>
      <c r="C1057" t="s">
        <v>1977</v>
      </c>
      <c r="D1057" s="26">
        <v>45519</v>
      </c>
      <c r="E1057" t="s">
        <v>19</v>
      </c>
      <c r="F1057" t="s">
        <v>4</v>
      </c>
      <c r="G1057">
        <v>315</v>
      </c>
      <c r="H1057">
        <v>267.75</v>
      </c>
      <c r="I1057" s="26">
        <f t="shared" si="32"/>
        <v>45505</v>
      </c>
      <c r="J1057" s="26">
        <f>INDEX(customers!$L:$L,MATCH(orders!$B1057,customers!$A:$A,0))</f>
        <v>45017</v>
      </c>
      <c r="K1057">
        <v>1</v>
      </c>
      <c r="L1057">
        <f t="shared" si="33"/>
        <v>16</v>
      </c>
      <c r="M1057" s="26" t="str">
        <f>INDEX(customers!$I:$I,MATCH(orders!$B1057,customers!$A:$A,0))</f>
        <v>Email</v>
      </c>
      <c r="N1057" s="26" t="str">
        <f>INDEX(customers!$E:$E,MATCH(orders!$B1057,customers!$A:$A,0))</f>
        <v>Asia-Pacific</v>
      </c>
      <c r="O1057" s="26" t="str">
        <f>INDEX(customers!$F:$F,MATCH(orders!$B1057,customers!$A:$A,0))</f>
        <v>Tech</v>
      </c>
      <c r="P1057" s="26" t="str">
        <f>INDEX(customers!$G:$G,MATCH(orders!$B1057,customers!$A:$A,0))</f>
        <v>SMBs</v>
      </c>
      <c r="Q1057" t="str">
        <f>INDEX(customers!$J:$J,MATCH(orders!$B1057,customers!$A:$A,0))</f>
        <v>Basic</v>
      </c>
      <c r="R1057" t="str">
        <f>INDEX(customers!$K:$K,MATCH(orders!$B1057,customers!$A:$A,0))</f>
        <v>Monthly</v>
      </c>
    </row>
    <row r="1058" spans="1:18" x14ac:dyDescent="0.25">
      <c r="A1058" t="s">
        <v>1978</v>
      </c>
      <c r="B1058" t="s">
        <v>1937</v>
      </c>
      <c r="C1058" t="s">
        <v>1979</v>
      </c>
      <c r="D1058" s="26">
        <v>45550</v>
      </c>
      <c r="E1058" t="s">
        <v>19</v>
      </c>
      <c r="F1058" t="s">
        <v>4</v>
      </c>
      <c r="G1058">
        <v>315</v>
      </c>
      <c r="H1058">
        <v>267.75</v>
      </c>
      <c r="I1058" s="26">
        <f t="shared" si="32"/>
        <v>45536</v>
      </c>
      <c r="J1058" s="26">
        <f>INDEX(customers!$L:$L,MATCH(orders!$B1058,customers!$A:$A,0))</f>
        <v>45017</v>
      </c>
      <c r="K1058">
        <v>1</v>
      </c>
      <c r="L1058">
        <f t="shared" si="33"/>
        <v>17</v>
      </c>
      <c r="M1058" s="26" t="str">
        <f>INDEX(customers!$I:$I,MATCH(orders!$B1058,customers!$A:$A,0))</f>
        <v>Email</v>
      </c>
      <c r="N1058" s="26" t="str">
        <f>INDEX(customers!$E:$E,MATCH(orders!$B1058,customers!$A:$A,0))</f>
        <v>Asia-Pacific</v>
      </c>
      <c r="O1058" s="26" t="str">
        <f>INDEX(customers!$F:$F,MATCH(orders!$B1058,customers!$A:$A,0))</f>
        <v>Tech</v>
      </c>
      <c r="P1058" s="26" t="str">
        <f>INDEX(customers!$G:$G,MATCH(orders!$B1058,customers!$A:$A,0))</f>
        <v>SMBs</v>
      </c>
      <c r="Q1058" t="str">
        <f>INDEX(customers!$J:$J,MATCH(orders!$B1058,customers!$A:$A,0))</f>
        <v>Basic</v>
      </c>
      <c r="R1058" t="str">
        <f>INDEX(customers!$K:$K,MATCH(orders!$B1058,customers!$A:$A,0))</f>
        <v>Monthly</v>
      </c>
    </row>
    <row r="1059" spans="1:18" x14ac:dyDescent="0.25">
      <c r="A1059" t="s">
        <v>1980</v>
      </c>
      <c r="B1059" t="s">
        <v>1937</v>
      </c>
      <c r="C1059" t="s">
        <v>1979</v>
      </c>
      <c r="D1059" s="26">
        <v>45580</v>
      </c>
      <c r="E1059" t="s">
        <v>19</v>
      </c>
      <c r="F1059" t="s">
        <v>4</v>
      </c>
      <c r="G1059">
        <v>315</v>
      </c>
      <c r="H1059">
        <v>267.75</v>
      </c>
      <c r="I1059" s="26">
        <f t="shared" si="32"/>
        <v>45566</v>
      </c>
      <c r="J1059" s="26">
        <f>INDEX(customers!$L:$L,MATCH(orders!$B1059,customers!$A:$A,0))</f>
        <v>45017</v>
      </c>
      <c r="K1059">
        <v>1</v>
      </c>
      <c r="L1059">
        <f t="shared" si="33"/>
        <v>18</v>
      </c>
      <c r="M1059" s="26" t="str">
        <f>INDEX(customers!$I:$I,MATCH(orders!$B1059,customers!$A:$A,0))</f>
        <v>Email</v>
      </c>
      <c r="N1059" s="26" t="str">
        <f>INDEX(customers!$E:$E,MATCH(orders!$B1059,customers!$A:$A,0))</f>
        <v>Asia-Pacific</v>
      </c>
      <c r="O1059" s="26" t="str">
        <f>INDEX(customers!$F:$F,MATCH(orders!$B1059,customers!$A:$A,0))</f>
        <v>Tech</v>
      </c>
      <c r="P1059" s="26" t="str">
        <f>INDEX(customers!$G:$G,MATCH(orders!$B1059,customers!$A:$A,0))</f>
        <v>SMBs</v>
      </c>
      <c r="Q1059" t="str">
        <f>INDEX(customers!$J:$J,MATCH(orders!$B1059,customers!$A:$A,0))</f>
        <v>Basic</v>
      </c>
      <c r="R1059" t="str">
        <f>INDEX(customers!$K:$K,MATCH(orders!$B1059,customers!$A:$A,0))</f>
        <v>Monthly</v>
      </c>
    </row>
    <row r="1060" spans="1:18" x14ac:dyDescent="0.25">
      <c r="A1060" t="s">
        <v>1981</v>
      </c>
      <c r="B1060" t="s">
        <v>1937</v>
      </c>
      <c r="C1060" t="s">
        <v>1982</v>
      </c>
      <c r="D1060" s="26">
        <v>45581</v>
      </c>
      <c r="E1060" t="s">
        <v>19</v>
      </c>
      <c r="F1060" t="s">
        <v>4</v>
      </c>
      <c r="G1060">
        <v>315</v>
      </c>
      <c r="H1060">
        <v>267.75</v>
      </c>
      <c r="I1060" s="26">
        <f t="shared" si="32"/>
        <v>45566</v>
      </c>
      <c r="J1060" s="26">
        <f>INDEX(customers!$L:$L,MATCH(orders!$B1060,customers!$A:$A,0))</f>
        <v>45017</v>
      </c>
      <c r="K1060">
        <v>1</v>
      </c>
      <c r="L1060">
        <f t="shared" si="33"/>
        <v>18</v>
      </c>
      <c r="M1060" s="26" t="str">
        <f>INDEX(customers!$I:$I,MATCH(orders!$B1060,customers!$A:$A,0))</f>
        <v>Email</v>
      </c>
      <c r="N1060" s="26" t="str">
        <f>INDEX(customers!$E:$E,MATCH(orders!$B1060,customers!$A:$A,0))</f>
        <v>Asia-Pacific</v>
      </c>
      <c r="O1060" s="26" t="str">
        <f>INDEX(customers!$F:$F,MATCH(orders!$B1060,customers!$A:$A,0))</f>
        <v>Tech</v>
      </c>
      <c r="P1060" s="26" t="str">
        <f>INDEX(customers!$G:$G,MATCH(orders!$B1060,customers!$A:$A,0))</f>
        <v>SMBs</v>
      </c>
      <c r="Q1060" t="str">
        <f>INDEX(customers!$J:$J,MATCH(orders!$B1060,customers!$A:$A,0))</f>
        <v>Basic</v>
      </c>
      <c r="R1060" t="str">
        <f>INDEX(customers!$K:$K,MATCH(orders!$B1060,customers!$A:$A,0))</f>
        <v>Monthly</v>
      </c>
    </row>
    <row r="1061" spans="1:18" x14ac:dyDescent="0.25">
      <c r="A1061" t="s">
        <v>1983</v>
      </c>
      <c r="B1061" t="s">
        <v>1937</v>
      </c>
      <c r="C1061" t="s">
        <v>1984</v>
      </c>
      <c r="D1061" s="26">
        <v>45612</v>
      </c>
      <c r="E1061" t="s">
        <v>19</v>
      </c>
      <c r="F1061" t="s">
        <v>4</v>
      </c>
      <c r="G1061">
        <v>315</v>
      </c>
      <c r="H1061">
        <v>267.75</v>
      </c>
      <c r="I1061" s="26">
        <f t="shared" si="32"/>
        <v>45597</v>
      </c>
      <c r="J1061" s="26">
        <f>INDEX(customers!$L:$L,MATCH(orders!$B1061,customers!$A:$A,0))</f>
        <v>45017</v>
      </c>
      <c r="K1061">
        <v>1</v>
      </c>
      <c r="L1061">
        <f t="shared" si="33"/>
        <v>19</v>
      </c>
      <c r="M1061" s="26" t="str">
        <f>INDEX(customers!$I:$I,MATCH(orders!$B1061,customers!$A:$A,0))</f>
        <v>Email</v>
      </c>
      <c r="N1061" s="26" t="str">
        <f>INDEX(customers!$E:$E,MATCH(orders!$B1061,customers!$A:$A,0))</f>
        <v>Asia-Pacific</v>
      </c>
      <c r="O1061" s="26" t="str">
        <f>INDEX(customers!$F:$F,MATCH(orders!$B1061,customers!$A:$A,0))</f>
        <v>Tech</v>
      </c>
      <c r="P1061" s="26" t="str">
        <f>INDEX(customers!$G:$G,MATCH(orders!$B1061,customers!$A:$A,0))</f>
        <v>SMBs</v>
      </c>
      <c r="Q1061" t="str">
        <f>INDEX(customers!$J:$J,MATCH(orders!$B1061,customers!$A:$A,0))</f>
        <v>Basic</v>
      </c>
      <c r="R1061" t="str">
        <f>INDEX(customers!$K:$K,MATCH(orders!$B1061,customers!$A:$A,0))</f>
        <v>Monthly</v>
      </c>
    </row>
    <row r="1062" spans="1:18" x14ac:dyDescent="0.25">
      <c r="A1062" t="s">
        <v>1985</v>
      </c>
      <c r="B1062" t="s">
        <v>1937</v>
      </c>
      <c r="C1062" t="s">
        <v>1984</v>
      </c>
      <c r="D1062" s="26">
        <v>45642</v>
      </c>
      <c r="E1062" t="s">
        <v>19</v>
      </c>
      <c r="F1062" t="s">
        <v>4</v>
      </c>
      <c r="G1062">
        <v>315</v>
      </c>
      <c r="H1062">
        <v>267.75</v>
      </c>
      <c r="I1062" s="26">
        <f t="shared" si="32"/>
        <v>45627</v>
      </c>
      <c r="J1062" s="26">
        <f>INDEX(customers!$L:$L,MATCH(orders!$B1062,customers!$A:$A,0))</f>
        <v>45017</v>
      </c>
      <c r="K1062">
        <v>1</v>
      </c>
      <c r="L1062">
        <f t="shared" si="33"/>
        <v>20</v>
      </c>
      <c r="M1062" s="26" t="str">
        <f>INDEX(customers!$I:$I,MATCH(orders!$B1062,customers!$A:$A,0))</f>
        <v>Email</v>
      </c>
      <c r="N1062" s="26" t="str">
        <f>INDEX(customers!$E:$E,MATCH(orders!$B1062,customers!$A:$A,0))</f>
        <v>Asia-Pacific</v>
      </c>
      <c r="O1062" s="26" t="str">
        <f>INDEX(customers!$F:$F,MATCH(orders!$B1062,customers!$A:$A,0))</f>
        <v>Tech</v>
      </c>
      <c r="P1062" s="26" t="str">
        <f>INDEX(customers!$G:$G,MATCH(orders!$B1062,customers!$A:$A,0))</f>
        <v>SMBs</v>
      </c>
      <c r="Q1062" t="str">
        <f>INDEX(customers!$J:$J,MATCH(orders!$B1062,customers!$A:$A,0))</f>
        <v>Basic</v>
      </c>
      <c r="R1062" t="str">
        <f>INDEX(customers!$K:$K,MATCH(orders!$B1062,customers!$A:$A,0))</f>
        <v>Monthly</v>
      </c>
    </row>
    <row r="1063" spans="1:18" x14ac:dyDescent="0.25">
      <c r="A1063" t="s">
        <v>1986</v>
      </c>
      <c r="B1063" t="s">
        <v>1937</v>
      </c>
      <c r="C1063" t="s">
        <v>1987</v>
      </c>
      <c r="D1063" s="26">
        <v>45643</v>
      </c>
      <c r="E1063" t="s">
        <v>19</v>
      </c>
      <c r="F1063" t="s">
        <v>4</v>
      </c>
      <c r="G1063">
        <v>315</v>
      </c>
      <c r="H1063">
        <v>267.75</v>
      </c>
      <c r="I1063" s="26">
        <f t="shared" si="32"/>
        <v>45627</v>
      </c>
      <c r="J1063" s="26">
        <f>INDEX(customers!$L:$L,MATCH(orders!$B1063,customers!$A:$A,0))</f>
        <v>45017</v>
      </c>
      <c r="K1063">
        <v>1</v>
      </c>
      <c r="L1063">
        <f t="shared" si="33"/>
        <v>20</v>
      </c>
      <c r="M1063" s="26" t="str">
        <f>INDEX(customers!$I:$I,MATCH(orders!$B1063,customers!$A:$A,0))</f>
        <v>Email</v>
      </c>
      <c r="N1063" s="26" t="str">
        <f>INDEX(customers!$E:$E,MATCH(orders!$B1063,customers!$A:$A,0))</f>
        <v>Asia-Pacific</v>
      </c>
      <c r="O1063" s="26" t="str">
        <f>INDEX(customers!$F:$F,MATCH(orders!$B1063,customers!$A:$A,0))</f>
        <v>Tech</v>
      </c>
      <c r="P1063" s="26" t="str">
        <f>INDEX(customers!$G:$G,MATCH(orders!$B1063,customers!$A:$A,0))</f>
        <v>SMBs</v>
      </c>
      <c r="Q1063" t="str">
        <f>INDEX(customers!$J:$J,MATCH(orders!$B1063,customers!$A:$A,0))</f>
        <v>Basic</v>
      </c>
      <c r="R1063" t="str">
        <f>INDEX(customers!$K:$K,MATCH(orders!$B1063,customers!$A:$A,0))</f>
        <v>Monthly</v>
      </c>
    </row>
    <row r="1064" spans="1:18" x14ac:dyDescent="0.25">
      <c r="A1064" t="s">
        <v>1988</v>
      </c>
      <c r="B1064" t="s">
        <v>1989</v>
      </c>
      <c r="C1064" t="s">
        <v>1990</v>
      </c>
      <c r="D1064" s="26">
        <v>45347</v>
      </c>
      <c r="E1064" t="s">
        <v>17</v>
      </c>
      <c r="F1064" t="s">
        <v>4</v>
      </c>
      <c r="G1064">
        <v>75</v>
      </c>
      <c r="H1064">
        <v>60</v>
      </c>
      <c r="I1064" s="26">
        <f t="shared" si="32"/>
        <v>45323</v>
      </c>
      <c r="J1064" s="26">
        <f>INDEX(customers!$L:$L,MATCH(orders!$B1064,customers!$A:$A,0))</f>
        <v>45323</v>
      </c>
      <c r="K1064">
        <v>1</v>
      </c>
      <c r="L1064">
        <f t="shared" si="33"/>
        <v>0</v>
      </c>
      <c r="M1064" s="26" t="str">
        <f>INDEX(customers!$I:$I,MATCH(orders!$B1064,customers!$A:$A,0))</f>
        <v>Paid Search</v>
      </c>
      <c r="N1064" s="26" t="str">
        <f>INDEX(customers!$E:$E,MATCH(orders!$B1064,customers!$A:$A,0))</f>
        <v>Asia-Pacific</v>
      </c>
      <c r="O1064" s="26" t="str">
        <f>INDEX(customers!$F:$F,MATCH(orders!$B1064,customers!$A:$A,0))</f>
        <v>Healthcare</v>
      </c>
      <c r="P1064" s="26" t="str">
        <f>INDEX(customers!$G:$G,MATCH(orders!$B1064,customers!$A:$A,0))</f>
        <v>SMBs</v>
      </c>
      <c r="Q1064" t="str">
        <f>INDEX(customers!$J:$J,MATCH(orders!$B1064,customers!$A:$A,0))</f>
        <v>Basic</v>
      </c>
      <c r="R1064" t="str">
        <f>INDEX(customers!$K:$K,MATCH(orders!$B1064,customers!$A:$A,0))</f>
        <v>Monthly</v>
      </c>
    </row>
    <row r="1065" spans="1:18" x14ac:dyDescent="0.25">
      <c r="A1065" t="s">
        <v>1991</v>
      </c>
      <c r="B1065" t="s">
        <v>1989</v>
      </c>
      <c r="C1065" t="s">
        <v>1990</v>
      </c>
      <c r="D1065" s="26">
        <v>45376</v>
      </c>
      <c r="E1065" t="s">
        <v>17</v>
      </c>
      <c r="F1065" t="s">
        <v>4</v>
      </c>
      <c r="G1065">
        <v>75</v>
      </c>
      <c r="H1065">
        <v>60</v>
      </c>
      <c r="I1065" s="26">
        <f t="shared" si="32"/>
        <v>45352</v>
      </c>
      <c r="J1065" s="26">
        <f>INDEX(customers!$L:$L,MATCH(orders!$B1065,customers!$A:$A,0))</f>
        <v>45323</v>
      </c>
      <c r="K1065">
        <v>1</v>
      </c>
      <c r="L1065">
        <f t="shared" si="33"/>
        <v>1</v>
      </c>
      <c r="M1065" s="26" t="str">
        <f>INDEX(customers!$I:$I,MATCH(orders!$B1065,customers!$A:$A,0))</f>
        <v>Paid Search</v>
      </c>
      <c r="N1065" s="26" t="str">
        <f>INDEX(customers!$E:$E,MATCH(orders!$B1065,customers!$A:$A,0))</f>
        <v>Asia-Pacific</v>
      </c>
      <c r="O1065" s="26" t="str">
        <f>INDEX(customers!$F:$F,MATCH(orders!$B1065,customers!$A:$A,0))</f>
        <v>Healthcare</v>
      </c>
      <c r="P1065" s="26" t="str">
        <f>INDEX(customers!$G:$G,MATCH(orders!$B1065,customers!$A:$A,0))</f>
        <v>SMBs</v>
      </c>
      <c r="Q1065" t="str">
        <f>INDEX(customers!$J:$J,MATCH(orders!$B1065,customers!$A:$A,0))</f>
        <v>Basic</v>
      </c>
      <c r="R1065" t="str">
        <f>INDEX(customers!$K:$K,MATCH(orders!$B1065,customers!$A:$A,0))</f>
        <v>Monthly</v>
      </c>
    </row>
    <row r="1066" spans="1:18" x14ac:dyDescent="0.25">
      <c r="A1066" t="s">
        <v>1992</v>
      </c>
      <c r="B1066" t="s">
        <v>1989</v>
      </c>
      <c r="C1066" t="s">
        <v>1993</v>
      </c>
      <c r="D1066" s="26">
        <v>45378</v>
      </c>
      <c r="E1066" t="s">
        <v>17</v>
      </c>
      <c r="F1066" t="s">
        <v>4</v>
      </c>
      <c r="G1066">
        <v>75</v>
      </c>
      <c r="H1066">
        <v>60</v>
      </c>
      <c r="I1066" s="26">
        <f t="shared" si="32"/>
        <v>45352</v>
      </c>
      <c r="J1066" s="26">
        <f>INDEX(customers!$L:$L,MATCH(orders!$B1066,customers!$A:$A,0))</f>
        <v>45323</v>
      </c>
      <c r="K1066">
        <v>1</v>
      </c>
      <c r="L1066">
        <f t="shared" si="33"/>
        <v>1</v>
      </c>
      <c r="M1066" s="26" t="str">
        <f>INDEX(customers!$I:$I,MATCH(orders!$B1066,customers!$A:$A,0))</f>
        <v>Paid Search</v>
      </c>
      <c r="N1066" s="26" t="str">
        <f>INDEX(customers!$E:$E,MATCH(orders!$B1066,customers!$A:$A,0))</f>
        <v>Asia-Pacific</v>
      </c>
      <c r="O1066" s="26" t="str">
        <f>INDEX(customers!$F:$F,MATCH(orders!$B1066,customers!$A:$A,0))</f>
        <v>Healthcare</v>
      </c>
      <c r="P1066" s="26" t="str">
        <f>INDEX(customers!$G:$G,MATCH(orders!$B1066,customers!$A:$A,0))</f>
        <v>SMBs</v>
      </c>
      <c r="Q1066" t="str">
        <f>INDEX(customers!$J:$J,MATCH(orders!$B1066,customers!$A:$A,0))</f>
        <v>Basic</v>
      </c>
      <c r="R1066" t="str">
        <f>INDEX(customers!$K:$K,MATCH(orders!$B1066,customers!$A:$A,0))</f>
        <v>Monthly</v>
      </c>
    </row>
    <row r="1067" spans="1:18" x14ac:dyDescent="0.25">
      <c r="A1067" t="s">
        <v>1994</v>
      </c>
      <c r="B1067" t="s">
        <v>1989</v>
      </c>
      <c r="C1067" t="s">
        <v>1995</v>
      </c>
      <c r="D1067" s="26">
        <v>45409</v>
      </c>
      <c r="E1067" t="s">
        <v>17</v>
      </c>
      <c r="F1067" t="s">
        <v>4</v>
      </c>
      <c r="G1067">
        <v>75</v>
      </c>
      <c r="H1067">
        <v>60</v>
      </c>
      <c r="I1067" s="26">
        <f t="shared" si="32"/>
        <v>45383</v>
      </c>
      <c r="J1067" s="26">
        <f>INDEX(customers!$L:$L,MATCH(orders!$B1067,customers!$A:$A,0))</f>
        <v>45323</v>
      </c>
      <c r="K1067">
        <v>1</v>
      </c>
      <c r="L1067">
        <f t="shared" si="33"/>
        <v>2</v>
      </c>
      <c r="M1067" s="26" t="str">
        <f>INDEX(customers!$I:$I,MATCH(orders!$B1067,customers!$A:$A,0))</f>
        <v>Paid Search</v>
      </c>
      <c r="N1067" s="26" t="str">
        <f>INDEX(customers!$E:$E,MATCH(orders!$B1067,customers!$A:$A,0))</f>
        <v>Asia-Pacific</v>
      </c>
      <c r="O1067" s="26" t="str">
        <f>INDEX(customers!$F:$F,MATCH(orders!$B1067,customers!$A:$A,0))</f>
        <v>Healthcare</v>
      </c>
      <c r="P1067" s="26" t="str">
        <f>INDEX(customers!$G:$G,MATCH(orders!$B1067,customers!$A:$A,0))</f>
        <v>SMBs</v>
      </c>
      <c r="Q1067" t="str">
        <f>INDEX(customers!$J:$J,MATCH(orders!$B1067,customers!$A:$A,0))</f>
        <v>Basic</v>
      </c>
      <c r="R1067" t="str">
        <f>INDEX(customers!$K:$K,MATCH(orders!$B1067,customers!$A:$A,0))</f>
        <v>Monthly</v>
      </c>
    </row>
    <row r="1068" spans="1:18" x14ac:dyDescent="0.25">
      <c r="A1068" t="s">
        <v>1996</v>
      </c>
      <c r="B1068" t="s">
        <v>1989</v>
      </c>
      <c r="C1068" t="s">
        <v>1995</v>
      </c>
      <c r="D1068" s="26">
        <v>45439</v>
      </c>
      <c r="E1068" t="s">
        <v>17</v>
      </c>
      <c r="F1068" t="s">
        <v>4</v>
      </c>
      <c r="G1068">
        <v>75</v>
      </c>
      <c r="H1068">
        <v>60</v>
      </c>
      <c r="I1068" s="26">
        <f t="shared" si="32"/>
        <v>45413</v>
      </c>
      <c r="J1068" s="26">
        <f>INDEX(customers!$L:$L,MATCH(orders!$B1068,customers!$A:$A,0))</f>
        <v>45323</v>
      </c>
      <c r="K1068">
        <v>1</v>
      </c>
      <c r="L1068">
        <f t="shared" si="33"/>
        <v>3</v>
      </c>
      <c r="M1068" s="26" t="str">
        <f>INDEX(customers!$I:$I,MATCH(orders!$B1068,customers!$A:$A,0))</f>
        <v>Paid Search</v>
      </c>
      <c r="N1068" s="26" t="str">
        <f>INDEX(customers!$E:$E,MATCH(orders!$B1068,customers!$A:$A,0))</f>
        <v>Asia-Pacific</v>
      </c>
      <c r="O1068" s="26" t="str">
        <f>INDEX(customers!$F:$F,MATCH(orders!$B1068,customers!$A:$A,0))</f>
        <v>Healthcare</v>
      </c>
      <c r="P1068" s="26" t="str">
        <f>INDEX(customers!$G:$G,MATCH(orders!$B1068,customers!$A:$A,0))</f>
        <v>SMBs</v>
      </c>
      <c r="Q1068" t="str">
        <f>INDEX(customers!$J:$J,MATCH(orders!$B1068,customers!$A:$A,0))</f>
        <v>Basic</v>
      </c>
      <c r="R1068" t="str">
        <f>INDEX(customers!$K:$K,MATCH(orders!$B1068,customers!$A:$A,0))</f>
        <v>Monthly</v>
      </c>
    </row>
    <row r="1069" spans="1:18" x14ac:dyDescent="0.25">
      <c r="A1069" t="s">
        <v>1997</v>
      </c>
      <c r="B1069" t="s">
        <v>1989</v>
      </c>
      <c r="C1069" t="s">
        <v>1998</v>
      </c>
      <c r="D1069" s="26">
        <v>45440</v>
      </c>
      <c r="E1069" t="s">
        <v>17</v>
      </c>
      <c r="F1069" t="s">
        <v>4</v>
      </c>
      <c r="G1069">
        <v>75</v>
      </c>
      <c r="H1069">
        <v>60</v>
      </c>
      <c r="I1069" s="26">
        <f t="shared" si="32"/>
        <v>45413</v>
      </c>
      <c r="J1069" s="26">
        <f>INDEX(customers!$L:$L,MATCH(orders!$B1069,customers!$A:$A,0))</f>
        <v>45323</v>
      </c>
      <c r="K1069">
        <v>1</v>
      </c>
      <c r="L1069">
        <f t="shared" si="33"/>
        <v>3</v>
      </c>
      <c r="M1069" s="26" t="str">
        <f>INDEX(customers!$I:$I,MATCH(orders!$B1069,customers!$A:$A,0))</f>
        <v>Paid Search</v>
      </c>
      <c r="N1069" s="26" t="str">
        <f>INDEX(customers!$E:$E,MATCH(orders!$B1069,customers!$A:$A,0))</f>
        <v>Asia-Pacific</v>
      </c>
      <c r="O1069" s="26" t="str">
        <f>INDEX(customers!$F:$F,MATCH(orders!$B1069,customers!$A:$A,0))</f>
        <v>Healthcare</v>
      </c>
      <c r="P1069" s="26" t="str">
        <f>INDEX(customers!$G:$G,MATCH(orders!$B1069,customers!$A:$A,0))</f>
        <v>SMBs</v>
      </c>
      <c r="Q1069" t="str">
        <f>INDEX(customers!$J:$J,MATCH(orders!$B1069,customers!$A:$A,0))</f>
        <v>Basic</v>
      </c>
      <c r="R1069" t="str">
        <f>INDEX(customers!$K:$K,MATCH(orders!$B1069,customers!$A:$A,0))</f>
        <v>Monthly</v>
      </c>
    </row>
    <row r="1070" spans="1:18" x14ac:dyDescent="0.25">
      <c r="A1070" t="s">
        <v>1999</v>
      </c>
      <c r="B1070" t="s">
        <v>1989</v>
      </c>
      <c r="C1070" t="s">
        <v>2000</v>
      </c>
      <c r="D1070" s="26">
        <v>45471</v>
      </c>
      <c r="E1070" t="s">
        <v>17</v>
      </c>
      <c r="F1070" t="s">
        <v>4</v>
      </c>
      <c r="G1070">
        <v>75</v>
      </c>
      <c r="H1070">
        <v>60</v>
      </c>
      <c r="I1070" s="26">
        <f t="shared" si="32"/>
        <v>45444</v>
      </c>
      <c r="J1070" s="26">
        <f>INDEX(customers!$L:$L,MATCH(orders!$B1070,customers!$A:$A,0))</f>
        <v>45323</v>
      </c>
      <c r="K1070">
        <v>1</v>
      </c>
      <c r="L1070">
        <f t="shared" si="33"/>
        <v>4</v>
      </c>
      <c r="M1070" s="26" t="str">
        <f>INDEX(customers!$I:$I,MATCH(orders!$B1070,customers!$A:$A,0))</f>
        <v>Paid Search</v>
      </c>
      <c r="N1070" s="26" t="str">
        <f>INDEX(customers!$E:$E,MATCH(orders!$B1070,customers!$A:$A,0))</f>
        <v>Asia-Pacific</v>
      </c>
      <c r="O1070" s="26" t="str">
        <f>INDEX(customers!$F:$F,MATCH(orders!$B1070,customers!$A:$A,0))</f>
        <v>Healthcare</v>
      </c>
      <c r="P1070" s="26" t="str">
        <f>INDEX(customers!$G:$G,MATCH(orders!$B1070,customers!$A:$A,0))</f>
        <v>SMBs</v>
      </c>
      <c r="Q1070" t="str">
        <f>INDEX(customers!$J:$J,MATCH(orders!$B1070,customers!$A:$A,0))</f>
        <v>Basic</v>
      </c>
      <c r="R1070" t="str">
        <f>INDEX(customers!$K:$K,MATCH(orders!$B1070,customers!$A:$A,0))</f>
        <v>Monthly</v>
      </c>
    </row>
    <row r="1071" spans="1:18" x14ac:dyDescent="0.25">
      <c r="A1071" t="s">
        <v>2001</v>
      </c>
      <c r="B1071" t="s">
        <v>2002</v>
      </c>
      <c r="C1071" t="s">
        <v>2003</v>
      </c>
      <c r="D1071" s="26">
        <v>45380</v>
      </c>
      <c r="E1071" t="s">
        <v>17</v>
      </c>
      <c r="F1071" t="s">
        <v>5</v>
      </c>
      <c r="G1071">
        <v>600</v>
      </c>
      <c r="H1071">
        <v>480</v>
      </c>
      <c r="I1071" s="26">
        <f t="shared" si="32"/>
        <v>45352</v>
      </c>
      <c r="J1071" s="26">
        <f>INDEX(customers!$L:$L,MATCH(orders!$B1071,customers!$A:$A,0))</f>
        <v>45352</v>
      </c>
      <c r="K1071">
        <v>1</v>
      </c>
      <c r="L1071">
        <f t="shared" si="33"/>
        <v>0</v>
      </c>
      <c r="M1071" s="26" t="str">
        <f>INDEX(customers!$I:$I,MATCH(orders!$B1071,customers!$A:$A,0))</f>
        <v>Social Media</v>
      </c>
      <c r="N1071" s="26" t="str">
        <f>INDEX(customers!$E:$E,MATCH(orders!$B1071,customers!$A:$A,0))</f>
        <v>North America</v>
      </c>
      <c r="O1071" s="26" t="str">
        <f>INDEX(customers!$F:$F,MATCH(orders!$B1071,customers!$A:$A,0))</f>
        <v>Tech</v>
      </c>
      <c r="P1071" s="26" t="str">
        <f>INDEX(customers!$G:$G,MATCH(orders!$B1071,customers!$A:$A,0))</f>
        <v>SMBs</v>
      </c>
      <c r="Q1071" t="str">
        <f>INDEX(customers!$J:$J,MATCH(orders!$B1071,customers!$A:$A,0))</f>
        <v>Basic</v>
      </c>
      <c r="R1071" t="str">
        <f>INDEX(customers!$K:$K,MATCH(orders!$B1071,customers!$A:$A,0))</f>
        <v>Monthly</v>
      </c>
    </row>
    <row r="1072" spans="1:18" x14ac:dyDescent="0.25">
      <c r="A1072" t="s">
        <v>2004</v>
      </c>
      <c r="B1072" t="s">
        <v>2005</v>
      </c>
      <c r="C1072" t="s">
        <v>2006</v>
      </c>
      <c r="D1072" s="26">
        <v>45121</v>
      </c>
      <c r="E1072" t="s">
        <v>17</v>
      </c>
      <c r="F1072" t="s">
        <v>4</v>
      </c>
      <c r="G1072">
        <v>75</v>
      </c>
      <c r="H1072">
        <v>60</v>
      </c>
      <c r="I1072" s="26">
        <f t="shared" si="32"/>
        <v>45108</v>
      </c>
      <c r="J1072" s="26">
        <f>INDEX(customers!$L:$L,MATCH(orders!$B1072,customers!$A:$A,0))</f>
        <v>45108</v>
      </c>
      <c r="K1072">
        <v>1</v>
      </c>
      <c r="L1072">
        <f t="shared" si="33"/>
        <v>0</v>
      </c>
      <c r="M1072" s="26" t="str">
        <f>INDEX(customers!$I:$I,MATCH(orders!$B1072,customers!$A:$A,0))</f>
        <v>Content</v>
      </c>
      <c r="N1072" s="26" t="str">
        <f>INDEX(customers!$E:$E,MATCH(orders!$B1072,customers!$A:$A,0))</f>
        <v>Asia-Pacific</v>
      </c>
      <c r="O1072" s="26" t="str">
        <f>INDEX(customers!$F:$F,MATCH(orders!$B1072,customers!$A:$A,0))</f>
        <v>Tech</v>
      </c>
      <c r="P1072" s="26" t="str">
        <f>INDEX(customers!$G:$G,MATCH(orders!$B1072,customers!$A:$A,0))</f>
        <v>SMBs</v>
      </c>
      <c r="Q1072" t="str">
        <f>INDEX(customers!$J:$J,MATCH(orders!$B1072,customers!$A:$A,0))</f>
        <v>Basic</v>
      </c>
      <c r="R1072" t="str">
        <f>INDEX(customers!$K:$K,MATCH(orders!$B1072,customers!$A:$A,0))</f>
        <v>Monthly</v>
      </c>
    </row>
    <row r="1073" spans="1:18" x14ac:dyDescent="0.25">
      <c r="A1073" t="s">
        <v>2007</v>
      </c>
      <c r="B1073" t="s">
        <v>2005</v>
      </c>
      <c r="C1073" t="s">
        <v>2008</v>
      </c>
      <c r="D1073" s="26">
        <v>45152</v>
      </c>
      <c r="E1073" t="s">
        <v>17</v>
      </c>
      <c r="F1073" t="s">
        <v>4</v>
      </c>
      <c r="G1073">
        <v>75</v>
      </c>
      <c r="H1073">
        <v>60</v>
      </c>
      <c r="I1073" s="26">
        <f t="shared" si="32"/>
        <v>45139</v>
      </c>
      <c r="J1073" s="26">
        <f>INDEX(customers!$L:$L,MATCH(orders!$B1073,customers!$A:$A,0))</f>
        <v>45108</v>
      </c>
      <c r="K1073">
        <v>1</v>
      </c>
      <c r="L1073">
        <f t="shared" si="33"/>
        <v>1</v>
      </c>
      <c r="M1073" s="26" t="str">
        <f>INDEX(customers!$I:$I,MATCH(orders!$B1073,customers!$A:$A,0))</f>
        <v>Content</v>
      </c>
      <c r="N1073" s="26" t="str">
        <f>INDEX(customers!$E:$E,MATCH(orders!$B1073,customers!$A:$A,0))</f>
        <v>Asia-Pacific</v>
      </c>
      <c r="O1073" s="26" t="str">
        <f>INDEX(customers!$F:$F,MATCH(orders!$B1073,customers!$A:$A,0))</f>
        <v>Tech</v>
      </c>
      <c r="P1073" s="26" t="str">
        <f>INDEX(customers!$G:$G,MATCH(orders!$B1073,customers!$A:$A,0))</f>
        <v>SMBs</v>
      </c>
      <c r="Q1073" t="str">
        <f>INDEX(customers!$J:$J,MATCH(orders!$B1073,customers!$A:$A,0))</f>
        <v>Basic</v>
      </c>
      <c r="R1073" t="str">
        <f>INDEX(customers!$K:$K,MATCH(orders!$B1073,customers!$A:$A,0))</f>
        <v>Monthly</v>
      </c>
    </row>
    <row r="1074" spans="1:18" x14ac:dyDescent="0.25">
      <c r="A1074" t="s">
        <v>2009</v>
      </c>
      <c r="B1074" t="s">
        <v>2005</v>
      </c>
      <c r="C1074" t="s">
        <v>2010</v>
      </c>
      <c r="D1074" s="26">
        <v>45183</v>
      </c>
      <c r="E1074" t="s">
        <v>17</v>
      </c>
      <c r="F1074" t="s">
        <v>4</v>
      </c>
      <c r="G1074">
        <v>75</v>
      </c>
      <c r="H1074">
        <v>60</v>
      </c>
      <c r="I1074" s="26">
        <f t="shared" si="32"/>
        <v>45170</v>
      </c>
      <c r="J1074" s="26">
        <f>INDEX(customers!$L:$L,MATCH(orders!$B1074,customers!$A:$A,0))</f>
        <v>45108</v>
      </c>
      <c r="K1074">
        <v>1</v>
      </c>
      <c r="L1074">
        <f t="shared" si="33"/>
        <v>2</v>
      </c>
      <c r="M1074" s="26" t="str">
        <f>INDEX(customers!$I:$I,MATCH(orders!$B1074,customers!$A:$A,0))</f>
        <v>Content</v>
      </c>
      <c r="N1074" s="26" t="str">
        <f>INDEX(customers!$E:$E,MATCH(orders!$B1074,customers!$A:$A,0))</f>
        <v>Asia-Pacific</v>
      </c>
      <c r="O1074" s="26" t="str">
        <f>INDEX(customers!$F:$F,MATCH(orders!$B1074,customers!$A:$A,0))</f>
        <v>Tech</v>
      </c>
      <c r="P1074" s="26" t="str">
        <f>INDEX(customers!$G:$G,MATCH(orders!$B1074,customers!$A:$A,0))</f>
        <v>SMBs</v>
      </c>
      <c r="Q1074" t="str">
        <f>INDEX(customers!$J:$J,MATCH(orders!$B1074,customers!$A:$A,0))</f>
        <v>Basic</v>
      </c>
      <c r="R1074" t="str">
        <f>INDEX(customers!$K:$K,MATCH(orders!$B1074,customers!$A:$A,0))</f>
        <v>Monthly</v>
      </c>
    </row>
    <row r="1075" spans="1:18" x14ac:dyDescent="0.25">
      <c r="A1075" t="s">
        <v>2011</v>
      </c>
      <c r="B1075" t="s">
        <v>2005</v>
      </c>
      <c r="C1075" t="s">
        <v>2010</v>
      </c>
      <c r="D1075" s="26">
        <v>45213</v>
      </c>
      <c r="E1075" t="s">
        <v>17</v>
      </c>
      <c r="F1075" t="s">
        <v>4</v>
      </c>
      <c r="G1075">
        <v>75</v>
      </c>
      <c r="H1075">
        <v>60</v>
      </c>
      <c r="I1075" s="26">
        <f t="shared" si="32"/>
        <v>45200</v>
      </c>
      <c r="J1075" s="26">
        <f>INDEX(customers!$L:$L,MATCH(orders!$B1075,customers!$A:$A,0))</f>
        <v>45108</v>
      </c>
      <c r="K1075">
        <v>1</v>
      </c>
      <c r="L1075">
        <f t="shared" si="33"/>
        <v>3</v>
      </c>
      <c r="M1075" s="26" t="str">
        <f>INDEX(customers!$I:$I,MATCH(orders!$B1075,customers!$A:$A,0))</f>
        <v>Content</v>
      </c>
      <c r="N1075" s="26" t="str">
        <f>INDEX(customers!$E:$E,MATCH(orders!$B1075,customers!$A:$A,0))</f>
        <v>Asia-Pacific</v>
      </c>
      <c r="O1075" s="26" t="str">
        <f>INDEX(customers!$F:$F,MATCH(orders!$B1075,customers!$A:$A,0))</f>
        <v>Tech</v>
      </c>
      <c r="P1075" s="26" t="str">
        <f>INDEX(customers!$G:$G,MATCH(orders!$B1075,customers!$A:$A,0))</f>
        <v>SMBs</v>
      </c>
      <c r="Q1075" t="str">
        <f>INDEX(customers!$J:$J,MATCH(orders!$B1075,customers!$A:$A,0))</f>
        <v>Basic</v>
      </c>
      <c r="R1075" t="str">
        <f>INDEX(customers!$K:$K,MATCH(orders!$B1075,customers!$A:$A,0))</f>
        <v>Monthly</v>
      </c>
    </row>
    <row r="1076" spans="1:18" x14ac:dyDescent="0.25">
      <c r="A1076" t="s">
        <v>2012</v>
      </c>
      <c r="B1076" t="s">
        <v>2005</v>
      </c>
      <c r="C1076" t="s">
        <v>2013</v>
      </c>
      <c r="D1076" s="26">
        <v>45214</v>
      </c>
      <c r="E1076" t="s">
        <v>18</v>
      </c>
      <c r="F1076" t="s">
        <v>4</v>
      </c>
      <c r="G1076">
        <v>135</v>
      </c>
      <c r="H1076">
        <v>110.7</v>
      </c>
      <c r="I1076" s="26">
        <f t="shared" si="32"/>
        <v>45200</v>
      </c>
      <c r="J1076" s="26">
        <f>INDEX(customers!$L:$L,MATCH(orders!$B1076,customers!$A:$A,0))</f>
        <v>45108</v>
      </c>
      <c r="K1076">
        <v>1</v>
      </c>
      <c r="L1076">
        <f t="shared" si="33"/>
        <v>3</v>
      </c>
      <c r="M1076" s="26" t="str">
        <f>INDEX(customers!$I:$I,MATCH(orders!$B1076,customers!$A:$A,0))</f>
        <v>Content</v>
      </c>
      <c r="N1076" s="26" t="str">
        <f>INDEX(customers!$E:$E,MATCH(orders!$B1076,customers!$A:$A,0))</f>
        <v>Asia-Pacific</v>
      </c>
      <c r="O1076" s="26" t="str">
        <f>INDEX(customers!$F:$F,MATCH(orders!$B1076,customers!$A:$A,0))</f>
        <v>Tech</v>
      </c>
      <c r="P1076" s="26" t="str">
        <f>INDEX(customers!$G:$G,MATCH(orders!$B1076,customers!$A:$A,0))</f>
        <v>SMBs</v>
      </c>
      <c r="Q1076" t="str">
        <f>INDEX(customers!$J:$J,MATCH(orders!$B1076,customers!$A:$A,0))</f>
        <v>Basic</v>
      </c>
      <c r="R1076" t="str">
        <f>INDEX(customers!$K:$K,MATCH(orders!$B1076,customers!$A:$A,0))</f>
        <v>Monthly</v>
      </c>
    </row>
    <row r="1077" spans="1:18" x14ac:dyDescent="0.25">
      <c r="A1077" t="s">
        <v>2014</v>
      </c>
      <c r="B1077" t="s">
        <v>2005</v>
      </c>
      <c r="C1077" t="s">
        <v>2015</v>
      </c>
      <c r="D1077" s="26">
        <v>45245</v>
      </c>
      <c r="E1077" t="s">
        <v>18</v>
      </c>
      <c r="F1077" t="s">
        <v>4</v>
      </c>
      <c r="G1077">
        <v>135</v>
      </c>
      <c r="H1077">
        <v>110.7</v>
      </c>
      <c r="I1077" s="26">
        <f t="shared" si="32"/>
        <v>45231</v>
      </c>
      <c r="J1077" s="26">
        <f>INDEX(customers!$L:$L,MATCH(orders!$B1077,customers!$A:$A,0))</f>
        <v>45108</v>
      </c>
      <c r="K1077">
        <v>1</v>
      </c>
      <c r="L1077">
        <f t="shared" si="33"/>
        <v>4</v>
      </c>
      <c r="M1077" s="26" t="str">
        <f>INDEX(customers!$I:$I,MATCH(orders!$B1077,customers!$A:$A,0))</f>
        <v>Content</v>
      </c>
      <c r="N1077" s="26" t="str">
        <f>INDEX(customers!$E:$E,MATCH(orders!$B1077,customers!$A:$A,0))</f>
        <v>Asia-Pacific</v>
      </c>
      <c r="O1077" s="26" t="str">
        <f>INDEX(customers!$F:$F,MATCH(orders!$B1077,customers!$A:$A,0))</f>
        <v>Tech</v>
      </c>
      <c r="P1077" s="26" t="str">
        <f>INDEX(customers!$G:$G,MATCH(orders!$B1077,customers!$A:$A,0))</f>
        <v>SMBs</v>
      </c>
      <c r="Q1077" t="str">
        <f>INDEX(customers!$J:$J,MATCH(orders!$B1077,customers!$A:$A,0))</f>
        <v>Basic</v>
      </c>
      <c r="R1077" t="str">
        <f>INDEX(customers!$K:$K,MATCH(orders!$B1077,customers!$A:$A,0))</f>
        <v>Monthly</v>
      </c>
    </row>
    <row r="1078" spans="1:18" x14ac:dyDescent="0.25">
      <c r="A1078" t="s">
        <v>2016</v>
      </c>
      <c r="B1078" t="s">
        <v>2005</v>
      </c>
      <c r="C1078" t="s">
        <v>2015</v>
      </c>
      <c r="D1078" s="26">
        <v>45275</v>
      </c>
      <c r="E1078" t="s">
        <v>18</v>
      </c>
      <c r="F1078" t="s">
        <v>4</v>
      </c>
      <c r="G1078">
        <v>135</v>
      </c>
      <c r="H1078">
        <v>110.7</v>
      </c>
      <c r="I1078" s="26">
        <f t="shared" si="32"/>
        <v>45261</v>
      </c>
      <c r="J1078" s="26">
        <f>INDEX(customers!$L:$L,MATCH(orders!$B1078,customers!$A:$A,0))</f>
        <v>45108</v>
      </c>
      <c r="K1078">
        <v>1</v>
      </c>
      <c r="L1078">
        <f t="shared" si="33"/>
        <v>5</v>
      </c>
      <c r="M1078" s="26" t="str">
        <f>INDEX(customers!$I:$I,MATCH(orders!$B1078,customers!$A:$A,0))</f>
        <v>Content</v>
      </c>
      <c r="N1078" s="26" t="str">
        <f>INDEX(customers!$E:$E,MATCH(orders!$B1078,customers!$A:$A,0))</f>
        <v>Asia-Pacific</v>
      </c>
      <c r="O1078" s="26" t="str">
        <f>INDEX(customers!$F:$F,MATCH(orders!$B1078,customers!$A:$A,0))</f>
        <v>Tech</v>
      </c>
      <c r="P1078" s="26" t="str">
        <f>INDEX(customers!$G:$G,MATCH(orders!$B1078,customers!$A:$A,0))</f>
        <v>SMBs</v>
      </c>
      <c r="Q1078" t="str">
        <f>INDEX(customers!$J:$J,MATCH(orders!$B1078,customers!$A:$A,0))</f>
        <v>Basic</v>
      </c>
      <c r="R1078" t="str">
        <f>INDEX(customers!$K:$K,MATCH(orders!$B1078,customers!$A:$A,0))</f>
        <v>Monthly</v>
      </c>
    </row>
    <row r="1079" spans="1:18" x14ac:dyDescent="0.25">
      <c r="A1079" t="s">
        <v>2017</v>
      </c>
      <c r="B1079" t="s">
        <v>2005</v>
      </c>
      <c r="C1079" t="s">
        <v>2018</v>
      </c>
      <c r="D1079" s="26">
        <v>45276</v>
      </c>
      <c r="E1079" t="s">
        <v>18</v>
      </c>
      <c r="F1079" t="s">
        <v>4</v>
      </c>
      <c r="G1079">
        <v>135</v>
      </c>
      <c r="H1079">
        <v>110.7</v>
      </c>
      <c r="I1079" s="26">
        <f t="shared" si="32"/>
        <v>45261</v>
      </c>
      <c r="J1079" s="26">
        <f>INDEX(customers!$L:$L,MATCH(orders!$B1079,customers!$A:$A,0))</f>
        <v>45108</v>
      </c>
      <c r="K1079">
        <v>1</v>
      </c>
      <c r="L1079">
        <f t="shared" si="33"/>
        <v>5</v>
      </c>
      <c r="M1079" s="26" t="str">
        <f>INDEX(customers!$I:$I,MATCH(orders!$B1079,customers!$A:$A,0))</f>
        <v>Content</v>
      </c>
      <c r="N1079" s="26" t="str">
        <f>INDEX(customers!$E:$E,MATCH(orders!$B1079,customers!$A:$A,0))</f>
        <v>Asia-Pacific</v>
      </c>
      <c r="O1079" s="26" t="str">
        <f>INDEX(customers!$F:$F,MATCH(orders!$B1079,customers!$A:$A,0))</f>
        <v>Tech</v>
      </c>
      <c r="P1079" s="26" t="str">
        <f>INDEX(customers!$G:$G,MATCH(orders!$B1079,customers!$A:$A,0))</f>
        <v>SMBs</v>
      </c>
      <c r="Q1079" t="str">
        <f>INDEX(customers!$J:$J,MATCH(orders!$B1079,customers!$A:$A,0))</f>
        <v>Basic</v>
      </c>
      <c r="R1079" t="str">
        <f>INDEX(customers!$K:$K,MATCH(orders!$B1079,customers!$A:$A,0))</f>
        <v>Monthly</v>
      </c>
    </row>
    <row r="1080" spans="1:18" x14ac:dyDescent="0.25">
      <c r="A1080" t="s">
        <v>2019</v>
      </c>
      <c r="B1080" t="s">
        <v>2005</v>
      </c>
      <c r="C1080" t="s">
        <v>2020</v>
      </c>
      <c r="D1080" s="26">
        <v>45307</v>
      </c>
      <c r="E1080" t="s">
        <v>18</v>
      </c>
      <c r="F1080" t="s">
        <v>4</v>
      </c>
      <c r="G1080">
        <v>135</v>
      </c>
      <c r="H1080">
        <v>110.7</v>
      </c>
      <c r="I1080" s="26">
        <f t="shared" si="32"/>
        <v>45292</v>
      </c>
      <c r="J1080" s="26">
        <f>INDEX(customers!$L:$L,MATCH(orders!$B1080,customers!$A:$A,0))</f>
        <v>45108</v>
      </c>
      <c r="K1080">
        <v>1</v>
      </c>
      <c r="L1080">
        <f t="shared" si="33"/>
        <v>6</v>
      </c>
      <c r="M1080" s="26" t="str">
        <f>INDEX(customers!$I:$I,MATCH(orders!$B1080,customers!$A:$A,0))</f>
        <v>Content</v>
      </c>
      <c r="N1080" s="26" t="str">
        <f>INDEX(customers!$E:$E,MATCH(orders!$B1080,customers!$A:$A,0))</f>
        <v>Asia-Pacific</v>
      </c>
      <c r="O1080" s="26" t="str">
        <f>INDEX(customers!$F:$F,MATCH(orders!$B1080,customers!$A:$A,0))</f>
        <v>Tech</v>
      </c>
      <c r="P1080" s="26" t="str">
        <f>INDEX(customers!$G:$G,MATCH(orders!$B1080,customers!$A:$A,0))</f>
        <v>SMBs</v>
      </c>
      <c r="Q1080" t="str">
        <f>INDEX(customers!$J:$J,MATCH(orders!$B1080,customers!$A:$A,0))</f>
        <v>Basic</v>
      </c>
      <c r="R1080" t="str">
        <f>INDEX(customers!$K:$K,MATCH(orders!$B1080,customers!$A:$A,0))</f>
        <v>Monthly</v>
      </c>
    </row>
    <row r="1081" spans="1:18" x14ac:dyDescent="0.25">
      <c r="A1081" t="s">
        <v>2021</v>
      </c>
      <c r="B1081" t="s">
        <v>2005</v>
      </c>
      <c r="C1081" t="s">
        <v>2022</v>
      </c>
      <c r="D1081" s="26">
        <v>45338</v>
      </c>
      <c r="E1081" t="s">
        <v>18</v>
      </c>
      <c r="F1081" t="s">
        <v>4</v>
      </c>
      <c r="G1081">
        <v>135</v>
      </c>
      <c r="H1081">
        <v>110.7</v>
      </c>
      <c r="I1081" s="26">
        <f t="shared" si="32"/>
        <v>45323</v>
      </c>
      <c r="J1081" s="26">
        <f>INDEX(customers!$L:$L,MATCH(orders!$B1081,customers!$A:$A,0))</f>
        <v>45108</v>
      </c>
      <c r="K1081">
        <v>1</v>
      </c>
      <c r="L1081">
        <f t="shared" si="33"/>
        <v>7</v>
      </c>
      <c r="M1081" s="26" t="str">
        <f>INDEX(customers!$I:$I,MATCH(orders!$B1081,customers!$A:$A,0))</f>
        <v>Content</v>
      </c>
      <c r="N1081" s="26" t="str">
        <f>INDEX(customers!$E:$E,MATCH(orders!$B1081,customers!$A:$A,0))</f>
        <v>Asia-Pacific</v>
      </c>
      <c r="O1081" s="26" t="str">
        <f>INDEX(customers!$F:$F,MATCH(orders!$B1081,customers!$A:$A,0))</f>
        <v>Tech</v>
      </c>
      <c r="P1081" s="26" t="str">
        <f>INDEX(customers!$G:$G,MATCH(orders!$B1081,customers!$A:$A,0))</f>
        <v>SMBs</v>
      </c>
      <c r="Q1081" t="str">
        <f>INDEX(customers!$J:$J,MATCH(orders!$B1081,customers!$A:$A,0))</f>
        <v>Basic</v>
      </c>
      <c r="R1081" t="str">
        <f>INDEX(customers!$K:$K,MATCH(orders!$B1081,customers!$A:$A,0))</f>
        <v>Monthly</v>
      </c>
    </row>
    <row r="1082" spans="1:18" x14ac:dyDescent="0.25">
      <c r="A1082" t="s">
        <v>2023</v>
      </c>
      <c r="B1082" t="s">
        <v>2005</v>
      </c>
      <c r="C1082" t="s">
        <v>2022</v>
      </c>
      <c r="D1082" s="26">
        <v>45367</v>
      </c>
      <c r="E1082" t="s">
        <v>18</v>
      </c>
      <c r="F1082" t="s">
        <v>4</v>
      </c>
      <c r="G1082">
        <v>135</v>
      </c>
      <c r="H1082">
        <v>110.7</v>
      </c>
      <c r="I1082" s="26">
        <f t="shared" si="32"/>
        <v>45352</v>
      </c>
      <c r="J1082" s="26">
        <f>INDEX(customers!$L:$L,MATCH(orders!$B1082,customers!$A:$A,0))</f>
        <v>45108</v>
      </c>
      <c r="K1082">
        <v>1</v>
      </c>
      <c r="L1082">
        <f t="shared" si="33"/>
        <v>8</v>
      </c>
      <c r="M1082" s="26" t="str">
        <f>INDEX(customers!$I:$I,MATCH(orders!$B1082,customers!$A:$A,0))</f>
        <v>Content</v>
      </c>
      <c r="N1082" s="26" t="str">
        <f>INDEX(customers!$E:$E,MATCH(orders!$B1082,customers!$A:$A,0))</f>
        <v>Asia-Pacific</v>
      </c>
      <c r="O1082" s="26" t="str">
        <f>INDEX(customers!$F:$F,MATCH(orders!$B1082,customers!$A:$A,0))</f>
        <v>Tech</v>
      </c>
      <c r="P1082" s="26" t="str">
        <f>INDEX(customers!$G:$G,MATCH(orders!$B1082,customers!$A:$A,0))</f>
        <v>SMBs</v>
      </c>
      <c r="Q1082" t="str">
        <f>INDEX(customers!$J:$J,MATCH(orders!$B1082,customers!$A:$A,0))</f>
        <v>Basic</v>
      </c>
      <c r="R1082" t="str">
        <f>INDEX(customers!$K:$K,MATCH(orders!$B1082,customers!$A:$A,0))</f>
        <v>Monthly</v>
      </c>
    </row>
    <row r="1083" spans="1:18" x14ac:dyDescent="0.25">
      <c r="A1083" t="s">
        <v>2024</v>
      </c>
      <c r="B1083" t="s">
        <v>2005</v>
      </c>
      <c r="C1083" t="s">
        <v>2025</v>
      </c>
      <c r="D1083" s="26">
        <v>45369</v>
      </c>
      <c r="E1083" t="s">
        <v>18</v>
      </c>
      <c r="F1083" t="s">
        <v>4</v>
      </c>
      <c r="G1083">
        <v>135</v>
      </c>
      <c r="H1083">
        <v>110.7</v>
      </c>
      <c r="I1083" s="26">
        <f t="shared" si="32"/>
        <v>45352</v>
      </c>
      <c r="J1083" s="26">
        <f>INDEX(customers!$L:$L,MATCH(orders!$B1083,customers!$A:$A,0))</f>
        <v>45108</v>
      </c>
      <c r="K1083">
        <v>1</v>
      </c>
      <c r="L1083">
        <f t="shared" si="33"/>
        <v>8</v>
      </c>
      <c r="M1083" s="26" t="str">
        <f>INDEX(customers!$I:$I,MATCH(orders!$B1083,customers!$A:$A,0))</f>
        <v>Content</v>
      </c>
      <c r="N1083" s="26" t="str">
        <f>INDEX(customers!$E:$E,MATCH(orders!$B1083,customers!$A:$A,0))</f>
        <v>Asia-Pacific</v>
      </c>
      <c r="O1083" s="26" t="str">
        <f>INDEX(customers!$F:$F,MATCH(orders!$B1083,customers!$A:$A,0))</f>
        <v>Tech</v>
      </c>
      <c r="P1083" s="26" t="str">
        <f>INDEX(customers!$G:$G,MATCH(orders!$B1083,customers!$A:$A,0))</f>
        <v>SMBs</v>
      </c>
      <c r="Q1083" t="str">
        <f>INDEX(customers!$J:$J,MATCH(orders!$B1083,customers!$A:$A,0))</f>
        <v>Basic</v>
      </c>
      <c r="R1083" t="str">
        <f>INDEX(customers!$K:$K,MATCH(orders!$B1083,customers!$A:$A,0))</f>
        <v>Monthly</v>
      </c>
    </row>
    <row r="1084" spans="1:18" x14ac:dyDescent="0.25">
      <c r="A1084" t="s">
        <v>2026</v>
      </c>
      <c r="B1084" t="s">
        <v>2005</v>
      </c>
      <c r="C1084" t="s">
        <v>2027</v>
      </c>
      <c r="D1084" s="26">
        <v>45400</v>
      </c>
      <c r="E1084" t="s">
        <v>18</v>
      </c>
      <c r="F1084" t="s">
        <v>4</v>
      </c>
      <c r="G1084">
        <v>135</v>
      </c>
      <c r="H1084">
        <v>110.7</v>
      </c>
      <c r="I1084" s="26">
        <f t="shared" si="32"/>
        <v>45383</v>
      </c>
      <c r="J1084" s="26">
        <f>INDEX(customers!$L:$L,MATCH(orders!$B1084,customers!$A:$A,0))</f>
        <v>45108</v>
      </c>
      <c r="K1084">
        <v>1</v>
      </c>
      <c r="L1084">
        <f t="shared" si="33"/>
        <v>9</v>
      </c>
      <c r="M1084" s="26" t="str">
        <f>INDEX(customers!$I:$I,MATCH(orders!$B1084,customers!$A:$A,0))</f>
        <v>Content</v>
      </c>
      <c r="N1084" s="26" t="str">
        <f>INDEX(customers!$E:$E,MATCH(orders!$B1084,customers!$A:$A,0))</f>
        <v>Asia-Pacific</v>
      </c>
      <c r="O1084" s="26" t="str">
        <f>INDEX(customers!$F:$F,MATCH(orders!$B1084,customers!$A:$A,0))</f>
        <v>Tech</v>
      </c>
      <c r="P1084" s="26" t="str">
        <f>INDEX(customers!$G:$G,MATCH(orders!$B1084,customers!$A:$A,0))</f>
        <v>SMBs</v>
      </c>
      <c r="Q1084" t="str">
        <f>INDEX(customers!$J:$J,MATCH(orders!$B1084,customers!$A:$A,0))</f>
        <v>Basic</v>
      </c>
      <c r="R1084" t="str">
        <f>INDEX(customers!$K:$K,MATCH(orders!$B1084,customers!$A:$A,0))</f>
        <v>Monthly</v>
      </c>
    </row>
    <row r="1085" spans="1:18" x14ac:dyDescent="0.25">
      <c r="A1085" t="s">
        <v>2028</v>
      </c>
      <c r="B1085" t="s">
        <v>2005</v>
      </c>
      <c r="C1085" t="s">
        <v>2027</v>
      </c>
      <c r="D1085" s="26">
        <v>45430</v>
      </c>
      <c r="E1085" t="s">
        <v>18</v>
      </c>
      <c r="F1085" t="s">
        <v>4</v>
      </c>
      <c r="G1085">
        <v>135</v>
      </c>
      <c r="H1085">
        <v>110.7</v>
      </c>
      <c r="I1085" s="26">
        <f t="shared" si="32"/>
        <v>45413</v>
      </c>
      <c r="J1085" s="26">
        <f>INDEX(customers!$L:$L,MATCH(orders!$B1085,customers!$A:$A,0))</f>
        <v>45108</v>
      </c>
      <c r="K1085">
        <v>1</v>
      </c>
      <c r="L1085">
        <f t="shared" si="33"/>
        <v>10</v>
      </c>
      <c r="M1085" s="26" t="str">
        <f>INDEX(customers!$I:$I,MATCH(orders!$B1085,customers!$A:$A,0))</f>
        <v>Content</v>
      </c>
      <c r="N1085" s="26" t="str">
        <f>INDEX(customers!$E:$E,MATCH(orders!$B1085,customers!$A:$A,0))</f>
        <v>Asia-Pacific</v>
      </c>
      <c r="O1085" s="26" t="str">
        <f>INDEX(customers!$F:$F,MATCH(orders!$B1085,customers!$A:$A,0))</f>
        <v>Tech</v>
      </c>
      <c r="P1085" s="26" t="str">
        <f>INDEX(customers!$G:$G,MATCH(orders!$B1085,customers!$A:$A,0))</f>
        <v>SMBs</v>
      </c>
      <c r="Q1085" t="str">
        <f>INDEX(customers!$J:$J,MATCH(orders!$B1085,customers!$A:$A,0))</f>
        <v>Basic</v>
      </c>
      <c r="R1085" t="str">
        <f>INDEX(customers!$K:$K,MATCH(orders!$B1085,customers!$A:$A,0))</f>
        <v>Monthly</v>
      </c>
    </row>
    <row r="1086" spans="1:18" x14ac:dyDescent="0.25">
      <c r="A1086" t="s">
        <v>2029</v>
      </c>
      <c r="B1086" t="s">
        <v>2005</v>
      </c>
      <c r="C1086" t="s">
        <v>2030</v>
      </c>
      <c r="D1086" s="26">
        <v>45431</v>
      </c>
      <c r="E1086" t="s">
        <v>18</v>
      </c>
      <c r="F1086" t="s">
        <v>4</v>
      </c>
      <c r="G1086">
        <v>135</v>
      </c>
      <c r="H1086">
        <v>110.7</v>
      </c>
      <c r="I1086" s="26">
        <f t="shared" si="32"/>
        <v>45413</v>
      </c>
      <c r="J1086" s="26">
        <f>INDEX(customers!$L:$L,MATCH(orders!$B1086,customers!$A:$A,0))</f>
        <v>45108</v>
      </c>
      <c r="K1086">
        <v>1</v>
      </c>
      <c r="L1086">
        <f t="shared" si="33"/>
        <v>10</v>
      </c>
      <c r="M1086" s="26" t="str">
        <f>INDEX(customers!$I:$I,MATCH(orders!$B1086,customers!$A:$A,0))</f>
        <v>Content</v>
      </c>
      <c r="N1086" s="26" t="str">
        <f>INDEX(customers!$E:$E,MATCH(orders!$B1086,customers!$A:$A,0))</f>
        <v>Asia-Pacific</v>
      </c>
      <c r="O1086" s="26" t="str">
        <f>INDEX(customers!$F:$F,MATCH(orders!$B1086,customers!$A:$A,0))</f>
        <v>Tech</v>
      </c>
      <c r="P1086" s="26" t="str">
        <f>INDEX(customers!$G:$G,MATCH(orders!$B1086,customers!$A:$A,0))</f>
        <v>SMBs</v>
      </c>
      <c r="Q1086" t="str">
        <f>INDEX(customers!$J:$J,MATCH(orders!$B1086,customers!$A:$A,0))</f>
        <v>Basic</v>
      </c>
      <c r="R1086" t="str">
        <f>INDEX(customers!$K:$K,MATCH(orders!$B1086,customers!$A:$A,0))</f>
        <v>Monthly</v>
      </c>
    </row>
    <row r="1087" spans="1:18" x14ac:dyDescent="0.25">
      <c r="A1087" t="s">
        <v>2031</v>
      </c>
      <c r="B1087" t="s">
        <v>2005</v>
      </c>
      <c r="C1087" t="s">
        <v>2032</v>
      </c>
      <c r="D1087" s="26">
        <v>45462</v>
      </c>
      <c r="E1087" t="s">
        <v>18</v>
      </c>
      <c r="F1087" t="s">
        <v>4</v>
      </c>
      <c r="G1087">
        <v>135</v>
      </c>
      <c r="H1087">
        <v>110.7</v>
      </c>
      <c r="I1087" s="26">
        <f t="shared" si="32"/>
        <v>45444</v>
      </c>
      <c r="J1087" s="26">
        <f>INDEX(customers!$L:$L,MATCH(orders!$B1087,customers!$A:$A,0))</f>
        <v>45108</v>
      </c>
      <c r="K1087">
        <v>1</v>
      </c>
      <c r="L1087">
        <f t="shared" si="33"/>
        <v>11</v>
      </c>
      <c r="M1087" s="26" t="str">
        <f>INDEX(customers!$I:$I,MATCH(orders!$B1087,customers!$A:$A,0))</f>
        <v>Content</v>
      </c>
      <c r="N1087" s="26" t="str">
        <f>INDEX(customers!$E:$E,MATCH(orders!$B1087,customers!$A:$A,0))</f>
        <v>Asia-Pacific</v>
      </c>
      <c r="O1087" s="26" t="str">
        <f>INDEX(customers!$F:$F,MATCH(orders!$B1087,customers!$A:$A,0))</f>
        <v>Tech</v>
      </c>
      <c r="P1087" s="26" t="str">
        <f>INDEX(customers!$G:$G,MATCH(orders!$B1087,customers!$A:$A,0))</f>
        <v>SMBs</v>
      </c>
      <c r="Q1087" t="str">
        <f>INDEX(customers!$J:$J,MATCH(orders!$B1087,customers!$A:$A,0))</f>
        <v>Basic</v>
      </c>
      <c r="R1087" t="str">
        <f>INDEX(customers!$K:$K,MATCH(orders!$B1087,customers!$A:$A,0))</f>
        <v>Monthly</v>
      </c>
    </row>
    <row r="1088" spans="1:18" x14ac:dyDescent="0.25">
      <c r="A1088" t="s">
        <v>2033</v>
      </c>
      <c r="B1088" t="s">
        <v>2005</v>
      </c>
      <c r="C1088" t="s">
        <v>2032</v>
      </c>
      <c r="D1088" s="26">
        <v>45492</v>
      </c>
      <c r="E1088" t="s">
        <v>18</v>
      </c>
      <c r="F1088" t="s">
        <v>4</v>
      </c>
      <c r="G1088">
        <v>135</v>
      </c>
      <c r="H1088">
        <v>110.7</v>
      </c>
      <c r="I1088" s="26">
        <f t="shared" si="32"/>
        <v>45474</v>
      </c>
      <c r="J1088" s="26">
        <f>INDEX(customers!$L:$L,MATCH(orders!$B1088,customers!$A:$A,0))</f>
        <v>45108</v>
      </c>
      <c r="K1088">
        <v>1</v>
      </c>
      <c r="L1088">
        <f t="shared" si="33"/>
        <v>12</v>
      </c>
      <c r="M1088" s="26" t="str">
        <f>INDEX(customers!$I:$I,MATCH(orders!$B1088,customers!$A:$A,0))</f>
        <v>Content</v>
      </c>
      <c r="N1088" s="26" t="str">
        <f>INDEX(customers!$E:$E,MATCH(orders!$B1088,customers!$A:$A,0))</f>
        <v>Asia-Pacific</v>
      </c>
      <c r="O1088" s="26" t="str">
        <f>INDEX(customers!$F:$F,MATCH(orders!$B1088,customers!$A:$A,0))</f>
        <v>Tech</v>
      </c>
      <c r="P1088" s="26" t="str">
        <f>INDEX(customers!$G:$G,MATCH(orders!$B1088,customers!$A:$A,0))</f>
        <v>SMBs</v>
      </c>
      <c r="Q1088" t="str">
        <f>INDEX(customers!$J:$J,MATCH(orders!$B1088,customers!$A:$A,0))</f>
        <v>Basic</v>
      </c>
      <c r="R1088" t="str">
        <f>INDEX(customers!$K:$K,MATCH(orders!$B1088,customers!$A:$A,0))</f>
        <v>Monthly</v>
      </c>
    </row>
    <row r="1089" spans="1:18" x14ac:dyDescent="0.25">
      <c r="A1089" t="s">
        <v>2034</v>
      </c>
      <c r="B1089" t="s">
        <v>2005</v>
      </c>
      <c r="C1089" t="s">
        <v>2035</v>
      </c>
      <c r="D1089" s="26">
        <v>45493</v>
      </c>
      <c r="E1089" t="s">
        <v>18</v>
      </c>
      <c r="F1089" t="s">
        <v>4</v>
      </c>
      <c r="G1089">
        <v>135</v>
      </c>
      <c r="H1089">
        <v>110.7</v>
      </c>
      <c r="I1089" s="26">
        <f t="shared" si="32"/>
        <v>45474</v>
      </c>
      <c r="J1089" s="26">
        <f>INDEX(customers!$L:$L,MATCH(orders!$B1089,customers!$A:$A,0))</f>
        <v>45108</v>
      </c>
      <c r="K1089">
        <v>1</v>
      </c>
      <c r="L1089">
        <f t="shared" si="33"/>
        <v>12</v>
      </c>
      <c r="M1089" s="26" t="str">
        <f>INDEX(customers!$I:$I,MATCH(orders!$B1089,customers!$A:$A,0))</f>
        <v>Content</v>
      </c>
      <c r="N1089" s="26" t="str">
        <f>INDEX(customers!$E:$E,MATCH(orders!$B1089,customers!$A:$A,0))</f>
        <v>Asia-Pacific</v>
      </c>
      <c r="O1089" s="26" t="str">
        <f>INDEX(customers!$F:$F,MATCH(orders!$B1089,customers!$A:$A,0))</f>
        <v>Tech</v>
      </c>
      <c r="P1089" s="26" t="str">
        <f>INDEX(customers!$G:$G,MATCH(orders!$B1089,customers!$A:$A,0))</f>
        <v>SMBs</v>
      </c>
      <c r="Q1089" t="str">
        <f>INDEX(customers!$J:$J,MATCH(orders!$B1089,customers!$A:$A,0))</f>
        <v>Basic</v>
      </c>
      <c r="R1089" t="str">
        <f>INDEX(customers!$K:$K,MATCH(orders!$B1089,customers!$A:$A,0))</f>
        <v>Monthly</v>
      </c>
    </row>
    <row r="1090" spans="1:18" x14ac:dyDescent="0.25">
      <c r="A1090" t="s">
        <v>2036</v>
      </c>
      <c r="B1090" t="s">
        <v>2037</v>
      </c>
      <c r="C1090" t="s">
        <v>2038</v>
      </c>
      <c r="D1090" s="26">
        <v>45137</v>
      </c>
      <c r="E1090" t="s">
        <v>18</v>
      </c>
      <c r="F1090" t="s">
        <v>5</v>
      </c>
      <c r="G1090">
        <v>1440</v>
      </c>
      <c r="H1090">
        <v>1180.8</v>
      </c>
      <c r="I1090" s="26">
        <f t="shared" ref="I1090:I1153" si="34">EOMONTH(D1090,-1)+1</f>
        <v>45108</v>
      </c>
      <c r="J1090" s="26">
        <f>INDEX(customers!$L:$L,MATCH(orders!$B1090,customers!$A:$A,0))</f>
        <v>45108</v>
      </c>
      <c r="K1090">
        <v>1</v>
      </c>
      <c r="L1090">
        <f t="shared" si="33"/>
        <v>0</v>
      </c>
      <c r="M1090" s="26" t="str">
        <f>INDEX(customers!$I:$I,MATCH(orders!$B1090,customers!$A:$A,0))</f>
        <v>Affiliate</v>
      </c>
      <c r="N1090" s="26" t="str">
        <f>INDEX(customers!$E:$E,MATCH(orders!$B1090,customers!$A:$A,0))</f>
        <v>Europe</v>
      </c>
      <c r="O1090" s="26" t="str">
        <f>INDEX(customers!$F:$F,MATCH(orders!$B1090,customers!$A:$A,0))</f>
        <v>Healthcare</v>
      </c>
      <c r="P1090" s="26" t="str">
        <f>INDEX(customers!$G:$G,MATCH(orders!$B1090,customers!$A:$A,0))</f>
        <v>Mid-Market</v>
      </c>
      <c r="Q1090" t="str">
        <f>INDEX(customers!$J:$J,MATCH(orders!$B1090,customers!$A:$A,0))</f>
        <v>Basic</v>
      </c>
      <c r="R1090" t="str">
        <f>INDEX(customers!$K:$K,MATCH(orders!$B1090,customers!$A:$A,0))</f>
        <v>Monthly</v>
      </c>
    </row>
    <row r="1091" spans="1:18" x14ac:dyDescent="0.25">
      <c r="A1091" t="s">
        <v>2039</v>
      </c>
      <c r="B1091" t="s">
        <v>2040</v>
      </c>
      <c r="C1091" t="s">
        <v>2041</v>
      </c>
      <c r="D1091" s="26">
        <v>45363</v>
      </c>
      <c r="E1091" t="s">
        <v>18</v>
      </c>
      <c r="F1091" t="s">
        <v>4</v>
      </c>
      <c r="G1091">
        <v>135</v>
      </c>
      <c r="H1091">
        <v>110.7</v>
      </c>
      <c r="I1091" s="26">
        <f t="shared" si="34"/>
        <v>45352</v>
      </c>
      <c r="J1091" s="26">
        <f>INDEX(customers!$L:$L,MATCH(orders!$B1091,customers!$A:$A,0))</f>
        <v>45352</v>
      </c>
      <c r="K1091">
        <v>1</v>
      </c>
      <c r="L1091">
        <f t="shared" ref="L1091:L1154" si="35">DATEDIF(J1091,I1091,"M")</f>
        <v>0</v>
      </c>
      <c r="M1091" s="26" t="str">
        <f>INDEX(customers!$I:$I,MATCH(orders!$B1091,customers!$A:$A,0))</f>
        <v>Content</v>
      </c>
      <c r="N1091" s="26" t="str">
        <f>INDEX(customers!$E:$E,MATCH(orders!$B1091,customers!$A:$A,0))</f>
        <v>North America</v>
      </c>
      <c r="O1091" s="26" t="str">
        <f>INDEX(customers!$F:$F,MATCH(orders!$B1091,customers!$A:$A,0))</f>
        <v>Healthcare</v>
      </c>
      <c r="P1091" s="26" t="str">
        <f>INDEX(customers!$G:$G,MATCH(orders!$B1091,customers!$A:$A,0))</f>
        <v>SMBs</v>
      </c>
      <c r="Q1091" t="str">
        <f>INDEX(customers!$J:$J,MATCH(orders!$B1091,customers!$A:$A,0))</f>
        <v>Pro</v>
      </c>
      <c r="R1091" t="str">
        <f>INDEX(customers!$K:$K,MATCH(orders!$B1091,customers!$A:$A,0))</f>
        <v>Monthly</v>
      </c>
    </row>
    <row r="1092" spans="1:18" x14ac:dyDescent="0.25">
      <c r="A1092" t="s">
        <v>2042</v>
      </c>
      <c r="B1092" t="s">
        <v>2040</v>
      </c>
      <c r="C1092" t="s">
        <v>2043</v>
      </c>
      <c r="D1092" s="26">
        <v>45394</v>
      </c>
      <c r="E1092" t="s">
        <v>18</v>
      </c>
      <c r="F1092" t="s">
        <v>4</v>
      </c>
      <c r="G1092">
        <v>135</v>
      </c>
      <c r="H1092">
        <v>110.7</v>
      </c>
      <c r="I1092" s="26">
        <f t="shared" si="34"/>
        <v>45383</v>
      </c>
      <c r="J1092" s="26">
        <f>INDEX(customers!$L:$L,MATCH(orders!$B1092,customers!$A:$A,0))</f>
        <v>45352</v>
      </c>
      <c r="K1092">
        <v>1</v>
      </c>
      <c r="L1092">
        <f t="shared" si="35"/>
        <v>1</v>
      </c>
      <c r="M1092" s="26" t="str">
        <f>INDEX(customers!$I:$I,MATCH(orders!$B1092,customers!$A:$A,0))</f>
        <v>Content</v>
      </c>
      <c r="N1092" s="26" t="str">
        <f>INDEX(customers!$E:$E,MATCH(orders!$B1092,customers!$A:$A,0))</f>
        <v>North America</v>
      </c>
      <c r="O1092" s="26" t="str">
        <f>INDEX(customers!$F:$F,MATCH(orders!$B1092,customers!$A:$A,0))</f>
        <v>Healthcare</v>
      </c>
      <c r="P1092" s="26" t="str">
        <f>INDEX(customers!$G:$G,MATCH(orders!$B1092,customers!$A:$A,0))</f>
        <v>SMBs</v>
      </c>
      <c r="Q1092" t="str">
        <f>INDEX(customers!$J:$J,MATCH(orders!$B1092,customers!$A:$A,0))</f>
        <v>Pro</v>
      </c>
      <c r="R1092" t="str">
        <f>INDEX(customers!$K:$K,MATCH(orders!$B1092,customers!$A:$A,0))</f>
        <v>Monthly</v>
      </c>
    </row>
    <row r="1093" spans="1:18" x14ac:dyDescent="0.25">
      <c r="A1093" t="s">
        <v>2044</v>
      </c>
      <c r="B1093" t="s">
        <v>2040</v>
      </c>
      <c r="C1093" t="s">
        <v>2043</v>
      </c>
      <c r="D1093" s="26">
        <v>45424</v>
      </c>
      <c r="E1093" t="s">
        <v>18</v>
      </c>
      <c r="F1093" t="s">
        <v>4</v>
      </c>
      <c r="G1093">
        <v>135</v>
      </c>
      <c r="H1093">
        <v>110.7</v>
      </c>
      <c r="I1093" s="26">
        <f t="shared" si="34"/>
        <v>45413</v>
      </c>
      <c r="J1093" s="26">
        <f>INDEX(customers!$L:$L,MATCH(orders!$B1093,customers!$A:$A,0))</f>
        <v>45352</v>
      </c>
      <c r="K1093">
        <v>1</v>
      </c>
      <c r="L1093">
        <f t="shared" si="35"/>
        <v>2</v>
      </c>
      <c r="M1093" s="26" t="str">
        <f>INDEX(customers!$I:$I,MATCH(orders!$B1093,customers!$A:$A,0))</f>
        <v>Content</v>
      </c>
      <c r="N1093" s="26" t="str">
        <f>INDEX(customers!$E:$E,MATCH(orders!$B1093,customers!$A:$A,0))</f>
        <v>North America</v>
      </c>
      <c r="O1093" s="26" t="str">
        <f>INDEX(customers!$F:$F,MATCH(orders!$B1093,customers!$A:$A,0))</f>
        <v>Healthcare</v>
      </c>
      <c r="P1093" s="26" t="str">
        <f>INDEX(customers!$G:$G,MATCH(orders!$B1093,customers!$A:$A,0))</f>
        <v>SMBs</v>
      </c>
      <c r="Q1093" t="str">
        <f>INDEX(customers!$J:$J,MATCH(orders!$B1093,customers!$A:$A,0))</f>
        <v>Pro</v>
      </c>
      <c r="R1093" t="str">
        <f>INDEX(customers!$K:$K,MATCH(orders!$B1093,customers!$A:$A,0))</f>
        <v>Monthly</v>
      </c>
    </row>
    <row r="1094" spans="1:18" x14ac:dyDescent="0.25">
      <c r="A1094" t="s">
        <v>2045</v>
      </c>
      <c r="B1094" t="s">
        <v>2040</v>
      </c>
      <c r="C1094" t="s">
        <v>2046</v>
      </c>
      <c r="D1094" s="26">
        <v>45425</v>
      </c>
      <c r="E1094" t="s">
        <v>19</v>
      </c>
      <c r="F1094" t="s">
        <v>4</v>
      </c>
      <c r="G1094">
        <v>315</v>
      </c>
      <c r="H1094">
        <v>267.75</v>
      </c>
      <c r="I1094" s="26">
        <f t="shared" si="34"/>
        <v>45413</v>
      </c>
      <c r="J1094" s="26">
        <f>INDEX(customers!$L:$L,MATCH(orders!$B1094,customers!$A:$A,0))</f>
        <v>45352</v>
      </c>
      <c r="K1094">
        <v>1</v>
      </c>
      <c r="L1094">
        <f t="shared" si="35"/>
        <v>2</v>
      </c>
      <c r="M1094" s="26" t="str">
        <f>INDEX(customers!$I:$I,MATCH(orders!$B1094,customers!$A:$A,0))</f>
        <v>Content</v>
      </c>
      <c r="N1094" s="26" t="str">
        <f>INDEX(customers!$E:$E,MATCH(orders!$B1094,customers!$A:$A,0))</f>
        <v>North America</v>
      </c>
      <c r="O1094" s="26" t="str">
        <f>INDEX(customers!$F:$F,MATCH(orders!$B1094,customers!$A:$A,0))</f>
        <v>Healthcare</v>
      </c>
      <c r="P1094" s="26" t="str">
        <f>INDEX(customers!$G:$G,MATCH(orders!$B1094,customers!$A:$A,0))</f>
        <v>SMBs</v>
      </c>
      <c r="Q1094" t="str">
        <f>INDEX(customers!$J:$J,MATCH(orders!$B1094,customers!$A:$A,0))</f>
        <v>Pro</v>
      </c>
      <c r="R1094" t="str">
        <f>INDEX(customers!$K:$K,MATCH(orders!$B1094,customers!$A:$A,0))</f>
        <v>Monthly</v>
      </c>
    </row>
    <row r="1095" spans="1:18" x14ac:dyDescent="0.25">
      <c r="A1095" t="s">
        <v>2047</v>
      </c>
      <c r="B1095" t="s">
        <v>2040</v>
      </c>
      <c r="C1095" t="s">
        <v>2048</v>
      </c>
      <c r="D1095" s="26">
        <v>45456</v>
      </c>
      <c r="E1095" t="s">
        <v>18</v>
      </c>
      <c r="F1095" t="s">
        <v>4</v>
      </c>
      <c r="G1095">
        <v>135</v>
      </c>
      <c r="H1095">
        <v>110.7</v>
      </c>
      <c r="I1095" s="26">
        <f t="shared" si="34"/>
        <v>45444</v>
      </c>
      <c r="J1095" s="26">
        <f>INDEX(customers!$L:$L,MATCH(orders!$B1095,customers!$A:$A,0))</f>
        <v>45352</v>
      </c>
      <c r="K1095">
        <v>1</v>
      </c>
      <c r="L1095">
        <f t="shared" si="35"/>
        <v>3</v>
      </c>
      <c r="M1095" s="26" t="str">
        <f>INDEX(customers!$I:$I,MATCH(orders!$B1095,customers!$A:$A,0))</f>
        <v>Content</v>
      </c>
      <c r="N1095" s="26" t="str">
        <f>INDEX(customers!$E:$E,MATCH(orders!$B1095,customers!$A:$A,0))</f>
        <v>North America</v>
      </c>
      <c r="O1095" s="26" t="str">
        <f>INDEX(customers!$F:$F,MATCH(orders!$B1095,customers!$A:$A,0))</f>
        <v>Healthcare</v>
      </c>
      <c r="P1095" s="26" t="str">
        <f>INDEX(customers!$G:$G,MATCH(orders!$B1095,customers!$A:$A,0))</f>
        <v>SMBs</v>
      </c>
      <c r="Q1095" t="str">
        <f>INDEX(customers!$J:$J,MATCH(orders!$B1095,customers!$A:$A,0))</f>
        <v>Pro</v>
      </c>
      <c r="R1095" t="str">
        <f>INDEX(customers!$K:$K,MATCH(orders!$B1095,customers!$A:$A,0))</f>
        <v>Monthly</v>
      </c>
    </row>
    <row r="1096" spans="1:18" x14ac:dyDescent="0.25">
      <c r="A1096" t="s">
        <v>2049</v>
      </c>
      <c r="B1096" t="s">
        <v>2040</v>
      </c>
      <c r="C1096" t="s">
        <v>2048</v>
      </c>
      <c r="D1096" s="26">
        <v>45486</v>
      </c>
      <c r="E1096" t="s">
        <v>18</v>
      </c>
      <c r="F1096" t="s">
        <v>4</v>
      </c>
      <c r="G1096">
        <v>135</v>
      </c>
      <c r="H1096">
        <v>110.7</v>
      </c>
      <c r="I1096" s="26">
        <f t="shared" si="34"/>
        <v>45474</v>
      </c>
      <c r="J1096" s="26">
        <f>INDEX(customers!$L:$L,MATCH(orders!$B1096,customers!$A:$A,0))</f>
        <v>45352</v>
      </c>
      <c r="K1096">
        <v>1</v>
      </c>
      <c r="L1096">
        <f t="shared" si="35"/>
        <v>4</v>
      </c>
      <c r="M1096" s="26" t="str">
        <f>INDEX(customers!$I:$I,MATCH(orders!$B1096,customers!$A:$A,0))</f>
        <v>Content</v>
      </c>
      <c r="N1096" s="26" t="str">
        <f>INDEX(customers!$E:$E,MATCH(orders!$B1096,customers!$A:$A,0))</f>
        <v>North America</v>
      </c>
      <c r="O1096" s="26" t="str">
        <f>INDEX(customers!$F:$F,MATCH(orders!$B1096,customers!$A:$A,0))</f>
        <v>Healthcare</v>
      </c>
      <c r="P1096" s="26" t="str">
        <f>INDEX(customers!$G:$G,MATCH(orders!$B1096,customers!$A:$A,0))</f>
        <v>SMBs</v>
      </c>
      <c r="Q1096" t="str">
        <f>INDEX(customers!$J:$J,MATCH(orders!$B1096,customers!$A:$A,0))</f>
        <v>Pro</v>
      </c>
      <c r="R1096" t="str">
        <f>INDEX(customers!$K:$K,MATCH(orders!$B1096,customers!$A:$A,0))</f>
        <v>Monthly</v>
      </c>
    </row>
    <row r="1097" spans="1:18" x14ac:dyDescent="0.25">
      <c r="A1097" t="s">
        <v>2050</v>
      </c>
      <c r="B1097" t="s">
        <v>2040</v>
      </c>
      <c r="C1097" t="s">
        <v>2051</v>
      </c>
      <c r="D1097" s="26">
        <v>45487</v>
      </c>
      <c r="E1097" t="s">
        <v>18</v>
      </c>
      <c r="F1097" t="s">
        <v>4</v>
      </c>
      <c r="G1097">
        <v>135</v>
      </c>
      <c r="H1097">
        <v>110.7</v>
      </c>
      <c r="I1097" s="26">
        <f t="shared" si="34"/>
        <v>45474</v>
      </c>
      <c r="J1097" s="26">
        <f>INDEX(customers!$L:$L,MATCH(orders!$B1097,customers!$A:$A,0))</f>
        <v>45352</v>
      </c>
      <c r="K1097">
        <v>1</v>
      </c>
      <c r="L1097">
        <f t="shared" si="35"/>
        <v>4</v>
      </c>
      <c r="M1097" s="26" t="str">
        <f>INDEX(customers!$I:$I,MATCH(orders!$B1097,customers!$A:$A,0))</f>
        <v>Content</v>
      </c>
      <c r="N1097" s="26" t="str">
        <f>INDEX(customers!$E:$E,MATCH(orders!$B1097,customers!$A:$A,0))</f>
        <v>North America</v>
      </c>
      <c r="O1097" s="26" t="str">
        <f>INDEX(customers!$F:$F,MATCH(orders!$B1097,customers!$A:$A,0))</f>
        <v>Healthcare</v>
      </c>
      <c r="P1097" s="26" t="str">
        <f>INDEX(customers!$G:$G,MATCH(orders!$B1097,customers!$A:$A,0))</f>
        <v>SMBs</v>
      </c>
      <c r="Q1097" t="str">
        <f>INDEX(customers!$J:$J,MATCH(orders!$B1097,customers!$A:$A,0))</f>
        <v>Pro</v>
      </c>
      <c r="R1097" t="str">
        <f>INDEX(customers!$K:$K,MATCH(orders!$B1097,customers!$A:$A,0))</f>
        <v>Monthly</v>
      </c>
    </row>
    <row r="1098" spans="1:18" x14ac:dyDescent="0.25">
      <c r="A1098" t="s">
        <v>2052</v>
      </c>
      <c r="B1098" t="s">
        <v>2040</v>
      </c>
      <c r="C1098" t="s">
        <v>2053</v>
      </c>
      <c r="D1098" s="26">
        <v>45518</v>
      </c>
      <c r="E1098" t="s">
        <v>18</v>
      </c>
      <c r="F1098" t="s">
        <v>4</v>
      </c>
      <c r="G1098">
        <v>135</v>
      </c>
      <c r="H1098">
        <v>110.7</v>
      </c>
      <c r="I1098" s="26">
        <f t="shared" si="34"/>
        <v>45505</v>
      </c>
      <c r="J1098" s="26">
        <f>INDEX(customers!$L:$L,MATCH(orders!$B1098,customers!$A:$A,0))</f>
        <v>45352</v>
      </c>
      <c r="K1098">
        <v>1</v>
      </c>
      <c r="L1098">
        <f t="shared" si="35"/>
        <v>5</v>
      </c>
      <c r="M1098" s="26" t="str">
        <f>INDEX(customers!$I:$I,MATCH(orders!$B1098,customers!$A:$A,0))</f>
        <v>Content</v>
      </c>
      <c r="N1098" s="26" t="str">
        <f>INDEX(customers!$E:$E,MATCH(orders!$B1098,customers!$A:$A,0))</f>
        <v>North America</v>
      </c>
      <c r="O1098" s="26" t="str">
        <f>INDEX(customers!$F:$F,MATCH(orders!$B1098,customers!$A:$A,0))</f>
        <v>Healthcare</v>
      </c>
      <c r="P1098" s="26" t="str">
        <f>INDEX(customers!$G:$G,MATCH(orders!$B1098,customers!$A:$A,0))</f>
        <v>SMBs</v>
      </c>
      <c r="Q1098" t="str">
        <f>INDEX(customers!$J:$J,MATCH(orders!$B1098,customers!$A:$A,0))</f>
        <v>Pro</v>
      </c>
      <c r="R1098" t="str">
        <f>INDEX(customers!$K:$K,MATCH(orders!$B1098,customers!$A:$A,0))</f>
        <v>Monthly</v>
      </c>
    </row>
    <row r="1099" spans="1:18" x14ac:dyDescent="0.25">
      <c r="A1099" t="s">
        <v>2054</v>
      </c>
      <c r="B1099" t="s">
        <v>2040</v>
      </c>
      <c r="C1099" t="s">
        <v>2055</v>
      </c>
      <c r="D1099" s="26">
        <v>45549</v>
      </c>
      <c r="E1099" t="s">
        <v>18</v>
      </c>
      <c r="F1099" t="s">
        <v>4</v>
      </c>
      <c r="G1099">
        <v>135</v>
      </c>
      <c r="H1099">
        <v>110.7</v>
      </c>
      <c r="I1099" s="26">
        <f t="shared" si="34"/>
        <v>45536</v>
      </c>
      <c r="J1099" s="26">
        <f>INDEX(customers!$L:$L,MATCH(orders!$B1099,customers!$A:$A,0))</f>
        <v>45352</v>
      </c>
      <c r="K1099">
        <v>1</v>
      </c>
      <c r="L1099">
        <f t="shared" si="35"/>
        <v>6</v>
      </c>
      <c r="M1099" s="26" t="str">
        <f>INDEX(customers!$I:$I,MATCH(orders!$B1099,customers!$A:$A,0))</f>
        <v>Content</v>
      </c>
      <c r="N1099" s="26" t="str">
        <f>INDEX(customers!$E:$E,MATCH(orders!$B1099,customers!$A:$A,0))</f>
        <v>North America</v>
      </c>
      <c r="O1099" s="26" t="str">
        <f>INDEX(customers!$F:$F,MATCH(orders!$B1099,customers!$A:$A,0))</f>
        <v>Healthcare</v>
      </c>
      <c r="P1099" s="26" t="str">
        <f>INDEX(customers!$G:$G,MATCH(orders!$B1099,customers!$A:$A,0))</f>
        <v>SMBs</v>
      </c>
      <c r="Q1099" t="str">
        <f>INDEX(customers!$J:$J,MATCH(orders!$B1099,customers!$A:$A,0))</f>
        <v>Pro</v>
      </c>
      <c r="R1099" t="str">
        <f>INDEX(customers!$K:$K,MATCH(orders!$B1099,customers!$A:$A,0))</f>
        <v>Monthly</v>
      </c>
    </row>
    <row r="1100" spans="1:18" x14ac:dyDescent="0.25">
      <c r="A1100" t="s">
        <v>2056</v>
      </c>
      <c r="B1100" t="s">
        <v>2040</v>
      </c>
      <c r="C1100" t="s">
        <v>2055</v>
      </c>
      <c r="D1100" s="26">
        <v>45579</v>
      </c>
      <c r="E1100" t="s">
        <v>18</v>
      </c>
      <c r="F1100" t="s">
        <v>4</v>
      </c>
      <c r="G1100">
        <v>135</v>
      </c>
      <c r="H1100">
        <v>110.7</v>
      </c>
      <c r="I1100" s="26">
        <f t="shared" si="34"/>
        <v>45566</v>
      </c>
      <c r="J1100" s="26">
        <f>INDEX(customers!$L:$L,MATCH(orders!$B1100,customers!$A:$A,0))</f>
        <v>45352</v>
      </c>
      <c r="K1100">
        <v>1</v>
      </c>
      <c r="L1100">
        <f t="shared" si="35"/>
        <v>7</v>
      </c>
      <c r="M1100" s="26" t="str">
        <f>INDEX(customers!$I:$I,MATCH(orders!$B1100,customers!$A:$A,0))</f>
        <v>Content</v>
      </c>
      <c r="N1100" s="26" t="str">
        <f>INDEX(customers!$E:$E,MATCH(orders!$B1100,customers!$A:$A,0))</f>
        <v>North America</v>
      </c>
      <c r="O1100" s="26" t="str">
        <f>INDEX(customers!$F:$F,MATCH(orders!$B1100,customers!$A:$A,0))</f>
        <v>Healthcare</v>
      </c>
      <c r="P1100" s="26" t="str">
        <f>INDEX(customers!$G:$G,MATCH(orders!$B1100,customers!$A:$A,0))</f>
        <v>SMBs</v>
      </c>
      <c r="Q1100" t="str">
        <f>INDEX(customers!$J:$J,MATCH(orders!$B1100,customers!$A:$A,0))</f>
        <v>Pro</v>
      </c>
      <c r="R1100" t="str">
        <f>INDEX(customers!$K:$K,MATCH(orders!$B1100,customers!$A:$A,0))</f>
        <v>Monthly</v>
      </c>
    </row>
    <row r="1101" spans="1:18" x14ac:dyDescent="0.25">
      <c r="A1101" t="s">
        <v>2057</v>
      </c>
      <c r="B1101" t="s">
        <v>2040</v>
      </c>
      <c r="C1101" t="s">
        <v>2058</v>
      </c>
      <c r="D1101" s="26">
        <v>45580</v>
      </c>
      <c r="E1101" t="s">
        <v>18</v>
      </c>
      <c r="F1101" t="s">
        <v>4</v>
      </c>
      <c r="G1101">
        <v>135</v>
      </c>
      <c r="H1101">
        <v>110.7</v>
      </c>
      <c r="I1101" s="26">
        <f t="shared" si="34"/>
        <v>45566</v>
      </c>
      <c r="J1101" s="26">
        <f>INDEX(customers!$L:$L,MATCH(orders!$B1101,customers!$A:$A,0))</f>
        <v>45352</v>
      </c>
      <c r="K1101">
        <v>1</v>
      </c>
      <c r="L1101">
        <f t="shared" si="35"/>
        <v>7</v>
      </c>
      <c r="M1101" s="26" t="str">
        <f>INDEX(customers!$I:$I,MATCH(orders!$B1101,customers!$A:$A,0))</f>
        <v>Content</v>
      </c>
      <c r="N1101" s="26" t="str">
        <f>INDEX(customers!$E:$E,MATCH(orders!$B1101,customers!$A:$A,0))</f>
        <v>North America</v>
      </c>
      <c r="O1101" s="26" t="str">
        <f>INDEX(customers!$F:$F,MATCH(orders!$B1101,customers!$A:$A,0))</f>
        <v>Healthcare</v>
      </c>
      <c r="P1101" s="26" t="str">
        <f>INDEX(customers!$G:$G,MATCH(orders!$B1101,customers!$A:$A,0))</f>
        <v>SMBs</v>
      </c>
      <c r="Q1101" t="str">
        <f>INDEX(customers!$J:$J,MATCH(orders!$B1101,customers!$A:$A,0))</f>
        <v>Pro</v>
      </c>
      <c r="R1101" t="str">
        <f>INDEX(customers!$K:$K,MATCH(orders!$B1101,customers!$A:$A,0))</f>
        <v>Monthly</v>
      </c>
    </row>
    <row r="1102" spans="1:18" x14ac:dyDescent="0.25">
      <c r="A1102" t="s">
        <v>2059</v>
      </c>
      <c r="B1102" t="s">
        <v>2040</v>
      </c>
      <c r="C1102" t="s">
        <v>2060</v>
      </c>
      <c r="D1102" s="26">
        <v>45611</v>
      </c>
      <c r="E1102" t="s">
        <v>18</v>
      </c>
      <c r="F1102" t="s">
        <v>4</v>
      </c>
      <c r="G1102">
        <v>135</v>
      </c>
      <c r="H1102">
        <v>110.7</v>
      </c>
      <c r="I1102" s="26">
        <f t="shared" si="34"/>
        <v>45597</v>
      </c>
      <c r="J1102" s="26">
        <f>INDEX(customers!$L:$L,MATCH(orders!$B1102,customers!$A:$A,0))</f>
        <v>45352</v>
      </c>
      <c r="K1102">
        <v>1</v>
      </c>
      <c r="L1102">
        <f t="shared" si="35"/>
        <v>8</v>
      </c>
      <c r="M1102" s="26" t="str">
        <f>INDEX(customers!$I:$I,MATCH(orders!$B1102,customers!$A:$A,0))</f>
        <v>Content</v>
      </c>
      <c r="N1102" s="26" t="str">
        <f>INDEX(customers!$E:$E,MATCH(orders!$B1102,customers!$A:$A,0))</f>
        <v>North America</v>
      </c>
      <c r="O1102" s="26" t="str">
        <f>INDEX(customers!$F:$F,MATCH(orders!$B1102,customers!$A:$A,0))</f>
        <v>Healthcare</v>
      </c>
      <c r="P1102" s="26" t="str">
        <f>INDEX(customers!$G:$G,MATCH(orders!$B1102,customers!$A:$A,0))</f>
        <v>SMBs</v>
      </c>
      <c r="Q1102" t="str">
        <f>INDEX(customers!$J:$J,MATCH(orders!$B1102,customers!$A:$A,0))</f>
        <v>Pro</v>
      </c>
      <c r="R1102" t="str">
        <f>INDEX(customers!$K:$K,MATCH(orders!$B1102,customers!$A:$A,0))</f>
        <v>Monthly</v>
      </c>
    </row>
    <row r="1103" spans="1:18" x14ac:dyDescent="0.25">
      <c r="A1103" t="s">
        <v>2061</v>
      </c>
      <c r="B1103" t="s">
        <v>2040</v>
      </c>
      <c r="C1103" t="s">
        <v>2060</v>
      </c>
      <c r="D1103" s="26">
        <v>45641</v>
      </c>
      <c r="E1103" t="s">
        <v>18</v>
      </c>
      <c r="F1103" t="s">
        <v>4</v>
      </c>
      <c r="G1103">
        <v>135</v>
      </c>
      <c r="H1103">
        <v>110.7</v>
      </c>
      <c r="I1103" s="26">
        <f t="shared" si="34"/>
        <v>45627</v>
      </c>
      <c r="J1103" s="26">
        <f>INDEX(customers!$L:$L,MATCH(orders!$B1103,customers!$A:$A,0))</f>
        <v>45352</v>
      </c>
      <c r="K1103">
        <v>1</v>
      </c>
      <c r="L1103">
        <f t="shared" si="35"/>
        <v>9</v>
      </c>
      <c r="M1103" s="26" t="str">
        <f>INDEX(customers!$I:$I,MATCH(orders!$B1103,customers!$A:$A,0))</f>
        <v>Content</v>
      </c>
      <c r="N1103" s="26" t="str">
        <f>INDEX(customers!$E:$E,MATCH(orders!$B1103,customers!$A:$A,0))</f>
        <v>North America</v>
      </c>
      <c r="O1103" s="26" t="str">
        <f>INDEX(customers!$F:$F,MATCH(orders!$B1103,customers!$A:$A,0))</f>
        <v>Healthcare</v>
      </c>
      <c r="P1103" s="26" t="str">
        <f>INDEX(customers!$G:$G,MATCH(orders!$B1103,customers!$A:$A,0))</f>
        <v>SMBs</v>
      </c>
      <c r="Q1103" t="str">
        <f>INDEX(customers!$J:$J,MATCH(orders!$B1103,customers!$A:$A,0))</f>
        <v>Pro</v>
      </c>
      <c r="R1103" t="str">
        <f>INDEX(customers!$K:$K,MATCH(orders!$B1103,customers!$A:$A,0))</f>
        <v>Monthly</v>
      </c>
    </row>
    <row r="1104" spans="1:18" x14ac:dyDescent="0.25">
      <c r="A1104" t="s">
        <v>2062</v>
      </c>
      <c r="B1104" t="s">
        <v>2040</v>
      </c>
      <c r="C1104" t="s">
        <v>2063</v>
      </c>
      <c r="D1104" s="26">
        <v>45642</v>
      </c>
      <c r="E1104" t="s">
        <v>18</v>
      </c>
      <c r="F1104" t="s">
        <v>4</v>
      </c>
      <c r="G1104">
        <v>135</v>
      </c>
      <c r="H1104">
        <v>110.7</v>
      </c>
      <c r="I1104" s="26">
        <f t="shared" si="34"/>
        <v>45627</v>
      </c>
      <c r="J1104" s="26">
        <f>INDEX(customers!$L:$L,MATCH(orders!$B1104,customers!$A:$A,0))</f>
        <v>45352</v>
      </c>
      <c r="K1104">
        <v>1</v>
      </c>
      <c r="L1104">
        <f t="shared" si="35"/>
        <v>9</v>
      </c>
      <c r="M1104" s="26" t="str">
        <f>INDEX(customers!$I:$I,MATCH(orders!$B1104,customers!$A:$A,0))</f>
        <v>Content</v>
      </c>
      <c r="N1104" s="26" t="str">
        <f>INDEX(customers!$E:$E,MATCH(orders!$B1104,customers!$A:$A,0))</f>
        <v>North America</v>
      </c>
      <c r="O1104" s="26" t="str">
        <f>INDEX(customers!$F:$F,MATCH(orders!$B1104,customers!$A:$A,0))</f>
        <v>Healthcare</v>
      </c>
      <c r="P1104" s="26" t="str">
        <f>INDEX(customers!$G:$G,MATCH(orders!$B1104,customers!$A:$A,0))</f>
        <v>SMBs</v>
      </c>
      <c r="Q1104" t="str">
        <f>INDEX(customers!$J:$J,MATCH(orders!$B1104,customers!$A:$A,0))</f>
        <v>Pro</v>
      </c>
      <c r="R1104" t="str">
        <f>INDEX(customers!$K:$K,MATCH(orders!$B1104,customers!$A:$A,0))</f>
        <v>Monthly</v>
      </c>
    </row>
    <row r="1105" spans="1:18" x14ac:dyDescent="0.25">
      <c r="A1105" t="s">
        <v>2064</v>
      </c>
      <c r="B1105" t="s">
        <v>2065</v>
      </c>
      <c r="C1105" t="s">
        <v>2066</v>
      </c>
      <c r="D1105" s="26">
        <v>44620</v>
      </c>
      <c r="E1105" t="s">
        <v>18</v>
      </c>
      <c r="F1105" t="s">
        <v>4</v>
      </c>
      <c r="G1105">
        <v>135</v>
      </c>
      <c r="H1105">
        <v>110.7</v>
      </c>
      <c r="I1105" s="26">
        <f t="shared" si="34"/>
        <v>44593</v>
      </c>
      <c r="J1105" s="26">
        <f>INDEX(customers!$L:$L,MATCH(orders!$B1105,customers!$A:$A,0))</f>
        <v>44593</v>
      </c>
      <c r="K1105">
        <v>1</v>
      </c>
      <c r="L1105">
        <f t="shared" si="35"/>
        <v>0</v>
      </c>
      <c r="M1105" s="26" t="str">
        <f>INDEX(customers!$I:$I,MATCH(orders!$B1105,customers!$A:$A,0))</f>
        <v>Affiliate</v>
      </c>
      <c r="N1105" s="26" t="str">
        <f>INDEX(customers!$E:$E,MATCH(orders!$B1105,customers!$A:$A,0))</f>
        <v>North America</v>
      </c>
      <c r="O1105" s="26" t="str">
        <f>INDEX(customers!$F:$F,MATCH(orders!$B1105,customers!$A:$A,0))</f>
        <v>Education</v>
      </c>
      <c r="P1105" s="26" t="str">
        <f>INDEX(customers!$G:$G,MATCH(orders!$B1105,customers!$A:$A,0))</f>
        <v>SMBs</v>
      </c>
      <c r="Q1105" t="str">
        <f>INDEX(customers!$J:$J,MATCH(orders!$B1105,customers!$A:$A,0))</f>
        <v>Pro</v>
      </c>
      <c r="R1105" t="str">
        <f>INDEX(customers!$K:$K,MATCH(orders!$B1105,customers!$A:$A,0))</f>
        <v>Monthly</v>
      </c>
    </row>
    <row r="1106" spans="1:18" x14ac:dyDescent="0.25">
      <c r="A1106" t="s">
        <v>2067</v>
      </c>
      <c r="B1106" t="s">
        <v>2065</v>
      </c>
      <c r="C1106" t="s">
        <v>2066</v>
      </c>
      <c r="D1106" s="26">
        <v>44648</v>
      </c>
      <c r="E1106" t="s">
        <v>18</v>
      </c>
      <c r="F1106" t="s">
        <v>4</v>
      </c>
      <c r="G1106">
        <v>135</v>
      </c>
      <c r="H1106">
        <v>110.7</v>
      </c>
      <c r="I1106" s="26">
        <f t="shared" si="34"/>
        <v>44621</v>
      </c>
      <c r="J1106" s="26">
        <f>INDEX(customers!$L:$L,MATCH(orders!$B1106,customers!$A:$A,0))</f>
        <v>44593</v>
      </c>
      <c r="K1106">
        <v>1</v>
      </c>
      <c r="L1106">
        <f t="shared" si="35"/>
        <v>1</v>
      </c>
      <c r="M1106" s="26" t="str">
        <f>INDEX(customers!$I:$I,MATCH(orders!$B1106,customers!$A:$A,0))</f>
        <v>Affiliate</v>
      </c>
      <c r="N1106" s="26" t="str">
        <f>INDEX(customers!$E:$E,MATCH(orders!$B1106,customers!$A:$A,0))</f>
        <v>North America</v>
      </c>
      <c r="O1106" s="26" t="str">
        <f>INDEX(customers!$F:$F,MATCH(orders!$B1106,customers!$A:$A,0))</f>
        <v>Education</v>
      </c>
      <c r="P1106" s="26" t="str">
        <f>INDEX(customers!$G:$G,MATCH(orders!$B1106,customers!$A:$A,0))</f>
        <v>SMBs</v>
      </c>
      <c r="Q1106" t="str">
        <f>INDEX(customers!$J:$J,MATCH(orders!$B1106,customers!$A:$A,0))</f>
        <v>Pro</v>
      </c>
      <c r="R1106" t="str">
        <f>INDEX(customers!$K:$K,MATCH(orders!$B1106,customers!$A:$A,0))</f>
        <v>Monthly</v>
      </c>
    </row>
    <row r="1107" spans="1:18" x14ac:dyDescent="0.25">
      <c r="A1107" t="s">
        <v>2068</v>
      </c>
      <c r="B1107" t="s">
        <v>2065</v>
      </c>
      <c r="C1107" t="s">
        <v>2069</v>
      </c>
      <c r="D1107" s="26">
        <v>44651</v>
      </c>
      <c r="E1107" t="s">
        <v>18</v>
      </c>
      <c r="F1107" t="s">
        <v>4</v>
      </c>
      <c r="G1107">
        <v>135</v>
      </c>
      <c r="H1107">
        <v>110.7</v>
      </c>
      <c r="I1107" s="26">
        <f t="shared" si="34"/>
        <v>44621</v>
      </c>
      <c r="J1107" s="26">
        <f>INDEX(customers!$L:$L,MATCH(orders!$B1107,customers!$A:$A,0))</f>
        <v>44593</v>
      </c>
      <c r="K1107">
        <v>1</v>
      </c>
      <c r="L1107">
        <f t="shared" si="35"/>
        <v>1</v>
      </c>
      <c r="M1107" s="26" t="str">
        <f>INDEX(customers!$I:$I,MATCH(orders!$B1107,customers!$A:$A,0))</f>
        <v>Affiliate</v>
      </c>
      <c r="N1107" s="26" t="str">
        <f>INDEX(customers!$E:$E,MATCH(orders!$B1107,customers!$A:$A,0))</f>
        <v>North America</v>
      </c>
      <c r="O1107" s="26" t="str">
        <f>INDEX(customers!$F:$F,MATCH(orders!$B1107,customers!$A:$A,0))</f>
        <v>Education</v>
      </c>
      <c r="P1107" s="26" t="str">
        <f>INDEX(customers!$G:$G,MATCH(orders!$B1107,customers!$A:$A,0))</f>
        <v>SMBs</v>
      </c>
      <c r="Q1107" t="str">
        <f>INDEX(customers!$J:$J,MATCH(orders!$B1107,customers!$A:$A,0))</f>
        <v>Pro</v>
      </c>
      <c r="R1107" t="str">
        <f>INDEX(customers!$K:$K,MATCH(orders!$B1107,customers!$A:$A,0))</f>
        <v>Monthly</v>
      </c>
    </row>
    <row r="1108" spans="1:18" x14ac:dyDescent="0.25">
      <c r="A1108" t="s">
        <v>2070</v>
      </c>
      <c r="B1108" t="s">
        <v>2065</v>
      </c>
      <c r="C1108" t="s">
        <v>2069</v>
      </c>
      <c r="D1108" s="26">
        <v>44681</v>
      </c>
      <c r="E1108" t="s">
        <v>18</v>
      </c>
      <c r="F1108" t="s">
        <v>4</v>
      </c>
      <c r="G1108">
        <v>135</v>
      </c>
      <c r="H1108">
        <v>110.7</v>
      </c>
      <c r="I1108" s="26">
        <f t="shared" si="34"/>
        <v>44652</v>
      </c>
      <c r="J1108" s="26">
        <f>INDEX(customers!$L:$L,MATCH(orders!$B1108,customers!$A:$A,0))</f>
        <v>44593</v>
      </c>
      <c r="K1108">
        <v>1</v>
      </c>
      <c r="L1108">
        <f t="shared" si="35"/>
        <v>2</v>
      </c>
      <c r="M1108" s="26" t="str">
        <f>INDEX(customers!$I:$I,MATCH(orders!$B1108,customers!$A:$A,0))</f>
        <v>Affiliate</v>
      </c>
      <c r="N1108" s="26" t="str">
        <f>INDEX(customers!$E:$E,MATCH(orders!$B1108,customers!$A:$A,0))</f>
        <v>North America</v>
      </c>
      <c r="O1108" s="26" t="str">
        <f>INDEX(customers!$F:$F,MATCH(orders!$B1108,customers!$A:$A,0))</f>
        <v>Education</v>
      </c>
      <c r="P1108" s="26" t="str">
        <f>INDEX(customers!$G:$G,MATCH(orders!$B1108,customers!$A:$A,0))</f>
        <v>SMBs</v>
      </c>
      <c r="Q1108" t="str">
        <f>INDEX(customers!$J:$J,MATCH(orders!$B1108,customers!$A:$A,0))</f>
        <v>Pro</v>
      </c>
      <c r="R1108" t="str">
        <f>INDEX(customers!$K:$K,MATCH(orders!$B1108,customers!$A:$A,0))</f>
        <v>Monthly</v>
      </c>
    </row>
    <row r="1109" spans="1:18" x14ac:dyDescent="0.25">
      <c r="A1109" t="s">
        <v>2071</v>
      </c>
      <c r="B1109" t="s">
        <v>2065</v>
      </c>
      <c r="C1109" t="s">
        <v>2072</v>
      </c>
      <c r="D1109" s="26">
        <v>44682</v>
      </c>
      <c r="E1109" t="s">
        <v>18</v>
      </c>
      <c r="F1109" t="s">
        <v>4</v>
      </c>
      <c r="G1109">
        <v>135</v>
      </c>
      <c r="H1109">
        <v>110.7</v>
      </c>
      <c r="I1109" s="26">
        <f t="shared" si="34"/>
        <v>44682</v>
      </c>
      <c r="J1109" s="26">
        <f>INDEX(customers!$L:$L,MATCH(orders!$B1109,customers!$A:$A,0))</f>
        <v>44593</v>
      </c>
      <c r="K1109">
        <v>1</v>
      </c>
      <c r="L1109">
        <f t="shared" si="35"/>
        <v>3</v>
      </c>
      <c r="M1109" s="26" t="str">
        <f>INDEX(customers!$I:$I,MATCH(orders!$B1109,customers!$A:$A,0))</f>
        <v>Affiliate</v>
      </c>
      <c r="N1109" s="26" t="str">
        <f>INDEX(customers!$E:$E,MATCH(orders!$B1109,customers!$A:$A,0))</f>
        <v>North America</v>
      </c>
      <c r="O1109" s="26" t="str">
        <f>INDEX(customers!$F:$F,MATCH(orders!$B1109,customers!$A:$A,0))</f>
        <v>Education</v>
      </c>
      <c r="P1109" s="26" t="str">
        <f>INDEX(customers!$G:$G,MATCH(orders!$B1109,customers!$A:$A,0))</f>
        <v>SMBs</v>
      </c>
      <c r="Q1109" t="str">
        <f>INDEX(customers!$J:$J,MATCH(orders!$B1109,customers!$A:$A,0))</f>
        <v>Pro</v>
      </c>
      <c r="R1109" t="str">
        <f>INDEX(customers!$K:$K,MATCH(orders!$B1109,customers!$A:$A,0))</f>
        <v>Monthly</v>
      </c>
    </row>
    <row r="1110" spans="1:18" x14ac:dyDescent="0.25">
      <c r="A1110" t="s">
        <v>2073</v>
      </c>
      <c r="B1110" t="s">
        <v>2065</v>
      </c>
      <c r="C1110" t="s">
        <v>2074</v>
      </c>
      <c r="D1110" s="26">
        <v>44713</v>
      </c>
      <c r="E1110" t="s">
        <v>18</v>
      </c>
      <c r="F1110" t="s">
        <v>4</v>
      </c>
      <c r="G1110">
        <v>135</v>
      </c>
      <c r="H1110">
        <v>110.7</v>
      </c>
      <c r="I1110" s="26">
        <f t="shared" si="34"/>
        <v>44713</v>
      </c>
      <c r="J1110" s="26">
        <f>INDEX(customers!$L:$L,MATCH(orders!$B1110,customers!$A:$A,0))</f>
        <v>44593</v>
      </c>
      <c r="K1110">
        <v>1</v>
      </c>
      <c r="L1110">
        <f t="shared" si="35"/>
        <v>4</v>
      </c>
      <c r="M1110" s="26" t="str">
        <f>INDEX(customers!$I:$I,MATCH(orders!$B1110,customers!$A:$A,0))</f>
        <v>Affiliate</v>
      </c>
      <c r="N1110" s="26" t="str">
        <f>INDEX(customers!$E:$E,MATCH(orders!$B1110,customers!$A:$A,0))</f>
        <v>North America</v>
      </c>
      <c r="O1110" s="26" t="str">
        <f>INDEX(customers!$F:$F,MATCH(orders!$B1110,customers!$A:$A,0))</f>
        <v>Education</v>
      </c>
      <c r="P1110" s="26" t="str">
        <f>INDEX(customers!$G:$G,MATCH(orders!$B1110,customers!$A:$A,0))</f>
        <v>SMBs</v>
      </c>
      <c r="Q1110" t="str">
        <f>INDEX(customers!$J:$J,MATCH(orders!$B1110,customers!$A:$A,0))</f>
        <v>Pro</v>
      </c>
      <c r="R1110" t="str">
        <f>INDEX(customers!$K:$K,MATCH(orders!$B1110,customers!$A:$A,0))</f>
        <v>Monthly</v>
      </c>
    </row>
    <row r="1111" spans="1:18" x14ac:dyDescent="0.25">
      <c r="A1111" t="s">
        <v>2075</v>
      </c>
      <c r="B1111" t="s">
        <v>2065</v>
      </c>
      <c r="C1111" t="s">
        <v>2074</v>
      </c>
      <c r="D1111" s="26">
        <v>44743</v>
      </c>
      <c r="E1111" t="s">
        <v>18</v>
      </c>
      <c r="F1111" t="s">
        <v>4</v>
      </c>
      <c r="G1111">
        <v>135</v>
      </c>
      <c r="H1111">
        <v>110.7</v>
      </c>
      <c r="I1111" s="26">
        <f t="shared" si="34"/>
        <v>44743</v>
      </c>
      <c r="J1111" s="26">
        <f>INDEX(customers!$L:$L,MATCH(orders!$B1111,customers!$A:$A,0))</f>
        <v>44593</v>
      </c>
      <c r="K1111">
        <v>1</v>
      </c>
      <c r="L1111">
        <f t="shared" si="35"/>
        <v>5</v>
      </c>
      <c r="M1111" s="26" t="str">
        <f>INDEX(customers!$I:$I,MATCH(orders!$B1111,customers!$A:$A,0))</f>
        <v>Affiliate</v>
      </c>
      <c r="N1111" s="26" t="str">
        <f>INDEX(customers!$E:$E,MATCH(orders!$B1111,customers!$A:$A,0))</f>
        <v>North America</v>
      </c>
      <c r="O1111" s="26" t="str">
        <f>INDEX(customers!$F:$F,MATCH(orders!$B1111,customers!$A:$A,0))</f>
        <v>Education</v>
      </c>
      <c r="P1111" s="26" t="str">
        <f>INDEX(customers!$G:$G,MATCH(orders!$B1111,customers!$A:$A,0))</f>
        <v>SMBs</v>
      </c>
      <c r="Q1111" t="str">
        <f>INDEX(customers!$J:$J,MATCH(orders!$B1111,customers!$A:$A,0))</f>
        <v>Pro</v>
      </c>
      <c r="R1111" t="str">
        <f>INDEX(customers!$K:$K,MATCH(orders!$B1111,customers!$A:$A,0))</f>
        <v>Monthly</v>
      </c>
    </row>
    <row r="1112" spans="1:18" x14ac:dyDescent="0.25">
      <c r="A1112" t="s">
        <v>2076</v>
      </c>
      <c r="B1112" t="s">
        <v>2065</v>
      </c>
      <c r="C1112" t="s">
        <v>2077</v>
      </c>
      <c r="D1112" s="26">
        <v>44744</v>
      </c>
      <c r="E1112" t="s">
        <v>17</v>
      </c>
      <c r="F1112" t="s">
        <v>4</v>
      </c>
      <c r="G1112">
        <v>75</v>
      </c>
      <c r="H1112">
        <v>60</v>
      </c>
      <c r="I1112" s="26">
        <f t="shared" si="34"/>
        <v>44743</v>
      </c>
      <c r="J1112" s="26">
        <f>INDEX(customers!$L:$L,MATCH(orders!$B1112,customers!$A:$A,0))</f>
        <v>44593</v>
      </c>
      <c r="K1112">
        <v>1</v>
      </c>
      <c r="L1112">
        <f t="shared" si="35"/>
        <v>5</v>
      </c>
      <c r="M1112" s="26" t="str">
        <f>INDEX(customers!$I:$I,MATCH(orders!$B1112,customers!$A:$A,0))</f>
        <v>Affiliate</v>
      </c>
      <c r="N1112" s="26" t="str">
        <f>INDEX(customers!$E:$E,MATCH(orders!$B1112,customers!$A:$A,0))</f>
        <v>North America</v>
      </c>
      <c r="O1112" s="26" t="str">
        <f>INDEX(customers!$F:$F,MATCH(orders!$B1112,customers!$A:$A,0))</f>
        <v>Education</v>
      </c>
      <c r="P1112" s="26" t="str">
        <f>INDEX(customers!$G:$G,MATCH(orders!$B1112,customers!$A:$A,0))</f>
        <v>SMBs</v>
      </c>
      <c r="Q1112" t="str">
        <f>INDEX(customers!$J:$J,MATCH(orders!$B1112,customers!$A:$A,0))</f>
        <v>Pro</v>
      </c>
      <c r="R1112" t="str">
        <f>INDEX(customers!$K:$K,MATCH(orders!$B1112,customers!$A:$A,0))</f>
        <v>Monthly</v>
      </c>
    </row>
    <row r="1113" spans="1:18" x14ac:dyDescent="0.25">
      <c r="A1113" t="s">
        <v>2078</v>
      </c>
      <c r="B1113" t="s">
        <v>2065</v>
      </c>
      <c r="C1113" t="s">
        <v>2079</v>
      </c>
      <c r="D1113" s="26">
        <v>44775</v>
      </c>
      <c r="E1113" t="s">
        <v>17</v>
      </c>
      <c r="F1113" t="s">
        <v>4</v>
      </c>
      <c r="G1113">
        <v>75</v>
      </c>
      <c r="H1113">
        <v>60</v>
      </c>
      <c r="I1113" s="26">
        <f t="shared" si="34"/>
        <v>44774</v>
      </c>
      <c r="J1113" s="26">
        <f>INDEX(customers!$L:$L,MATCH(orders!$B1113,customers!$A:$A,0))</f>
        <v>44593</v>
      </c>
      <c r="K1113">
        <v>1</v>
      </c>
      <c r="L1113">
        <f t="shared" si="35"/>
        <v>6</v>
      </c>
      <c r="M1113" s="26" t="str">
        <f>INDEX(customers!$I:$I,MATCH(orders!$B1113,customers!$A:$A,0))</f>
        <v>Affiliate</v>
      </c>
      <c r="N1113" s="26" t="str">
        <f>INDEX(customers!$E:$E,MATCH(orders!$B1113,customers!$A:$A,0))</f>
        <v>North America</v>
      </c>
      <c r="O1113" s="26" t="str">
        <f>INDEX(customers!$F:$F,MATCH(orders!$B1113,customers!$A:$A,0))</f>
        <v>Education</v>
      </c>
      <c r="P1113" s="26" t="str">
        <f>INDEX(customers!$G:$G,MATCH(orders!$B1113,customers!$A:$A,0))</f>
        <v>SMBs</v>
      </c>
      <c r="Q1113" t="str">
        <f>INDEX(customers!$J:$J,MATCH(orders!$B1113,customers!$A:$A,0))</f>
        <v>Pro</v>
      </c>
      <c r="R1113" t="str">
        <f>INDEX(customers!$K:$K,MATCH(orders!$B1113,customers!$A:$A,0))</f>
        <v>Monthly</v>
      </c>
    </row>
    <row r="1114" spans="1:18" x14ac:dyDescent="0.25">
      <c r="A1114" t="s">
        <v>2080</v>
      </c>
      <c r="B1114" t="s">
        <v>2065</v>
      </c>
      <c r="C1114" t="s">
        <v>2081</v>
      </c>
      <c r="D1114" s="26">
        <v>44806</v>
      </c>
      <c r="E1114" t="s">
        <v>17</v>
      </c>
      <c r="F1114" t="s">
        <v>4</v>
      </c>
      <c r="G1114">
        <v>75</v>
      </c>
      <c r="H1114">
        <v>60</v>
      </c>
      <c r="I1114" s="26">
        <f t="shared" si="34"/>
        <v>44805</v>
      </c>
      <c r="J1114" s="26">
        <f>INDEX(customers!$L:$L,MATCH(orders!$B1114,customers!$A:$A,0))</f>
        <v>44593</v>
      </c>
      <c r="K1114">
        <v>1</v>
      </c>
      <c r="L1114">
        <f t="shared" si="35"/>
        <v>7</v>
      </c>
      <c r="M1114" s="26" t="str">
        <f>INDEX(customers!$I:$I,MATCH(orders!$B1114,customers!$A:$A,0))</f>
        <v>Affiliate</v>
      </c>
      <c r="N1114" s="26" t="str">
        <f>INDEX(customers!$E:$E,MATCH(orders!$B1114,customers!$A:$A,0))</f>
        <v>North America</v>
      </c>
      <c r="O1114" s="26" t="str">
        <f>INDEX(customers!$F:$F,MATCH(orders!$B1114,customers!$A:$A,0))</f>
        <v>Education</v>
      </c>
      <c r="P1114" s="26" t="str">
        <f>INDEX(customers!$G:$G,MATCH(orders!$B1114,customers!$A:$A,0))</f>
        <v>SMBs</v>
      </c>
      <c r="Q1114" t="str">
        <f>INDEX(customers!$J:$J,MATCH(orders!$B1114,customers!$A:$A,0))</f>
        <v>Pro</v>
      </c>
      <c r="R1114" t="str">
        <f>INDEX(customers!$K:$K,MATCH(orders!$B1114,customers!$A:$A,0))</f>
        <v>Monthly</v>
      </c>
    </row>
    <row r="1115" spans="1:18" x14ac:dyDescent="0.25">
      <c r="A1115" t="s">
        <v>2082</v>
      </c>
      <c r="B1115" t="s">
        <v>2065</v>
      </c>
      <c r="C1115" t="s">
        <v>2081</v>
      </c>
      <c r="D1115" s="26">
        <v>44836</v>
      </c>
      <c r="E1115" t="s">
        <v>17</v>
      </c>
      <c r="F1115" t="s">
        <v>4</v>
      </c>
      <c r="G1115">
        <v>75</v>
      </c>
      <c r="H1115">
        <v>60</v>
      </c>
      <c r="I1115" s="26">
        <f t="shared" si="34"/>
        <v>44835</v>
      </c>
      <c r="J1115" s="26">
        <f>INDEX(customers!$L:$L,MATCH(orders!$B1115,customers!$A:$A,0))</f>
        <v>44593</v>
      </c>
      <c r="K1115">
        <v>1</v>
      </c>
      <c r="L1115">
        <f t="shared" si="35"/>
        <v>8</v>
      </c>
      <c r="M1115" s="26" t="str">
        <f>INDEX(customers!$I:$I,MATCH(orders!$B1115,customers!$A:$A,0))</f>
        <v>Affiliate</v>
      </c>
      <c r="N1115" s="26" t="str">
        <f>INDEX(customers!$E:$E,MATCH(orders!$B1115,customers!$A:$A,0))</f>
        <v>North America</v>
      </c>
      <c r="O1115" s="26" t="str">
        <f>INDEX(customers!$F:$F,MATCH(orders!$B1115,customers!$A:$A,0))</f>
        <v>Education</v>
      </c>
      <c r="P1115" s="26" t="str">
        <f>INDEX(customers!$G:$G,MATCH(orders!$B1115,customers!$A:$A,0))</f>
        <v>SMBs</v>
      </c>
      <c r="Q1115" t="str">
        <f>INDEX(customers!$J:$J,MATCH(orders!$B1115,customers!$A:$A,0))</f>
        <v>Pro</v>
      </c>
      <c r="R1115" t="str">
        <f>INDEX(customers!$K:$K,MATCH(orders!$B1115,customers!$A:$A,0))</f>
        <v>Monthly</v>
      </c>
    </row>
    <row r="1116" spans="1:18" x14ac:dyDescent="0.25">
      <c r="A1116" t="s">
        <v>2083</v>
      </c>
      <c r="B1116" t="s">
        <v>2065</v>
      </c>
      <c r="C1116" t="s">
        <v>2084</v>
      </c>
      <c r="D1116" s="26">
        <v>44837</v>
      </c>
      <c r="E1116" t="s">
        <v>17</v>
      </c>
      <c r="F1116" t="s">
        <v>4</v>
      </c>
      <c r="G1116">
        <v>75</v>
      </c>
      <c r="H1116">
        <v>60</v>
      </c>
      <c r="I1116" s="26">
        <f t="shared" si="34"/>
        <v>44835</v>
      </c>
      <c r="J1116" s="26">
        <f>INDEX(customers!$L:$L,MATCH(orders!$B1116,customers!$A:$A,0))</f>
        <v>44593</v>
      </c>
      <c r="K1116">
        <v>1</v>
      </c>
      <c r="L1116">
        <f t="shared" si="35"/>
        <v>8</v>
      </c>
      <c r="M1116" s="26" t="str">
        <f>INDEX(customers!$I:$I,MATCH(orders!$B1116,customers!$A:$A,0))</f>
        <v>Affiliate</v>
      </c>
      <c r="N1116" s="26" t="str">
        <f>INDEX(customers!$E:$E,MATCH(orders!$B1116,customers!$A:$A,0))</f>
        <v>North America</v>
      </c>
      <c r="O1116" s="26" t="str">
        <f>INDEX(customers!$F:$F,MATCH(orders!$B1116,customers!$A:$A,0))</f>
        <v>Education</v>
      </c>
      <c r="P1116" s="26" t="str">
        <f>INDEX(customers!$G:$G,MATCH(orders!$B1116,customers!$A:$A,0))</f>
        <v>SMBs</v>
      </c>
      <c r="Q1116" t="str">
        <f>INDEX(customers!$J:$J,MATCH(orders!$B1116,customers!$A:$A,0))</f>
        <v>Pro</v>
      </c>
      <c r="R1116" t="str">
        <f>INDEX(customers!$K:$K,MATCH(orders!$B1116,customers!$A:$A,0))</f>
        <v>Monthly</v>
      </c>
    </row>
    <row r="1117" spans="1:18" x14ac:dyDescent="0.25">
      <c r="A1117" t="s">
        <v>2085</v>
      </c>
      <c r="B1117" t="s">
        <v>2065</v>
      </c>
      <c r="C1117" t="s">
        <v>2086</v>
      </c>
      <c r="D1117" s="26">
        <v>44868</v>
      </c>
      <c r="E1117" t="s">
        <v>17</v>
      </c>
      <c r="F1117" t="s">
        <v>4</v>
      </c>
      <c r="G1117">
        <v>75</v>
      </c>
      <c r="H1117">
        <v>60</v>
      </c>
      <c r="I1117" s="26">
        <f t="shared" si="34"/>
        <v>44866</v>
      </c>
      <c r="J1117" s="26">
        <f>INDEX(customers!$L:$L,MATCH(orders!$B1117,customers!$A:$A,0))</f>
        <v>44593</v>
      </c>
      <c r="K1117">
        <v>1</v>
      </c>
      <c r="L1117">
        <f t="shared" si="35"/>
        <v>9</v>
      </c>
      <c r="M1117" s="26" t="str">
        <f>INDEX(customers!$I:$I,MATCH(orders!$B1117,customers!$A:$A,0))</f>
        <v>Affiliate</v>
      </c>
      <c r="N1117" s="26" t="str">
        <f>INDEX(customers!$E:$E,MATCH(orders!$B1117,customers!$A:$A,0))</f>
        <v>North America</v>
      </c>
      <c r="O1117" s="26" t="str">
        <f>INDEX(customers!$F:$F,MATCH(orders!$B1117,customers!$A:$A,0))</f>
        <v>Education</v>
      </c>
      <c r="P1117" s="26" t="str">
        <f>INDEX(customers!$G:$G,MATCH(orders!$B1117,customers!$A:$A,0))</f>
        <v>SMBs</v>
      </c>
      <c r="Q1117" t="str">
        <f>INDEX(customers!$J:$J,MATCH(orders!$B1117,customers!$A:$A,0))</f>
        <v>Pro</v>
      </c>
      <c r="R1117" t="str">
        <f>INDEX(customers!$K:$K,MATCH(orders!$B1117,customers!$A:$A,0))</f>
        <v>Monthly</v>
      </c>
    </row>
    <row r="1118" spans="1:18" x14ac:dyDescent="0.25">
      <c r="A1118" t="s">
        <v>2087</v>
      </c>
      <c r="B1118" t="s">
        <v>2065</v>
      </c>
      <c r="C1118" t="s">
        <v>2086</v>
      </c>
      <c r="D1118" s="26">
        <v>44898</v>
      </c>
      <c r="E1118" t="s">
        <v>17</v>
      </c>
      <c r="F1118" t="s">
        <v>4</v>
      </c>
      <c r="G1118">
        <v>75</v>
      </c>
      <c r="H1118">
        <v>60</v>
      </c>
      <c r="I1118" s="26">
        <f t="shared" si="34"/>
        <v>44896</v>
      </c>
      <c r="J1118" s="26">
        <f>INDEX(customers!$L:$L,MATCH(orders!$B1118,customers!$A:$A,0))</f>
        <v>44593</v>
      </c>
      <c r="K1118">
        <v>1</v>
      </c>
      <c r="L1118">
        <f t="shared" si="35"/>
        <v>10</v>
      </c>
      <c r="M1118" s="26" t="str">
        <f>INDEX(customers!$I:$I,MATCH(orders!$B1118,customers!$A:$A,0))</f>
        <v>Affiliate</v>
      </c>
      <c r="N1118" s="26" t="str">
        <f>INDEX(customers!$E:$E,MATCH(orders!$B1118,customers!$A:$A,0))</f>
        <v>North America</v>
      </c>
      <c r="O1118" s="26" t="str">
        <f>INDEX(customers!$F:$F,MATCH(orders!$B1118,customers!$A:$A,0))</f>
        <v>Education</v>
      </c>
      <c r="P1118" s="26" t="str">
        <f>INDEX(customers!$G:$G,MATCH(orders!$B1118,customers!$A:$A,0))</f>
        <v>SMBs</v>
      </c>
      <c r="Q1118" t="str">
        <f>INDEX(customers!$J:$J,MATCH(orders!$B1118,customers!$A:$A,0))</f>
        <v>Pro</v>
      </c>
      <c r="R1118" t="str">
        <f>INDEX(customers!$K:$K,MATCH(orders!$B1118,customers!$A:$A,0))</f>
        <v>Monthly</v>
      </c>
    </row>
    <row r="1119" spans="1:18" x14ac:dyDescent="0.25">
      <c r="A1119" t="s">
        <v>2088</v>
      </c>
      <c r="B1119" t="s">
        <v>2065</v>
      </c>
      <c r="C1119" t="s">
        <v>2089</v>
      </c>
      <c r="D1119" s="26">
        <v>44899</v>
      </c>
      <c r="E1119" t="s">
        <v>17</v>
      </c>
      <c r="F1119" t="s">
        <v>4</v>
      </c>
      <c r="G1119">
        <v>75</v>
      </c>
      <c r="H1119">
        <v>60</v>
      </c>
      <c r="I1119" s="26">
        <f t="shared" si="34"/>
        <v>44896</v>
      </c>
      <c r="J1119" s="26">
        <f>INDEX(customers!$L:$L,MATCH(orders!$B1119,customers!$A:$A,0))</f>
        <v>44593</v>
      </c>
      <c r="K1119">
        <v>1</v>
      </c>
      <c r="L1119">
        <f t="shared" si="35"/>
        <v>10</v>
      </c>
      <c r="M1119" s="26" t="str">
        <f>INDEX(customers!$I:$I,MATCH(orders!$B1119,customers!$A:$A,0))</f>
        <v>Affiliate</v>
      </c>
      <c r="N1119" s="26" t="str">
        <f>INDEX(customers!$E:$E,MATCH(orders!$B1119,customers!$A:$A,0))</f>
        <v>North America</v>
      </c>
      <c r="O1119" s="26" t="str">
        <f>INDEX(customers!$F:$F,MATCH(orders!$B1119,customers!$A:$A,0))</f>
        <v>Education</v>
      </c>
      <c r="P1119" s="26" t="str">
        <f>INDEX(customers!$G:$G,MATCH(orders!$B1119,customers!$A:$A,0))</f>
        <v>SMBs</v>
      </c>
      <c r="Q1119" t="str">
        <f>INDEX(customers!$J:$J,MATCH(orders!$B1119,customers!$A:$A,0))</f>
        <v>Pro</v>
      </c>
      <c r="R1119" t="str">
        <f>INDEX(customers!$K:$K,MATCH(orders!$B1119,customers!$A:$A,0))</f>
        <v>Monthly</v>
      </c>
    </row>
    <row r="1120" spans="1:18" x14ac:dyDescent="0.25">
      <c r="A1120" t="s">
        <v>2090</v>
      </c>
      <c r="B1120" t="s">
        <v>2065</v>
      </c>
      <c r="C1120" t="s">
        <v>2091</v>
      </c>
      <c r="D1120" s="26">
        <v>44930</v>
      </c>
      <c r="E1120" t="s">
        <v>17</v>
      </c>
      <c r="F1120" t="s">
        <v>4</v>
      </c>
      <c r="G1120">
        <v>75</v>
      </c>
      <c r="H1120">
        <v>60</v>
      </c>
      <c r="I1120" s="26">
        <f t="shared" si="34"/>
        <v>44927</v>
      </c>
      <c r="J1120" s="26">
        <f>INDEX(customers!$L:$L,MATCH(orders!$B1120,customers!$A:$A,0))</f>
        <v>44593</v>
      </c>
      <c r="K1120">
        <v>1</v>
      </c>
      <c r="L1120">
        <f t="shared" si="35"/>
        <v>11</v>
      </c>
      <c r="M1120" s="26" t="str">
        <f>INDEX(customers!$I:$I,MATCH(orders!$B1120,customers!$A:$A,0))</f>
        <v>Affiliate</v>
      </c>
      <c r="N1120" s="26" t="str">
        <f>INDEX(customers!$E:$E,MATCH(orders!$B1120,customers!$A:$A,0))</f>
        <v>North America</v>
      </c>
      <c r="O1120" s="26" t="str">
        <f>INDEX(customers!$F:$F,MATCH(orders!$B1120,customers!$A:$A,0))</f>
        <v>Education</v>
      </c>
      <c r="P1120" s="26" t="str">
        <f>INDEX(customers!$G:$G,MATCH(orders!$B1120,customers!$A:$A,0))</f>
        <v>SMBs</v>
      </c>
      <c r="Q1120" t="str">
        <f>INDEX(customers!$J:$J,MATCH(orders!$B1120,customers!$A:$A,0))</f>
        <v>Pro</v>
      </c>
      <c r="R1120" t="str">
        <f>INDEX(customers!$K:$K,MATCH(orders!$B1120,customers!$A:$A,0))</f>
        <v>Monthly</v>
      </c>
    </row>
    <row r="1121" spans="1:18" x14ac:dyDescent="0.25">
      <c r="A1121" t="s">
        <v>2092</v>
      </c>
      <c r="B1121" t="s">
        <v>2065</v>
      </c>
      <c r="C1121" t="s">
        <v>2093</v>
      </c>
      <c r="D1121" s="26">
        <v>44961</v>
      </c>
      <c r="E1121" t="s">
        <v>17</v>
      </c>
      <c r="F1121" t="s">
        <v>4</v>
      </c>
      <c r="G1121">
        <v>75</v>
      </c>
      <c r="H1121">
        <v>60</v>
      </c>
      <c r="I1121" s="26">
        <f t="shared" si="34"/>
        <v>44958</v>
      </c>
      <c r="J1121" s="26">
        <f>INDEX(customers!$L:$L,MATCH(orders!$B1121,customers!$A:$A,0))</f>
        <v>44593</v>
      </c>
      <c r="K1121">
        <v>1</v>
      </c>
      <c r="L1121">
        <f t="shared" si="35"/>
        <v>12</v>
      </c>
      <c r="M1121" s="26" t="str">
        <f>INDEX(customers!$I:$I,MATCH(orders!$B1121,customers!$A:$A,0))</f>
        <v>Affiliate</v>
      </c>
      <c r="N1121" s="26" t="str">
        <f>INDEX(customers!$E:$E,MATCH(orders!$B1121,customers!$A:$A,0))</f>
        <v>North America</v>
      </c>
      <c r="O1121" s="26" t="str">
        <f>INDEX(customers!$F:$F,MATCH(orders!$B1121,customers!$A:$A,0))</f>
        <v>Education</v>
      </c>
      <c r="P1121" s="26" t="str">
        <f>INDEX(customers!$G:$G,MATCH(orders!$B1121,customers!$A:$A,0))</f>
        <v>SMBs</v>
      </c>
      <c r="Q1121" t="str">
        <f>INDEX(customers!$J:$J,MATCH(orders!$B1121,customers!$A:$A,0))</f>
        <v>Pro</v>
      </c>
      <c r="R1121" t="str">
        <f>INDEX(customers!$K:$K,MATCH(orders!$B1121,customers!$A:$A,0))</f>
        <v>Monthly</v>
      </c>
    </row>
    <row r="1122" spans="1:18" x14ac:dyDescent="0.25">
      <c r="A1122" t="s">
        <v>2094</v>
      </c>
      <c r="B1122" t="s">
        <v>2065</v>
      </c>
      <c r="C1122" t="s">
        <v>2093</v>
      </c>
      <c r="D1122" s="26">
        <v>44989</v>
      </c>
      <c r="E1122" t="s">
        <v>17</v>
      </c>
      <c r="F1122" t="s">
        <v>4</v>
      </c>
      <c r="G1122">
        <v>75</v>
      </c>
      <c r="H1122">
        <v>60</v>
      </c>
      <c r="I1122" s="26">
        <f t="shared" si="34"/>
        <v>44986</v>
      </c>
      <c r="J1122" s="26">
        <f>INDEX(customers!$L:$L,MATCH(orders!$B1122,customers!$A:$A,0))</f>
        <v>44593</v>
      </c>
      <c r="K1122">
        <v>1</v>
      </c>
      <c r="L1122">
        <f t="shared" si="35"/>
        <v>13</v>
      </c>
      <c r="M1122" s="26" t="str">
        <f>INDEX(customers!$I:$I,MATCH(orders!$B1122,customers!$A:$A,0))</f>
        <v>Affiliate</v>
      </c>
      <c r="N1122" s="26" t="str">
        <f>INDEX(customers!$E:$E,MATCH(orders!$B1122,customers!$A:$A,0))</f>
        <v>North America</v>
      </c>
      <c r="O1122" s="26" t="str">
        <f>INDEX(customers!$F:$F,MATCH(orders!$B1122,customers!$A:$A,0))</f>
        <v>Education</v>
      </c>
      <c r="P1122" s="26" t="str">
        <f>INDEX(customers!$G:$G,MATCH(orders!$B1122,customers!$A:$A,0))</f>
        <v>SMBs</v>
      </c>
      <c r="Q1122" t="str">
        <f>INDEX(customers!$J:$J,MATCH(orders!$B1122,customers!$A:$A,0))</f>
        <v>Pro</v>
      </c>
      <c r="R1122" t="str">
        <f>INDEX(customers!$K:$K,MATCH(orders!$B1122,customers!$A:$A,0))</f>
        <v>Monthly</v>
      </c>
    </row>
    <row r="1123" spans="1:18" x14ac:dyDescent="0.25">
      <c r="A1123" t="s">
        <v>2095</v>
      </c>
      <c r="B1123" t="s">
        <v>2065</v>
      </c>
      <c r="C1123" t="s">
        <v>2096</v>
      </c>
      <c r="D1123" s="26">
        <v>44992</v>
      </c>
      <c r="E1123" t="s">
        <v>17</v>
      </c>
      <c r="F1123" t="s">
        <v>4</v>
      </c>
      <c r="G1123">
        <v>75</v>
      </c>
      <c r="H1123">
        <v>60</v>
      </c>
      <c r="I1123" s="26">
        <f t="shared" si="34"/>
        <v>44986</v>
      </c>
      <c r="J1123" s="26">
        <f>INDEX(customers!$L:$L,MATCH(orders!$B1123,customers!$A:$A,0))</f>
        <v>44593</v>
      </c>
      <c r="K1123">
        <v>1</v>
      </c>
      <c r="L1123">
        <f t="shared" si="35"/>
        <v>13</v>
      </c>
      <c r="M1123" s="26" t="str">
        <f>INDEX(customers!$I:$I,MATCH(orders!$B1123,customers!$A:$A,0))</f>
        <v>Affiliate</v>
      </c>
      <c r="N1123" s="26" t="str">
        <f>INDEX(customers!$E:$E,MATCH(orders!$B1123,customers!$A:$A,0))</f>
        <v>North America</v>
      </c>
      <c r="O1123" s="26" t="str">
        <f>INDEX(customers!$F:$F,MATCH(orders!$B1123,customers!$A:$A,0))</f>
        <v>Education</v>
      </c>
      <c r="P1123" s="26" t="str">
        <f>INDEX(customers!$G:$G,MATCH(orders!$B1123,customers!$A:$A,0))</f>
        <v>SMBs</v>
      </c>
      <c r="Q1123" t="str">
        <f>INDEX(customers!$J:$J,MATCH(orders!$B1123,customers!$A:$A,0))</f>
        <v>Pro</v>
      </c>
      <c r="R1123" t="str">
        <f>INDEX(customers!$K:$K,MATCH(orders!$B1123,customers!$A:$A,0))</f>
        <v>Monthly</v>
      </c>
    </row>
    <row r="1124" spans="1:18" x14ac:dyDescent="0.25">
      <c r="A1124" t="s">
        <v>2097</v>
      </c>
      <c r="B1124" t="s">
        <v>2065</v>
      </c>
      <c r="C1124" t="s">
        <v>2098</v>
      </c>
      <c r="D1124" s="26">
        <v>45023</v>
      </c>
      <c r="E1124" t="s">
        <v>17</v>
      </c>
      <c r="F1124" t="s">
        <v>4</v>
      </c>
      <c r="G1124">
        <v>75</v>
      </c>
      <c r="H1124">
        <v>60</v>
      </c>
      <c r="I1124" s="26">
        <f t="shared" si="34"/>
        <v>45017</v>
      </c>
      <c r="J1124" s="26">
        <f>INDEX(customers!$L:$L,MATCH(orders!$B1124,customers!$A:$A,0))</f>
        <v>44593</v>
      </c>
      <c r="K1124">
        <v>1</v>
      </c>
      <c r="L1124">
        <f t="shared" si="35"/>
        <v>14</v>
      </c>
      <c r="M1124" s="26" t="str">
        <f>INDEX(customers!$I:$I,MATCH(orders!$B1124,customers!$A:$A,0))</f>
        <v>Affiliate</v>
      </c>
      <c r="N1124" s="26" t="str">
        <f>INDEX(customers!$E:$E,MATCH(orders!$B1124,customers!$A:$A,0))</f>
        <v>North America</v>
      </c>
      <c r="O1124" s="26" t="str">
        <f>INDEX(customers!$F:$F,MATCH(orders!$B1124,customers!$A:$A,0))</f>
        <v>Education</v>
      </c>
      <c r="P1124" s="26" t="str">
        <f>INDEX(customers!$G:$G,MATCH(orders!$B1124,customers!$A:$A,0))</f>
        <v>SMBs</v>
      </c>
      <c r="Q1124" t="str">
        <f>INDEX(customers!$J:$J,MATCH(orders!$B1124,customers!$A:$A,0))</f>
        <v>Pro</v>
      </c>
      <c r="R1124" t="str">
        <f>INDEX(customers!$K:$K,MATCH(orders!$B1124,customers!$A:$A,0))</f>
        <v>Monthly</v>
      </c>
    </row>
    <row r="1125" spans="1:18" x14ac:dyDescent="0.25">
      <c r="A1125" t="s">
        <v>2099</v>
      </c>
      <c r="B1125" t="s">
        <v>2065</v>
      </c>
      <c r="C1125" t="s">
        <v>2098</v>
      </c>
      <c r="D1125" s="26">
        <v>45053</v>
      </c>
      <c r="E1125" t="s">
        <v>17</v>
      </c>
      <c r="F1125" t="s">
        <v>4</v>
      </c>
      <c r="G1125">
        <v>75</v>
      </c>
      <c r="H1125">
        <v>60</v>
      </c>
      <c r="I1125" s="26">
        <f t="shared" si="34"/>
        <v>45047</v>
      </c>
      <c r="J1125" s="26">
        <f>INDEX(customers!$L:$L,MATCH(orders!$B1125,customers!$A:$A,0))</f>
        <v>44593</v>
      </c>
      <c r="K1125">
        <v>1</v>
      </c>
      <c r="L1125">
        <f t="shared" si="35"/>
        <v>15</v>
      </c>
      <c r="M1125" s="26" t="str">
        <f>INDEX(customers!$I:$I,MATCH(orders!$B1125,customers!$A:$A,0))</f>
        <v>Affiliate</v>
      </c>
      <c r="N1125" s="26" t="str">
        <f>INDEX(customers!$E:$E,MATCH(orders!$B1125,customers!$A:$A,0))</f>
        <v>North America</v>
      </c>
      <c r="O1125" s="26" t="str">
        <f>INDEX(customers!$F:$F,MATCH(orders!$B1125,customers!$A:$A,0))</f>
        <v>Education</v>
      </c>
      <c r="P1125" s="26" t="str">
        <f>INDEX(customers!$G:$G,MATCH(orders!$B1125,customers!$A:$A,0))</f>
        <v>SMBs</v>
      </c>
      <c r="Q1125" t="str">
        <f>INDEX(customers!$J:$J,MATCH(orders!$B1125,customers!$A:$A,0))</f>
        <v>Pro</v>
      </c>
      <c r="R1125" t="str">
        <f>INDEX(customers!$K:$K,MATCH(orders!$B1125,customers!$A:$A,0))</f>
        <v>Monthly</v>
      </c>
    </row>
    <row r="1126" spans="1:18" x14ac:dyDescent="0.25">
      <c r="A1126" t="s">
        <v>2100</v>
      </c>
      <c r="B1126" t="s">
        <v>2065</v>
      </c>
      <c r="C1126" t="s">
        <v>2101</v>
      </c>
      <c r="D1126" s="26">
        <v>45054</v>
      </c>
      <c r="E1126" t="s">
        <v>17</v>
      </c>
      <c r="F1126" t="s">
        <v>4</v>
      </c>
      <c r="G1126">
        <v>75</v>
      </c>
      <c r="H1126">
        <v>60</v>
      </c>
      <c r="I1126" s="26">
        <f t="shared" si="34"/>
        <v>45047</v>
      </c>
      <c r="J1126" s="26">
        <f>INDEX(customers!$L:$L,MATCH(orders!$B1126,customers!$A:$A,0))</f>
        <v>44593</v>
      </c>
      <c r="K1126">
        <v>1</v>
      </c>
      <c r="L1126">
        <f t="shared" si="35"/>
        <v>15</v>
      </c>
      <c r="M1126" s="26" t="str">
        <f>INDEX(customers!$I:$I,MATCH(orders!$B1126,customers!$A:$A,0))</f>
        <v>Affiliate</v>
      </c>
      <c r="N1126" s="26" t="str">
        <f>INDEX(customers!$E:$E,MATCH(orders!$B1126,customers!$A:$A,0))</f>
        <v>North America</v>
      </c>
      <c r="O1126" s="26" t="str">
        <f>INDEX(customers!$F:$F,MATCH(orders!$B1126,customers!$A:$A,0))</f>
        <v>Education</v>
      </c>
      <c r="P1126" s="26" t="str">
        <f>INDEX(customers!$G:$G,MATCH(orders!$B1126,customers!$A:$A,0))</f>
        <v>SMBs</v>
      </c>
      <c r="Q1126" t="str">
        <f>INDEX(customers!$J:$J,MATCH(orders!$B1126,customers!$A:$A,0))</f>
        <v>Pro</v>
      </c>
      <c r="R1126" t="str">
        <f>INDEX(customers!$K:$K,MATCH(orders!$B1126,customers!$A:$A,0))</f>
        <v>Monthly</v>
      </c>
    </row>
    <row r="1127" spans="1:18" x14ac:dyDescent="0.25">
      <c r="A1127" t="s">
        <v>2102</v>
      </c>
      <c r="B1127" t="s">
        <v>2065</v>
      </c>
      <c r="C1127" t="s">
        <v>2103</v>
      </c>
      <c r="D1127" s="26">
        <v>45085</v>
      </c>
      <c r="E1127" t="s">
        <v>17</v>
      </c>
      <c r="F1127" t="s">
        <v>4</v>
      </c>
      <c r="G1127">
        <v>75</v>
      </c>
      <c r="H1127">
        <v>60</v>
      </c>
      <c r="I1127" s="26">
        <f t="shared" si="34"/>
        <v>45078</v>
      </c>
      <c r="J1127" s="26">
        <f>INDEX(customers!$L:$L,MATCH(orders!$B1127,customers!$A:$A,0))</f>
        <v>44593</v>
      </c>
      <c r="K1127">
        <v>1</v>
      </c>
      <c r="L1127">
        <f t="shared" si="35"/>
        <v>16</v>
      </c>
      <c r="M1127" s="26" t="str">
        <f>INDEX(customers!$I:$I,MATCH(orders!$B1127,customers!$A:$A,0))</f>
        <v>Affiliate</v>
      </c>
      <c r="N1127" s="26" t="str">
        <f>INDEX(customers!$E:$E,MATCH(orders!$B1127,customers!$A:$A,0))</f>
        <v>North America</v>
      </c>
      <c r="O1127" s="26" t="str">
        <f>INDEX(customers!$F:$F,MATCH(orders!$B1127,customers!$A:$A,0))</f>
        <v>Education</v>
      </c>
      <c r="P1127" s="26" t="str">
        <f>INDEX(customers!$G:$G,MATCH(orders!$B1127,customers!$A:$A,0))</f>
        <v>SMBs</v>
      </c>
      <c r="Q1127" t="str">
        <f>INDEX(customers!$J:$J,MATCH(orders!$B1127,customers!$A:$A,0))</f>
        <v>Pro</v>
      </c>
      <c r="R1127" t="str">
        <f>INDEX(customers!$K:$K,MATCH(orders!$B1127,customers!$A:$A,0))</f>
        <v>Monthly</v>
      </c>
    </row>
    <row r="1128" spans="1:18" x14ac:dyDescent="0.25">
      <c r="A1128" t="s">
        <v>2104</v>
      </c>
      <c r="B1128" t="s">
        <v>2065</v>
      </c>
      <c r="C1128" t="s">
        <v>2103</v>
      </c>
      <c r="D1128" s="26">
        <v>45115</v>
      </c>
      <c r="E1128" t="s">
        <v>17</v>
      </c>
      <c r="F1128" t="s">
        <v>4</v>
      </c>
      <c r="G1128">
        <v>75</v>
      </c>
      <c r="H1128">
        <v>60</v>
      </c>
      <c r="I1128" s="26">
        <f t="shared" si="34"/>
        <v>45108</v>
      </c>
      <c r="J1128" s="26">
        <f>INDEX(customers!$L:$L,MATCH(orders!$B1128,customers!$A:$A,0))</f>
        <v>44593</v>
      </c>
      <c r="K1128">
        <v>1</v>
      </c>
      <c r="L1128">
        <f t="shared" si="35"/>
        <v>17</v>
      </c>
      <c r="M1128" s="26" t="str">
        <f>INDEX(customers!$I:$I,MATCH(orders!$B1128,customers!$A:$A,0))</f>
        <v>Affiliate</v>
      </c>
      <c r="N1128" s="26" t="str">
        <f>INDEX(customers!$E:$E,MATCH(orders!$B1128,customers!$A:$A,0))</f>
        <v>North America</v>
      </c>
      <c r="O1128" s="26" t="str">
        <f>INDEX(customers!$F:$F,MATCH(orders!$B1128,customers!$A:$A,0))</f>
        <v>Education</v>
      </c>
      <c r="P1128" s="26" t="str">
        <f>INDEX(customers!$G:$G,MATCH(orders!$B1128,customers!$A:$A,0))</f>
        <v>SMBs</v>
      </c>
      <c r="Q1128" t="str">
        <f>INDEX(customers!$J:$J,MATCH(orders!$B1128,customers!$A:$A,0))</f>
        <v>Pro</v>
      </c>
      <c r="R1128" t="str">
        <f>INDEX(customers!$K:$K,MATCH(orders!$B1128,customers!$A:$A,0))</f>
        <v>Monthly</v>
      </c>
    </row>
    <row r="1129" spans="1:18" x14ac:dyDescent="0.25">
      <c r="A1129" t="s">
        <v>2105</v>
      </c>
      <c r="B1129" t="s">
        <v>2065</v>
      </c>
      <c r="C1129" t="s">
        <v>2106</v>
      </c>
      <c r="D1129" s="26">
        <v>45116</v>
      </c>
      <c r="E1129" t="s">
        <v>17</v>
      </c>
      <c r="F1129" t="s">
        <v>4</v>
      </c>
      <c r="G1129">
        <v>75</v>
      </c>
      <c r="H1129">
        <v>60</v>
      </c>
      <c r="I1129" s="26">
        <f t="shared" si="34"/>
        <v>45108</v>
      </c>
      <c r="J1129" s="26">
        <f>INDEX(customers!$L:$L,MATCH(orders!$B1129,customers!$A:$A,0))</f>
        <v>44593</v>
      </c>
      <c r="K1129">
        <v>1</v>
      </c>
      <c r="L1129">
        <f t="shared" si="35"/>
        <v>17</v>
      </c>
      <c r="M1129" s="26" t="str">
        <f>INDEX(customers!$I:$I,MATCH(orders!$B1129,customers!$A:$A,0))</f>
        <v>Affiliate</v>
      </c>
      <c r="N1129" s="26" t="str">
        <f>INDEX(customers!$E:$E,MATCH(orders!$B1129,customers!$A:$A,0))</f>
        <v>North America</v>
      </c>
      <c r="O1129" s="26" t="str">
        <f>INDEX(customers!$F:$F,MATCH(orders!$B1129,customers!$A:$A,0))</f>
        <v>Education</v>
      </c>
      <c r="P1129" s="26" t="str">
        <f>INDEX(customers!$G:$G,MATCH(orders!$B1129,customers!$A:$A,0))</f>
        <v>SMBs</v>
      </c>
      <c r="Q1129" t="str">
        <f>INDEX(customers!$J:$J,MATCH(orders!$B1129,customers!$A:$A,0))</f>
        <v>Pro</v>
      </c>
      <c r="R1129" t="str">
        <f>INDEX(customers!$K:$K,MATCH(orders!$B1129,customers!$A:$A,0))</f>
        <v>Monthly</v>
      </c>
    </row>
    <row r="1130" spans="1:18" x14ac:dyDescent="0.25">
      <c r="A1130" t="s">
        <v>2107</v>
      </c>
      <c r="B1130" t="s">
        <v>2065</v>
      </c>
      <c r="C1130" t="s">
        <v>2108</v>
      </c>
      <c r="D1130" s="26">
        <v>45147</v>
      </c>
      <c r="E1130" t="s">
        <v>17</v>
      </c>
      <c r="F1130" t="s">
        <v>4</v>
      </c>
      <c r="G1130">
        <v>75</v>
      </c>
      <c r="H1130">
        <v>60</v>
      </c>
      <c r="I1130" s="26">
        <f t="shared" si="34"/>
        <v>45139</v>
      </c>
      <c r="J1130" s="26">
        <f>INDEX(customers!$L:$L,MATCH(orders!$B1130,customers!$A:$A,0))</f>
        <v>44593</v>
      </c>
      <c r="K1130">
        <v>1</v>
      </c>
      <c r="L1130">
        <f t="shared" si="35"/>
        <v>18</v>
      </c>
      <c r="M1130" s="26" t="str">
        <f>INDEX(customers!$I:$I,MATCH(orders!$B1130,customers!$A:$A,0))</f>
        <v>Affiliate</v>
      </c>
      <c r="N1130" s="26" t="str">
        <f>INDEX(customers!$E:$E,MATCH(orders!$B1130,customers!$A:$A,0))</f>
        <v>North America</v>
      </c>
      <c r="O1130" s="26" t="str">
        <f>INDEX(customers!$F:$F,MATCH(orders!$B1130,customers!$A:$A,0))</f>
        <v>Education</v>
      </c>
      <c r="P1130" s="26" t="str">
        <f>INDEX(customers!$G:$G,MATCH(orders!$B1130,customers!$A:$A,0))</f>
        <v>SMBs</v>
      </c>
      <c r="Q1130" t="str">
        <f>INDEX(customers!$J:$J,MATCH(orders!$B1130,customers!$A:$A,0))</f>
        <v>Pro</v>
      </c>
      <c r="R1130" t="str">
        <f>INDEX(customers!$K:$K,MATCH(orders!$B1130,customers!$A:$A,0))</f>
        <v>Monthly</v>
      </c>
    </row>
    <row r="1131" spans="1:18" x14ac:dyDescent="0.25">
      <c r="A1131" t="s">
        <v>2109</v>
      </c>
      <c r="B1131" t="s">
        <v>2065</v>
      </c>
      <c r="C1131" t="s">
        <v>2110</v>
      </c>
      <c r="D1131" s="26">
        <v>45178</v>
      </c>
      <c r="E1131" t="s">
        <v>17</v>
      </c>
      <c r="F1131" t="s">
        <v>4</v>
      </c>
      <c r="G1131">
        <v>75</v>
      </c>
      <c r="H1131">
        <v>60</v>
      </c>
      <c r="I1131" s="26">
        <f t="shared" si="34"/>
        <v>45170</v>
      </c>
      <c r="J1131" s="26">
        <f>INDEX(customers!$L:$L,MATCH(orders!$B1131,customers!$A:$A,0))</f>
        <v>44593</v>
      </c>
      <c r="K1131">
        <v>1</v>
      </c>
      <c r="L1131">
        <f t="shared" si="35"/>
        <v>19</v>
      </c>
      <c r="M1131" s="26" t="str">
        <f>INDEX(customers!$I:$I,MATCH(orders!$B1131,customers!$A:$A,0))</f>
        <v>Affiliate</v>
      </c>
      <c r="N1131" s="26" t="str">
        <f>INDEX(customers!$E:$E,MATCH(orders!$B1131,customers!$A:$A,0))</f>
        <v>North America</v>
      </c>
      <c r="O1131" s="26" t="str">
        <f>INDEX(customers!$F:$F,MATCH(orders!$B1131,customers!$A:$A,0))</f>
        <v>Education</v>
      </c>
      <c r="P1131" s="26" t="str">
        <f>INDEX(customers!$G:$G,MATCH(orders!$B1131,customers!$A:$A,0))</f>
        <v>SMBs</v>
      </c>
      <c r="Q1131" t="str">
        <f>INDEX(customers!$J:$J,MATCH(orders!$B1131,customers!$A:$A,0))</f>
        <v>Pro</v>
      </c>
      <c r="R1131" t="str">
        <f>INDEX(customers!$K:$K,MATCH(orders!$B1131,customers!$A:$A,0))</f>
        <v>Monthly</v>
      </c>
    </row>
    <row r="1132" spans="1:18" x14ac:dyDescent="0.25">
      <c r="A1132" t="s">
        <v>2111</v>
      </c>
      <c r="B1132" t="s">
        <v>2065</v>
      </c>
      <c r="C1132" t="s">
        <v>2110</v>
      </c>
      <c r="D1132" s="26">
        <v>45208</v>
      </c>
      <c r="E1132" t="s">
        <v>17</v>
      </c>
      <c r="F1132" t="s">
        <v>4</v>
      </c>
      <c r="G1132">
        <v>75</v>
      </c>
      <c r="H1132">
        <v>60</v>
      </c>
      <c r="I1132" s="26">
        <f t="shared" si="34"/>
        <v>45200</v>
      </c>
      <c r="J1132" s="26">
        <f>INDEX(customers!$L:$L,MATCH(orders!$B1132,customers!$A:$A,0))</f>
        <v>44593</v>
      </c>
      <c r="K1132">
        <v>1</v>
      </c>
      <c r="L1132">
        <f t="shared" si="35"/>
        <v>20</v>
      </c>
      <c r="M1132" s="26" t="str">
        <f>INDEX(customers!$I:$I,MATCH(orders!$B1132,customers!$A:$A,0))</f>
        <v>Affiliate</v>
      </c>
      <c r="N1132" s="26" t="str">
        <f>INDEX(customers!$E:$E,MATCH(orders!$B1132,customers!$A:$A,0))</f>
        <v>North America</v>
      </c>
      <c r="O1132" s="26" t="str">
        <f>INDEX(customers!$F:$F,MATCH(orders!$B1132,customers!$A:$A,0))</f>
        <v>Education</v>
      </c>
      <c r="P1132" s="26" t="str">
        <f>INDEX(customers!$G:$G,MATCH(orders!$B1132,customers!$A:$A,0))</f>
        <v>SMBs</v>
      </c>
      <c r="Q1132" t="str">
        <f>INDEX(customers!$J:$J,MATCH(orders!$B1132,customers!$A:$A,0))</f>
        <v>Pro</v>
      </c>
      <c r="R1132" t="str">
        <f>INDEX(customers!$K:$K,MATCH(orders!$B1132,customers!$A:$A,0))</f>
        <v>Monthly</v>
      </c>
    </row>
    <row r="1133" spans="1:18" x14ac:dyDescent="0.25">
      <c r="A1133" t="s">
        <v>2112</v>
      </c>
      <c r="B1133" t="s">
        <v>2065</v>
      </c>
      <c r="C1133" t="s">
        <v>2113</v>
      </c>
      <c r="D1133" s="26">
        <v>45209</v>
      </c>
      <c r="E1133" t="s">
        <v>17</v>
      </c>
      <c r="F1133" t="s">
        <v>4</v>
      </c>
      <c r="G1133">
        <v>75</v>
      </c>
      <c r="H1133">
        <v>60</v>
      </c>
      <c r="I1133" s="26">
        <f t="shared" si="34"/>
        <v>45200</v>
      </c>
      <c r="J1133" s="26">
        <f>INDEX(customers!$L:$L,MATCH(orders!$B1133,customers!$A:$A,0))</f>
        <v>44593</v>
      </c>
      <c r="K1133">
        <v>1</v>
      </c>
      <c r="L1133">
        <f t="shared" si="35"/>
        <v>20</v>
      </c>
      <c r="M1133" s="26" t="str">
        <f>INDEX(customers!$I:$I,MATCH(orders!$B1133,customers!$A:$A,0))</f>
        <v>Affiliate</v>
      </c>
      <c r="N1133" s="26" t="str">
        <f>INDEX(customers!$E:$E,MATCH(orders!$B1133,customers!$A:$A,0))</f>
        <v>North America</v>
      </c>
      <c r="O1133" s="26" t="str">
        <f>INDEX(customers!$F:$F,MATCH(orders!$B1133,customers!$A:$A,0))</f>
        <v>Education</v>
      </c>
      <c r="P1133" s="26" t="str">
        <f>INDEX(customers!$G:$G,MATCH(orders!$B1133,customers!$A:$A,0))</f>
        <v>SMBs</v>
      </c>
      <c r="Q1133" t="str">
        <f>INDEX(customers!$J:$J,MATCH(orders!$B1133,customers!$A:$A,0))</f>
        <v>Pro</v>
      </c>
      <c r="R1133" t="str">
        <f>INDEX(customers!$K:$K,MATCH(orders!$B1133,customers!$A:$A,0))</f>
        <v>Monthly</v>
      </c>
    </row>
    <row r="1134" spans="1:18" x14ac:dyDescent="0.25">
      <c r="A1134" t="s">
        <v>2114</v>
      </c>
      <c r="B1134" t="s">
        <v>2115</v>
      </c>
      <c r="C1134" t="s">
        <v>2116</v>
      </c>
      <c r="D1134" s="26">
        <v>45388</v>
      </c>
      <c r="E1134" t="s">
        <v>18</v>
      </c>
      <c r="F1134" t="s">
        <v>4</v>
      </c>
      <c r="G1134">
        <v>135</v>
      </c>
      <c r="H1134">
        <v>110.7</v>
      </c>
      <c r="I1134" s="26">
        <f t="shared" si="34"/>
        <v>45383</v>
      </c>
      <c r="J1134" s="26">
        <f>INDEX(customers!$L:$L,MATCH(orders!$B1134,customers!$A:$A,0))</f>
        <v>45383</v>
      </c>
      <c r="K1134">
        <v>1</v>
      </c>
      <c r="L1134">
        <f t="shared" si="35"/>
        <v>0</v>
      </c>
      <c r="M1134" s="26" t="str">
        <f>INDEX(customers!$I:$I,MATCH(orders!$B1134,customers!$A:$A,0))</f>
        <v>Paid Search</v>
      </c>
      <c r="N1134" s="26" t="str">
        <f>INDEX(customers!$E:$E,MATCH(orders!$B1134,customers!$A:$A,0))</f>
        <v>Europe</v>
      </c>
      <c r="O1134" s="26" t="str">
        <f>INDEX(customers!$F:$F,MATCH(orders!$B1134,customers!$A:$A,0))</f>
        <v>Tech</v>
      </c>
      <c r="P1134" s="26" t="str">
        <f>INDEX(customers!$G:$G,MATCH(orders!$B1134,customers!$A:$A,0))</f>
        <v>Mid-Market</v>
      </c>
      <c r="Q1134" t="str">
        <f>INDEX(customers!$J:$J,MATCH(orders!$B1134,customers!$A:$A,0))</f>
        <v>Basic</v>
      </c>
      <c r="R1134" t="str">
        <f>INDEX(customers!$K:$K,MATCH(orders!$B1134,customers!$A:$A,0))</f>
        <v>Monthly</v>
      </c>
    </row>
    <row r="1135" spans="1:18" x14ac:dyDescent="0.25">
      <c r="A1135" t="s">
        <v>2117</v>
      </c>
      <c r="B1135" t="s">
        <v>2115</v>
      </c>
      <c r="C1135" t="s">
        <v>2116</v>
      </c>
      <c r="D1135" s="26">
        <v>45418</v>
      </c>
      <c r="E1135" t="s">
        <v>18</v>
      </c>
      <c r="F1135" t="s">
        <v>4</v>
      </c>
      <c r="G1135">
        <v>135</v>
      </c>
      <c r="H1135">
        <v>110.7</v>
      </c>
      <c r="I1135" s="26">
        <f t="shared" si="34"/>
        <v>45413</v>
      </c>
      <c r="J1135" s="26">
        <f>INDEX(customers!$L:$L,MATCH(orders!$B1135,customers!$A:$A,0))</f>
        <v>45383</v>
      </c>
      <c r="K1135">
        <v>1</v>
      </c>
      <c r="L1135">
        <f t="shared" si="35"/>
        <v>1</v>
      </c>
      <c r="M1135" s="26" t="str">
        <f>INDEX(customers!$I:$I,MATCH(orders!$B1135,customers!$A:$A,0))</f>
        <v>Paid Search</v>
      </c>
      <c r="N1135" s="26" t="str">
        <f>INDEX(customers!$E:$E,MATCH(orders!$B1135,customers!$A:$A,0))</f>
        <v>Europe</v>
      </c>
      <c r="O1135" s="26" t="str">
        <f>INDEX(customers!$F:$F,MATCH(orders!$B1135,customers!$A:$A,0))</f>
        <v>Tech</v>
      </c>
      <c r="P1135" s="26" t="str">
        <f>INDEX(customers!$G:$G,MATCH(orders!$B1135,customers!$A:$A,0))</f>
        <v>Mid-Market</v>
      </c>
      <c r="Q1135" t="str">
        <f>INDEX(customers!$J:$J,MATCH(orders!$B1135,customers!$A:$A,0))</f>
        <v>Basic</v>
      </c>
      <c r="R1135" t="str">
        <f>INDEX(customers!$K:$K,MATCH(orders!$B1135,customers!$A:$A,0))</f>
        <v>Monthly</v>
      </c>
    </row>
    <row r="1136" spans="1:18" x14ac:dyDescent="0.25">
      <c r="A1136" t="s">
        <v>2118</v>
      </c>
      <c r="B1136" t="s">
        <v>2115</v>
      </c>
      <c r="C1136" t="s">
        <v>2119</v>
      </c>
      <c r="D1136" s="26">
        <v>45419</v>
      </c>
      <c r="E1136" t="s">
        <v>18</v>
      </c>
      <c r="F1136" t="s">
        <v>4</v>
      </c>
      <c r="G1136">
        <v>135</v>
      </c>
      <c r="H1136">
        <v>110.7</v>
      </c>
      <c r="I1136" s="26">
        <f t="shared" si="34"/>
        <v>45413</v>
      </c>
      <c r="J1136" s="26">
        <f>INDEX(customers!$L:$L,MATCH(orders!$B1136,customers!$A:$A,0))</f>
        <v>45383</v>
      </c>
      <c r="K1136">
        <v>1</v>
      </c>
      <c r="L1136">
        <f t="shared" si="35"/>
        <v>1</v>
      </c>
      <c r="M1136" s="26" t="str">
        <f>INDEX(customers!$I:$I,MATCH(orders!$B1136,customers!$A:$A,0))</f>
        <v>Paid Search</v>
      </c>
      <c r="N1136" s="26" t="str">
        <f>INDEX(customers!$E:$E,MATCH(orders!$B1136,customers!$A:$A,0))</f>
        <v>Europe</v>
      </c>
      <c r="O1136" s="26" t="str">
        <f>INDEX(customers!$F:$F,MATCH(orders!$B1136,customers!$A:$A,0))</f>
        <v>Tech</v>
      </c>
      <c r="P1136" s="26" t="str">
        <f>INDEX(customers!$G:$G,MATCH(orders!$B1136,customers!$A:$A,0))</f>
        <v>Mid-Market</v>
      </c>
      <c r="Q1136" t="str">
        <f>INDEX(customers!$J:$J,MATCH(orders!$B1136,customers!$A:$A,0))</f>
        <v>Basic</v>
      </c>
      <c r="R1136" t="str">
        <f>INDEX(customers!$K:$K,MATCH(orders!$B1136,customers!$A:$A,0))</f>
        <v>Monthly</v>
      </c>
    </row>
    <row r="1137" spans="1:18" x14ac:dyDescent="0.25">
      <c r="A1137" t="s">
        <v>2120</v>
      </c>
      <c r="B1137" t="s">
        <v>2115</v>
      </c>
      <c r="C1137" t="s">
        <v>2121</v>
      </c>
      <c r="D1137" s="26">
        <v>45450</v>
      </c>
      <c r="E1137" t="s">
        <v>18</v>
      </c>
      <c r="F1137" t="s">
        <v>4</v>
      </c>
      <c r="G1137">
        <v>135</v>
      </c>
      <c r="H1137">
        <v>110.7</v>
      </c>
      <c r="I1137" s="26">
        <f t="shared" si="34"/>
        <v>45444</v>
      </c>
      <c r="J1137" s="26">
        <f>INDEX(customers!$L:$L,MATCH(orders!$B1137,customers!$A:$A,0))</f>
        <v>45383</v>
      </c>
      <c r="K1137">
        <v>1</v>
      </c>
      <c r="L1137">
        <f t="shared" si="35"/>
        <v>2</v>
      </c>
      <c r="M1137" s="26" t="str">
        <f>INDEX(customers!$I:$I,MATCH(orders!$B1137,customers!$A:$A,0))</f>
        <v>Paid Search</v>
      </c>
      <c r="N1137" s="26" t="str">
        <f>INDEX(customers!$E:$E,MATCH(orders!$B1137,customers!$A:$A,0))</f>
        <v>Europe</v>
      </c>
      <c r="O1137" s="26" t="str">
        <f>INDEX(customers!$F:$F,MATCH(orders!$B1137,customers!$A:$A,0))</f>
        <v>Tech</v>
      </c>
      <c r="P1137" s="26" t="str">
        <f>INDEX(customers!$G:$G,MATCH(orders!$B1137,customers!$A:$A,0))</f>
        <v>Mid-Market</v>
      </c>
      <c r="Q1137" t="str">
        <f>INDEX(customers!$J:$J,MATCH(orders!$B1137,customers!$A:$A,0))</f>
        <v>Basic</v>
      </c>
      <c r="R1137" t="str">
        <f>INDEX(customers!$K:$K,MATCH(orders!$B1137,customers!$A:$A,0))</f>
        <v>Monthly</v>
      </c>
    </row>
    <row r="1138" spans="1:18" x14ac:dyDescent="0.25">
      <c r="A1138" t="s">
        <v>2122</v>
      </c>
      <c r="B1138" t="s">
        <v>2115</v>
      </c>
      <c r="C1138" t="s">
        <v>2121</v>
      </c>
      <c r="D1138" s="26">
        <v>45480</v>
      </c>
      <c r="E1138" t="s">
        <v>18</v>
      </c>
      <c r="F1138" t="s">
        <v>4</v>
      </c>
      <c r="G1138">
        <v>135</v>
      </c>
      <c r="H1138">
        <v>110.7</v>
      </c>
      <c r="I1138" s="26">
        <f t="shared" si="34"/>
        <v>45474</v>
      </c>
      <c r="J1138" s="26">
        <f>INDEX(customers!$L:$L,MATCH(orders!$B1138,customers!$A:$A,0))</f>
        <v>45383</v>
      </c>
      <c r="K1138">
        <v>1</v>
      </c>
      <c r="L1138">
        <f t="shared" si="35"/>
        <v>3</v>
      </c>
      <c r="M1138" s="26" t="str">
        <f>INDEX(customers!$I:$I,MATCH(orders!$B1138,customers!$A:$A,0))</f>
        <v>Paid Search</v>
      </c>
      <c r="N1138" s="26" t="str">
        <f>INDEX(customers!$E:$E,MATCH(orders!$B1138,customers!$A:$A,0))</f>
        <v>Europe</v>
      </c>
      <c r="O1138" s="26" t="str">
        <f>INDEX(customers!$F:$F,MATCH(orders!$B1138,customers!$A:$A,0))</f>
        <v>Tech</v>
      </c>
      <c r="P1138" s="26" t="str">
        <f>INDEX(customers!$G:$G,MATCH(orders!$B1138,customers!$A:$A,0))</f>
        <v>Mid-Market</v>
      </c>
      <c r="Q1138" t="str">
        <f>INDEX(customers!$J:$J,MATCH(orders!$B1138,customers!$A:$A,0))</f>
        <v>Basic</v>
      </c>
      <c r="R1138" t="str">
        <f>INDEX(customers!$K:$K,MATCH(orders!$B1138,customers!$A:$A,0))</f>
        <v>Monthly</v>
      </c>
    </row>
    <row r="1139" spans="1:18" x14ac:dyDescent="0.25">
      <c r="A1139" t="s">
        <v>2123</v>
      </c>
      <c r="B1139" t="s">
        <v>2115</v>
      </c>
      <c r="C1139" t="s">
        <v>2124</v>
      </c>
      <c r="D1139" s="26">
        <v>45481</v>
      </c>
      <c r="E1139" t="s">
        <v>18</v>
      </c>
      <c r="F1139" t="s">
        <v>4</v>
      </c>
      <c r="G1139">
        <v>135</v>
      </c>
      <c r="H1139">
        <v>110.7</v>
      </c>
      <c r="I1139" s="26">
        <f t="shared" si="34"/>
        <v>45474</v>
      </c>
      <c r="J1139" s="26">
        <f>INDEX(customers!$L:$L,MATCH(orders!$B1139,customers!$A:$A,0))</f>
        <v>45383</v>
      </c>
      <c r="K1139">
        <v>1</v>
      </c>
      <c r="L1139">
        <f t="shared" si="35"/>
        <v>3</v>
      </c>
      <c r="M1139" s="26" t="str">
        <f>INDEX(customers!$I:$I,MATCH(orders!$B1139,customers!$A:$A,0))</f>
        <v>Paid Search</v>
      </c>
      <c r="N1139" s="26" t="str">
        <f>INDEX(customers!$E:$E,MATCH(orders!$B1139,customers!$A:$A,0))</f>
        <v>Europe</v>
      </c>
      <c r="O1139" s="26" t="str">
        <f>INDEX(customers!$F:$F,MATCH(orders!$B1139,customers!$A:$A,0))</f>
        <v>Tech</v>
      </c>
      <c r="P1139" s="26" t="str">
        <f>INDEX(customers!$G:$G,MATCH(orders!$B1139,customers!$A:$A,0))</f>
        <v>Mid-Market</v>
      </c>
      <c r="Q1139" t="str">
        <f>INDEX(customers!$J:$J,MATCH(orders!$B1139,customers!$A:$A,0))</f>
        <v>Basic</v>
      </c>
      <c r="R1139" t="str">
        <f>INDEX(customers!$K:$K,MATCH(orders!$B1139,customers!$A:$A,0))</f>
        <v>Monthly</v>
      </c>
    </row>
    <row r="1140" spans="1:18" x14ac:dyDescent="0.25">
      <c r="A1140" t="s">
        <v>2125</v>
      </c>
      <c r="B1140" t="s">
        <v>2115</v>
      </c>
      <c r="C1140" t="s">
        <v>2126</v>
      </c>
      <c r="D1140" s="26">
        <v>45512</v>
      </c>
      <c r="E1140" t="s">
        <v>19</v>
      </c>
      <c r="F1140" t="s">
        <v>4</v>
      </c>
      <c r="G1140">
        <v>315</v>
      </c>
      <c r="H1140">
        <v>267.75</v>
      </c>
      <c r="I1140" s="26">
        <f t="shared" si="34"/>
        <v>45505</v>
      </c>
      <c r="J1140" s="26">
        <f>INDEX(customers!$L:$L,MATCH(orders!$B1140,customers!$A:$A,0))</f>
        <v>45383</v>
      </c>
      <c r="K1140">
        <v>1</v>
      </c>
      <c r="L1140">
        <f t="shared" si="35"/>
        <v>4</v>
      </c>
      <c r="M1140" s="26" t="str">
        <f>INDEX(customers!$I:$I,MATCH(orders!$B1140,customers!$A:$A,0))</f>
        <v>Paid Search</v>
      </c>
      <c r="N1140" s="26" t="str">
        <f>INDEX(customers!$E:$E,MATCH(orders!$B1140,customers!$A:$A,0))</f>
        <v>Europe</v>
      </c>
      <c r="O1140" s="26" t="str">
        <f>INDEX(customers!$F:$F,MATCH(orders!$B1140,customers!$A:$A,0))</f>
        <v>Tech</v>
      </c>
      <c r="P1140" s="26" t="str">
        <f>INDEX(customers!$G:$G,MATCH(orders!$B1140,customers!$A:$A,0))</f>
        <v>Mid-Market</v>
      </c>
      <c r="Q1140" t="str">
        <f>INDEX(customers!$J:$J,MATCH(orders!$B1140,customers!$A:$A,0))</f>
        <v>Basic</v>
      </c>
      <c r="R1140" t="str">
        <f>INDEX(customers!$K:$K,MATCH(orders!$B1140,customers!$A:$A,0))</f>
        <v>Monthly</v>
      </c>
    </row>
    <row r="1141" spans="1:18" x14ac:dyDescent="0.25">
      <c r="A1141" t="s">
        <v>2127</v>
      </c>
      <c r="B1141" t="s">
        <v>2115</v>
      </c>
      <c r="C1141" t="s">
        <v>2128</v>
      </c>
      <c r="D1141" s="26">
        <v>45543</v>
      </c>
      <c r="E1141" t="s">
        <v>19</v>
      </c>
      <c r="F1141" t="s">
        <v>4</v>
      </c>
      <c r="G1141">
        <v>315</v>
      </c>
      <c r="H1141">
        <v>267.75</v>
      </c>
      <c r="I1141" s="26">
        <f t="shared" si="34"/>
        <v>45536</v>
      </c>
      <c r="J1141" s="26">
        <f>INDEX(customers!$L:$L,MATCH(orders!$B1141,customers!$A:$A,0))</f>
        <v>45383</v>
      </c>
      <c r="K1141">
        <v>1</v>
      </c>
      <c r="L1141">
        <f t="shared" si="35"/>
        <v>5</v>
      </c>
      <c r="M1141" s="26" t="str">
        <f>INDEX(customers!$I:$I,MATCH(orders!$B1141,customers!$A:$A,0))</f>
        <v>Paid Search</v>
      </c>
      <c r="N1141" s="26" t="str">
        <f>INDEX(customers!$E:$E,MATCH(orders!$B1141,customers!$A:$A,0))</f>
        <v>Europe</v>
      </c>
      <c r="O1141" s="26" t="str">
        <f>INDEX(customers!$F:$F,MATCH(orders!$B1141,customers!$A:$A,0))</f>
        <v>Tech</v>
      </c>
      <c r="P1141" s="26" t="str">
        <f>INDEX(customers!$G:$G,MATCH(orders!$B1141,customers!$A:$A,0))</f>
        <v>Mid-Market</v>
      </c>
      <c r="Q1141" t="str">
        <f>INDEX(customers!$J:$J,MATCH(orders!$B1141,customers!$A:$A,0))</f>
        <v>Basic</v>
      </c>
      <c r="R1141" t="str">
        <f>INDEX(customers!$K:$K,MATCH(orders!$B1141,customers!$A:$A,0))</f>
        <v>Monthly</v>
      </c>
    </row>
    <row r="1142" spans="1:18" x14ac:dyDescent="0.25">
      <c r="A1142" t="s">
        <v>2129</v>
      </c>
      <c r="B1142" t="s">
        <v>2115</v>
      </c>
      <c r="C1142" t="s">
        <v>2128</v>
      </c>
      <c r="D1142" s="26">
        <v>45573</v>
      </c>
      <c r="E1142" t="s">
        <v>19</v>
      </c>
      <c r="F1142" t="s">
        <v>4</v>
      </c>
      <c r="G1142">
        <v>315</v>
      </c>
      <c r="H1142">
        <v>267.75</v>
      </c>
      <c r="I1142" s="26">
        <f t="shared" si="34"/>
        <v>45566</v>
      </c>
      <c r="J1142" s="26">
        <f>INDEX(customers!$L:$L,MATCH(orders!$B1142,customers!$A:$A,0))</f>
        <v>45383</v>
      </c>
      <c r="K1142">
        <v>1</v>
      </c>
      <c r="L1142">
        <f t="shared" si="35"/>
        <v>6</v>
      </c>
      <c r="M1142" s="26" t="str">
        <f>INDEX(customers!$I:$I,MATCH(orders!$B1142,customers!$A:$A,0))</f>
        <v>Paid Search</v>
      </c>
      <c r="N1142" s="26" t="str">
        <f>INDEX(customers!$E:$E,MATCH(orders!$B1142,customers!$A:$A,0))</f>
        <v>Europe</v>
      </c>
      <c r="O1142" s="26" t="str">
        <f>INDEX(customers!$F:$F,MATCH(orders!$B1142,customers!$A:$A,0))</f>
        <v>Tech</v>
      </c>
      <c r="P1142" s="26" t="str">
        <f>INDEX(customers!$G:$G,MATCH(orders!$B1142,customers!$A:$A,0))</f>
        <v>Mid-Market</v>
      </c>
      <c r="Q1142" t="str">
        <f>INDEX(customers!$J:$J,MATCH(orders!$B1142,customers!$A:$A,0))</f>
        <v>Basic</v>
      </c>
      <c r="R1142" t="str">
        <f>INDEX(customers!$K:$K,MATCH(orders!$B1142,customers!$A:$A,0))</f>
        <v>Monthly</v>
      </c>
    </row>
    <row r="1143" spans="1:18" x14ac:dyDescent="0.25">
      <c r="A1143" t="s">
        <v>2130</v>
      </c>
      <c r="B1143" t="s">
        <v>2115</v>
      </c>
      <c r="C1143" t="s">
        <v>2131</v>
      </c>
      <c r="D1143" s="26">
        <v>45574</v>
      </c>
      <c r="E1143" t="s">
        <v>19</v>
      </c>
      <c r="F1143" t="s">
        <v>4</v>
      </c>
      <c r="G1143">
        <v>315</v>
      </c>
      <c r="H1143">
        <v>267.75</v>
      </c>
      <c r="I1143" s="26">
        <f t="shared" si="34"/>
        <v>45566</v>
      </c>
      <c r="J1143" s="26">
        <f>INDEX(customers!$L:$L,MATCH(orders!$B1143,customers!$A:$A,0))</f>
        <v>45383</v>
      </c>
      <c r="K1143">
        <v>1</v>
      </c>
      <c r="L1143">
        <f t="shared" si="35"/>
        <v>6</v>
      </c>
      <c r="M1143" s="26" t="str">
        <f>INDEX(customers!$I:$I,MATCH(orders!$B1143,customers!$A:$A,0))</f>
        <v>Paid Search</v>
      </c>
      <c r="N1143" s="26" t="str">
        <f>INDEX(customers!$E:$E,MATCH(orders!$B1143,customers!$A:$A,0))</f>
        <v>Europe</v>
      </c>
      <c r="O1143" s="26" t="str">
        <f>INDEX(customers!$F:$F,MATCH(orders!$B1143,customers!$A:$A,0))</f>
        <v>Tech</v>
      </c>
      <c r="P1143" s="26" t="str">
        <f>INDEX(customers!$G:$G,MATCH(orders!$B1143,customers!$A:$A,0))</f>
        <v>Mid-Market</v>
      </c>
      <c r="Q1143" t="str">
        <f>INDEX(customers!$J:$J,MATCH(orders!$B1143,customers!$A:$A,0))</f>
        <v>Basic</v>
      </c>
      <c r="R1143" t="str">
        <f>INDEX(customers!$K:$K,MATCH(orders!$B1143,customers!$A:$A,0))</f>
        <v>Monthly</v>
      </c>
    </row>
    <row r="1144" spans="1:18" x14ac:dyDescent="0.25">
      <c r="A1144" t="s">
        <v>2132</v>
      </c>
      <c r="B1144" t="s">
        <v>2115</v>
      </c>
      <c r="C1144" t="s">
        <v>2133</v>
      </c>
      <c r="D1144" s="26">
        <v>45605</v>
      </c>
      <c r="E1144" t="s">
        <v>19</v>
      </c>
      <c r="F1144" t="s">
        <v>4</v>
      </c>
      <c r="G1144">
        <v>315</v>
      </c>
      <c r="H1144">
        <v>267.75</v>
      </c>
      <c r="I1144" s="26">
        <f t="shared" si="34"/>
        <v>45597</v>
      </c>
      <c r="J1144" s="26">
        <f>INDEX(customers!$L:$L,MATCH(orders!$B1144,customers!$A:$A,0))</f>
        <v>45383</v>
      </c>
      <c r="K1144">
        <v>1</v>
      </c>
      <c r="L1144">
        <f t="shared" si="35"/>
        <v>7</v>
      </c>
      <c r="M1144" s="26" t="str">
        <f>INDEX(customers!$I:$I,MATCH(orders!$B1144,customers!$A:$A,0))</f>
        <v>Paid Search</v>
      </c>
      <c r="N1144" s="26" t="str">
        <f>INDEX(customers!$E:$E,MATCH(orders!$B1144,customers!$A:$A,0))</f>
        <v>Europe</v>
      </c>
      <c r="O1144" s="26" t="str">
        <f>INDEX(customers!$F:$F,MATCH(orders!$B1144,customers!$A:$A,0))</f>
        <v>Tech</v>
      </c>
      <c r="P1144" s="26" t="str">
        <f>INDEX(customers!$G:$G,MATCH(orders!$B1144,customers!$A:$A,0))</f>
        <v>Mid-Market</v>
      </c>
      <c r="Q1144" t="str">
        <f>INDEX(customers!$J:$J,MATCH(orders!$B1144,customers!$A:$A,0))</f>
        <v>Basic</v>
      </c>
      <c r="R1144" t="str">
        <f>INDEX(customers!$K:$K,MATCH(orders!$B1144,customers!$A:$A,0))</f>
        <v>Monthly</v>
      </c>
    </row>
    <row r="1145" spans="1:18" x14ac:dyDescent="0.25">
      <c r="A1145" t="s">
        <v>2134</v>
      </c>
      <c r="B1145" t="s">
        <v>2115</v>
      </c>
      <c r="C1145" t="s">
        <v>2133</v>
      </c>
      <c r="D1145" s="26">
        <v>45635</v>
      </c>
      <c r="E1145" t="s">
        <v>19</v>
      </c>
      <c r="F1145" t="s">
        <v>4</v>
      </c>
      <c r="G1145">
        <v>315</v>
      </c>
      <c r="H1145">
        <v>267.75</v>
      </c>
      <c r="I1145" s="26">
        <f t="shared" si="34"/>
        <v>45627</v>
      </c>
      <c r="J1145" s="26">
        <f>INDEX(customers!$L:$L,MATCH(orders!$B1145,customers!$A:$A,0))</f>
        <v>45383</v>
      </c>
      <c r="K1145">
        <v>1</v>
      </c>
      <c r="L1145">
        <f t="shared" si="35"/>
        <v>8</v>
      </c>
      <c r="M1145" s="26" t="str">
        <f>INDEX(customers!$I:$I,MATCH(orders!$B1145,customers!$A:$A,0))</f>
        <v>Paid Search</v>
      </c>
      <c r="N1145" s="26" t="str">
        <f>INDEX(customers!$E:$E,MATCH(orders!$B1145,customers!$A:$A,0))</f>
        <v>Europe</v>
      </c>
      <c r="O1145" s="26" t="str">
        <f>INDEX(customers!$F:$F,MATCH(orders!$B1145,customers!$A:$A,0))</f>
        <v>Tech</v>
      </c>
      <c r="P1145" s="26" t="str">
        <f>INDEX(customers!$G:$G,MATCH(orders!$B1145,customers!$A:$A,0))</f>
        <v>Mid-Market</v>
      </c>
      <c r="Q1145" t="str">
        <f>INDEX(customers!$J:$J,MATCH(orders!$B1145,customers!$A:$A,0))</f>
        <v>Basic</v>
      </c>
      <c r="R1145" t="str">
        <f>INDEX(customers!$K:$K,MATCH(orders!$B1145,customers!$A:$A,0))</f>
        <v>Monthly</v>
      </c>
    </row>
    <row r="1146" spans="1:18" x14ac:dyDescent="0.25">
      <c r="A1146" t="s">
        <v>2135</v>
      </c>
      <c r="B1146" t="s">
        <v>2115</v>
      </c>
      <c r="C1146" t="s">
        <v>2136</v>
      </c>
      <c r="D1146" s="26">
        <v>45636</v>
      </c>
      <c r="E1146" t="s">
        <v>19</v>
      </c>
      <c r="F1146" t="s">
        <v>4</v>
      </c>
      <c r="G1146">
        <v>315</v>
      </c>
      <c r="H1146">
        <v>267.75</v>
      </c>
      <c r="I1146" s="26">
        <f t="shared" si="34"/>
        <v>45627</v>
      </c>
      <c r="J1146" s="26">
        <f>INDEX(customers!$L:$L,MATCH(orders!$B1146,customers!$A:$A,0))</f>
        <v>45383</v>
      </c>
      <c r="K1146">
        <v>1</v>
      </c>
      <c r="L1146">
        <f t="shared" si="35"/>
        <v>8</v>
      </c>
      <c r="M1146" s="26" t="str">
        <f>INDEX(customers!$I:$I,MATCH(orders!$B1146,customers!$A:$A,0))</f>
        <v>Paid Search</v>
      </c>
      <c r="N1146" s="26" t="str">
        <f>INDEX(customers!$E:$E,MATCH(orders!$B1146,customers!$A:$A,0))</f>
        <v>Europe</v>
      </c>
      <c r="O1146" s="26" t="str">
        <f>INDEX(customers!$F:$F,MATCH(orders!$B1146,customers!$A:$A,0))</f>
        <v>Tech</v>
      </c>
      <c r="P1146" s="26" t="str">
        <f>INDEX(customers!$G:$G,MATCH(orders!$B1146,customers!$A:$A,0))</f>
        <v>Mid-Market</v>
      </c>
      <c r="Q1146" t="str">
        <f>INDEX(customers!$J:$J,MATCH(orders!$B1146,customers!$A:$A,0))</f>
        <v>Basic</v>
      </c>
      <c r="R1146" t="str">
        <f>INDEX(customers!$K:$K,MATCH(orders!$B1146,customers!$A:$A,0))</f>
        <v>Monthly</v>
      </c>
    </row>
    <row r="1147" spans="1:18" x14ac:dyDescent="0.25">
      <c r="A1147" t="s">
        <v>2137</v>
      </c>
      <c r="B1147" t="s">
        <v>2138</v>
      </c>
      <c r="C1147" t="s">
        <v>2139</v>
      </c>
      <c r="D1147" s="26">
        <v>44911</v>
      </c>
      <c r="E1147" t="s">
        <v>17</v>
      </c>
      <c r="F1147" t="s">
        <v>5</v>
      </c>
      <c r="G1147">
        <v>600</v>
      </c>
      <c r="H1147">
        <v>480</v>
      </c>
      <c r="I1147" s="26">
        <f t="shared" si="34"/>
        <v>44896</v>
      </c>
      <c r="J1147" s="26">
        <f>INDEX(customers!$L:$L,MATCH(orders!$B1147,customers!$A:$A,0))</f>
        <v>44896</v>
      </c>
      <c r="K1147">
        <v>1</v>
      </c>
      <c r="L1147">
        <f t="shared" si="35"/>
        <v>0</v>
      </c>
      <c r="M1147" s="26" t="str">
        <f>INDEX(customers!$I:$I,MATCH(orders!$B1147,customers!$A:$A,0))</f>
        <v>Social Media</v>
      </c>
      <c r="N1147" s="26" t="str">
        <f>INDEX(customers!$E:$E,MATCH(orders!$B1147,customers!$A:$A,0))</f>
        <v>North America</v>
      </c>
      <c r="O1147" s="26" t="str">
        <f>INDEX(customers!$F:$F,MATCH(orders!$B1147,customers!$A:$A,0))</f>
        <v>Education</v>
      </c>
      <c r="P1147" s="26" t="str">
        <f>INDEX(customers!$G:$G,MATCH(orders!$B1147,customers!$A:$A,0))</f>
        <v>Mid-Market</v>
      </c>
      <c r="Q1147" t="str">
        <f>INDEX(customers!$J:$J,MATCH(orders!$B1147,customers!$A:$A,0))</f>
        <v>Pro</v>
      </c>
      <c r="R1147" t="str">
        <f>INDEX(customers!$K:$K,MATCH(orders!$B1147,customers!$A:$A,0))</f>
        <v>Monthly</v>
      </c>
    </row>
    <row r="1148" spans="1:18" x14ac:dyDescent="0.25">
      <c r="A1148" t="s">
        <v>2140</v>
      </c>
      <c r="B1148" t="s">
        <v>2138</v>
      </c>
      <c r="C1148" t="s">
        <v>2139</v>
      </c>
      <c r="D1148" s="26">
        <v>45276</v>
      </c>
      <c r="E1148" t="s">
        <v>17</v>
      </c>
      <c r="F1148" t="s">
        <v>5</v>
      </c>
      <c r="G1148">
        <v>600</v>
      </c>
      <c r="H1148">
        <v>480</v>
      </c>
      <c r="I1148" s="26">
        <f t="shared" si="34"/>
        <v>45261</v>
      </c>
      <c r="J1148" s="26">
        <f>INDEX(customers!$L:$L,MATCH(orders!$B1148,customers!$A:$A,0))</f>
        <v>44896</v>
      </c>
      <c r="K1148">
        <v>1</v>
      </c>
      <c r="L1148">
        <f t="shared" si="35"/>
        <v>12</v>
      </c>
      <c r="M1148" s="26" t="str">
        <f>INDEX(customers!$I:$I,MATCH(orders!$B1148,customers!$A:$A,0))</f>
        <v>Social Media</v>
      </c>
      <c r="N1148" s="26" t="str">
        <f>INDEX(customers!$E:$E,MATCH(orders!$B1148,customers!$A:$A,0))</f>
        <v>North America</v>
      </c>
      <c r="O1148" s="26" t="str">
        <f>INDEX(customers!$F:$F,MATCH(orders!$B1148,customers!$A:$A,0))</f>
        <v>Education</v>
      </c>
      <c r="P1148" s="26" t="str">
        <f>INDEX(customers!$G:$G,MATCH(orders!$B1148,customers!$A:$A,0))</f>
        <v>Mid-Market</v>
      </c>
      <c r="Q1148" t="str">
        <f>INDEX(customers!$J:$J,MATCH(orders!$B1148,customers!$A:$A,0))</f>
        <v>Pro</v>
      </c>
      <c r="R1148" t="str">
        <f>INDEX(customers!$K:$K,MATCH(orders!$B1148,customers!$A:$A,0))</f>
        <v>Monthly</v>
      </c>
    </row>
    <row r="1149" spans="1:18" x14ac:dyDescent="0.25">
      <c r="A1149" t="s">
        <v>2141</v>
      </c>
      <c r="B1149" t="s">
        <v>2138</v>
      </c>
      <c r="C1149" t="s">
        <v>2142</v>
      </c>
      <c r="D1149" s="26">
        <v>45277</v>
      </c>
      <c r="E1149" t="s">
        <v>17</v>
      </c>
      <c r="F1149" t="s">
        <v>5</v>
      </c>
      <c r="G1149">
        <v>600</v>
      </c>
      <c r="H1149">
        <v>480</v>
      </c>
      <c r="I1149" s="26">
        <f t="shared" si="34"/>
        <v>45261</v>
      </c>
      <c r="J1149" s="26">
        <f>INDEX(customers!$L:$L,MATCH(orders!$B1149,customers!$A:$A,0))</f>
        <v>44896</v>
      </c>
      <c r="K1149">
        <v>1</v>
      </c>
      <c r="L1149">
        <f t="shared" si="35"/>
        <v>12</v>
      </c>
      <c r="M1149" s="26" t="str">
        <f>INDEX(customers!$I:$I,MATCH(orders!$B1149,customers!$A:$A,0))</f>
        <v>Social Media</v>
      </c>
      <c r="N1149" s="26" t="str">
        <f>INDEX(customers!$E:$E,MATCH(orders!$B1149,customers!$A:$A,0))</f>
        <v>North America</v>
      </c>
      <c r="O1149" s="26" t="str">
        <f>INDEX(customers!$F:$F,MATCH(orders!$B1149,customers!$A:$A,0))</f>
        <v>Education</v>
      </c>
      <c r="P1149" s="26" t="str">
        <f>INDEX(customers!$G:$G,MATCH(orders!$B1149,customers!$A:$A,0))</f>
        <v>Mid-Market</v>
      </c>
      <c r="Q1149" t="str">
        <f>INDEX(customers!$J:$J,MATCH(orders!$B1149,customers!$A:$A,0))</f>
        <v>Pro</v>
      </c>
      <c r="R1149" t="str">
        <f>INDEX(customers!$K:$K,MATCH(orders!$B1149,customers!$A:$A,0))</f>
        <v>Monthly</v>
      </c>
    </row>
    <row r="1150" spans="1:18" x14ac:dyDescent="0.25">
      <c r="A1150" t="s">
        <v>2143</v>
      </c>
      <c r="B1150" t="s">
        <v>2138</v>
      </c>
      <c r="C1150" t="s">
        <v>2144</v>
      </c>
      <c r="D1150" s="26">
        <v>45643</v>
      </c>
      <c r="E1150" t="s">
        <v>17</v>
      </c>
      <c r="F1150" t="s">
        <v>5</v>
      </c>
      <c r="G1150">
        <v>600</v>
      </c>
      <c r="H1150">
        <v>480</v>
      </c>
      <c r="I1150" s="26">
        <f t="shared" si="34"/>
        <v>45627</v>
      </c>
      <c r="J1150" s="26">
        <f>INDEX(customers!$L:$L,MATCH(orders!$B1150,customers!$A:$A,0))</f>
        <v>44896</v>
      </c>
      <c r="K1150">
        <v>1</v>
      </c>
      <c r="L1150">
        <f t="shared" si="35"/>
        <v>24</v>
      </c>
      <c r="M1150" s="26" t="str">
        <f>INDEX(customers!$I:$I,MATCH(orders!$B1150,customers!$A:$A,0))</f>
        <v>Social Media</v>
      </c>
      <c r="N1150" s="26" t="str">
        <f>INDEX(customers!$E:$E,MATCH(orders!$B1150,customers!$A:$A,0))</f>
        <v>North America</v>
      </c>
      <c r="O1150" s="26" t="str">
        <f>INDEX(customers!$F:$F,MATCH(orders!$B1150,customers!$A:$A,0))</f>
        <v>Education</v>
      </c>
      <c r="P1150" s="26" t="str">
        <f>INDEX(customers!$G:$G,MATCH(orders!$B1150,customers!$A:$A,0))</f>
        <v>Mid-Market</v>
      </c>
      <c r="Q1150" t="str">
        <f>INDEX(customers!$J:$J,MATCH(orders!$B1150,customers!$A:$A,0))</f>
        <v>Pro</v>
      </c>
      <c r="R1150" t="str">
        <f>INDEX(customers!$K:$K,MATCH(orders!$B1150,customers!$A:$A,0))</f>
        <v>Monthly</v>
      </c>
    </row>
    <row r="1151" spans="1:18" x14ac:dyDescent="0.25">
      <c r="A1151" t="s">
        <v>2145</v>
      </c>
      <c r="B1151" t="s">
        <v>2146</v>
      </c>
      <c r="C1151" t="s">
        <v>2147</v>
      </c>
      <c r="D1151" s="26">
        <v>45300</v>
      </c>
      <c r="E1151" t="s">
        <v>17</v>
      </c>
      <c r="F1151" t="s">
        <v>4</v>
      </c>
      <c r="G1151">
        <v>75</v>
      </c>
      <c r="H1151">
        <v>60</v>
      </c>
      <c r="I1151" s="26">
        <f t="shared" si="34"/>
        <v>45292</v>
      </c>
      <c r="J1151" s="26">
        <f>INDEX(customers!$L:$L,MATCH(orders!$B1151,customers!$A:$A,0))</f>
        <v>45292</v>
      </c>
      <c r="K1151">
        <v>1</v>
      </c>
      <c r="L1151">
        <f t="shared" si="35"/>
        <v>0</v>
      </c>
      <c r="M1151" s="26" t="str">
        <f>INDEX(customers!$I:$I,MATCH(orders!$B1151,customers!$A:$A,0))</f>
        <v>Email</v>
      </c>
      <c r="N1151" s="26" t="str">
        <f>INDEX(customers!$E:$E,MATCH(orders!$B1151,customers!$A:$A,0))</f>
        <v>Europe</v>
      </c>
      <c r="O1151" s="26" t="str">
        <f>INDEX(customers!$F:$F,MATCH(orders!$B1151,customers!$A:$A,0))</f>
        <v>Healthcare</v>
      </c>
      <c r="P1151" s="26" t="str">
        <f>INDEX(customers!$G:$G,MATCH(orders!$B1151,customers!$A:$A,0))</f>
        <v>SMBs</v>
      </c>
      <c r="Q1151" t="str">
        <f>INDEX(customers!$J:$J,MATCH(orders!$B1151,customers!$A:$A,0))</f>
        <v>Basic</v>
      </c>
      <c r="R1151" t="str">
        <f>INDEX(customers!$K:$K,MATCH(orders!$B1151,customers!$A:$A,0))</f>
        <v>Monthly</v>
      </c>
    </row>
    <row r="1152" spans="1:18" x14ac:dyDescent="0.25">
      <c r="A1152" t="s">
        <v>2148</v>
      </c>
      <c r="B1152" t="s">
        <v>2146</v>
      </c>
      <c r="C1152" t="s">
        <v>2149</v>
      </c>
      <c r="D1152" s="26">
        <v>45331</v>
      </c>
      <c r="E1152" t="s">
        <v>18</v>
      </c>
      <c r="F1152" t="s">
        <v>4</v>
      </c>
      <c r="G1152">
        <v>135</v>
      </c>
      <c r="H1152">
        <v>110.7</v>
      </c>
      <c r="I1152" s="26">
        <f t="shared" si="34"/>
        <v>45323</v>
      </c>
      <c r="J1152" s="26">
        <f>INDEX(customers!$L:$L,MATCH(orders!$B1152,customers!$A:$A,0))</f>
        <v>45292</v>
      </c>
      <c r="K1152">
        <v>1</v>
      </c>
      <c r="L1152">
        <f t="shared" si="35"/>
        <v>1</v>
      </c>
      <c r="M1152" s="26" t="str">
        <f>INDEX(customers!$I:$I,MATCH(orders!$B1152,customers!$A:$A,0))</f>
        <v>Email</v>
      </c>
      <c r="N1152" s="26" t="str">
        <f>INDEX(customers!$E:$E,MATCH(orders!$B1152,customers!$A:$A,0))</f>
        <v>Europe</v>
      </c>
      <c r="O1152" s="26" t="str">
        <f>INDEX(customers!$F:$F,MATCH(orders!$B1152,customers!$A:$A,0))</f>
        <v>Healthcare</v>
      </c>
      <c r="P1152" s="26" t="str">
        <f>INDEX(customers!$G:$G,MATCH(orders!$B1152,customers!$A:$A,0))</f>
        <v>SMBs</v>
      </c>
      <c r="Q1152" t="str">
        <f>INDEX(customers!$J:$J,MATCH(orders!$B1152,customers!$A:$A,0))</f>
        <v>Basic</v>
      </c>
      <c r="R1152" t="str">
        <f>INDEX(customers!$K:$K,MATCH(orders!$B1152,customers!$A:$A,0))</f>
        <v>Monthly</v>
      </c>
    </row>
    <row r="1153" spans="1:18" x14ac:dyDescent="0.25">
      <c r="A1153" t="s">
        <v>2150</v>
      </c>
      <c r="B1153" t="s">
        <v>2146</v>
      </c>
      <c r="C1153" t="s">
        <v>2149</v>
      </c>
      <c r="D1153" s="26">
        <v>45360</v>
      </c>
      <c r="E1153" t="s">
        <v>18</v>
      </c>
      <c r="F1153" t="s">
        <v>4</v>
      </c>
      <c r="G1153">
        <v>135</v>
      </c>
      <c r="H1153">
        <v>110.7</v>
      </c>
      <c r="I1153" s="26">
        <f t="shared" si="34"/>
        <v>45352</v>
      </c>
      <c r="J1153" s="26">
        <f>INDEX(customers!$L:$L,MATCH(orders!$B1153,customers!$A:$A,0))</f>
        <v>45292</v>
      </c>
      <c r="K1153">
        <v>1</v>
      </c>
      <c r="L1153">
        <f t="shared" si="35"/>
        <v>2</v>
      </c>
      <c r="M1153" s="26" t="str">
        <f>INDEX(customers!$I:$I,MATCH(orders!$B1153,customers!$A:$A,0))</f>
        <v>Email</v>
      </c>
      <c r="N1153" s="26" t="str">
        <f>INDEX(customers!$E:$E,MATCH(orders!$B1153,customers!$A:$A,0))</f>
        <v>Europe</v>
      </c>
      <c r="O1153" s="26" t="str">
        <f>INDEX(customers!$F:$F,MATCH(orders!$B1153,customers!$A:$A,0))</f>
        <v>Healthcare</v>
      </c>
      <c r="P1153" s="26" t="str">
        <f>INDEX(customers!$G:$G,MATCH(orders!$B1153,customers!$A:$A,0))</f>
        <v>SMBs</v>
      </c>
      <c r="Q1153" t="str">
        <f>INDEX(customers!$J:$J,MATCH(orders!$B1153,customers!$A:$A,0))</f>
        <v>Basic</v>
      </c>
      <c r="R1153" t="str">
        <f>INDEX(customers!$K:$K,MATCH(orders!$B1153,customers!$A:$A,0))</f>
        <v>Monthly</v>
      </c>
    </row>
    <row r="1154" spans="1:18" x14ac:dyDescent="0.25">
      <c r="A1154" t="s">
        <v>2151</v>
      </c>
      <c r="B1154" t="s">
        <v>2146</v>
      </c>
      <c r="C1154" t="s">
        <v>2152</v>
      </c>
      <c r="D1154" s="26">
        <v>45362</v>
      </c>
      <c r="E1154" t="s">
        <v>18</v>
      </c>
      <c r="F1154" t="s">
        <v>4</v>
      </c>
      <c r="G1154">
        <v>135</v>
      </c>
      <c r="H1154">
        <v>110.7</v>
      </c>
      <c r="I1154" s="26">
        <f t="shared" ref="I1154:I1217" si="36">EOMONTH(D1154,-1)+1</f>
        <v>45352</v>
      </c>
      <c r="J1154" s="26">
        <f>INDEX(customers!$L:$L,MATCH(orders!$B1154,customers!$A:$A,0))</f>
        <v>45292</v>
      </c>
      <c r="K1154">
        <v>1</v>
      </c>
      <c r="L1154">
        <f t="shared" si="35"/>
        <v>2</v>
      </c>
      <c r="M1154" s="26" t="str">
        <f>INDEX(customers!$I:$I,MATCH(orders!$B1154,customers!$A:$A,0))</f>
        <v>Email</v>
      </c>
      <c r="N1154" s="26" t="str">
        <f>INDEX(customers!$E:$E,MATCH(orders!$B1154,customers!$A:$A,0))</f>
        <v>Europe</v>
      </c>
      <c r="O1154" s="26" t="str">
        <f>INDEX(customers!$F:$F,MATCH(orders!$B1154,customers!$A:$A,0))</f>
        <v>Healthcare</v>
      </c>
      <c r="P1154" s="26" t="str">
        <f>INDEX(customers!$G:$G,MATCH(orders!$B1154,customers!$A:$A,0))</f>
        <v>SMBs</v>
      </c>
      <c r="Q1154" t="str">
        <f>INDEX(customers!$J:$J,MATCH(orders!$B1154,customers!$A:$A,0))</f>
        <v>Basic</v>
      </c>
      <c r="R1154" t="str">
        <f>INDEX(customers!$K:$K,MATCH(orders!$B1154,customers!$A:$A,0))</f>
        <v>Monthly</v>
      </c>
    </row>
    <row r="1155" spans="1:18" x14ac:dyDescent="0.25">
      <c r="A1155" t="s">
        <v>2153</v>
      </c>
      <c r="B1155" t="s">
        <v>2146</v>
      </c>
      <c r="C1155" t="s">
        <v>2154</v>
      </c>
      <c r="D1155" s="26">
        <v>45393</v>
      </c>
      <c r="E1155" t="s">
        <v>18</v>
      </c>
      <c r="F1155" t="s">
        <v>4</v>
      </c>
      <c r="G1155">
        <v>135</v>
      </c>
      <c r="H1155">
        <v>110.7</v>
      </c>
      <c r="I1155" s="26">
        <f t="shared" si="36"/>
        <v>45383</v>
      </c>
      <c r="J1155" s="26">
        <f>INDEX(customers!$L:$L,MATCH(orders!$B1155,customers!$A:$A,0))</f>
        <v>45292</v>
      </c>
      <c r="K1155">
        <v>1</v>
      </c>
      <c r="L1155">
        <f t="shared" ref="L1155:L1218" si="37">DATEDIF(J1155,I1155,"M")</f>
        <v>3</v>
      </c>
      <c r="M1155" s="26" t="str">
        <f>INDEX(customers!$I:$I,MATCH(orders!$B1155,customers!$A:$A,0))</f>
        <v>Email</v>
      </c>
      <c r="N1155" s="26" t="str">
        <f>INDEX(customers!$E:$E,MATCH(orders!$B1155,customers!$A:$A,0))</f>
        <v>Europe</v>
      </c>
      <c r="O1155" s="26" t="str">
        <f>INDEX(customers!$F:$F,MATCH(orders!$B1155,customers!$A:$A,0))</f>
        <v>Healthcare</v>
      </c>
      <c r="P1155" s="26" t="str">
        <f>INDEX(customers!$G:$G,MATCH(orders!$B1155,customers!$A:$A,0))</f>
        <v>SMBs</v>
      </c>
      <c r="Q1155" t="str">
        <f>INDEX(customers!$J:$J,MATCH(orders!$B1155,customers!$A:$A,0))</f>
        <v>Basic</v>
      </c>
      <c r="R1155" t="str">
        <f>INDEX(customers!$K:$K,MATCH(orders!$B1155,customers!$A:$A,0))</f>
        <v>Monthly</v>
      </c>
    </row>
    <row r="1156" spans="1:18" x14ac:dyDescent="0.25">
      <c r="A1156" t="s">
        <v>2155</v>
      </c>
      <c r="B1156" t="s">
        <v>2146</v>
      </c>
      <c r="C1156" t="s">
        <v>2154</v>
      </c>
      <c r="D1156" s="26">
        <v>45423</v>
      </c>
      <c r="E1156" t="s">
        <v>18</v>
      </c>
      <c r="F1156" t="s">
        <v>4</v>
      </c>
      <c r="G1156">
        <v>135</v>
      </c>
      <c r="H1156">
        <v>110.7</v>
      </c>
      <c r="I1156" s="26">
        <f t="shared" si="36"/>
        <v>45413</v>
      </c>
      <c r="J1156" s="26">
        <f>INDEX(customers!$L:$L,MATCH(orders!$B1156,customers!$A:$A,0))</f>
        <v>45292</v>
      </c>
      <c r="K1156">
        <v>1</v>
      </c>
      <c r="L1156">
        <f t="shared" si="37"/>
        <v>4</v>
      </c>
      <c r="M1156" s="26" t="str">
        <f>INDEX(customers!$I:$I,MATCH(orders!$B1156,customers!$A:$A,0))</f>
        <v>Email</v>
      </c>
      <c r="N1156" s="26" t="str">
        <f>INDEX(customers!$E:$E,MATCH(orders!$B1156,customers!$A:$A,0))</f>
        <v>Europe</v>
      </c>
      <c r="O1156" s="26" t="str">
        <f>INDEX(customers!$F:$F,MATCH(orders!$B1156,customers!$A:$A,0))</f>
        <v>Healthcare</v>
      </c>
      <c r="P1156" s="26" t="str">
        <f>INDEX(customers!$G:$G,MATCH(orders!$B1156,customers!$A:$A,0))</f>
        <v>SMBs</v>
      </c>
      <c r="Q1156" t="str">
        <f>INDEX(customers!$J:$J,MATCH(orders!$B1156,customers!$A:$A,0))</f>
        <v>Basic</v>
      </c>
      <c r="R1156" t="str">
        <f>INDEX(customers!$K:$K,MATCH(orders!$B1156,customers!$A:$A,0))</f>
        <v>Monthly</v>
      </c>
    </row>
    <row r="1157" spans="1:18" x14ac:dyDescent="0.25">
      <c r="A1157" t="s">
        <v>2156</v>
      </c>
      <c r="B1157" t="s">
        <v>2146</v>
      </c>
      <c r="C1157" t="s">
        <v>2157</v>
      </c>
      <c r="D1157" s="26">
        <v>45424</v>
      </c>
      <c r="E1157" t="s">
        <v>18</v>
      </c>
      <c r="F1157" t="s">
        <v>4</v>
      </c>
      <c r="G1157">
        <v>135</v>
      </c>
      <c r="H1157">
        <v>110.7</v>
      </c>
      <c r="I1157" s="26">
        <f t="shared" si="36"/>
        <v>45413</v>
      </c>
      <c r="J1157" s="26">
        <f>INDEX(customers!$L:$L,MATCH(orders!$B1157,customers!$A:$A,0))</f>
        <v>45292</v>
      </c>
      <c r="K1157">
        <v>1</v>
      </c>
      <c r="L1157">
        <f t="shared" si="37"/>
        <v>4</v>
      </c>
      <c r="M1157" s="26" t="str">
        <f>INDEX(customers!$I:$I,MATCH(orders!$B1157,customers!$A:$A,0))</f>
        <v>Email</v>
      </c>
      <c r="N1157" s="26" t="str">
        <f>INDEX(customers!$E:$E,MATCH(orders!$B1157,customers!$A:$A,0))</f>
        <v>Europe</v>
      </c>
      <c r="O1157" s="26" t="str">
        <f>INDEX(customers!$F:$F,MATCH(orders!$B1157,customers!$A:$A,0))</f>
        <v>Healthcare</v>
      </c>
      <c r="P1157" s="26" t="str">
        <f>INDEX(customers!$G:$G,MATCH(orders!$B1157,customers!$A:$A,0))</f>
        <v>SMBs</v>
      </c>
      <c r="Q1157" t="str">
        <f>INDEX(customers!$J:$J,MATCH(orders!$B1157,customers!$A:$A,0))</f>
        <v>Basic</v>
      </c>
      <c r="R1157" t="str">
        <f>INDEX(customers!$K:$K,MATCH(orders!$B1157,customers!$A:$A,0))</f>
        <v>Monthly</v>
      </c>
    </row>
    <row r="1158" spans="1:18" x14ac:dyDescent="0.25">
      <c r="A1158" t="s">
        <v>2158</v>
      </c>
      <c r="B1158" t="s">
        <v>2146</v>
      </c>
      <c r="C1158" t="s">
        <v>2159</v>
      </c>
      <c r="D1158" s="26">
        <v>45455</v>
      </c>
      <c r="E1158" t="s">
        <v>18</v>
      </c>
      <c r="F1158" t="s">
        <v>4</v>
      </c>
      <c r="G1158">
        <v>135</v>
      </c>
      <c r="H1158">
        <v>110.7</v>
      </c>
      <c r="I1158" s="26">
        <f t="shared" si="36"/>
        <v>45444</v>
      </c>
      <c r="J1158" s="26">
        <f>INDEX(customers!$L:$L,MATCH(orders!$B1158,customers!$A:$A,0))</f>
        <v>45292</v>
      </c>
      <c r="K1158">
        <v>1</v>
      </c>
      <c r="L1158">
        <f t="shared" si="37"/>
        <v>5</v>
      </c>
      <c r="M1158" s="26" t="str">
        <f>INDEX(customers!$I:$I,MATCH(orders!$B1158,customers!$A:$A,0))</f>
        <v>Email</v>
      </c>
      <c r="N1158" s="26" t="str">
        <f>INDEX(customers!$E:$E,MATCH(orders!$B1158,customers!$A:$A,0))</f>
        <v>Europe</v>
      </c>
      <c r="O1158" s="26" t="str">
        <f>INDEX(customers!$F:$F,MATCH(orders!$B1158,customers!$A:$A,0))</f>
        <v>Healthcare</v>
      </c>
      <c r="P1158" s="26" t="str">
        <f>INDEX(customers!$G:$G,MATCH(orders!$B1158,customers!$A:$A,0))</f>
        <v>SMBs</v>
      </c>
      <c r="Q1158" t="str">
        <f>INDEX(customers!$J:$J,MATCH(orders!$B1158,customers!$A:$A,0))</f>
        <v>Basic</v>
      </c>
      <c r="R1158" t="str">
        <f>INDEX(customers!$K:$K,MATCH(orders!$B1158,customers!$A:$A,0))</f>
        <v>Monthly</v>
      </c>
    </row>
    <row r="1159" spans="1:18" x14ac:dyDescent="0.25">
      <c r="A1159" t="s">
        <v>2160</v>
      </c>
      <c r="B1159" t="s">
        <v>2146</v>
      </c>
      <c r="C1159" t="s">
        <v>2159</v>
      </c>
      <c r="D1159" s="26">
        <v>45485</v>
      </c>
      <c r="E1159" t="s">
        <v>18</v>
      </c>
      <c r="F1159" t="s">
        <v>4</v>
      </c>
      <c r="G1159">
        <v>135</v>
      </c>
      <c r="H1159">
        <v>110.7</v>
      </c>
      <c r="I1159" s="26">
        <f t="shared" si="36"/>
        <v>45474</v>
      </c>
      <c r="J1159" s="26">
        <f>INDEX(customers!$L:$L,MATCH(orders!$B1159,customers!$A:$A,0))</f>
        <v>45292</v>
      </c>
      <c r="K1159">
        <v>1</v>
      </c>
      <c r="L1159">
        <f t="shared" si="37"/>
        <v>6</v>
      </c>
      <c r="M1159" s="26" t="str">
        <f>INDEX(customers!$I:$I,MATCH(orders!$B1159,customers!$A:$A,0))</f>
        <v>Email</v>
      </c>
      <c r="N1159" s="26" t="str">
        <f>INDEX(customers!$E:$E,MATCH(orders!$B1159,customers!$A:$A,0))</f>
        <v>Europe</v>
      </c>
      <c r="O1159" s="26" t="str">
        <f>INDEX(customers!$F:$F,MATCH(orders!$B1159,customers!$A:$A,0))</f>
        <v>Healthcare</v>
      </c>
      <c r="P1159" s="26" t="str">
        <f>INDEX(customers!$G:$G,MATCH(orders!$B1159,customers!$A:$A,0))</f>
        <v>SMBs</v>
      </c>
      <c r="Q1159" t="str">
        <f>INDEX(customers!$J:$J,MATCH(orders!$B1159,customers!$A:$A,0))</f>
        <v>Basic</v>
      </c>
      <c r="R1159" t="str">
        <f>INDEX(customers!$K:$K,MATCH(orders!$B1159,customers!$A:$A,0))</f>
        <v>Monthly</v>
      </c>
    </row>
    <row r="1160" spans="1:18" x14ac:dyDescent="0.25">
      <c r="A1160" t="s">
        <v>2161</v>
      </c>
      <c r="B1160" t="s">
        <v>2146</v>
      </c>
      <c r="C1160" t="s">
        <v>2162</v>
      </c>
      <c r="D1160" s="26">
        <v>45486</v>
      </c>
      <c r="E1160" t="s">
        <v>19</v>
      </c>
      <c r="F1160" t="s">
        <v>4</v>
      </c>
      <c r="G1160">
        <v>315</v>
      </c>
      <c r="H1160">
        <v>267.75</v>
      </c>
      <c r="I1160" s="26">
        <f t="shared" si="36"/>
        <v>45474</v>
      </c>
      <c r="J1160" s="26">
        <f>INDEX(customers!$L:$L,MATCH(orders!$B1160,customers!$A:$A,0))</f>
        <v>45292</v>
      </c>
      <c r="K1160">
        <v>1</v>
      </c>
      <c r="L1160">
        <f t="shared" si="37"/>
        <v>6</v>
      </c>
      <c r="M1160" s="26" t="str">
        <f>INDEX(customers!$I:$I,MATCH(orders!$B1160,customers!$A:$A,0))</f>
        <v>Email</v>
      </c>
      <c r="N1160" s="26" t="str">
        <f>INDEX(customers!$E:$E,MATCH(orders!$B1160,customers!$A:$A,0))</f>
        <v>Europe</v>
      </c>
      <c r="O1160" s="26" t="str">
        <f>INDEX(customers!$F:$F,MATCH(orders!$B1160,customers!$A:$A,0))</f>
        <v>Healthcare</v>
      </c>
      <c r="P1160" s="26" t="str">
        <f>INDEX(customers!$G:$G,MATCH(orders!$B1160,customers!$A:$A,0))</f>
        <v>SMBs</v>
      </c>
      <c r="Q1160" t="str">
        <f>INDEX(customers!$J:$J,MATCH(orders!$B1160,customers!$A:$A,0))</f>
        <v>Basic</v>
      </c>
      <c r="R1160" t="str">
        <f>INDEX(customers!$K:$K,MATCH(orders!$B1160,customers!$A:$A,0))</f>
        <v>Monthly</v>
      </c>
    </row>
    <row r="1161" spans="1:18" x14ac:dyDescent="0.25">
      <c r="A1161" t="s">
        <v>2163</v>
      </c>
      <c r="B1161" t="s">
        <v>2146</v>
      </c>
      <c r="C1161" t="s">
        <v>2164</v>
      </c>
      <c r="D1161" s="26">
        <v>45517</v>
      </c>
      <c r="E1161" t="s">
        <v>19</v>
      </c>
      <c r="F1161" t="s">
        <v>4</v>
      </c>
      <c r="G1161">
        <v>315</v>
      </c>
      <c r="H1161">
        <v>267.75</v>
      </c>
      <c r="I1161" s="26">
        <f t="shared" si="36"/>
        <v>45505</v>
      </c>
      <c r="J1161" s="26">
        <f>INDEX(customers!$L:$L,MATCH(orders!$B1161,customers!$A:$A,0))</f>
        <v>45292</v>
      </c>
      <c r="K1161">
        <v>1</v>
      </c>
      <c r="L1161">
        <f t="shared" si="37"/>
        <v>7</v>
      </c>
      <c r="M1161" s="26" t="str">
        <f>INDEX(customers!$I:$I,MATCH(orders!$B1161,customers!$A:$A,0))</f>
        <v>Email</v>
      </c>
      <c r="N1161" s="26" t="str">
        <f>INDEX(customers!$E:$E,MATCH(orders!$B1161,customers!$A:$A,0))</f>
        <v>Europe</v>
      </c>
      <c r="O1161" s="26" t="str">
        <f>INDEX(customers!$F:$F,MATCH(orders!$B1161,customers!$A:$A,0))</f>
        <v>Healthcare</v>
      </c>
      <c r="P1161" s="26" t="str">
        <f>INDEX(customers!$G:$G,MATCH(orders!$B1161,customers!$A:$A,0))</f>
        <v>SMBs</v>
      </c>
      <c r="Q1161" t="str">
        <f>INDEX(customers!$J:$J,MATCH(orders!$B1161,customers!$A:$A,0))</f>
        <v>Basic</v>
      </c>
      <c r="R1161" t="str">
        <f>INDEX(customers!$K:$K,MATCH(orders!$B1161,customers!$A:$A,0))</f>
        <v>Monthly</v>
      </c>
    </row>
    <row r="1162" spans="1:18" x14ac:dyDescent="0.25">
      <c r="A1162" t="s">
        <v>2165</v>
      </c>
      <c r="B1162" t="s">
        <v>2146</v>
      </c>
      <c r="C1162" t="s">
        <v>2166</v>
      </c>
      <c r="D1162" s="26">
        <v>45548</v>
      </c>
      <c r="E1162" t="s">
        <v>19</v>
      </c>
      <c r="F1162" t="s">
        <v>4</v>
      </c>
      <c r="G1162">
        <v>315</v>
      </c>
      <c r="H1162">
        <v>267.75</v>
      </c>
      <c r="I1162" s="26">
        <f t="shared" si="36"/>
        <v>45536</v>
      </c>
      <c r="J1162" s="26">
        <f>INDEX(customers!$L:$L,MATCH(orders!$B1162,customers!$A:$A,0))</f>
        <v>45292</v>
      </c>
      <c r="K1162">
        <v>1</v>
      </c>
      <c r="L1162">
        <f t="shared" si="37"/>
        <v>8</v>
      </c>
      <c r="M1162" s="26" t="str">
        <f>INDEX(customers!$I:$I,MATCH(orders!$B1162,customers!$A:$A,0))</f>
        <v>Email</v>
      </c>
      <c r="N1162" s="26" t="str">
        <f>INDEX(customers!$E:$E,MATCH(orders!$B1162,customers!$A:$A,0))</f>
        <v>Europe</v>
      </c>
      <c r="O1162" s="26" t="str">
        <f>INDEX(customers!$F:$F,MATCH(orders!$B1162,customers!$A:$A,0))</f>
        <v>Healthcare</v>
      </c>
      <c r="P1162" s="26" t="str">
        <f>INDEX(customers!$G:$G,MATCH(orders!$B1162,customers!$A:$A,0))</f>
        <v>SMBs</v>
      </c>
      <c r="Q1162" t="str">
        <f>INDEX(customers!$J:$J,MATCH(orders!$B1162,customers!$A:$A,0))</f>
        <v>Basic</v>
      </c>
      <c r="R1162" t="str">
        <f>INDEX(customers!$K:$K,MATCH(orders!$B1162,customers!$A:$A,0))</f>
        <v>Monthly</v>
      </c>
    </row>
    <row r="1163" spans="1:18" x14ac:dyDescent="0.25">
      <c r="A1163" t="s">
        <v>2167</v>
      </c>
      <c r="B1163" t="s">
        <v>2146</v>
      </c>
      <c r="C1163" t="s">
        <v>2166</v>
      </c>
      <c r="D1163" s="26">
        <v>45578</v>
      </c>
      <c r="E1163" t="s">
        <v>19</v>
      </c>
      <c r="F1163" t="s">
        <v>4</v>
      </c>
      <c r="G1163">
        <v>315</v>
      </c>
      <c r="H1163">
        <v>267.75</v>
      </c>
      <c r="I1163" s="26">
        <f t="shared" si="36"/>
        <v>45566</v>
      </c>
      <c r="J1163" s="26">
        <f>INDEX(customers!$L:$L,MATCH(orders!$B1163,customers!$A:$A,0))</f>
        <v>45292</v>
      </c>
      <c r="K1163">
        <v>1</v>
      </c>
      <c r="L1163">
        <f t="shared" si="37"/>
        <v>9</v>
      </c>
      <c r="M1163" s="26" t="str">
        <f>INDEX(customers!$I:$I,MATCH(orders!$B1163,customers!$A:$A,0))</f>
        <v>Email</v>
      </c>
      <c r="N1163" s="26" t="str">
        <f>INDEX(customers!$E:$E,MATCH(orders!$B1163,customers!$A:$A,0))</f>
        <v>Europe</v>
      </c>
      <c r="O1163" s="26" t="str">
        <f>INDEX(customers!$F:$F,MATCH(orders!$B1163,customers!$A:$A,0))</f>
        <v>Healthcare</v>
      </c>
      <c r="P1163" s="26" t="str">
        <f>INDEX(customers!$G:$G,MATCH(orders!$B1163,customers!$A:$A,0))</f>
        <v>SMBs</v>
      </c>
      <c r="Q1163" t="str">
        <f>INDEX(customers!$J:$J,MATCH(orders!$B1163,customers!$A:$A,0))</f>
        <v>Basic</v>
      </c>
      <c r="R1163" t="str">
        <f>INDEX(customers!$K:$K,MATCH(orders!$B1163,customers!$A:$A,0))</f>
        <v>Monthly</v>
      </c>
    </row>
    <row r="1164" spans="1:18" x14ac:dyDescent="0.25">
      <c r="A1164" t="s">
        <v>2168</v>
      </c>
      <c r="B1164" t="s">
        <v>2146</v>
      </c>
      <c r="C1164" t="s">
        <v>2169</v>
      </c>
      <c r="D1164" s="26">
        <v>45579</v>
      </c>
      <c r="E1164" t="s">
        <v>19</v>
      </c>
      <c r="F1164" t="s">
        <v>4</v>
      </c>
      <c r="G1164">
        <v>315</v>
      </c>
      <c r="H1164">
        <v>267.75</v>
      </c>
      <c r="I1164" s="26">
        <f t="shared" si="36"/>
        <v>45566</v>
      </c>
      <c r="J1164" s="26">
        <f>INDEX(customers!$L:$L,MATCH(orders!$B1164,customers!$A:$A,0))</f>
        <v>45292</v>
      </c>
      <c r="K1164">
        <v>1</v>
      </c>
      <c r="L1164">
        <f t="shared" si="37"/>
        <v>9</v>
      </c>
      <c r="M1164" s="26" t="str">
        <f>INDEX(customers!$I:$I,MATCH(orders!$B1164,customers!$A:$A,0))</f>
        <v>Email</v>
      </c>
      <c r="N1164" s="26" t="str">
        <f>INDEX(customers!$E:$E,MATCH(orders!$B1164,customers!$A:$A,0))</f>
        <v>Europe</v>
      </c>
      <c r="O1164" s="26" t="str">
        <f>INDEX(customers!$F:$F,MATCH(orders!$B1164,customers!$A:$A,0))</f>
        <v>Healthcare</v>
      </c>
      <c r="P1164" s="26" t="str">
        <f>INDEX(customers!$G:$G,MATCH(orders!$B1164,customers!$A:$A,0))</f>
        <v>SMBs</v>
      </c>
      <c r="Q1164" t="str">
        <f>INDEX(customers!$J:$J,MATCH(orders!$B1164,customers!$A:$A,0))</f>
        <v>Basic</v>
      </c>
      <c r="R1164" t="str">
        <f>INDEX(customers!$K:$K,MATCH(orders!$B1164,customers!$A:$A,0))</f>
        <v>Monthly</v>
      </c>
    </row>
    <row r="1165" spans="1:18" x14ac:dyDescent="0.25">
      <c r="A1165" t="s">
        <v>2170</v>
      </c>
      <c r="B1165" t="s">
        <v>2146</v>
      </c>
      <c r="C1165" t="s">
        <v>2171</v>
      </c>
      <c r="D1165" s="26">
        <v>45610</v>
      </c>
      <c r="E1165" t="s">
        <v>19</v>
      </c>
      <c r="F1165" t="s">
        <v>4</v>
      </c>
      <c r="G1165">
        <v>315</v>
      </c>
      <c r="H1165">
        <v>267.75</v>
      </c>
      <c r="I1165" s="26">
        <f t="shared" si="36"/>
        <v>45597</v>
      </c>
      <c r="J1165" s="26">
        <f>INDEX(customers!$L:$L,MATCH(orders!$B1165,customers!$A:$A,0))</f>
        <v>45292</v>
      </c>
      <c r="K1165">
        <v>1</v>
      </c>
      <c r="L1165">
        <f t="shared" si="37"/>
        <v>10</v>
      </c>
      <c r="M1165" s="26" t="str">
        <f>INDEX(customers!$I:$I,MATCH(orders!$B1165,customers!$A:$A,0))</f>
        <v>Email</v>
      </c>
      <c r="N1165" s="26" t="str">
        <f>INDEX(customers!$E:$E,MATCH(orders!$B1165,customers!$A:$A,0))</f>
        <v>Europe</v>
      </c>
      <c r="O1165" s="26" t="str">
        <f>INDEX(customers!$F:$F,MATCH(orders!$B1165,customers!$A:$A,0))</f>
        <v>Healthcare</v>
      </c>
      <c r="P1165" s="26" t="str">
        <f>INDEX(customers!$G:$G,MATCH(orders!$B1165,customers!$A:$A,0))</f>
        <v>SMBs</v>
      </c>
      <c r="Q1165" t="str">
        <f>INDEX(customers!$J:$J,MATCH(orders!$B1165,customers!$A:$A,0))</f>
        <v>Basic</v>
      </c>
      <c r="R1165" t="str">
        <f>INDEX(customers!$K:$K,MATCH(orders!$B1165,customers!$A:$A,0))</f>
        <v>Monthly</v>
      </c>
    </row>
    <row r="1166" spans="1:18" x14ac:dyDescent="0.25">
      <c r="A1166" t="s">
        <v>2172</v>
      </c>
      <c r="B1166" t="s">
        <v>2146</v>
      </c>
      <c r="C1166" t="s">
        <v>2171</v>
      </c>
      <c r="D1166" s="26">
        <v>45640</v>
      </c>
      <c r="E1166" t="s">
        <v>19</v>
      </c>
      <c r="F1166" t="s">
        <v>4</v>
      </c>
      <c r="G1166">
        <v>315</v>
      </c>
      <c r="H1166">
        <v>267.75</v>
      </c>
      <c r="I1166" s="26">
        <f t="shared" si="36"/>
        <v>45627</v>
      </c>
      <c r="J1166" s="26">
        <f>INDEX(customers!$L:$L,MATCH(orders!$B1166,customers!$A:$A,0))</f>
        <v>45292</v>
      </c>
      <c r="K1166">
        <v>1</v>
      </c>
      <c r="L1166">
        <f t="shared" si="37"/>
        <v>11</v>
      </c>
      <c r="M1166" s="26" t="str">
        <f>INDEX(customers!$I:$I,MATCH(orders!$B1166,customers!$A:$A,0))</f>
        <v>Email</v>
      </c>
      <c r="N1166" s="26" t="str">
        <f>INDEX(customers!$E:$E,MATCH(orders!$B1166,customers!$A:$A,0))</f>
        <v>Europe</v>
      </c>
      <c r="O1166" s="26" t="str">
        <f>INDEX(customers!$F:$F,MATCH(orders!$B1166,customers!$A:$A,0))</f>
        <v>Healthcare</v>
      </c>
      <c r="P1166" s="26" t="str">
        <f>INDEX(customers!$G:$G,MATCH(orders!$B1166,customers!$A:$A,0))</f>
        <v>SMBs</v>
      </c>
      <c r="Q1166" t="str">
        <f>INDEX(customers!$J:$J,MATCH(orders!$B1166,customers!$A:$A,0))</f>
        <v>Basic</v>
      </c>
      <c r="R1166" t="str">
        <f>INDEX(customers!$K:$K,MATCH(orders!$B1166,customers!$A:$A,0))</f>
        <v>Monthly</v>
      </c>
    </row>
    <row r="1167" spans="1:18" x14ac:dyDescent="0.25">
      <c r="A1167" t="s">
        <v>2173</v>
      </c>
      <c r="B1167" t="s">
        <v>2146</v>
      </c>
      <c r="C1167" t="s">
        <v>2174</v>
      </c>
      <c r="D1167" s="26">
        <v>45641</v>
      </c>
      <c r="E1167" t="s">
        <v>19</v>
      </c>
      <c r="F1167" t="s">
        <v>4</v>
      </c>
      <c r="G1167">
        <v>315</v>
      </c>
      <c r="H1167">
        <v>267.75</v>
      </c>
      <c r="I1167" s="26">
        <f t="shared" si="36"/>
        <v>45627</v>
      </c>
      <c r="J1167" s="26">
        <f>INDEX(customers!$L:$L,MATCH(orders!$B1167,customers!$A:$A,0))</f>
        <v>45292</v>
      </c>
      <c r="K1167">
        <v>1</v>
      </c>
      <c r="L1167">
        <f t="shared" si="37"/>
        <v>11</v>
      </c>
      <c r="M1167" s="26" t="str">
        <f>INDEX(customers!$I:$I,MATCH(orders!$B1167,customers!$A:$A,0))</f>
        <v>Email</v>
      </c>
      <c r="N1167" s="26" t="str">
        <f>INDEX(customers!$E:$E,MATCH(orders!$B1167,customers!$A:$A,0))</f>
        <v>Europe</v>
      </c>
      <c r="O1167" s="26" t="str">
        <f>INDEX(customers!$F:$F,MATCH(orders!$B1167,customers!$A:$A,0))</f>
        <v>Healthcare</v>
      </c>
      <c r="P1167" s="26" t="str">
        <f>INDEX(customers!$G:$G,MATCH(orders!$B1167,customers!$A:$A,0))</f>
        <v>SMBs</v>
      </c>
      <c r="Q1167" t="str">
        <f>INDEX(customers!$J:$J,MATCH(orders!$B1167,customers!$A:$A,0))</f>
        <v>Basic</v>
      </c>
      <c r="R1167" t="str">
        <f>INDEX(customers!$K:$K,MATCH(orders!$B1167,customers!$A:$A,0))</f>
        <v>Monthly</v>
      </c>
    </row>
    <row r="1168" spans="1:18" x14ac:dyDescent="0.25">
      <c r="A1168" t="s">
        <v>2175</v>
      </c>
      <c r="B1168" t="s">
        <v>2176</v>
      </c>
      <c r="C1168" t="s">
        <v>2177</v>
      </c>
      <c r="D1168" s="26">
        <v>45300</v>
      </c>
      <c r="E1168" t="s">
        <v>18</v>
      </c>
      <c r="F1168" t="s">
        <v>4</v>
      </c>
      <c r="G1168">
        <v>135</v>
      </c>
      <c r="H1168">
        <v>110.7</v>
      </c>
      <c r="I1168" s="26">
        <f t="shared" si="36"/>
        <v>45292</v>
      </c>
      <c r="J1168" s="26">
        <f>INDEX(customers!$L:$L,MATCH(orders!$B1168,customers!$A:$A,0))</f>
        <v>45292</v>
      </c>
      <c r="K1168">
        <v>1</v>
      </c>
      <c r="L1168">
        <f t="shared" si="37"/>
        <v>0</v>
      </c>
      <c r="M1168" s="26" t="str">
        <f>INDEX(customers!$I:$I,MATCH(orders!$B1168,customers!$A:$A,0))</f>
        <v>Social Media</v>
      </c>
      <c r="N1168" s="26" t="str">
        <f>INDEX(customers!$E:$E,MATCH(orders!$B1168,customers!$A:$A,0))</f>
        <v>North America</v>
      </c>
      <c r="O1168" s="26" t="str">
        <f>INDEX(customers!$F:$F,MATCH(orders!$B1168,customers!$A:$A,0))</f>
        <v>Education</v>
      </c>
      <c r="P1168" s="26" t="str">
        <f>INDEX(customers!$G:$G,MATCH(orders!$B1168,customers!$A:$A,0))</f>
        <v>SMBs</v>
      </c>
      <c r="Q1168" t="str">
        <f>INDEX(customers!$J:$J,MATCH(orders!$B1168,customers!$A:$A,0))</f>
        <v>Basic</v>
      </c>
      <c r="R1168" t="str">
        <f>INDEX(customers!$K:$K,MATCH(orders!$B1168,customers!$A:$A,0))</f>
        <v>Monthly</v>
      </c>
    </row>
    <row r="1169" spans="1:18" x14ac:dyDescent="0.25">
      <c r="A1169" t="s">
        <v>2178</v>
      </c>
      <c r="B1169" t="s">
        <v>2176</v>
      </c>
      <c r="C1169" t="s">
        <v>2179</v>
      </c>
      <c r="D1169" s="26">
        <v>45331</v>
      </c>
      <c r="E1169" t="s">
        <v>18</v>
      </c>
      <c r="F1169" t="s">
        <v>4</v>
      </c>
      <c r="G1169">
        <v>135</v>
      </c>
      <c r="H1169">
        <v>110.7</v>
      </c>
      <c r="I1169" s="26">
        <f t="shared" si="36"/>
        <v>45323</v>
      </c>
      <c r="J1169" s="26">
        <f>INDEX(customers!$L:$L,MATCH(orders!$B1169,customers!$A:$A,0))</f>
        <v>45292</v>
      </c>
      <c r="K1169">
        <v>1</v>
      </c>
      <c r="L1169">
        <f t="shared" si="37"/>
        <v>1</v>
      </c>
      <c r="M1169" s="26" t="str">
        <f>INDEX(customers!$I:$I,MATCH(orders!$B1169,customers!$A:$A,0))</f>
        <v>Social Media</v>
      </c>
      <c r="N1169" s="26" t="str">
        <f>INDEX(customers!$E:$E,MATCH(orders!$B1169,customers!$A:$A,0))</f>
        <v>North America</v>
      </c>
      <c r="O1169" s="26" t="str">
        <f>INDEX(customers!$F:$F,MATCH(orders!$B1169,customers!$A:$A,0))</f>
        <v>Education</v>
      </c>
      <c r="P1169" s="26" t="str">
        <f>INDEX(customers!$G:$G,MATCH(orders!$B1169,customers!$A:$A,0))</f>
        <v>SMBs</v>
      </c>
      <c r="Q1169" t="str">
        <f>INDEX(customers!$J:$J,MATCH(orders!$B1169,customers!$A:$A,0))</f>
        <v>Basic</v>
      </c>
      <c r="R1169" t="str">
        <f>INDEX(customers!$K:$K,MATCH(orders!$B1169,customers!$A:$A,0))</f>
        <v>Monthly</v>
      </c>
    </row>
    <row r="1170" spans="1:18" x14ac:dyDescent="0.25">
      <c r="A1170" t="s">
        <v>2180</v>
      </c>
      <c r="B1170" t="s">
        <v>2176</v>
      </c>
      <c r="C1170" t="s">
        <v>2179</v>
      </c>
      <c r="D1170" s="26">
        <v>45360</v>
      </c>
      <c r="E1170" t="s">
        <v>18</v>
      </c>
      <c r="F1170" t="s">
        <v>4</v>
      </c>
      <c r="G1170">
        <v>135</v>
      </c>
      <c r="H1170">
        <v>110.7</v>
      </c>
      <c r="I1170" s="26">
        <f t="shared" si="36"/>
        <v>45352</v>
      </c>
      <c r="J1170" s="26">
        <f>INDEX(customers!$L:$L,MATCH(orders!$B1170,customers!$A:$A,0))</f>
        <v>45292</v>
      </c>
      <c r="K1170">
        <v>1</v>
      </c>
      <c r="L1170">
        <f t="shared" si="37"/>
        <v>2</v>
      </c>
      <c r="M1170" s="26" t="str">
        <f>INDEX(customers!$I:$I,MATCH(orders!$B1170,customers!$A:$A,0))</f>
        <v>Social Media</v>
      </c>
      <c r="N1170" s="26" t="str">
        <f>INDEX(customers!$E:$E,MATCH(orders!$B1170,customers!$A:$A,0))</f>
        <v>North America</v>
      </c>
      <c r="O1170" s="26" t="str">
        <f>INDEX(customers!$F:$F,MATCH(orders!$B1170,customers!$A:$A,0))</f>
        <v>Education</v>
      </c>
      <c r="P1170" s="26" t="str">
        <f>INDEX(customers!$G:$G,MATCH(orders!$B1170,customers!$A:$A,0))</f>
        <v>SMBs</v>
      </c>
      <c r="Q1170" t="str">
        <f>INDEX(customers!$J:$J,MATCH(orders!$B1170,customers!$A:$A,0))</f>
        <v>Basic</v>
      </c>
      <c r="R1170" t="str">
        <f>INDEX(customers!$K:$K,MATCH(orders!$B1170,customers!$A:$A,0))</f>
        <v>Monthly</v>
      </c>
    </row>
    <row r="1171" spans="1:18" x14ac:dyDescent="0.25">
      <c r="A1171" t="s">
        <v>2181</v>
      </c>
      <c r="B1171" t="s">
        <v>2176</v>
      </c>
      <c r="C1171" t="s">
        <v>2182</v>
      </c>
      <c r="D1171" s="26">
        <v>45362</v>
      </c>
      <c r="E1171" t="s">
        <v>18</v>
      </c>
      <c r="F1171" t="s">
        <v>4</v>
      </c>
      <c r="G1171">
        <v>135</v>
      </c>
      <c r="H1171">
        <v>110.7</v>
      </c>
      <c r="I1171" s="26">
        <f t="shared" si="36"/>
        <v>45352</v>
      </c>
      <c r="J1171" s="26">
        <f>INDEX(customers!$L:$L,MATCH(orders!$B1171,customers!$A:$A,0))</f>
        <v>45292</v>
      </c>
      <c r="K1171">
        <v>1</v>
      </c>
      <c r="L1171">
        <f t="shared" si="37"/>
        <v>2</v>
      </c>
      <c r="M1171" s="26" t="str">
        <f>INDEX(customers!$I:$I,MATCH(orders!$B1171,customers!$A:$A,0))</f>
        <v>Social Media</v>
      </c>
      <c r="N1171" s="26" t="str">
        <f>INDEX(customers!$E:$E,MATCH(orders!$B1171,customers!$A:$A,0))</f>
        <v>North America</v>
      </c>
      <c r="O1171" s="26" t="str">
        <f>INDEX(customers!$F:$F,MATCH(orders!$B1171,customers!$A:$A,0))</f>
        <v>Education</v>
      </c>
      <c r="P1171" s="26" t="str">
        <f>INDEX(customers!$G:$G,MATCH(orders!$B1171,customers!$A:$A,0))</f>
        <v>SMBs</v>
      </c>
      <c r="Q1171" t="str">
        <f>INDEX(customers!$J:$J,MATCH(orders!$B1171,customers!$A:$A,0))</f>
        <v>Basic</v>
      </c>
      <c r="R1171" t="str">
        <f>INDEX(customers!$K:$K,MATCH(orders!$B1171,customers!$A:$A,0))</f>
        <v>Monthly</v>
      </c>
    </row>
    <row r="1172" spans="1:18" x14ac:dyDescent="0.25">
      <c r="A1172" t="s">
        <v>2183</v>
      </c>
      <c r="B1172" t="s">
        <v>2176</v>
      </c>
      <c r="C1172" t="s">
        <v>2184</v>
      </c>
      <c r="D1172" s="26">
        <v>45393</v>
      </c>
      <c r="E1172" t="s">
        <v>18</v>
      </c>
      <c r="F1172" t="s">
        <v>4</v>
      </c>
      <c r="G1172">
        <v>135</v>
      </c>
      <c r="H1172">
        <v>110.7</v>
      </c>
      <c r="I1172" s="26">
        <f t="shared" si="36"/>
        <v>45383</v>
      </c>
      <c r="J1172" s="26">
        <f>INDEX(customers!$L:$L,MATCH(orders!$B1172,customers!$A:$A,0))</f>
        <v>45292</v>
      </c>
      <c r="K1172">
        <v>1</v>
      </c>
      <c r="L1172">
        <f t="shared" si="37"/>
        <v>3</v>
      </c>
      <c r="M1172" s="26" t="str">
        <f>INDEX(customers!$I:$I,MATCH(orders!$B1172,customers!$A:$A,0))</f>
        <v>Social Media</v>
      </c>
      <c r="N1172" s="26" t="str">
        <f>INDEX(customers!$E:$E,MATCH(orders!$B1172,customers!$A:$A,0))</f>
        <v>North America</v>
      </c>
      <c r="O1172" s="26" t="str">
        <f>INDEX(customers!$F:$F,MATCH(orders!$B1172,customers!$A:$A,0))</f>
        <v>Education</v>
      </c>
      <c r="P1172" s="26" t="str">
        <f>INDEX(customers!$G:$G,MATCH(orders!$B1172,customers!$A:$A,0))</f>
        <v>SMBs</v>
      </c>
      <c r="Q1172" t="str">
        <f>INDEX(customers!$J:$J,MATCH(orders!$B1172,customers!$A:$A,0))</f>
        <v>Basic</v>
      </c>
      <c r="R1172" t="str">
        <f>INDEX(customers!$K:$K,MATCH(orders!$B1172,customers!$A:$A,0))</f>
        <v>Monthly</v>
      </c>
    </row>
    <row r="1173" spans="1:18" x14ac:dyDescent="0.25">
      <c r="A1173" t="s">
        <v>2185</v>
      </c>
      <c r="B1173" t="s">
        <v>2176</v>
      </c>
      <c r="C1173" t="s">
        <v>2184</v>
      </c>
      <c r="D1173" s="26">
        <v>45423</v>
      </c>
      <c r="E1173" t="s">
        <v>18</v>
      </c>
      <c r="F1173" t="s">
        <v>4</v>
      </c>
      <c r="G1173">
        <v>135</v>
      </c>
      <c r="H1173">
        <v>110.7</v>
      </c>
      <c r="I1173" s="26">
        <f t="shared" si="36"/>
        <v>45413</v>
      </c>
      <c r="J1173" s="26">
        <f>INDEX(customers!$L:$L,MATCH(orders!$B1173,customers!$A:$A,0))</f>
        <v>45292</v>
      </c>
      <c r="K1173">
        <v>1</v>
      </c>
      <c r="L1173">
        <f t="shared" si="37"/>
        <v>4</v>
      </c>
      <c r="M1173" s="26" t="str">
        <f>INDEX(customers!$I:$I,MATCH(orders!$B1173,customers!$A:$A,0))</f>
        <v>Social Media</v>
      </c>
      <c r="N1173" s="26" t="str">
        <f>INDEX(customers!$E:$E,MATCH(orders!$B1173,customers!$A:$A,0))</f>
        <v>North America</v>
      </c>
      <c r="O1173" s="26" t="str">
        <f>INDEX(customers!$F:$F,MATCH(orders!$B1173,customers!$A:$A,0))</f>
        <v>Education</v>
      </c>
      <c r="P1173" s="26" t="str">
        <f>INDEX(customers!$G:$G,MATCH(orders!$B1173,customers!$A:$A,0))</f>
        <v>SMBs</v>
      </c>
      <c r="Q1173" t="str">
        <f>INDEX(customers!$J:$J,MATCH(orders!$B1173,customers!$A:$A,0))</f>
        <v>Basic</v>
      </c>
      <c r="R1173" t="str">
        <f>INDEX(customers!$K:$K,MATCH(orders!$B1173,customers!$A:$A,0))</f>
        <v>Monthly</v>
      </c>
    </row>
    <row r="1174" spans="1:18" x14ac:dyDescent="0.25">
      <c r="A1174" t="s">
        <v>2186</v>
      </c>
      <c r="B1174" t="s">
        <v>2176</v>
      </c>
      <c r="C1174" t="s">
        <v>2187</v>
      </c>
      <c r="D1174" s="26">
        <v>45424</v>
      </c>
      <c r="E1174" t="s">
        <v>18</v>
      </c>
      <c r="F1174" t="s">
        <v>4</v>
      </c>
      <c r="G1174">
        <v>135</v>
      </c>
      <c r="H1174">
        <v>110.7</v>
      </c>
      <c r="I1174" s="26">
        <f t="shared" si="36"/>
        <v>45413</v>
      </c>
      <c r="J1174" s="26">
        <f>INDEX(customers!$L:$L,MATCH(orders!$B1174,customers!$A:$A,0))</f>
        <v>45292</v>
      </c>
      <c r="K1174">
        <v>1</v>
      </c>
      <c r="L1174">
        <f t="shared" si="37"/>
        <v>4</v>
      </c>
      <c r="M1174" s="26" t="str">
        <f>INDEX(customers!$I:$I,MATCH(orders!$B1174,customers!$A:$A,0))</f>
        <v>Social Media</v>
      </c>
      <c r="N1174" s="26" t="str">
        <f>INDEX(customers!$E:$E,MATCH(orders!$B1174,customers!$A:$A,0))</f>
        <v>North America</v>
      </c>
      <c r="O1174" s="26" t="str">
        <f>INDEX(customers!$F:$F,MATCH(orders!$B1174,customers!$A:$A,0))</f>
        <v>Education</v>
      </c>
      <c r="P1174" s="26" t="str">
        <f>INDEX(customers!$G:$G,MATCH(orders!$B1174,customers!$A:$A,0))</f>
        <v>SMBs</v>
      </c>
      <c r="Q1174" t="str">
        <f>INDEX(customers!$J:$J,MATCH(orders!$B1174,customers!$A:$A,0))</f>
        <v>Basic</v>
      </c>
      <c r="R1174" t="str">
        <f>INDEX(customers!$K:$K,MATCH(orders!$B1174,customers!$A:$A,0))</f>
        <v>Monthly</v>
      </c>
    </row>
    <row r="1175" spans="1:18" x14ac:dyDescent="0.25">
      <c r="A1175" t="s">
        <v>2188</v>
      </c>
      <c r="B1175" t="s">
        <v>2176</v>
      </c>
      <c r="C1175" t="s">
        <v>2189</v>
      </c>
      <c r="D1175" s="26">
        <v>45455</v>
      </c>
      <c r="E1175" t="s">
        <v>18</v>
      </c>
      <c r="F1175" t="s">
        <v>4</v>
      </c>
      <c r="G1175">
        <v>135</v>
      </c>
      <c r="H1175">
        <v>110.7</v>
      </c>
      <c r="I1175" s="26">
        <f t="shared" si="36"/>
        <v>45444</v>
      </c>
      <c r="J1175" s="26">
        <f>INDEX(customers!$L:$L,MATCH(orders!$B1175,customers!$A:$A,0))</f>
        <v>45292</v>
      </c>
      <c r="K1175">
        <v>1</v>
      </c>
      <c r="L1175">
        <f t="shared" si="37"/>
        <v>5</v>
      </c>
      <c r="M1175" s="26" t="str">
        <f>INDEX(customers!$I:$I,MATCH(orders!$B1175,customers!$A:$A,0))</f>
        <v>Social Media</v>
      </c>
      <c r="N1175" s="26" t="str">
        <f>INDEX(customers!$E:$E,MATCH(orders!$B1175,customers!$A:$A,0))</f>
        <v>North America</v>
      </c>
      <c r="O1175" s="26" t="str">
        <f>INDEX(customers!$F:$F,MATCH(orders!$B1175,customers!$A:$A,0))</f>
        <v>Education</v>
      </c>
      <c r="P1175" s="26" t="str">
        <f>INDEX(customers!$G:$G,MATCH(orders!$B1175,customers!$A:$A,0))</f>
        <v>SMBs</v>
      </c>
      <c r="Q1175" t="str">
        <f>INDEX(customers!$J:$J,MATCH(orders!$B1175,customers!$A:$A,0))</f>
        <v>Basic</v>
      </c>
      <c r="R1175" t="str">
        <f>INDEX(customers!$K:$K,MATCH(orders!$B1175,customers!$A:$A,0))</f>
        <v>Monthly</v>
      </c>
    </row>
    <row r="1176" spans="1:18" x14ac:dyDescent="0.25">
      <c r="A1176" t="s">
        <v>2190</v>
      </c>
      <c r="B1176" t="s">
        <v>2176</v>
      </c>
      <c r="C1176" t="s">
        <v>2189</v>
      </c>
      <c r="D1176" s="26">
        <v>45485</v>
      </c>
      <c r="E1176" t="s">
        <v>18</v>
      </c>
      <c r="F1176" t="s">
        <v>4</v>
      </c>
      <c r="G1176">
        <v>135</v>
      </c>
      <c r="H1176">
        <v>110.7</v>
      </c>
      <c r="I1176" s="26">
        <f t="shared" si="36"/>
        <v>45474</v>
      </c>
      <c r="J1176" s="26">
        <f>INDEX(customers!$L:$L,MATCH(orders!$B1176,customers!$A:$A,0))</f>
        <v>45292</v>
      </c>
      <c r="K1176">
        <v>1</v>
      </c>
      <c r="L1176">
        <f t="shared" si="37"/>
        <v>6</v>
      </c>
      <c r="M1176" s="26" t="str">
        <f>INDEX(customers!$I:$I,MATCH(orders!$B1176,customers!$A:$A,0))</f>
        <v>Social Media</v>
      </c>
      <c r="N1176" s="26" t="str">
        <f>INDEX(customers!$E:$E,MATCH(orders!$B1176,customers!$A:$A,0))</f>
        <v>North America</v>
      </c>
      <c r="O1176" s="26" t="str">
        <f>INDEX(customers!$F:$F,MATCH(orders!$B1176,customers!$A:$A,0))</f>
        <v>Education</v>
      </c>
      <c r="P1176" s="26" t="str">
        <f>INDEX(customers!$G:$G,MATCH(orders!$B1176,customers!$A:$A,0))</f>
        <v>SMBs</v>
      </c>
      <c r="Q1176" t="str">
        <f>INDEX(customers!$J:$J,MATCH(orders!$B1176,customers!$A:$A,0))</f>
        <v>Basic</v>
      </c>
      <c r="R1176" t="str">
        <f>INDEX(customers!$K:$K,MATCH(orders!$B1176,customers!$A:$A,0))</f>
        <v>Monthly</v>
      </c>
    </row>
    <row r="1177" spans="1:18" x14ac:dyDescent="0.25">
      <c r="A1177" t="s">
        <v>2191</v>
      </c>
      <c r="B1177" t="s">
        <v>2176</v>
      </c>
      <c r="C1177" t="s">
        <v>2192</v>
      </c>
      <c r="D1177" s="26">
        <v>45486</v>
      </c>
      <c r="E1177" t="s">
        <v>18</v>
      </c>
      <c r="F1177" t="s">
        <v>4</v>
      </c>
      <c r="G1177">
        <v>135</v>
      </c>
      <c r="H1177">
        <v>110.7</v>
      </c>
      <c r="I1177" s="26">
        <f t="shared" si="36"/>
        <v>45474</v>
      </c>
      <c r="J1177" s="26">
        <f>INDEX(customers!$L:$L,MATCH(orders!$B1177,customers!$A:$A,0))</f>
        <v>45292</v>
      </c>
      <c r="K1177">
        <v>1</v>
      </c>
      <c r="L1177">
        <f t="shared" si="37"/>
        <v>6</v>
      </c>
      <c r="M1177" s="26" t="str">
        <f>INDEX(customers!$I:$I,MATCH(orders!$B1177,customers!$A:$A,0))</f>
        <v>Social Media</v>
      </c>
      <c r="N1177" s="26" t="str">
        <f>INDEX(customers!$E:$E,MATCH(orders!$B1177,customers!$A:$A,0))</f>
        <v>North America</v>
      </c>
      <c r="O1177" s="26" t="str">
        <f>INDEX(customers!$F:$F,MATCH(orders!$B1177,customers!$A:$A,0))</f>
        <v>Education</v>
      </c>
      <c r="P1177" s="26" t="str">
        <f>INDEX(customers!$G:$G,MATCH(orders!$B1177,customers!$A:$A,0))</f>
        <v>SMBs</v>
      </c>
      <c r="Q1177" t="str">
        <f>INDEX(customers!$J:$J,MATCH(orders!$B1177,customers!$A:$A,0))</f>
        <v>Basic</v>
      </c>
      <c r="R1177" t="str">
        <f>INDEX(customers!$K:$K,MATCH(orders!$B1177,customers!$A:$A,0))</f>
        <v>Monthly</v>
      </c>
    </row>
    <row r="1178" spans="1:18" x14ac:dyDescent="0.25">
      <c r="A1178" t="s">
        <v>2193</v>
      </c>
      <c r="B1178" t="s">
        <v>2176</v>
      </c>
      <c r="C1178" t="s">
        <v>2194</v>
      </c>
      <c r="D1178" s="26">
        <v>45517</v>
      </c>
      <c r="E1178" t="s">
        <v>19</v>
      </c>
      <c r="F1178" t="s">
        <v>4</v>
      </c>
      <c r="G1178">
        <v>315</v>
      </c>
      <c r="H1178">
        <v>267.75</v>
      </c>
      <c r="I1178" s="26">
        <f t="shared" si="36"/>
        <v>45505</v>
      </c>
      <c r="J1178" s="26">
        <f>INDEX(customers!$L:$L,MATCH(orders!$B1178,customers!$A:$A,0))</f>
        <v>45292</v>
      </c>
      <c r="K1178">
        <v>1</v>
      </c>
      <c r="L1178">
        <f t="shared" si="37"/>
        <v>7</v>
      </c>
      <c r="M1178" s="26" t="str">
        <f>INDEX(customers!$I:$I,MATCH(orders!$B1178,customers!$A:$A,0))</f>
        <v>Social Media</v>
      </c>
      <c r="N1178" s="26" t="str">
        <f>INDEX(customers!$E:$E,MATCH(orders!$B1178,customers!$A:$A,0))</f>
        <v>North America</v>
      </c>
      <c r="O1178" s="26" t="str">
        <f>INDEX(customers!$F:$F,MATCH(orders!$B1178,customers!$A:$A,0))</f>
        <v>Education</v>
      </c>
      <c r="P1178" s="26" t="str">
        <f>INDEX(customers!$G:$G,MATCH(orders!$B1178,customers!$A:$A,0))</f>
        <v>SMBs</v>
      </c>
      <c r="Q1178" t="str">
        <f>INDEX(customers!$J:$J,MATCH(orders!$B1178,customers!$A:$A,0))</f>
        <v>Basic</v>
      </c>
      <c r="R1178" t="str">
        <f>INDEX(customers!$K:$K,MATCH(orders!$B1178,customers!$A:$A,0))</f>
        <v>Monthly</v>
      </c>
    </row>
    <row r="1179" spans="1:18" x14ac:dyDescent="0.25">
      <c r="A1179" t="s">
        <v>2195</v>
      </c>
      <c r="B1179" t="s">
        <v>2176</v>
      </c>
      <c r="C1179" t="s">
        <v>2196</v>
      </c>
      <c r="D1179" s="26">
        <v>45548</v>
      </c>
      <c r="E1179" t="s">
        <v>19</v>
      </c>
      <c r="F1179" t="s">
        <v>4</v>
      </c>
      <c r="G1179">
        <v>315</v>
      </c>
      <c r="H1179">
        <v>267.75</v>
      </c>
      <c r="I1179" s="26">
        <f t="shared" si="36"/>
        <v>45536</v>
      </c>
      <c r="J1179" s="26">
        <f>INDEX(customers!$L:$L,MATCH(orders!$B1179,customers!$A:$A,0))</f>
        <v>45292</v>
      </c>
      <c r="K1179">
        <v>1</v>
      </c>
      <c r="L1179">
        <f t="shared" si="37"/>
        <v>8</v>
      </c>
      <c r="M1179" s="26" t="str">
        <f>INDEX(customers!$I:$I,MATCH(orders!$B1179,customers!$A:$A,0))</f>
        <v>Social Media</v>
      </c>
      <c r="N1179" s="26" t="str">
        <f>INDEX(customers!$E:$E,MATCH(orders!$B1179,customers!$A:$A,0))</f>
        <v>North America</v>
      </c>
      <c r="O1179" s="26" t="str">
        <f>INDEX(customers!$F:$F,MATCH(orders!$B1179,customers!$A:$A,0))</f>
        <v>Education</v>
      </c>
      <c r="P1179" s="26" t="str">
        <f>INDEX(customers!$G:$G,MATCH(orders!$B1179,customers!$A:$A,0))</f>
        <v>SMBs</v>
      </c>
      <c r="Q1179" t="str">
        <f>INDEX(customers!$J:$J,MATCH(orders!$B1179,customers!$A:$A,0))</f>
        <v>Basic</v>
      </c>
      <c r="R1179" t="str">
        <f>INDEX(customers!$K:$K,MATCH(orders!$B1179,customers!$A:$A,0))</f>
        <v>Monthly</v>
      </c>
    </row>
    <row r="1180" spans="1:18" x14ac:dyDescent="0.25">
      <c r="A1180" t="s">
        <v>2197</v>
      </c>
      <c r="B1180" t="s">
        <v>2176</v>
      </c>
      <c r="C1180" t="s">
        <v>2196</v>
      </c>
      <c r="D1180" s="26">
        <v>45578</v>
      </c>
      <c r="E1180" t="s">
        <v>19</v>
      </c>
      <c r="F1180" t="s">
        <v>4</v>
      </c>
      <c r="G1180">
        <v>315</v>
      </c>
      <c r="H1180">
        <v>267.75</v>
      </c>
      <c r="I1180" s="26">
        <f t="shared" si="36"/>
        <v>45566</v>
      </c>
      <c r="J1180" s="26">
        <f>INDEX(customers!$L:$L,MATCH(orders!$B1180,customers!$A:$A,0))</f>
        <v>45292</v>
      </c>
      <c r="K1180">
        <v>1</v>
      </c>
      <c r="L1180">
        <f t="shared" si="37"/>
        <v>9</v>
      </c>
      <c r="M1180" s="26" t="str">
        <f>INDEX(customers!$I:$I,MATCH(orders!$B1180,customers!$A:$A,0))</f>
        <v>Social Media</v>
      </c>
      <c r="N1180" s="26" t="str">
        <f>INDEX(customers!$E:$E,MATCH(orders!$B1180,customers!$A:$A,0))</f>
        <v>North America</v>
      </c>
      <c r="O1180" s="26" t="str">
        <f>INDEX(customers!$F:$F,MATCH(orders!$B1180,customers!$A:$A,0))</f>
        <v>Education</v>
      </c>
      <c r="P1180" s="26" t="str">
        <f>INDEX(customers!$G:$G,MATCH(orders!$B1180,customers!$A:$A,0))</f>
        <v>SMBs</v>
      </c>
      <c r="Q1180" t="str">
        <f>INDEX(customers!$J:$J,MATCH(orders!$B1180,customers!$A:$A,0))</f>
        <v>Basic</v>
      </c>
      <c r="R1180" t="str">
        <f>INDEX(customers!$K:$K,MATCH(orders!$B1180,customers!$A:$A,0))</f>
        <v>Monthly</v>
      </c>
    </row>
    <row r="1181" spans="1:18" x14ac:dyDescent="0.25">
      <c r="A1181" t="s">
        <v>2198</v>
      </c>
      <c r="B1181" t="s">
        <v>2176</v>
      </c>
      <c r="C1181" t="s">
        <v>2199</v>
      </c>
      <c r="D1181" s="26">
        <v>45579</v>
      </c>
      <c r="E1181" t="s">
        <v>19</v>
      </c>
      <c r="F1181" t="s">
        <v>4</v>
      </c>
      <c r="G1181">
        <v>315</v>
      </c>
      <c r="H1181">
        <v>267.75</v>
      </c>
      <c r="I1181" s="26">
        <f t="shared" si="36"/>
        <v>45566</v>
      </c>
      <c r="J1181" s="26">
        <f>INDEX(customers!$L:$L,MATCH(orders!$B1181,customers!$A:$A,0))</f>
        <v>45292</v>
      </c>
      <c r="K1181">
        <v>1</v>
      </c>
      <c r="L1181">
        <f t="shared" si="37"/>
        <v>9</v>
      </c>
      <c r="M1181" s="26" t="str">
        <f>INDEX(customers!$I:$I,MATCH(orders!$B1181,customers!$A:$A,0))</f>
        <v>Social Media</v>
      </c>
      <c r="N1181" s="26" t="str">
        <f>INDEX(customers!$E:$E,MATCH(orders!$B1181,customers!$A:$A,0))</f>
        <v>North America</v>
      </c>
      <c r="O1181" s="26" t="str">
        <f>INDEX(customers!$F:$F,MATCH(orders!$B1181,customers!$A:$A,0))</f>
        <v>Education</v>
      </c>
      <c r="P1181" s="26" t="str">
        <f>INDEX(customers!$G:$G,MATCH(orders!$B1181,customers!$A:$A,0))</f>
        <v>SMBs</v>
      </c>
      <c r="Q1181" t="str">
        <f>INDEX(customers!$J:$J,MATCH(orders!$B1181,customers!$A:$A,0))</f>
        <v>Basic</v>
      </c>
      <c r="R1181" t="str">
        <f>INDEX(customers!$K:$K,MATCH(orders!$B1181,customers!$A:$A,0))</f>
        <v>Monthly</v>
      </c>
    </row>
    <row r="1182" spans="1:18" x14ac:dyDescent="0.25">
      <c r="A1182" t="s">
        <v>2200</v>
      </c>
      <c r="B1182" t="s">
        <v>2176</v>
      </c>
      <c r="C1182" t="s">
        <v>2201</v>
      </c>
      <c r="D1182" s="26">
        <v>45610</v>
      </c>
      <c r="E1182" t="s">
        <v>19</v>
      </c>
      <c r="F1182" t="s">
        <v>4</v>
      </c>
      <c r="G1182">
        <v>315</v>
      </c>
      <c r="H1182">
        <v>267.75</v>
      </c>
      <c r="I1182" s="26">
        <f t="shared" si="36"/>
        <v>45597</v>
      </c>
      <c r="J1182" s="26">
        <f>INDEX(customers!$L:$L,MATCH(orders!$B1182,customers!$A:$A,0))</f>
        <v>45292</v>
      </c>
      <c r="K1182">
        <v>1</v>
      </c>
      <c r="L1182">
        <f t="shared" si="37"/>
        <v>10</v>
      </c>
      <c r="M1182" s="26" t="str">
        <f>INDEX(customers!$I:$I,MATCH(orders!$B1182,customers!$A:$A,0))</f>
        <v>Social Media</v>
      </c>
      <c r="N1182" s="26" t="str">
        <f>INDEX(customers!$E:$E,MATCH(orders!$B1182,customers!$A:$A,0))</f>
        <v>North America</v>
      </c>
      <c r="O1182" s="26" t="str">
        <f>INDEX(customers!$F:$F,MATCH(orders!$B1182,customers!$A:$A,0))</f>
        <v>Education</v>
      </c>
      <c r="P1182" s="26" t="str">
        <f>INDEX(customers!$G:$G,MATCH(orders!$B1182,customers!$A:$A,0))</f>
        <v>SMBs</v>
      </c>
      <c r="Q1182" t="str">
        <f>INDEX(customers!$J:$J,MATCH(orders!$B1182,customers!$A:$A,0))</f>
        <v>Basic</v>
      </c>
      <c r="R1182" t="str">
        <f>INDEX(customers!$K:$K,MATCH(orders!$B1182,customers!$A:$A,0))</f>
        <v>Monthly</v>
      </c>
    </row>
    <row r="1183" spans="1:18" x14ac:dyDescent="0.25">
      <c r="A1183" t="s">
        <v>2202</v>
      </c>
      <c r="B1183" t="s">
        <v>2176</v>
      </c>
      <c r="C1183" t="s">
        <v>2201</v>
      </c>
      <c r="D1183" s="26">
        <v>45640</v>
      </c>
      <c r="E1183" t="s">
        <v>19</v>
      </c>
      <c r="F1183" t="s">
        <v>4</v>
      </c>
      <c r="G1183">
        <v>315</v>
      </c>
      <c r="H1183">
        <v>267.75</v>
      </c>
      <c r="I1183" s="26">
        <f t="shared" si="36"/>
        <v>45627</v>
      </c>
      <c r="J1183" s="26">
        <f>INDEX(customers!$L:$L,MATCH(orders!$B1183,customers!$A:$A,0))</f>
        <v>45292</v>
      </c>
      <c r="K1183">
        <v>1</v>
      </c>
      <c r="L1183">
        <f t="shared" si="37"/>
        <v>11</v>
      </c>
      <c r="M1183" s="26" t="str">
        <f>INDEX(customers!$I:$I,MATCH(orders!$B1183,customers!$A:$A,0))</f>
        <v>Social Media</v>
      </c>
      <c r="N1183" s="26" t="str">
        <f>INDEX(customers!$E:$E,MATCH(orders!$B1183,customers!$A:$A,0))</f>
        <v>North America</v>
      </c>
      <c r="O1183" s="26" t="str">
        <f>INDEX(customers!$F:$F,MATCH(orders!$B1183,customers!$A:$A,0))</f>
        <v>Education</v>
      </c>
      <c r="P1183" s="26" t="str">
        <f>INDEX(customers!$G:$G,MATCH(orders!$B1183,customers!$A:$A,0))</f>
        <v>SMBs</v>
      </c>
      <c r="Q1183" t="str">
        <f>INDEX(customers!$J:$J,MATCH(orders!$B1183,customers!$A:$A,0))</f>
        <v>Basic</v>
      </c>
      <c r="R1183" t="str">
        <f>INDEX(customers!$K:$K,MATCH(orders!$B1183,customers!$A:$A,0))</f>
        <v>Monthly</v>
      </c>
    </row>
    <row r="1184" spans="1:18" x14ac:dyDescent="0.25">
      <c r="A1184" t="s">
        <v>2203</v>
      </c>
      <c r="B1184" t="s">
        <v>2176</v>
      </c>
      <c r="C1184" t="s">
        <v>2204</v>
      </c>
      <c r="D1184" s="26">
        <v>45641</v>
      </c>
      <c r="E1184" t="s">
        <v>18</v>
      </c>
      <c r="F1184" t="s">
        <v>4</v>
      </c>
      <c r="G1184">
        <v>135</v>
      </c>
      <c r="H1184">
        <v>110.7</v>
      </c>
      <c r="I1184" s="26">
        <f t="shared" si="36"/>
        <v>45627</v>
      </c>
      <c r="J1184" s="26">
        <f>INDEX(customers!$L:$L,MATCH(orders!$B1184,customers!$A:$A,0))</f>
        <v>45292</v>
      </c>
      <c r="K1184">
        <v>1</v>
      </c>
      <c r="L1184">
        <f t="shared" si="37"/>
        <v>11</v>
      </c>
      <c r="M1184" s="26" t="str">
        <f>INDEX(customers!$I:$I,MATCH(orders!$B1184,customers!$A:$A,0))</f>
        <v>Social Media</v>
      </c>
      <c r="N1184" s="26" t="str">
        <f>INDEX(customers!$E:$E,MATCH(orders!$B1184,customers!$A:$A,0))</f>
        <v>North America</v>
      </c>
      <c r="O1184" s="26" t="str">
        <f>INDEX(customers!$F:$F,MATCH(orders!$B1184,customers!$A:$A,0))</f>
        <v>Education</v>
      </c>
      <c r="P1184" s="26" t="str">
        <f>INDEX(customers!$G:$G,MATCH(orders!$B1184,customers!$A:$A,0))</f>
        <v>SMBs</v>
      </c>
      <c r="Q1184" t="str">
        <f>INDEX(customers!$J:$J,MATCH(orders!$B1184,customers!$A:$A,0))</f>
        <v>Basic</v>
      </c>
      <c r="R1184" t="str">
        <f>INDEX(customers!$K:$K,MATCH(orders!$B1184,customers!$A:$A,0))</f>
        <v>Monthly</v>
      </c>
    </row>
    <row r="1185" spans="1:18" x14ac:dyDescent="0.25">
      <c r="A1185" t="s">
        <v>2205</v>
      </c>
      <c r="B1185" t="s">
        <v>2206</v>
      </c>
      <c r="C1185" t="s">
        <v>2207</v>
      </c>
      <c r="D1185" s="26">
        <v>45328</v>
      </c>
      <c r="E1185" t="s">
        <v>18</v>
      </c>
      <c r="F1185" t="s">
        <v>4</v>
      </c>
      <c r="G1185">
        <v>135</v>
      </c>
      <c r="H1185">
        <v>110.7</v>
      </c>
      <c r="I1185" s="26">
        <f t="shared" si="36"/>
        <v>45323</v>
      </c>
      <c r="J1185" s="26">
        <f>INDEX(customers!$L:$L,MATCH(orders!$B1185,customers!$A:$A,0))</f>
        <v>45323</v>
      </c>
      <c r="K1185">
        <v>1</v>
      </c>
      <c r="L1185">
        <f t="shared" si="37"/>
        <v>0</v>
      </c>
      <c r="M1185" s="26" t="str">
        <f>INDEX(customers!$I:$I,MATCH(orders!$B1185,customers!$A:$A,0))</f>
        <v>Paid Search</v>
      </c>
      <c r="N1185" s="26" t="str">
        <f>INDEX(customers!$E:$E,MATCH(orders!$B1185,customers!$A:$A,0))</f>
        <v>North America</v>
      </c>
      <c r="O1185" s="26" t="str">
        <f>INDEX(customers!$F:$F,MATCH(orders!$B1185,customers!$A:$A,0))</f>
        <v>Tech</v>
      </c>
      <c r="P1185" s="26" t="str">
        <f>INDEX(customers!$G:$G,MATCH(orders!$B1185,customers!$A:$A,0))</f>
        <v>SMBs</v>
      </c>
      <c r="Q1185" t="str">
        <f>INDEX(customers!$J:$J,MATCH(orders!$B1185,customers!$A:$A,0))</f>
        <v>Pro</v>
      </c>
      <c r="R1185" t="str">
        <f>INDEX(customers!$K:$K,MATCH(orders!$B1185,customers!$A:$A,0))</f>
        <v>Monthly</v>
      </c>
    </row>
    <row r="1186" spans="1:18" x14ac:dyDescent="0.25">
      <c r="A1186" t="s">
        <v>2208</v>
      </c>
      <c r="B1186" t="s">
        <v>2206</v>
      </c>
      <c r="C1186" t="s">
        <v>2207</v>
      </c>
      <c r="D1186" s="26">
        <v>45357</v>
      </c>
      <c r="E1186" t="s">
        <v>18</v>
      </c>
      <c r="F1186" t="s">
        <v>4</v>
      </c>
      <c r="G1186">
        <v>135</v>
      </c>
      <c r="H1186">
        <v>110.7</v>
      </c>
      <c r="I1186" s="26">
        <f t="shared" si="36"/>
        <v>45352</v>
      </c>
      <c r="J1186" s="26">
        <f>INDEX(customers!$L:$L,MATCH(orders!$B1186,customers!$A:$A,0))</f>
        <v>45323</v>
      </c>
      <c r="K1186">
        <v>1</v>
      </c>
      <c r="L1186">
        <f t="shared" si="37"/>
        <v>1</v>
      </c>
      <c r="M1186" s="26" t="str">
        <f>INDEX(customers!$I:$I,MATCH(orders!$B1186,customers!$A:$A,0))</f>
        <v>Paid Search</v>
      </c>
      <c r="N1186" s="26" t="str">
        <f>INDEX(customers!$E:$E,MATCH(orders!$B1186,customers!$A:$A,0))</f>
        <v>North America</v>
      </c>
      <c r="O1186" s="26" t="str">
        <f>INDEX(customers!$F:$F,MATCH(orders!$B1186,customers!$A:$A,0))</f>
        <v>Tech</v>
      </c>
      <c r="P1186" s="26" t="str">
        <f>INDEX(customers!$G:$G,MATCH(orders!$B1186,customers!$A:$A,0))</f>
        <v>SMBs</v>
      </c>
      <c r="Q1186" t="str">
        <f>INDEX(customers!$J:$J,MATCH(orders!$B1186,customers!$A:$A,0))</f>
        <v>Pro</v>
      </c>
      <c r="R1186" t="str">
        <f>INDEX(customers!$K:$K,MATCH(orders!$B1186,customers!$A:$A,0))</f>
        <v>Monthly</v>
      </c>
    </row>
    <row r="1187" spans="1:18" x14ac:dyDescent="0.25">
      <c r="A1187" t="s">
        <v>2209</v>
      </c>
      <c r="B1187" t="s">
        <v>2206</v>
      </c>
      <c r="C1187" t="s">
        <v>2210</v>
      </c>
      <c r="D1187" s="26">
        <v>45359</v>
      </c>
      <c r="E1187" t="s">
        <v>18</v>
      </c>
      <c r="F1187" t="s">
        <v>4</v>
      </c>
      <c r="G1187">
        <v>135</v>
      </c>
      <c r="H1187">
        <v>110.7</v>
      </c>
      <c r="I1187" s="26">
        <f t="shared" si="36"/>
        <v>45352</v>
      </c>
      <c r="J1187" s="26">
        <f>INDEX(customers!$L:$L,MATCH(orders!$B1187,customers!$A:$A,0))</f>
        <v>45323</v>
      </c>
      <c r="K1187">
        <v>1</v>
      </c>
      <c r="L1187">
        <f t="shared" si="37"/>
        <v>1</v>
      </c>
      <c r="M1187" s="26" t="str">
        <f>INDEX(customers!$I:$I,MATCH(orders!$B1187,customers!$A:$A,0))</f>
        <v>Paid Search</v>
      </c>
      <c r="N1187" s="26" t="str">
        <f>INDEX(customers!$E:$E,MATCH(orders!$B1187,customers!$A:$A,0))</f>
        <v>North America</v>
      </c>
      <c r="O1187" s="26" t="str">
        <f>INDEX(customers!$F:$F,MATCH(orders!$B1187,customers!$A:$A,0))</f>
        <v>Tech</v>
      </c>
      <c r="P1187" s="26" t="str">
        <f>INDEX(customers!$G:$G,MATCH(orders!$B1187,customers!$A:$A,0))</f>
        <v>SMBs</v>
      </c>
      <c r="Q1187" t="str">
        <f>INDEX(customers!$J:$J,MATCH(orders!$B1187,customers!$A:$A,0))</f>
        <v>Pro</v>
      </c>
      <c r="R1187" t="str">
        <f>INDEX(customers!$K:$K,MATCH(orders!$B1187,customers!$A:$A,0))</f>
        <v>Monthly</v>
      </c>
    </row>
    <row r="1188" spans="1:18" x14ac:dyDescent="0.25">
      <c r="A1188" t="s">
        <v>2211</v>
      </c>
      <c r="B1188" t="s">
        <v>2206</v>
      </c>
      <c r="C1188" t="s">
        <v>2212</v>
      </c>
      <c r="D1188" s="26">
        <v>45390</v>
      </c>
      <c r="E1188" t="s">
        <v>18</v>
      </c>
      <c r="F1188" t="s">
        <v>4</v>
      </c>
      <c r="G1188">
        <v>135</v>
      </c>
      <c r="H1188">
        <v>110.7</v>
      </c>
      <c r="I1188" s="26">
        <f t="shared" si="36"/>
        <v>45383</v>
      </c>
      <c r="J1188" s="26">
        <f>INDEX(customers!$L:$L,MATCH(orders!$B1188,customers!$A:$A,0))</f>
        <v>45323</v>
      </c>
      <c r="K1188">
        <v>1</v>
      </c>
      <c r="L1188">
        <f t="shared" si="37"/>
        <v>2</v>
      </c>
      <c r="M1188" s="26" t="str">
        <f>INDEX(customers!$I:$I,MATCH(orders!$B1188,customers!$A:$A,0))</f>
        <v>Paid Search</v>
      </c>
      <c r="N1188" s="26" t="str">
        <f>INDEX(customers!$E:$E,MATCH(orders!$B1188,customers!$A:$A,0))</f>
        <v>North America</v>
      </c>
      <c r="O1188" s="26" t="str">
        <f>INDEX(customers!$F:$F,MATCH(orders!$B1188,customers!$A:$A,0))</f>
        <v>Tech</v>
      </c>
      <c r="P1188" s="26" t="str">
        <f>INDEX(customers!$G:$G,MATCH(orders!$B1188,customers!$A:$A,0))</f>
        <v>SMBs</v>
      </c>
      <c r="Q1188" t="str">
        <f>INDEX(customers!$J:$J,MATCH(orders!$B1188,customers!$A:$A,0))</f>
        <v>Pro</v>
      </c>
      <c r="R1188" t="str">
        <f>INDEX(customers!$K:$K,MATCH(orders!$B1188,customers!$A:$A,0))</f>
        <v>Monthly</v>
      </c>
    </row>
    <row r="1189" spans="1:18" x14ac:dyDescent="0.25">
      <c r="A1189" t="s">
        <v>2213</v>
      </c>
      <c r="B1189" t="s">
        <v>2206</v>
      </c>
      <c r="C1189" t="s">
        <v>2212</v>
      </c>
      <c r="D1189" s="26">
        <v>45420</v>
      </c>
      <c r="E1189" t="s">
        <v>18</v>
      </c>
      <c r="F1189" t="s">
        <v>4</v>
      </c>
      <c r="G1189">
        <v>135</v>
      </c>
      <c r="H1189">
        <v>110.7</v>
      </c>
      <c r="I1189" s="26">
        <f t="shared" si="36"/>
        <v>45413</v>
      </c>
      <c r="J1189" s="26">
        <f>INDEX(customers!$L:$L,MATCH(orders!$B1189,customers!$A:$A,0))</f>
        <v>45323</v>
      </c>
      <c r="K1189">
        <v>1</v>
      </c>
      <c r="L1189">
        <f t="shared" si="37"/>
        <v>3</v>
      </c>
      <c r="M1189" s="26" t="str">
        <f>INDEX(customers!$I:$I,MATCH(orders!$B1189,customers!$A:$A,0))</f>
        <v>Paid Search</v>
      </c>
      <c r="N1189" s="26" t="str">
        <f>INDEX(customers!$E:$E,MATCH(orders!$B1189,customers!$A:$A,0))</f>
        <v>North America</v>
      </c>
      <c r="O1189" s="26" t="str">
        <f>INDEX(customers!$F:$F,MATCH(orders!$B1189,customers!$A:$A,0))</f>
        <v>Tech</v>
      </c>
      <c r="P1189" s="26" t="str">
        <f>INDEX(customers!$G:$G,MATCH(orders!$B1189,customers!$A:$A,0))</f>
        <v>SMBs</v>
      </c>
      <c r="Q1189" t="str">
        <f>INDEX(customers!$J:$J,MATCH(orders!$B1189,customers!$A:$A,0))</f>
        <v>Pro</v>
      </c>
      <c r="R1189" t="str">
        <f>INDEX(customers!$K:$K,MATCH(orders!$B1189,customers!$A:$A,0))</f>
        <v>Monthly</v>
      </c>
    </row>
    <row r="1190" spans="1:18" x14ac:dyDescent="0.25">
      <c r="A1190" t="s">
        <v>2214</v>
      </c>
      <c r="B1190" t="s">
        <v>2206</v>
      </c>
      <c r="C1190" t="s">
        <v>2215</v>
      </c>
      <c r="D1190" s="26">
        <v>45421</v>
      </c>
      <c r="E1190" t="s">
        <v>18</v>
      </c>
      <c r="F1190" t="s">
        <v>4</v>
      </c>
      <c r="G1190">
        <v>135</v>
      </c>
      <c r="H1190">
        <v>110.7</v>
      </c>
      <c r="I1190" s="26">
        <f t="shared" si="36"/>
        <v>45413</v>
      </c>
      <c r="J1190" s="26">
        <f>INDEX(customers!$L:$L,MATCH(orders!$B1190,customers!$A:$A,0))</f>
        <v>45323</v>
      </c>
      <c r="K1190">
        <v>1</v>
      </c>
      <c r="L1190">
        <f t="shared" si="37"/>
        <v>3</v>
      </c>
      <c r="M1190" s="26" t="str">
        <f>INDEX(customers!$I:$I,MATCH(orders!$B1190,customers!$A:$A,0))</f>
        <v>Paid Search</v>
      </c>
      <c r="N1190" s="26" t="str">
        <f>INDEX(customers!$E:$E,MATCH(orders!$B1190,customers!$A:$A,0))</f>
        <v>North America</v>
      </c>
      <c r="O1190" s="26" t="str">
        <f>INDEX(customers!$F:$F,MATCH(orders!$B1190,customers!$A:$A,0))</f>
        <v>Tech</v>
      </c>
      <c r="P1190" s="26" t="str">
        <f>INDEX(customers!$G:$G,MATCH(orders!$B1190,customers!$A:$A,0))</f>
        <v>SMBs</v>
      </c>
      <c r="Q1190" t="str">
        <f>INDEX(customers!$J:$J,MATCH(orders!$B1190,customers!$A:$A,0))</f>
        <v>Pro</v>
      </c>
      <c r="R1190" t="str">
        <f>INDEX(customers!$K:$K,MATCH(orders!$B1190,customers!$A:$A,0))</f>
        <v>Monthly</v>
      </c>
    </row>
    <row r="1191" spans="1:18" x14ac:dyDescent="0.25">
      <c r="A1191" t="s">
        <v>2216</v>
      </c>
      <c r="B1191" t="s">
        <v>2206</v>
      </c>
      <c r="C1191" t="s">
        <v>2217</v>
      </c>
      <c r="D1191" s="26">
        <v>45452</v>
      </c>
      <c r="E1191" t="s">
        <v>18</v>
      </c>
      <c r="F1191" t="s">
        <v>4</v>
      </c>
      <c r="G1191">
        <v>135</v>
      </c>
      <c r="H1191">
        <v>110.7</v>
      </c>
      <c r="I1191" s="26">
        <f t="shared" si="36"/>
        <v>45444</v>
      </c>
      <c r="J1191" s="26">
        <f>INDEX(customers!$L:$L,MATCH(orders!$B1191,customers!$A:$A,0))</f>
        <v>45323</v>
      </c>
      <c r="K1191">
        <v>1</v>
      </c>
      <c r="L1191">
        <f t="shared" si="37"/>
        <v>4</v>
      </c>
      <c r="M1191" s="26" t="str">
        <f>INDEX(customers!$I:$I,MATCH(orders!$B1191,customers!$A:$A,0))</f>
        <v>Paid Search</v>
      </c>
      <c r="N1191" s="26" t="str">
        <f>INDEX(customers!$E:$E,MATCH(orders!$B1191,customers!$A:$A,0))</f>
        <v>North America</v>
      </c>
      <c r="O1191" s="26" t="str">
        <f>INDEX(customers!$F:$F,MATCH(orders!$B1191,customers!$A:$A,0))</f>
        <v>Tech</v>
      </c>
      <c r="P1191" s="26" t="str">
        <f>INDEX(customers!$G:$G,MATCH(orders!$B1191,customers!$A:$A,0))</f>
        <v>SMBs</v>
      </c>
      <c r="Q1191" t="str">
        <f>INDEX(customers!$J:$J,MATCH(orders!$B1191,customers!$A:$A,0))</f>
        <v>Pro</v>
      </c>
      <c r="R1191" t="str">
        <f>INDEX(customers!$K:$K,MATCH(orders!$B1191,customers!$A:$A,0))</f>
        <v>Monthly</v>
      </c>
    </row>
    <row r="1192" spans="1:18" x14ac:dyDescent="0.25">
      <c r="A1192" t="s">
        <v>2218</v>
      </c>
      <c r="B1192" t="s">
        <v>2206</v>
      </c>
      <c r="C1192" t="s">
        <v>2217</v>
      </c>
      <c r="D1192" s="26">
        <v>45482</v>
      </c>
      <c r="E1192" t="s">
        <v>18</v>
      </c>
      <c r="F1192" t="s">
        <v>4</v>
      </c>
      <c r="G1192">
        <v>135</v>
      </c>
      <c r="H1192">
        <v>110.7</v>
      </c>
      <c r="I1192" s="26">
        <f t="shared" si="36"/>
        <v>45474</v>
      </c>
      <c r="J1192" s="26">
        <f>INDEX(customers!$L:$L,MATCH(orders!$B1192,customers!$A:$A,0))</f>
        <v>45323</v>
      </c>
      <c r="K1192">
        <v>1</v>
      </c>
      <c r="L1192">
        <f t="shared" si="37"/>
        <v>5</v>
      </c>
      <c r="M1192" s="26" t="str">
        <f>INDEX(customers!$I:$I,MATCH(orders!$B1192,customers!$A:$A,0))</f>
        <v>Paid Search</v>
      </c>
      <c r="N1192" s="26" t="str">
        <f>INDEX(customers!$E:$E,MATCH(orders!$B1192,customers!$A:$A,0))</f>
        <v>North America</v>
      </c>
      <c r="O1192" s="26" t="str">
        <f>INDEX(customers!$F:$F,MATCH(orders!$B1192,customers!$A:$A,0))</f>
        <v>Tech</v>
      </c>
      <c r="P1192" s="26" t="str">
        <f>INDEX(customers!$G:$G,MATCH(orders!$B1192,customers!$A:$A,0))</f>
        <v>SMBs</v>
      </c>
      <c r="Q1192" t="str">
        <f>INDEX(customers!$J:$J,MATCH(orders!$B1192,customers!$A:$A,0))</f>
        <v>Pro</v>
      </c>
      <c r="R1192" t="str">
        <f>INDEX(customers!$K:$K,MATCH(orders!$B1192,customers!$A:$A,0))</f>
        <v>Monthly</v>
      </c>
    </row>
    <row r="1193" spans="1:18" x14ac:dyDescent="0.25">
      <c r="A1193" t="s">
        <v>2219</v>
      </c>
      <c r="B1193" t="s">
        <v>2206</v>
      </c>
      <c r="C1193" t="s">
        <v>2220</v>
      </c>
      <c r="D1193" s="26">
        <v>45483</v>
      </c>
      <c r="E1193" t="s">
        <v>18</v>
      </c>
      <c r="F1193" t="s">
        <v>4</v>
      </c>
      <c r="G1193">
        <v>135</v>
      </c>
      <c r="H1193">
        <v>110.7</v>
      </c>
      <c r="I1193" s="26">
        <f t="shared" si="36"/>
        <v>45474</v>
      </c>
      <c r="J1193" s="26">
        <f>INDEX(customers!$L:$L,MATCH(orders!$B1193,customers!$A:$A,0))</f>
        <v>45323</v>
      </c>
      <c r="K1193">
        <v>1</v>
      </c>
      <c r="L1193">
        <f t="shared" si="37"/>
        <v>5</v>
      </c>
      <c r="M1193" s="26" t="str">
        <f>INDEX(customers!$I:$I,MATCH(orders!$B1193,customers!$A:$A,0))</f>
        <v>Paid Search</v>
      </c>
      <c r="N1193" s="26" t="str">
        <f>INDEX(customers!$E:$E,MATCH(orders!$B1193,customers!$A:$A,0))</f>
        <v>North America</v>
      </c>
      <c r="O1193" s="26" t="str">
        <f>INDEX(customers!$F:$F,MATCH(orders!$B1193,customers!$A:$A,0))</f>
        <v>Tech</v>
      </c>
      <c r="P1193" s="26" t="str">
        <f>INDEX(customers!$G:$G,MATCH(orders!$B1193,customers!$A:$A,0))</f>
        <v>SMBs</v>
      </c>
      <c r="Q1193" t="str">
        <f>INDEX(customers!$J:$J,MATCH(orders!$B1193,customers!$A:$A,0))</f>
        <v>Pro</v>
      </c>
      <c r="R1193" t="str">
        <f>INDEX(customers!$K:$K,MATCH(orders!$B1193,customers!$A:$A,0))</f>
        <v>Monthly</v>
      </c>
    </row>
    <row r="1194" spans="1:18" x14ac:dyDescent="0.25">
      <c r="A1194" t="s">
        <v>2221</v>
      </c>
      <c r="B1194" t="s">
        <v>2206</v>
      </c>
      <c r="C1194" t="s">
        <v>2222</v>
      </c>
      <c r="D1194" s="26">
        <v>45514</v>
      </c>
      <c r="E1194" t="s">
        <v>18</v>
      </c>
      <c r="F1194" t="s">
        <v>4</v>
      </c>
      <c r="G1194">
        <v>135</v>
      </c>
      <c r="H1194">
        <v>110.7</v>
      </c>
      <c r="I1194" s="26">
        <f t="shared" si="36"/>
        <v>45505</v>
      </c>
      <c r="J1194" s="26">
        <f>INDEX(customers!$L:$L,MATCH(orders!$B1194,customers!$A:$A,0))</f>
        <v>45323</v>
      </c>
      <c r="K1194">
        <v>1</v>
      </c>
      <c r="L1194">
        <f t="shared" si="37"/>
        <v>6</v>
      </c>
      <c r="M1194" s="26" t="str">
        <f>INDEX(customers!$I:$I,MATCH(orders!$B1194,customers!$A:$A,0))</f>
        <v>Paid Search</v>
      </c>
      <c r="N1194" s="26" t="str">
        <f>INDEX(customers!$E:$E,MATCH(orders!$B1194,customers!$A:$A,0))</f>
        <v>North America</v>
      </c>
      <c r="O1194" s="26" t="str">
        <f>INDEX(customers!$F:$F,MATCH(orders!$B1194,customers!$A:$A,0))</f>
        <v>Tech</v>
      </c>
      <c r="P1194" s="26" t="str">
        <f>INDEX(customers!$G:$G,MATCH(orders!$B1194,customers!$A:$A,0))</f>
        <v>SMBs</v>
      </c>
      <c r="Q1194" t="str">
        <f>INDEX(customers!$J:$J,MATCH(orders!$B1194,customers!$A:$A,0))</f>
        <v>Pro</v>
      </c>
      <c r="R1194" t="str">
        <f>INDEX(customers!$K:$K,MATCH(orders!$B1194,customers!$A:$A,0))</f>
        <v>Monthly</v>
      </c>
    </row>
    <row r="1195" spans="1:18" x14ac:dyDescent="0.25">
      <c r="A1195" t="s">
        <v>2223</v>
      </c>
      <c r="B1195" t="s">
        <v>2206</v>
      </c>
      <c r="C1195" t="s">
        <v>2224</v>
      </c>
      <c r="D1195" s="26">
        <v>45545</v>
      </c>
      <c r="E1195" t="s">
        <v>18</v>
      </c>
      <c r="F1195" t="s">
        <v>4</v>
      </c>
      <c r="G1195">
        <v>135</v>
      </c>
      <c r="H1195">
        <v>110.7</v>
      </c>
      <c r="I1195" s="26">
        <f t="shared" si="36"/>
        <v>45536</v>
      </c>
      <c r="J1195" s="26">
        <f>INDEX(customers!$L:$L,MATCH(orders!$B1195,customers!$A:$A,0))</f>
        <v>45323</v>
      </c>
      <c r="K1195">
        <v>1</v>
      </c>
      <c r="L1195">
        <f t="shared" si="37"/>
        <v>7</v>
      </c>
      <c r="M1195" s="26" t="str">
        <f>INDEX(customers!$I:$I,MATCH(orders!$B1195,customers!$A:$A,0))</f>
        <v>Paid Search</v>
      </c>
      <c r="N1195" s="26" t="str">
        <f>INDEX(customers!$E:$E,MATCH(orders!$B1195,customers!$A:$A,0))</f>
        <v>North America</v>
      </c>
      <c r="O1195" s="26" t="str">
        <f>INDEX(customers!$F:$F,MATCH(orders!$B1195,customers!$A:$A,0))</f>
        <v>Tech</v>
      </c>
      <c r="P1195" s="26" t="str">
        <f>INDEX(customers!$G:$G,MATCH(orders!$B1195,customers!$A:$A,0))</f>
        <v>SMBs</v>
      </c>
      <c r="Q1195" t="str">
        <f>INDEX(customers!$J:$J,MATCH(orders!$B1195,customers!$A:$A,0))</f>
        <v>Pro</v>
      </c>
      <c r="R1195" t="str">
        <f>INDEX(customers!$K:$K,MATCH(orders!$B1195,customers!$A:$A,0))</f>
        <v>Monthly</v>
      </c>
    </row>
    <row r="1196" spans="1:18" x14ac:dyDescent="0.25">
      <c r="A1196" t="s">
        <v>2225</v>
      </c>
      <c r="B1196" t="s">
        <v>2206</v>
      </c>
      <c r="C1196" t="s">
        <v>2224</v>
      </c>
      <c r="D1196" s="26">
        <v>45575</v>
      </c>
      <c r="E1196" t="s">
        <v>18</v>
      </c>
      <c r="F1196" t="s">
        <v>4</v>
      </c>
      <c r="G1196">
        <v>135</v>
      </c>
      <c r="H1196">
        <v>110.7</v>
      </c>
      <c r="I1196" s="26">
        <f t="shared" si="36"/>
        <v>45566</v>
      </c>
      <c r="J1196" s="26">
        <f>INDEX(customers!$L:$L,MATCH(orders!$B1196,customers!$A:$A,0))</f>
        <v>45323</v>
      </c>
      <c r="K1196">
        <v>1</v>
      </c>
      <c r="L1196">
        <f t="shared" si="37"/>
        <v>8</v>
      </c>
      <c r="M1196" s="26" t="str">
        <f>INDEX(customers!$I:$I,MATCH(orders!$B1196,customers!$A:$A,0))</f>
        <v>Paid Search</v>
      </c>
      <c r="N1196" s="26" t="str">
        <f>INDEX(customers!$E:$E,MATCH(orders!$B1196,customers!$A:$A,0))</f>
        <v>North America</v>
      </c>
      <c r="O1196" s="26" t="str">
        <f>INDEX(customers!$F:$F,MATCH(orders!$B1196,customers!$A:$A,0))</f>
        <v>Tech</v>
      </c>
      <c r="P1196" s="26" t="str">
        <f>INDEX(customers!$G:$G,MATCH(orders!$B1196,customers!$A:$A,0))</f>
        <v>SMBs</v>
      </c>
      <c r="Q1196" t="str">
        <f>INDEX(customers!$J:$J,MATCH(orders!$B1196,customers!$A:$A,0))</f>
        <v>Pro</v>
      </c>
      <c r="R1196" t="str">
        <f>INDEX(customers!$K:$K,MATCH(orders!$B1196,customers!$A:$A,0))</f>
        <v>Monthly</v>
      </c>
    </row>
    <row r="1197" spans="1:18" x14ac:dyDescent="0.25">
      <c r="A1197" t="s">
        <v>2226</v>
      </c>
      <c r="B1197" t="s">
        <v>2206</v>
      </c>
      <c r="C1197" t="s">
        <v>2227</v>
      </c>
      <c r="D1197" s="26">
        <v>45576</v>
      </c>
      <c r="E1197" t="s">
        <v>18</v>
      </c>
      <c r="F1197" t="s">
        <v>4</v>
      </c>
      <c r="G1197">
        <v>135</v>
      </c>
      <c r="H1197">
        <v>110.7</v>
      </c>
      <c r="I1197" s="26">
        <f t="shared" si="36"/>
        <v>45566</v>
      </c>
      <c r="J1197" s="26">
        <f>INDEX(customers!$L:$L,MATCH(orders!$B1197,customers!$A:$A,0))</f>
        <v>45323</v>
      </c>
      <c r="K1197">
        <v>1</v>
      </c>
      <c r="L1197">
        <f t="shared" si="37"/>
        <v>8</v>
      </c>
      <c r="M1197" s="26" t="str">
        <f>INDEX(customers!$I:$I,MATCH(orders!$B1197,customers!$A:$A,0))</f>
        <v>Paid Search</v>
      </c>
      <c r="N1197" s="26" t="str">
        <f>INDEX(customers!$E:$E,MATCH(orders!$B1197,customers!$A:$A,0))</f>
        <v>North America</v>
      </c>
      <c r="O1197" s="26" t="str">
        <f>INDEX(customers!$F:$F,MATCH(orders!$B1197,customers!$A:$A,0))</f>
        <v>Tech</v>
      </c>
      <c r="P1197" s="26" t="str">
        <f>INDEX(customers!$G:$G,MATCH(orders!$B1197,customers!$A:$A,0))</f>
        <v>SMBs</v>
      </c>
      <c r="Q1197" t="str">
        <f>INDEX(customers!$J:$J,MATCH(orders!$B1197,customers!$A:$A,0))</f>
        <v>Pro</v>
      </c>
      <c r="R1197" t="str">
        <f>INDEX(customers!$K:$K,MATCH(orders!$B1197,customers!$A:$A,0))</f>
        <v>Monthly</v>
      </c>
    </row>
    <row r="1198" spans="1:18" x14ac:dyDescent="0.25">
      <c r="A1198" t="s">
        <v>2228</v>
      </c>
      <c r="B1198" t="s">
        <v>2206</v>
      </c>
      <c r="C1198" t="s">
        <v>2229</v>
      </c>
      <c r="D1198" s="26">
        <v>45607</v>
      </c>
      <c r="E1198" t="s">
        <v>18</v>
      </c>
      <c r="F1198" t="s">
        <v>4</v>
      </c>
      <c r="G1198">
        <v>135</v>
      </c>
      <c r="H1198">
        <v>110.7</v>
      </c>
      <c r="I1198" s="26">
        <f t="shared" si="36"/>
        <v>45597</v>
      </c>
      <c r="J1198" s="26">
        <f>INDEX(customers!$L:$L,MATCH(orders!$B1198,customers!$A:$A,0))</f>
        <v>45323</v>
      </c>
      <c r="K1198">
        <v>1</v>
      </c>
      <c r="L1198">
        <f t="shared" si="37"/>
        <v>9</v>
      </c>
      <c r="M1198" s="26" t="str">
        <f>INDEX(customers!$I:$I,MATCH(orders!$B1198,customers!$A:$A,0))</f>
        <v>Paid Search</v>
      </c>
      <c r="N1198" s="26" t="str">
        <f>INDEX(customers!$E:$E,MATCH(orders!$B1198,customers!$A:$A,0))</f>
        <v>North America</v>
      </c>
      <c r="O1198" s="26" t="str">
        <f>INDEX(customers!$F:$F,MATCH(orders!$B1198,customers!$A:$A,0))</f>
        <v>Tech</v>
      </c>
      <c r="P1198" s="26" t="str">
        <f>INDEX(customers!$G:$G,MATCH(orders!$B1198,customers!$A:$A,0))</f>
        <v>SMBs</v>
      </c>
      <c r="Q1198" t="str">
        <f>INDEX(customers!$J:$J,MATCH(orders!$B1198,customers!$A:$A,0))</f>
        <v>Pro</v>
      </c>
      <c r="R1198" t="str">
        <f>INDEX(customers!$K:$K,MATCH(orders!$B1198,customers!$A:$A,0))</f>
        <v>Monthly</v>
      </c>
    </row>
    <row r="1199" spans="1:18" x14ac:dyDescent="0.25">
      <c r="A1199" t="s">
        <v>2230</v>
      </c>
      <c r="B1199" t="s">
        <v>2206</v>
      </c>
      <c r="C1199" t="s">
        <v>2229</v>
      </c>
      <c r="D1199" s="26">
        <v>45637</v>
      </c>
      <c r="E1199" t="s">
        <v>18</v>
      </c>
      <c r="F1199" t="s">
        <v>4</v>
      </c>
      <c r="G1199">
        <v>135</v>
      </c>
      <c r="H1199">
        <v>110.7</v>
      </c>
      <c r="I1199" s="26">
        <f t="shared" si="36"/>
        <v>45627</v>
      </c>
      <c r="J1199" s="26">
        <f>INDEX(customers!$L:$L,MATCH(orders!$B1199,customers!$A:$A,0))</f>
        <v>45323</v>
      </c>
      <c r="K1199">
        <v>1</v>
      </c>
      <c r="L1199">
        <f t="shared" si="37"/>
        <v>10</v>
      </c>
      <c r="M1199" s="26" t="str">
        <f>INDEX(customers!$I:$I,MATCH(orders!$B1199,customers!$A:$A,0))</f>
        <v>Paid Search</v>
      </c>
      <c r="N1199" s="26" t="str">
        <f>INDEX(customers!$E:$E,MATCH(orders!$B1199,customers!$A:$A,0))</f>
        <v>North America</v>
      </c>
      <c r="O1199" s="26" t="str">
        <f>INDEX(customers!$F:$F,MATCH(orders!$B1199,customers!$A:$A,0))</f>
        <v>Tech</v>
      </c>
      <c r="P1199" s="26" t="str">
        <f>INDEX(customers!$G:$G,MATCH(orders!$B1199,customers!$A:$A,0))</f>
        <v>SMBs</v>
      </c>
      <c r="Q1199" t="str">
        <f>INDEX(customers!$J:$J,MATCH(orders!$B1199,customers!$A:$A,0))</f>
        <v>Pro</v>
      </c>
      <c r="R1199" t="str">
        <f>INDEX(customers!$K:$K,MATCH(orders!$B1199,customers!$A:$A,0))</f>
        <v>Monthly</v>
      </c>
    </row>
    <row r="1200" spans="1:18" x14ac:dyDescent="0.25">
      <c r="A1200" t="s">
        <v>2231</v>
      </c>
      <c r="B1200" t="s">
        <v>2206</v>
      </c>
      <c r="C1200" t="s">
        <v>2232</v>
      </c>
      <c r="D1200" s="26">
        <v>45638</v>
      </c>
      <c r="E1200" t="s">
        <v>18</v>
      </c>
      <c r="F1200" t="s">
        <v>4</v>
      </c>
      <c r="G1200">
        <v>135</v>
      </c>
      <c r="H1200">
        <v>110.7</v>
      </c>
      <c r="I1200" s="26">
        <f t="shared" si="36"/>
        <v>45627</v>
      </c>
      <c r="J1200" s="26">
        <f>INDEX(customers!$L:$L,MATCH(orders!$B1200,customers!$A:$A,0))</f>
        <v>45323</v>
      </c>
      <c r="K1200">
        <v>1</v>
      </c>
      <c r="L1200">
        <f t="shared" si="37"/>
        <v>10</v>
      </c>
      <c r="M1200" s="26" t="str">
        <f>INDEX(customers!$I:$I,MATCH(orders!$B1200,customers!$A:$A,0))</f>
        <v>Paid Search</v>
      </c>
      <c r="N1200" s="26" t="str">
        <f>INDEX(customers!$E:$E,MATCH(orders!$B1200,customers!$A:$A,0))</f>
        <v>North America</v>
      </c>
      <c r="O1200" s="26" t="str">
        <f>INDEX(customers!$F:$F,MATCH(orders!$B1200,customers!$A:$A,0))</f>
        <v>Tech</v>
      </c>
      <c r="P1200" s="26" t="str">
        <f>INDEX(customers!$G:$G,MATCH(orders!$B1200,customers!$A:$A,0))</f>
        <v>SMBs</v>
      </c>
      <c r="Q1200" t="str">
        <f>INDEX(customers!$J:$J,MATCH(orders!$B1200,customers!$A:$A,0))</f>
        <v>Pro</v>
      </c>
      <c r="R1200" t="str">
        <f>INDEX(customers!$K:$K,MATCH(orders!$B1200,customers!$A:$A,0))</f>
        <v>Monthly</v>
      </c>
    </row>
    <row r="1201" spans="1:18" x14ac:dyDescent="0.25">
      <c r="A1201" t="s">
        <v>2233</v>
      </c>
      <c r="B1201" t="s">
        <v>2234</v>
      </c>
      <c r="C1201" t="s">
        <v>2235</v>
      </c>
      <c r="D1201" s="26">
        <v>45461</v>
      </c>
      <c r="E1201" t="s">
        <v>19</v>
      </c>
      <c r="F1201" t="s">
        <v>4</v>
      </c>
      <c r="G1201">
        <v>315</v>
      </c>
      <c r="H1201">
        <v>267.75</v>
      </c>
      <c r="I1201" s="26">
        <f t="shared" si="36"/>
        <v>45444</v>
      </c>
      <c r="J1201" s="26">
        <f>INDEX(customers!$L:$L,MATCH(orders!$B1201,customers!$A:$A,0))</f>
        <v>45444</v>
      </c>
      <c r="K1201">
        <v>1</v>
      </c>
      <c r="L1201">
        <f t="shared" si="37"/>
        <v>0</v>
      </c>
      <c r="M1201" s="26" t="str">
        <f>INDEX(customers!$I:$I,MATCH(orders!$B1201,customers!$A:$A,0))</f>
        <v>Email</v>
      </c>
      <c r="N1201" s="26" t="str">
        <f>INDEX(customers!$E:$E,MATCH(orders!$B1201,customers!$A:$A,0))</f>
        <v>Europe</v>
      </c>
      <c r="O1201" s="26" t="str">
        <f>INDEX(customers!$F:$F,MATCH(orders!$B1201,customers!$A:$A,0))</f>
        <v>Tech</v>
      </c>
      <c r="P1201" s="26" t="str">
        <f>INDEX(customers!$G:$G,MATCH(orders!$B1201,customers!$A:$A,0))</f>
        <v>SMBs</v>
      </c>
      <c r="Q1201" t="str">
        <f>INDEX(customers!$J:$J,MATCH(orders!$B1201,customers!$A:$A,0))</f>
        <v>Enterprise</v>
      </c>
      <c r="R1201" t="str">
        <f>INDEX(customers!$K:$K,MATCH(orders!$B1201,customers!$A:$A,0))</f>
        <v>Monthly</v>
      </c>
    </row>
    <row r="1202" spans="1:18" x14ac:dyDescent="0.25">
      <c r="A1202" t="s">
        <v>2236</v>
      </c>
      <c r="B1202" t="s">
        <v>2234</v>
      </c>
      <c r="C1202" t="s">
        <v>2235</v>
      </c>
      <c r="D1202" s="26">
        <v>45491</v>
      </c>
      <c r="E1202" t="s">
        <v>19</v>
      </c>
      <c r="F1202" t="s">
        <v>4</v>
      </c>
      <c r="G1202">
        <v>315</v>
      </c>
      <c r="H1202">
        <v>267.75</v>
      </c>
      <c r="I1202" s="26">
        <f t="shared" si="36"/>
        <v>45474</v>
      </c>
      <c r="J1202" s="26">
        <f>INDEX(customers!$L:$L,MATCH(orders!$B1202,customers!$A:$A,0))</f>
        <v>45444</v>
      </c>
      <c r="K1202">
        <v>1</v>
      </c>
      <c r="L1202">
        <f t="shared" si="37"/>
        <v>1</v>
      </c>
      <c r="M1202" s="26" t="str">
        <f>INDEX(customers!$I:$I,MATCH(orders!$B1202,customers!$A:$A,0))</f>
        <v>Email</v>
      </c>
      <c r="N1202" s="26" t="str">
        <f>INDEX(customers!$E:$E,MATCH(orders!$B1202,customers!$A:$A,0))</f>
        <v>Europe</v>
      </c>
      <c r="O1202" s="26" t="str">
        <f>INDEX(customers!$F:$F,MATCH(orders!$B1202,customers!$A:$A,0))</f>
        <v>Tech</v>
      </c>
      <c r="P1202" s="26" t="str">
        <f>INDEX(customers!$G:$G,MATCH(orders!$B1202,customers!$A:$A,0))</f>
        <v>SMBs</v>
      </c>
      <c r="Q1202" t="str">
        <f>INDEX(customers!$J:$J,MATCH(orders!$B1202,customers!$A:$A,0))</f>
        <v>Enterprise</v>
      </c>
      <c r="R1202" t="str">
        <f>INDEX(customers!$K:$K,MATCH(orders!$B1202,customers!$A:$A,0))</f>
        <v>Monthly</v>
      </c>
    </row>
    <row r="1203" spans="1:18" x14ac:dyDescent="0.25">
      <c r="A1203" t="s">
        <v>2237</v>
      </c>
      <c r="B1203" t="s">
        <v>2234</v>
      </c>
      <c r="C1203" t="s">
        <v>2238</v>
      </c>
      <c r="D1203" s="26">
        <v>45492</v>
      </c>
      <c r="E1203" t="s">
        <v>19</v>
      </c>
      <c r="F1203" t="s">
        <v>4</v>
      </c>
      <c r="G1203">
        <v>315</v>
      </c>
      <c r="H1203">
        <v>267.75</v>
      </c>
      <c r="I1203" s="26">
        <f t="shared" si="36"/>
        <v>45474</v>
      </c>
      <c r="J1203" s="26">
        <f>INDEX(customers!$L:$L,MATCH(orders!$B1203,customers!$A:$A,0))</f>
        <v>45444</v>
      </c>
      <c r="K1203">
        <v>1</v>
      </c>
      <c r="L1203">
        <f t="shared" si="37"/>
        <v>1</v>
      </c>
      <c r="M1203" s="26" t="str">
        <f>INDEX(customers!$I:$I,MATCH(orders!$B1203,customers!$A:$A,0))</f>
        <v>Email</v>
      </c>
      <c r="N1203" s="26" t="str">
        <f>INDEX(customers!$E:$E,MATCH(orders!$B1203,customers!$A:$A,0))</f>
        <v>Europe</v>
      </c>
      <c r="O1203" s="26" t="str">
        <f>INDEX(customers!$F:$F,MATCH(orders!$B1203,customers!$A:$A,0))</f>
        <v>Tech</v>
      </c>
      <c r="P1203" s="26" t="str">
        <f>INDEX(customers!$G:$G,MATCH(orders!$B1203,customers!$A:$A,0))</f>
        <v>SMBs</v>
      </c>
      <c r="Q1203" t="str">
        <f>INDEX(customers!$J:$J,MATCH(orders!$B1203,customers!$A:$A,0))</f>
        <v>Enterprise</v>
      </c>
      <c r="R1203" t="str">
        <f>INDEX(customers!$K:$K,MATCH(orders!$B1203,customers!$A:$A,0))</f>
        <v>Monthly</v>
      </c>
    </row>
    <row r="1204" spans="1:18" x14ac:dyDescent="0.25">
      <c r="A1204" t="s">
        <v>2239</v>
      </c>
      <c r="B1204" t="s">
        <v>2234</v>
      </c>
      <c r="C1204" t="s">
        <v>2240</v>
      </c>
      <c r="D1204" s="26">
        <v>45523</v>
      </c>
      <c r="E1204" t="s">
        <v>19</v>
      </c>
      <c r="F1204" t="s">
        <v>4</v>
      </c>
      <c r="G1204">
        <v>315</v>
      </c>
      <c r="H1204">
        <v>267.75</v>
      </c>
      <c r="I1204" s="26">
        <f t="shared" si="36"/>
        <v>45505</v>
      </c>
      <c r="J1204" s="26">
        <f>INDEX(customers!$L:$L,MATCH(orders!$B1204,customers!$A:$A,0))</f>
        <v>45444</v>
      </c>
      <c r="K1204">
        <v>1</v>
      </c>
      <c r="L1204">
        <f t="shared" si="37"/>
        <v>2</v>
      </c>
      <c r="M1204" s="26" t="str">
        <f>INDEX(customers!$I:$I,MATCH(orders!$B1204,customers!$A:$A,0))</f>
        <v>Email</v>
      </c>
      <c r="N1204" s="26" t="str">
        <f>INDEX(customers!$E:$E,MATCH(orders!$B1204,customers!$A:$A,0))</f>
        <v>Europe</v>
      </c>
      <c r="O1204" s="26" t="str">
        <f>INDEX(customers!$F:$F,MATCH(orders!$B1204,customers!$A:$A,0))</f>
        <v>Tech</v>
      </c>
      <c r="P1204" s="26" t="str">
        <f>INDEX(customers!$G:$G,MATCH(orders!$B1204,customers!$A:$A,0))</f>
        <v>SMBs</v>
      </c>
      <c r="Q1204" t="str">
        <f>INDEX(customers!$J:$J,MATCH(orders!$B1204,customers!$A:$A,0))</f>
        <v>Enterprise</v>
      </c>
      <c r="R1204" t="str">
        <f>INDEX(customers!$K:$K,MATCH(orders!$B1204,customers!$A:$A,0))</f>
        <v>Monthly</v>
      </c>
    </row>
    <row r="1205" spans="1:18" x14ac:dyDescent="0.25">
      <c r="A1205" t="s">
        <v>2241</v>
      </c>
      <c r="B1205" t="s">
        <v>2234</v>
      </c>
      <c r="C1205" t="s">
        <v>2242</v>
      </c>
      <c r="D1205" s="26">
        <v>45554</v>
      </c>
      <c r="E1205" t="s">
        <v>19</v>
      </c>
      <c r="F1205" t="s">
        <v>4</v>
      </c>
      <c r="G1205">
        <v>315</v>
      </c>
      <c r="H1205">
        <v>267.75</v>
      </c>
      <c r="I1205" s="26">
        <f t="shared" si="36"/>
        <v>45536</v>
      </c>
      <c r="J1205" s="26">
        <f>INDEX(customers!$L:$L,MATCH(orders!$B1205,customers!$A:$A,0))</f>
        <v>45444</v>
      </c>
      <c r="K1205">
        <v>1</v>
      </c>
      <c r="L1205">
        <f t="shared" si="37"/>
        <v>3</v>
      </c>
      <c r="M1205" s="26" t="str">
        <f>INDEX(customers!$I:$I,MATCH(orders!$B1205,customers!$A:$A,0))</f>
        <v>Email</v>
      </c>
      <c r="N1205" s="26" t="str">
        <f>INDEX(customers!$E:$E,MATCH(orders!$B1205,customers!$A:$A,0))</f>
        <v>Europe</v>
      </c>
      <c r="O1205" s="26" t="str">
        <f>INDEX(customers!$F:$F,MATCH(orders!$B1205,customers!$A:$A,0))</f>
        <v>Tech</v>
      </c>
      <c r="P1205" s="26" t="str">
        <f>INDEX(customers!$G:$G,MATCH(orders!$B1205,customers!$A:$A,0))</f>
        <v>SMBs</v>
      </c>
      <c r="Q1205" t="str">
        <f>INDEX(customers!$J:$J,MATCH(orders!$B1205,customers!$A:$A,0))</f>
        <v>Enterprise</v>
      </c>
      <c r="R1205" t="str">
        <f>INDEX(customers!$K:$K,MATCH(orders!$B1205,customers!$A:$A,0))</f>
        <v>Monthly</v>
      </c>
    </row>
    <row r="1206" spans="1:18" x14ac:dyDescent="0.25">
      <c r="A1206" t="s">
        <v>2243</v>
      </c>
      <c r="B1206" t="s">
        <v>2234</v>
      </c>
      <c r="C1206" t="s">
        <v>2242</v>
      </c>
      <c r="D1206" s="26">
        <v>45584</v>
      </c>
      <c r="E1206" t="s">
        <v>19</v>
      </c>
      <c r="F1206" t="s">
        <v>4</v>
      </c>
      <c r="G1206">
        <v>315</v>
      </c>
      <c r="H1206">
        <v>267.75</v>
      </c>
      <c r="I1206" s="26">
        <f t="shared" si="36"/>
        <v>45566</v>
      </c>
      <c r="J1206" s="26">
        <f>INDEX(customers!$L:$L,MATCH(orders!$B1206,customers!$A:$A,0))</f>
        <v>45444</v>
      </c>
      <c r="K1206">
        <v>1</v>
      </c>
      <c r="L1206">
        <f t="shared" si="37"/>
        <v>4</v>
      </c>
      <c r="M1206" s="26" t="str">
        <f>INDEX(customers!$I:$I,MATCH(orders!$B1206,customers!$A:$A,0))</f>
        <v>Email</v>
      </c>
      <c r="N1206" s="26" t="str">
        <f>INDEX(customers!$E:$E,MATCH(orders!$B1206,customers!$A:$A,0))</f>
        <v>Europe</v>
      </c>
      <c r="O1206" s="26" t="str">
        <f>INDEX(customers!$F:$F,MATCH(orders!$B1206,customers!$A:$A,0))</f>
        <v>Tech</v>
      </c>
      <c r="P1206" s="26" t="str">
        <f>INDEX(customers!$G:$G,MATCH(orders!$B1206,customers!$A:$A,0))</f>
        <v>SMBs</v>
      </c>
      <c r="Q1206" t="str">
        <f>INDEX(customers!$J:$J,MATCH(orders!$B1206,customers!$A:$A,0))</f>
        <v>Enterprise</v>
      </c>
      <c r="R1206" t="str">
        <f>INDEX(customers!$K:$K,MATCH(orders!$B1206,customers!$A:$A,0))</f>
        <v>Monthly</v>
      </c>
    </row>
    <row r="1207" spans="1:18" x14ac:dyDescent="0.25">
      <c r="A1207" t="s">
        <v>2244</v>
      </c>
      <c r="B1207" t="s">
        <v>2234</v>
      </c>
      <c r="C1207" t="s">
        <v>2245</v>
      </c>
      <c r="D1207" s="26">
        <v>45585</v>
      </c>
      <c r="E1207" t="s">
        <v>18</v>
      </c>
      <c r="F1207" t="s">
        <v>4</v>
      </c>
      <c r="G1207">
        <v>135</v>
      </c>
      <c r="H1207">
        <v>110.7</v>
      </c>
      <c r="I1207" s="26">
        <f t="shared" si="36"/>
        <v>45566</v>
      </c>
      <c r="J1207" s="26">
        <f>INDEX(customers!$L:$L,MATCH(orders!$B1207,customers!$A:$A,0))</f>
        <v>45444</v>
      </c>
      <c r="K1207">
        <v>1</v>
      </c>
      <c r="L1207">
        <f t="shared" si="37"/>
        <v>4</v>
      </c>
      <c r="M1207" s="26" t="str">
        <f>INDEX(customers!$I:$I,MATCH(orders!$B1207,customers!$A:$A,0))</f>
        <v>Email</v>
      </c>
      <c r="N1207" s="26" t="str">
        <f>INDEX(customers!$E:$E,MATCH(orders!$B1207,customers!$A:$A,0))</f>
        <v>Europe</v>
      </c>
      <c r="O1207" s="26" t="str">
        <f>INDEX(customers!$F:$F,MATCH(orders!$B1207,customers!$A:$A,0))</f>
        <v>Tech</v>
      </c>
      <c r="P1207" s="26" t="str">
        <f>INDEX(customers!$G:$G,MATCH(orders!$B1207,customers!$A:$A,0))</f>
        <v>SMBs</v>
      </c>
      <c r="Q1207" t="str">
        <f>INDEX(customers!$J:$J,MATCH(orders!$B1207,customers!$A:$A,0))</f>
        <v>Enterprise</v>
      </c>
      <c r="R1207" t="str">
        <f>INDEX(customers!$K:$K,MATCH(orders!$B1207,customers!$A:$A,0))</f>
        <v>Monthly</v>
      </c>
    </row>
    <row r="1208" spans="1:18" x14ac:dyDescent="0.25">
      <c r="A1208" t="s">
        <v>2246</v>
      </c>
      <c r="B1208" t="s">
        <v>2234</v>
      </c>
      <c r="C1208" t="s">
        <v>2247</v>
      </c>
      <c r="D1208" s="26">
        <v>45616</v>
      </c>
      <c r="E1208" t="s">
        <v>18</v>
      </c>
      <c r="F1208" t="s">
        <v>4</v>
      </c>
      <c r="G1208">
        <v>135</v>
      </c>
      <c r="H1208">
        <v>110.7</v>
      </c>
      <c r="I1208" s="26">
        <f t="shared" si="36"/>
        <v>45597</v>
      </c>
      <c r="J1208" s="26">
        <f>INDEX(customers!$L:$L,MATCH(orders!$B1208,customers!$A:$A,0))</f>
        <v>45444</v>
      </c>
      <c r="K1208">
        <v>1</v>
      </c>
      <c r="L1208">
        <f t="shared" si="37"/>
        <v>5</v>
      </c>
      <c r="M1208" s="26" t="str">
        <f>INDEX(customers!$I:$I,MATCH(orders!$B1208,customers!$A:$A,0))</f>
        <v>Email</v>
      </c>
      <c r="N1208" s="26" t="str">
        <f>INDEX(customers!$E:$E,MATCH(orders!$B1208,customers!$A:$A,0))</f>
        <v>Europe</v>
      </c>
      <c r="O1208" s="26" t="str">
        <f>INDEX(customers!$F:$F,MATCH(orders!$B1208,customers!$A:$A,0))</f>
        <v>Tech</v>
      </c>
      <c r="P1208" s="26" t="str">
        <f>INDEX(customers!$G:$G,MATCH(orders!$B1208,customers!$A:$A,0))</f>
        <v>SMBs</v>
      </c>
      <c r="Q1208" t="str">
        <f>INDEX(customers!$J:$J,MATCH(orders!$B1208,customers!$A:$A,0))</f>
        <v>Enterprise</v>
      </c>
      <c r="R1208" t="str">
        <f>INDEX(customers!$K:$K,MATCH(orders!$B1208,customers!$A:$A,0))</f>
        <v>Monthly</v>
      </c>
    </row>
    <row r="1209" spans="1:18" x14ac:dyDescent="0.25">
      <c r="A1209" t="s">
        <v>2248</v>
      </c>
      <c r="B1209" t="s">
        <v>2234</v>
      </c>
      <c r="C1209" t="s">
        <v>2247</v>
      </c>
      <c r="D1209" s="26">
        <v>45646</v>
      </c>
      <c r="E1209" t="s">
        <v>18</v>
      </c>
      <c r="F1209" t="s">
        <v>4</v>
      </c>
      <c r="G1209">
        <v>135</v>
      </c>
      <c r="H1209">
        <v>110.7</v>
      </c>
      <c r="I1209" s="26">
        <f t="shared" si="36"/>
        <v>45627</v>
      </c>
      <c r="J1209" s="26">
        <f>INDEX(customers!$L:$L,MATCH(orders!$B1209,customers!$A:$A,0))</f>
        <v>45444</v>
      </c>
      <c r="K1209">
        <v>1</v>
      </c>
      <c r="L1209">
        <f t="shared" si="37"/>
        <v>6</v>
      </c>
      <c r="M1209" s="26" t="str">
        <f>INDEX(customers!$I:$I,MATCH(orders!$B1209,customers!$A:$A,0))</f>
        <v>Email</v>
      </c>
      <c r="N1209" s="26" t="str">
        <f>INDEX(customers!$E:$E,MATCH(orders!$B1209,customers!$A:$A,0))</f>
        <v>Europe</v>
      </c>
      <c r="O1209" s="26" t="str">
        <f>INDEX(customers!$F:$F,MATCH(orders!$B1209,customers!$A:$A,0))</f>
        <v>Tech</v>
      </c>
      <c r="P1209" s="26" t="str">
        <f>INDEX(customers!$G:$G,MATCH(orders!$B1209,customers!$A:$A,0))</f>
        <v>SMBs</v>
      </c>
      <c r="Q1209" t="str">
        <f>INDEX(customers!$J:$J,MATCH(orders!$B1209,customers!$A:$A,0))</f>
        <v>Enterprise</v>
      </c>
      <c r="R1209" t="str">
        <f>INDEX(customers!$K:$K,MATCH(orders!$B1209,customers!$A:$A,0))</f>
        <v>Monthly</v>
      </c>
    </row>
    <row r="1210" spans="1:18" x14ac:dyDescent="0.25">
      <c r="A1210" t="s">
        <v>2249</v>
      </c>
      <c r="B1210" t="s">
        <v>2234</v>
      </c>
      <c r="C1210" t="s">
        <v>2250</v>
      </c>
      <c r="D1210" s="26">
        <v>45647</v>
      </c>
      <c r="E1210" t="s">
        <v>18</v>
      </c>
      <c r="F1210" t="s">
        <v>4</v>
      </c>
      <c r="G1210">
        <v>135</v>
      </c>
      <c r="H1210">
        <v>110.7</v>
      </c>
      <c r="I1210" s="26">
        <f t="shared" si="36"/>
        <v>45627</v>
      </c>
      <c r="J1210" s="26">
        <f>INDEX(customers!$L:$L,MATCH(orders!$B1210,customers!$A:$A,0))</f>
        <v>45444</v>
      </c>
      <c r="K1210">
        <v>1</v>
      </c>
      <c r="L1210">
        <f t="shared" si="37"/>
        <v>6</v>
      </c>
      <c r="M1210" s="26" t="str">
        <f>INDEX(customers!$I:$I,MATCH(orders!$B1210,customers!$A:$A,0))</f>
        <v>Email</v>
      </c>
      <c r="N1210" s="26" t="str">
        <f>INDEX(customers!$E:$E,MATCH(orders!$B1210,customers!$A:$A,0))</f>
        <v>Europe</v>
      </c>
      <c r="O1210" s="26" t="str">
        <f>INDEX(customers!$F:$F,MATCH(orders!$B1210,customers!$A:$A,0))</f>
        <v>Tech</v>
      </c>
      <c r="P1210" s="26" t="str">
        <f>INDEX(customers!$G:$G,MATCH(orders!$B1210,customers!$A:$A,0))</f>
        <v>SMBs</v>
      </c>
      <c r="Q1210" t="str">
        <f>INDEX(customers!$J:$J,MATCH(orders!$B1210,customers!$A:$A,0))</f>
        <v>Enterprise</v>
      </c>
      <c r="R1210" t="str">
        <f>INDEX(customers!$K:$K,MATCH(orders!$B1210,customers!$A:$A,0))</f>
        <v>Monthly</v>
      </c>
    </row>
    <row r="1211" spans="1:18" x14ac:dyDescent="0.25">
      <c r="A1211" t="s">
        <v>2251</v>
      </c>
      <c r="B1211" t="s">
        <v>2252</v>
      </c>
      <c r="C1211" t="s">
        <v>2253</v>
      </c>
      <c r="D1211" s="26">
        <v>45541</v>
      </c>
      <c r="E1211" t="s">
        <v>17</v>
      </c>
      <c r="F1211" t="s">
        <v>5</v>
      </c>
      <c r="G1211">
        <v>600</v>
      </c>
      <c r="H1211">
        <v>480</v>
      </c>
      <c r="I1211" s="26">
        <f t="shared" si="36"/>
        <v>45536</v>
      </c>
      <c r="J1211" s="26">
        <f>INDEX(customers!$L:$L,MATCH(orders!$B1211,customers!$A:$A,0))</f>
        <v>45536</v>
      </c>
      <c r="K1211">
        <v>1</v>
      </c>
      <c r="L1211">
        <f t="shared" si="37"/>
        <v>0</v>
      </c>
      <c r="M1211" s="26" t="str">
        <f>INDEX(customers!$I:$I,MATCH(orders!$B1211,customers!$A:$A,0))</f>
        <v>Social Media</v>
      </c>
      <c r="N1211" s="26" t="str">
        <f>INDEX(customers!$E:$E,MATCH(orders!$B1211,customers!$A:$A,0))</f>
        <v>North America</v>
      </c>
      <c r="O1211" s="26" t="str">
        <f>INDEX(customers!$F:$F,MATCH(orders!$B1211,customers!$A:$A,0))</f>
        <v>Education</v>
      </c>
      <c r="P1211" s="26" t="str">
        <f>INDEX(customers!$G:$G,MATCH(orders!$B1211,customers!$A:$A,0))</f>
        <v>SMBs</v>
      </c>
      <c r="Q1211" t="str">
        <f>INDEX(customers!$J:$J,MATCH(orders!$B1211,customers!$A:$A,0))</f>
        <v>Basic</v>
      </c>
      <c r="R1211" t="str">
        <f>INDEX(customers!$K:$K,MATCH(orders!$B1211,customers!$A:$A,0))</f>
        <v>Monthly</v>
      </c>
    </row>
    <row r="1212" spans="1:18" x14ac:dyDescent="0.25">
      <c r="A1212" t="s">
        <v>2254</v>
      </c>
      <c r="B1212" t="s">
        <v>2255</v>
      </c>
      <c r="C1212" t="s">
        <v>2256</v>
      </c>
      <c r="D1212" s="26">
        <v>44604</v>
      </c>
      <c r="E1212" t="s">
        <v>17</v>
      </c>
      <c r="F1212" t="s">
        <v>4</v>
      </c>
      <c r="G1212">
        <v>75</v>
      </c>
      <c r="H1212">
        <v>60</v>
      </c>
      <c r="I1212" s="26">
        <f t="shared" si="36"/>
        <v>44593</v>
      </c>
      <c r="J1212" s="26">
        <f>INDEX(customers!$L:$L,MATCH(orders!$B1212,customers!$A:$A,0))</f>
        <v>44593</v>
      </c>
      <c r="K1212">
        <v>1</v>
      </c>
      <c r="L1212">
        <f t="shared" si="37"/>
        <v>0</v>
      </c>
      <c r="M1212" s="26" t="str">
        <f>INDEX(customers!$I:$I,MATCH(orders!$B1212,customers!$A:$A,0))</f>
        <v>Social Media</v>
      </c>
      <c r="N1212" s="26" t="str">
        <f>INDEX(customers!$E:$E,MATCH(orders!$B1212,customers!$A:$A,0))</f>
        <v>North America</v>
      </c>
      <c r="O1212" s="26" t="str">
        <f>INDEX(customers!$F:$F,MATCH(orders!$B1212,customers!$A:$A,0))</f>
        <v>Healthcare</v>
      </c>
      <c r="P1212" s="26" t="str">
        <f>INDEX(customers!$G:$G,MATCH(orders!$B1212,customers!$A:$A,0))</f>
        <v>SMBs</v>
      </c>
      <c r="Q1212" t="str">
        <f>INDEX(customers!$J:$J,MATCH(orders!$B1212,customers!$A:$A,0))</f>
        <v>Basic</v>
      </c>
      <c r="R1212" t="str">
        <f>INDEX(customers!$K:$K,MATCH(orders!$B1212,customers!$A:$A,0))</f>
        <v>Monthly</v>
      </c>
    </row>
    <row r="1213" spans="1:18" x14ac:dyDescent="0.25">
      <c r="A1213" t="s">
        <v>2257</v>
      </c>
      <c r="B1213" t="s">
        <v>2255</v>
      </c>
      <c r="C1213" t="s">
        <v>2256</v>
      </c>
      <c r="D1213" s="26">
        <v>44632</v>
      </c>
      <c r="E1213" t="s">
        <v>17</v>
      </c>
      <c r="F1213" t="s">
        <v>4</v>
      </c>
      <c r="G1213">
        <v>75</v>
      </c>
      <c r="H1213">
        <v>60</v>
      </c>
      <c r="I1213" s="26">
        <f t="shared" si="36"/>
        <v>44621</v>
      </c>
      <c r="J1213" s="26">
        <f>INDEX(customers!$L:$L,MATCH(orders!$B1213,customers!$A:$A,0))</f>
        <v>44593</v>
      </c>
      <c r="K1213">
        <v>1</v>
      </c>
      <c r="L1213">
        <f t="shared" si="37"/>
        <v>1</v>
      </c>
      <c r="M1213" s="26" t="str">
        <f>INDEX(customers!$I:$I,MATCH(orders!$B1213,customers!$A:$A,0))</f>
        <v>Social Media</v>
      </c>
      <c r="N1213" s="26" t="str">
        <f>INDEX(customers!$E:$E,MATCH(orders!$B1213,customers!$A:$A,0))</f>
        <v>North America</v>
      </c>
      <c r="O1213" s="26" t="str">
        <f>INDEX(customers!$F:$F,MATCH(orders!$B1213,customers!$A:$A,0))</f>
        <v>Healthcare</v>
      </c>
      <c r="P1213" s="26" t="str">
        <f>INDEX(customers!$G:$G,MATCH(orders!$B1213,customers!$A:$A,0))</f>
        <v>SMBs</v>
      </c>
      <c r="Q1213" t="str">
        <f>INDEX(customers!$J:$J,MATCH(orders!$B1213,customers!$A:$A,0))</f>
        <v>Basic</v>
      </c>
      <c r="R1213" t="str">
        <f>INDEX(customers!$K:$K,MATCH(orders!$B1213,customers!$A:$A,0))</f>
        <v>Monthly</v>
      </c>
    </row>
    <row r="1214" spans="1:18" x14ac:dyDescent="0.25">
      <c r="A1214" t="s">
        <v>2258</v>
      </c>
      <c r="B1214" t="s">
        <v>2255</v>
      </c>
      <c r="C1214" t="s">
        <v>2259</v>
      </c>
      <c r="D1214" s="26">
        <v>44635</v>
      </c>
      <c r="E1214" t="s">
        <v>17</v>
      </c>
      <c r="F1214" t="s">
        <v>4</v>
      </c>
      <c r="G1214">
        <v>75</v>
      </c>
      <c r="H1214">
        <v>60</v>
      </c>
      <c r="I1214" s="26">
        <f t="shared" si="36"/>
        <v>44621</v>
      </c>
      <c r="J1214" s="26">
        <f>INDEX(customers!$L:$L,MATCH(orders!$B1214,customers!$A:$A,0))</f>
        <v>44593</v>
      </c>
      <c r="K1214">
        <v>1</v>
      </c>
      <c r="L1214">
        <f t="shared" si="37"/>
        <v>1</v>
      </c>
      <c r="M1214" s="26" t="str">
        <f>INDEX(customers!$I:$I,MATCH(orders!$B1214,customers!$A:$A,0))</f>
        <v>Social Media</v>
      </c>
      <c r="N1214" s="26" t="str">
        <f>INDEX(customers!$E:$E,MATCH(orders!$B1214,customers!$A:$A,0))</f>
        <v>North America</v>
      </c>
      <c r="O1214" s="26" t="str">
        <f>INDEX(customers!$F:$F,MATCH(orders!$B1214,customers!$A:$A,0))</f>
        <v>Healthcare</v>
      </c>
      <c r="P1214" s="26" t="str">
        <f>INDEX(customers!$G:$G,MATCH(orders!$B1214,customers!$A:$A,0))</f>
        <v>SMBs</v>
      </c>
      <c r="Q1214" t="str">
        <f>INDEX(customers!$J:$J,MATCH(orders!$B1214,customers!$A:$A,0))</f>
        <v>Basic</v>
      </c>
      <c r="R1214" t="str">
        <f>INDEX(customers!$K:$K,MATCH(orders!$B1214,customers!$A:$A,0))</f>
        <v>Monthly</v>
      </c>
    </row>
    <row r="1215" spans="1:18" x14ac:dyDescent="0.25">
      <c r="A1215" t="s">
        <v>2260</v>
      </c>
      <c r="B1215" t="s">
        <v>2255</v>
      </c>
      <c r="C1215" t="s">
        <v>2261</v>
      </c>
      <c r="D1215" s="26">
        <v>44666</v>
      </c>
      <c r="E1215" t="s">
        <v>17</v>
      </c>
      <c r="F1215" t="s">
        <v>4</v>
      </c>
      <c r="G1215">
        <v>75</v>
      </c>
      <c r="H1215">
        <v>60</v>
      </c>
      <c r="I1215" s="26">
        <f t="shared" si="36"/>
        <v>44652</v>
      </c>
      <c r="J1215" s="26">
        <f>INDEX(customers!$L:$L,MATCH(orders!$B1215,customers!$A:$A,0))</f>
        <v>44593</v>
      </c>
      <c r="K1215">
        <v>1</v>
      </c>
      <c r="L1215">
        <f t="shared" si="37"/>
        <v>2</v>
      </c>
      <c r="M1215" s="26" t="str">
        <f>INDEX(customers!$I:$I,MATCH(orders!$B1215,customers!$A:$A,0))</f>
        <v>Social Media</v>
      </c>
      <c r="N1215" s="26" t="str">
        <f>INDEX(customers!$E:$E,MATCH(orders!$B1215,customers!$A:$A,0))</f>
        <v>North America</v>
      </c>
      <c r="O1215" s="26" t="str">
        <f>INDEX(customers!$F:$F,MATCH(orders!$B1215,customers!$A:$A,0))</f>
        <v>Healthcare</v>
      </c>
      <c r="P1215" s="26" t="str">
        <f>INDEX(customers!$G:$G,MATCH(orders!$B1215,customers!$A:$A,0))</f>
        <v>SMBs</v>
      </c>
      <c r="Q1215" t="str">
        <f>INDEX(customers!$J:$J,MATCH(orders!$B1215,customers!$A:$A,0))</f>
        <v>Basic</v>
      </c>
      <c r="R1215" t="str">
        <f>INDEX(customers!$K:$K,MATCH(orders!$B1215,customers!$A:$A,0))</f>
        <v>Monthly</v>
      </c>
    </row>
    <row r="1216" spans="1:18" x14ac:dyDescent="0.25">
      <c r="A1216" t="s">
        <v>2262</v>
      </c>
      <c r="B1216" t="s">
        <v>2255</v>
      </c>
      <c r="C1216" t="s">
        <v>2261</v>
      </c>
      <c r="D1216" s="26">
        <v>44696</v>
      </c>
      <c r="E1216" t="s">
        <v>17</v>
      </c>
      <c r="F1216" t="s">
        <v>4</v>
      </c>
      <c r="G1216">
        <v>75</v>
      </c>
      <c r="H1216">
        <v>60</v>
      </c>
      <c r="I1216" s="26">
        <f t="shared" si="36"/>
        <v>44682</v>
      </c>
      <c r="J1216" s="26">
        <f>INDEX(customers!$L:$L,MATCH(orders!$B1216,customers!$A:$A,0))</f>
        <v>44593</v>
      </c>
      <c r="K1216">
        <v>1</v>
      </c>
      <c r="L1216">
        <f t="shared" si="37"/>
        <v>3</v>
      </c>
      <c r="M1216" s="26" t="str">
        <f>INDEX(customers!$I:$I,MATCH(orders!$B1216,customers!$A:$A,0))</f>
        <v>Social Media</v>
      </c>
      <c r="N1216" s="26" t="str">
        <f>INDEX(customers!$E:$E,MATCH(orders!$B1216,customers!$A:$A,0))</f>
        <v>North America</v>
      </c>
      <c r="O1216" s="26" t="str">
        <f>INDEX(customers!$F:$F,MATCH(orders!$B1216,customers!$A:$A,0))</f>
        <v>Healthcare</v>
      </c>
      <c r="P1216" s="26" t="str">
        <f>INDEX(customers!$G:$G,MATCH(orders!$B1216,customers!$A:$A,0))</f>
        <v>SMBs</v>
      </c>
      <c r="Q1216" t="str">
        <f>INDEX(customers!$J:$J,MATCH(orders!$B1216,customers!$A:$A,0))</f>
        <v>Basic</v>
      </c>
      <c r="R1216" t="str">
        <f>INDEX(customers!$K:$K,MATCH(orders!$B1216,customers!$A:$A,0))</f>
        <v>Monthly</v>
      </c>
    </row>
    <row r="1217" spans="1:18" x14ac:dyDescent="0.25">
      <c r="A1217" t="s">
        <v>2263</v>
      </c>
      <c r="B1217" t="s">
        <v>2255</v>
      </c>
      <c r="C1217" t="s">
        <v>2264</v>
      </c>
      <c r="D1217" s="26">
        <v>44697</v>
      </c>
      <c r="E1217" t="s">
        <v>17</v>
      </c>
      <c r="F1217" t="s">
        <v>4</v>
      </c>
      <c r="G1217">
        <v>75</v>
      </c>
      <c r="H1217">
        <v>60</v>
      </c>
      <c r="I1217" s="26">
        <f t="shared" si="36"/>
        <v>44682</v>
      </c>
      <c r="J1217" s="26">
        <f>INDEX(customers!$L:$L,MATCH(orders!$B1217,customers!$A:$A,0))</f>
        <v>44593</v>
      </c>
      <c r="K1217">
        <v>1</v>
      </c>
      <c r="L1217">
        <f t="shared" si="37"/>
        <v>3</v>
      </c>
      <c r="M1217" s="26" t="str">
        <f>INDEX(customers!$I:$I,MATCH(orders!$B1217,customers!$A:$A,0))</f>
        <v>Social Media</v>
      </c>
      <c r="N1217" s="26" t="str">
        <f>INDEX(customers!$E:$E,MATCH(orders!$B1217,customers!$A:$A,0))</f>
        <v>North America</v>
      </c>
      <c r="O1217" s="26" t="str">
        <f>INDEX(customers!$F:$F,MATCH(orders!$B1217,customers!$A:$A,0))</f>
        <v>Healthcare</v>
      </c>
      <c r="P1217" s="26" t="str">
        <f>INDEX(customers!$G:$G,MATCH(orders!$B1217,customers!$A:$A,0))</f>
        <v>SMBs</v>
      </c>
      <c r="Q1217" t="str">
        <f>INDEX(customers!$J:$J,MATCH(orders!$B1217,customers!$A:$A,0))</f>
        <v>Basic</v>
      </c>
      <c r="R1217" t="str">
        <f>INDEX(customers!$K:$K,MATCH(orders!$B1217,customers!$A:$A,0))</f>
        <v>Monthly</v>
      </c>
    </row>
    <row r="1218" spans="1:18" x14ac:dyDescent="0.25">
      <c r="A1218" t="s">
        <v>2265</v>
      </c>
      <c r="B1218" t="s">
        <v>2255</v>
      </c>
      <c r="C1218" t="s">
        <v>2266</v>
      </c>
      <c r="D1218" s="26">
        <v>44728</v>
      </c>
      <c r="E1218" t="s">
        <v>18</v>
      </c>
      <c r="F1218" t="s">
        <v>4</v>
      </c>
      <c r="G1218">
        <v>135</v>
      </c>
      <c r="H1218">
        <v>110.7</v>
      </c>
      <c r="I1218" s="26">
        <f t="shared" ref="I1218:I1281" si="38">EOMONTH(D1218,-1)+1</f>
        <v>44713</v>
      </c>
      <c r="J1218" s="26">
        <f>INDEX(customers!$L:$L,MATCH(orders!$B1218,customers!$A:$A,0))</f>
        <v>44593</v>
      </c>
      <c r="K1218">
        <v>1</v>
      </c>
      <c r="L1218">
        <f t="shared" si="37"/>
        <v>4</v>
      </c>
      <c r="M1218" s="26" t="str">
        <f>INDEX(customers!$I:$I,MATCH(orders!$B1218,customers!$A:$A,0))</f>
        <v>Social Media</v>
      </c>
      <c r="N1218" s="26" t="str">
        <f>INDEX(customers!$E:$E,MATCH(orders!$B1218,customers!$A:$A,0))</f>
        <v>North America</v>
      </c>
      <c r="O1218" s="26" t="str">
        <f>INDEX(customers!$F:$F,MATCH(orders!$B1218,customers!$A:$A,0))</f>
        <v>Healthcare</v>
      </c>
      <c r="P1218" s="26" t="str">
        <f>INDEX(customers!$G:$G,MATCH(orders!$B1218,customers!$A:$A,0))</f>
        <v>SMBs</v>
      </c>
      <c r="Q1218" t="str">
        <f>INDEX(customers!$J:$J,MATCH(orders!$B1218,customers!$A:$A,0))</f>
        <v>Basic</v>
      </c>
      <c r="R1218" t="str">
        <f>INDEX(customers!$K:$K,MATCH(orders!$B1218,customers!$A:$A,0))</f>
        <v>Monthly</v>
      </c>
    </row>
    <row r="1219" spans="1:18" x14ac:dyDescent="0.25">
      <c r="A1219" t="s">
        <v>2267</v>
      </c>
      <c r="B1219" t="s">
        <v>2255</v>
      </c>
      <c r="C1219" t="s">
        <v>2266</v>
      </c>
      <c r="D1219" s="26">
        <v>44758</v>
      </c>
      <c r="E1219" t="s">
        <v>18</v>
      </c>
      <c r="F1219" t="s">
        <v>4</v>
      </c>
      <c r="G1219">
        <v>135</v>
      </c>
      <c r="H1219">
        <v>110.7</v>
      </c>
      <c r="I1219" s="26">
        <f t="shared" si="38"/>
        <v>44743</v>
      </c>
      <c r="J1219" s="26">
        <f>INDEX(customers!$L:$L,MATCH(orders!$B1219,customers!$A:$A,0))</f>
        <v>44593</v>
      </c>
      <c r="K1219">
        <v>1</v>
      </c>
      <c r="L1219">
        <f t="shared" ref="L1219:L1282" si="39">DATEDIF(J1219,I1219,"M")</f>
        <v>5</v>
      </c>
      <c r="M1219" s="26" t="str">
        <f>INDEX(customers!$I:$I,MATCH(orders!$B1219,customers!$A:$A,0))</f>
        <v>Social Media</v>
      </c>
      <c r="N1219" s="26" t="str">
        <f>INDEX(customers!$E:$E,MATCH(orders!$B1219,customers!$A:$A,0))</f>
        <v>North America</v>
      </c>
      <c r="O1219" s="26" t="str">
        <f>INDEX(customers!$F:$F,MATCH(orders!$B1219,customers!$A:$A,0))</f>
        <v>Healthcare</v>
      </c>
      <c r="P1219" s="26" t="str">
        <f>INDEX(customers!$G:$G,MATCH(orders!$B1219,customers!$A:$A,0))</f>
        <v>SMBs</v>
      </c>
      <c r="Q1219" t="str">
        <f>INDEX(customers!$J:$J,MATCH(orders!$B1219,customers!$A:$A,0))</f>
        <v>Basic</v>
      </c>
      <c r="R1219" t="str">
        <f>INDEX(customers!$K:$K,MATCH(orders!$B1219,customers!$A:$A,0))</f>
        <v>Monthly</v>
      </c>
    </row>
    <row r="1220" spans="1:18" x14ac:dyDescent="0.25">
      <c r="A1220" t="s">
        <v>2268</v>
      </c>
      <c r="B1220" t="s">
        <v>2255</v>
      </c>
      <c r="C1220" t="s">
        <v>2269</v>
      </c>
      <c r="D1220" s="26">
        <v>44759</v>
      </c>
      <c r="E1220" t="s">
        <v>18</v>
      </c>
      <c r="F1220" t="s">
        <v>4</v>
      </c>
      <c r="G1220">
        <v>135</v>
      </c>
      <c r="H1220">
        <v>110.7</v>
      </c>
      <c r="I1220" s="26">
        <f t="shared" si="38"/>
        <v>44743</v>
      </c>
      <c r="J1220" s="26">
        <f>INDEX(customers!$L:$L,MATCH(orders!$B1220,customers!$A:$A,0))</f>
        <v>44593</v>
      </c>
      <c r="K1220">
        <v>1</v>
      </c>
      <c r="L1220">
        <f t="shared" si="39"/>
        <v>5</v>
      </c>
      <c r="M1220" s="26" t="str">
        <f>INDEX(customers!$I:$I,MATCH(orders!$B1220,customers!$A:$A,0))</f>
        <v>Social Media</v>
      </c>
      <c r="N1220" s="26" t="str">
        <f>INDEX(customers!$E:$E,MATCH(orders!$B1220,customers!$A:$A,0))</f>
        <v>North America</v>
      </c>
      <c r="O1220" s="26" t="str">
        <f>INDEX(customers!$F:$F,MATCH(orders!$B1220,customers!$A:$A,0))</f>
        <v>Healthcare</v>
      </c>
      <c r="P1220" s="26" t="str">
        <f>INDEX(customers!$G:$G,MATCH(orders!$B1220,customers!$A:$A,0))</f>
        <v>SMBs</v>
      </c>
      <c r="Q1220" t="str">
        <f>INDEX(customers!$J:$J,MATCH(orders!$B1220,customers!$A:$A,0))</f>
        <v>Basic</v>
      </c>
      <c r="R1220" t="str">
        <f>INDEX(customers!$K:$K,MATCH(orders!$B1220,customers!$A:$A,0))</f>
        <v>Monthly</v>
      </c>
    </row>
    <row r="1221" spans="1:18" x14ac:dyDescent="0.25">
      <c r="A1221" t="s">
        <v>2270</v>
      </c>
      <c r="B1221" t="s">
        <v>2255</v>
      </c>
      <c r="C1221" t="s">
        <v>2271</v>
      </c>
      <c r="D1221" s="26">
        <v>44790</v>
      </c>
      <c r="E1221" t="s">
        <v>18</v>
      </c>
      <c r="F1221" t="s">
        <v>4</v>
      </c>
      <c r="G1221">
        <v>135</v>
      </c>
      <c r="H1221">
        <v>110.7</v>
      </c>
      <c r="I1221" s="26">
        <f t="shared" si="38"/>
        <v>44774</v>
      </c>
      <c r="J1221" s="26">
        <f>INDEX(customers!$L:$L,MATCH(orders!$B1221,customers!$A:$A,0))</f>
        <v>44593</v>
      </c>
      <c r="K1221">
        <v>1</v>
      </c>
      <c r="L1221">
        <f t="shared" si="39"/>
        <v>6</v>
      </c>
      <c r="M1221" s="26" t="str">
        <f>INDEX(customers!$I:$I,MATCH(orders!$B1221,customers!$A:$A,0))</f>
        <v>Social Media</v>
      </c>
      <c r="N1221" s="26" t="str">
        <f>INDEX(customers!$E:$E,MATCH(orders!$B1221,customers!$A:$A,0))</f>
        <v>North America</v>
      </c>
      <c r="O1221" s="26" t="str">
        <f>INDEX(customers!$F:$F,MATCH(orders!$B1221,customers!$A:$A,0))</f>
        <v>Healthcare</v>
      </c>
      <c r="P1221" s="26" t="str">
        <f>INDEX(customers!$G:$G,MATCH(orders!$B1221,customers!$A:$A,0))</f>
        <v>SMBs</v>
      </c>
      <c r="Q1221" t="str">
        <f>INDEX(customers!$J:$J,MATCH(orders!$B1221,customers!$A:$A,0))</f>
        <v>Basic</v>
      </c>
      <c r="R1221" t="str">
        <f>INDEX(customers!$K:$K,MATCH(orders!$B1221,customers!$A:$A,0))</f>
        <v>Monthly</v>
      </c>
    </row>
    <row r="1222" spans="1:18" x14ac:dyDescent="0.25">
      <c r="A1222" t="s">
        <v>2272</v>
      </c>
      <c r="B1222" t="s">
        <v>2255</v>
      </c>
      <c r="C1222" t="s">
        <v>2273</v>
      </c>
      <c r="D1222" s="26">
        <v>44821</v>
      </c>
      <c r="E1222" t="s">
        <v>18</v>
      </c>
      <c r="F1222" t="s">
        <v>4</v>
      </c>
      <c r="G1222">
        <v>135</v>
      </c>
      <c r="H1222">
        <v>110.7</v>
      </c>
      <c r="I1222" s="26">
        <f t="shared" si="38"/>
        <v>44805</v>
      </c>
      <c r="J1222" s="26">
        <f>INDEX(customers!$L:$L,MATCH(orders!$B1222,customers!$A:$A,0))</f>
        <v>44593</v>
      </c>
      <c r="K1222">
        <v>1</v>
      </c>
      <c r="L1222">
        <f t="shared" si="39"/>
        <v>7</v>
      </c>
      <c r="M1222" s="26" t="str">
        <f>INDEX(customers!$I:$I,MATCH(orders!$B1222,customers!$A:$A,0))</f>
        <v>Social Media</v>
      </c>
      <c r="N1222" s="26" t="str">
        <f>INDEX(customers!$E:$E,MATCH(orders!$B1222,customers!$A:$A,0))</f>
        <v>North America</v>
      </c>
      <c r="O1222" s="26" t="str">
        <f>INDEX(customers!$F:$F,MATCH(orders!$B1222,customers!$A:$A,0))</f>
        <v>Healthcare</v>
      </c>
      <c r="P1222" s="26" t="str">
        <f>INDEX(customers!$G:$G,MATCH(orders!$B1222,customers!$A:$A,0))</f>
        <v>SMBs</v>
      </c>
      <c r="Q1222" t="str">
        <f>INDEX(customers!$J:$J,MATCH(orders!$B1222,customers!$A:$A,0))</f>
        <v>Basic</v>
      </c>
      <c r="R1222" t="str">
        <f>INDEX(customers!$K:$K,MATCH(orders!$B1222,customers!$A:$A,0))</f>
        <v>Monthly</v>
      </c>
    </row>
    <row r="1223" spans="1:18" x14ac:dyDescent="0.25">
      <c r="A1223" t="s">
        <v>2274</v>
      </c>
      <c r="B1223" t="s">
        <v>2255</v>
      </c>
      <c r="C1223" t="s">
        <v>2273</v>
      </c>
      <c r="D1223" s="26">
        <v>44851</v>
      </c>
      <c r="E1223" t="s">
        <v>18</v>
      </c>
      <c r="F1223" t="s">
        <v>4</v>
      </c>
      <c r="G1223">
        <v>135</v>
      </c>
      <c r="H1223">
        <v>110.7</v>
      </c>
      <c r="I1223" s="26">
        <f t="shared" si="38"/>
        <v>44835</v>
      </c>
      <c r="J1223" s="26">
        <f>INDEX(customers!$L:$L,MATCH(orders!$B1223,customers!$A:$A,0))</f>
        <v>44593</v>
      </c>
      <c r="K1223">
        <v>1</v>
      </c>
      <c r="L1223">
        <f t="shared" si="39"/>
        <v>8</v>
      </c>
      <c r="M1223" s="26" t="str">
        <f>INDEX(customers!$I:$I,MATCH(orders!$B1223,customers!$A:$A,0))</f>
        <v>Social Media</v>
      </c>
      <c r="N1223" s="26" t="str">
        <f>INDEX(customers!$E:$E,MATCH(orders!$B1223,customers!$A:$A,0))</f>
        <v>North America</v>
      </c>
      <c r="O1223" s="26" t="str">
        <f>INDEX(customers!$F:$F,MATCH(orders!$B1223,customers!$A:$A,0))</f>
        <v>Healthcare</v>
      </c>
      <c r="P1223" s="26" t="str">
        <f>INDEX(customers!$G:$G,MATCH(orders!$B1223,customers!$A:$A,0))</f>
        <v>SMBs</v>
      </c>
      <c r="Q1223" t="str">
        <f>INDEX(customers!$J:$J,MATCH(orders!$B1223,customers!$A:$A,0))</f>
        <v>Basic</v>
      </c>
      <c r="R1223" t="str">
        <f>INDEX(customers!$K:$K,MATCH(orders!$B1223,customers!$A:$A,0))</f>
        <v>Monthly</v>
      </c>
    </row>
    <row r="1224" spans="1:18" x14ac:dyDescent="0.25">
      <c r="A1224" t="s">
        <v>2275</v>
      </c>
      <c r="B1224" t="s">
        <v>2255</v>
      </c>
      <c r="C1224" t="s">
        <v>2276</v>
      </c>
      <c r="D1224" s="26">
        <v>44852</v>
      </c>
      <c r="E1224" t="s">
        <v>17</v>
      </c>
      <c r="F1224" t="s">
        <v>4</v>
      </c>
      <c r="G1224">
        <v>75</v>
      </c>
      <c r="H1224">
        <v>60</v>
      </c>
      <c r="I1224" s="26">
        <f t="shared" si="38"/>
        <v>44835</v>
      </c>
      <c r="J1224" s="26">
        <f>INDEX(customers!$L:$L,MATCH(orders!$B1224,customers!$A:$A,0))</f>
        <v>44593</v>
      </c>
      <c r="K1224">
        <v>1</v>
      </c>
      <c r="L1224">
        <f t="shared" si="39"/>
        <v>8</v>
      </c>
      <c r="M1224" s="26" t="str">
        <f>INDEX(customers!$I:$I,MATCH(orders!$B1224,customers!$A:$A,0))</f>
        <v>Social Media</v>
      </c>
      <c r="N1224" s="26" t="str">
        <f>INDEX(customers!$E:$E,MATCH(orders!$B1224,customers!$A:$A,0))</f>
        <v>North America</v>
      </c>
      <c r="O1224" s="26" t="str">
        <f>INDEX(customers!$F:$F,MATCH(orders!$B1224,customers!$A:$A,0))</f>
        <v>Healthcare</v>
      </c>
      <c r="P1224" s="26" t="str">
        <f>INDEX(customers!$G:$G,MATCH(orders!$B1224,customers!$A:$A,0))</f>
        <v>SMBs</v>
      </c>
      <c r="Q1224" t="str">
        <f>INDEX(customers!$J:$J,MATCH(orders!$B1224,customers!$A:$A,0))</f>
        <v>Basic</v>
      </c>
      <c r="R1224" t="str">
        <f>INDEX(customers!$K:$K,MATCH(orders!$B1224,customers!$A:$A,0))</f>
        <v>Monthly</v>
      </c>
    </row>
    <row r="1225" spans="1:18" x14ac:dyDescent="0.25">
      <c r="A1225" t="s">
        <v>2277</v>
      </c>
      <c r="B1225" t="s">
        <v>2255</v>
      </c>
      <c r="C1225" t="s">
        <v>2278</v>
      </c>
      <c r="D1225" s="26">
        <v>44883</v>
      </c>
      <c r="E1225" t="s">
        <v>17</v>
      </c>
      <c r="F1225" t="s">
        <v>4</v>
      </c>
      <c r="G1225">
        <v>75</v>
      </c>
      <c r="H1225">
        <v>60</v>
      </c>
      <c r="I1225" s="26">
        <f t="shared" si="38"/>
        <v>44866</v>
      </c>
      <c r="J1225" s="26">
        <f>INDEX(customers!$L:$L,MATCH(orders!$B1225,customers!$A:$A,0))</f>
        <v>44593</v>
      </c>
      <c r="K1225">
        <v>1</v>
      </c>
      <c r="L1225">
        <f t="shared" si="39"/>
        <v>9</v>
      </c>
      <c r="M1225" s="26" t="str">
        <f>INDEX(customers!$I:$I,MATCH(orders!$B1225,customers!$A:$A,0))</f>
        <v>Social Media</v>
      </c>
      <c r="N1225" s="26" t="str">
        <f>INDEX(customers!$E:$E,MATCH(orders!$B1225,customers!$A:$A,0))</f>
        <v>North America</v>
      </c>
      <c r="O1225" s="26" t="str">
        <f>INDEX(customers!$F:$F,MATCH(orders!$B1225,customers!$A:$A,0))</f>
        <v>Healthcare</v>
      </c>
      <c r="P1225" s="26" t="str">
        <f>INDEX(customers!$G:$G,MATCH(orders!$B1225,customers!$A:$A,0))</f>
        <v>SMBs</v>
      </c>
      <c r="Q1225" t="str">
        <f>INDEX(customers!$J:$J,MATCH(orders!$B1225,customers!$A:$A,0))</f>
        <v>Basic</v>
      </c>
      <c r="R1225" t="str">
        <f>INDEX(customers!$K:$K,MATCH(orders!$B1225,customers!$A:$A,0))</f>
        <v>Monthly</v>
      </c>
    </row>
    <row r="1226" spans="1:18" x14ac:dyDescent="0.25">
      <c r="A1226" t="s">
        <v>2279</v>
      </c>
      <c r="B1226" t="s">
        <v>2255</v>
      </c>
      <c r="C1226" t="s">
        <v>2278</v>
      </c>
      <c r="D1226" s="26">
        <v>44913</v>
      </c>
      <c r="E1226" t="s">
        <v>17</v>
      </c>
      <c r="F1226" t="s">
        <v>4</v>
      </c>
      <c r="G1226">
        <v>75</v>
      </c>
      <c r="H1226">
        <v>60</v>
      </c>
      <c r="I1226" s="26">
        <f t="shared" si="38"/>
        <v>44896</v>
      </c>
      <c r="J1226" s="26">
        <f>INDEX(customers!$L:$L,MATCH(orders!$B1226,customers!$A:$A,0))</f>
        <v>44593</v>
      </c>
      <c r="K1226">
        <v>1</v>
      </c>
      <c r="L1226">
        <f t="shared" si="39"/>
        <v>10</v>
      </c>
      <c r="M1226" s="26" t="str">
        <f>INDEX(customers!$I:$I,MATCH(orders!$B1226,customers!$A:$A,0))</f>
        <v>Social Media</v>
      </c>
      <c r="N1226" s="26" t="str">
        <f>INDEX(customers!$E:$E,MATCH(orders!$B1226,customers!$A:$A,0))</f>
        <v>North America</v>
      </c>
      <c r="O1226" s="26" t="str">
        <f>INDEX(customers!$F:$F,MATCH(orders!$B1226,customers!$A:$A,0))</f>
        <v>Healthcare</v>
      </c>
      <c r="P1226" s="26" t="str">
        <f>INDEX(customers!$G:$G,MATCH(orders!$B1226,customers!$A:$A,0))</f>
        <v>SMBs</v>
      </c>
      <c r="Q1226" t="str">
        <f>INDEX(customers!$J:$J,MATCH(orders!$B1226,customers!$A:$A,0))</f>
        <v>Basic</v>
      </c>
      <c r="R1226" t="str">
        <f>INDEX(customers!$K:$K,MATCH(orders!$B1226,customers!$A:$A,0))</f>
        <v>Monthly</v>
      </c>
    </row>
    <row r="1227" spans="1:18" x14ac:dyDescent="0.25">
      <c r="A1227" t="s">
        <v>2280</v>
      </c>
      <c r="B1227" t="s">
        <v>2255</v>
      </c>
      <c r="C1227" t="s">
        <v>2281</v>
      </c>
      <c r="D1227" s="26">
        <v>44914</v>
      </c>
      <c r="E1227" t="s">
        <v>17</v>
      </c>
      <c r="F1227" t="s">
        <v>4</v>
      </c>
      <c r="G1227">
        <v>75</v>
      </c>
      <c r="H1227">
        <v>60</v>
      </c>
      <c r="I1227" s="26">
        <f t="shared" si="38"/>
        <v>44896</v>
      </c>
      <c r="J1227" s="26">
        <f>INDEX(customers!$L:$L,MATCH(orders!$B1227,customers!$A:$A,0))</f>
        <v>44593</v>
      </c>
      <c r="K1227">
        <v>1</v>
      </c>
      <c r="L1227">
        <f t="shared" si="39"/>
        <v>10</v>
      </c>
      <c r="M1227" s="26" t="str">
        <f>INDEX(customers!$I:$I,MATCH(orders!$B1227,customers!$A:$A,0))</f>
        <v>Social Media</v>
      </c>
      <c r="N1227" s="26" t="str">
        <f>INDEX(customers!$E:$E,MATCH(orders!$B1227,customers!$A:$A,0))</f>
        <v>North America</v>
      </c>
      <c r="O1227" s="26" t="str">
        <f>INDEX(customers!$F:$F,MATCH(orders!$B1227,customers!$A:$A,0))</f>
        <v>Healthcare</v>
      </c>
      <c r="P1227" s="26" t="str">
        <f>INDEX(customers!$G:$G,MATCH(orders!$B1227,customers!$A:$A,0))</f>
        <v>SMBs</v>
      </c>
      <c r="Q1227" t="str">
        <f>INDEX(customers!$J:$J,MATCH(orders!$B1227,customers!$A:$A,0))</f>
        <v>Basic</v>
      </c>
      <c r="R1227" t="str">
        <f>INDEX(customers!$K:$K,MATCH(orders!$B1227,customers!$A:$A,0))</f>
        <v>Monthly</v>
      </c>
    </row>
    <row r="1228" spans="1:18" x14ac:dyDescent="0.25">
      <c r="A1228" t="s">
        <v>2282</v>
      </c>
      <c r="B1228" t="s">
        <v>2255</v>
      </c>
      <c r="C1228" t="s">
        <v>2283</v>
      </c>
      <c r="D1228" s="26">
        <v>44945</v>
      </c>
      <c r="E1228" t="s">
        <v>17</v>
      </c>
      <c r="F1228" t="s">
        <v>4</v>
      </c>
      <c r="G1228">
        <v>75</v>
      </c>
      <c r="H1228">
        <v>60</v>
      </c>
      <c r="I1228" s="26">
        <f t="shared" si="38"/>
        <v>44927</v>
      </c>
      <c r="J1228" s="26">
        <f>INDEX(customers!$L:$L,MATCH(orders!$B1228,customers!$A:$A,0))</f>
        <v>44593</v>
      </c>
      <c r="K1228">
        <v>1</v>
      </c>
      <c r="L1228">
        <f t="shared" si="39"/>
        <v>11</v>
      </c>
      <c r="M1228" s="26" t="str">
        <f>INDEX(customers!$I:$I,MATCH(orders!$B1228,customers!$A:$A,0))</f>
        <v>Social Media</v>
      </c>
      <c r="N1228" s="26" t="str">
        <f>INDEX(customers!$E:$E,MATCH(orders!$B1228,customers!$A:$A,0))</f>
        <v>North America</v>
      </c>
      <c r="O1228" s="26" t="str">
        <f>INDEX(customers!$F:$F,MATCH(orders!$B1228,customers!$A:$A,0))</f>
        <v>Healthcare</v>
      </c>
      <c r="P1228" s="26" t="str">
        <f>INDEX(customers!$G:$G,MATCH(orders!$B1228,customers!$A:$A,0))</f>
        <v>SMBs</v>
      </c>
      <c r="Q1228" t="str">
        <f>INDEX(customers!$J:$J,MATCH(orders!$B1228,customers!$A:$A,0))</f>
        <v>Basic</v>
      </c>
      <c r="R1228" t="str">
        <f>INDEX(customers!$K:$K,MATCH(orders!$B1228,customers!$A:$A,0))</f>
        <v>Monthly</v>
      </c>
    </row>
    <row r="1229" spans="1:18" x14ac:dyDescent="0.25">
      <c r="A1229" t="s">
        <v>2284</v>
      </c>
      <c r="B1229" t="s">
        <v>2255</v>
      </c>
      <c r="C1229" t="s">
        <v>2285</v>
      </c>
      <c r="D1229" s="26">
        <v>44976</v>
      </c>
      <c r="E1229" t="s">
        <v>17</v>
      </c>
      <c r="F1229" t="s">
        <v>4</v>
      </c>
      <c r="G1229">
        <v>75</v>
      </c>
      <c r="H1229">
        <v>60</v>
      </c>
      <c r="I1229" s="26">
        <f t="shared" si="38"/>
        <v>44958</v>
      </c>
      <c r="J1229" s="26">
        <f>INDEX(customers!$L:$L,MATCH(orders!$B1229,customers!$A:$A,0))</f>
        <v>44593</v>
      </c>
      <c r="K1229">
        <v>1</v>
      </c>
      <c r="L1229">
        <f t="shared" si="39"/>
        <v>12</v>
      </c>
      <c r="M1229" s="26" t="str">
        <f>INDEX(customers!$I:$I,MATCH(orders!$B1229,customers!$A:$A,0))</f>
        <v>Social Media</v>
      </c>
      <c r="N1229" s="26" t="str">
        <f>INDEX(customers!$E:$E,MATCH(orders!$B1229,customers!$A:$A,0))</f>
        <v>North America</v>
      </c>
      <c r="O1229" s="26" t="str">
        <f>INDEX(customers!$F:$F,MATCH(orders!$B1229,customers!$A:$A,0))</f>
        <v>Healthcare</v>
      </c>
      <c r="P1229" s="26" t="str">
        <f>INDEX(customers!$G:$G,MATCH(orders!$B1229,customers!$A:$A,0))</f>
        <v>SMBs</v>
      </c>
      <c r="Q1229" t="str">
        <f>INDEX(customers!$J:$J,MATCH(orders!$B1229,customers!$A:$A,0))</f>
        <v>Basic</v>
      </c>
      <c r="R1229" t="str">
        <f>INDEX(customers!$K:$K,MATCH(orders!$B1229,customers!$A:$A,0))</f>
        <v>Monthly</v>
      </c>
    </row>
    <row r="1230" spans="1:18" x14ac:dyDescent="0.25">
      <c r="A1230" t="s">
        <v>2286</v>
      </c>
      <c r="B1230" t="s">
        <v>2255</v>
      </c>
      <c r="C1230" t="s">
        <v>2285</v>
      </c>
      <c r="D1230" s="26">
        <v>45004</v>
      </c>
      <c r="E1230" t="s">
        <v>17</v>
      </c>
      <c r="F1230" t="s">
        <v>4</v>
      </c>
      <c r="G1230">
        <v>75</v>
      </c>
      <c r="H1230">
        <v>60</v>
      </c>
      <c r="I1230" s="26">
        <f t="shared" si="38"/>
        <v>44986</v>
      </c>
      <c r="J1230" s="26">
        <f>INDEX(customers!$L:$L,MATCH(orders!$B1230,customers!$A:$A,0))</f>
        <v>44593</v>
      </c>
      <c r="K1230">
        <v>1</v>
      </c>
      <c r="L1230">
        <f t="shared" si="39"/>
        <v>13</v>
      </c>
      <c r="M1230" s="26" t="str">
        <f>INDEX(customers!$I:$I,MATCH(orders!$B1230,customers!$A:$A,0))</f>
        <v>Social Media</v>
      </c>
      <c r="N1230" s="26" t="str">
        <f>INDEX(customers!$E:$E,MATCH(orders!$B1230,customers!$A:$A,0))</f>
        <v>North America</v>
      </c>
      <c r="O1230" s="26" t="str">
        <f>INDEX(customers!$F:$F,MATCH(orders!$B1230,customers!$A:$A,0))</f>
        <v>Healthcare</v>
      </c>
      <c r="P1230" s="26" t="str">
        <f>INDEX(customers!$G:$G,MATCH(orders!$B1230,customers!$A:$A,0))</f>
        <v>SMBs</v>
      </c>
      <c r="Q1230" t="str">
        <f>INDEX(customers!$J:$J,MATCH(orders!$B1230,customers!$A:$A,0))</f>
        <v>Basic</v>
      </c>
      <c r="R1230" t="str">
        <f>INDEX(customers!$K:$K,MATCH(orders!$B1230,customers!$A:$A,0))</f>
        <v>Monthly</v>
      </c>
    </row>
    <row r="1231" spans="1:18" x14ac:dyDescent="0.25">
      <c r="A1231" t="s">
        <v>2287</v>
      </c>
      <c r="B1231" t="s">
        <v>2255</v>
      </c>
      <c r="C1231" t="s">
        <v>2288</v>
      </c>
      <c r="D1231" s="26">
        <v>45007</v>
      </c>
      <c r="E1231" t="s">
        <v>17</v>
      </c>
      <c r="F1231" t="s">
        <v>4</v>
      </c>
      <c r="G1231">
        <v>75</v>
      </c>
      <c r="H1231">
        <v>60</v>
      </c>
      <c r="I1231" s="26">
        <f t="shared" si="38"/>
        <v>44986</v>
      </c>
      <c r="J1231" s="26">
        <f>INDEX(customers!$L:$L,MATCH(orders!$B1231,customers!$A:$A,0))</f>
        <v>44593</v>
      </c>
      <c r="K1231">
        <v>1</v>
      </c>
      <c r="L1231">
        <f t="shared" si="39"/>
        <v>13</v>
      </c>
      <c r="M1231" s="26" t="str">
        <f>INDEX(customers!$I:$I,MATCH(orders!$B1231,customers!$A:$A,0))</f>
        <v>Social Media</v>
      </c>
      <c r="N1231" s="26" t="str">
        <f>INDEX(customers!$E:$E,MATCH(orders!$B1231,customers!$A:$A,0))</f>
        <v>North America</v>
      </c>
      <c r="O1231" s="26" t="str">
        <f>INDEX(customers!$F:$F,MATCH(orders!$B1231,customers!$A:$A,0))</f>
        <v>Healthcare</v>
      </c>
      <c r="P1231" s="26" t="str">
        <f>INDEX(customers!$G:$G,MATCH(orders!$B1231,customers!$A:$A,0))</f>
        <v>SMBs</v>
      </c>
      <c r="Q1231" t="str">
        <f>INDEX(customers!$J:$J,MATCH(orders!$B1231,customers!$A:$A,0))</f>
        <v>Basic</v>
      </c>
      <c r="R1231" t="str">
        <f>INDEX(customers!$K:$K,MATCH(orders!$B1231,customers!$A:$A,0))</f>
        <v>Monthly</v>
      </c>
    </row>
    <row r="1232" spans="1:18" x14ac:dyDescent="0.25">
      <c r="A1232" t="s">
        <v>2289</v>
      </c>
      <c r="B1232" t="s">
        <v>2255</v>
      </c>
      <c r="C1232" t="s">
        <v>2290</v>
      </c>
      <c r="D1232" s="26">
        <v>45038</v>
      </c>
      <c r="E1232" t="s">
        <v>17</v>
      </c>
      <c r="F1232" t="s">
        <v>4</v>
      </c>
      <c r="G1232">
        <v>75</v>
      </c>
      <c r="H1232">
        <v>60</v>
      </c>
      <c r="I1232" s="26">
        <f t="shared" si="38"/>
        <v>45017</v>
      </c>
      <c r="J1232" s="26">
        <f>INDEX(customers!$L:$L,MATCH(orders!$B1232,customers!$A:$A,0))</f>
        <v>44593</v>
      </c>
      <c r="K1232">
        <v>1</v>
      </c>
      <c r="L1232">
        <f t="shared" si="39"/>
        <v>14</v>
      </c>
      <c r="M1232" s="26" t="str">
        <f>INDEX(customers!$I:$I,MATCH(orders!$B1232,customers!$A:$A,0))</f>
        <v>Social Media</v>
      </c>
      <c r="N1232" s="26" t="str">
        <f>INDEX(customers!$E:$E,MATCH(orders!$B1232,customers!$A:$A,0))</f>
        <v>North America</v>
      </c>
      <c r="O1232" s="26" t="str">
        <f>INDEX(customers!$F:$F,MATCH(orders!$B1232,customers!$A:$A,0))</f>
        <v>Healthcare</v>
      </c>
      <c r="P1232" s="26" t="str">
        <f>INDEX(customers!$G:$G,MATCH(orders!$B1232,customers!$A:$A,0))</f>
        <v>SMBs</v>
      </c>
      <c r="Q1232" t="str">
        <f>INDEX(customers!$J:$J,MATCH(orders!$B1232,customers!$A:$A,0))</f>
        <v>Basic</v>
      </c>
      <c r="R1232" t="str">
        <f>INDEX(customers!$K:$K,MATCH(orders!$B1232,customers!$A:$A,0))</f>
        <v>Monthly</v>
      </c>
    </row>
    <row r="1233" spans="1:18" x14ac:dyDescent="0.25">
      <c r="A1233" t="s">
        <v>2291</v>
      </c>
      <c r="B1233" t="s">
        <v>2255</v>
      </c>
      <c r="C1233" t="s">
        <v>2290</v>
      </c>
      <c r="D1233" s="26">
        <v>45068</v>
      </c>
      <c r="E1233" t="s">
        <v>17</v>
      </c>
      <c r="F1233" t="s">
        <v>4</v>
      </c>
      <c r="G1233">
        <v>75</v>
      </c>
      <c r="H1233">
        <v>60</v>
      </c>
      <c r="I1233" s="26">
        <f t="shared" si="38"/>
        <v>45047</v>
      </c>
      <c r="J1233" s="26">
        <f>INDEX(customers!$L:$L,MATCH(orders!$B1233,customers!$A:$A,0))</f>
        <v>44593</v>
      </c>
      <c r="K1233">
        <v>1</v>
      </c>
      <c r="L1233">
        <f t="shared" si="39"/>
        <v>15</v>
      </c>
      <c r="M1233" s="26" t="str">
        <f>INDEX(customers!$I:$I,MATCH(orders!$B1233,customers!$A:$A,0))</f>
        <v>Social Media</v>
      </c>
      <c r="N1233" s="26" t="str">
        <f>INDEX(customers!$E:$E,MATCH(orders!$B1233,customers!$A:$A,0))</f>
        <v>North America</v>
      </c>
      <c r="O1233" s="26" t="str">
        <f>INDEX(customers!$F:$F,MATCH(orders!$B1233,customers!$A:$A,0))</f>
        <v>Healthcare</v>
      </c>
      <c r="P1233" s="26" t="str">
        <f>INDEX(customers!$G:$G,MATCH(orders!$B1233,customers!$A:$A,0))</f>
        <v>SMBs</v>
      </c>
      <c r="Q1233" t="str">
        <f>INDEX(customers!$J:$J,MATCH(orders!$B1233,customers!$A:$A,0))</f>
        <v>Basic</v>
      </c>
      <c r="R1233" t="str">
        <f>INDEX(customers!$K:$K,MATCH(orders!$B1233,customers!$A:$A,0))</f>
        <v>Monthly</v>
      </c>
    </row>
    <row r="1234" spans="1:18" x14ac:dyDescent="0.25">
      <c r="A1234" t="s">
        <v>2292</v>
      </c>
      <c r="B1234" t="s">
        <v>2255</v>
      </c>
      <c r="C1234" t="s">
        <v>2293</v>
      </c>
      <c r="D1234" s="26">
        <v>45069</v>
      </c>
      <c r="E1234" t="s">
        <v>18</v>
      </c>
      <c r="F1234" t="s">
        <v>4</v>
      </c>
      <c r="G1234">
        <v>135</v>
      </c>
      <c r="H1234">
        <v>110.7</v>
      </c>
      <c r="I1234" s="26">
        <f t="shared" si="38"/>
        <v>45047</v>
      </c>
      <c r="J1234" s="26">
        <f>INDEX(customers!$L:$L,MATCH(orders!$B1234,customers!$A:$A,0))</f>
        <v>44593</v>
      </c>
      <c r="K1234">
        <v>1</v>
      </c>
      <c r="L1234">
        <f t="shared" si="39"/>
        <v>15</v>
      </c>
      <c r="M1234" s="26" t="str">
        <f>INDEX(customers!$I:$I,MATCH(orders!$B1234,customers!$A:$A,0))</f>
        <v>Social Media</v>
      </c>
      <c r="N1234" s="26" t="str">
        <f>INDEX(customers!$E:$E,MATCH(orders!$B1234,customers!$A:$A,0))</f>
        <v>North America</v>
      </c>
      <c r="O1234" s="26" t="str">
        <f>INDEX(customers!$F:$F,MATCH(orders!$B1234,customers!$A:$A,0))</f>
        <v>Healthcare</v>
      </c>
      <c r="P1234" s="26" t="str">
        <f>INDEX(customers!$G:$G,MATCH(orders!$B1234,customers!$A:$A,0))</f>
        <v>SMBs</v>
      </c>
      <c r="Q1234" t="str">
        <f>INDEX(customers!$J:$J,MATCH(orders!$B1234,customers!$A:$A,0))</f>
        <v>Basic</v>
      </c>
      <c r="R1234" t="str">
        <f>INDEX(customers!$K:$K,MATCH(orders!$B1234,customers!$A:$A,0))</f>
        <v>Monthly</v>
      </c>
    </row>
    <row r="1235" spans="1:18" x14ac:dyDescent="0.25">
      <c r="A1235" t="s">
        <v>2294</v>
      </c>
      <c r="B1235" t="s">
        <v>2255</v>
      </c>
      <c r="C1235" t="s">
        <v>2295</v>
      </c>
      <c r="D1235" s="26">
        <v>45100</v>
      </c>
      <c r="E1235" t="s">
        <v>18</v>
      </c>
      <c r="F1235" t="s">
        <v>4</v>
      </c>
      <c r="G1235">
        <v>135</v>
      </c>
      <c r="H1235">
        <v>110.7</v>
      </c>
      <c r="I1235" s="26">
        <f t="shared" si="38"/>
        <v>45078</v>
      </c>
      <c r="J1235" s="26">
        <f>INDEX(customers!$L:$L,MATCH(orders!$B1235,customers!$A:$A,0))</f>
        <v>44593</v>
      </c>
      <c r="K1235">
        <v>1</v>
      </c>
      <c r="L1235">
        <f t="shared" si="39"/>
        <v>16</v>
      </c>
      <c r="M1235" s="26" t="str">
        <f>INDEX(customers!$I:$I,MATCH(orders!$B1235,customers!$A:$A,0))</f>
        <v>Social Media</v>
      </c>
      <c r="N1235" s="26" t="str">
        <f>INDEX(customers!$E:$E,MATCH(orders!$B1235,customers!$A:$A,0))</f>
        <v>North America</v>
      </c>
      <c r="O1235" s="26" t="str">
        <f>INDEX(customers!$F:$F,MATCH(orders!$B1235,customers!$A:$A,0))</f>
        <v>Healthcare</v>
      </c>
      <c r="P1235" s="26" t="str">
        <f>INDEX(customers!$G:$G,MATCH(orders!$B1235,customers!$A:$A,0))</f>
        <v>SMBs</v>
      </c>
      <c r="Q1235" t="str">
        <f>INDEX(customers!$J:$J,MATCH(orders!$B1235,customers!$A:$A,0))</f>
        <v>Basic</v>
      </c>
      <c r="R1235" t="str">
        <f>INDEX(customers!$K:$K,MATCH(orders!$B1235,customers!$A:$A,0))</f>
        <v>Monthly</v>
      </c>
    </row>
    <row r="1236" spans="1:18" x14ac:dyDescent="0.25">
      <c r="A1236" t="s">
        <v>2296</v>
      </c>
      <c r="B1236" t="s">
        <v>2255</v>
      </c>
      <c r="C1236" t="s">
        <v>2295</v>
      </c>
      <c r="D1236" s="26">
        <v>45130</v>
      </c>
      <c r="E1236" t="s">
        <v>18</v>
      </c>
      <c r="F1236" t="s">
        <v>4</v>
      </c>
      <c r="G1236">
        <v>135</v>
      </c>
      <c r="H1236">
        <v>110.7</v>
      </c>
      <c r="I1236" s="26">
        <f t="shared" si="38"/>
        <v>45108</v>
      </c>
      <c r="J1236" s="26">
        <f>INDEX(customers!$L:$L,MATCH(orders!$B1236,customers!$A:$A,0))</f>
        <v>44593</v>
      </c>
      <c r="K1236">
        <v>1</v>
      </c>
      <c r="L1236">
        <f t="shared" si="39"/>
        <v>17</v>
      </c>
      <c r="M1236" s="26" t="str">
        <f>INDEX(customers!$I:$I,MATCH(orders!$B1236,customers!$A:$A,0))</f>
        <v>Social Media</v>
      </c>
      <c r="N1236" s="26" t="str">
        <f>INDEX(customers!$E:$E,MATCH(orders!$B1236,customers!$A:$A,0))</f>
        <v>North America</v>
      </c>
      <c r="O1236" s="26" t="str">
        <f>INDEX(customers!$F:$F,MATCH(orders!$B1236,customers!$A:$A,0))</f>
        <v>Healthcare</v>
      </c>
      <c r="P1236" s="26" t="str">
        <f>INDEX(customers!$G:$G,MATCH(orders!$B1236,customers!$A:$A,0))</f>
        <v>SMBs</v>
      </c>
      <c r="Q1236" t="str">
        <f>INDEX(customers!$J:$J,MATCH(orders!$B1236,customers!$A:$A,0))</f>
        <v>Basic</v>
      </c>
      <c r="R1236" t="str">
        <f>INDEX(customers!$K:$K,MATCH(orders!$B1236,customers!$A:$A,0))</f>
        <v>Monthly</v>
      </c>
    </row>
    <row r="1237" spans="1:18" x14ac:dyDescent="0.25">
      <c r="A1237" t="s">
        <v>2297</v>
      </c>
      <c r="B1237" t="s">
        <v>2255</v>
      </c>
      <c r="C1237" t="s">
        <v>2298</v>
      </c>
      <c r="D1237" s="26">
        <v>45131</v>
      </c>
      <c r="E1237" t="s">
        <v>18</v>
      </c>
      <c r="F1237" t="s">
        <v>4</v>
      </c>
      <c r="G1237">
        <v>135</v>
      </c>
      <c r="H1237">
        <v>110.7</v>
      </c>
      <c r="I1237" s="26">
        <f t="shared" si="38"/>
        <v>45108</v>
      </c>
      <c r="J1237" s="26">
        <f>INDEX(customers!$L:$L,MATCH(orders!$B1237,customers!$A:$A,0))</f>
        <v>44593</v>
      </c>
      <c r="K1237">
        <v>1</v>
      </c>
      <c r="L1237">
        <f t="shared" si="39"/>
        <v>17</v>
      </c>
      <c r="M1237" s="26" t="str">
        <f>INDEX(customers!$I:$I,MATCH(orders!$B1237,customers!$A:$A,0))</f>
        <v>Social Media</v>
      </c>
      <c r="N1237" s="26" t="str">
        <f>INDEX(customers!$E:$E,MATCH(orders!$B1237,customers!$A:$A,0))</f>
        <v>North America</v>
      </c>
      <c r="O1237" s="26" t="str">
        <f>INDEX(customers!$F:$F,MATCH(orders!$B1237,customers!$A:$A,0))</f>
        <v>Healthcare</v>
      </c>
      <c r="P1237" s="26" t="str">
        <f>INDEX(customers!$G:$G,MATCH(orders!$B1237,customers!$A:$A,0))</f>
        <v>SMBs</v>
      </c>
      <c r="Q1237" t="str">
        <f>INDEX(customers!$J:$J,MATCH(orders!$B1237,customers!$A:$A,0))</f>
        <v>Basic</v>
      </c>
      <c r="R1237" t="str">
        <f>INDEX(customers!$K:$K,MATCH(orders!$B1237,customers!$A:$A,0))</f>
        <v>Monthly</v>
      </c>
    </row>
    <row r="1238" spans="1:18" x14ac:dyDescent="0.25">
      <c r="A1238" t="s">
        <v>2299</v>
      </c>
      <c r="B1238" t="s">
        <v>2255</v>
      </c>
      <c r="C1238" t="s">
        <v>2300</v>
      </c>
      <c r="D1238" s="26">
        <v>45162</v>
      </c>
      <c r="E1238" t="s">
        <v>18</v>
      </c>
      <c r="F1238" t="s">
        <v>4</v>
      </c>
      <c r="G1238">
        <v>135</v>
      </c>
      <c r="H1238">
        <v>110.7</v>
      </c>
      <c r="I1238" s="26">
        <f t="shared" si="38"/>
        <v>45139</v>
      </c>
      <c r="J1238" s="26">
        <f>INDEX(customers!$L:$L,MATCH(orders!$B1238,customers!$A:$A,0))</f>
        <v>44593</v>
      </c>
      <c r="K1238">
        <v>1</v>
      </c>
      <c r="L1238">
        <f t="shared" si="39"/>
        <v>18</v>
      </c>
      <c r="M1238" s="26" t="str">
        <f>INDEX(customers!$I:$I,MATCH(orders!$B1238,customers!$A:$A,0))</f>
        <v>Social Media</v>
      </c>
      <c r="N1238" s="26" t="str">
        <f>INDEX(customers!$E:$E,MATCH(orders!$B1238,customers!$A:$A,0))</f>
        <v>North America</v>
      </c>
      <c r="O1238" s="26" t="str">
        <f>INDEX(customers!$F:$F,MATCH(orders!$B1238,customers!$A:$A,0))</f>
        <v>Healthcare</v>
      </c>
      <c r="P1238" s="26" t="str">
        <f>INDEX(customers!$G:$G,MATCH(orders!$B1238,customers!$A:$A,0))</f>
        <v>SMBs</v>
      </c>
      <c r="Q1238" t="str">
        <f>INDEX(customers!$J:$J,MATCH(orders!$B1238,customers!$A:$A,0))</f>
        <v>Basic</v>
      </c>
      <c r="R1238" t="str">
        <f>INDEX(customers!$K:$K,MATCH(orders!$B1238,customers!$A:$A,0))</f>
        <v>Monthly</v>
      </c>
    </row>
    <row r="1239" spans="1:18" x14ac:dyDescent="0.25">
      <c r="A1239" t="s">
        <v>2301</v>
      </c>
      <c r="B1239" t="s">
        <v>2255</v>
      </c>
      <c r="C1239" t="s">
        <v>2302</v>
      </c>
      <c r="D1239" s="26">
        <v>45193</v>
      </c>
      <c r="E1239" t="s">
        <v>18</v>
      </c>
      <c r="F1239" t="s">
        <v>4</v>
      </c>
      <c r="G1239">
        <v>135</v>
      </c>
      <c r="H1239">
        <v>110.7</v>
      </c>
      <c r="I1239" s="26">
        <f t="shared" si="38"/>
        <v>45170</v>
      </c>
      <c r="J1239" s="26">
        <f>INDEX(customers!$L:$L,MATCH(orders!$B1239,customers!$A:$A,0))</f>
        <v>44593</v>
      </c>
      <c r="K1239">
        <v>1</v>
      </c>
      <c r="L1239">
        <f t="shared" si="39"/>
        <v>19</v>
      </c>
      <c r="M1239" s="26" t="str">
        <f>INDEX(customers!$I:$I,MATCH(orders!$B1239,customers!$A:$A,0))</f>
        <v>Social Media</v>
      </c>
      <c r="N1239" s="26" t="str">
        <f>INDEX(customers!$E:$E,MATCH(orders!$B1239,customers!$A:$A,0))</f>
        <v>North America</v>
      </c>
      <c r="O1239" s="26" t="str">
        <f>INDEX(customers!$F:$F,MATCH(orders!$B1239,customers!$A:$A,0))</f>
        <v>Healthcare</v>
      </c>
      <c r="P1239" s="26" t="str">
        <f>INDEX(customers!$G:$G,MATCH(orders!$B1239,customers!$A:$A,0))</f>
        <v>SMBs</v>
      </c>
      <c r="Q1239" t="str">
        <f>INDEX(customers!$J:$J,MATCH(orders!$B1239,customers!$A:$A,0))</f>
        <v>Basic</v>
      </c>
      <c r="R1239" t="str">
        <f>INDEX(customers!$K:$K,MATCH(orders!$B1239,customers!$A:$A,0))</f>
        <v>Monthly</v>
      </c>
    </row>
    <row r="1240" spans="1:18" x14ac:dyDescent="0.25">
      <c r="A1240" t="s">
        <v>2303</v>
      </c>
      <c r="B1240" t="s">
        <v>2255</v>
      </c>
      <c r="C1240" t="s">
        <v>2302</v>
      </c>
      <c r="D1240" s="26">
        <v>45223</v>
      </c>
      <c r="E1240" t="s">
        <v>18</v>
      </c>
      <c r="F1240" t="s">
        <v>4</v>
      </c>
      <c r="G1240">
        <v>135</v>
      </c>
      <c r="H1240">
        <v>110.7</v>
      </c>
      <c r="I1240" s="26">
        <f t="shared" si="38"/>
        <v>45200</v>
      </c>
      <c r="J1240" s="26">
        <f>INDEX(customers!$L:$L,MATCH(orders!$B1240,customers!$A:$A,0))</f>
        <v>44593</v>
      </c>
      <c r="K1240">
        <v>1</v>
      </c>
      <c r="L1240">
        <f t="shared" si="39"/>
        <v>20</v>
      </c>
      <c r="M1240" s="26" t="str">
        <f>INDEX(customers!$I:$I,MATCH(orders!$B1240,customers!$A:$A,0))</f>
        <v>Social Media</v>
      </c>
      <c r="N1240" s="26" t="str">
        <f>INDEX(customers!$E:$E,MATCH(orders!$B1240,customers!$A:$A,0))</f>
        <v>North America</v>
      </c>
      <c r="O1240" s="26" t="str">
        <f>INDEX(customers!$F:$F,MATCH(orders!$B1240,customers!$A:$A,0))</f>
        <v>Healthcare</v>
      </c>
      <c r="P1240" s="26" t="str">
        <f>INDEX(customers!$G:$G,MATCH(orders!$B1240,customers!$A:$A,0))</f>
        <v>SMBs</v>
      </c>
      <c r="Q1240" t="str">
        <f>INDEX(customers!$J:$J,MATCH(orders!$B1240,customers!$A:$A,0))</f>
        <v>Basic</v>
      </c>
      <c r="R1240" t="str">
        <f>INDEX(customers!$K:$K,MATCH(orders!$B1240,customers!$A:$A,0))</f>
        <v>Monthly</v>
      </c>
    </row>
    <row r="1241" spans="1:18" x14ac:dyDescent="0.25">
      <c r="A1241" t="s">
        <v>2304</v>
      </c>
      <c r="B1241" t="s">
        <v>2255</v>
      </c>
      <c r="C1241" t="s">
        <v>2305</v>
      </c>
      <c r="D1241" s="26">
        <v>45224</v>
      </c>
      <c r="E1241" t="s">
        <v>18</v>
      </c>
      <c r="F1241" t="s">
        <v>4</v>
      </c>
      <c r="G1241">
        <v>135</v>
      </c>
      <c r="H1241">
        <v>110.7</v>
      </c>
      <c r="I1241" s="26">
        <f t="shared" si="38"/>
        <v>45200</v>
      </c>
      <c r="J1241" s="26">
        <f>INDEX(customers!$L:$L,MATCH(orders!$B1241,customers!$A:$A,0))</f>
        <v>44593</v>
      </c>
      <c r="K1241">
        <v>1</v>
      </c>
      <c r="L1241">
        <f t="shared" si="39"/>
        <v>20</v>
      </c>
      <c r="M1241" s="26" t="str">
        <f>INDEX(customers!$I:$I,MATCH(orders!$B1241,customers!$A:$A,0))</f>
        <v>Social Media</v>
      </c>
      <c r="N1241" s="26" t="str">
        <f>INDEX(customers!$E:$E,MATCH(orders!$B1241,customers!$A:$A,0))</f>
        <v>North America</v>
      </c>
      <c r="O1241" s="26" t="str">
        <f>INDEX(customers!$F:$F,MATCH(orders!$B1241,customers!$A:$A,0))</f>
        <v>Healthcare</v>
      </c>
      <c r="P1241" s="26" t="str">
        <f>INDEX(customers!$G:$G,MATCH(orders!$B1241,customers!$A:$A,0))</f>
        <v>SMBs</v>
      </c>
      <c r="Q1241" t="str">
        <f>INDEX(customers!$J:$J,MATCH(orders!$B1241,customers!$A:$A,0))</f>
        <v>Basic</v>
      </c>
      <c r="R1241" t="str">
        <f>INDEX(customers!$K:$K,MATCH(orders!$B1241,customers!$A:$A,0))</f>
        <v>Monthly</v>
      </c>
    </row>
    <row r="1242" spans="1:18" x14ac:dyDescent="0.25">
      <c r="A1242" t="s">
        <v>2306</v>
      </c>
      <c r="B1242" t="s">
        <v>2255</v>
      </c>
      <c r="C1242" t="s">
        <v>2307</v>
      </c>
      <c r="D1242" s="26">
        <v>45255</v>
      </c>
      <c r="E1242" t="s">
        <v>18</v>
      </c>
      <c r="F1242" t="s">
        <v>4</v>
      </c>
      <c r="G1242">
        <v>135</v>
      </c>
      <c r="H1242">
        <v>110.7</v>
      </c>
      <c r="I1242" s="26">
        <f t="shared" si="38"/>
        <v>45231</v>
      </c>
      <c r="J1242" s="26">
        <f>INDEX(customers!$L:$L,MATCH(orders!$B1242,customers!$A:$A,0))</f>
        <v>44593</v>
      </c>
      <c r="K1242">
        <v>1</v>
      </c>
      <c r="L1242">
        <f t="shared" si="39"/>
        <v>21</v>
      </c>
      <c r="M1242" s="26" t="str">
        <f>INDEX(customers!$I:$I,MATCH(orders!$B1242,customers!$A:$A,0))</f>
        <v>Social Media</v>
      </c>
      <c r="N1242" s="26" t="str">
        <f>INDEX(customers!$E:$E,MATCH(orders!$B1242,customers!$A:$A,0))</f>
        <v>North America</v>
      </c>
      <c r="O1242" s="26" t="str">
        <f>INDEX(customers!$F:$F,MATCH(orders!$B1242,customers!$A:$A,0))</f>
        <v>Healthcare</v>
      </c>
      <c r="P1242" s="26" t="str">
        <f>INDEX(customers!$G:$G,MATCH(orders!$B1242,customers!$A:$A,0))</f>
        <v>SMBs</v>
      </c>
      <c r="Q1242" t="str">
        <f>INDEX(customers!$J:$J,MATCH(orders!$B1242,customers!$A:$A,0))</f>
        <v>Basic</v>
      </c>
      <c r="R1242" t="str">
        <f>INDEX(customers!$K:$K,MATCH(orders!$B1242,customers!$A:$A,0))</f>
        <v>Monthly</v>
      </c>
    </row>
    <row r="1243" spans="1:18" x14ac:dyDescent="0.25">
      <c r="A1243" t="s">
        <v>2308</v>
      </c>
      <c r="B1243" t="s">
        <v>2255</v>
      </c>
      <c r="C1243" t="s">
        <v>2307</v>
      </c>
      <c r="D1243" s="26">
        <v>45285</v>
      </c>
      <c r="E1243" t="s">
        <v>18</v>
      </c>
      <c r="F1243" t="s">
        <v>4</v>
      </c>
      <c r="G1243">
        <v>135</v>
      </c>
      <c r="H1243">
        <v>110.7</v>
      </c>
      <c r="I1243" s="26">
        <f t="shared" si="38"/>
        <v>45261</v>
      </c>
      <c r="J1243" s="26">
        <f>INDEX(customers!$L:$L,MATCH(orders!$B1243,customers!$A:$A,0))</f>
        <v>44593</v>
      </c>
      <c r="K1243">
        <v>1</v>
      </c>
      <c r="L1243">
        <f t="shared" si="39"/>
        <v>22</v>
      </c>
      <c r="M1243" s="26" t="str">
        <f>INDEX(customers!$I:$I,MATCH(orders!$B1243,customers!$A:$A,0))</f>
        <v>Social Media</v>
      </c>
      <c r="N1243" s="26" t="str">
        <f>INDEX(customers!$E:$E,MATCH(orders!$B1243,customers!$A:$A,0))</f>
        <v>North America</v>
      </c>
      <c r="O1243" s="26" t="str">
        <f>INDEX(customers!$F:$F,MATCH(orders!$B1243,customers!$A:$A,0))</f>
        <v>Healthcare</v>
      </c>
      <c r="P1243" s="26" t="str">
        <f>INDEX(customers!$G:$G,MATCH(orders!$B1243,customers!$A:$A,0))</f>
        <v>SMBs</v>
      </c>
      <c r="Q1243" t="str">
        <f>INDEX(customers!$J:$J,MATCH(orders!$B1243,customers!$A:$A,0))</f>
        <v>Basic</v>
      </c>
      <c r="R1243" t="str">
        <f>INDEX(customers!$K:$K,MATCH(orders!$B1243,customers!$A:$A,0))</f>
        <v>Monthly</v>
      </c>
    </row>
    <row r="1244" spans="1:18" x14ac:dyDescent="0.25">
      <c r="A1244" t="s">
        <v>2309</v>
      </c>
      <c r="B1244" t="s">
        <v>2255</v>
      </c>
      <c r="C1244" t="s">
        <v>2310</v>
      </c>
      <c r="D1244" s="26">
        <v>45286</v>
      </c>
      <c r="E1244" t="s">
        <v>18</v>
      </c>
      <c r="F1244" t="s">
        <v>4</v>
      </c>
      <c r="G1244">
        <v>135</v>
      </c>
      <c r="H1244">
        <v>110.7</v>
      </c>
      <c r="I1244" s="26">
        <f t="shared" si="38"/>
        <v>45261</v>
      </c>
      <c r="J1244" s="26">
        <f>INDEX(customers!$L:$L,MATCH(orders!$B1244,customers!$A:$A,0))</f>
        <v>44593</v>
      </c>
      <c r="K1244">
        <v>1</v>
      </c>
      <c r="L1244">
        <f t="shared" si="39"/>
        <v>22</v>
      </c>
      <c r="M1244" s="26" t="str">
        <f>INDEX(customers!$I:$I,MATCH(orders!$B1244,customers!$A:$A,0))</f>
        <v>Social Media</v>
      </c>
      <c r="N1244" s="26" t="str">
        <f>INDEX(customers!$E:$E,MATCH(orders!$B1244,customers!$A:$A,0))</f>
        <v>North America</v>
      </c>
      <c r="O1244" s="26" t="str">
        <f>INDEX(customers!$F:$F,MATCH(orders!$B1244,customers!$A:$A,0))</f>
        <v>Healthcare</v>
      </c>
      <c r="P1244" s="26" t="str">
        <f>INDEX(customers!$G:$G,MATCH(orders!$B1244,customers!$A:$A,0))</f>
        <v>SMBs</v>
      </c>
      <c r="Q1244" t="str">
        <f>INDEX(customers!$J:$J,MATCH(orders!$B1244,customers!$A:$A,0))</f>
        <v>Basic</v>
      </c>
      <c r="R1244" t="str">
        <f>INDEX(customers!$K:$K,MATCH(orders!$B1244,customers!$A:$A,0))</f>
        <v>Monthly</v>
      </c>
    </row>
    <row r="1245" spans="1:18" x14ac:dyDescent="0.25">
      <c r="A1245" t="s">
        <v>2311</v>
      </c>
      <c r="B1245" t="s">
        <v>2255</v>
      </c>
      <c r="C1245" t="s">
        <v>2312</v>
      </c>
      <c r="D1245" s="26">
        <v>45317</v>
      </c>
      <c r="E1245" t="s">
        <v>18</v>
      </c>
      <c r="F1245" t="s">
        <v>4</v>
      </c>
      <c r="G1245">
        <v>135</v>
      </c>
      <c r="H1245">
        <v>110.7</v>
      </c>
      <c r="I1245" s="26">
        <f t="shared" si="38"/>
        <v>45292</v>
      </c>
      <c r="J1245" s="26">
        <f>INDEX(customers!$L:$L,MATCH(orders!$B1245,customers!$A:$A,0))</f>
        <v>44593</v>
      </c>
      <c r="K1245">
        <v>1</v>
      </c>
      <c r="L1245">
        <f t="shared" si="39"/>
        <v>23</v>
      </c>
      <c r="M1245" s="26" t="str">
        <f>INDEX(customers!$I:$I,MATCH(orders!$B1245,customers!$A:$A,0))</f>
        <v>Social Media</v>
      </c>
      <c r="N1245" s="26" t="str">
        <f>INDEX(customers!$E:$E,MATCH(orders!$B1245,customers!$A:$A,0))</f>
        <v>North America</v>
      </c>
      <c r="O1245" s="26" t="str">
        <f>INDEX(customers!$F:$F,MATCH(orders!$B1245,customers!$A:$A,0))</f>
        <v>Healthcare</v>
      </c>
      <c r="P1245" s="26" t="str">
        <f>INDEX(customers!$G:$G,MATCH(orders!$B1245,customers!$A:$A,0))</f>
        <v>SMBs</v>
      </c>
      <c r="Q1245" t="str">
        <f>INDEX(customers!$J:$J,MATCH(orders!$B1245,customers!$A:$A,0))</f>
        <v>Basic</v>
      </c>
      <c r="R1245" t="str">
        <f>INDEX(customers!$K:$K,MATCH(orders!$B1245,customers!$A:$A,0))</f>
        <v>Monthly</v>
      </c>
    </row>
    <row r="1246" spans="1:18" x14ac:dyDescent="0.25">
      <c r="A1246" t="s">
        <v>2313</v>
      </c>
      <c r="B1246" t="s">
        <v>2255</v>
      </c>
      <c r="C1246" t="s">
        <v>2314</v>
      </c>
      <c r="D1246" s="26">
        <v>45348</v>
      </c>
      <c r="E1246" t="s">
        <v>18</v>
      </c>
      <c r="F1246" t="s">
        <v>4</v>
      </c>
      <c r="G1246">
        <v>135</v>
      </c>
      <c r="H1246">
        <v>110.7</v>
      </c>
      <c r="I1246" s="26">
        <f t="shared" si="38"/>
        <v>45323</v>
      </c>
      <c r="J1246" s="26">
        <f>INDEX(customers!$L:$L,MATCH(orders!$B1246,customers!$A:$A,0))</f>
        <v>44593</v>
      </c>
      <c r="K1246">
        <v>1</v>
      </c>
      <c r="L1246">
        <f t="shared" si="39"/>
        <v>24</v>
      </c>
      <c r="M1246" s="26" t="str">
        <f>INDEX(customers!$I:$I,MATCH(orders!$B1246,customers!$A:$A,0))</f>
        <v>Social Media</v>
      </c>
      <c r="N1246" s="26" t="str">
        <f>INDEX(customers!$E:$E,MATCH(orders!$B1246,customers!$A:$A,0))</f>
        <v>North America</v>
      </c>
      <c r="O1246" s="26" t="str">
        <f>INDEX(customers!$F:$F,MATCH(orders!$B1246,customers!$A:$A,0))</f>
        <v>Healthcare</v>
      </c>
      <c r="P1246" s="26" t="str">
        <f>INDEX(customers!$G:$G,MATCH(orders!$B1246,customers!$A:$A,0))</f>
        <v>SMBs</v>
      </c>
      <c r="Q1246" t="str">
        <f>INDEX(customers!$J:$J,MATCH(orders!$B1246,customers!$A:$A,0))</f>
        <v>Basic</v>
      </c>
      <c r="R1246" t="str">
        <f>INDEX(customers!$K:$K,MATCH(orders!$B1246,customers!$A:$A,0))</f>
        <v>Monthly</v>
      </c>
    </row>
    <row r="1247" spans="1:18" x14ac:dyDescent="0.25">
      <c r="A1247" t="s">
        <v>2315</v>
      </c>
      <c r="B1247" t="s">
        <v>2255</v>
      </c>
      <c r="C1247" t="s">
        <v>2314</v>
      </c>
      <c r="D1247" s="26">
        <v>45377</v>
      </c>
      <c r="E1247" t="s">
        <v>18</v>
      </c>
      <c r="F1247" t="s">
        <v>4</v>
      </c>
      <c r="G1247">
        <v>135</v>
      </c>
      <c r="H1247">
        <v>110.7</v>
      </c>
      <c r="I1247" s="26">
        <f t="shared" si="38"/>
        <v>45352</v>
      </c>
      <c r="J1247" s="26">
        <f>INDEX(customers!$L:$L,MATCH(orders!$B1247,customers!$A:$A,0))</f>
        <v>44593</v>
      </c>
      <c r="K1247">
        <v>1</v>
      </c>
      <c r="L1247">
        <f t="shared" si="39"/>
        <v>25</v>
      </c>
      <c r="M1247" s="26" t="str">
        <f>INDEX(customers!$I:$I,MATCH(orders!$B1247,customers!$A:$A,0))</f>
        <v>Social Media</v>
      </c>
      <c r="N1247" s="26" t="str">
        <f>INDEX(customers!$E:$E,MATCH(orders!$B1247,customers!$A:$A,0))</f>
        <v>North America</v>
      </c>
      <c r="O1247" s="26" t="str">
        <f>INDEX(customers!$F:$F,MATCH(orders!$B1247,customers!$A:$A,0))</f>
        <v>Healthcare</v>
      </c>
      <c r="P1247" s="26" t="str">
        <f>INDEX(customers!$G:$G,MATCH(orders!$B1247,customers!$A:$A,0))</f>
        <v>SMBs</v>
      </c>
      <c r="Q1247" t="str">
        <f>INDEX(customers!$J:$J,MATCH(orders!$B1247,customers!$A:$A,0))</f>
        <v>Basic</v>
      </c>
      <c r="R1247" t="str">
        <f>INDEX(customers!$K:$K,MATCH(orders!$B1247,customers!$A:$A,0))</f>
        <v>Monthly</v>
      </c>
    </row>
    <row r="1248" spans="1:18" x14ac:dyDescent="0.25">
      <c r="A1248" t="s">
        <v>2316</v>
      </c>
      <c r="B1248" t="s">
        <v>2255</v>
      </c>
      <c r="C1248" t="s">
        <v>2317</v>
      </c>
      <c r="D1248" s="26">
        <v>45379</v>
      </c>
      <c r="E1248" t="s">
        <v>18</v>
      </c>
      <c r="F1248" t="s">
        <v>4</v>
      </c>
      <c r="G1248">
        <v>135</v>
      </c>
      <c r="H1248">
        <v>110.7</v>
      </c>
      <c r="I1248" s="26">
        <f t="shared" si="38"/>
        <v>45352</v>
      </c>
      <c r="J1248" s="26">
        <f>INDEX(customers!$L:$L,MATCH(orders!$B1248,customers!$A:$A,0))</f>
        <v>44593</v>
      </c>
      <c r="K1248">
        <v>1</v>
      </c>
      <c r="L1248">
        <f t="shared" si="39"/>
        <v>25</v>
      </c>
      <c r="M1248" s="26" t="str">
        <f>INDEX(customers!$I:$I,MATCH(orders!$B1248,customers!$A:$A,0))</f>
        <v>Social Media</v>
      </c>
      <c r="N1248" s="26" t="str">
        <f>INDEX(customers!$E:$E,MATCH(orders!$B1248,customers!$A:$A,0))</f>
        <v>North America</v>
      </c>
      <c r="O1248" s="26" t="str">
        <f>INDEX(customers!$F:$F,MATCH(orders!$B1248,customers!$A:$A,0))</f>
        <v>Healthcare</v>
      </c>
      <c r="P1248" s="26" t="str">
        <f>INDEX(customers!$G:$G,MATCH(orders!$B1248,customers!$A:$A,0))</f>
        <v>SMBs</v>
      </c>
      <c r="Q1248" t="str">
        <f>INDEX(customers!$J:$J,MATCH(orders!$B1248,customers!$A:$A,0))</f>
        <v>Basic</v>
      </c>
      <c r="R1248" t="str">
        <f>INDEX(customers!$K:$K,MATCH(orders!$B1248,customers!$A:$A,0))</f>
        <v>Monthly</v>
      </c>
    </row>
    <row r="1249" spans="1:18" x14ac:dyDescent="0.25">
      <c r="A1249" t="s">
        <v>2318</v>
      </c>
      <c r="B1249" t="s">
        <v>2255</v>
      </c>
      <c r="C1249" t="s">
        <v>2319</v>
      </c>
      <c r="D1249" s="26">
        <v>45410</v>
      </c>
      <c r="E1249" t="s">
        <v>18</v>
      </c>
      <c r="F1249" t="s">
        <v>4</v>
      </c>
      <c r="G1249">
        <v>135</v>
      </c>
      <c r="H1249">
        <v>110.7</v>
      </c>
      <c r="I1249" s="26">
        <f t="shared" si="38"/>
        <v>45383</v>
      </c>
      <c r="J1249" s="26">
        <f>INDEX(customers!$L:$L,MATCH(orders!$B1249,customers!$A:$A,0))</f>
        <v>44593</v>
      </c>
      <c r="K1249">
        <v>1</v>
      </c>
      <c r="L1249">
        <f t="shared" si="39"/>
        <v>26</v>
      </c>
      <c r="M1249" s="26" t="str">
        <f>INDEX(customers!$I:$I,MATCH(orders!$B1249,customers!$A:$A,0))</f>
        <v>Social Media</v>
      </c>
      <c r="N1249" s="26" t="str">
        <f>INDEX(customers!$E:$E,MATCH(orders!$B1249,customers!$A:$A,0))</f>
        <v>North America</v>
      </c>
      <c r="O1249" s="26" t="str">
        <f>INDEX(customers!$F:$F,MATCH(orders!$B1249,customers!$A:$A,0))</f>
        <v>Healthcare</v>
      </c>
      <c r="P1249" s="26" t="str">
        <f>INDEX(customers!$G:$G,MATCH(orders!$B1249,customers!$A:$A,0))</f>
        <v>SMBs</v>
      </c>
      <c r="Q1249" t="str">
        <f>INDEX(customers!$J:$J,MATCH(orders!$B1249,customers!$A:$A,0))</f>
        <v>Basic</v>
      </c>
      <c r="R1249" t="str">
        <f>INDEX(customers!$K:$K,MATCH(orders!$B1249,customers!$A:$A,0))</f>
        <v>Monthly</v>
      </c>
    </row>
    <row r="1250" spans="1:18" x14ac:dyDescent="0.25">
      <c r="A1250" t="s">
        <v>2320</v>
      </c>
      <c r="B1250" t="s">
        <v>2255</v>
      </c>
      <c r="C1250" t="s">
        <v>2319</v>
      </c>
      <c r="D1250" s="26">
        <v>45440</v>
      </c>
      <c r="E1250" t="s">
        <v>18</v>
      </c>
      <c r="F1250" t="s">
        <v>4</v>
      </c>
      <c r="G1250">
        <v>135</v>
      </c>
      <c r="H1250">
        <v>110.7</v>
      </c>
      <c r="I1250" s="26">
        <f t="shared" si="38"/>
        <v>45413</v>
      </c>
      <c r="J1250" s="26">
        <f>INDEX(customers!$L:$L,MATCH(orders!$B1250,customers!$A:$A,0))</f>
        <v>44593</v>
      </c>
      <c r="K1250">
        <v>1</v>
      </c>
      <c r="L1250">
        <f t="shared" si="39"/>
        <v>27</v>
      </c>
      <c r="M1250" s="26" t="str">
        <f>INDEX(customers!$I:$I,MATCH(orders!$B1250,customers!$A:$A,0))</f>
        <v>Social Media</v>
      </c>
      <c r="N1250" s="26" t="str">
        <f>INDEX(customers!$E:$E,MATCH(orders!$B1250,customers!$A:$A,0))</f>
        <v>North America</v>
      </c>
      <c r="O1250" s="26" t="str">
        <f>INDEX(customers!$F:$F,MATCH(orders!$B1250,customers!$A:$A,0))</f>
        <v>Healthcare</v>
      </c>
      <c r="P1250" s="26" t="str">
        <f>INDEX(customers!$G:$G,MATCH(orders!$B1250,customers!$A:$A,0))</f>
        <v>SMBs</v>
      </c>
      <c r="Q1250" t="str">
        <f>INDEX(customers!$J:$J,MATCH(orders!$B1250,customers!$A:$A,0))</f>
        <v>Basic</v>
      </c>
      <c r="R1250" t="str">
        <f>INDEX(customers!$K:$K,MATCH(orders!$B1250,customers!$A:$A,0))</f>
        <v>Monthly</v>
      </c>
    </row>
    <row r="1251" spans="1:18" x14ac:dyDescent="0.25">
      <c r="A1251" t="s">
        <v>2321</v>
      </c>
      <c r="B1251" t="s">
        <v>2255</v>
      </c>
      <c r="C1251" t="s">
        <v>2322</v>
      </c>
      <c r="D1251" s="26">
        <v>45441</v>
      </c>
      <c r="E1251" t="s">
        <v>18</v>
      </c>
      <c r="F1251" t="s">
        <v>4</v>
      </c>
      <c r="G1251">
        <v>135</v>
      </c>
      <c r="H1251">
        <v>110.7</v>
      </c>
      <c r="I1251" s="26">
        <f t="shared" si="38"/>
        <v>45413</v>
      </c>
      <c r="J1251" s="26">
        <f>INDEX(customers!$L:$L,MATCH(orders!$B1251,customers!$A:$A,0))</f>
        <v>44593</v>
      </c>
      <c r="K1251">
        <v>1</v>
      </c>
      <c r="L1251">
        <f t="shared" si="39"/>
        <v>27</v>
      </c>
      <c r="M1251" s="26" t="str">
        <f>INDEX(customers!$I:$I,MATCH(orders!$B1251,customers!$A:$A,0))</f>
        <v>Social Media</v>
      </c>
      <c r="N1251" s="26" t="str">
        <f>INDEX(customers!$E:$E,MATCH(orders!$B1251,customers!$A:$A,0))</f>
        <v>North America</v>
      </c>
      <c r="O1251" s="26" t="str">
        <f>INDEX(customers!$F:$F,MATCH(orders!$B1251,customers!$A:$A,0))</f>
        <v>Healthcare</v>
      </c>
      <c r="P1251" s="26" t="str">
        <f>INDEX(customers!$G:$G,MATCH(orders!$B1251,customers!$A:$A,0))</f>
        <v>SMBs</v>
      </c>
      <c r="Q1251" t="str">
        <f>INDEX(customers!$J:$J,MATCH(orders!$B1251,customers!$A:$A,0))</f>
        <v>Basic</v>
      </c>
      <c r="R1251" t="str">
        <f>INDEX(customers!$K:$K,MATCH(orders!$B1251,customers!$A:$A,0))</f>
        <v>Monthly</v>
      </c>
    </row>
    <row r="1252" spans="1:18" x14ac:dyDescent="0.25">
      <c r="A1252" t="s">
        <v>2323</v>
      </c>
      <c r="B1252" t="s">
        <v>2324</v>
      </c>
      <c r="C1252" t="s">
        <v>2325</v>
      </c>
      <c r="D1252" s="26">
        <v>45559</v>
      </c>
      <c r="E1252" t="s">
        <v>17</v>
      </c>
      <c r="F1252" t="s">
        <v>4</v>
      </c>
      <c r="G1252">
        <v>75</v>
      </c>
      <c r="H1252">
        <v>60</v>
      </c>
      <c r="I1252" s="26">
        <f t="shared" si="38"/>
        <v>45536</v>
      </c>
      <c r="J1252" s="26">
        <f>INDEX(customers!$L:$L,MATCH(orders!$B1252,customers!$A:$A,0))</f>
        <v>45536</v>
      </c>
      <c r="K1252">
        <v>1</v>
      </c>
      <c r="L1252">
        <f t="shared" si="39"/>
        <v>0</v>
      </c>
      <c r="M1252" s="26" t="str">
        <f>INDEX(customers!$I:$I,MATCH(orders!$B1252,customers!$A:$A,0))</f>
        <v>Affiliate</v>
      </c>
      <c r="N1252" s="26" t="str">
        <f>INDEX(customers!$E:$E,MATCH(orders!$B1252,customers!$A:$A,0))</f>
        <v>Europe</v>
      </c>
      <c r="O1252" s="26" t="str">
        <f>INDEX(customers!$F:$F,MATCH(orders!$B1252,customers!$A:$A,0))</f>
        <v>Education</v>
      </c>
      <c r="P1252" s="26" t="str">
        <f>INDEX(customers!$G:$G,MATCH(orders!$B1252,customers!$A:$A,0))</f>
        <v>SMBs</v>
      </c>
      <c r="Q1252" t="str">
        <f>INDEX(customers!$J:$J,MATCH(orders!$B1252,customers!$A:$A,0))</f>
        <v>Basic</v>
      </c>
      <c r="R1252" t="str">
        <f>INDEX(customers!$K:$K,MATCH(orders!$B1252,customers!$A:$A,0))</f>
        <v>Monthly</v>
      </c>
    </row>
    <row r="1253" spans="1:18" x14ac:dyDescent="0.25">
      <c r="A1253" t="s">
        <v>2326</v>
      </c>
      <c r="B1253" t="s">
        <v>2324</v>
      </c>
      <c r="C1253" t="s">
        <v>2325</v>
      </c>
      <c r="D1253" s="26">
        <v>45589</v>
      </c>
      <c r="E1253" t="s">
        <v>17</v>
      </c>
      <c r="F1253" t="s">
        <v>4</v>
      </c>
      <c r="G1253">
        <v>75</v>
      </c>
      <c r="H1253">
        <v>60</v>
      </c>
      <c r="I1253" s="26">
        <f t="shared" si="38"/>
        <v>45566</v>
      </c>
      <c r="J1253" s="26">
        <f>INDEX(customers!$L:$L,MATCH(orders!$B1253,customers!$A:$A,0))</f>
        <v>45536</v>
      </c>
      <c r="K1253">
        <v>1</v>
      </c>
      <c r="L1253">
        <f t="shared" si="39"/>
        <v>1</v>
      </c>
      <c r="M1253" s="26" t="str">
        <f>INDEX(customers!$I:$I,MATCH(orders!$B1253,customers!$A:$A,0))</f>
        <v>Affiliate</v>
      </c>
      <c r="N1253" s="26" t="str">
        <f>INDEX(customers!$E:$E,MATCH(orders!$B1253,customers!$A:$A,0))</f>
        <v>Europe</v>
      </c>
      <c r="O1253" s="26" t="str">
        <f>INDEX(customers!$F:$F,MATCH(orders!$B1253,customers!$A:$A,0))</f>
        <v>Education</v>
      </c>
      <c r="P1253" s="26" t="str">
        <f>INDEX(customers!$G:$G,MATCH(orders!$B1253,customers!$A:$A,0))</f>
        <v>SMBs</v>
      </c>
      <c r="Q1253" t="str">
        <f>INDEX(customers!$J:$J,MATCH(orders!$B1253,customers!$A:$A,0))</f>
        <v>Basic</v>
      </c>
      <c r="R1253" t="str">
        <f>INDEX(customers!$K:$K,MATCH(orders!$B1253,customers!$A:$A,0))</f>
        <v>Monthly</v>
      </c>
    </row>
    <row r="1254" spans="1:18" x14ac:dyDescent="0.25">
      <c r="A1254" t="s">
        <v>2327</v>
      </c>
      <c r="B1254" t="s">
        <v>2324</v>
      </c>
      <c r="C1254" t="s">
        <v>2328</v>
      </c>
      <c r="D1254" s="26">
        <v>45590</v>
      </c>
      <c r="E1254" t="s">
        <v>17</v>
      </c>
      <c r="F1254" t="s">
        <v>4</v>
      </c>
      <c r="G1254">
        <v>75</v>
      </c>
      <c r="H1254">
        <v>60</v>
      </c>
      <c r="I1254" s="26">
        <f t="shared" si="38"/>
        <v>45566</v>
      </c>
      <c r="J1254" s="26">
        <f>INDEX(customers!$L:$L,MATCH(orders!$B1254,customers!$A:$A,0))</f>
        <v>45536</v>
      </c>
      <c r="K1254">
        <v>1</v>
      </c>
      <c r="L1254">
        <f t="shared" si="39"/>
        <v>1</v>
      </c>
      <c r="M1254" s="26" t="str">
        <f>INDEX(customers!$I:$I,MATCH(orders!$B1254,customers!$A:$A,0))</f>
        <v>Affiliate</v>
      </c>
      <c r="N1254" s="26" t="str">
        <f>INDEX(customers!$E:$E,MATCH(orders!$B1254,customers!$A:$A,0))</f>
        <v>Europe</v>
      </c>
      <c r="O1254" s="26" t="str">
        <f>INDEX(customers!$F:$F,MATCH(orders!$B1254,customers!$A:$A,0))</f>
        <v>Education</v>
      </c>
      <c r="P1254" s="26" t="str">
        <f>INDEX(customers!$G:$G,MATCH(orders!$B1254,customers!$A:$A,0))</f>
        <v>SMBs</v>
      </c>
      <c r="Q1254" t="str">
        <f>INDEX(customers!$J:$J,MATCH(orders!$B1254,customers!$A:$A,0))</f>
        <v>Basic</v>
      </c>
      <c r="R1254" t="str">
        <f>INDEX(customers!$K:$K,MATCH(orders!$B1254,customers!$A:$A,0))</f>
        <v>Monthly</v>
      </c>
    </row>
    <row r="1255" spans="1:18" x14ac:dyDescent="0.25">
      <c r="A1255" t="s">
        <v>2329</v>
      </c>
      <c r="B1255" t="s">
        <v>2324</v>
      </c>
      <c r="C1255" t="s">
        <v>2330</v>
      </c>
      <c r="D1255" s="26">
        <v>45621</v>
      </c>
      <c r="E1255" t="s">
        <v>17</v>
      </c>
      <c r="F1255" t="s">
        <v>4</v>
      </c>
      <c r="G1255">
        <v>75</v>
      </c>
      <c r="H1255">
        <v>60</v>
      </c>
      <c r="I1255" s="26">
        <f t="shared" si="38"/>
        <v>45597</v>
      </c>
      <c r="J1255" s="26">
        <f>INDEX(customers!$L:$L,MATCH(orders!$B1255,customers!$A:$A,0))</f>
        <v>45536</v>
      </c>
      <c r="K1255">
        <v>1</v>
      </c>
      <c r="L1255">
        <f t="shared" si="39"/>
        <v>2</v>
      </c>
      <c r="M1255" s="26" t="str">
        <f>INDEX(customers!$I:$I,MATCH(orders!$B1255,customers!$A:$A,0))</f>
        <v>Affiliate</v>
      </c>
      <c r="N1255" s="26" t="str">
        <f>INDEX(customers!$E:$E,MATCH(orders!$B1255,customers!$A:$A,0))</f>
        <v>Europe</v>
      </c>
      <c r="O1255" s="26" t="str">
        <f>INDEX(customers!$F:$F,MATCH(orders!$B1255,customers!$A:$A,0))</f>
        <v>Education</v>
      </c>
      <c r="P1255" s="26" t="str">
        <f>INDEX(customers!$G:$G,MATCH(orders!$B1255,customers!$A:$A,0))</f>
        <v>SMBs</v>
      </c>
      <c r="Q1255" t="str">
        <f>INDEX(customers!$J:$J,MATCH(orders!$B1255,customers!$A:$A,0))</f>
        <v>Basic</v>
      </c>
      <c r="R1255" t="str">
        <f>INDEX(customers!$K:$K,MATCH(orders!$B1255,customers!$A:$A,0))</f>
        <v>Monthly</v>
      </c>
    </row>
    <row r="1256" spans="1:18" x14ac:dyDescent="0.25">
      <c r="A1256" t="s">
        <v>2331</v>
      </c>
      <c r="B1256" t="s">
        <v>2324</v>
      </c>
      <c r="C1256" t="s">
        <v>2330</v>
      </c>
      <c r="D1256" s="26">
        <v>45651</v>
      </c>
      <c r="E1256" t="s">
        <v>17</v>
      </c>
      <c r="F1256" t="s">
        <v>4</v>
      </c>
      <c r="G1256">
        <v>75</v>
      </c>
      <c r="H1256">
        <v>60</v>
      </c>
      <c r="I1256" s="26">
        <f t="shared" si="38"/>
        <v>45627</v>
      </c>
      <c r="J1256" s="26">
        <f>INDEX(customers!$L:$L,MATCH(orders!$B1256,customers!$A:$A,0))</f>
        <v>45536</v>
      </c>
      <c r="K1256">
        <v>1</v>
      </c>
      <c r="L1256">
        <f t="shared" si="39"/>
        <v>3</v>
      </c>
      <c r="M1256" s="26" t="str">
        <f>INDEX(customers!$I:$I,MATCH(orders!$B1256,customers!$A:$A,0))</f>
        <v>Affiliate</v>
      </c>
      <c r="N1256" s="26" t="str">
        <f>INDEX(customers!$E:$E,MATCH(orders!$B1256,customers!$A:$A,0))</f>
        <v>Europe</v>
      </c>
      <c r="O1256" s="26" t="str">
        <f>INDEX(customers!$F:$F,MATCH(orders!$B1256,customers!$A:$A,0))</f>
        <v>Education</v>
      </c>
      <c r="P1256" s="26" t="str">
        <f>INDEX(customers!$G:$G,MATCH(orders!$B1256,customers!$A:$A,0))</f>
        <v>SMBs</v>
      </c>
      <c r="Q1256" t="str">
        <f>INDEX(customers!$J:$J,MATCH(orders!$B1256,customers!$A:$A,0))</f>
        <v>Basic</v>
      </c>
      <c r="R1256" t="str">
        <f>INDEX(customers!$K:$K,MATCH(orders!$B1256,customers!$A:$A,0))</f>
        <v>Monthly</v>
      </c>
    </row>
    <row r="1257" spans="1:18" x14ac:dyDescent="0.25">
      <c r="A1257" t="s">
        <v>2332</v>
      </c>
      <c r="B1257" t="s">
        <v>2324</v>
      </c>
      <c r="C1257" t="s">
        <v>2333</v>
      </c>
      <c r="D1257" s="26">
        <v>45652</v>
      </c>
      <c r="E1257" t="s">
        <v>17</v>
      </c>
      <c r="F1257" t="s">
        <v>4</v>
      </c>
      <c r="G1257">
        <v>75</v>
      </c>
      <c r="H1257">
        <v>60</v>
      </c>
      <c r="I1257" s="26">
        <f t="shared" si="38"/>
        <v>45627</v>
      </c>
      <c r="J1257" s="26">
        <f>INDEX(customers!$L:$L,MATCH(orders!$B1257,customers!$A:$A,0))</f>
        <v>45536</v>
      </c>
      <c r="K1257">
        <v>1</v>
      </c>
      <c r="L1257">
        <f t="shared" si="39"/>
        <v>3</v>
      </c>
      <c r="M1257" s="26" t="str">
        <f>INDEX(customers!$I:$I,MATCH(orders!$B1257,customers!$A:$A,0))</f>
        <v>Affiliate</v>
      </c>
      <c r="N1257" s="26" t="str">
        <f>INDEX(customers!$E:$E,MATCH(orders!$B1257,customers!$A:$A,0))</f>
        <v>Europe</v>
      </c>
      <c r="O1257" s="26" t="str">
        <f>INDEX(customers!$F:$F,MATCH(orders!$B1257,customers!$A:$A,0))</f>
        <v>Education</v>
      </c>
      <c r="P1257" s="26" t="str">
        <f>INDEX(customers!$G:$G,MATCH(orders!$B1257,customers!$A:$A,0))</f>
        <v>SMBs</v>
      </c>
      <c r="Q1257" t="str">
        <f>INDEX(customers!$J:$J,MATCH(orders!$B1257,customers!$A:$A,0))</f>
        <v>Basic</v>
      </c>
      <c r="R1257" t="str">
        <f>INDEX(customers!$K:$K,MATCH(orders!$B1257,customers!$A:$A,0))</f>
        <v>Monthly</v>
      </c>
    </row>
    <row r="1258" spans="1:18" x14ac:dyDescent="0.25">
      <c r="A1258" t="s">
        <v>2334</v>
      </c>
      <c r="B1258" t="s">
        <v>2335</v>
      </c>
      <c r="C1258" t="s">
        <v>2336</v>
      </c>
      <c r="D1258" s="26">
        <v>44865</v>
      </c>
      <c r="E1258" t="s">
        <v>17</v>
      </c>
      <c r="F1258" t="s">
        <v>4</v>
      </c>
      <c r="G1258">
        <v>75</v>
      </c>
      <c r="H1258">
        <v>60</v>
      </c>
      <c r="I1258" s="26">
        <f t="shared" si="38"/>
        <v>44835</v>
      </c>
      <c r="J1258" s="26">
        <f>INDEX(customers!$L:$L,MATCH(orders!$B1258,customers!$A:$A,0))</f>
        <v>44835</v>
      </c>
      <c r="K1258">
        <v>1</v>
      </c>
      <c r="L1258">
        <f t="shared" si="39"/>
        <v>0</v>
      </c>
      <c r="M1258" s="26" t="str">
        <f>INDEX(customers!$I:$I,MATCH(orders!$B1258,customers!$A:$A,0))</f>
        <v>Content</v>
      </c>
      <c r="N1258" s="26" t="str">
        <f>INDEX(customers!$E:$E,MATCH(orders!$B1258,customers!$A:$A,0))</f>
        <v>North America</v>
      </c>
      <c r="O1258" s="26" t="str">
        <f>INDEX(customers!$F:$F,MATCH(orders!$B1258,customers!$A:$A,0))</f>
        <v>Retail</v>
      </c>
      <c r="P1258" s="26" t="str">
        <f>INDEX(customers!$G:$G,MATCH(orders!$B1258,customers!$A:$A,0))</f>
        <v>Enterprise</v>
      </c>
      <c r="Q1258" t="str">
        <f>INDEX(customers!$J:$J,MATCH(orders!$B1258,customers!$A:$A,0))</f>
        <v>Basic</v>
      </c>
      <c r="R1258" t="str">
        <f>INDEX(customers!$K:$K,MATCH(orders!$B1258,customers!$A:$A,0))</f>
        <v>Monthly</v>
      </c>
    </row>
    <row r="1259" spans="1:18" x14ac:dyDescent="0.25">
      <c r="A1259" t="s">
        <v>2337</v>
      </c>
      <c r="B1259" t="s">
        <v>2335</v>
      </c>
      <c r="C1259" t="s">
        <v>2336</v>
      </c>
      <c r="D1259" s="26">
        <v>44895</v>
      </c>
      <c r="E1259" t="s">
        <v>17</v>
      </c>
      <c r="F1259" t="s">
        <v>4</v>
      </c>
      <c r="G1259">
        <v>75</v>
      </c>
      <c r="H1259">
        <v>60</v>
      </c>
      <c r="I1259" s="26">
        <f t="shared" si="38"/>
        <v>44866</v>
      </c>
      <c r="J1259" s="26">
        <f>INDEX(customers!$L:$L,MATCH(orders!$B1259,customers!$A:$A,0))</f>
        <v>44835</v>
      </c>
      <c r="K1259">
        <v>1</v>
      </c>
      <c r="L1259">
        <f t="shared" si="39"/>
        <v>1</v>
      </c>
      <c r="M1259" s="26" t="str">
        <f>INDEX(customers!$I:$I,MATCH(orders!$B1259,customers!$A:$A,0))</f>
        <v>Content</v>
      </c>
      <c r="N1259" s="26" t="str">
        <f>INDEX(customers!$E:$E,MATCH(orders!$B1259,customers!$A:$A,0))</f>
        <v>North America</v>
      </c>
      <c r="O1259" s="26" t="str">
        <f>INDEX(customers!$F:$F,MATCH(orders!$B1259,customers!$A:$A,0))</f>
        <v>Retail</v>
      </c>
      <c r="P1259" s="26" t="str">
        <f>INDEX(customers!$G:$G,MATCH(orders!$B1259,customers!$A:$A,0))</f>
        <v>Enterprise</v>
      </c>
      <c r="Q1259" t="str">
        <f>INDEX(customers!$J:$J,MATCH(orders!$B1259,customers!$A:$A,0))</f>
        <v>Basic</v>
      </c>
      <c r="R1259" t="str">
        <f>INDEX(customers!$K:$K,MATCH(orders!$B1259,customers!$A:$A,0))</f>
        <v>Monthly</v>
      </c>
    </row>
    <row r="1260" spans="1:18" x14ac:dyDescent="0.25">
      <c r="A1260" t="s">
        <v>2338</v>
      </c>
      <c r="B1260" t="s">
        <v>2335</v>
      </c>
      <c r="C1260" t="s">
        <v>2339</v>
      </c>
      <c r="D1260" s="26">
        <v>44896</v>
      </c>
      <c r="E1260" t="s">
        <v>17</v>
      </c>
      <c r="F1260" t="s">
        <v>4</v>
      </c>
      <c r="G1260">
        <v>75</v>
      </c>
      <c r="H1260">
        <v>60</v>
      </c>
      <c r="I1260" s="26">
        <f t="shared" si="38"/>
        <v>44896</v>
      </c>
      <c r="J1260" s="26">
        <f>INDEX(customers!$L:$L,MATCH(orders!$B1260,customers!$A:$A,0))</f>
        <v>44835</v>
      </c>
      <c r="K1260">
        <v>1</v>
      </c>
      <c r="L1260">
        <f t="shared" si="39"/>
        <v>2</v>
      </c>
      <c r="M1260" s="26" t="str">
        <f>INDEX(customers!$I:$I,MATCH(orders!$B1260,customers!$A:$A,0))</f>
        <v>Content</v>
      </c>
      <c r="N1260" s="26" t="str">
        <f>INDEX(customers!$E:$E,MATCH(orders!$B1260,customers!$A:$A,0))</f>
        <v>North America</v>
      </c>
      <c r="O1260" s="26" t="str">
        <f>INDEX(customers!$F:$F,MATCH(orders!$B1260,customers!$A:$A,0))</f>
        <v>Retail</v>
      </c>
      <c r="P1260" s="26" t="str">
        <f>INDEX(customers!$G:$G,MATCH(orders!$B1260,customers!$A:$A,0))</f>
        <v>Enterprise</v>
      </c>
      <c r="Q1260" t="str">
        <f>INDEX(customers!$J:$J,MATCH(orders!$B1260,customers!$A:$A,0))</f>
        <v>Basic</v>
      </c>
      <c r="R1260" t="str">
        <f>INDEX(customers!$K:$K,MATCH(orders!$B1260,customers!$A:$A,0))</f>
        <v>Monthly</v>
      </c>
    </row>
    <row r="1261" spans="1:18" x14ac:dyDescent="0.25">
      <c r="A1261" t="s">
        <v>2340</v>
      </c>
      <c r="B1261" t="s">
        <v>2335</v>
      </c>
      <c r="C1261" t="s">
        <v>2341</v>
      </c>
      <c r="D1261" s="26">
        <v>44927</v>
      </c>
      <c r="E1261" t="s">
        <v>17</v>
      </c>
      <c r="F1261" t="s">
        <v>4</v>
      </c>
      <c r="G1261">
        <v>75</v>
      </c>
      <c r="H1261">
        <v>60</v>
      </c>
      <c r="I1261" s="26">
        <f t="shared" si="38"/>
        <v>44927</v>
      </c>
      <c r="J1261" s="26">
        <f>INDEX(customers!$L:$L,MATCH(orders!$B1261,customers!$A:$A,0))</f>
        <v>44835</v>
      </c>
      <c r="K1261">
        <v>1</v>
      </c>
      <c r="L1261">
        <f t="shared" si="39"/>
        <v>3</v>
      </c>
      <c r="M1261" s="26" t="str">
        <f>INDEX(customers!$I:$I,MATCH(orders!$B1261,customers!$A:$A,0))</f>
        <v>Content</v>
      </c>
      <c r="N1261" s="26" t="str">
        <f>INDEX(customers!$E:$E,MATCH(orders!$B1261,customers!$A:$A,0))</f>
        <v>North America</v>
      </c>
      <c r="O1261" s="26" t="str">
        <f>INDEX(customers!$F:$F,MATCH(orders!$B1261,customers!$A:$A,0))</f>
        <v>Retail</v>
      </c>
      <c r="P1261" s="26" t="str">
        <f>INDEX(customers!$G:$G,MATCH(orders!$B1261,customers!$A:$A,0))</f>
        <v>Enterprise</v>
      </c>
      <c r="Q1261" t="str">
        <f>INDEX(customers!$J:$J,MATCH(orders!$B1261,customers!$A:$A,0))</f>
        <v>Basic</v>
      </c>
      <c r="R1261" t="str">
        <f>INDEX(customers!$K:$K,MATCH(orders!$B1261,customers!$A:$A,0))</f>
        <v>Monthly</v>
      </c>
    </row>
    <row r="1262" spans="1:18" x14ac:dyDescent="0.25">
      <c r="A1262" t="s">
        <v>2342</v>
      </c>
      <c r="B1262" t="s">
        <v>2335</v>
      </c>
      <c r="C1262" t="s">
        <v>2343</v>
      </c>
      <c r="D1262" s="26">
        <v>44958</v>
      </c>
      <c r="E1262" t="s">
        <v>17</v>
      </c>
      <c r="F1262" t="s">
        <v>4</v>
      </c>
      <c r="G1262">
        <v>75</v>
      </c>
      <c r="H1262">
        <v>60</v>
      </c>
      <c r="I1262" s="26">
        <f t="shared" si="38"/>
        <v>44958</v>
      </c>
      <c r="J1262" s="26">
        <f>INDEX(customers!$L:$L,MATCH(orders!$B1262,customers!$A:$A,0))</f>
        <v>44835</v>
      </c>
      <c r="K1262">
        <v>1</v>
      </c>
      <c r="L1262">
        <f t="shared" si="39"/>
        <v>4</v>
      </c>
      <c r="M1262" s="26" t="str">
        <f>INDEX(customers!$I:$I,MATCH(orders!$B1262,customers!$A:$A,0))</f>
        <v>Content</v>
      </c>
      <c r="N1262" s="26" t="str">
        <f>INDEX(customers!$E:$E,MATCH(orders!$B1262,customers!$A:$A,0))</f>
        <v>North America</v>
      </c>
      <c r="O1262" s="26" t="str">
        <f>INDEX(customers!$F:$F,MATCH(orders!$B1262,customers!$A:$A,0))</f>
        <v>Retail</v>
      </c>
      <c r="P1262" s="26" t="str">
        <f>INDEX(customers!$G:$G,MATCH(orders!$B1262,customers!$A:$A,0))</f>
        <v>Enterprise</v>
      </c>
      <c r="Q1262" t="str">
        <f>INDEX(customers!$J:$J,MATCH(orders!$B1262,customers!$A:$A,0))</f>
        <v>Basic</v>
      </c>
      <c r="R1262" t="str">
        <f>INDEX(customers!$K:$K,MATCH(orders!$B1262,customers!$A:$A,0))</f>
        <v>Monthly</v>
      </c>
    </row>
    <row r="1263" spans="1:18" x14ac:dyDescent="0.25">
      <c r="A1263" t="s">
        <v>2344</v>
      </c>
      <c r="B1263" t="s">
        <v>2335</v>
      </c>
      <c r="C1263" t="s">
        <v>2343</v>
      </c>
      <c r="D1263" s="26">
        <v>44986</v>
      </c>
      <c r="E1263" t="s">
        <v>17</v>
      </c>
      <c r="F1263" t="s">
        <v>4</v>
      </c>
      <c r="G1263">
        <v>75</v>
      </c>
      <c r="H1263">
        <v>60</v>
      </c>
      <c r="I1263" s="26">
        <f t="shared" si="38"/>
        <v>44986</v>
      </c>
      <c r="J1263" s="26">
        <f>INDEX(customers!$L:$L,MATCH(orders!$B1263,customers!$A:$A,0))</f>
        <v>44835</v>
      </c>
      <c r="K1263">
        <v>1</v>
      </c>
      <c r="L1263">
        <f t="shared" si="39"/>
        <v>5</v>
      </c>
      <c r="M1263" s="26" t="str">
        <f>INDEX(customers!$I:$I,MATCH(orders!$B1263,customers!$A:$A,0))</f>
        <v>Content</v>
      </c>
      <c r="N1263" s="26" t="str">
        <f>INDEX(customers!$E:$E,MATCH(orders!$B1263,customers!$A:$A,0))</f>
        <v>North America</v>
      </c>
      <c r="O1263" s="26" t="str">
        <f>INDEX(customers!$F:$F,MATCH(orders!$B1263,customers!$A:$A,0))</f>
        <v>Retail</v>
      </c>
      <c r="P1263" s="26" t="str">
        <f>INDEX(customers!$G:$G,MATCH(orders!$B1263,customers!$A:$A,0))</f>
        <v>Enterprise</v>
      </c>
      <c r="Q1263" t="str">
        <f>INDEX(customers!$J:$J,MATCH(orders!$B1263,customers!$A:$A,0))</f>
        <v>Basic</v>
      </c>
      <c r="R1263" t="str">
        <f>INDEX(customers!$K:$K,MATCH(orders!$B1263,customers!$A:$A,0))</f>
        <v>Monthly</v>
      </c>
    </row>
    <row r="1264" spans="1:18" x14ac:dyDescent="0.25">
      <c r="A1264" t="s">
        <v>2345</v>
      </c>
      <c r="B1264" t="s">
        <v>2335</v>
      </c>
      <c r="C1264" t="s">
        <v>2346</v>
      </c>
      <c r="D1264" s="26">
        <v>44989</v>
      </c>
      <c r="E1264" t="s">
        <v>17</v>
      </c>
      <c r="F1264" t="s">
        <v>4</v>
      </c>
      <c r="G1264">
        <v>75</v>
      </c>
      <c r="H1264">
        <v>60</v>
      </c>
      <c r="I1264" s="26">
        <f t="shared" si="38"/>
        <v>44986</v>
      </c>
      <c r="J1264" s="26">
        <f>INDEX(customers!$L:$L,MATCH(orders!$B1264,customers!$A:$A,0))</f>
        <v>44835</v>
      </c>
      <c r="K1264">
        <v>1</v>
      </c>
      <c r="L1264">
        <f t="shared" si="39"/>
        <v>5</v>
      </c>
      <c r="M1264" s="26" t="str">
        <f>INDEX(customers!$I:$I,MATCH(orders!$B1264,customers!$A:$A,0))</f>
        <v>Content</v>
      </c>
      <c r="N1264" s="26" t="str">
        <f>INDEX(customers!$E:$E,MATCH(orders!$B1264,customers!$A:$A,0))</f>
        <v>North America</v>
      </c>
      <c r="O1264" s="26" t="str">
        <f>INDEX(customers!$F:$F,MATCH(orders!$B1264,customers!$A:$A,0))</f>
        <v>Retail</v>
      </c>
      <c r="P1264" s="26" t="str">
        <f>INDEX(customers!$G:$G,MATCH(orders!$B1264,customers!$A:$A,0))</f>
        <v>Enterprise</v>
      </c>
      <c r="Q1264" t="str">
        <f>INDEX(customers!$J:$J,MATCH(orders!$B1264,customers!$A:$A,0))</f>
        <v>Basic</v>
      </c>
      <c r="R1264" t="str">
        <f>INDEX(customers!$K:$K,MATCH(orders!$B1264,customers!$A:$A,0))</f>
        <v>Monthly</v>
      </c>
    </row>
    <row r="1265" spans="1:18" x14ac:dyDescent="0.25">
      <c r="A1265" t="s">
        <v>2347</v>
      </c>
      <c r="B1265" t="s">
        <v>2335</v>
      </c>
      <c r="C1265" t="s">
        <v>2348</v>
      </c>
      <c r="D1265" s="26">
        <v>45020</v>
      </c>
      <c r="E1265" t="s">
        <v>17</v>
      </c>
      <c r="F1265" t="s">
        <v>4</v>
      </c>
      <c r="G1265">
        <v>75</v>
      </c>
      <c r="H1265">
        <v>60</v>
      </c>
      <c r="I1265" s="26">
        <f t="shared" si="38"/>
        <v>45017</v>
      </c>
      <c r="J1265" s="26">
        <f>INDEX(customers!$L:$L,MATCH(orders!$B1265,customers!$A:$A,0))</f>
        <v>44835</v>
      </c>
      <c r="K1265">
        <v>1</v>
      </c>
      <c r="L1265">
        <f t="shared" si="39"/>
        <v>6</v>
      </c>
      <c r="M1265" s="26" t="str">
        <f>INDEX(customers!$I:$I,MATCH(orders!$B1265,customers!$A:$A,0))</f>
        <v>Content</v>
      </c>
      <c r="N1265" s="26" t="str">
        <f>INDEX(customers!$E:$E,MATCH(orders!$B1265,customers!$A:$A,0))</f>
        <v>North America</v>
      </c>
      <c r="O1265" s="26" t="str">
        <f>INDEX(customers!$F:$F,MATCH(orders!$B1265,customers!$A:$A,0))</f>
        <v>Retail</v>
      </c>
      <c r="P1265" s="26" t="str">
        <f>INDEX(customers!$G:$G,MATCH(orders!$B1265,customers!$A:$A,0))</f>
        <v>Enterprise</v>
      </c>
      <c r="Q1265" t="str">
        <f>INDEX(customers!$J:$J,MATCH(orders!$B1265,customers!$A:$A,0))</f>
        <v>Basic</v>
      </c>
      <c r="R1265" t="str">
        <f>INDEX(customers!$K:$K,MATCH(orders!$B1265,customers!$A:$A,0))</f>
        <v>Monthly</v>
      </c>
    </row>
    <row r="1266" spans="1:18" x14ac:dyDescent="0.25">
      <c r="A1266" t="s">
        <v>2349</v>
      </c>
      <c r="B1266" t="s">
        <v>2335</v>
      </c>
      <c r="C1266" t="s">
        <v>2348</v>
      </c>
      <c r="D1266" s="26">
        <v>45050</v>
      </c>
      <c r="E1266" t="s">
        <v>17</v>
      </c>
      <c r="F1266" t="s">
        <v>4</v>
      </c>
      <c r="G1266">
        <v>75</v>
      </c>
      <c r="H1266">
        <v>60</v>
      </c>
      <c r="I1266" s="26">
        <f t="shared" si="38"/>
        <v>45047</v>
      </c>
      <c r="J1266" s="26">
        <f>INDEX(customers!$L:$L,MATCH(orders!$B1266,customers!$A:$A,0))</f>
        <v>44835</v>
      </c>
      <c r="K1266">
        <v>1</v>
      </c>
      <c r="L1266">
        <f t="shared" si="39"/>
        <v>7</v>
      </c>
      <c r="M1266" s="26" t="str">
        <f>INDEX(customers!$I:$I,MATCH(orders!$B1266,customers!$A:$A,0))</f>
        <v>Content</v>
      </c>
      <c r="N1266" s="26" t="str">
        <f>INDEX(customers!$E:$E,MATCH(orders!$B1266,customers!$A:$A,0))</f>
        <v>North America</v>
      </c>
      <c r="O1266" s="26" t="str">
        <f>INDEX(customers!$F:$F,MATCH(orders!$B1266,customers!$A:$A,0))</f>
        <v>Retail</v>
      </c>
      <c r="P1266" s="26" t="str">
        <f>INDEX(customers!$G:$G,MATCH(orders!$B1266,customers!$A:$A,0))</f>
        <v>Enterprise</v>
      </c>
      <c r="Q1266" t="str">
        <f>INDEX(customers!$J:$J,MATCH(orders!$B1266,customers!$A:$A,0))</f>
        <v>Basic</v>
      </c>
      <c r="R1266" t="str">
        <f>INDEX(customers!$K:$K,MATCH(orders!$B1266,customers!$A:$A,0))</f>
        <v>Monthly</v>
      </c>
    </row>
    <row r="1267" spans="1:18" x14ac:dyDescent="0.25">
      <c r="A1267" t="s">
        <v>2350</v>
      </c>
      <c r="B1267" t="s">
        <v>2335</v>
      </c>
      <c r="C1267" t="s">
        <v>2351</v>
      </c>
      <c r="D1267" s="26">
        <v>45051</v>
      </c>
      <c r="E1267" t="s">
        <v>17</v>
      </c>
      <c r="F1267" t="s">
        <v>4</v>
      </c>
      <c r="G1267">
        <v>75</v>
      </c>
      <c r="H1267">
        <v>60</v>
      </c>
      <c r="I1267" s="26">
        <f t="shared" si="38"/>
        <v>45047</v>
      </c>
      <c r="J1267" s="26">
        <f>INDEX(customers!$L:$L,MATCH(orders!$B1267,customers!$A:$A,0))</f>
        <v>44835</v>
      </c>
      <c r="K1267">
        <v>1</v>
      </c>
      <c r="L1267">
        <f t="shared" si="39"/>
        <v>7</v>
      </c>
      <c r="M1267" s="26" t="str">
        <f>INDEX(customers!$I:$I,MATCH(orders!$B1267,customers!$A:$A,0))</f>
        <v>Content</v>
      </c>
      <c r="N1267" s="26" t="str">
        <f>INDEX(customers!$E:$E,MATCH(orders!$B1267,customers!$A:$A,0))</f>
        <v>North America</v>
      </c>
      <c r="O1267" s="26" t="str">
        <f>INDEX(customers!$F:$F,MATCH(orders!$B1267,customers!$A:$A,0))</f>
        <v>Retail</v>
      </c>
      <c r="P1267" s="26" t="str">
        <f>INDEX(customers!$G:$G,MATCH(orders!$B1267,customers!$A:$A,0))</f>
        <v>Enterprise</v>
      </c>
      <c r="Q1267" t="str">
        <f>INDEX(customers!$J:$J,MATCH(orders!$B1267,customers!$A:$A,0))</f>
        <v>Basic</v>
      </c>
      <c r="R1267" t="str">
        <f>INDEX(customers!$K:$K,MATCH(orders!$B1267,customers!$A:$A,0))</f>
        <v>Monthly</v>
      </c>
    </row>
    <row r="1268" spans="1:18" x14ac:dyDescent="0.25">
      <c r="A1268" t="s">
        <v>2352</v>
      </c>
      <c r="B1268" t="s">
        <v>2335</v>
      </c>
      <c r="C1268" t="s">
        <v>2353</v>
      </c>
      <c r="D1268" s="26">
        <v>45082</v>
      </c>
      <c r="E1268" t="s">
        <v>17</v>
      </c>
      <c r="F1268" t="s">
        <v>4</v>
      </c>
      <c r="G1268">
        <v>75</v>
      </c>
      <c r="H1268">
        <v>60</v>
      </c>
      <c r="I1268" s="26">
        <f t="shared" si="38"/>
        <v>45078</v>
      </c>
      <c r="J1268" s="26">
        <f>INDEX(customers!$L:$L,MATCH(orders!$B1268,customers!$A:$A,0))</f>
        <v>44835</v>
      </c>
      <c r="K1268">
        <v>1</v>
      </c>
      <c r="L1268">
        <f t="shared" si="39"/>
        <v>8</v>
      </c>
      <c r="M1268" s="26" t="str">
        <f>INDEX(customers!$I:$I,MATCH(orders!$B1268,customers!$A:$A,0))</f>
        <v>Content</v>
      </c>
      <c r="N1268" s="26" t="str">
        <f>INDEX(customers!$E:$E,MATCH(orders!$B1268,customers!$A:$A,0))</f>
        <v>North America</v>
      </c>
      <c r="O1268" s="26" t="str">
        <f>INDEX(customers!$F:$F,MATCH(orders!$B1268,customers!$A:$A,0))</f>
        <v>Retail</v>
      </c>
      <c r="P1268" s="26" t="str">
        <f>INDEX(customers!$G:$G,MATCH(orders!$B1268,customers!$A:$A,0))</f>
        <v>Enterprise</v>
      </c>
      <c r="Q1268" t="str">
        <f>INDEX(customers!$J:$J,MATCH(orders!$B1268,customers!$A:$A,0))</f>
        <v>Basic</v>
      </c>
      <c r="R1268" t="str">
        <f>INDEX(customers!$K:$K,MATCH(orders!$B1268,customers!$A:$A,0))</f>
        <v>Monthly</v>
      </c>
    </row>
    <row r="1269" spans="1:18" x14ac:dyDescent="0.25">
      <c r="A1269" t="s">
        <v>2354</v>
      </c>
      <c r="B1269" t="s">
        <v>2335</v>
      </c>
      <c r="C1269" t="s">
        <v>2353</v>
      </c>
      <c r="D1269" s="26">
        <v>45112</v>
      </c>
      <c r="E1269" t="s">
        <v>17</v>
      </c>
      <c r="F1269" t="s">
        <v>4</v>
      </c>
      <c r="G1269">
        <v>75</v>
      </c>
      <c r="H1269">
        <v>60</v>
      </c>
      <c r="I1269" s="26">
        <f t="shared" si="38"/>
        <v>45108</v>
      </c>
      <c r="J1269" s="26">
        <f>INDEX(customers!$L:$L,MATCH(orders!$B1269,customers!$A:$A,0))</f>
        <v>44835</v>
      </c>
      <c r="K1269">
        <v>1</v>
      </c>
      <c r="L1269">
        <f t="shared" si="39"/>
        <v>9</v>
      </c>
      <c r="M1269" s="26" t="str">
        <f>INDEX(customers!$I:$I,MATCH(orders!$B1269,customers!$A:$A,0))</f>
        <v>Content</v>
      </c>
      <c r="N1269" s="26" t="str">
        <f>INDEX(customers!$E:$E,MATCH(orders!$B1269,customers!$A:$A,0))</f>
        <v>North America</v>
      </c>
      <c r="O1269" s="26" t="str">
        <f>INDEX(customers!$F:$F,MATCH(orders!$B1269,customers!$A:$A,0))</f>
        <v>Retail</v>
      </c>
      <c r="P1269" s="26" t="str">
        <f>INDEX(customers!$G:$G,MATCH(orders!$B1269,customers!$A:$A,0))</f>
        <v>Enterprise</v>
      </c>
      <c r="Q1269" t="str">
        <f>INDEX(customers!$J:$J,MATCH(orders!$B1269,customers!$A:$A,0))</f>
        <v>Basic</v>
      </c>
      <c r="R1269" t="str">
        <f>INDEX(customers!$K:$K,MATCH(orders!$B1269,customers!$A:$A,0))</f>
        <v>Monthly</v>
      </c>
    </row>
    <row r="1270" spans="1:18" x14ac:dyDescent="0.25">
      <c r="A1270" t="s">
        <v>2355</v>
      </c>
      <c r="B1270" t="s">
        <v>2335</v>
      </c>
      <c r="C1270" t="s">
        <v>2356</v>
      </c>
      <c r="D1270" s="26">
        <v>45113</v>
      </c>
      <c r="E1270" t="s">
        <v>17</v>
      </c>
      <c r="F1270" t="s">
        <v>4</v>
      </c>
      <c r="G1270">
        <v>75</v>
      </c>
      <c r="H1270">
        <v>60</v>
      </c>
      <c r="I1270" s="26">
        <f t="shared" si="38"/>
        <v>45108</v>
      </c>
      <c r="J1270" s="26">
        <f>INDEX(customers!$L:$L,MATCH(orders!$B1270,customers!$A:$A,0))</f>
        <v>44835</v>
      </c>
      <c r="K1270">
        <v>1</v>
      </c>
      <c r="L1270">
        <f t="shared" si="39"/>
        <v>9</v>
      </c>
      <c r="M1270" s="26" t="str">
        <f>INDEX(customers!$I:$I,MATCH(orders!$B1270,customers!$A:$A,0))</f>
        <v>Content</v>
      </c>
      <c r="N1270" s="26" t="str">
        <f>INDEX(customers!$E:$E,MATCH(orders!$B1270,customers!$A:$A,0))</f>
        <v>North America</v>
      </c>
      <c r="O1270" s="26" t="str">
        <f>INDEX(customers!$F:$F,MATCH(orders!$B1270,customers!$A:$A,0))</f>
        <v>Retail</v>
      </c>
      <c r="P1270" s="26" t="str">
        <f>INDEX(customers!$G:$G,MATCH(orders!$B1270,customers!$A:$A,0))</f>
        <v>Enterprise</v>
      </c>
      <c r="Q1270" t="str">
        <f>INDEX(customers!$J:$J,MATCH(orders!$B1270,customers!$A:$A,0))</f>
        <v>Basic</v>
      </c>
      <c r="R1270" t="str">
        <f>INDEX(customers!$K:$K,MATCH(orders!$B1270,customers!$A:$A,0))</f>
        <v>Monthly</v>
      </c>
    </row>
    <row r="1271" spans="1:18" x14ac:dyDescent="0.25">
      <c r="A1271" t="s">
        <v>2357</v>
      </c>
      <c r="B1271" t="s">
        <v>2358</v>
      </c>
      <c r="C1271" t="s">
        <v>2359</v>
      </c>
      <c r="D1271" s="26">
        <v>45207</v>
      </c>
      <c r="E1271" t="s">
        <v>18</v>
      </c>
      <c r="F1271" t="s">
        <v>4</v>
      </c>
      <c r="G1271">
        <v>135</v>
      </c>
      <c r="H1271">
        <v>110.7</v>
      </c>
      <c r="I1271" s="26">
        <f t="shared" si="38"/>
        <v>45200</v>
      </c>
      <c r="J1271" s="26">
        <f>INDEX(customers!$L:$L,MATCH(orders!$B1271,customers!$A:$A,0))</f>
        <v>45200</v>
      </c>
      <c r="K1271">
        <v>1</v>
      </c>
      <c r="L1271">
        <f t="shared" si="39"/>
        <v>0</v>
      </c>
      <c r="M1271" s="26" t="str">
        <f>INDEX(customers!$I:$I,MATCH(orders!$B1271,customers!$A:$A,0))</f>
        <v>Social Media</v>
      </c>
      <c r="N1271" s="26" t="str">
        <f>INDEX(customers!$E:$E,MATCH(orders!$B1271,customers!$A:$A,0))</f>
        <v>Asia-Pacific</v>
      </c>
      <c r="O1271" s="26" t="str">
        <f>INDEX(customers!$F:$F,MATCH(orders!$B1271,customers!$A:$A,0))</f>
        <v>Education</v>
      </c>
      <c r="P1271" s="26" t="str">
        <f>INDEX(customers!$G:$G,MATCH(orders!$B1271,customers!$A:$A,0))</f>
        <v>SMBs</v>
      </c>
      <c r="Q1271" t="str">
        <f>INDEX(customers!$J:$J,MATCH(orders!$B1271,customers!$A:$A,0))</f>
        <v>Pro</v>
      </c>
      <c r="R1271" t="str">
        <f>INDEX(customers!$K:$K,MATCH(orders!$B1271,customers!$A:$A,0))</f>
        <v>Monthly</v>
      </c>
    </row>
    <row r="1272" spans="1:18" x14ac:dyDescent="0.25">
      <c r="A1272" t="s">
        <v>2360</v>
      </c>
      <c r="B1272" t="s">
        <v>2358</v>
      </c>
      <c r="C1272" t="s">
        <v>2361</v>
      </c>
      <c r="D1272" s="26">
        <v>45238</v>
      </c>
      <c r="E1272" t="s">
        <v>18</v>
      </c>
      <c r="F1272" t="s">
        <v>4</v>
      </c>
      <c r="G1272">
        <v>135</v>
      </c>
      <c r="H1272">
        <v>110.7</v>
      </c>
      <c r="I1272" s="26">
        <f t="shared" si="38"/>
        <v>45231</v>
      </c>
      <c r="J1272" s="26">
        <f>INDEX(customers!$L:$L,MATCH(orders!$B1272,customers!$A:$A,0))</f>
        <v>45200</v>
      </c>
      <c r="K1272">
        <v>1</v>
      </c>
      <c r="L1272">
        <f t="shared" si="39"/>
        <v>1</v>
      </c>
      <c r="M1272" s="26" t="str">
        <f>INDEX(customers!$I:$I,MATCH(orders!$B1272,customers!$A:$A,0))</f>
        <v>Social Media</v>
      </c>
      <c r="N1272" s="26" t="str">
        <f>INDEX(customers!$E:$E,MATCH(orders!$B1272,customers!$A:$A,0))</f>
        <v>Asia-Pacific</v>
      </c>
      <c r="O1272" s="26" t="str">
        <f>INDEX(customers!$F:$F,MATCH(orders!$B1272,customers!$A:$A,0))</f>
        <v>Education</v>
      </c>
      <c r="P1272" s="26" t="str">
        <f>INDEX(customers!$G:$G,MATCH(orders!$B1272,customers!$A:$A,0))</f>
        <v>SMBs</v>
      </c>
      <c r="Q1272" t="str">
        <f>INDEX(customers!$J:$J,MATCH(orders!$B1272,customers!$A:$A,0))</f>
        <v>Pro</v>
      </c>
      <c r="R1272" t="str">
        <f>INDEX(customers!$K:$K,MATCH(orders!$B1272,customers!$A:$A,0))</f>
        <v>Monthly</v>
      </c>
    </row>
    <row r="1273" spans="1:18" x14ac:dyDescent="0.25">
      <c r="A1273" t="s">
        <v>2362</v>
      </c>
      <c r="B1273" t="s">
        <v>2358</v>
      </c>
      <c r="C1273" t="s">
        <v>2361</v>
      </c>
      <c r="D1273" s="26">
        <v>45268</v>
      </c>
      <c r="E1273" t="s">
        <v>18</v>
      </c>
      <c r="F1273" t="s">
        <v>4</v>
      </c>
      <c r="G1273">
        <v>135</v>
      </c>
      <c r="H1273">
        <v>110.7</v>
      </c>
      <c r="I1273" s="26">
        <f t="shared" si="38"/>
        <v>45261</v>
      </c>
      <c r="J1273" s="26">
        <f>INDEX(customers!$L:$L,MATCH(orders!$B1273,customers!$A:$A,0))</f>
        <v>45200</v>
      </c>
      <c r="K1273">
        <v>1</v>
      </c>
      <c r="L1273">
        <f t="shared" si="39"/>
        <v>2</v>
      </c>
      <c r="M1273" s="26" t="str">
        <f>INDEX(customers!$I:$I,MATCH(orders!$B1273,customers!$A:$A,0))</f>
        <v>Social Media</v>
      </c>
      <c r="N1273" s="26" t="str">
        <f>INDEX(customers!$E:$E,MATCH(orders!$B1273,customers!$A:$A,0))</f>
        <v>Asia-Pacific</v>
      </c>
      <c r="O1273" s="26" t="str">
        <f>INDEX(customers!$F:$F,MATCH(orders!$B1273,customers!$A:$A,0))</f>
        <v>Education</v>
      </c>
      <c r="P1273" s="26" t="str">
        <f>INDEX(customers!$G:$G,MATCH(orders!$B1273,customers!$A:$A,0))</f>
        <v>SMBs</v>
      </c>
      <c r="Q1273" t="str">
        <f>INDEX(customers!$J:$J,MATCH(orders!$B1273,customers!$A:$A,0))</f>
        <v>Pro</v>
      </c>
      <c r="R1273" t="str">
        <f>INDEX(customers!$K:$K,MATCH(orders!$B1273,customers!$A:$A,0))</f>
        <v>Monthly</v>
      </c>
    </row>
    <row r="1274" spans="1:18" x14ac:dyDescent="0.25">
      <c r="A1274" t="s">
        <v>2363</v>
      </c>
      <c r="B1274" t="s">
        <v>2358</v>
      </c>
      <c r="C1274" t="s">
        <v>2364</v>
      </c>
      <c r="D1274" s="26">
        <v>45269</v>
      </c>
      <c r="E1274" t="s">
        <v>18</v>
      </c>
      <c r="F1274" t="s">
        <v>4</v>
      </c>
      <c r="G1274">
        <v>135</v>
      </c>
      <c r="H1274">
        <v>110.7</v>
      </c>
      <c r="I1274" s="26">
        <f t="shared" si="38"/>
        <v>45261</v>
      </c>
      <c r="J1274" s="26">
        <f>INDEX(customers!$L:$L,MATCH(orders!$B1274,customers!$A:$A,0))</f>
        <v>45200</v>
      </c>
      <c r="K1274">
        <v>1</v>
      </c>
      <c r="L1274">
        <f t="shared" si="39"/>
        <v>2</v>
      </c>
      <c r="M1274" s="26" t="str">
        <f>INDEX(customers!$I:$I,MATCH(orders!$B1274,customers!$A:$A,0))</f>
        <v>Social Media</v>
      </c>
      <c r="N1274" s="26" t="str">
        <f>INDEX(customers!$E:$E,MATCH(orders!$B1274,customers!$A:$A,0))</f>
        <v>Asia-Pacific</v>
      </c>
      <c r="O1274" s="26" t="str">
        <f>INDEX(customers!$F:$F,MATCH(orders!$B1274,customers!$A:$A,0))</f>
        <v>Education</v>
      </c>
      <c r="P1274" s="26" t="str">
        <f>INDEX(customers!$G:$G,MATCH(orders!$B1274,customers!$A:$A,0))</f>
        <v>SMBs</v>
      </c>
      <c r="Q1274" t="str">
        <f>INDEX(customers!$J:$J,MATCH(orders!$B1274,customers!$A:$A,0))</f>
        <v>Pro</v>
      </c>
      <c r="R1274" t="str">
        <f>INDEX(customers!$K:$K,MATCH(orders!$B1274,customers!$A:$A,0))</f>
        <v>Monthly</v>
      </c>
    </row>
    <row r="1275" spans="1:18" x14ac:dyDescent="0.25">
      <c r="A1275" t="s">
        <v>2365</v>
      </c>
      <c r="B1275" t="s">
        <v>2358</v>
      </c>
      <c r="C1275" t="s">
        <v>2366</v>
      </c>
      <c r="D1275" s="26">
        <v>45300</v>
      </c>
      <c r="E1275" t="s">
        <v>18</v>
      </c>
      <c r="F1275" t="s">
        <v>4</v>
      </c>
      <c r="G1275">
        <v>135</v>
      </c>
      <c r="H1275">
        <v>110.7</v>
      </c>
      <c r="I1275" s="26">
        <f t="shared" si="38"/>
        <v>45292</v>
      </c>
      <c r="J1275" s="26">
        <f>INDEX(customers!$L:$L,MATCH(orders!$B1275,customers!$A:$A,0))</f>
        <v>45200</v>
      </c>
      <c r="K1275">
        <v>1</v>
      </c>
      <c r="L1275">
        <f t="shared" si="39"/>
        <v>3</v>
      </c>
      <c r="M1275" s="26" t="str">
        <f>INDEX(customers!$I:$I,MATCH(orders!$B1275,customers!$A:$A,0))</f>
        <v>Social Media</v>
      </c>
      <c r="N1275" s="26" t="str">
        <f>INDEX(customers!$E:$E,MATCH(orders!$B1275,customers!$A:$A,0))</f>
        <v>Asia-Pacific</v>
      </c>
      <c r="O1275" s="26" t="str">
        <f>INDEX(customers!$F:$F,MATCH(orders!$B1275,customers!$A:$A,0))</f>
        <v>Education</v>
      </c>
      <c r="P1275" s="26" t="str">
        <f>INDEX(customers!$G:$G,MATCH(orders!$B1275,customers!$A:$A,0))</f>
        <v>SMBs</v>
      </c>
      <c r="Q1275" t="str">
        <f>INDEX(customers!$J:$J,MATCH(orders!$B1275,customers!$A:$A,0))</f>
        <v>Pro</v>
      </c>
      <c r="R1275" t="str">
        <f>INDEX(customers!$K:$K,MATCH(orders!$B1275,customers!$A:$A,0))</f>
        <v>Monthly</v>
      </c>
    </row>
    <row r="1276" spans="1:18" x14ac:dyDescent="0.25">
      <c r="A1276" t="s">
        <v>2367</v>
      </c>
      <c r="B1276" t="s">
        <v>2358</v>
      </c>
      <c r="C1276" t="s">
        <v>2368</v>
      </c>
      <c r="D1276" s="26">
        <v>45331</v>
      </c>
      <c r="E1276" t="s">
        <v>18</v>
      </c>
      <c r="F1276" t="s">
        <v>4</v>
      </c>
      <c r="G1276">
        <v>135</v>
      </c>
      <c r="H1276">
        <v>110.7</v>
      </c>
      <c r="I1276" s="26">
        <f t="shared" si="38"/>
        <v>45323</v>
      </c>
      <c r="J1276" s="26">
        <f>INDEX(customers!$L:$L,MATCH(orders!$B1276,customers!$A:$A,0))</f>
        <v>45200</v>
      </c>
      <c r="K1276">
        <v>1</v>
      </c>
      <c r="L1276">
        <f t="shared" si="39"/>
        <v>4</v>
      </c>
      <c r="M1276" s="26" t="str">
        <f>INDEX(customers!$I:$I,MATCH(orders!$B1276,customers!$A:$A,0))</f>
        <v>Social Media</v>
      </c>
      <c r="N1276" s="26" t="str">
        <f>INDEX(customers!$E:$E,MATCH(orders!$B1276,customers!$A:$A,0))</f>
        <v>Asia-Pacific</v>
      </c>
      <c r="O1276" s="26" t="str">
        <f>INDEX(customers!$F:$F,MATCH(orders!$B1276,customers!$A:$A,0))</f>
        <v>Education</v>
      </c>
      <c r="P1276" s="26" t="str">
        <f>INDEX(customers!$G:$G,MATCH(orders!$B1276,customers!$A:$A,0))</f>
        <v>SMBs</v>
      </c>
      <c r="Q1276" t="str">
        <f>INDEX(customers!$J:$J,MATCH(orders!$B1276,customers!$A:$A,0))</f>
        <v>Pro</v>
      </c>
      <c r="R1276" t="str">
        <f>INDEX(customers!$K:$K,MATCH(orders!$B1276,customers!$A:$A,0))</f>
        <v>Monthly</v>
      </c>
    </row>
    <row r="1277" spans="1:18" x14ac:dyDescent="0.25">
      <c r="A1277" t="s">
        <v>2369</v>
      </c>
      <c r="B1277" t="s">
        <v>2358</v>
      </c>
      <c r="C1277" t="s">
        <v>2368</v>
      </c>
      <c r="D1277" s="26">
        <v>45360</v>
      </c>
      <c r="E1277" t="s">
        <v>18</v>
      </c>
      <c r="F1277" t="s">
        <v>4</v>
      </c>
      <c r="G1277">
        <v>135</v>
      </c>
      <c r="H1277">
        <v>110.7</v>
      </c>
      <c r="I1277" s="26">
        <f t="shared" si="38"/>
        <v>45352</v>
      </c>
      <c r="J1277" s="26">
        <f>INDEX(customers!$L:$L,MATCH(orders!$B1277,customers!$A:$A,0))</f>
        <v>45200</v>
      </c>
      <c r="K1277">
        <v>1</v>
      </c>
      <c r="L1277">
        <f t="shared" si="39"/>
        <v>5</v>
      </c>
      <c r="M1277" s="26" t="str">
        <f>INDEX(customers!$I:$I,MATCH(orders!$B1277,customers!$A:$A,0))</f>
        <v>Social Media</v>
      </c>
      <c r="N1277" s="26" t="str">
        <f>INDEX(customers!$E:$E,MATCH(orders!$B1277,customers!$A:$A,0))</f>
        <v>Asia-Pacific</v>
      </c>
      <c r="O1277" s="26" t="str">
        <f>INDEX(customers!$F:$F,MATCH(orders!$B1277,customers!$A:$A,0))</f>
        <v>Education</v>
      </c>
      <c r="P1277" s="26" t="str">
        <f>INDEX(customers!$G:$G,MATCH(orders!$B1277,customers!$A:$A,0))</f>
        <v>SMBs</v>
      </c>
      <c r="Q1277" t="str">
        <f>INDEX(customers!$J:$J,MATCH(orders!$B1277,customers!$A:$A,0))</f>
        <v>Pro</v>
      </c>
      <c r="R1277" t="str">
        <f>INDEX(customers!$K:$K,MATCH(orders!$B1277,customers!$A:$A,0))</f>
        <v>Monthly</v>
      </c>
    </row>
    <row r="1278" spans="1:18" x14ac:dyDescent="0.25">
      <c r="A1278" t="s">
        <v>2370</v>
      </c>
      <c r="B1278" t="s">
        <v>2358</v>
      </c>
      <c r="C1278" t="s">
        <v>2371</v>
      </c>
      <c r="D1278" s="26">
        <v>45362</v>
      </c>
      <c r="E1278" t="s">
        <v>18</v>
      </c>
      <c r="F1278" t="s">
        <v>4</v>
      </c>
      <c r="G1278">
        <v>135</v>
      </c>
      <c r="H1278">
        <v>110.7</v>
      </c>
      <c r="I1278" s="26">
        <f t="shared" si="38"/>
        <v>45352</v>
      </c>
      <c r="J1278" s="26">
        <f>INDEX(customers!$L:$L,MATCH(orders!$B1278,customers!$A:$A,0))</f>
        <v>45200</v>
      </c>
      <c r="K1278">
        <v>1</v>
      </c>
      <c r="L1278">
        <f t="shared" si="39"/>
        <v>5</v>
      </c>
      <c r="M1278" s="26" t="str">
        <f>INDEX(customers!$I:$I,MATCH(orders!$B1278,customers!$A:$A,0))</f>
        <v>Social Media</v>
      </c>
      <c r="N1278" s="26" t="str">
        <f>INDEX(customers!$E:$E,MATCH(orders!$B1278,customers!$A:$A,0))</f>
        <v>Asia-Pacific</v>
      </c>
      <c r="O1278" s="26" t="str">
        <f>INDEX(customers!$F:$F,MATCH(orders!$B1278,customers!$A:$A,0))</f>
        <v>Education</v>
      </c>
      <c r="P1278" s="26" t="str">
        <f>INDEX(customers!$G:$G,MATCH(orders!$B1278,customers!$A:$A,0))</f>
        <v>SMBs</v>
      </c>
      <c r="Q1278" t="str">
        <f>INDEX(customers!$J:$J,MATCH(orders!$B1278,customers!$A:$A,0))</f>
        <v>Pro</v>
      </c>
      <c r="R1278" t="str">
        <f>INDEX(customers!$K:$K,MATCH(orders!$B1278,customers!$A:$A,0))</f>
        <v>Monthly</v>
      </c>
    </row>
    <row r="1279" spans="1:18" x14ac:dyDescent="0.25">
      <c r="A1279" t="s">
        <v>2372</v>
      </c>
      <c r="B1279" t="s">
        <v>2358</v>
      </c>
      <c r="C1279" t="s">
        <v>2373</v>
      </c>
      <c r="D1279" s="26">
        <v>45393</v>
      </c>
      <c r="E1279" t="s">
        <v>18</v>
      </c>
      <c r="F1279" t="s">
        <v>4</v>
      </c>
      <c r="G1279">
        <v>135</v>
      </c>
      <c r="H1279">
        <v>110.7</v>
      </c>
      <c r="I1279" s="26">
        <f t="shared" si="38"/>
        <v>45383</v>
      </c>
      <c r="J1279" s="26">
        <f>INDEX(customers!$L:$L,MATCH(orders!$B1279,customers!$A:$A,0))</f>
        <v>45200</v>
      </c>
      <c r="K1279">
        <v>1</v>
      </c>
      <c r="L1279">
        <f t="shared" si="39"/>
        <v>6</v>
      </c>
      <c r="M1279" s="26" t="str">
        <f>INDEX(customers!$I:$I,MATCH(orders!$B1279,customers!$A:$A,0))</f>
        <v>Social Media</v>
      </c>
      <c r="N1279" s="26" t="str">
        <f>INDEX(customers!$E:$E,MATCH(orders!$B1279,customers!$A:$A,0))</f>
        <v>Asia-Pacific</v>
      </c>
      <c r="O1279" s="26" t="str">
        <f>INDEX(customers!$F:$F,MATCH(orders!$B1279,customers!$A:$A,0))</f>
        <v>Education</v>
      </c>
      <c r="P1279" s="26" t="str">
        <f>INDEX(customers!$G:$G,MATCH(orders!$B1279,customers!$A:$A,0))</f>
        <v>SMBs</v>
      </c>
      <c r="Q1279" t="str">
        <f>INDEX(customers!$J:$J,MATCH(orders!$B1279,customers!$A:$A,0))</f>
        <v>Pro</v>
      </c>
      <c r="R1279" t="str">
        <f>INDEX(customers!$K:$K,MATCH(orders!$B1279,customers!$A:$A,0))</f>
        <v>Monthly</v>
      </c>
    </row>
    <row r="1280" spans="1:18" x14ac:dyDescent="0.25">
      <c r="A1280" t="s">
        <v>2374</v>
      </c>
      <c r="B1280" t="s">
        <v>2358</v>
      </c>
      <c r="C1280" t="s">
        <v>2373</v>
      </c>
      <c r="D1280" s="26">
        <v>45423</v>
      </c>
      <c r="E1280" t="s">
        <v>18</v>
      </c>
      <c r="F1280" t="s">
        <v>4</v>
      </c>
      <c r="G1280">
        <v>135</v>
      </c>
      <c r="H1280">
        <v>110.7</v>
      </c>
      <c r="I1280" s="26">
        <f t="shared" si="38"/>
        <v>45413</v>
      </c>
      <c r="J1280" s="26">
        <f>INDEX(customers!$L:$L,MATCH(orders!$B1280,customers!$A:$A,0))</f>
        <v>45200</v>
      </c>
      <c r="K1280">
        <v>1</v>
      </c>
      <c r="L1280">
        <f t="shared" si="39"/>
        <v>7</v>
      </c>
      <c r="M1280" s="26" t="str">
        <f>INDEX(customers!$I:$I,MATCH(orders!$B1280,customers!$A:$A,0))</f>
        <v>Social Media</v>
      </c>
      <c r="N1280" s="26" t="str">
        <f>INDEX(customers!$E:$E,MATCH(orders!$B1280,customers!$A:$A,0))</f>
        <v>Asia-Pacific</v>
      </c>
      <c r="O1280" s="26" t="str">
        <f>INDEX(customers!$F:$F,MATCH(orders!$B1280,customers!$A:$A,0))</f>
        <v>Education</v>
      </c>
      <c r="P1280" s="26" t="str">
        <f>INDEX(customers!$G:$G,MATCH(orders!$B1280,customers!$A:$A,0))</f>
        <v>SMBs</v>
      </c>
      <c r="Q1280" t="str">
        <f>INDEX(customers!$J:$J,MATCH(orders!$B1280,customers!$A:$A,0))</f>
        <v>Pro</v>
      </c>
      <c r="R1280" t="str">
        <f>INDEX(customers!$K:$K,MATCH(orders!$B1280,customers!$A:$A,0))</f>
        <v>Monthly</v>
      </c>
    </row>
    <row r="1281" spans="1:18" x14ac:dyDescent="0.25">
      <c r="A1281" t="s">
        <v>2375</v>
      </c>
      <c r="B1281" t="s">
        <v>2358</v>
      </c>
      <c r="C1281" t="s">
        <v>2376</v>
      </c>
      <c r="D1281" s="26">
        <v>45424</v>
      </c>
      <c r="E1281" t="s">
        <v>18</v>
      </c>
      <c r="F1281" t="s">
        <v>4</v>
      </c>
      <c r="G1281">
        <v>135</v>
      </c>
      <c r="H1281">
        <v>110.7</v>
      </c>
      <c r="I1281" s="26">
        <f t="shared" si="38"/>
        <v>45413</v>
      </c>
      <c r="J1281" s="26">
        <f>INDEX(customers!$L:$L,MATCH(orders!$B1281,customers!$A:$A,0))</f>
        <v>45200</v>
      </c>
      <c r="K1281">
        <v>1</v>
      </c>
      <c r="L1281">
        <f t="shared" si="39"/>
        <v>7</v>
      </c>
      <c r="M1281" s="26" t="str">
        <f>INDEX(customers!$I:$I,MATCH(orders!$B1281,customers!$A:$A,0))</f>
        <v>Social Media</v>
      </c>
      <c r="N1281" s="26" t="str">
        <f>INDEX(customers!$E:$E,MATCH(orders!$B1281,customers!$A:$A,0))</f>
        <v>Asia-Pacific</v>
      </c>
      <c r="O1281" s="26" t="str">
        <f>INDEX(customers!$F:$F,MATCH(orders!$B1281,customers!$A:$A,0))</f>
        <v>Education</v>
      </c>
      <c r="P1281" s="26" t="str">
        <f>INDEX(customers!$G:$G,MATCH(orders!$B1281,customers!$A:$A,0))</f>
        <v>SMBs</v>
      </c>
      <c r="Q1281" t="str">
        <f>INDEX(customers!$J:$J,MATCH(orders!$B1281,customers!$A:$A,0))</f>
        <v>Pro</v>
      </c>
      <c r="R1281" t="str">
        <f>INDEX(customers!$K:$K,MATCH(orders!$B1281,customers!$A:$A,0))</f>
        <v>Monthly</v>
      </c>
    </row>
    <row r="1282" spans="1:18" x14ac:dyDescent="0.25">
      <c r="A1282" t="s">
        <v>2377</v>
      </c>
      <c r="B1282" t="s">
        <v>2358</v>
      </c>
      <c r="C1282" t="s">
        <v>2378</v>
      </c>
      <c r="D1282" s="26">
        <v>45455</v>
      </c>
      <c r="E1282" t="s">
        <v>18</v>
      </c>
      <c r="F1282" t="s">
        <v>4</v>
      </c>
      <c r="G1282">
        <v>135</v>
      </c>
      <c r="H1282">
        <v>110.7</v>
      </c>
      <c r="I1282" s="26">
        <f t="shared" ref="I1282:I1345" si="40">EOMONTH(D1282,-1)+1</f>
        <v>45444</v>
      </c>
      <c r="J1282" s="26">
        <f>INDEX(customers!$L:$L,MATCH(orders!$B1282,customers!$A:$A,0))</f>
        <v>45200</v>
      </c>
      <c r="K1282">
        <v>1</v>
      </c>
      <c r="L1282">
        <f t="shared" si="39"/>
        <v>8</v>
      </c>
      <c r="M1282" s="26" t="str">
        <f>INDEX(customers!$I:$I,MATCH(orders!$B1282,customers!$A:$A,0))</f>
        <v>Social Media</v>
      </c>
      <c r="N1282" s="26" t="str">
        <f>INDEX(customers!$E:$E,MATCH(orders!$B1282,customers!$A:$A,0))</f>
        <v>Asia-Pacific</v>
      </c>
      <c r="O1282" s="26" t="str">
        <f>INDEX(customers!$F:$F,MATCH(orders!$B1282,customers!$A:$A,0))</f>
        <v>Education</v>
      </c>
      <c r="P1282" s="26" t="str">
        <f>INDEX(customers!$G:$G,MATCH(orders!$B1282,customers!$A:$A,0))</f>
        <v>SMBs</v>
      </c>
      <c r="Q1282" t="str">
        <f>INDEX(customers!$J:$J,MATCH(orders!$B1282,customers!$A:$A,0))</f>
        <v>Pro</v>
      </c>
      <c r="R1282" t="str">
        <f>INDEX(customers!$K:$K,MATCH(orders!$B1282,customers!$A:$A,0))</f>
        <v>Monthly</v>
      </c>
    </row>
    <row r="1283" spans="1:18" x14ac:dyDescent="0.25">
      <c r="A1283" t="s">
        <v>2379</v>
      </c>
      <c r="B1283" t="s">
        <v>2358</v>
      </c>
      <c r="C1283" t="s">
        <v>2378</v>
      </c>
      <c r="D1283" s="26">
        <v>45485</v>
      </c>
      <c r="E1283" t="s">
        <v>18</v>
      </c>
      <c r="F1283" t="s">
        <v>4</v>
      </c>
      <c r="G1283">
        <v>135</v>
      </c>
      <c r="H1283">
        <v>110.7</v>
      </c>
      <c r="I1283" s="26">
        <f t="shared" si="40"/>
        <v>45474</v>
      </c>
      <c r="J1283" s="26">
        <f>INDEX(customers!$L:$L,MATCH(orders!$B1283,customers!$A:$A,0))</f>
        <v>45200</v>
      </c>
      <c r="K1283">
        <v>1</v>
      </c>
      <c r="L1283">
        <f t="shared" ref="L1283:L1346" si="41">DATEDIF(J1283,I1283,"M")</f>
        <v>9</v>
      </c>
      <c r="M1283" s="26" t="str">
        <f>INDEX(customers!$I:$I,MATCH(orders!$B1283,customers!$A:$A,0))</f>
        <v>Social Media</v>
      </c>
      <c r="N1283" s="26" t="str">
        <f>INDEX(customers!$E:$E,MATCH(orders!$B1283,customers!$A:$A,0))</f>
        <v>Asia-Pacific</v>
      </c>
      <c r="O1283" s="26" t="str">
        <f>INDEX(customers!$F:$F,MATCH(orders!$B1283,customers!$A:$A,0))</f>
        <v>Education</v>
      </c>
      <c r="P1283" s="26" t="str">
        <f>INDEX(customers!$G:$G,MATCH(orders!$B1283,customers!$A:$A,0))</f>
        <v>SMBs</v>
      </c>
      <c r="Q1283" t="str">
        <f>INDEX(customers!$J:$J,MATCH(orders!$B1283,customers!$A:$A,0))</f>
        <v>Pro</v>
      </c>
      <c r="R1283" t="str">
        <f>INDEX(customers!$K:$K,MATCH(orders!$B1283,customers!$A:$A,0))</f>
        <v>Monthly</v>
      </c>
    </row>
    <row r="1284" spans="1:18" x14ac:dyDescent="0.25">
      <c r="A1284" t="s">
        <v>2380</v>
      </c>
      <c r="B1284" t="s">
        <v>2358</v>
      </c>
      <c r="C1284" t="s">
        <v>2381</v>
      </c>
      <c r="D1284" s="26">
        <v>45486</v>
      </c>
      <c r="E1284" t="s">
        <v>18</v>
      </c>
      <c r="F1284" t="s">
        <v>4</v>
      </c>
      <c r="G1284">
        <v>135</v>
      </c>
      <c r="H1284">
        <v>110.7</v>
      </c>
      <c r="I1284" s="26">
        <f t="shared" si="40"/>
        <v>45474</v>
      </c>
      <c r="J1284" s="26">
        <f>INDEX(customers!$L:$L,MATCH(orders!$B1284,customers!$A:$A,0))</f>
        <v>45200</v>
      </c>
      <c r="K1284">
        <v>1</v>
      </c>
      <c r="L1284">
        <f t="shared" si="41"/>
        <v>9</v>
      </c>
      <c r="M1284" s="26" t="str">
        <f>INDEX(customers!$I:$I,MATCH(orders!$B1284,customers!$A:$A,0))</f>
        <v>Social Media</v>
      </c>
      <c r="N1284" s="26" t="str">
        <f>INDEX(customers!$E:$E,MATCH(orders!$B1284,customers!$A:$A,0))</f>
        <v>Asia-Pacific</v>
      </c>
      <c r="O1284" s="26" t="str">
        <f>INDEX(customers!$F:$F,MATCH(orders!$B1284,customers!$A:$A,0))</f>
        <v>Education</v>
      </c>
      <c r="P1284" s="26" t="str">
        <f>INDEX(customers!$G:$G,MATCH(orders!$B1284,customers!$A:$A,0))</f>
        <v>SMBs</v>
      </c>
      <c r="Q1284" t="str">
        <f>INDEX(customers!$J:$J,MATCH(orders!$B1284,customers!$A:$A,0))</f>
        <v>Pro</v>
      </c>
      <c r="R1284" t="str">
        <f>INDEX(customers!$K:$K,MATCH(orders!$B1284,customers!$A:$A,0))</f>
        <v>Monthly</v>
      </c>
    </row>
    <row r="1285" spans="1:18" x14ac:dyDescent="0.25">
      <c r="A1285" t="s">
        <v>2382</v>
      </c>
      <c r="B1285" t="s">
        <v>2358</v>
      </c>
      <c r="C1285" t="s">
        <v>2383</v>
      </c>
      <c r="D1285" s="26">
        <v>45517</v>
      </c>
      <c r="E1285" t="s">
        <v>18</v>
      </c>
      <c r="F1285" t="s">
        <v>4</v>
      </c>
      <c r="G1285">
        <v>135</v>
      </c>
      <c r="H1285">
        <v>110.7</v>
      </c>
      <c r="I1285" s="26">
        <f t="shared" si="40"/>
        <v>45505</v>
      </c>
      <c r="J1285" s="26">
        <f>INDEX(customers!$L:$L,MATCH(orders!$B1285,customers!$A:$A,0))</f>
        <v>45200</v>
      </c>
      <c r="K1285">
        <v>1</v>
      </c>
      <c r="L1285">
        <f t="shared" si="41"/>
        <v>10</v>
      </c>
      <c r="M1285" s="26" t="str">
        <f>INDEX(customers!$I:$I,MATCH(orders!$B1285,customers!$A:$A,0))</f>
        <v>Social Media</v>
      </c>
      <c r="N1285" s="26" t="str">
        <f>INDEX(customers!$E:$E,MATCH(orders!$B1285,customers!$A:$A,0))</f>
        <v>Asia-Pacific</v>
      </c>
      <c r="O1285" s="26" t="str">
        <f>INDEX(customers!$F:$F,MATCH(orders!$B1285,customers!$A:$A,0))</f>
        <v>Education</v>
      </c>
      <c r="P1285" s="26" t="str">
        <f>INDEX(customers!$G:$G,MATCH(orders!$B1285,customers!$A:$A,0))</f>
        <v>SMBs</v>
      </c>
      <c r="Q1285" t="str">
        <f>INDEX(customers!$J:$J,MATCH(orders!$B1285,customers!$A:$A,0))</f>
        <v>Pro</v>
      </c>
      <c r="R1285" t="str">
        <f>INDEX(customers!$K:$K,MATCH(orders!$B1285,customers!$A:$A,0))</f>
        <v>Monthly</v>
      </c>
    </row>
    <row r="1286" spans="1:18" x14ac:dyDescent="0.25">
      <c r="A1286" t="s">
        <v>2384</v>
      </c>
      <c r="B1286" t="s">
        <v>2358</v>
      </c>
      <c r="C1286" t="s">
        <v>2385</v>
      </c>
      <c r="D1286" s="26">
        <v>45548</v>
      </c>
      <c r="E1286" t="s">
        <v>18</v>
      </c>
      <c r="F1286" t="s">
        <v>4</v>
      </c>
      <c r="G1286">
        <v>135</v>
      </c>
      <c r="H1286">
        <v>110.7</v>
      </c>
      <c r="I1286" s="26">
        <f t="shared" si="40"/>
        <v>45536</v>
      </c>
      <c r="J1286" s="26">
        <f>INDEX(customers!$L:$L,MATCH(orders!$B1286,customers!$A:$A,0))</f>
        <v>45200</v>
      </c>
      <c r="K1286">
        <v>1</v>
      </c>
      <c r="L1286">
        <f t="shared" si="41"/>
        <v>11</v>
      </c>
      <c r="M1286" s="26" t="str">
        <f>INDEX(customers!$I:$I,MATCH(orders!$B1286,customers!$A:$A,0))</f>
        <v>Social Media</v>
      </c>
      <c r="N1286" s="26" t="str">
        <f>INDEX(customers!$E:$E,MATCH(orders!$B1286,customers!$A:$A,0))</f>
        <v>Asia-Pacific</v>
      </c>
      <c r="O1286" s="26" t="str">
        <f>INDEX(customers!$F:$F,MATCH(orders!$B1286,customers!$A:$A,0))</f>
        <v>Education</v>
      </c>
      <c r="P1286" s="26" t="str">
        <f>INDEX(customers!$G:$G,MATCH(orders!$B1286,customers!$A:$A,0))</f>
        <v>SMBs</v>
      </c>
      <c r="Q1286" t="str">
        <f>INDEX(customers!$J:$J,MATCH(orders!$B1286,customers!$A:$A,0))</f>
        <v>Pro</v>
      </c>
      <c r="R1286" t="str">
        <f>INDEX(customers!$K:$K,MATCH(orders!$B1286,customers!$A:$A,0))</f>
        <v>Monthly</v>
      </c>
    </row>
    <row r="1287" spans="1:18" x14ac:dyDescent="0.25">
      <c r="A1287" t="s">
        <v>2386</v>
      </c>
      <c r="B1287" t="s">
        <v>2358</v>
      </c>
      <c r="C1287" t="s">
        <v>2385</v>
      </c>
      <c r="D1287" s="26">
        <v>45578</v>
      </c>
      <c r="E1287" t="s">
        <v>18</v>
      </c>
      <c r="F1287" t="s">
        <v>4</v>
      </c>
      <c r="G1287">
        <v>135</v>
      </c>
      <c r="H1287">
        <v>110.7</v>
      </c>
      <c r="I1287" s="26">
        <f t="shared" si="40"/>
        <v>45566</v>
      </c>
      <c r="J1287" s="26">
        <f>INDEX(customers!$L:$L,MATCH(orders!$B1287,customers!$A:$A,0))</f>
        <v>45200</v>
      </c>
      <c r="K1287">
        <v>1</v>
      </c>
      <c r="L1287">
        <f t="shared" si="41"/>
        <v>12</v>
      </c>
      <c r="M1287" s="26" t="str">
        <f>INDEX(customers!$I:$I,MATCH(orders!$B1287,customers!$A:$A,0))</f>
        <v>Social Media</v>
      </c>
      <c r="N1287" s="26" t="str">
        <f>INDEX(customers!$E:$E,MATCH(orders!$B1287,customers!$A:$A,0))</f>
        <v>Asia-Pacific</v>
      </c>
      <c r="O1287" s="26" t="str">
        <f>INDEX(customers!$F:$F,MATCH(orders!$B1287,customers!$A:$A,0))</f>
        <v>Education</v>
      </c>
      <c r="P1287" s="26" t="str">
        <f>INDEX(customers!$G:$G,MATCH(orders!$B1287,customers!$A:$A,0))</f>
        <v>SMBs</v>
      </c>
      <c r="Q1287" t="str">
        <f>INDEX(customers!$J:$J,MATCH(orders!$B1287,customers!$A:$A,0))</f>
        <v>Pro</v>
      </c>
      <c r="R1287" t="str">
        <f>INDEX(customers!$K:$K,MATCH(orders!$B1287,customers!$A:$A,0))</f>
        <v>Monthly</v>
      </c>
    </row>
    <row r="1288" spans="1:18" x14ac:dyDescent="0.25">
      <c r="A1288" t="s">
        <v>2387</v>
      </c>
      <c r="B1288" t="s">
        <v>2358</v>
      </c>
      <c r="C1288" t="s">
        <v>2388</v>
      </c>
      <c r="D1288" s="26">
        <v>45579</v>
      </c>
      <c r="E1288" t="s">
        <v>18</v>
      </c>
      <c r="F1288" t="s">
        <v>4</v>
      </c>
      <c r="G1288">
        <v>135</v>
      </c>
      <c r="H1288">
        <v>110.7</v>
      </c>
      <c r="I1288" s="26">
        <f t="shared" si="40"/>
        <v>45566</v>
      </c>
      <c r="J1288" s="26">
        <f>INDEX(customers!$L:$L,MATCH(orders!$B1288,customers!$A:$A,0))</f>
        <v>45200</v>
      </c>
      <c r="K1288">
        <v>1</v>
      </c>
      <c r="L1288">
        <f t="shared" si="41"/>
        <v>12</v>
      </c>
      <c r="M1288" s="26" t="str">
        <f>INDEX(customers!$I:$I,MATCH(orders!$B1288,customers!$A:$A,0))</f>
        <v>Social Media</v>
      </c>
      <c r="N1288" s="26" t="str">
        <f>INDEX(customers!$E:$E,MATCH(orders!$B1288,customers!$A:$A,0))</f>
        <v>Asia-Pacific</v>
      </c>
      <c r="O1288" s="26" t="str">
        <f>INDEX(customers!$F:$F,MATCH(orders!$B1288,customers!$A:$A,0))</f>
        <v>Education</v>
      </c>
      <c r="P1288" s="26" t="str">
        <f>INDEX(customers!$G:$G,MATCH(orders!$B1288,customers!$A:$A,0))</f>
        <v>SMBs</v>
      </c>
      <c r="Q1288" t="str">
        <f>INDEX(customers!$J:$J,MATCH(orders!$B1288,customers!$A:$A,0))</f>
        <v>Pro</v>
      </c>
      <c r="R1288" t="str">
        <f>INDEX(customers!$K:$K,MATCH(orders!$B1288,customers!$A:$A,0))</f>
        <v>Monthly</v>
      </c>
    </row>
    <row r="1289" spans="1:18" x14ac:dyDescent="0.25">
      <c r="A1289" t="s">
        <v>2389</v>
      </c>
      <c r="B1289" t="s">
        <v>2358</v>
      </c>
      <c r="C1289" t="s">
        <v>2390</v>
      </c>
      <c r="D1289" s="26">
        <v>45610</v>
      </c>
      <c r="E1289" t="s">
        <v>18</v>
      </c>
      <c r="F1289" t="s">
        <v>4</v>
      </c>
      <c r="G1289">
        <v>135</v>
      </c>
      <c r="H1289">
        <v>110.7</v>
      </c>
      <c r="I1289" s="26">
        <f t="shared" si="40"/>
        <v>45597</v>
      </c>
      <c r="J1289" s="26">
        <f>INDEX(customers!$L:$L,MATCH(orders!$B1289,customers!$A:$A,0))</f>
        <v>45200</v>
      </c>
      <c r="K1289">
        <v>1</v>
      </c>
      <c r="L1289">
        <f t="shared" si="41"/>
        <v>13</v>
      </c>
      <c r="M1289" s="26" t="str">
        <f>INDEX(customers!$I:$I,MATCH(orders!$B1289,customers!$A:$A,0))</f>
        <v>Social Media</v>
      </c>
      <c r="N1289" s="26" t="str">
        <f>INDEX(customers!$E:$E,MATCH(orders!$B1289,customers!$A:$A,0))</f>
        <v>Asia-Pacific</v>
      </c>
      <c r="O1289" s="26" t="str">
        <f>INDEX(customers!$F:$F,MATCH(orders!$B1289,customers!$A:$A,0))</f>
        <v>Education</v>
      </c>
      <c r="P1289" s="26" t="str">
        <f>INDEX(customers!$G:$G,MATCH(orders!$B1289,customers!$A:$A,0))</f>
        <v>SMBs</v>
      </c>
      <c r="Q1289" t="str">
        <f>INDEX(customers!$J:$J,MATCH(orders!$B1289,customers!$A:$A,0))</f>
        <v>Pro</v>
      </c>
      <c r="R1289" t="str">
        <f>INDEX(customers!$K:$K,MATCH(orders!$B1289,customers!$A:$A,0))</f>
        <v>Monthly</v>
      </c>
    </row>
    <row r="1290" spans="1:18" x14ac:dyDescent="0.25">
      <c r="A1290" t="s">
        <v>2391</v>
      </c>
      <c r="B1290" t="s">
        <v>2358</v>
      </c>
      <c r="C1290" t="s">
        <v>2390</v>
      </c>
      <c r="D1290" s="26">
        <v>45640</v>
      </c>
      <c r="E1290" t="s">
        <v>18</v>
      </c>
      <c r="F1290" t="s">
        <v>4</v>
      </c>
      <c r="G1290">
        <v>135</v>
      </c>
      <c r="H1290">
        <v>110.7</v>
      </c>
      <c r="I1290" s="26">
        <f t="shared" si="40"/>
        <v>45627</v>
      </c>
      <c r="J1290" s="26">
        <f>INDEX(customers!$L:$L,MATCH(orders!$B1290,customers!$A:$A,0))</f>
        <v>45200</v>
      </c>
      <c r="K1290">
        <v>1</v>
      </c>
      <c r="L1290">
        <f t="shared" si="41"/>
        <v>14</v>
      </c>
      <c r="M1290" s="26" t="str">
        <f>INDEX(customers!$I:$I,MATCH(orders!$B1290,customers!$A:$A,0))</f>
        <v>Social Media</v>
      </c>
      <c r="N1290" s="26" t="str">
        <f>INDEX(customers!$E:$E,MATCH(orders!$B1290,customers!$A:$A,0))</f>
        <v>Asia-Pacific</v>
      </c>
      <c r="O1290" s="26" t="str">
        <f>INDEX(customers!$F:$F,MATCH(orders!$B1290,customers!$A:$A,0))</f>
        <v>Education</v>
      </c>
      <c r="P1290" s="26" t="str">
        <f>INDEX(customers!$G:$G,MATCH(orders!$B1290,customers!$A:$A,0))</f>
        <v>SMBs</v>
      </c>
      <c r="Q1290" t="str">
        <f>INDEX(customers!$J:$J,MATCH(orders!$B1290,customers!$A:$A,0))</f>
        <v>Pro</v>
      </c>
      <c r="R1290" t="str">
        <f>INDEX(customers!$K:$K,MATCH(orders!$B1290,customers!$A:$A,0))</f>
        <v>Monthly</v>
      </c>
    </row>
    <row r="1291" spans="1:18" x14ac:dyDescent="0.25">
      <c r="A1291" t="s">
        <v>2392</v>
      </c>
      <c r="B1291" t="s">
        <v>2358</v>
      </c>
      <c r="C1291" t="s">
        <v>2393</v>
      </c>
      <c r="D1291" s="26">
        <v>45641</v>
      </c>
      <c r="E1291" t="s">
        <v>18</v>
      </c>
      <c r="F1291" t="s">
        <v>4</v>
      </c>
      <c r="G1291">
        <v>135</v>
      </c>
      <c r="H1291">
        <v>110.7</v>
      </c>
      <c r="I1291" s="26">
        <f t="shared" si="40"/>
        <v>45627</v>
      </c>
      <c r="J1291" s="26">
        <f>INDEX(customers!$L:$L,MATCH(orders!$B1291,customers!$A:$A,0))</f>
        <v>45200</v>
      </c>
      <c r="K1291">
        <v>1</v>
      </c>
      <c r="L1291">
        <f t="shared" si="41"/>
        <v>14</v>
      </c>
      <c r="M1291" s="26" t="str">
        <f>INDEX(customers!$I:$I,MATCH(orders!$B1291,customers!$A:$A,0))</f>
        <v>Social Media</v>
      </c>
      <c r="N1291" s="26" t="str">
        <f>INDEX(customers!$E:$E,MATCH(orders!$B1291,customers!$A:$A,0))</f>
        <v>Asia-Pacific</v>
      </c>
      <c r="O1291" s="26" t="str">
        <f>INDEX(customers!$F:$F,MATCH(orders!$B1291,customers!$A:$A,0))</f>
        <v>Education</v>
      </c>
      <c r="P1291" s="26" t="str">
        <f>INDEX(customers!$G:$G,MATCH(orders!$B1291,customers!$A:$A,0))</f>
        <v>SMBs</v>
      </c>
      <c r="Q1291" t="str">
        <f>INDEX(customers!$J:$J,MATCH(orders!$B1291,customers!$A:$A,0))</f>
        <v>Pro</v>
      </c>
      <c r="R1291" t="str">
        <f>INDEX(customers!$K:$K,MATCH(orders!$B1291,customers!$A:$A,0))</f>
        <v>Monthly</v>
      </c>
    </row>
    <row r="1292" spans="1:18" x14ac:dyDescent="0.25">
      <c r="A1292" t="s">
        <v>2394</v>
      </c>
      <c r="B1292" t="s">
        <v>2395</v>
      </c>
      <c r="C1292" t="s">
        <v>2396</v>
      </c>
      <c r="D1292" s="26">
        <v>45502</v>
      </c>
      <c r="E1292" t="s">
        <v>18</v>
      </c>
      <c r="F1292" t="s">
        <v>4</v>
      </c>
      <c r="G1292">
        <v>135</v>
      </c>
      <c r="H1292">
        <v>110.7</v>
      </c>
      <c r="I1292" s="26">
        <f t="shared" si="40"/>
        <v>45474</v>
      </c>
      <c r="J1292" s="26">
        <f>INDEX(customers!$L:$L,MATCH(orders!$B1292,customers!$A:$A,0))</f>
        <v>45474</v>
      </c>
      <c r="K1292">
        <v>1</v>
      </c>
      <c r="L1292">
        <f t="shared" si="41"/>
        <v>0</v>
      </c>
      <c r="M1292" s="26" t="str">
        <f>INDEX(customers!$I:$I,MATCH(orders!$B1292,customers!$A:$A,0))</f>
        <v>Social Media</v>
      </c>
      <c r="N1292" s="26" t="str">
        <f>INDEX(customers!$E:$E,MATCH(orders!$B1292,customers!$A:$A,0))</f>
        <v>Asia-Pacific</v>
      </c>
      <c r="O1292" s="26" t="str">
        <f>INDEX(customers!$F:$F,MATCH(orders!$B1292,customers!$A:$A,0))</f>
        <v>Education</v>
      </c>
      <c r="P1292" s="26" t="str">
        <f>INDEX(customers!$G:$G,MATCH(orders!$B1292,customers!$A:$A,0))</f>
        <v>SMBs</v>
      </c>
      <c r="Q1292" t="str">
        <f>INDEX(customers!$J:$J,MATCH(orders!$B1292,customers!$A:$A,0))</f>
        <v>Pro</v>
      </c>
      <c r="R1292" t="str">
        <f>INDEX(customers!$K:$K,MATCH(orders!$B1292,customers!$A:$A,0))</f>
        <v>Monthly</v>
      </c>
    </row>
    <row r="1293" spans="1:18" x14ac:dyDescent="0.25">
      <c r="A1293" t="s">
        <v>2397</v>
      </c>
      <c r="B1293" t="s">
        <v>2395</v>
      </c>
      <c r="C1293" t="s">
        <v>2398</v>
      </c>
      <c r="D1293" s="26">
        <v>45533</v>
      </c>
      <c r="E1293" t="s">
        <v>18</v>
      </c>
      <c r="F1293" t="s">
        <v>4</v>
      </c>
      <c r="G1293">
        <v>135</v>
      </c>
      <c r="H1293">
        <v>110.7</v>
      </c>
      <c r="I1293" s="26">
        <f t="shared" si="40"/>
        <v>45505</v>
      </c>
      <c r="J1293" s="26">
        <f>INDEX(customers!$L:$L,MATCH(orders!$B1293,customers!$A:$A,0))</f>
        <v>45474</v>
      </c>
      <c r="K1293">
        <v>1</v>
      </c>
      <c r="L1293">
        <f t="shared" si="41"/>
        <v>1</v>
      </c>
      <c r="M1293" s="26" t="str">
        <f>INDEX(customers!$I:$I,MATCH(orders!$B1293,customers!$A:$A,0))</f>
        <v>Social Media</v>
      </c>
      <c r="N1293" s="26" t="str">
        <f>INDEX(customers!$E:$E,MATCH(orders!$B1293,customers!$A:$A,0))</f>
        <v>Asia-Pacific</v>
      </c>
      <c r="O1293" s="26" t="str">
        <f>INDEX(customers!$F:$F,MATCH(orders!$B1293,customers!$A:$A,0))</f>
        <v>Education</v>
      </c>
      <c r="P1293" s="26" t="str">
        <f>INDEX(customers!$G:$G,MATCH(orders!$B1293,customers!$A:$A,0))</f>
        <v>SMBs</v>
      </c>
      <c r="Q1293" t="str">
        <f>INDEX(customers!$J:$J,MATCH(orders!$B1293,customers!$A:$A,0))</f>
        <v>Pro</v>
      </c>
      <c r="R1293" t="str">
        <f>INDEX(customers!$K:$K,MATCH(orders!$B1293,customers!$A:$A,0))</f>
        <v>Monthly</v>
      </c>
    </row>
    <row r="1294" spans="1:18" x14ac:dyDescent="0.25">
      <c r="A1294" t="s">
        <v>2399</v>
      </c>
      <c r="B1294" t="s">
        <v>2395</v>
      </c>
      <c r="C1294" t="s">
        <v>2400</v>
      </c>
      <c r="D1294" s="26">
        <v>45564</v>
      </c>
      <c r="E1294" t="s">
        <v>18</v>
      </c>
      <c r="F1294" t="s">
        <v>4</v>
      </c>
      <c r="G1294">
        <v>135</v>
      </c>
      <c r="H1294">
        <v>110.7</v>
      </c>
      <c r="I1294" s="26">
        <f t="shared" si="40"/>
        <v>45536</v>
      </c>
      <c r="J1294" s="26">
        <f>INDEX(customers!$L:$L,MATCH(orders!$B1294,customers!$A:$A,0))</f>
        <v>45474</v>
      </c>
      <c r="K1294">
        <v>1</v>
      </c>
      <c r="L1294">
        <f t="shared" si="41"/>
        <v>2</v>
      </c>
      <c r="M1294" s="26" t="str">
        <f>INDEX(customers!$I:$I,MATCH(orders!$B1294,customers!$A:$A,0))</f>
        <v>Social Media</v>
      </c>
      <c r="N1294" s="26" t="str">
        <f>INDEX(customers!$E:$E,MATCH(orders!$B1294,customers!$A:$A,0))</f>
        <v>Asia-Pacific</v>
      </c>
      <c r="O1294" s="26" t="str">
        <f>INDEX(customers!$F:$F,MATCH(orders!$B1294,customers!$A:$A,0))</f>
        <v>Education</v>
      </c>
      <c r="P1294" s="26" t="str">
        <f>INDEX(customers!$G:$G,MATCH(orders!$B1294,customers!$A:$A,0))</f>
        <v>SMBs</v>
      </c>
      <c r="Q1294" t="str">
        <f>INDEX(customers!$J:$J,MATCH(orders!$B1294,customers!$A:$A,0))</f>
        <v>Pro</v>
      </c>
      <c r="R1294" t="str">
        <f>INDEX(customers!$K:$K,MATCH(orders!$B1294,customers!$A:$A,0))</f>
        <v>Monthly</v>
      </c>
    </row>
    <row r="1295" spans="1:18" x14ac:dyDescent="0.25">
      <c r="A1295" t="s">
        <v>2401</v>
      </c>
      <c r="B1295" t="s">
        <v>2395</v>
      </c>
      <c r="C1295" t="s">
        <v>2400</v>
      </c>
      <c r="D1295" s="26">
        <v>45594</v>
      </c>
      <c r="E1295" t="s">
        <v>18</v>
      </c>
      <c r="F1295" t="s">
        <v>4</v>
      </c>
      <c r="G1295">
        <v>135</v>
      </c>
      <c r="H1295">
        <v>110.7</v>
      </c>
      <c r="I1295" s="26">
        <f t="shared" si="40"/>
        <v>45566</v>
      </c>
      <c r="J1295" s="26">
        <f>INDEX(customers!$L:$L,MATCH(orders!$B1295,customers!$A:$A,0))</f>
        <v>45474</v>
      </c>
      <c r="K1295">
        <v>1</v>
      </c>
      <c r="L1295">
        <f t="shared" si="41"/>
        <v>3</v>
      </c>
      <c r="M1295" s="26" t="str">
        <f>INDEX(customers!$I:$I,MATCH(orders!$B1295,customers!$A:$A,0))</f>
        <v>Social Media</v>
      </c>
      <c r="N1295" s="26" t="str">
        <f>INDEX(customers!$E:$E,MATCH(orders!$B1295,customers!$A:$A,0))</f>
        <v>Asia-Pacific</v>
      </c>
      <c r="O1295" s="26" t="str">
        <f>INDEX(customers!$F:$F,MATCH(orders!$B1295,customers!$A:$A,0))</f>
        <v>Education</v>
      </c>
      <c r="P1295" s="26" t="str">
        <f>INDEX(customers!$G:$G,MATCH(orders!$B1295,customers!$A:$A,0))</f>
        <v>SMBs</v>
      </c>
      <c r="Q1295" t="str">
        <f>INDEX(customers!$J:$J,MATCH(orders!$B1295,customers!$A:$A,0))</f>
        <v>Pro</v>
      </c>
      <c r="R1295" t="str">
        <f>INDEX(customers!$K:$K,MATCH(orders!$B1295,customers!$A:$A,0))</f>
        <v>Monthly</v>
      </c>
    </row>
    <row r="1296" spans="1:18" x14ac:dyDescent="0.25">
      <c r="A1296" t="s">
        <v>2402</v>
      </c>
      <c r="B1296" t="s">
        <v>2395</v>
      </c>
      <c r="C1296" t="s">
        <v>2403</v>
      </c>
      <c r="D1296" s="26">
        <v>45595</v>
      </c>
      <c r="E1296" t="s">
        <v>18</v>
      </c>
      <c r="F1296" t="s">
        <v>4</v>
      </c>
      <c r="G1296">
        <v>135</v>
      </c>
      <c r="H1296">
        <v>110.7</v>
      </c>
      <c r="I1296" s="26">
        <f t="shared" si="40"/>
        <v>45566</v>
      </c>
      <c r="J1296" s="26">
        <f>INDEX(customers!$L:$L,MATCH(orders!$B1296,customers!$A:$A,0))</f>
        <v>45474</v>
      </c>
      <c r="K1296">
        <v>1</v>
      </c>
      <c r="L1296">
        <f t="shared" si="41"/>
        <v>3</v>
      </c>
      <c r="M1296" s="26" t="str">
        <f>INDEX(customers!$I:$I,MATCH(orders!$B1296,customers!$A:$A,0))</f>
        <v>Social Media</v>
      </c>
      <c r="N1296" s="26" t="str">
        <f>INDEX(customers!$E:$E,MATCH(orders!$B1296,customers!$A:$A,0))</f>
        <v>Asia-Pacific</v>
      </c>
      <c r="O1296" s="26" t="str">
        <f>INDEX(customers!$F:$F,MATCH(orders!$B1296,customers!$A:$A,0))</f>
        <v>Education</v>
      </c>
      <c r="P1296" s="26" t="str">
        <f>INDEX(customers!$G:$G,MATCH(orders!$B1296,customers!$A:$A,0))</f>
        <v>SMBs</v>
      </c>
      <c r="Q1296" t="str">
        <f>INDEX(customers!$J:$J,MATCH(orders!$B1296,customers!$A:$A,0))</f>
        <v>Pro</v>
      </c>
      <c r="R1296" t="str">
        <f>INDEX(customers!$K:$K,MATCH(orders!$B1296,customers!$A:$A,0))</f>
        <v>Monthly</v>
      </c>
    </row>
    <row r="1297" spans="1:18" x14ac:dyDescent="0.25">
      <c r="A1297" t="s">
        <v>2404</v>
      </c>
      <c r="B1297" t="s">
        <v>2395</v>
      </c>
      <c r="C1297" t="s">
        <v>2405</v>
      </c>
      <c r="D1297" s="26">
        <v>45626</v>
      </c>
      <c r="E1297" t="s">
        <v>18</v>
      </c>
      <c r="F1297" t="s">
        <v>4</v>
      </c>
      <c r="G1297">
        <v>135</v>
      </c>
      <c r="H1297">
        <v>110.7</v>
      </c>
      <c r="I1297" s="26">
        <f t="shared" si="40"/>
        <v>45597</v>
      </c>
      <c r="J1297" s="26">
        <f>INDEX(customers!$L:$L,MATCH(orders!$B1297,customers!$A:$A,0))</f>
        <v>45474</v>
      </c>
      <c r="K1297">
        <v>1</v>
      </c>
      <c r="L1297">
        <f t="shared" si="41"/>
        <v>4</v>
      </c>
      <c r="M1297" s="26" t="str">
        <f>INDEX(customers!$I:$I,MATCH(orders!$B1297,customers!$A:$A,0))</f>
        <v>Social Media</v>
      </c>
      <c r="N1297" s="26" t="str">
        <f>INDEX(customers!$E:$E,MATCH(orders!$B1297,customers!$A:$A,0))</f>
        <v>Asia-Pacific</v>
      </c>
      <c r="O1297" s="26" t="str">
        <f>INDEX(customers!$F:$F,MATCH(orders!$B1297,customers!$A:$A,0))</f>
        <v>Education</v>
      </c>
      <c r="P1297" s="26" t="str">
        <f>INDEX(customers!$G:$G,MATCH(orders!$B1297,customers!$A:$A,0))</f>
        <v>SMBs</v>
      </c>
      <c r="Q1297" t="str">
        <f>INDEX(customers!$J:$J,MATCH(orders!$B1297,customers!$A:$A,0))</f>
        <v>Pro</v>
      </c>
      <c r="R1297" t="str">
        <f>INDEX(customers!$K:$K,MATCH(orders!$B1297,customers!$A:$A,0))</f>
        <v>Monthly</v>
      </c>
    </row>
    <row r="1298" spans="1:18" x14ac:dyDescent="0.25">
      <c r="A1298" t="s">
        <v>2406</v>
      </c>
      <c r="B1298" t="s">
        <v>2395</v>
      </c>
      <c r="C1298" t="s">
        <v>2405</v>
      </c>
      <c r="D1298" s="26">
        <v>45656</v>
      </c>
      <c r="E1298" t="s">
        <v>18</v>
      </c>
      <c r="F1298" t="s">
        <v>4</v>
      </c>
      <c r="G1298">
        <v>135</v>
      </c>
      <c r="H1298">
        <v>110.7</v>
      </c>
      <c r="I1298" s="26">
        <f t="shared" si="40"/>
        <v>45627</v>
      </c>
      <c r="J1298" s="26">
        <f>INDEX(customers!$L:$L,MATCH(orders!$B1298,customers!$A:$A,0))</f>
        <v>45474</v>
      </c>
      <c r="K1298">
        <v>1</v>
      </c>
      <c r="L1298">
        <f t="shared" si="41"/>
        <v>5</v>
      </c>
      <c r="M1298" s="26" t="str">
        <f>INDEX(customers!$I:$I,MATCH(orders!$B1298,customers!$A:$A,0))</f>
        <v>Social Media</v>
      </c>
      <c r="N1298" s="26" t="str">
        <f>INDEX(customers!$E:$E,MATCH(orders!$B1298,customers!$A:$A,0))</f>
        <v>Asia-Pacific</v>
      </c>
      <c r="O1298" s="26" t="str">
        <f>INDEX(customers!$F:$F,MATCH(orders!$B1298,customers!$A:$A,0))</f>
        <v>Education</v>
      </c>
      <c r="P1298" s="26" t="str">
        <f>INDEX(customers!$G:$G,MATCH(orders!$B1298,customers!$A:$A,0))</f>
        <v>SMBs</v>
      </c>
      <c r="Q1298" t="str">
        <f>INDEX(customers!$J:$J,MATCH(orders!$B1298,customers!$A:$A,0))</f>
        <v>Pro</v>
      </c>
      <c r="R1298" t="str">
        <f>INDEX(customers!$K:$K,MATCH(orders!$B1298,customers!$A:$A,0))</f>
        <v>Monthly</v>
      </c>
    </row>
    <row r="1299" spans="1:18" x14ac:dyDescent="0.25">
      <c r="A1299" t="s">
        <v>2407</v>
      </c>
      <c r="B1299" t="s">
        <v>2395</v>
      </c>
      <c r="C1299" t="s">
        <v>2408</v>
      </c>
      <c r="D1299" s="26">
        <v>45657</v>
      </c>
      <c r="E1299" t="s">
        <v>18</v>
      </c>
      <c r="F1299" t="s">
        <v>4</v>
      </c>
      <c r="G1299">
        <v>135</v>
      </c>
      <c r="H1299">
        <v>110.7</v>
      </c>
      <c r="I1299" s="26">
        <f t="shared" si="40"/>
        <v>45627</v>
      </c>
      <c r="J1299" s="26">
        <f>INDEX(customers!$L:$L,MATCH(orders!$B1299,customers!$A:$A,0))</f>
        <v>45474</v>
      </c>
      <c r="K1299">
        <v>1</v>
      </c>
      <c r="L1299">
        <f t="shared" si="41"/>
        <v>5</v>
      </c>
      <c r="M1299" s="26" t="str">
        <f>INDEX(customers!$I:$I,MATCH(orders!$B1299,customers!$A:$A,0))</f>
        <v>Social Media</v>
      </c>
      <c r="N1299" s="26" t="str">
        <f>INDEX(customers!$E:$E,MATCH(orders!$B1299,customers!$A:$A,0))</f>
        <v>Asia-Pacific</v>
      </c>
      <c r="O1299" s="26" t="str">
        <f>INDEX(customers!$F:$F,MATCH(orders!$B1299,customers!$A:$A,0))</f>
        <v>Education</v>
      </c>
      <c r="P1299" s="26" t="str">
        <f>INDEX(customers!$G:$G,MATCH(orders!$B1299,customers!$A:$A,0))</f>
        <v>SMBs</v>
      </c>
      <c r="Q1299" t="str">
        <f>INDEX(customers!$J:$J,MATCH(orders!$B1299,customers!$A:$A,0))</f>
        <v>Pro</v>
      </c>
      <c r="R1299" t="str">
        <f>INDEX(customers!$K:$K,MATCH(orders!$B1299,customers!$A:$A,0))</f>
        <v>Monthly</v>
      </c>
    </row>
    <row r="1300" spans="1:18" x14ac:dyDescent="0.25">
      <c r="A1300" t="s">
        <v>2409</v>
      </c>
      <c r="B1300" t="s">
        <v>2410</v>
      </c>
      <c r="C1300" t="s">
        <v>2411</v>
      </c>
      <c r="D1300" s="26">
        <v>45615</v>
      </c>
      <c r="E1300" t="s">
        <v>17</v>
      </c>
      <c r="F1300" t="s">
        <v>4</v>
      </c>
      <c r="G1300">
        <v>75</v>
      </c>
      <c r="H1300">
        <v>60</v>
      </c>
      <c r="I1300" s="26">
        <f t="shared" si="40"/>
        <v>45597</v>
      </c>
      <c r="J1300" s="26">
        <f>INDEX(customers!$L:$L,MATCH(orders!$B1300,customers!$A:$A,0))</f>
        <v>45597</v>
      </c>
      <c r="K1300">
        <v>1</v>
      </c>
      <c r="L1300">
        <f t="shared" si="41"/>
        <v>0</v>
      </c>
      <c r="M1300" s="26" t="str">
        <f>INDEX(customers!$I:$I,MATCH(orders!$B1300,customers!$A:$A,0))</f>
        <v>Email</v>
      </c>
      <c r="N1300" s="26" t="str">
        <f>INDEX(customers!$E:$E,MATCH(orders!$B1300,customers!$A:$A,0))</f>
        <v>North America</v>
      </c>
      <c r="O1300" s="26" t="str">
        <f>INDEX(customers!$F:$F,MATCH(orders!$B1300,customers!$A:$A,0))</f>
        <v>Retail</v>
      </c>
      <c r="P1300" s="26" t="str">
        <f>INDEX(customers!$G:$G,MATCH(orders!$B1300,customers!$A:$A,0))</f>
        <v>SMBs</v>
      </c>
      <c r="Q1300" t="str">
        <f>INDEX(customers!$J:$J,MATCH(orders!$B1300,customers!$A:$A,0))</f>
        <v>Basic</v>
      </c>
      <c r="R1300" t="str">
        <f>INDEX(customers!$K:$K,MATCH(orders!$B1300,customers!$A:$A,0))</f>
        <v>Monthly</v>
      </c>
    </row>
    <row r="1301" spans="1:18" x14ac:dyDescent="0.25">
      <c r="A1301" t="s">
        <v>2412</v>
      </c>
      <c r="B1301" t="s">
        <v>2410</v>
      </c>
      <c r="C1301" t="s">
        <v>2411</v>
      </c>
      <c r="D1301" s="26">
        <v>45645</v>
      </c>
      <c r="E1301" t="s">
        <v>17</v>
      </c>
      <c r="F1301" t="s">
        <v>4</v>
      </c>
      <c r="G1301">
        <v>75</v>
      </c>
      <c r="H1301">
        <v>60</v>
      </c>
      <c r="I1301" s="26">
        <f t="shared" si="40"/>
        <v>45627</v>
      </c>
      <c r="J1301" s="26">
        <f>INDEX(customers!$L:$L,MATCH(orders!$B1301,customers!$A:$A,0))</f>
        <v>45597</v>
      </c>
      <c r="K1301">
        <v>1</v>
      </c>
      <c r="L1301">
        <f t="shared" si="41"/>
        <v>1</v>
      </c>
      <c r="M1301" s="26" t="str">
        <f>INDEX(customers!$I:$I,MATCH(orders!$B1301,customers!$A:$A,0))</f>
        <v>Email</v>
      </c>
      <c r="N1301" s="26" t="str">
        <f>INDEX(customers!$E:$E,MATCH(orders!$B1301,customers!$A:$A,0))</f>
        <v>North America</v>
      </c>
      <c r="O1301" s="26" t="str">
        <f>INDEX(customers!$F:$F,MATCH(orders!$B1301,customers!$A:$A,0))</f>
        <v>Retail</v>
      </c>
      <c r="P1301" s="26" t="str">
        <f>INDEX(customers!$G:$G,MATCH(orders!$B1301,customers!$A:$A,0))</f>
        <v>SMBs</v>
      </c>
      <c r="Q1301" t="str">
        <f>INDEX(customers!$J:$J,MATCH(orders!$B1301,customers!$A:$A,0))</f>
        <v>Basic</v>
      </c>
      <c r="R1301" t="str">
        <f>INDEX(customers!$K:$K,MATCH(orders!$B1301,customers!$A:$A,0))</f>
        <v>Monthly</v>
      </c>
    </row>
    <row r="1302" spans="1:18" x14ac:dyDescent="0.25">
      <c r="A1302" t="s">
        <v>2413</v>
      </c>
      <c r="B1302" t="s">
        <v>2410</v>
      </c>
      <c r="C1302" t="s">
        <v>2414</v>
      </c>
      <c r="D1302" s="26">
        <v>45646</v>
      </c>
      <c r="E1302" t="s">
        <v>17</v>
      </c>
      <c r="F1302" t="s">
        <v>4</v>
      </c>
      <c r="G1302">
        <v>75</v>
      </c>
      <c r="H1302">
        <v>60</v>
      </c>
      <c r="I1302" s="26">
        <f t="shared" si="40"/>
        <v>45627</v>
      </c>
      <c r="J1302" s="26">
        <f>INDEX(customers!$L:$L,MATCH(orders!$B1302,customers!$A:$A,0))</f>
        <v>45597</v>
      </c>
      <c r="K1302">
        <v>1</v>
      </c>
      <c r="L1302">
        <f t="shared" si="41"/>
        <v>1</v>
      </c>
      <c r="M1302" s="26" t="str">
        <f>INDEX(customers!$I:$I,MATCH(orders!$B1302,customers!$A:$A,0))</f>
        <v>Email</v>
      </c>
      <c r="N1302" s="26" t="str">
        <f>INDEX(customers!$E:$E,MATCH(orders!$B1302,customers!$A:$A,0))</f>
        <v>North America</v>
      </c>
      <c r="O1302" s="26" t="str">
        <f>INDEX(customers!$F:$F,MATCH(orders!$B1302,customers!$A:$A,0))</f>
        <v>Retail</v>
      </c>
      <c r="P1302" s="26" t="str">
        <f>INDEX(customers!$G:$G,MATCH(orders!$B1302,customers!$A:$A,0))</f>
        <v>SMBs</v>
      </c>
      <c r="Q1302" t="str">
        <f>INDEX(customers!$J:$J,MATCH(orders!$B1302,customers!$A:$A,0))</f>
        <v>Basic</v>
      </c>
      <c r="R1302" t="str">
        <f>INDEX(customers!$K:$K,MATCH(orders!$B1302,customers!$A:$A,0))</f>
        <v>Monthly</v>
      </c>
    </row>
    <row r="1303" spans="1:18" x14ac:dyDescent="0.25">
      <c r="A1303" t="s">
        <v>2415</v>
      </c>
      <c r="B1303" t="s">
        <v>2416</v>
      </c>
      <c r="C1303" t="s">
        <v>2417</v>
      </c>
      <c r="D1303" s="26">
        <v>45420</v>
      </c>
      <c r="E1303" t="s">
        <v>17</v>
      </c>
      <c r="F1303" t="s">
        <v>4</v>
      </c>
      <c r="G1303">
        <v>75</v>
      </c>
      <c r="H1303">
        <v>60</v>
      </c>
      <c r="I1303" s="26">
        <f t="shared" si="40"/>
        <v>45413</v>
      </c>
      <c r="J1303" s="26">
        <f>INDEX(customers!$L:$L,MATCH(orders!$B1303,customers!$A:$A,0))</f>
        <v>45413</v>
      </c>
      <c r="K1303">
        <v>1</v>
      </c>
      <c r="L1303">
        <f t="shared" si="41"/>
        <v>0</v>
      </c>
      <c r="M1303" s="26" t="str">
        <f>INDEX(customers!$I:$I,MATCH(orders!$B1303,customers!$A:$A,0))</f>
        <v>Paid Search</v>
      </c>
      <c r="N1303" s="26" t="str">
        <f>INDEX(customers!$E:$E,MATCH(orders!$B1303,customers!$A:$A,0))</f>
        <v>Asia-Pacific</v>
      </c>
      <c r="O1303" s="26" t="str">
        <f>INDEX(customers!$F:$F,MATCH(orders!$B1303,customers!$A:$A,0))</f>
        <v>Retail</v>
      </c>
      <c r="P1303" s="26" t="str">
        <f>INDEX(customers!$G:$G,MATCH(orders!$B1303,customers!$A:$A,0))</f>
        <v>SMBs</v>
      </c>
      <c r="Q1303" t="str">
        <f>INDEX(customers!$J:$J,MATCH(orders!$B1303,customers!$A:$A,0))</f>
        <v>Basic</v>
      </c>
      <c r="R1303" t="str">
        <f>INDEX(customers!$K:$K,MATCH(orders!$B1303,customers!$A:$A,0))</f>
        <v>Monthly</v>
      </c>
    </row>
    <row r="1304" spans="1:18" x14ac:dyDescent="0.25">
      <c r="A1304" t="s">
        <v>2418</v>
      </c>
      <c r="B1304" t="s">
        <v>2416</v>
      </c>
      <c r="C1304" t="s">
        <v>2419</v>
      </c>
      <c r="D1304" s="26">
        <v>45451</v>
      </c>
      <c r="E1304" t="s">
        <v>17</v>
      </c>
      <c r="F1304" t="s">
        <v>4</v>
      </c>
      <c r="G1304">
        <v>75</v>
      </c>
      <c r="H1304">
        <v>60</v>
      </c>
      <c r="I1304" s="26">
        <f t="shared" si="40"/>
        <v>45444</v>
      </c>
      <c r="J1304" s="26">
        <f>INDEX(customers!$L:$L,MATCH(orders!$B1304,customers!$A:$A,0))</f>
        <v>45413</v>
      </c>
      <c r="K1304">
        <v>1</v>
      </c>
      <c r="L1304">
        <f t="shared" si="41"/>
        <v>1</v>
      </c>
      <c r="M1304" s="26" t="str">
        <f>INDEX(customers!$I:$I,MATCH(orders!$B1304,customers!$A:$A,0))</f>
        <v>Paid Search</v>
      </c>
      <c r="N1304" s="26" t="str">
        <f>INDEX(customers!$E:$E,MATCH(orders!$B1304,customers!$A:$A,0))</f>
        <v>Asia-Pacific</v>
      </c>
      <c r="O1304" s="26" t="str">
        <f>INDEX(customers!$F:$F,MATCH(orders!$B1304,customers!$A:$A,0))</f>
        <v>Retail</v>
      </c>
      <c r="P1304" s="26" t="str">
        <f>INDEX(customers!$G:$G,MATCH(orders!$B1304,customers!$A:$A,0))</f>
        <v>SMBs</v>
      </c>
      <c r="Q1304" t="str">
        <f>INDEX(customers!$J:$J,MATCH(orders!$B1304,customers!$A:$A,0))</f>
        <v>Basic</v>
      </c>
      <c r="R1304" t="str">
        <f>INDEX(customers!$K:$K,MATCH(orders!$B1304,customers!$A:$A,0))</f>
        <v>Monthly</v>
      </c>
    </row>
    <row r="1305" spans="1:18" x14ac:dyDescent="0.25">
      <c r="A1305" t="s">
        <v>2420</v>
      </c>
      <c r="B1305" t="s">
        <v>2416</v>
      </c>
      <c r="C1305" t="s">
        <v>2419</v>
      </c>
      <c r="D1305" s="26">
        <v>45481</v>
      </c>
      <c r="E1305" t="s">
        <v>17</v>
      </c>
      <c r="F1305" t="s">
        <v>4</v>
      </c>
      <c r="G1305">
        <v>75</v>
      </c>
      <c r="H1305">
        <v>60</v>
      </c>
      <c r="I1305" s="26">
        <f t="shared" si="40"/>
        <v>45474</v>
      </c>
      <c r="J1305" s="26">
        <f>INDEX(customers!$L:$L,MATCH(orders!$B1305,customers!$A:$A,0))</f>
        <v>45413</v>
      </c>
      <c r="K1305">
        <v>1</v>
      </c>
      <c r="L1305">
        <f t="shared" si="41"/>
        <v>2</v>
      </c>
      <c r="M1305" s="26" t="str">
        <f>INDEX(customers!$I:$I,MATCH(orders!$B1305,customers!$A:$A,0))</f>
        <v>Paid Search</v>
      </c>
      <c r="N1305" s="26" t="str">
        <f>INDEX(customers!$E:$E,MATCH(orders!$B1305,customers!$A:$A,0))</f>
        <v>Asia-Pacific</v>
      </c>
      <c r="O1305" s="26" t="str">
        <f>INDEX(customers!$F:$F,MATCH(orders!$B1305,customers!$A:$A,0))</f>
        <v>Retail</v>
      </c>
      <c r="P1305" s="26" t="str">
        <f>INDEX(customers!$G:$G,MATCH(orders!$B1305,customers!$A:$A,0))</f>
        <v>SMBs</v>
      </c>
      <c r="Q1305" t="str">
        <f>INDEX(customers!$J:$J,MATCH(orders!$B1305,customers!$A:$A,0))</f>
        <v>Basic</v>
      </c>
      <c r="R1305" t="str">
        <f>INDEX(customers!$K:$K,MATCH(orders!$B1305,customers!$A:$A,0))</f>
        <v>Monthly</v>
      </c>
    </row>
    <row r="1306" spans="1:18" x14ac:dyDescent="0.25">
      <c r="A1306" t="s">
        <v>2421</v>
      </c>
      <c r="B1306" t="s">
        <v>2416</v>
      </c>
      <c r="C1306" t="s">
        <v>2422</v>
      </c>
      <c r="D1306" s="26">
        <v>45482</v>
      </c>
      <c r="E1306" t="s">
        <v>17</v>
      </c>
      <c r="F1306" t="s">
        <v>4</v>
      </c>
      <c r="G1306">
        <v>75</v>
      </c>
      <c r="H1306">
        <v>60</v>
      </c>
      <c r="I1306" s="26">
        <f t="shared" si="40"/>
        <v>45474</v>
      </c>
      <c r="J1306" s="26">
        <f>INDEX(customers!$L:$L,MATCH(orders!$B1306,customers!$A:$A,0))</f>
        <v>45413</v>
      </c>
      <c r="K1306">
        <v>1</v>
      </c>
      <c r="L1306">
        <f t="shared" si="41"/>
        <v>2</v>
      </c>
      <c r="M1306" s="26" t="str">
        <f>INDEX(customers!$I:$I,MATCH(orders!$B1306,customers!$A:$A,0))</f>
        <v>Paid Search</v>
      </c>
      <c r="N1306" s="26" t="str">
        <f>INDEX(customers!$E:$E,MATCH(orders!$B1306,customers!$A:$A,0))</f>
        <v>Asia-Pacific</v>
      </c>
      <c r="O1306" s="26" t="str">
        <f>INDEX(customers!$F:$F,MATCH(orders!$B1306,customers!$A:$A,0))</f>
        <v>Retail</v>
      </c>
      <c r="P1306" s="26" t="str">
        <f>INDEX(customers!$G:$G,MATCH(orders!$B1306,customers!$A:$A,0))</f>
        <v>SMBs</v>
      </c>
      <c r="Q1306" t="str">
        <f>INDEX(customers!$J:$J,MATCH(orders!$B1306,customers!$A:$A,0))</f>
        <v>Basic</v>
      </c>
      <c r="R1306" t="str">
        <f>INDEX(customers!$K:$K,MATCH(orders!$B1306,customers!$A:$A,0))</f>
        <v>Monthly</v>
      </c>
    </row>
    <row r="1307" spans="1:18" x14ac:dyDescent="0.25">
      <c r="A1307" t="s">
        <v>2423</v>
      </c>
      <c r="B1307" t="s">
        <v>2416</v>
      </c>
      <c r="C1307" t="s">
        <v>2424</v>
      </c>
      <c r="D1307" s="26">
        <v>45513</v>
      </c>
      <c r="E1307" t="s">
        <v>17</v>
      </c>
      <c r="F1307" t="s">
        <v>4</v>
      </c>
      <c r="G1307">
        <v>75</v>
      </c>
      <c r="H1307">
        <v>60</v>
      </c>
      <c r="I1307" s="26">
        <f t="shared" si="40"/>
        <v>45505</v>
      </c>
      <c r="J1307" s="26">
        <f>INDEX(customers!$L:$L,MATCH(orders!$B1307,customers!$A:$A,0))</f>
        <v>45413</v>
      </c>
      <c r="K1307">
        <v>1</v>
      </c>
      <c r="L1307">
        <f t="shared" si="41"/>
        <v>3</v>
      </c>
      <c r="M1307" s="26" t="str">
        <f>INDEX(customers!$I:$I,MATCH(orders!$B1307,customers!$A:$A,0))</f>
        <v>Paid Search</v>
      </c>
      <c r="N1307" s="26" t="str">
        <f>INDEX(customers!$E:$E,MATCH(orders!$B1307,customers!$A:$A,0))</f>
        <v>Asia-Pacific</v>
      </c>
      <c r="O1307" s="26" t="str">
        <f>INDEX(customers!$F:$F,MATCH(orders!$B1307,customers!$A:$A,0))</f>
        <v>Retail</v>
      </c>
      <c r="P1307" s="26" t="str">
        <f>INDEX(customers!$G:$G,MATCH(orders!$B1307,customers!$A:$A,0))</f>
        <v>SMBs</v>
      </c>
      <c r="Q1307" t="str">
        <f>INDEX(customers!$J:$J,MATCH(orders!$B1307,customers!$A:$A,0))</f>
        <v>Basic</v>
      </c>
      <c r="R1307" t="str">
        <f>INDEX(customers!$K:$K,MATCH(orders!$B1307,customers!$A:$A,0))</f>
        <v>Monthly</v>
      </c>
    </row>
    <row r="1308" spans="1:18" x14ac:dyDescent="0.25">
      <c r="A1308" t="s">
        <v>2425</v>
      </c>
      <c r="B1308" t="s">
        <v>2416</v>
      </c>
      <c r="C1308" t="s">
        <v>2426</v>
      </c>
      <c r="D1308" s="26">
        <v>45544</v>
      </c>
      <c r="E1308" t="s">
        <v>18</v>
      </c>
      <c r="F1308" t="s">
        <v>4</v>
      </c>
      <c r="G1308">
        <v>135</v>
      </c>
      <c r="H1308">
        <v>110.7</v>
      </c>
      <c r="I1308" s="26">
        <f t="shared" si="40"/>
        <v>45536</v>
      </c>
      <c r="J1308" s="26">
        <f>INDEX(customers!$L:$L,MATCH(orders!$B1308,customers!$A:$A,0))</f>
        <v>45413</v>
      </c>
      <c r="K1308">
        <v>1</v>
      </c>
      <c r="L1308">
        <f t="shared" si="41"/>
        <v>4</v>
      </c>
      <c r="M1308" s="26" t="str">
        <f>INDEX(customers!$I:$I,MATCH(orders!$B1308,customers!$A:$A,0))</f>
        <v>Paid Search</v>
      </c>
      <c r="N1308" s="26" t="str">
        <f>INDEX(customers!$E:$E,MATCH(orders!$B1308,customers!$A:$A,0))</f>
        <v>Asia-Pacific</v>
      </c>
      <c r="O1308" s="26" t="str">
        <f>INDEX(customers!$F:$F,MATCH(orders!$B1308,customers!$A:$A,0))</f>
        <v>Retail</v>
      </c>
      <c r="P1308" s="26" t="str">
        <f>INDEX(customers!$G:$G,MATCH(orders!$B1308,customers!$A:$A,0))</f>
        <v>SMBs</v>
      </c>
      <c r="Q1308" t="str">
        <f>INDEX(customers!$J:$J,MATCH(orders!$B1308,customers!$A:$A,0))</f>
        <v>Basic</v>
      </c>
      <c r="R1308" t="str">
        <f>INDEX(customers!$K:$K,MATCH(orders!$B1308,customers!$A:$A,0))</f>
        <v>Monthly</v>
      </c>
    </row>
    <row r="1309" spans="1:18" x14ac:dyDescent="0.25">
      <c r="A1309" t="s">
        <v>2427</v>
      </c>
      <c r="B1309" t="s">
        <v>2416</v>
      </c>
      <c r="C1309" t="s">
        <v>2426</v>
      </c>
      <c r="D1309" s="26">
        <v>45574</v>
      </c>
      <c r="E1309" t="s">
        <v>18</v>
      </c>
      <c r="F1309" t="s">
        <v>4</v>
      </c>
      <c r="G1309">
        <v>135</v>
      </c>
      <c r="H1309">
        <v>110.7</v>
      </c>
      <c r="I1309" s="26">
        <f t="shared" si="40"/>
        <v>45566</v>
      </c>
      <c r="J1309" s="26">
        <f>INDEX(customers!$L:$L,MATCH(orders!$B1309,customers!$A:$A,0))</f>
        <v>45413</v>
      </c>
      <c r="K1309">
        <v>1</v>
      </c>
      <c r="L1309">
        <f t="shared" si="41"/>
        <v>5</v>
      </c>
      <c r="M1309" s="26" t="str">
        <f>INDEX(customers!$I:$I,MATCH(orders!$B1309,customers!$A:$A,0))</f>
        <v>Paid Search</v>
      </c>
      <c r="N1309" s="26" t="str">
        <f>INDEX(customers!$E:$E,MATCH(orders!$B1309,customers!$A:$A,0))</f>
        <v>Asia-Pacific</v>
      </c>
      <c r="O1309" s="26" t="str">
        <f>INDEX(customers!$F:$F,MATCH(orders!$B1309,customers!$A:$A,0))</f>
        <v>Retail</v>
      </c>
      <c r="P1309" s="26" t="str">
        <f>INDEX(customers!$G:$G,MATCH(orders!$B1309,customers!$A:$A,0))</f>
        <v>SMBs</v>
      </c>
      <c r="Q1309" t="str">
        <f>INDEX(customers!$J:$J,MATCH(orders!$B1309,customers!$A:$A,0))</f>
        <v>Basic</v>
      </c>
      <c r="R1309" t="str">
        <f>INDEX(customers!$K:$K,MATCH(orders!$B1309,customers!$A:$A,0))</f>
        <v>Monthly</v>
      </c>
    </row>
    <row r="1310" spans="1:18" x14ac:dyDescent="0.25">
      <c r="A1310" t="s">
        <v>2428</v>
      </c>
      <c r="B1310" t="s">
        <v>2416</v>
      </c>
      <c r="C1310" t="s">
        <v>2429</v>
      </c>
      <c r="D1310" s="26">
        <v>45575</v>
      </c>
      <c r="E1310" t="s">
        <v>18</v>
      </c>
      <c r="F1310" t="s">
        <v>4</v>
      </c>
      <c r="G1310">
        <v>135</v>
      </c>
      <c r="H1310">
        <v>110.7</v>
      </c>
      <c r="I1310" s="26">
        <f t="shared" si="40"/>
        <v>45566</v>
      </c>
      <c r="J1310" s="26">
        <f>INDEX(customers!$L:$L,MATCH(orders!$B1310,customers!$A:$A,0))</f>
        <v>45413</v>
      </c>
      <c r="K1310">
        <v>1</v>
      </c>
      <c r="L1310">
        <f t="shared" si="41"/>
        <v>5</v>
      </c>
      <c r="M1310" s="26" t="str">
        <f>INDEX(customers!$I:$I,MATCH(orders!$B1310,customers!$A:$A,0))</f>
        <v>Paid Search</v>
      </c>
      <c r="N1310" s="26" t="str">
        <f>INDEX(customers!$E:$E,MATCH(orders!$B1310,customers!$A:$A,0))</f>
        <v>Asia-Pacific</v>
      </c>
      <c r="O1310" s="26" t="str">
        <f>INDEX(customers!$F:$F,MATCH(orders!$B1310,customers!$A:$A,0))</f>
        <v>Retail</v>
      </c>
      <c r="P1310" s="26" t="str">
        <f>INDEX(customers!$G:$G,MATCH(orders!$B1310,customers!$A:$A,0))</f>
        <v>SMBs</v>
      </c>
      <c r="Q1310" t="str">
        <f>INDEX(customers!$J:$J,MATCH(orders!$B1310,customers!$A:$A,0))</f>
        <v>Basic</v>
      </c>
      <c r="R1310" t="str">
        <f>INDEX(customers!$K:$K,MATCH(orders!$B1310,customers!$A:$A,0))</f>
        <v>Monthly</v>
      </c>
    </row>
    <row r="1311" spans="1:18" x14ac:dyDescent="0.25">
      <c r="A1311" t="s">
        <v>2430</v>
      </c>
      <c r="B1311" t="s">
        <v>2416</v>
      </c>
      <c r="C1311" t="s">
        <v>2431</v>
      </c>
      <c r="D1311" s="26">
        <v>45606</v>
      </c>
      <c r="E1311" t="s">
        <v>18</v>
      </c>
      <c r="F1311" t="s">
        <v>4</v>
      </c>
      <c r="G1311">
        <v>135</v>
      </c>
      <c r="H1311">
        <v>110.7</v>
      </c>
      <c r="I1311" s="26">
        <f t="shared" si="40"/>
        <v>45597</v>
      </c>
      <c r="J1311" s="26">
        <f>INDEX(customers!$L:$L,MATCH(orders!$B1311,customers!$A:$A,0))</f>
        <v>45413</v>
      </c>
      <c r="K1311">
        <v>1</v>
      </c>
      <c r="L1311">
        <f t="shared" si="41"/>
        <v>6</v>
      </c>
      <c r="M1311" s="26" t="str">
        <f>INDEX(customers!$I:$I,MATCH(orders!$B1311,customers!$A:$A,0))</f>
        <v>Paid Search</v>
      </c>
      <c r="N1311" s="26" t="str">
        <f>INDEX(customers!$E:$E,MATCH(orders!$B1311,customers!$A:$A,0))</f>
        <v>Asia-Pacific</v>
      </c>
      <c r="O1311" s="26" t="str">
        <f>INDEX(customers!$F:$F,MATCH(orders!$B1311,customers!$A:$A,0))</f>
        <v>Retail</v>
      </c>
      <c r="P1311" s="26" t="str">
        <f>INDEX(customers!$G:$G,MATCH(orders!$B1311,customers!$A:$A,0))</f>
        <v>SMBs</v>
      </c>
      <c r="Q1311" t="str">
        <f>INDEX(customers!$J:$J,MATCH(orders!$B1311,customers!$A:$A,0))</f>
        <v>Basic</v>
      </c>
      <c r="R1311" t="str">
        <f>INDEX(customers!$K:$K,MATCH(orders!$B1311,customers!$A:$A,0))</f>
        <v>Monthly</v>
      </c>
    </row>
    <row r="1312" spans="1:18" x14ac:dyDescent="0.25">
      <c r="A1312" t="s">
        <v>2432</v>
      </c>
      <c r="B1312" t="s">
        <v>2416</v>
      </c>
      <c r="C1312" t="s">
        <v>2431</v>
      </c>
      <c r="D1312" s="26">
        <v>45636</v>
      </c>
      <c r="E1312" t="s">
        <v>18</v>
      </c>
      <c r="F1312" t="s">
        <v>4</v>
      </c>
      <c r="G1312">
        <v>135</v>
      </c>
      <c r="H1312">
        <v>110.7</v>
      </c>
      <c r="I1312" s="26">
        <f t="shared" si="40"/>
        <v>45627</v>
      </c>
      <c r="J1312" s="26">
        <f>INDEX(customers!$L:$L,MATCH(orders!$B1312,customers!$A:$A,0))</f>
        <v>45413</v>
      </c>
      <c r="K1312">
        <v>1</v>
      </c>
      <c r="L1312">
        <f t="shared" si="41"/>
        <v>7</v>
      </c>
      <c r="M1312" s="26" t="str">
        <f>INDEX(customers!$I:$I,MATCH(orders!$B1312,customers!$A:$A,0))</f>
        <v>Paid Search</v>
      </c>
      <c r="N1312" s="26" t="str">
        <f>INDEX(customers!$E:$E,MATCH(orders!$B1312,customers!$A:$A,0))</f>
        <v>Asia-Pacific</v>
      </c>
      <c r="O1312" s="26" t="str">
        <f>INDEX(customers!$F:$F,MATCH(orders!$B1312,customers!$A:$A,0))</f>
        <v>Retail</v>
      </c>
      <c r="P1312" s="26" t="str">
        <f>INDEX(customers!$G:$G,MATCH(orders!$B1312,customers!$A:$A,0))</f>
        <v>SMBs</v>
      </c>
      <c r="Q1312" t="str">
        <f>INDEX(customers!$J:$J,MATCH(orders!$B1312,customers!$A:$A,0))</f>
        <v>Basic</v>
      </c>
      <c r="R1312" t="str">
        <f>INDEX(customers!$K:$K,MATCH(orders!$B1312,customers!$A:$A,0))</f>
        <v>Monthly</v>
      </c>
    </row>
    <row r="1313" spans="1:18" x14ac:dyDescent="0.25">
      <c r="A1313" t="s">
        <v>2433</v>
      </c>
      <c r="B1313" t="s">
        <v>2416</v>
      </c>
      <c r="C1313" t="s">
        <v>2434</v>
      </c>
      <c r="D1313" s="26">
        <v>45637</v>
      </c>
      <c r="E1313" t="s">
        <v>18</v>
      </c>
      <c r="F1313" t="s">
        <v>4</v>
      </c>
      <c r="G1313">
        <v>135</v>
      </c>
      <c r="H1313">
        <v>110.7</v>
      </c>
      <c r="I1313" s="26">
        <f t="shared" si="40"/>
        <v>45627</v>
      </c>
      <c r="J1313" s="26">
        <f>INDEX(customers!$L:$L,MATCH(orders!$B1313,customers!$A:$A,0))</f>
        <v>45413</v>
      </c>
      <c r="K1313">
        <v>1</v>
      </c>
      <c r="L1313">
        <f t="shared" si="41"/>
        <v>7</v>
      </c>
      <c r="M1313" s="26" t="str">
        <f>INDEX(customers!$I:$I,MATCH(orders!$B1313,customers!$A:$A,0))</f>
        <v>Paid Search</v>
      </c>
      <c r="N1313" s="26" t="str">
        <f>INDEX(customers!$E:$E,MATCH(orders!$B1313,customers!$A:$A,0))</f>
        <v>Asia-Pacific</v>
      </c>
      <c r="O1313" s="26" t="str">
        <f>INDEX(customers!$F:$F,MATCH(orders!$B1313,customers!$A:$A,0))</f>
        <v>Retail</v>
      </c>
      <c r="P1313" s="26" t="str">
        <f>INDEX(customers!$G:$G,MATCH(orders!$B1313,customers!$A:$A,0))</f>
        <v>SMBs</v>
      </c>
      <c r="Q1313" t="str">
        <f>INDEX(customers!$J:$J,MATCH(orders!$B1313,customers!$A:$A,0))</f>
        <v>Basic</v>
      </c>
      <c r="R1313" t="str">
        <f>INDEX(customers!$K:$K,MATCH(orders!$B1313,customers!$A:$A,0))</f>
        <v>Monthly</v>
      </c>
    </row>
    <row r="1314" spans="1:18" x14ac:dyDescent="0.25">
      <c r="A1314" t="s">
        <v>2435</v>
      </c>
      <c r="B1314" t="s">
        <v>2436</v>
      </c>
      <c r="C1314" t="s">
        <v>2437</v>
      </c>
      <c r="D1314" s="26">
        <v>44811</v>
      </c>
      <c r="E1314" t="s">
        <v>17</v>
      </c>
      <c r="F1314" t="s">
        <v>5</v>
      </c>
      <c r="G1314">
        <v>600</v>
      </c>
      <c r="H1314">
        <v>480</v>
      </c>
      <c r="I1314" s="26">
        <f t="shared" si="40"/>
        <v>44805</v>
      </c>
      <c r="J1314" s="26">
        <f>INDEX(customers!$L:$L,MATCH(orders!$B1314,customers!$A:$A,0))</f>
        <v>44805</v>
      </c>
      <c r="K1314">
        <v>1</v>
      </c>
      <c r="L1314">
        <f t="shared" si="41"/>
        <v>0</v>
      </c>
      <c r="M1314" s="26" t="str">
        <f>INDEX(customers!$I:$I,MATCH(orders!$B1314,customers!$A:$A,0))</f>
        <v>Paid Search</v>
      </c>
      <c r="N1314" s="26" t="str">
        <f>INDEX(customers!$E:$E,MATCH(orders!$B1314,customers!$A:$A,0))</f>
        <v>Asia-Pacific</v>
      </c>
      <c r="O1314" s="26" t="str">
        <f>INDEX(customers!$F:$F,MATCH(orders!$B1314,customers!$A:$A,0))</f>
        <v>Retail</v>
      </c>
      <c r="P1314" s="26" t="str">
        <f>INDEX(customers!$G:$G,MATCH(orders!$B1314,customers!$A:$A,0))</f>
        <v>SMBs</v>
      </c>
      <c r="Q1314" t="str">
        <f>INDEX(customers!$J:$J,MATCH(orders!$B1314,customers!$A:$A,0))</f>
        <v>Basic</v>
      </c>
      <c r="R1314" t="str">
        <f>INDEX(customers!$K:$K,MATCH(orders!$B1314,customers!$A:$A,0))</f>
        <v>Annual</v>
      </c>
    </row>
    <row r="1315" spans="1:18" x14ac:dyDescent="0.25">
      <c r="A1315" t="s">
        <v>2438</v>
      </c>
      <c r="B1315" t="s">
        <v>2439</v>
      </c>
      <c r="C1315" t="s">
        <v>2440</v>
      </c>
      <c r="D1315" s="26">
        <v>45491</v>
      </c>
      <c r="E1315" t="s">
        <v>18</v>
      </c>
      <c r="F1315" t="s">
        <v>4</v>
      </c>
      <c r="G1315">
        <v>135</v>
      </c>
      <c r="H1315">
        <v>110.7</v>
      </c>
      <c r="I1315" s="26">
        <f t="shared" si="40"/>
        <v>45474</v>
      </c>
      <c r="J1315" s="26">
        <f>INDEX(customers!$L:$L,MATCH(orders!$B1315,customers!$A:$A,0))</f>
        <v>45474</v>
      </c>
      <c r="K1315">
        <v>1</v>
      </c>
      <c r="L1315">
        <f t="shared" si="41"/>
        <v>0</v>
      </c>
      <c r="M1315" s="26" t="str">
        <f>INDEX(customers!$I:$I,MATCH(orders!$B1315,customers!$A:$A,0))</f>
        <v>Paid Search</v>
      </c>
      <c r="N1315" s="26" t="str">
        <f>INDEX(customers!$E:$E,MATCH(orders!$B1315,customers!$A:$A,0))</f>
        <v>Europe</v>
      </c>
      <c r="O1315" s="26" t="str">
        <f>INDEX(customers!$F:$F,MATCH(orders!$B1315,customers!$A:$A,0))</f>
        <v>Healthcare</v>
      </c>
      <c r="P1315" s="26" t="str">
        <f>INDEX(customers!$G:$G,MATCH(orders!$B1315,customers!$A:$A,0))</f>
        <v>SMBs</v>
      </c>
      <c r="Q1315" t="str">
        <f>INDEX(customers!$J:$J,MATCH(orders!$B1315,customers!$A:$A,0))</f>
        <v>Pro</v>
      </c>
      <c r="R1315" t="str">
        <f>INDEX(customers!$K:$K,MATCH(orders!$B1315,customers!$A:$A,0))</f>
        <v>Monthly</v>
      </c>
    </row>
    <row r="1316" spans="1:18" x14ac:dyDescent="0.25">
      <c r="A1316" t="s">
        <v>2441</v>
      </c>
      <c r="B1316" t="s">
        <v>2439</v>
      </c>
      <c r="C1316" t="s">
        <v>2442</v>
      </c>
      <c r="D1316" s="26">
        <v>45522</v>
      </c>
      <c r="E1316" t="s">
        <v>18</v>
      </c>
      <c r="F1316" t="s">
        <v>4</v>
      </c>
      <c r="G1316">
        <v>135</v>
      </c>
      <c r="H1316">
        <v>110.7</v>
      </c>
      <c r="I1316" s="26">
        <f t="shared" si="40"/>
        <v>45505</v>
      </c>
      <c r="J1316" s="26">
        <f>INDEX(customers!$L:$L,MATCH(orders!$B1316,customers!$A:$A,0))</f>
        <v>45474</v>
      </c>
      <c r="K1316">
        <v>1</v>
      </c>
      <c r="L1316">
        <f t="shared" si="41"/>
        <v>1</v>
      </c>
      <c r="M1316" s="26" t="str">
        <f>INDEX(customers!$I:$I,MATCH(orders!$B1316,customers!$A:$A,0))</f>
        <v>Paid Search</v>
      </c>
      <c r="N1316" s="26" t="str">
        <f>INDEX(customers!$E:$E,MATCH(orders!$B1316,customers!$A:$A,0))</f>
        <v>Europe</v>
      </c>
      <c r="O1316" s="26" t="str">
        <f>INDEX(customers!$F:$F,MATCH(orders!$B1316,customers!$A:$A,0))</f>
        <v>Healthcare</v>
      </c>
      <c r="P1316" s="26" t="str">
        <f>INDEX(customers!$G:$G,MATCH(orders!$B1316,customers!$A:$A,0))</f>
        <v>SMBs</v>
      </c>
      <c r="Q1316" t="str">
        <f>INDEX(customers!$J:$J,MATCH(orders!$B1316,customers!$A:$A,0))</f>
        <v>Pro</v>
      </c>
      <c r="R1316" t="str">
        <f>INDEX(customers!$K:$K,MATCH(orders!$B1316,customers!$A:$A,0))</f>
        <v>Monthly</v>
      </c>
    </row>
    <row r="1317" spans="1:18" x14ac:dyDescent="0.25">
      <c r="A1317" t="s">
        <v>2443</v>
      </c>
      <c r="B1317" t="s">
        <v>2439</v>
      </c>
      <c r="C1317" t="s">
        <v>2444</v>
      </c>
      <c r="D1317" s="26">
        <v>45553</v>
      </c>
      <c r="E1317" t="s">
        <v>17</v>
      </c>
      <c r="F1317" t="s">
        <v>4</v>
      </c>
      <c r="G1317">
        <v>75</v>
      </c>
      <c r="H1317">
        <v>60</v>
      </c>
      <c r="I1317" s="26">
        <f t="shared" si="40"/>
        <v>45536</v>
      </c>
      <c r="J1317" s="26">
        <f>INDEX(customers!$L:$L,MATCH(orders!$B1317,customers!$A:$A,0))</f>
        <v>45474</v>
      </c>
      <c r="K1317">
        <v>1</v>
      </c>
      <c r="L1317">
        <f t="shared" si="41"/>
        <v>2</v>
      </c>
      <c r="M1317" s="26" t="str">
        <f>INDEX(customers!$I:$I,MATCH(orders!$B1317,customers!$A:$A,0))</f>
        <v>Paid Search</v>
      </c>
      <c r="N1317" s="26" t="str">
        <f>INDEX(customers!$E:$E,MATCH(orders!$B1317,customers!$A:$A,0))</f>
        <v>Europe</v>
      </c>
      <c r="O1317" s="26" t="str">
        <f>INDEX(customers!$F:$F,MATCH(orders!$B1317,customers!$A:$A,0))</f>
        <v>Healthcare</v>
      </c>
      <c r="P1317" s="26" t="str">
        <f>INDEX(customers!$G:$G,MATCH(orders!$B1317,customers!$A:$A,0))</f>
        <v>SMBs</v>
      </c>
      <c r="Q1317" t="str">
        <f>INDEX(customers!$J:$J,MATCH(orders!$B1317,customers!$A:$A,0))</f>
        <v>Pro</v>
      </c>
      <c r="R1317" t="str">
        <f>INDEX(customers!$K:$K,MATCH(orders!$B1317,customers!$A:$A,0))</f>
        <v>Monthly</v>
      </c>
    </row>
    <row r="1318" spans="1:18" x14ac:dyDescent="0.25">
      <c r="A1318" t="s">
        <v>2445</v>
      </c>
      <c r="B1318" t="s">
        <v>2439</v>
      </c>
      <c r="C1318" t="s">
        <v>2444</v>
      </c>
      <c r="D1318" s="26">
        <v>45583</v>
      </c>
      <c r="E1318" t="s">
        <v>17</v>
      </c>
      <c r="F1318" t="s">
        <v>4</v>
      </c>
      <c r="G1318">
        <v>75</v>
      </c>
      <c r="H1318">
        <v>60</v>
      </c>
      <c r="I1318" s="26">
        <f t="shared" si="40"/>
        <v>45566</v>
      </c>
      <c r="J1318" s="26">
        <f>INDEX(customers!$L:$L,MATCH(orders!$B1318,customers!$A:$A,0))</f>
        <v>45474</v>
      </c>
      <c r="K1318">
        <v>1</v>
      </c>
      <c r="L1318">
        <f t="shared" si="41"/>
        <v>3</v>
      </c>
      <c r="M1318" s="26" t="str">
        <f>INDEX(customers!$I:$I,MATCH(orders!$B1318,customers!$A:$A,0))</f>
        <v>Paid Search</v>
      </c>
      <c r="N1318" s="26" t="str">
        <f>INDEX(customers!$E:$E,MATCH(orders!$B1318,customers!$A:$A,0))</f>
        <v>Europe</v>
      </c>
      <c r="O1318" s="26" t="str">
        <f>INDEX(customers!$F:$F,MATCH(orders!$B1318,customers!$A:$A,0))</f>
        <v>Healthcare</v>
      </c>
      <c r="P1318" s="26" t="str">
        <f>INDEX(customers!$G:$G,MATCH(orders!$B1318,customers!$A:$A,0))</f>
        <v>SMBs</v>
      </c>
      <c r="Q1318" t="str">
        <f>INDEX(customers!$J:$J,MATCH(orders!$B1318,customers!$A:$A,0))</f>
        <v>Pro</v>
      </c>
      <c r="R1318" t="str">
        <f>INDEX(customers!$K:$K,MATCH(orders!$B1318,customers!$A:$A,0))</f>
        <v>Monthly</v>
      </c>
    </row>
    <row r="1319" spans="1:18" x14ac:dyDescent="0.25">
      <c r="A1319" t="s">
        <v>2446</v>
      </c>
      <c r="B1319" t="s">
        <v>2439</v>
      </c>
      <c r="C1319" t="s">
        <v>2447</v>
      </c>
      <c r="D1319" s="26">
        <v>45584</v>
      </c>
      <c r="E1319" t="s">
        <v>17</v>
      </c>
      <c r="F1319" t="s">
        <v>4</v>
      </c>
      <c r="G1319">
        <v>75</v>
      </c>
      <c r="H1319">
        <v>60</v>
      </c>
      <c r="I1319" s="26">
        <f t="shared" si="40"/>
        <v>45566</v>
      </c>
      <c r="J1319" s="26">
        <f>INDEX(customers!$L:$L,MATCH(orders!$B1319,customers!$A:$A,0))</f>
        <v>45474</v>
      </c>
      <c r="K1319">
        <v>1</v>
      </c>
      <c r="L1319">
        <f t="shared" si="41"/>
        <v>3</v>
      </c>
      <c r="M1319" s="26" t="str">
        <f>INDEX(customers!$I:$I,MATCH(orders!$B1319,customers!$A:$A,0))</f>
        <v>Paid Search</v>
      </c>
      <c r="N1319" s="26" t="str">
        <f>INDEX(customers!$E:$E,MATCH(orders!$B1319,customers!$A:$A,0))</f>
        <v>Europe</v>
      </c>
      <c r="O1319" s="26" t="str">
        <f>INDEX(customers!$F:$F,MATCH(orders!$B1319,customers!$A:$A,0))</f>
        <v>Healthcare</v>
      </c>
      <c r="P1319" s="26" t="str">
        <f>INDEX(customers!$G:$G,MATCH(orders!$B1319,customers!$A:$A,0))</f>
        <v>SMBs</v>
      </c>
      <c r="Q1319" t="str">
        <f>INDEX(customers!$J:$J,MATCH(orders!$B1319,customers!$A:$A,0))</f>
        <v>Pro</v>
      </c>
      <c r="R1319" t="str">
        <f>INDEX(customers!$K:$K,MATCH(orders!$B1319,customers!$A:$A,0))</f>
        <v>Monthly</v>
      </c>
    </row>
    <row r="1320" spans="1:18" x14ac:dyDescent="0.25">
      <c r="A1320" t="s">
        <v>2448</v>
      </c>
      <c r="B1320" t="s">
        <v>2439</v>
      </c>
      <c r="C1320" t="s">
        <v>2449</v>
      </c>
      <c r="D1320" s="26">
        <v>45615</v>
      </c>
      <c r="E1320" t="s">
        <v>17</v>
      </c>
      <c r="F1320" t="s">
        <v>4</v>
      </c>
      <c r="G1320">
        <v>75</v>
      </c>
      <c r="H1320">
        <v>60</v>
      </c>
      <c r="I1320" s="26">
        <f t="shared" si="40"/>
        <v>45597</v>
      </c>
      <c r="J1320" s="26">
        <f>INDEX(customers!$L:$L,MATCH(orders!$B1320,customers!$A:$A,0))</f>
        <v>45474</v>
      </c>
      <c r="K1320">
        <v>1</v>
      </c>
      <c r="L1320">
        <f t="shared" si="41"/>
        <v>4</v>
      </c>
      <c r="M1320" s="26" t="str">
        <f>INDEX(customers!$I:$I,MATCH(orders!$B1320,customers!$A:$A,0))</f>
        <v>Paid Search</v>
      </c>
      <c r="N1320" s="26" t="str">
        <f>INDEX(customers!$E:$E,MATCH(orders!$B1320,customers!$A:$A,0))</f>
        <v>Europe</v>
      </c>
      <c r="O1320" s="26" t="str">
        <f>INDEX(customers!$F:$F,MATCH(orders!$B1320,customers!$A:$A,0))</f>
        <v>Healthcare</v>
      </c>
      <c r="P1320" s="26" t="str">
        <f>INDEX(customers!$G:$G,MATCH(orders!$B1320,customers!$A:$A,0))</f>
        <v>SMBs</v>
      </c>
      <c r="Q1320" t="str">
        <f>INDEX(customers!$J:$J,MATCH(orders!$B1320,customers!$A:$A,0))</f>
        <v>Pro</v>
      </c>
      <c r="R1320" t="str">
        <f>INDEX(customers!$K:$K,MATCH(orders!$B1320,customers!$A:$A,0))</f>
        <v>Monthly</v>
      </c>
    </row>
    <row r="1321" spans="1:18" x14ac:dyDescent="0.25">
      <c r="A1321" t="s">
        <v>2450</v>
      </c>
      <c r="B1321" t="s">
        <v>2439</v>
      </c>
      <c r="C1321" t="s">
        <v>2449</v>
      </c>
      <c r="D1321" s="26">
        <v>45645</v>
      </c>
      <c r="E1321" t="s">
        <v>17</v>
      </c>
      <c r="F1321" t="s">
        <v>4</v>
      </c>
      <c r="G1321">
        <v>75</v>
      </c>
      <c r="H1321">
        <v>60</v>
      </c>
      <c r="I1321" s="26">
        <f t="shared" si="40"/>
        <v>45627</v>
      </c>
      <c r="J1321" s="26">
        <f>INDEX(customers!$L:$L,MATCH(orders!$B1321,customers!$A:$A,0))</f>
        <v>45474</v>
      </c>
      <c r="K1321">
        <v>1</v>
      </c>
      <c r="L1321">
        <f t="shared" si="41"/>
        <v>5</v>
      </c>
      <c r="M1321" s="26" t="str">
        <f>INDEX(customers!$I:$I,MATCH(orders!$B1321,customers!$A:$A,0))</f>
        <v>Paid Search</v>
      </c>
      <c r="N1321" s="26" t="str">
        <f>INDEX(customers!$E:$E,MATCH(orders!$B1321,customers!$A:$A,0))</f>
        <v>Europe</v>
      </c>
      <c r="O1321" s="26" t="str">
        <f>INDEX(customers!$F:$F,MATCH(orders!$B1321,customers!$A:$A,0))</f>
        <v>Healthcare</v>
      </c>
      <c r="P1321" s="26" t="str">
        <f>INDEX(customers!$G:$G,MATCH(orders!$B1321,customers!$A:$A,0))</f>
        <v>SMBs</v>
      </c>
      <c r="Q1321" t="str">
        <f>INDEX(customers!$J:$J,MATCH(orders!$B1321,customers!$A:$A,0))</f>
        <v>Pro</v>
      </c>
      <c r="R1321" t="str">
        <f>INDEX(customers!$K:$K,MATCH(orders!$B1321,customers!$A:$A,0))</f>
        <v>Monthly</v>
      </c>
    </row>
    <row r="1322" spans="1:18" x14ac:dyDescent="0.25">
      <c r="A1322" t="s">
        <v>2451</v>
      </c>
      <c r="B1322" t="s">
        <v>2439</v>
      </c>
      <c r="C1322" t="s">
        <v>2452</v>
      </c>
      <c r="D1322" s="26">
        <v>45646</v>
      </c>
      <c r="E1322" t="s">
        <v>17</v>
      </c>
      <c r="F1322" t="s">
        <v>4</v>
      </c>
      <c r="G1322">
        <v>75</v>
      </c>
      <c r="H1322">
        <v>60</v>
      </c>
      <c r="I1322" s="26">
        <f t="shared" si="40"/>
        <v>45627</v>
      </c>
      <c r="J1322" s="26">
        <f>INDEX(customers!$L:$L,MATCH(orders!$B1322,customers!$A:$A,0))</f>
        <v>45474</v>
      </c>
      <c r="K1322">
        <v>1</v>
      </c>
      <c r="L1322">
        <f t="shared" si="41"/>
        <v>5</v>
      </c>
      <c r="M1322" s="26" t="str">
        <f>INDEX(customers!$I:$I,MATCH(orders!$B1322,customers!$A:$A,0))</f>
        <v>Paid Search</v>
      </c>
      <c r="N1322" s="26" t="str">
        <f>INDEX(customers!$E:$E,MATCH(orders!$B1322,customers!$A:$A,0))</f>
        <v>Europe</v>
      </c>
      <c r="O1322" s="26" t="str">
        <f>INDEX(customers!$F:$F,MATCH(orders!$B1322,customers!$A:$A,0))</f>
        <v>Healthcare</v>
      </c>
      <c r="P1322" s="26" t="str">
        <f>INDEX(customers!$G:$G,MATCH(orders!$B1322,customers!$A:$A,0))</f>
        <v>SMBs</v>
      </c>
      <c r="Q1322" t="str">
        <f>INDEX(customers!$J:$J,MATCH(orders!$B1322,customers!$A:$A,0))</f>
        <v>Pro</v>
      </c>
      <c r="R1322" t="str">
        <f>INDEX(customers!$K:$K,MATCH(orders!$B1322,customers!$A:$A,0))</f>
        <v>Monthly</v>
      </c>
    </row>
    <row r="1323" spans="1:18" x14ac:dyDescent="0.25">
      <c r="A1323" t="s">
        <v>2453</v>
      </c>
      <c r="B1323" t="s">
        <v>2454</v>
      </c>
      <c r="C1323" t="s">
        <v>2455</v>
      </c>
      <c r="D1323" s="26">
        <v>44774</v>
      </c>
      <c r="E1323" t="s">
        <v>17</v>
      </c>
      <c r="F1323" t="s">
        <v>4</v>
      </c>
      <c r="G1323">
        <v>75</v>
      </c>
      <c r="H1323">
        <v>60</v>
      </c>
      <c r="I1323" s="26">
        <f t="shared" si="40"/>
        <v>44774</v>
      </c>
      <c r="J1323" s="26">
        <f>INDEX(customers!$L:$L,MATCH(orders!$B1323,customers!$A:$A,0))</f>
        <v>44743</v>
      </c>
      <c r="K1323">
        <v>1</v>
      </c>
      <c r="L1323">
        <f t="shared" si="41"/>
        <v>1</v>
      </c>
      <c r="M1323" s="26" t="str">
        <f>INDEX(customers!$I:$I,MATCH(orders!$B1323,customers!$A:$A,0))</f>
        <v>Affiliate</v>
      </c>
      <c r="N1323" s="26" t="str">
        <f>INDEX(customers!$E:$E,MATCH(orders!$B1323,customers!$A:$A,0))</f>
        <v>North America</v>
      </c>
      <c r="O1323" s="26" t="str">
        <f>INDEX(customers!$F:$F,MATCH(orders!$B1323,customers!$A:$A,0))</f>
        <v>Tech</v>
      </c>
      <c r="P1323" s="26" t="str">
        <f>INDEX(customers!$G:$G,MATCH(orders!$B1323,customers!$A:$A,0))</f>
        <v>SMBs</v>
      </c>
      <c r="Q1323" t="str">
        <f>INDEX(customers!$J:$J,MATCH(orders!$B1323,customers!$A:$A,0))</f>
        <v>Basic</v>
      </c>
      <c r="R1323" t="str">
        <f>INDEX(customers!$K:$K,MATCH(orders!$B1323,customers!$A:$A,0))</f>
        <v>Monthly</v>
      </c>
    </row>
    <row r="1324" spans="1:18" x14ac:dyDescent="0.25">
      <c r="A1324" t="s">
        <v>2456</v>
      </c>
      <c r="B1324" t="s">
        <v>2454</v>
      </c>
      <c r="C1324" t="s">
        <v>2457</v>
      </c>
      <c r="D1324" s="26">
        <v>44805</v>
      </c>
      <c r="E1324" t="s">
        <v>17</v>
      </c>
      <c r="F1324" t="s">
        <v>4</v>
      </c>
      <c r="G1324">
        <v>75</v>
      </c>
      <c r="H1324">
        <v>60</v>
      </c>
      <c r="I1324" s="26">
        <f t="shared" si="40"/>
        <v>44805</v>
      </c>
      <c r="J1324" s="26">
        <f>INDEX(customers!$L:$L,MATCH(orders!$B1324,customers!$A:$A,0))</f>
        <v>44743</v>
      </c>
      <c r="K1324">
        <v>1</v>
      </c>
      <c r="L1324">
        <f t="shared" si="41"/>
        <v>2</v>
      </c>
      <c r="M1324" s="26" t="str">
        <f>INDEX(customers!$I:$I,MATCH(orders!$B1324,customers!$A:$A,0))</f>
        <v>Affiliate</v>
      </c>
      <c r="N1324" s="26" t="str">
        <f>INDEX(customers!$E:$E,MATCH(orders!$B1324,customers!$A:$A,0))</f>
        <v>North America</v>
      </c>
      <c r="O1324" s="26" t="str">
        <f>INDEX(customers!$F:$F,MATCH(orders!$B1324,customers!$A:$A,0))</f>
        <v>Tech</v>
      </c>
      <c r="P1324" s="26" t="str">
        <f>INDEX(customers!$G:$G,MATCH(orders!$B1324,customers!$A:$A,0))</f>
        <v>SMBs</v>
      </c>
      <c r="Q1324" t="str">
        <f>INDEX(customers!$J:$J,MATCH(orders!$B1324,customers!$A:$A,0))</f>
        <v>Basic</v>
      </c>
      <c r="R1324" t="str">
        <f>INDEX(customers!$K:$K,MATCH(orders!$B1324,customers!$A:$A,0))</f>
        <v>Monthly</v>
      </c>
    </row>
    <row r="1325" spans="1:18" x14ac:dyDescent="0.25">
      <c r="A1325" t="s">
        <v>2458</v>
      </c>
      <c r="B1325" t="s">
        <v>2454</v>
      </c>
      <c r="C1325" t="s">
        <v>2457</v>
      </c>
      <c r="D1325" s="26">
        <v>44835</v>
      </c>
      <c r="E1325" t="s">
        <v>17</v>
      </c>
      <c r="F1325" t="s">
        <v>4</v>
      </c>
      <c r="G1325">
        <v>75</v>
      </c>
      <c r="H1325">
        <v>60</v>
      </c>
      <c r="I1325" s="26">
        <f t="shared" si="40"/>
        <v>44835</v>
      </c>
      <c r="J1325" s="26">
        <f>INDEX(customers!$L:$L,MATCH(orders!$B1325,customers!$A:$A,0))</f>
        <v>44743</v>
      </c>
      <c r="K1325">
        <v>1</v>
      </c>
      <c r="L1325">
        <f t="shared" si="41"/>
        <v>3</v>
      </c>
      <c r="M1325" s="26" t="str">
        <f>INDEX(customers!$I:$I,MATCH(orders!$B1325,customers!$A:$A,0))</f>
        <v>Affiliate</v>
      </c>
      <c r="N1325" s="26" t="str">
        <f>INDEX(customers!$E:$E,MATCH(orders!$B1325,customers!$A:$A,0))</f>
        <v>North America</v>
      </c>
      <c r="O1325" s="26" t="str">
        <f>INDEX(customers!$F:$F,MATCH(orders!$B1325,customers!$A:$A,0))</f>
        <v>Tech</v>
      </c>
      <c r="P1325" s="26" t="str">
        <f>INDEX(customers!$G:$G,MATCH(orders!$B1325,customers!$A:$A,0))</f>
        <v>SMBs</v>
      </c>
      <c r="Q1325" t="str">
        <f>INDEX(customers!$J:$J,MATCH(orders!$B1325,customers!$A:$A,0))</f>
        <v>Basic</v>
      </c>
      <c r="R1325" t="str">
        <f>INDEX(customers!$K:$K,MATCH(orders!$B1325,customers!$A:$A,0))</f>
        <v>Monthly</v>
      </c>
    </row>
    <row r="1326" spans="1:18" x14ac:dyDescent="0.25">
      <c r="A1326" t="s">
        <v>2459</v>
      </c>
      <c r="B1326" t="s">
        <v>2454</v>
      </c>
      <c r="C1326" t="s">
        <v>2460</v>
      </c>
      <c r="D1326" s="26">
        <v>44836</v>
      </c>
      <c r="E1326" t="s">
        <v>17</v>
      </c>
      <c r="F1326" t="s">
        <v>4</v>
      </c>
      <c r="G1326">
        <v>75</v>
      </c>
      <c r="H1326">
        <v>60</v>
      </c>
      <c r="I1326" s="26">
        <f t="shared" si="40"/>
        <v>44835</v>
      </c>
      <c r="J1326" s="26">
        <f>INDEX(customers!$L:$L,MATCH(orders!$B1326,customers!$A:$A,0))</f>
        <v>44743</v>
      </c>
      <c r="K1326">
        <v>1</v>
      </c>
      <c r="L1326">
        <f t="shared" si="41"/>
        <v>3</v>
      </c>
      <c r="M1326" s="26" t="str">
        <f>INDEX(customers!$I:$I,MATCH(orders!$B1326,customers!$A:$A,0))</f>
        <v>Affiliate</v>
      </c>
      <c r="N1326" s="26" t="str">
        <f>INDEX(customers!$E:$E,MATCH(orders!$B1326,customers!$A:$A,0))</f>
        <v>North America</v>
      </c>
      <c r="O1326" s="26" t="str">
        <f>INDEX(customers!$F:$F,MATCH(orders!$B1326,customers!$A:$A,0))</f>
        <v>Tech</v>
      </c>
      <c r="P1326" s="26" t="str">
        <f>INDEX(customers!$G:$G,MATCH(orders!$B1326,customers!$A:$A,0))</f>
        <v>SMBs</v>
      </c>
      <c r="Q1326" t="str">
        <f>INDEX(customers!$J:$J,MATCH(orders!$B1326,customers!$A:$A,0))</f>
        <v>Basic</v>
      </c>
      <c r="R1326" t="str">
        <f>INDEX(customers!$K:$K,MATCH(orders!$B1326,customers!$A:$A,0))</f>
        <v>Monthly</v>
      </c>
    </row>
    <row r="1327" spans="1:18" x14ac:dyDescent="0.25">
      <c r="A1327" t="s">
        <v>2461</v>
      </c>
      <c r="B1327" t="s">
        <v>2462</v>
      </c>
      <c r="C1327" t="s">
        <v>2463</v>
      </c>
      <c r="D1327" s="26">
        <v>45041</v>
      </c>
      <c r="E1327" t="s">
        <v>17</v>
      </c>
      <c r="F1327" t="s">
        <v>4</v>
      </c>
      <c r="G1327">
        <v>75</v>
      </c>
      <c r="H1327">
        <v>60</v>
      </c>
      <c r="I1327" s="26">
        <f t="shared" si="40"/>
        <v>45017</v>
      </c>
      <c r="J1327" s="26">
        <f>INDEX(customers!$L:$L,MATCH(orders!$B1327,customers!$A:$A,0))</f>
        <v>45017</v>
      </c>
      <c r="K1327">
        <v>1</v>
      </c>
      <c r="L1327">
        <f t="shared" si="41"/>
        <v>0</v>
      </c>
      <c r="M1327" s="26" t="str">
        <f>INDEX(customers!$I:$I,MATCH(orders!$B1327,customers!$A:$A,0))</f>
        <v>Email</v>
      </c>
      <c r="N1327" s="26" t="str">
        <f>INDEX(customers!$E:$E,MATCH(orders!$B1327,customers!$A:$A,0))</f>
        <v>Europe</v>
      </c>
      <c r="O1327" s="26" t="str">
        <f>INDEX(customers!$F:$F,MATCH(orders!$B1327,customers!$A:$A,0))</f>
        <v>Healthcare</v>
      </c>
      <c r="P1327" s="26" t="str">
        <f>INDEX(customers!$G:$G,MATCH(orders!$B1327,customers!$A:$A,0))</f>
        <v>SMBs</v>
      </c>
      <c r="Q1327" t="str">
        <f>INDEX(customers!$J:$J,MATCH(orders!$B1327,customers!$A:$A,0))</f>
        <v>Basic</v>
      </c>
      <c r="R1327" t="str">
        <f>INDEX(customers!$K:$K,MATCH(orders!$B1327,customers!$A:$A,0))</f>
        <v>Monthly</v>
      </c>
    </row>
    <row r="1328" spans="1:18" x14ac:dyDescent="0.25">
      <c r="A1328" t="s">
        <v>2464</v>
      </c>
      <c r="B1328" t="s">
        <v>2462</v>
      </c>
      <c r="C1328" t="s">
        <v>2463</v>
      </c>
      <c r="D1328" s="26">
        <v>45071</v>
      </c>
      <c r="E1328" t="s">
        <v>17</v>
      </c>
      <c r="F1328" t="s">
        <v>4</v>
      </c>
      <c r="G1328">
        <v>75</v>
      </c>
      <c r="H1328">
        <v>60</v>
      </c>
      <c r="I1328" s="26">
        <f t="shared" si="40"/>
        <v>45047</v>
      </c>
      <c r="J1328" s="26">
        <f>INDEX(customers!$L:$L,MATCH(orders!$B1328,customers!$A:$A,0))</f>
        <v>45017</v>
      </c>
      <c r="K1328">
        <v>1</v>
      </c>
      <c r="L1328">
        <f t="shared" si="41"/>
        <v>1</v>
      </c>
      <c r="M1328" s="26" t="str">
        <f>INDEX(customers!$I:$I,MATCH(orders!$B1328,customers!$A:$A,0))</f>
        <v>Email</v>
      </c>
      <c r="N1328" s="26" t="str">
        <f>INDEX(customers!$E:$E,MATCH(orders!$B1328,customers!$A:$A,0))</f>
        <v>Europe</v>
      </c>
      <c r="O1328" s="26" t="str">
        <f>INDEX(customers!$F:$F,MATCH(orders!$B1328,customers!$A:$A,0))</f>
        <v>Healthcare</v>
      </c>
      <c r="P1328" s="26" t="str">
        <f>INDEX(customers!$G:$G,MATCH(orders!$B1328,customers!$A:$A,0))</f>
        <v>SMBs</v>
      </c>
      <c r="Q1328" t="str">
        <f>INDEX(customers!$J:$J,MATCH(orders!$B1328,customers!$A:$A,0))</f>
        <v>Basic</v>
      </c>
      <c r="R1328" t="str">
        <f>INDEX(customers!$K:$K,MATCH(orders!$B1328,customers!$A:$A,0))</f>
        <v>Monthly</v>
      </c>
    </row>
    <row r="1329" spans="1:18" x14ac:dyDescent="0.25">
      <c r="A1329" t="s">
        <v>2465</v>
      </c>
      <c r="B1329" t="s">
        <v>2462</v>
      </c>
      <c r="C1329" t="s">
        <v>2466</v>
      </c>
      <c r="D1329" s="26">
        <v>45072</v>
      </c>
      <c r="E1329" t="s">
        <v>17</v>
      </c>
      <c r="F1329" t="s">
        <v>4</v>
      </c>
      <c r="G1329">
        <v>75</v>
      </c>
      <c r="H1329">
        <v>60</v>
      </c>
      <c r="I1329" s="26">
        <f t="shared" si="40"/>
        <v>45047</v>
      </c>
      <c r="J1329" s="26">
        <f>INDEX(customers!$L:$L,MATCH(orders!$B1329,customers!$A:$A,0))</f>
        <v>45017</v>
      </c>
      <c r="K1329">
        <v>1</v>
      </c>
      <c r="L1329">
        <f t="shared" si="41"/>
        <v>1</v>
      </c>
      <c r="M1329" s="26" t="str">
        <f>INDEX(customers!$I:$I,MATCH(orders!$B1329,customers!$A:$A,0))</f>
        <v>Email</v>
      </c>
      <c r="N1329" s="26" t="str">
        <f>INDEX(customers!$E:$E,MATCH(orders!$B1329,customers!$A:$A,0))</f>
        <v>Europe</v>
      </c>
      <c r="O1329" s="26" t="str">
        <f>INDEX(customers!$F:$F,MATCH(orders!$B1329,customers!$A:$A,0))</f>
        <v>Healthcare</v>
      </c>
      <c r="P1329" s="26" t="str">
        <f>INDEX(customers!$G:$G,MATCH(orders!$B1329,customers!$A:$A,0))</f>
        <v>SMBs</v>
      </c>
      <c r="Q1329" t="str">
        <f>INDEX(customers!$J:$J,MATCH(orders!$B1329,customers!$A:$A,0))</f>
        <v>Basic</v>
      </c>
      <c r="R1329" t="str">
        <f>INDEX(customers!$K:$K,MATCH(orders!$B1329,customers!$A:$A,0))</f>
        <v>Monthly</v>
      </c>
    </row>
    <row r="1330" spans="1:18" x14ac:dyDescent="0.25">
      <c r="A1330" t="s">
        <v>2467</v>
      </c>
      <c r="B1330" t="s">
        <v>2462</v>
      </c>
      <c r="C1330" t="s">
        <v>2468</v>
      </c>
      <c r="D1330" s="26">
        <v>45103</v>
      </c>
      <c r="E1330" t="s">
        <v>17</v>
      </c>
      <c r="F1330" t="s">
        <v>4</v>
      </c>
      <c r="G1330">
        <v>75</v>
      </c>
      <c r="H1330">
        <v>60</v>
      </c>
      <c r="I1330" s="26">
        <f t="shared" si="40"/>
        <v>45078</v>
      </c>
      <c r="J1330" s="26">
        <f>INDEX(customers!$L:$L,MATCH(orders!$B1330,customers!$A:$A,0))</f>
        <v>45017</v>
      </c>
      <c r="K1330">
        <v>1</v>
      </c>
      <c r="L1330">
        <f t="shared" si="41"/>
        <v>2</v>
      </c>
      <c r="M1330" s="26" t="str">
        <f>INDEX(customers!$I:$I,MATCH(orders!$B1330,customers!$A:$A,0))</f>
        <v>Email</v>
      </c>
      <c r="N1330" s="26" t="str">
        <f>INDEX(customers!$E:$E,MATCH(orders!$B1330,customers!$A:$A,0))</f>
        <v>Europe</v>
      </c>
      <c r="O1330" s="26" t="str">
        <f>INDEX(customers!$F:$F,MATCH(orders!$B1330,customers!$A:$A,0))</f>
        <v>Healthcare</v>
      </c>
      <c r="P1330" s="26" t="str">
        <f>INDEX(customers!$G:$G,MATCH(orders!$B1330,customers!$A:$A,0))</f>
        <v>SMBs</v>
      </c>
      <c r="Q1330" t="str">
        <f>INDEX(customers!$J:$J,MATCH(orders!$B1330,customers!$A:$A,0))</f>
        <v>Basic</v>
      </c>
      <c r="R1330" t="str">
        <f>INDEX(customers!$K:$K,MATCH(orders!$B1330,customers!$A:$A,0))</f>
        <v>Monthly</v>
      </c>
    </row>
    <row r="1331" spans="1:18" x14ac:dyDescent="0.25">
      <c r="A1331" t="s">
        <v>2469</v>
      </c>
      <c r="B1331" t="s">
        <v>2462</v>
      </c>
      <c r="C1331" t="s">
        <v>2468</v>
      </c>
      <c r="D1331" s="26">
        <v>45133</v>
      </c>
      <c r="E1331" t="s">
        <v>17</v>
      </c>
      <c r="F1331" t="s">
        <v>4</v>
      </c>
      <c r="G1331">
        <v>75</v>
      </c>
      <c r="H1331">
        <v>60</v>
      </c>
      <c r="I1331" s="26">
        <f t="shared" si="40"/>
        <v>45108</v>
      </c>
      <c r="J1331" s="26">
        <f>INDEX(customers!$L:$L,MATCH(orders!$B1331,customers!$A:$A,0))</f>
        <v>45017</v>
      </c>
      <c r="K1331">
        <v>1</v>
      </c>
      <c r="L1331">
        <f t="shared" si="41"/>
        <v>3</v>
      </c>
      <c r="M1331" s="26" t="str">
        <f>INDEX(customers!$I:$I,MATCH(orders!$B1331,customers!$A:$A,0))</f>
        <v>Email</v>
      </c>
      <c r="N1331" s="26" t="str">
        <f>INDEX(customers!$E:$E,MATCH(orders!$B1331,customers!$A:$A,0))</f>
        <v>Europe</v>
      </c>
      <c r="O1331" s="26" t="str">
        <f>INDEX(customers!$F:$F,MATCH(orders!$B1331,customers!$A:$A,0))</f>
        <v>Healthcare</v>
      </c>
      <c r="P1331" s="26" t="str">
        <f>INDEX(customers!$G:$G,MATCH(orders!$B1331,customers!$A:$A,0))</f>
        <v>SMBs</v>
      </c>
      <c r="Q1331" t="str">
        <f>INDEX(customers!$J:$J,MATCH(orders!$B1331,customers!$A:$A,0))</f>
        <v>Basic</v>
      </c>
      <c r="R1331" t="str">
        <f>INDEX(customers!$K:$K,MATCH(orders!$B1331,customers!$A:$A,0))</f>
        <v>Monthly</v>
      </c>
    </row>
    <row r="1332" spans="1:18" x14ac:dyDescent="0.25">
      <c r="A1332" t="s">
        <v>2470</v>
      </c>
      <c r="B1332" t="s">
        <v>2462</v>
      </c>
      <c r="C1332" t="s">
        <v>2471</v>
      </c>
      <c r="D1332" s="26">
        <v>45134</v>
      </c>
      <c r="E1332" t="s">
        <v>17</v>
      </c>
      <c r="F1332" t="s">
        <v>4</v>
      </c>
      <c r="G1332">
        <v>75</v>
      </c>
      <c r="H1332">
        <v>60</v>
      </c>
      <c r="I1332" s="26">
        <f t="shared" si="40"/>
        <v>45108</v>
      </c>
      <c r="J1332" s="26">
        <f>INDEX(customers!$L:$L,MATCH(orders!$B1332,customers!$A:$A,0))</f>
        <v>45017</v>
      </c>
      <c r="K1332">
        <v>1</v>
      </c>
      <c r="L1332">
        <f t="shared" si="41"/>
        <v>3</v>
      </c>
      <c r="M1332" s="26" t="str">
        <f>INDEX(customers!$I:$I,MATCH(orders!$B1332,customers!$A:$A,0))</f>
        <v>Email</v>
      </c>
      <c r="N1332" s="26" t="str">
        <f>INDEX(customers!$E:$E,MATCH(orders!$B1332,customers!$A:$A,0))</f>
        <v>Europe</v>
      </c>
      <c r="O1332" s="26" t="str">
        <f>INDEX(customers!$F:$F,MATCH(orders!$B1332,customers!$A:$A,0))</f>
        <v>Healthcare</v>
      </c>
      <c r="P1332" s="26" t="str">
        <f>INDEX(customers!$G:$G,MATCH(orders!$B1332,customers!$A:$A,0))</f>
        <v>SMBs</v>
      </c>
      <c r="Q1332" t="str">
        <f>INDEX(customers!$J:$J,MATCH(orders!$B1332,customers!$A:$A,0))</f>
        <v>Basic</v>
      </c>
      <c r="R1332" t="str">
        <f>INDEX(customers!$K:$K,MATCH(orders!$B1332,customers!$A:$A,0))</f>
        <v>Monthly</v>
      </c>
    </row>
    <row r="1333" spans="1:18" x14ac:dyDescent="0.25">
      <c r="A1333" t="s">
        <v>2472</v>
      </c>
      <c r="B1333" t="s">
        <v>2462</v>
      </c>
      <c r="C1333" t="s">
        <v>2473</v>
      </c>
      <c r="D1333" s="26">
        <v>45165</v>
      </c>
      <c r="E1333" t="s">
        <v>17</v>
      </c>
      <c r="F1333" t="s">
        <v>4</v>
      </c>
      <c r="G1333">
        <v>75</v>
      </c>
      <c r="H1333">
        <v>60</v>
      </c>
      <c r="I1333" s="26">
        <f t="shared" si="40"/>
        <v>45139</v>
      </c>
      <c r="J1333" s="26">
        <f>INDEX(customers!$L:$L,MATCH(orders!$B1333,customers!$A:$A,0))</f>
        <v>45017</v>
      </c>
      <c r="K1333">
        <v>1</v>
      </c>
      <c r="L1333">
        <f t="shared" si="41"/>
        <v>4</v>
      </c>
      <c r="M1333" s="26" t="str">
        <f>INDEX(customers!$I:$I,MATCH(orders!$B1333,customers!$A:$A,0))</f>
        <v>Email</v>
      </c>
      <c r="N1333" s="26" t="str">
        <f>INDEX(customers!$E:$E,MATCH(orders!$B1333,customers!$A:$A,0))</f>
        <v>Europe</v>
      </c>
      <c r="O1333" s="26" t="str">
        <f>INDEX(customers!$F:$F,MATCH(orders!$B1333,customers!$A:$A,0))</f>
        <v>Healthcare</v>
      </c>
      <c r="P1333" s="26" t="str">
        <f>INDEX(customers!$G:$G,MATCH(orders!$B1333,customers!$A:$A,0))</f>
        <v>SMBs</v>
      </c>
      <c r="Q1333" t="str">
        <f>INDEX(customers!$J:$J,MATCH(orders!$B1333,customers!$A:$A,0))</f>
        <v>Basic</v>
      </c>
      <c r="R1333" t="str">
        <f>INDEX(customers!$K:$K,MATCH(orders!$B1333,customers!$A:$A,0))</f>
        <v>Monthly</v>
      </c>
    </row>
    <row r="1334" spans="1:18" x14ac:dyDescent="0.25">
      <c r="A1334" t="s">
        <v>2474</v>
      </c>
      <c r="B1334" t="s">
        <v>2475</v>
      </c>
      <c r="C1334" t="s">
        <v>2476</v>
      </c>
      <c r="D1334" s="26">
        <v>44944</v>
      </c>
      <c r="E1334" t="s">
        <v>17</v>
      </c>
      <c r="F1334" t="s">
        <v>5</v>
      </c>
      <c r="G1334">
        <v>600</v>
      </c>
      <c r="H1334">
        <v>480</v>
      </c>
      <c r="I1334" s="26">
        <f t="shared" si="40"/>
        <v>44927</v>
      </c>
      <c r="J1334" s="26">
        <f>INDEX(customers!$L:$L,MATCH(orders!$B1334,customers!$A:$A,0))</f>
        <v>44927</v>
      </c>
      <c r="K1334">
        <v>1</v>
      </c>
      <c r="L1334">
        <f t="shared" si="41"/>
        <v>0</v>
      </c>
      <c r="M1334" s="26" t="str">
        <f>INDEX(customers!$I:$I,MATCH(orders!$B1334,customers!$A:$A,0))</f>
        <v>Paid Search</v>
      </c>
      <c r="N1334" s="26" t="str">
        <f>INDEX(customers!$E:$E,MATCH(orders!$B1334,customers!$A:$A,0))</f>
        <v>North America</v>
      </c>
      <c r="O1334" s="26" t="str">
        <f>INDEX(customers!$F:$F,MATCH(orders!$B1334,customers!$A:$A,0))</f>
        <v>Tech</v>
      </c>
      <c r="P1334" s="26" t="str">
        <f>INDEX(customers!$G:$G,MATCH(orders!$B1334,customers!$A:$A,0))</f>
        <v>Mid-Market</v>
      </c>
      <c r="Q1334" t="str">
        <f>INDEX(customers!$J:$J,MATCH(orders!$B1334,customers!$A:$A,0))</f>
        <v>Pro</v>
      </c>
      <c r="R1334" t="str">
        <f>INDEX(customers!$K:$K,MATCH(orders!$B1334,customers!$A:$A,0))</f>
        <v>Annual</v>
      </c>
    </row>
    <row r="1335" spans="1:18" x14ac:dyDescent="0.25">
      <c r="A1335" t="s">
        <v>2477</v>
      </c>
      <c r="B1335" t="s">
        <v>2478</v>
      </c>
      <c r="C1335" t="s">
        <v>2479</v>
      </c>
      <c r="D1335" s="26">
        <v>45409</v>
      </c>
      <c r="E1335" t="s">
        <v>17</v>
      </c>
      <c r="F1335" t="s">
        <v>4</v>
      </c>
      <c r="G1335">
        <v>75</v>
      </c>
      <c r="H1335">
        <v>60</v>
      </c>
      <c r="I1335" s="26">
        <f t="shared" si="40"/>
        <v>45383</v>
      </c>
      <c r="J1335" s="26">
        <f>INDEX(customers!$L:$L,MATCH(orders!$B1335,customers!$A:$A,0))</f>
        <v>45383</v>
      </c>
      <c r="K1335">
        <v>1</v>
      </c>
      <c r="L1335">
        <f t="shared" si="41"/>
        <v>0</v>
      </c>
      <c r="M1335" s="26" t="str">
        <f>INDEX(customers!$I:$I,MATCH(orders!$B1335,customers!$A:$A,0))</f>
        <v>Social Media</v>
      </c>
      <c r="N1335" s="26" t="str">
        <f>INDEX(customers!$E:$E,MATCH(orders!$B1335,customers!$A:$A,0))</f>
        <v>North America</v>
      </c>
      <c r="O1335" s="26" t="str">
        <f>INDEX(customers!$F:$F,MATCH(orders!$B1335,customers!$A:$A,0))</f>
        <v>Tech</v>
      </c>
      <c r="P1335" s="26" t="str">
        <f>INDEX(customers!$G:$G,MATCH(orders!$B1335,customers!$A:$A,0))</f>
        <v>Mid-Market</v>
      </c>
      <c r="Q1335" t="str">
        <f>INDEX(customers!$J:$J,MATCH(orders!$B1335,customers!$A:$A,0))</f>
        <v>Basic</v>
      </c>
      <c r="R1335" t="str">
        <f>INDEX(customers!$K:$K,MATCH(orders!$B1335,customers!$A:$A,0))</f>
        <v>Monthly</v>
      </c>
    </row>
    <row r="1336" spans="1:18" x14ac:dyDescent="0.25">
      <c r="A1336" t="s">
        <v>2480</v>
      </c>
      <c r="B1336" t="s">
        <v>2478</v>
      </c>
      <c r="C1336" t="s">
        <v>2479</v>
      </c>
      <c r="D1336" s="26">
        <v>45439</v>
      </c>
      <c r="E1336" t="s">
        <v>17</v>
      </c>
      <c r="F1336" t="s">
        <v>4</v>
      </c>
      <c r="G1336">
        <v>75</v>
      </c>
      <c r="H1336">
        <v>60</v>
      </c>
      <c r="I1336" s="26">
        <f t="shared" si="40"/>
        <v>45413</v>
      </c>
      <c r="J1336" s="26">
        <f>INDEX(customers!$L:$L,MATCH(orders!$B1336,customers!$A:$A,0))</f>
        <v>45383</v>
      </c>
      <c r="K1336">
        <v>1</v>
      </c>
      <c r="L1336">
        <f t="shared" si="41"/>
        <v>1</v>
      </c>
      <c r="M1336" s="26" t="str">
        <f>INDEX(customers!$I:$I,MATCH(orders!$B1336,customers!$A:$A,0))</f>
        <v>Social Media</v>
      </c>
      <c r="N1336" s="26" t="str">
        <f>INDEX(customers!$E:$E,MATCH(orders!$B1336,customers!$A:$A,0))</f>
        <v>North America</v>
      </c>
      <c r="O1336" s="26" t="str">
        <f>INDEX(customers!$F:$F,MATCH(orders!$B1336,customers!$A:$A,0))</f>
        <v>Tech</v>
      </c>
      <c r="P1336" s="26" t="str">
        <f>INDEX(customers!$G:$G,MATCH(orders!$B1336,customers!$A:$A,0))</f>
        <v>Mid-Market</v>
      </c>
      <c r="Q1336" t="str">
        <f>INDEX(customers!$J:$J,MATCH(orders!$B1336,customers!$A:$A,0))</f>
        <v>Basic</v>
      </c>
      <c r="R1336" t="str">
        <f>INDEX(customers!$K:$K,MATCH(orders!$B1336,customers!$A:$A,0))</f>
        <v>Monthly</v>
      </c>
    </row>
    <row r="1337" spans="1:18" x14ac:dyDescent="0.25">
      <c r="A1337" t="s">
        <v>2481</v>
      </c>
      <c r="B1337" t="s">
        <v>2478</v>
      </c>
      <c r="C1337" t="s">
        <v>2482</v>
      </c>
      <c r="D1337" s="26">
        <v>45440</v>
      </c>
      <c r="E1337" t="s">
        <v>17</v>
      </c>
      <c r="F1337" t="s">
        <v>4</v>
      </c>
      <c r="G1337">
        <v>75</v>
      </c>
      <c r="H1337">
        <v>60</v>
      </c>
      <c r="I1337" s="26">
        <f t="shared" si="40"/>
        <v>45413</v>
      </c>
      <c r="J1337" s="26">
        <f>INDEX(customers!$L:$L,MATCH(orders!$B1337,customers!$A:$A,0))</f>
        <v>45383</v>
      </c>
      <c r="K1337">
        <v>1</v>
      </c>
      <c r="L1337">
        <f t="shared" si="41"/>
        <v>1</v>
      </c>
      <c r="M1337" s="26" t="str">
        <f>INDEX(customers!$I:$I,MATCH(orders!$B1337,customers!$A:$A,0))</f>
        <v>Social Media</v>
      </c>
      <c r="N1337" s="26" t="str">
        <f>INDEX(customers!$E:$E,MATCH(orders!$B1337,customers!$A:$A,0))</f>
        <v>North America</v>
      </c>
      <c r="O1337" s="26" t="str">
        <f>INDEX(customers!$F:$F,MATCH(orders!$B1337,customers!$A:$A,0))</f>
        <v>Tech</v>
      </c>
      <c r="P1337" s="26" t="str">
        <f>INDEX(customers!$G:$G,MATCH(orders!$B1337,customers!$A:$A,0))</f>
        <v>Mid-Market</v>
      </c>
      <c r="Q1337" t="str">
        <f>INDEX(customers!$J:$J,MATCH(orders!$B1337,customers!$A:$A,0))</f>
        <v>Basic</v>
      </c>
      <c r="R1337" t="str">
        <f>INDEX(customers!$K:$K,MATCH(orders!$B1337,customers!$A:$A,0))</f>
        <v>Monthly</v>
      </c>
    </row>
    <row r="1338" spans="1:18" x14ac:dyDescent="0.25">
      <c r="A1338" t="s">
        <v>2483</v>
      </c>
      <c r="B1338" t="s">
        <v>2478</v>
      </c>
      <c r="C1338" t="s">
        <v>2484</v>
      </c>
      <c r="D1338" s="26">
        <v>45471</v>
      </c>
      <c r="E1338" t="s">
        <v>17</v>
      </c>
      <c r="F1338" t="s">
        <v>4</v>
      </c>
      <c r="G1338">
        <v>75</v>
      </c>
      <c r="H1338">
        <v>60</v>
      </c>
      <c r="I1338" s="26">
        <f t="shared" si="40"/>
        <v>45444</v>
      </c>
      <c r="J1338" s="26">
        <f>INDEX(customers!$L:$L,MATCH(orders!$B1338,customers!$A:$A,0))</f>
        <v>45383</v>
      </c>
      <c r="K1338">
        <v>1</v>
      </c>
      <c r="L1338">
        <f t="shared" si="41"/>
        <v>2</v>
      </c>
      <c r="M1338" s="26" t="str">
        <f>INDEX(customers!$I:$I,MATCH(orders!$B1338,customers!$A:$A,0))</f>
        <v>Social Media</v>
      </c>
      <c r="N1338" s="26" t="str">
        <f>INDEX(customers!$E:$E,MATCH(orders!$B1338,customers!$A:$A,0))</f>
        <v>North America</v>
      </c>
      <c r="O1338" s="26" t="str">
        <f>INDEX(customers!$F:$F,MATCH(orders!$B1338,customers!$A:$A,0))</f>
        <v>Tech</v>
      </c>
      <c r="P1338" s="26" t="str">
        <f>INDEX(customers!$G:$G,MATCH(orders!$B1338,customers!$A:$A,0))</f>
        <v>Mid-Market</v>
      </c>
      <c r="Q1338" t="str">
        <f>INDEX(customers!$J:$J,MATCH(orders!$B1338,customers!$A:$A,0))</f>
        <v>Basic</v>
      </c>
      <c r="R1338" t="str">
        <f>INDEX(customers!$K:$K,MATCH(orders!$B1338,customers!$A:$A,0))</f>
        <v>Monthly</v>
      </c>
    </row>
    <row r="1339" spans="1:18" x14ac:dyDescent="0.25">
      <c r="A1339" t="s">
        <v>2485</v>
      </c>
      <c r="B1339" t="s">
        <v>2478</v>
      </c>
      <c r="C1339" t="s">
        <v>2484</v>
      </c>
      <c r="D1339" s="26">
        <v>45501</v>
      </c>
      <c r="E1339" t="s">
        <v>17</v>
      </c>
      <c r="F1339" t="s">
        <v>4</v>
      </c>
      <c r="G1339">
        <v>75</v>
      </c>
      <c r="H1339">
        <v>60</v>
      </c>
      <c r="I1339" s="26">
        <f t="shared" si="40"/>
        <v>45474</v>
      </c>
      <c r="J1339" s="26">
        <f>INDEX(customers!$L:$L,MATCH(orders!$B1339,customers!$A:$A,0))</f>
        <v>45383</v>
      </c>
      <c r="K1339">
        <v>1</v>
      </c>
      <c r="L1339">
        <f t="shared" si="41"/>
        <v>3</v>
      </c>
      <c r="M1339" s="26" t="str">
        <f>INDEX(customers!$I:$I,MATCH(orders!$B1339,customers!$A:$A,0))</f>
        <v>Social Media</v>
      </c>
      <c r="N1339" s="26" t="str">
        <f>INDEX(customers!$E:$E,MATCH(orders!$B1339,customers!$A:$A,0))</f>
        <v>North America</v>
      </c>
      <c r="O1339" s="26" t="str">
        <f>INDEX(customers!$F:$F,MATCH(orders!$B1339,customers!$A:$A,0))</f>
        <v>Tech</v>
      </c>
      <c r="P1339" s="26" t="str">
        <f>INDEX(customers!$G:$G,MATCH(orders!$B1339,customers!$A:$A,0))</f>
        <v>Mid-Market</v>
      </c>
      <c r="Q1339" t="str">
        <f>INDEX(customers!$J:$J,MATCH(orders!$B1339,customers!$A:$A,0))</f>
        <v>Basic</v>
      </c>
      <c r="R1339" t="str">
        <f>INDEX(customers!$K:$K,MATCH(orders!$B1339,customers!$A:$A,0))</f>
        <v>Monthly</v>
      </c>
    </row>
    <row r="1340" spans="1:18" x14ac:dyDescent="0.25">
      <c r="A1340" t="s">
        <v>2486</v>
      </c>
      <c r="B1340" t="s">
        <v>2478</v>
      </c>
      <c r="C1340" t="s">
        <v>2487</v>
      </c>
      <c r="D1340" s="26">
        <v>45502</v>
      </c>
      <c r="E1340" t="s">
        <v>17</v>
      </c>
      <c r="F1340" t="s">
        <v>4</v>
      </c>
      <c r="G1340">
        <v>75</v>
      </c>
      <c r="H1340">
        <v>60</v>
      </c>
      <c r="I1340" s="26">
        <f t="shared" si="40"/>
        <v>45474</v>
      </c>
      <c r="J1340" s="26">
        <f>INDEX(customers!$L:$L,MATCH(orders!$B1340,customers!$A:$A,0))</f>
        <v>45383</v>
      </c>
      <c r="K1340">
        <v>1</v>
      </c>
      <c r="L1340">
        <f t="shared" si="41"/>
        <v>3</v>
      </c>
      <c r="M1340" s="26" t="str">
        <f>INDEX(customers!$I:$I,MATCH(orders!$B1340,customers!$A:$A,0))</f>
        <v>Social Media</v>
      </c>
      <c r="N1340" s="26" t="str">
        <f>INDEX(customers!$E:$E,MATCH(orders!$B1340,customers!$A:$A,0))</f>
        <v>North America</v>
      </c>
      <c r="O1340" s="26" t="str">
        <f>INDEX(customers!$F:$F,MATCH(orders!$B1340,customers!$A:$A,0))</f>
        <v>Tech</v>
      </c>
      <c r="P1340" s="26" t="str">
        <f>INDEX(customers!$G:$G,MATCH(orders!$B1340,customers!$A:$A,0))</f>
        <v>Mid-Market</v>
      </c>
      <c r="Q1340" t="str">
        <f>INDEX(customers!$J:$J,MATCH(orders!$B1340,customers!$A:$A,0))</f>
        <v>Basic</v>
      </c>
      <c r="R1340" t="str">
        <f>INDEX(customers!$K:$K,MATCH(orders!$B1340,customers!$A:$A,0))</f>
        <v>Monthly</v>
      </c>
    </row>
    <row r="1341" spans="1:18" x14ac:dyDescent="0.25">
      <c r="A1341" t="s">
        <v>2488</v>
      </c>
      <c r="B1341" t="s">
        <v>2478</v>
      </c>
      <c r="C1341" t="s">
        <v>2489</v>
      </c>
      <c r="D1341" s="26">
        <v>45533</v>
      </c>
      <c r="E1341" t="s">
        <v>17</v>
      </c>
      <c r="F1341" t="s">
        <v>4</v>
      </c>
      <c r="G1341">
        <v>75</v>
      </c>
      <c r="H1341">
        <v>60</v>
      </c>
      <c r="I1341" s="26">
        <f t="shared" si="40"/>
        <v>45505</v>
      </c>
      <c r="J1341" s="26">
        <f>INDEX(customers!$L:$L,MATCH(orders!$B1341,customers!$A:$A,0))</f>
        <v>45383</v>
      </c>
      <c r="K1341">
        <v>1</v>
      </c>
      <c r="L1341">
        <f t="shared" si="41"/>
        <v>4</v>
      </c>
      <c r="M1341" s="26" t="str">
        <f>INDEX(customers!$I:$I,MATCH(orders!$B1341,customers!$A:$A,0))</f>
        <v>Social Media</v>
      </c>
      <c r="N1341" s="26" t="str">
        <f>INDEX(customers!$E:$E,MATCH(orders!$B1341,customers!$A:$A,0))</f>
        <v>North America</v>
      </c>
      <c r="O1341" s="26" t="str">
        <f>INDEX(customers!$F:$F,MATCH(orders!$B1341,customers!$A:$A,0))</f>
        <v>Tech</v>
      </c>
      <c r="P1341" s="26" t="str">
        <f>INDEX(customers!$G:$G,MATCH(orders!$B1341,customers!$A:$A,0))</f>
        <v>Mid-Market</v>
      </c>
      <c r="Q1341" t="str">
        <f>INDEX(customers!$J:$J,MATCH(orders!$B1341,customers!$A:$A,0))</f>
        <v>Basic</v>
      </c>
      <c r="R1341" t="str">
        <f>INDEX(customers!$K:$K,MATCH(orders!$B1341,customers!$A:$A,0))</f>
        <v>Monthly</v>
      </c>
    </row>
    <row r="1342" spans="1:18" x14ac:dyDescent="0.25">
      <c r="A1342" t="s">
        <v>2490</v>
      </c>
      <c r="B1342" t="s">
        <v>2478</v>
      </c>
      <c r="C1342" t="s">
        <v>2491</v>
      </c>
      <c r="D1342" s="26">
        <v>45564</v>
      </c>
      <c r="E1342" t="s">
        <v>17</v>
      </c>
      <c r="F1342" t="s">
        <v>4</v>
      </c>
      <c r="G1342">
        <v>75</v>
      </c>
      <c r="H1342">
        <v>60</v>
      </c>
      <c r="I1342" s="26">
        <f t="shared" si="40"/>
        <v>45536</v>
      </c>
      <c r="J1342" s="26">
        <f>INDEX(customers!$L:$L,MATCH(orders!$B1342,customers!$A:$A,0))</f>
        <v>45383</v>
      </c>
      <c r="K1342">
        <v>1</v>
      </c>
      <c r="L1342">
        <f t="shared" si="41"/>
        <v>5</v>
      </c>
      <c r="M1342" s="26" t="str">
        <f>INDEX(customers!$I:$I,MATCH(orders!$B1342,customers!$A:$A,0))</f>
        <v>Social Media</v>
      </c>
      <c r="N1342" s="26" t="str">
        <f>INDEX(customers!$E:$E,MATCH(orders!$B1342,customers!$A:$A,0))</f>
        <v>North America</v>
      </c>
      <c r="O1342" s="26" t="str">
        <f>INDEX(customers!$F:$F,MATCH(orders!$B1342,customers!$A:$A,0))</f>
        <v>Tech</v>
      </c>
      <c r="P1342" s="26" t="str">
        <f>INDEX(customers!$G:$G,MATCH(orders!$B1342,customers!$A:$A,0))</f>
        <v>Mid-Market</v>
      </c>
      <c r="Q1342" t="str">
        <f>INDEX(customers!$J:$J,MATCH(orders!$B1342,customers!$A:$A,0))</f>
        <v>Basic</v>
      </c>
      <c r="R1342" t="str">
        <f>INDEX(customers!$K:$K,MATCH(orders!$B1342,customers!$A:$A,0))</f>
        <v>Monthly</v>
      </c>
    </row>
    <row r="1343" spans="1:18" x14ac:dyDescent="0.25">
      <c r="A1343" t="s">
        <v>2492</v>
      </c>
      <c r="B1343" t="s">
        <v>2478</v>
      </c>
      <c r="C1343" t="s">
        <v>2491</v>
      </c>
      <c r="D1343" s="26">
        <v>45594</v>
      </c>
      <c r="E1343" t="s">
        <v>17</v>
      </c>
      <c r="F1343" t="s">
        <v>4</v>
      </c>
      <c r="G1343">
        <v>75</v>
      </c>
      <c r="H1343">
        <v>60</v>
      </c>
      <c r="I1343" s="26">
        <f t="shared" si="40"/>
        <v>45566</v>
      </c>
      <c r="J1343" s="26">
        <f>INDEX(customers!$L:$L,MATCH(orders!$B1343,customers!$A:$A,0))</f>
        <v>45383</v>
      </c>
      <c r="K1343">
        <v>1</v>
      </c>
      <c r="L1343">
        <f t="shared" si="41"/>
        <v>6</v>
      </c>
      <c r="M1343" s="26" t="str">
        <f>INDEX(customers!$I:$I,MATCH(orders!$B1343,customers!$A:$A,0))</f>
        <v>Social Media</v>
      </c>
      <c r="N1343" s="26" t="str">
        <f>INDEX(customers!$E:$E,MATCH(orders!$B1343,customers!$A:$A,0))</f>
        <v>North America</v>
      </c>
      <c r="O1343" s="26" t="str">
        <f>INDEX(customers!$F:$F,MATCH(orders!$B1343,customers!$A:$A,0))</f>
        <v>Tech</v>
      </c>
      <c r="P1343" s="26" t="str">
        <f>INDEX(customers!$G:$G,MATCH(orders!$B1343,customers!$A:$A,0))</f>
        <v>Mid-Market</v>
      </c>
      <c r="Q1343" t="str">
        <f>INDEX(customers!$J:$J,MATCH(orders!$B1343,customers!$A:$A,0))</f>
        <v>Basic</v>
      </c>
      <c r="R1343" t="str">
        <f>INDEX(customers!$K:$K,MATCH(orders!$B1343,customers!$A:$A,0))</f>
        <v>Monthly</v>
      </c>
    </row>
    <row r="1344" spans="1:18" x14ac:dyDescent="0.25">
      <c r="A1344" t="s">
        <v>2493</v>
      </c>
      <c r="B1344" t="s">
        <v>2478</v>
      </c>
      <c r="C1344" t="s">
        <v>2494</v>
      </c>
      <c r="D1344" s="26">
        <v>45595</v>
      </c>
      <c r="E1344" t="s">
        <v>17</v>
      </c>
      <c r="F1344" t="s">
        <v>4</v>
      </c>
      <c r="G1344">
        <v>75</v>
      </c>
      <c r="H1344">
        <v>60</v>
      </c>
      <c r="I1344" s="26">
        <f t="shared" si="40"/>
        <v>45566</v>
      </c>
      <c r="J1344" s="26">
        <f>INDEX(customers!$L:$L,MATCH(orders!$B1344,customers!$A:$A,0))</f>
        <v>45383</v>
      </c>
      <c r="K1344">
        <v>1</v>
      </c>
      <c r="L1344">
        <f t="shared" si="41"/>
        <v>6</v>
      </c>
      <c r="M1344" s="26" t="str">
        <f>INDEX(customers!$I:$I,MATCH(orders!$B1344,customers!$A:$A,0))</f>
        <v>Social Media</v>
      </c>
      <c r="N1344" s="26" t="str">
        <f>INDEX(customers!$E:$E,MATCH(orders!$B1344,customers!$A:$A,0))</f>
        <v>North America</v>
      </c>
      <c r="O1344" s="26" t="str">
        <f>INDEX(customers!$F:$F,MATCH(orders!$B1344,customers!$A:$A,0))</f>
        <v>Tech</v>
      </c>
      <c r="P1344" s="26" t="str">
        <f>INDEX(customers!$G:$G,MATCH(orders!$B1344,customers!$A:$A,0))</f>
        <v>Mid-Market</v>
      </c>
      <c r="Q1344" t="str">
        <f>INDEX(customers!$J:$J,MATCH(orders!$B1344,customers!$A:$A,0))</f>
        <v>Basic</v>
      </c>
      <c r="R1344" t="str">
        <f>INDEX(customers!$K:$K,MATCH(orders!$B1344,customers!$A:$A,0))</f>
        <v>Monthly</v>
      </c>
    </row>
    <row r="1345" spans="1:18" x14ac:dyDescent="0.25">
      <c r="A1345" t="s">
        <v>2495</v>
      </c>
      <c r="B1345" t="s">
        <v>2478</v>
      </c>
      <c r="C1345" t="s">
        <v>2496</v>
      </c>
      <c r="D1345" s="26">
        <v>45626</v>
      </c>
      <c r="E1345" t="s">
        <v>17</v>
      </c>
      <c r="F1345" t="s">
        <v>4</v>
      </c>
      <c r="G1345">
        <v>75</v>
      </c>
      <c r="H1345">
        <v>60</v>
      </c>
      <c r="I1345" s="26">
        <f t="shared" si="40"/>
        <v>45597</v>
      </c>
      <c r="J1345" s="26">
        <f>INDEX(customers!$L:$L,MATCH(orders!$B1345,customers!$A:$A,0))</f>
        <v>45383</v>
      </c>
      <c r="K1345">
        <v>1</v>
      </c>
      <c r="L1345">
        <f t="shared" si="41"/>
        <v>7</v>
      </c>
      <c r="M1345" s="26" t="str">
        <f>INDEX(customers!$I:$I,MATCH(orders!$B1345,customers!$A:$A,0))</f>
        <v>Social Media</v>
      </c>
      <c r="N1345" s="26" t="str">
        <f>INDEX(customers!$E:$E,MATCH(orders!$B1345,customers!$A:$A,0))</f>
        <v>North America</v>
      </c>
      <c r="O1345" s="26" t="str">
        <f>INDEX(customers!$F:$F,MATCH(orders!$B1345,customers!$A:$A,0))</f>
        <v>Tech</v>
      </c>
      <c r="P1345" s="26" t="str">
        <f>INDEX(customers!$G:$G,MATCH(orders!$B1345,customers!$A:$A,0))</f>
        <v>Mid-Market</v>
      </c>
      <c r="Q1345" t="str">
        <f>INDEX(customers!$J:$J,MATCH(orders!$B1345,customers!$A:$A,0))</f>
        <v>Basic</v>
      </c>
      <c r="R1345" t="str">
        <f>INDEX(customers!$K:$K,MATCH(orders!$B1345,customers!$A:$A,0))</f>
        <v>Monthly</v>
      </c>
    </row>
    <row r="1346" spans="1:18" x14ac:dyDescent="0.25">
      <c r="A1346" t="s">
        <v>2497</v>
      </c>
      <c r="B1346" t="s">
        <v>2478</v>
      </c>
      <c r="C1346" t="s">
        <v>2496</v>
      </c>
      <c r="D1346" s="26">
        <v>45656</v>
      </c>
      <c r="E1346" t="s">
        <v>17</v>
      </c>
      <c r="F1346" t="s">
        <v>4</v>
      </c>
      <c r="G1346">
        <v>75</v>
      </c>
      <c r="H1346">
        <v>60</v>
      </c>
      <c r="I1346" s="26">
        <f t="shared" ref="I1346:I1409" si="42">EOMONTH(D1346,-1)+1</f>
        <v>45627</v>
      </c>
      <c r="J1346" s="26">
        <f>INDEX(customers!$L:$L,MATCH(orders!$B1346,customers!$A:$A,0))</f>
        <v>45383</v>
      </c>
      <c r="K1346">
        <v>1</v>
      </c>
      <c r="L1346">
        <f t="shared" si="41"/>
        <v>8</v>
      </c>
      <c r="M1346" s="26" t="str">
        <f>INDEX(customers!$I:$I,MATCH(orders!$B1346,customers!$A:$A,0))</f>
        <v>Social Media</v>
      </c>
      <c r="N1346" s="26" t="str">
        <f>INDEX(customers!$E:$E,MATCH(orders!$B1346,customers!$A:$A,0))</f>
        <v>North America</v>
      </c>
      <c r="O1346" s="26" t="str">
        <f>INDEX(customers!$F:$F,MATCH(orders!$B1346,customers!$A:$A,0))</f>
        <v>Tech</v>
      </c>
      <c r="P1346" s="26" t="str">
        <f>INDEX(customers!$G:$G,MATCH(orders!$B1346,customers!$A:$A,0))</f>
        <v>Mid-Market</v>
      </c>
      <c r="Q1346" t="str">
        <f>INDEX(customers!$J:$J,MATCH(orders!$B1346,customers!$A:$A,0))</f>
        <v>Basic</v>
      </c>
      <c r="R1346" t="str">
        <f>INDEX(customers!$K:$K,MATCH(orders!$B1346,customers!$A:$A,0))</f>
        <v>Monthly</v>
      </c>
    </row>
    <row r="1347" spans="1:18" x14ac:dyDescent="0.25">
      <c r="A1347" t="s">
        <v>2498</v>
      </c>
      <c r="B1347" t="s">
        <v>2478</v>
      </c>
      <c r="C1347" t="s">
        <v>2499</v>
      </c>
      <c r="D1347" s="26">
        <v>45657</v>
      </c>
      <c r="E1347" t="s">
        <v>17</v>
      </c>
      <c r="F1347" t="s">
        <v>4</v>
      </c>
      <c r="G1347">
        <v>75</v>
      </c>
      <c r="H1347">
        <v>60</v>
      </c>
      <c r="I1347" s="26">
        <f t="shared" si="42"/>
        <v>45627</v>
      </c>
      <c r="J1347" s="26">
        <f>INDEX(customers!$L:$L,MATCH(orders!$B1347,customers!$A:$A,0))</f>
        <v>45383</v>
      </c>
      <c r="K1347">
        <v>1</v>
      </c>
      <c r="L1347">
        <f t="shared" ref="L1347:L1410" si="43">DATEDIF(J1347,I1347,"M")</f>
        <v>8</v>
      </c>
      <c r="M1347" s="26" t="str">
        <f>INDEX(customers!$I:$I,MATCH(orders!$B1347,customers!$A:$A,0))</f>
        <v>Social Media</v>
      </c>
      <c r="N1347" s="26" t="str">
        <f>INDEX(customers!$E:$E,MATCH(orders!$B1347,customers!$A:$A,0))</f>
        <v>North America</v>
      </c>
      <c r="O1347" s="26" t="str">
        <f>INDEX(customers!$F:$F,MATCH(orders!$B1347,customers!$A:$A,0))</f>
        <v>Tech</v>
      </c>
      <c r="P1347" s="26" t="str">
        <f>INDEX(customers!$G:$G,MATCH(orders!$B1347,customers!$A:$A,0))</f>
        <v>Mid-Market</v>
      </c>
      <c r="Q1347" t="str">
        <f>INDEX(customers!$J:$J,MATCH(orders!$B1347,customers!$A:$A,0))</f>
        <v>Basic</v>
      </c>
      <c r="R1347" t="str">
        <f>INDEX(customers!$K:$K,MATCH(orders!$B1347,customers!$A:$A,0))</f>
        <v>Monthly</v>
      </c>
    </row>
    <row r="1348" spans="1:18" x14ac:dyDescent="0.25">
      <c r="A1348" t="s">
        <v>2500</v>
      </c>
      <c r="B1348" t="s">
        <v>2501</v>
      </c>
      <c r="C1348" t="s">
        <v>2502</v>
      </c>
      <c r="D1348" s="26">
        <v>45260</v>
      </c>
      <c r="E1348" t="s">
        <v>17</v>
      </c>
      <c r="F1348" t="s">
        <v>5</v>
      </c>
      <c r="G1348">
        <v>600</v>
      </c>
      <c r="H1348">
        <v>480</v>
      </c>
      <c r="I1348" s="26">
        <f t="shared" si="42"/>
        <v>45231</v>
      </c>
      <c r="J1348" s="26">
        <f>INDEX(customers!$L:$L,MATCH(orders!$B1348,customers!$A:$A,0))</f>
        <v>45231</v>
      </c>
      <c r="K1348">
        <v>1</v>
      </c>
      <c r="L1348">
        <f t="shared" si="43"/>
        <v>0</v>
      </c>
      <c r="M1348" s="26" t="str">
        <f>INDEX(customers!$I:$I,MATCH(orders!$B1348,customers!$A:$A,0))</f>
        <v>Paid Search</v>
      </c>
      <c r="N1348" s="26" t="str">
        <f>INDEX(customers!$E:$E,MATCH(orders!$B1348,customers!$A:$A,0))</f>
        <v>Europe</v>
      </c>
      <c r="O1348" s="26" t="str">
        <f>INDEX(customers!$F:$F,MATCH(orders!$B1348,customers!$A:$A,0))</f>
        <v>Healthcare</v>
      </c>
      <c r="P1348" s="26" t="str">
        <f>INDEX(customers!$G:$G,MATCH(orders!$B1348,customers!$A:$A,0))</f>
        <v>SMBs</v>
      </c>
      <c r="Q1348" t="str">
        <f>INDEX(customers!$J:$J,MATCH(orders!$B1348,customers!$A:$A,0))</f>
        <v>Basic</v>
      </c>
      <c r="R1348" t="str">
        <f>INDEX(customers!$K:$K,MATCH(orders!$B1348,customers!$A:$A,0))</f>
        <v>Annual</v>
      </c>
    </row>
    <row r="1349" spans="1:18" x14ac:dyDescent="0.25">
      <c r="A1349" t="s">
        <v>2503</v>
      </c>
      <c r="B1349" t="s">
        <v>2501</v>
      </c>
      <c r="C1349" t="s">
        <v>2504</v>
      </c>
      <c r="D1349" s="26">
        <v>45626</v>
      </c>
      <c r="E1349" t="s">
        <v>17</v>
      </c>
      <c r="F1349" t="s">
        <v>5</v>
      </c>
      <c r="G1349">
        <v>600</v>
      </c>
      <c r="H1349">
        <v>480</v>
      </c>
      <c r="I1349" s="26">
        <f t="shared" si="42"/>
        <v>45597</v>
      </c>
      <c r="J1349" s="26">
        <f>INDEX(customers!$L:$L,MATCH(orders!$B1349,customers!$A:$A,0))</f>
        <v>45231</v>
      </c>
      <c r="K1349">
        <v>1</v>
      </c>
      <c r="L1349">
        <f t="shared" si="43"/>
        <v>12</v>
      </c>
      <c r="M1349" s="26" t="str">
        <f>INDEX(customers!$I:$I,MATCH(orders!$B1349,customers!$A:$A,0))</f>
        <v>Paid Search</v>
      </c>
      <c r="N1349" s="26" t="str">
        <f>INDEX(customers!$E:$E,MATCH(orders!$B1349,customers!$A:$A,0))</f>
        <v>Europe</v>
      </c>
      <c r="O1349" s="26" t="str">
        <f>INDEX(customers!$F:$F,MATCH(orders!$B1349,customers!$A:$A,0))</f>
        <v>Healthcare</v>
      </c>
      <c r="P1349" s="26" t="str">
        <f>INDEX(customers!$G:$G,MATCH(orders!$B1349,customers!$A:$A,0))</f>
        <v>SMBs</v>
      </c>
      <c r="Q1349" t="str">
        <f>INDEX(customers!$J:$J,MATCH(orders!$B1349,customers!$A:$A,0))</f>
        <v>Basic</v>
      </c>
      <c r="R1349" t="str">
        <f>INDEX(customers!$K:$K,MATCH(orders!$B1349,customers!$A:$A,0))</f>
        <v>Annual</v>
      </c>
    </row>
    <row r="1350" spans="1:18" x14ac:dyDescent="0.25">
      <c r="A1350" t="s">
        <v>2505</v>
      </c>
      <c r="B1350" t="s">
        <v>2506</v>
      </c>
      <c r="C1350" t="s">
        <v>2507</v>
      </c>
      <c r="D1350" s="26">
        <v>45617</v>
      </c>
      <c r="E1350" t="s">
        <v>17</v>
      </c>
      <c r="F1350" t="s">
        <v>5</v>
      </c>
      <c r="G1350">
        <v>600</v>
      </c>
      <c r="H1350">
        <v>480</v>
      </c>
      <c r="I1350" s="26">
        <f t="shared" si="42"/>
        <v>45597</v>
      </c>
      <c r="J1350" s="26">
        <f>INDEX(customers!$L:$L,MATCH(orders!$B1350,customers!$A:$A,0))</f>
        <v>45597</v>
      </c>
      <c r="K1350">
        <v>1</v>
      </c>
      <c r="L1350">
        <f t="shared" si="43"/>
        <v>0</v>
      </c>
      <c r="M1350" s="26" t="str">
        <f>INDEX(customers!$I:$I,MATCH(orders!$B1350,customers!$A:$A,0))</f>
        <v>Email</v>
      </c>
      <c r="N1350" s="26" t="str">
        <f>INDEX(customers!$E:$E,MATCH(orders!$B1350,customers!$A:$A,0))</f>
        <v>Asia-Pacific</v>
      </c>
      <c r="O1350" s="26" t="str">
        <f>INDEX(customers!$F:$F,MATCH(orders!$B1350,customers!$A:$A,0))</f>
        <v>Other</v>
      </c>
      <c r="P1350" s="26" t="str">
        <f>INDEX(customers!$G:$G,MATCH(orders!$B1350,customers!$A:$A,0))</f>
        <v>SMBs</v>
      </c>
      <c r="Q1350" t="str">
        <f>INDEX(customers!$J:$J,MATCH(orders!$B1350,customers!$A:$A,0))</f>
        <v>Pro</v>
      </c>
      <c r="R1350" t="str">
        <f>INDEX(customers!$K:$K,MATCH(orders!$B1350,customers!$A:$A,0))</f>
        <v>Monthly</v>
      </c>
    </row>
    <row r="1351" spans="1:18" x14ac:dyDescent="0.25">
      <c r="A1351" t="s">
        <v>2508</v>
      </c>
      <c r="B1351" t="s">
        <v>2509</v>
      </c>
      <c r="C1351" t="s">
        <v>2510</v>
      </c>
      <c r="D1351" s="26">
        <v>45048</v>
      </c>
      <c r="E1351" t="s">
        <v>17</v>
      </c>
      <c r="F1351" t="s">
        <v>5</v>
      </c>
      <c r="G1351">
        <v>600</v>
      </c>
      <c r="H1351">
        <v>480</v>
      </c>
      <c r="I1351" s="26">
        <f t="shared" si="42"/>
        <v>45047</v>
      </c>
      <c r="J1351" s="26">
        <f>INDEX(customers!$L:$L,MATCH(orders!$B1351,customers!$A:$A,0))</f>
        <v>45017</v>
      </c>
      <c r="K1351">
        <v>1</v>
      </c>
      <c r="L1351">
        <f t="shared" si="43"/>
        <v>1</v>
      </c>
      <c r="M1351" s="26" t="str">
        <f>INDEX(customers!$I:$I,MATCH(orders!$B1351,customers!$A:$A,0))</f>
        <v>Social Media</v>
      </c>
      <c r="N1351" s="26" t="str">
        <f>INDEX(customers!$E:$E,MATCH(orders!$B1351,customers!$A:$A,0))</f>
        <v>North America</v>
      </c>
      <c r="O1351" s="26" t="str">
        <f>INDEX(customers!$F:$F,MATCH(orders!$B1351,customers!$A:$A,0))</f>
        <v>Retail</v>
      </c>
      <c r="P1351" s="26" t="str">
        <f>INDEX(customers!$G:$G,MATCH(orders!$B1351,customers!$A:$A,0))</f>
        <v>SMBs</v>
      </c>
      <c r="Q1351" t="str">
        <f>INDEX(customers!$J:$J,MATCH(orders!$B1351,customers!$A:$A,0))</f>
        <v>Basic</v>
      </c>
      <c r="R1351" t="str">
        <f>INDEX(customers!$K:$K,MATCH(orders!$B1351,customers!$A:$A,0))</f>
        <v>Annual</v>
      </c>
    </row>
    <row r="1352" spans="1:18" x14ac:dyDescent="0.25">
      <c r="A1352" t="s">
        <v>2511</v>
      </c>
      <c r="B1352" t="s">
        <v>2509</v>
      </c>
      <c r="C1352" t="s">
        <v>2512</v>
      </c>
      <c r="D1352" s="26">
        <v>45414</v>
      </c>
      <c r="E1352" t="s">
        <v>17</v>
      </c>
      <c r="F1352" t="s">
        <v>5</v>
      </c>
      <c r="G1352">
        <v>600</v>
      </c>
      <c r="H1352">
        <v>480</v>
      </c>
      <c r="I1352" s="26">
        <f t="shared" si="42"/>
        <v>45413</v>
      </c>
      <c r="J1352" s="26">
        <f>INDEX(customers!$L:$L,MATCH(orders!$B1352,customers!$A:$A,0))</f>
        <v>45017</v>
      </c>
      <c r="K1352">
        <v>1</v>
      </c>
      <c r="L1352">
        <f t="shared" si="43"/>
        <v>13</v>
      </c>
      <c r="M1352" s="26" t="str">
        <f>INDEX(customers!$I:$I,MATCH(orders!$B1352,customers!$A:$A,0))</f>
        <v>Social Media</v>
      </c>
      <c r="N1352" s="26" t="str">
        <f>INDEX(customers!$E:$E,MATCH(orders!$B1352,customers!$A:$A,0))</f>
        <v>North America</v>
      </c>
      <c r="O1352" s="26" t="str">
        <f>INDEX(customers!$F:$F,MATCH(orders!$B1352,customers!$A:$A,0))</f>
        <v>Retail</v>
      </c>
      <c r="P1352" s="26" t="str">
        <f>INDEX(customers!$G:$G,MATCH(orders!$B1352,customers!$A:$A,0))</f>
        <v>SMBs</v>
      </c>
      <c r="Q1352" t="str">
        <f>INDEX(customers!$J:$J,MATCH(orders!$B1352,customers!$A:$A,0))</f>
        <v>Basic</v>
      </c>
      <c r="R1352" t="str">
        <f>INDEX(customers!$K:$K,MATCH(orders!$B1352,customers!$A:$A,0))</f>
        <v>Annual</v>
      </c>
    </row>
    <row r="1353" spans="1:18" x14ac:dyDescent="0.25">
      <c r="A1353" t="s">
        <v>2513</v>
      </c>
      <c r="B1353" t="s">
        <v>2514</v>
      </c>
      <c r="C1353" t="s">
        <v>2515</v>
      </c>
      <c r="D1353" s="26">
        <v>44880</v>
      </c>
      <c r="E1353" t="s">
        <v>18</v>
      </c>
      <c r="F1353" t="s">
        <v>4</v>
      </c>
      <c r="G1353">
        <v>135</v>
      </c>
      <c r="H1353">
        <v>110.7</v>
      </c>
      <c r="I1353" s="26">
        <f t="shared" si="42"/>
        <v>44866</v>
      </c>
      <c r="J1353" s="26">
        <f>INDEX(customers!$L:$L,MATCH(orders!$B1353,customers!$A:$A,0))</f>
        <v>44866</v>
      </c>
      <c r="K1353">
        <v>1</v>
      </c>
      <c r="L1353">
        <f t="shared" si="43"/>
        <v>0</v>
      </c>
      <c r="M1353" s="26" t="str">
        <f>INDEX(customers!$I:$I,MATCH(orders!$B1353,customers!$A:$A,0))</f>
        <v>Email</v>
      </c>
      <c r="N1353" s="26" t="str">
        <f>INDEX(customers!$E:$E,MATCH(orders!$B1353,customers!$A:$A,0))</f>
        <v>North America</v>
      </c>
      <c r="O1353" s="26" t="str">
        <f>INDEX(customers!$F:$F,MATCH(orders!$B1353,customers!$A:$A,0))</f>
        <v>Other</v>
      </c>
      <c r="P1353" s="26" t="str">
        <f>INDEX(customers!$G:$G,MATCH(orders!$B1353,customers!$A:$A,0))</f>
        <v>SMBs</v>
      </c>
      <c r="Q1353" t="str">
        <f>INDEX(customers!$J:$J,MATCH(orders!$B1353,customers!$A:$A,0))</f>
        <v>Pro</v>
      </c>
      <c r="R1353" t="str">
        <f>INDEX(customers!$K:$K,MATCH(orders!$B1353,customers!$A:$A,0))</f>
        <v>Monthly</v>
      </c>
    </row>
    <row r="1354" spans="1:18" x14ac:dyDescent="0.25">
      <c r="A1354" t="s">
        <v>2516</v>
      </c>
      <c r="B1354" t="s">
        <v>2514</v>
      </c>
      <c r="C1354" t="s">
        <v>2515</v>
      </c>
      <c r="D1354" s="26">
        <v>44910</v>
      </c>
      <c r="E1354" t="s">
        <v>18</v>
      </c>
      <c r="F1354" t="s">
        <v>4</v>
      </c>
      <c r="G1354">
        <v>135</v>
      </c>
      <c r="H1354">
        <v>110.7</v>
      </c>
      <c r="I1354" s="26">
        <f t="shared" si="42"/>
        <v>44896</v>
      </c>
      <c r="J1354" s="26">
        <f>INDEX(customers!$L:$L,MATCH(orders!$B1354,customers!$A:$A,0))</f>
        <v>44866</v>
      </c>
      <c r="K1354">
        <v>1</v>
      </c>
      <c r="L1354">
        <f t="shared" si="43"/>
        <v>1</v>
      </c>
      <c r="M1354" s="26" t="str">
        <f>INDEX(customers!$I:$I,MATCH(orders!$B1354,customers!$A:$A,0))</f>
        <v>Email</v>
      </c>
      <c r="N1354" s="26" t="str">
        <f>INDEX(customers!$E:$E,MATCH(orders!$B1354,customers!$A:$A,0))</f>
        <v>North America</v>
      </c>
      <c r="O1354" s="26" t="str">
        <f>INDEX(customers!$F:$F,MATCH(orders!$B1354,customers!$A:$A,0))</f>
        <v>Other</v>
      </c>
      <c r="P1354" s="26" t="str">
        <f>INDEX(customers!$G:$G,MATCH(orders!$B1354,customers!$A:$A,0))</f>
        <v>SMBs</v>
      </c>
      <c r="Q1354" t="str">
        <f>INDEX(customers!$J:$J,MATCH(orders!$B1354,customers!$A:$A,0))</f>
        <v>Pro</v>
      </c>
      <c r="R1354" t="str">
        <f>INDEX(customers!$K:$K,MATCH(orders!$B1354,customers!$A:$A,0))</f>
        <v>Monthly</v>
      </c>
    </row>
    <row r="1355" spans="1:18" x14ac:dyDescent="0.25">
      <c r="A1355" t="s">
        <v>2517</v>
      </c>
      <c r="B1355" t="s">
        <v>2514</v>
      </c>
      <c r="C1355" t="s">
        <v>2518</v>
      </c>
      <c r="D1355" s="26">
        <v>44911</v>
      </c>
      <c r="E1355" t="s">
        <v>18</v>
      </c>
      <c r="F1355" t="s">
        <v>4</v>
      </c>
      <c r="G1355">
        <v>135</v>
      </c>
      <c r="H1355">
        <v>110.7</v>
      </c>
      <c r="I1355" s="26">
        <f t="shared" si="42"/>
        <v>44896</v>
      </c>
      <c r="J1355" s="26">
        <f>INDEX(customers!$L:$L,MATCH(orders!$B1355,customers!$A:$A,0))</f>
        <v>44866</v>
      </c>
      <c r="K1355">
        <v>1</v>
      </c>
      <c r="L1355">
        <f t="shared" si="43"/>
        <v>1</v>
      </c>
      <c r="M1355" s="26" t="str">
        <f>INDEX(customers!$I:$I,MATCH(orders!$B1355,customers!$A:$A,0))</f>
        <v>Email</v>
      </c>
      <c r="N1355" s="26" t="str">
        <f>INDEX(customers!$E:$E,MATCH(orders!$B1355,customers!$A:$A,0))</f>
        <v>North America</v>
      </c>
      <c r="O1355" s="26" t="str">
        <f>INDEX(customers!$F:$F,MATCH(orders!$B1355,customers!$A:$A,0))</f>
        <v>Other</v>
      </c>
      <c r="P1355" s="26" t="str">
        <f>INDEX(customers!$G:$G,MATCH(orders!$B1355,customers!$A:$A,0))</f>
        <v>SMBs</v>
      </c>
      <c r="Q1355" t="str">
        <f>INDEX(customers!$J:$J,MATCH(orders!$B1355,customers!$A:$A,0))</f>
        <v>Pro</v>
      </c>
      <c r="R1355" t="str">
        <f>INDEX(customers!$K:$K,MATCH(orders!$B1355,customers!$A:$A,0))</f>
        <v>Monthly</v>
      </c>
    </row>
    <row r="1356" spans="1:18" x14ac:dyDescent="0.25">
      <c r="A1356" t="s">
        <v>2519</v>
      </c>
      <c r="B1356" t="s">
        <v>2514</v>
      </c>
      <c r="C1356" t="s">
        <v>2520</v>
      </c>
      <c r="D1356" s="26">
        <v>44942</v>
      </c>
      <c r="E1356" t="s">
        <v>18</v>
      </c>
      <c r="F1356" t="s">
        <v>4</v>
      </c>
      <c r="G1356">
        <v>135</v>
      </c>
      <c r="H1356">
        <v>110.7</v>
      </c>
      <c r="I1356" s="26">
        <f t="shared" si="42"/>
        <v>44927</v>
      </c>
      <c r="J1356" s="26">
        <f>INDEX(customers!$L:$L,MATCH(orders!$B1356,customers!$A:$A,0))</f>
        <v>44866</v>
      </c>
      <c r="K1356">
        <v>1</v>
      </c>
      <c r="L1356">
        <f t="shared" si="43"/>
        <v>2</v>
      </c>
      <c r="M1356" s="26" t="str">
        <f>INDEX(customers!$I:$I,MATCH(orders!$B1356,customers!$A:$A,0))</f>
        <v>Email</v>
      </c>
      <c r="N1356" s="26" t="str">
        <f>INDEX(customers!$E:$E,MATCH(orders!$B1356,customers!$A:$A,0))</f>
        <v>North America</v>
      </c>
      <c r="O1356" s="26" t="str">
        <f>INDEX(customers!$F:$F,MATCH(orders!$B1356,customers!$A:$A,0))</f>
        <v>Other</v>
      </c>
      <c r="P1356" s="26" t="str">
        <f>INDEX(customers!$G:$G,MATCH(orders!$B1356,customers!$A:$A,0))</f>
        <v>SMBs</v>
      </c>
      <c r="Q1356" t="str">
        <f>INDEX(customers!$J:$J,MATCH(orders!$B1356,customers!$A:$A,0))</f>
        <v>Pro</v>
      </c>
      <c r="R1356" t="str">
        <f>INDEX(customers!$K:$K,MATCH(orders!$B1356,customers!$A:$A,0))</f>
        <v>Monthly</v>
      </c>
    </row>
    <row r="1357" spans="1:18" x14ac:dyDescent="0.25">
      <c r="A1357" t="s">
        <v>2521</v>
      </c>
      <c r="B1357" t="s">
        <v>2514</v>
      </c>
      <c r="C1357" t="s">
        <v>2522</v>
      </c>
      <c r="D1357" s="26">
        <v>44973</v>
      </c>
      <c r="E1357" t="s">
        <v>18</v>
      </c>
      <c r="F1357" t="s">
        <v>4</v>
      </c>
      <c r="G1357">
        <v>135</v>
      </c>
      <c r="H1357">
        <v>110.7</v>
      </c>
      <c r="I1357" s="26">
        <f t="shared" si="42"/>
        <v>44958</v>
      </c>
      <c r="J1357" s="26">
        <f>INDEX(customers!$L:$L,MATCH(orders!$B1357,customers!$A:$A,0))</f>
        <v>44866</v>
      </c>
      <c r="K1357">
        <v>1</v>
      </c>
      <c r="L1357">
        <f t="shared" si="43"/>
        <v>3</v>
      </c>
      <c r="M1357" s="26" t="str">
        <f>INDEX(customers!$I:$I,MATCH(orders!$B1357,customers!$A:$A,0))</f>
        <v>Email</v>
      </c>
      <c r="N1357" s="26" t="str">
        <f>INDEX(customers!$E:$E,MATCH(orders!$B1357,customers!$A:$A,0))</f>
        <v>North America</v>
      </c>
      <c r="O1357" s="26" t="str">
        <f>INDEX(customers!$F:$F,MATCH(orders!$B1357,customers!$A:$A,0))</f>
        <v>Other</v>
      </c>
      <c r="P1357" s="26" t="str">
        <f>INDEX(customers!$G:$G,MATCH(orders!$B1357,customers!$A:$A,0))</f>
        <v>SMBs</v>
      </c>
      <c r="Q1357" t="str">
        <f>INDEX(customers!$J:$J,MATCH(orders!$B1357,customers!$A:$A,0))</f>
        <v>Pro</v>
      </c>
      <c r="R1357" t="str">
        <f>INDEX(customers!$K:$K,MATCH(orders!$B1357,customers!$A:$A,0))</f>
        <v>Monthly</v>
      </c>
    </row>
    <row r="1358" spans="1:18" x14ac:dyDescent="0.25">
      <c r="A1358" t="s">
        <v>2523</v>
      </c>
      <c r="B1358" t="s">
        <v>2514</v>
      </c>
      <c r="C1358" t="s">
        <v>2522</v>
      </c>
      <c r="D1358" s="26">
        <v>45001</v>
      </c>
      <c r="E1358" t="s">
        <v>18</v>
      </c>
      <c r="F1358" t="s">
        <v>4</v>
      </c>
      <c r="G1358">
        <v>135</v>
      </c>
      <c r="H1358">
        <v>110.7</v>
      </c>
      <c r="I1358" s="26">
        <f t="shared" si="42"/>
        <v>44986</v>
      </c>
      <c r="J1358" s="26">
        <f>INDEX(customers!$L:$L,MATCH(orders!$B1358,customers!$A:$A,0))</f>
        <v>44866</v>
      </c>
      <c r="K1358">
        <v>1</v>
      </c>
      <c r="L1358">
        <f t="shared" si="43"/>
        <v>4</v>
      </c>
      <c r="M1358" s="26" t="str">
        <f>INDEX(customers!$I:$I,MATCH(orders!$B1358,customers!$A:$A,0))</f>
        <v>Email</v>
      </c>
      <c r="N1358" s="26" t="str">
        <f>INDEX(customers!$E:$E,MATCH(orders!$B1358,customers!$A:$A,0))</f>
        <v>North America</v>
      </c>
      <c r="O1358" s="26" t="str">
        <f>INDEX(customers!$F:$F,MATCH(orders!$B1358,customers!$A:$A,0))</f>
        <v>Other</v>
      </c>
      <c r="P1358" s="26" t="str">
        <f>INDEX(customers!$G:$G,MATCH(orders!$B1358,customers!$A:$A,0))</f>
        <v>SMBs</v>
      </c>
      <c r="Q1358" t="str">
        <f>INDEX(customers!$J:$J,MATCH(orders!$B1358,customers!$A:$A,0))</f>
        <v>Pro</v>
      </c>
      <c r="R1358" t="str">
        <f>INDEX(customers!$K:$K,MATCH(orders!$B1358,customers!$A:$A,0))</f>
        <v>Monthly</v>
      </c>
    </row>
    <row r="1359" spans="1:18" x14ac:dyDescent="0.25">
      <c r="A1359" t="s">
        <v>2524</v>
      </c>
      <c r="B1359" t="s">
        <v>2514</v>
      </c>
      <c r="C1359" t="s">
        <v>2525</v>
      </c>
      <c r="D1359" s="26">
        <v>45004</v>
      </c>
      <c r="E1359" t="s">
        <v>18</v>
      </c>
      <c r="F1359" t="s">
        <v>4</v>
      </c>
      <c r="G1359">
        <v>135</v>
      </c>
      <c r="H1359">
        <v>110.7</v>
      </c>
      <c r="I1359" s="26">
        <f t="shared" si="42"/>
        <v>44986</v>
      </c>
      <c r="J1359" s="26">
        <f>INDEX(customers!$L:$L,MATCH(orders!$B1359,customers!$A:$A,0))</f>
        <v>44866</v>
      </c>
      <c r="K1359">
        <v>1</v>
      </c>
      <c r="L1359">
        <f t="shared" si="43"/>
        <v>4</v>
      </c>
      <c r="M1359" s="26" t="str">
        <f>INDEX(customers!$I:$I,MATCH(orders!$B1359,customers!$A:$A,0))</f>
        <v>Email</v>
      </c>
      <c r="N1359" s="26" t="str">
        <f>INDEX(customers!$E:$E,MATCH(orders!$B1359,customers!$A:$A,0))</f>
        <v>North America</v>
      </c>
      <c r="O1359" s="26" t="str">
        <f>INDEX(customers!$F:$F,MATCH(orders!$B1359,customers!$A:$A,0))</f>
        <v>Other</v>
      </c>
      <c r="P1359" s="26" t="str">
        <f>INDEX(customers!$G:$G,MATCH(orders!$B1359,customers!$A:$A,0))</f>
        <v>SMBs</v>
      </c>
      <c r="Q1359" t="str">
        <f>INDEX(customers!$J:$J,MATCH(orders!$B1359,customers!$A:$A,0))</f>
        <v>Pro</v>
      </c>
      <c r="R1359" t="str">
        <f>INDEX(customers!$K:$K,MATCH(orders!$B1359,customers!$A:$A,0))</f>
        <v>Monthly</v>
      </c>
    </row>
    <row r="1360" spans="1:18" x14ac:dyDescent="0.25">
      <c r="A1360" t="s">
        <v>2526</v>
      </c>
      <c r="B1360" t="s">
        <v>2514</v>
      </c>
      <c r="C1360" t="s">
        <v>2527</v>
      </c>
      <c r="D1360" s="26">
        <v>45035</v>
      </c>
      <c r="E1360" t="s">
        <v>18</v>
      </c>
      <c r="F1360" t="s">
        <v>4</v>
      </c>
      <c r="G1360">
        <v>135</v>
      </c>
      <c r="H1360">
        <v>110.7</v>
      </c>
      <c r="I1360" s="26">
        <f t="shared" si="42"/>
        <v>45017</v>
      </c>
      <c r="J1360" s="26">
        <f>INDEX(customers!$L:$L,MATCH(orders!$B1360,customers!$A:$A,0))</f>
        <v>44866</v>
      </c>
      <c r="K1360">
        <v>1</v>
      </c>
      <c r="L1360">
        <f t="shared" si="43"/>
        <v>5</v>
      </c>
      <c r="M1360" s="26" t="str">
        <f>INDEX(customers!$I:$I,MATCH(orders!$B1360,customers!$A:$A,0))</f>
        <v>Email</v>
      </c>
      <c r="N1360" s="26" t="str">
        <f>INDEX(customers!$E:$E,MATCH(orders!$B1360,customers!$A:$A,0))</f>
        <v>North America</v>
      </c>
      <c r="O1360" s="26" t="str">
        <f>INDEX(customers!$F:$F,MATCH(orders!$B1360,customers!$A:$A,0))</f>
        <v>Other</v>
      </c>
      <c r="P1360" s="26" t="str">
        <f>INDEX(customers!$G:$G,MATCH(orders!$B1360,customers!$A:$A,0))</f>
        <v>SMBs</v>
      </c>
      <c r="Q1360" t="str">
        <f>INDEX(customers!$J:$J,MATCH(orders!$B1360,customers!$A:$A,0))</f>
        <v>Pro</v>
      </c>
      <c r="R1360" t="str">
        <f>INDEX(customers!$K:$K,MATCH(orders!$B1360,customers!$A:$A,0))</f>
        <v>Monthly</v>
      </c>
    </row>
    <row r="1361" spans="1:18" x14ac:dyDescent="0.25">
      <c r="A1361" t="s">
        <v>2528</v>
      </c>
      <c r="B1361" t="s">
        <v>2514</v>
      </c>
      <c r="C1361" t="s">
        <v>2527</v>
      </c>
      <c r="D1361" s="26">
        <v>45065</v>
      </c>
      <c r="E1361" t="s">
        <v>18</v>
      </c>
      <c r="F1361" t="s">
        <v>4</v>
      </c>
      <c r="G1361">
        <v>135</v>
      </c>
      <c r="H1361">
        <v>110.7</v>
      </c>
      <c r="I1361" s="26">
        <f t="shared" si="42"/>
        <v>45047</v>
      </c>
      <c r="J1361" s="26">
        <f>INDEX(customers!$L:$L,MATCH(orders!$B1361,customers!$A:$A,0))</f>
        <v>44866</v>
      </c>
      <c r="K1361">
        <v>1</v>
      </c>
      <c r="L1361">
        <f t="shared" si="43"/>
        <v>6</v>
      </c>
      <c r="M1361" s="26" t="str">
        <f>INDEX(customers!$I:$I,MATCH(orders!$B1361,customers!$A:$A,0))</f>
        <v>Email</v>
      </c>
      <c r="N1361" s="26" t="str">
        <f>INDEX(customers!$E:$E,MATCH(orders!$B1361,customers!$A:$A,0))</f>
        <v>North America</v>
      </c>
      <c r="O1361" s="26" t="str">
        <f>INDEX(customers!$F:$F,MATCH(orders!$B1361,customers!$A:$A,0))</f>
        <v>Other</v>
      </c>
      <c r="P1361" s="26" t="str">
        <f>INDEX(customers!$G:$G,MATCH(orders!$B1361,customers!$A:$A,0))</f>
        <v>SMBs</v>
      </c>
      <c r="Q1361" t="str">
        <f>INDEX(customers!$J:$J,MATCH(orders!$B1361,customers!$A:$A,0))</f>
        <v>Pro</v>
      </c>
      <c r="R1361" t="str">
        <f>INDEX(customers!$K:$K,MATCH(orders!$B1361,customers!$A:$A,0))</f>
        <v>Monthly</v>
      </c>
    </row>
    <row r="1362" spans="1:18" x14ac:dyDescent="0.25">
      <c r="A1362" t="s">
        <v>2529</v>
      </c>
      <c r="B1362" t="s">
        <v>2514</v>
      </c>
      <c r="C1362" t="s">
        <v>2530</v>
      </c>
      <c r="D1362" s="26">
        <v>45066</v>
      </c>
      <c r="E1362" t="s">
        <v>18</v>
      </c>
      <c r="F1362" t="s">
        <v>4</v>
      </c>
      <c r="G1362">
        <v>135</v>
      </c>
      <c r="H1362">
        <v>110.7</v>
      </c>
      <c r="I1362" s="26">
        <f t="shared" si="42"/>
        <v>45047</v>
      </c>
      <c r="J1362" s="26">
        <f>INDEX(customers!$L:$L,MATCH(orders!$B1362,customers!$A:$A,0))</f>
        <v>44866</v>
      </c>
      <c r="K1362">
        <v>1</v>
      </c>
      <c r="L1362">
        <f t="shared" si="43"/>
        <v>6</v>
      </c>
      <c r="M1362" s="26" t="str">
        <f>INDEX(customers!$I:$I,MATCH(orders!$B1362,customers!$A:$A,0))</f>
        <v>Email</v>
      </c>
      <c r="N1362" s="26" t="str">
        <f>INDEX(customers!$E:$E,MATCH(orders!$B1362,customers!$A:$A,0))</f>
        <v>North America</v>
      </c>
      <c r="O1362" s="26" t="str">
        <f>INDEX(customers!$F:$F,MATCH(orders!$B1362,customers!$A:$A,0))</f>
        <v>Other</v>
      </c>
      <c r="P1362" s="26" t="str">
        <f>INDEX(customers!$G:$G,MATCH(orders!$B1362,customers!$A:$A,0))</f>
        <v>SMBs</v>
      </c>
      <c r="Q1362" t="str">
        <f>INDEX(customers!$J:$J,MATCH(orders!$B1362,customers!$A:$A,0))</f>
        <v>Pro</v>
      </c>
      <c r="R1362" t="str">
        <f>INDEX(customers!$K:$K,MATCH(orders!$B1362,customers!$A:$A,0))</f>
        <v>Monthly</v>
      </c>
    </row>
    <row r="1363" spans="1:18" x14ac:dyDescent="0.25">
      <c r="A1363" t="s">
        <v>2531</v>
      </c>
      <c r="B1363" t="s">
        <v>2514</v>
      </c>
      <c r="C1363" t="s">
        <v>2532</v>
      </c>
      <c r="D1363" s="26">
        <v>45097</v>
      </c>
      <c r="E1363" t="s">
        <v>19</v>
      </c>
      <c r="F1363" t="s">
        <v>4</v>
      </c>
      <c r="G1363">
        <v>315</v>
      </c>
      <c r="H1363">
        <v>267.75</v>
      </c>
      <c r="I1363" s="26">
        <f t="shared" si="42"/>
        <v>45078</v>
      </c>
      <c r="J1363" s="26">
        <f>INDEX(customers!$L:$L,MATCH(orders!$B1363,customers!$A:$A,0))</f>
        <v>44866</v>
      </c>
      <c r="K1363">
        <v>1</v>
      </c>
      <c r="L1363">
        <f t="shared" si="43"/>
        <v>7</v>
      </c>
      <c r="M1363" s="26" t="str">
        <f>INDEX(customers!$I:$I,MATCH(orders!$B1363,customers!$A:$A,0))</f>
        <v>Email</v>
      </c>
      <c r="N1363" s="26" t="str">
        <f>INDEX(customers!$E:$E,MATCH(orders!$B1363,customers!$A:$A,0))</f>
        <v>North America</v>
      </c>
      <c r="O1363" s="26" t="str">
        <f>INDEX(customers!$F:$F,MATCH(orders!$B1363,customers!$A:$A,0))</f>
        <v>Other</v>
      </c>
      <c r="P1363" s="26" t="str">
        <f>INDEX(customers!$G:$G,MATCH(orders!$B1363,customers!$A:$A,0))</f>
        <v>SMBs</v>
      </c>
      <c r="Q1363" t="str">
        <f>INDEX(customers!$J:$J,MATCH(orders!$B1363,customers!$A:$A,0))</f>
        <v>Pro</v>
      </c>
      <c r="R1363" t="str">
        <f>INDEX(customers!$K:$K,MATCH(orders!$B1363,customers!$A:$A,0))</f>
        <v>Monthly</v>
      </c>
    </row>
    <row r="1364" spans="1:18" x14ac:dyDescent="0.25">
      <c r="A1364" t="s">
        <v>2533</v>
      </c>
      <c r="B1364" t="s">
        <v>2514</v>
      </c>
      <c r="C1364" t="s">
        <v>2532</v>
      </c>
      <c r="D1364" s="26">
        <v>45127</v>
      </c>
      <c r="E1364" t="s">
        <v>19</v>
      </c>
      <c r="F1364" t="s">
        <v>4</v>
      </c>
      <c r="G1364">
        <v>315</v>
      </c>
      <c r="H1364">
        <v>267.75</v>
      </c>
      <c r="I1364" s="26">
        <f t="shared" si="42"/>
        <v>45108</v>
      </c>
      <c r="J1364" s="26">
        <f>INDEX(customers!$L:$L,MATCH(orders!$B1364,customers!$A:$A,0))</f>
        <v>44866</v>
      </c>
      <c r="K1364">
        <v>1</v>
      </c>
      <c r="L1364">
        <f t="shared" si="43"/>
        <v>8</v>
      </c>
      <c r="M1364" s="26" t="str">
        <f>INDEX(customers!$I:$I,MATCH(orders!$B1364,customers!$A:$A,0))</f>
        <v>Email</v>
      </c>
      <c r="N1364" s="26" t="str">
        <f>INDEX(customers!$E:$E,MATCH(orders!$B1364,customers!$A:$A,0))</f>
        <v>North America</v>
      </c>
      <c r="O1364" s="26" t="str">
        <f>INDEX(customers!$F:$F,MATCH(orders!$B1364,customers!$A:$A,0))</f>
        <v>Other</v>
      </c>
      <c r="P1364" s="26" t="str">
        <f>INDEX(customers!$G:$G,MATCH(orders!$B1364,customers!$A:$A,0))</f>
        <v>SMBs</v>
      </c>
      <c r="Q1364" t="str">
        <f>INDEX(customers!$J:$J,MATCH(orders!$B1364,customers!$A:$A,0))</f>
        <v>Pro</v>
      </c>
      <c r="R1364" t="str">
        <f>INDEX(customers!$K:$K,MATCH(orders!$B1364,customers!$A:$A,0))</f>
        <v>Monthly</v>
      </c>
    </row>
    <row r="1365" spans="1:18" x14ac:dyDescent="0.25">
      <c r="A1365" t="s">
        <v>2534</v>
      </c>
      <c r="B1365" t="s">
        <v>2514</v>
      </c>
      <c r="C1365" t="s">
        <v>2535</v>
      </c>
      <c r="D1365" s="26">
        <v>45128</v>
      </c>
      <c r="E1365" t="s">
        <v>19</v>
      </c>
      <c r="F1365" t="s">
        <v>4</v>
      </c>
      <c r="G1365">
        <v>315</v>
      </c>
      <c r="H1365">
        <v>267.75</v>
      </c>
      <c r="I1365" s="26">
        <f t="shared" si="42"/>
        <v>45108</v>
      </c>
      <c r="J1365" s="26">
        <f>INDEX(customers!$L:$L,MATCH(orders!$B1365,customers!$A:$A,0))</f>
        <v>44866</v>
      </c>
      <c r="K1365">
        <v>1</v>
      </c>
      <c r="L1365">
        <f t="shared" si="43"/>
        <v>8</v>
      </c>
      <c r="M1365" s="26" t="str">
        <f>INDEX(customers!$I:$I,MATCH(orders!$B1365,customers!$A:$A,0))</f>
        <v>Email</v>
      </c>
      <c r="N1365" s="26" t="str">
        <f>INDEX(customers!$E:$E,MATCH(orders!$B1365,customers!$A:$A,0))</f>
        <v>North America</v>
      </c>
      <c r="O1365" s="26" t="str">
        <f>INDEX(customers!$F:$F,MATCH(orders!$B1365,customers!$A:$A,0))</f>
        <v>Other</v>
      </c>
      <c r="P1365" s="26" t="str">
        <f>INDEX(customers!$G:$G,MATCH(orders!$B1365,customers!$A:$A,0))</f>
        <v>SMBs</v>
      </c>
      <c r="Q1365" t="str">
        <f>INDEX(customers!$J:$J,MATCH(orders!$B1365,customers!$A:$A,0))</f>
        <v>Pro</v>
      </c>
      <c r="R1365" t="str">
        <f>INDEX(customers!$K:$K,MATCH(orders!$B1365,customers!$A:$A,0))</f>
        <v>Monthly</v>
      </c>
    </row>
    <row r="1366" spans="1:18" x14ac:dyDescent="0.25">
      <c r="A1366" t="s">
        <v>2536</v>
      </c>
      <c r="B1366" t="s">
        <v>2514</v>
      </c>
      <c r="C1366" t="s">
        <v>2537</v>
      </c>
      <c r="D1366" s="26">
        <v>45159</v>
      </c>
      <c r="E1366" t="s">
        <v>19</v>
      </c>
      <c r="F1366" t="s">
        <v>4</v>
      </c>
      <c r="G1366">
        <v>315</v>
      </c>
      <c r="H1366">
        <v>267.75</v>
      </c>
      <c r="I1366" s="26">
        <f t="shared" si="42"/>
        <v>45139</v>
      </c>
      <c r="J1366" s="26">
        <f>INDEX(customers!$L:$L,MATCH(orders!$B1366,customers!$A:$A,0))</f>
        <v>44866</v>
      </c>
      <c r="K1366">
        <v>1</v>
      </c>
      <c r="L1366">
        <f t="shared" si="43"/>
        <v>9</v>
      </c>
      <c r="M1366" s="26" t="str">
        <f>INDEX(customers!$I:$I,MATCH(orders!$B1366,customers!$A:$A,0))</f>
        <v>Email</v>
      </c>
      <c r="N1366" s="26" t="str">
        <f>INDEX(customers!$E:$E,MATCH(orders!$B1366,customers!$A:$A,0))</f>
        <v>North America</v>
      </c>
      <c r="O1366" s="26" t="str">
        <f>INDEX(customers!$F:$F,MATCH(orders!$B1366,customers!$A:$A,0))</f>
        <v>Other</v>
      </c>
      <c r="P1366" s="26" t="str">
        <f>INDEX(customers!$G:$G,MATCH(orders!$B1366,customers!$A:$A,0))</f>
        <v>SMBs</v>
      </c>
      <c r="Q1366" t="str">
        <f>INDEX(customers!$J:$J,MATCH(orders!$B1366,customers!$A:$A,0))</f>
        <v>Pro</v>
      </c>
      <c r="R1366" t="str">
        <f>INDEX(customers!$K:$K,MATCH(orders!$B1366,customers!$A:$A,0))</f>
        <v>Monthly</v>
      </c>
    </row>
    <row r="1367" spans="1:18" x14ac:dyDescent="0.25">
      <c r="A1367" t="s">
        <v>2538</v>
      </c>
      <c r="B1367" t="s">
        <v>2514</v>
      </c>
      <c r="C1367" t="s">
        <v>2539</v>
      </c>
      <c r="D1367" s="26">
        <v>45190</v>
      </c>
      <c r="E1367" t="s">
        <v>19</v>
      </c>
      <c r="F1367" t="s">
        <v>4</v>
      </c>
      <c r="G1367">
        <v>315</v>
      </c>
      <c r="H1367">
        <v>267.75</v>
      </c>
      <c r="I1367" s="26">
        <f t="shared" si="42"/>
        <v>45170</v>
      </c>
      <c r="J1367" s="26">
        <f>INDEX(customers!$L:$L,MATCH(orders!$B1367,customers!$A:$A,0))</f>
        <v>44866</v>
      </c>
      <c r="K1367">
        <v>1</v>
      </c>
      <c r="L1367">
        <f t="shared" si="43"/>
        <v>10</v>
      </c>
      <c r="M1367" s="26" t="str">
        <f>INDEX(customers!$I:$I,MATCH(orders!$B1367,customers!$A:$A,0))</f>
        <v>Email</v>
      </c>
      <c r="N1367" s="26" t="str">
        <f>INDEX(customers!$E:$E,MATCH(orders!$B1367,customers!$A:$A,0))</f>
        <v>North America</v>
      </c>
      <c r="O1367" s="26" t="str">
        <f>INDEX(customers!$F:$F,MATCH(orders!$B1367,customers!$A:$A,0))</f>
        <v>Other</v>
      </c>
      <c r="P1367" s="26" t="str">
        <f>INDEX(customers!$G:$G,MATCH(orders!$B1367,customers!$A:$A,0))</f>
        <v>SMBs</v>
      </c>
      <c r="Q1367" t="str">
        <f>INDEX(customers!$J:$J,MATCH(orders!$B1367,customers!$A:$A,0))</f>
        <v>Pro</v>
      </c>
      <c r="R1367" t="str">
        <f>INDEX(customers!$K:$K,MATCH(orders!$B1367,customers!$A:$A,0))</f>
        <v>Monthly</v>
      </c>
    </row>
    <row r="1368" spans="1:18" x14ac:dyDescent="0.25">
      <c r="A1368" t="s">
        <v>2540</v>
      </c>
      <c r="B1368" t="s">
        <v>2514</v>
      </c>
      <c r="C1368" t="s">
        <v>2539</v>
      </c>
      <c r="D1368" s="26">
        <v>45220</v>
      </c>
      <c r="E1368" t="s">
        <v>19</v>
      </c>
      <c r="F1368" t="s">
        <v>4</v>
      </c>
      <c r="G1368">
        <v>315</v>
      </c>
      <c r="H1368">
        <v>267.75</v>
      </c>
      <c r="I1368" s="26">
        <f t="shared" si="42"/>
        <v>45200</v>
      </c>
      <c r="J1368" s="26">
        <f>INDEX(customers!$L:$L,MATCH(orders!$B1368,customers!$A:$A,0))</f>
        <v>44866</v>
      </c>
      <c r="K1368">
        <v>1</v>
      </c>
      <c r="L1368">
        <f t="shared" si="43"/>
        <v>11</v>
      </c>
      <c r="M1368" s="26" t="str">
        <f>INDEX(customers!$I:$I,MATCH(orders!$B1368,customers!$A:$A,0))</f>
        <v>Email</v>
      </c>
      <c r="N1368" s="26" t="str">
        <f>INDEX(customers!$E:$E,MATCH(orders!$B1368,customers!$A:$A,0))</f>
        <v>North America</v>
      </c>
      <c r="O1368" s="26" t="str">
        <f>INDEX(customers!$F:$F,MATCH(orders!$B1368,customers!$A:$A,0))</f>
        <v>Other</v>
      </c>
      <c r="P1368" s="26" t="str">
        <f>INDEX(customers!$G:$G,MATCH(orders!$B1368,customers!$A:$A,0))</f>
        <v>SMBs</v>
      </c>
      <c r="Q1368" t="str">
        <f>INDEX(customers!$J:$J,MATCH(orders!$B1368,customers!$A:$A,0))</f>
        <v>Pro</v>
      </c>
      <c r="R1368" t="str">
        <f>INDEX(customers!$K:$K,MATCH(orders!$B1368,customers!$A:$A,0))</f>
        <v>Monthly</v>
      </c>
    </row>
    <row r="1369" spans="1:18" x14ac:dyDescent="0.25">
      <c r="A1369" t="s">
        <v>2541</v>
      </c>
      <c r="B1369" t="s">
        <v>2514</v>
      </c>
      <c r="C1369" t="s">
        <v>2542</v>
      </c>
      <c r="D1369" s="26">
        <v>45221</v>
      </c>
      <c r="E1369" t="s">
        <v>19</v>
      </c>
      <c r="F1369" t="s">
        <v>4</v>
      </c>
      <c r="G1369">
        <v>315</v>
      </c>
      <c r="H1369">
        <v>267.75</v>
      </c>
      <c r="I1369" s="26">
        <f t="shared" si="42"/>
        <v>45200</v>
      </c>
      <c r="J1369" s="26">
        <f>INDEX(customers!$L:$L,MATCH(orders!$B1369,customers!$A:$A,0))</f>
        <v>44866</v>
      </c>
      <c r="K1369">
        <v>1</v>
      </c>
      <c r="L1369">
        <f t="shared" si="43"/>
        <v>11</v>
      </c>
      <c r="M1369" s="26" t="str">
        <f>INDEX(customers!$I:$I,MATCH(orders!$B1369,customers!$A:$A,0))</f>
        <v>Email</v>
      </c>
      <c r="N1369" s="26" t="str">
        <f>INDEX(customers!$E:$E,MATCH(orders!$B1369,customers!$A:$A,0))</f>
        <v>North America</v>
      </c>
      <c r="O1369" s="26" t="str">
        <f>INDEX(customers!$F:$F,MATCH(orders!$B1369,customers!$A:$A,0))</f>
        <v>Other</v>
      </c>
      <c r="P1369" s="26" t="str">
        <f>INDEX(customers!$G:$G,MATCH(orders!$B1369,customers!$A:$A,0))</f>
        <v>SMBs</v>
      </c>
      <c r="Q1369" t="str">
        <f>INDEX(customers!$J:$J,MATCH(orders!$B1369,customers!$A:$A,0))</f>
        <v>Pro</v>
      </c>
      <c r="R1369" t="str">
        <f>INDEX(customers!$K:$K,MATCH(orders!$B1369,customers!$A:$A,0))</f>
        <v>Monthly</v>
      </c>
    </row>
    <row r="1370" spans="1:18" x14ac:dyDescent="0.25">
      <c r="A1370" t="s">
        <v>2543</v>
      </c>
      <c r="B1370" t="s">
        <v>2514</v>
      </c>
      <c r="C1370" t="s">
        <v>2544</v>
      </c>
      <c r="D1370" s="26">
        <v>45252</v>
      </c>
      <c r="E1370" t="s">
        <v>19</v>
      </c>
      <c r="F1370" t="s">
        <v>4</v>
      </c>
      <c r="G1370">
        <v>315</v>
      </c>
      <c r="H1370">
        <v>267.75</v>
      </c>
      <c r="I1370" s="26">
        <f t="shared" si="42"/>
        <v>45231</v>
      </c>
      <c r="J1370" s="26">
        <f>INDEX(customers!$L:$L,MATCH(orders!$B1370,customers!$A:$A,0))</f>
        <v>44866</v>
      </c>
      <c r="K1370">
        <v>1</v>
      </c>
      <c r="L1370">
        <f t="shared" si="43"/>
        <v>12</v>
      </c>
      <c r="M1370" s="26" t="str">
        <f>INDEX(customers!$I:$I,MATCH(orders!$B1370,customers!$A:$A,0))</f>
        <v>Email</v>
      </c>
      <c r="N1370" s="26" t="str">
        <f>INDEX(customers!$E:$E,MATCH(orders!$B1370,customers!$A:$A,0))</f>
        <v>North America</v>
      </c>
      <c r="O1370" s="26" t="str">
        <f>INDEX(customers!$F:$F,MATCH(orders!$B1370,customers!$A:$A,0))</f>
        <v>Other</v>
      </c>
      <c r="P1370" s="26" t="str">
        <f>INDEX(customers!$G:$G,MATCH(orders!$B1370,customers!$A:$A,0))</f>
        <v>SMBs</v>
      </c>
      <c r="Q1370" t="str">
        <f>INDEX(customers!$J:$J,MATCH(orders!$B1370,customers!$A:$A,0))</f>
        <v>Pro</v>
      </c>
      <c r="R1370" t="str">
        <f>INDEX(customers!$K:$K,MATCH(orders!$B1370,customers!$A:$A,0))</f>
        <v>Monthly</v>
      </c>
    </row>
    <row r="1371" spans="1:18" x14ac:dyDescent="0.25">
      <c r="A1371" t="s">
        <v>2545</v>
      </c>
      <c r="B1371" t="s">
        <v>2514</v>
      </c>
      <c r="C1371" t="s">
        <v>2544</v>
      </c>
      <c r="D1371" s="26">
        <v>45282</v>
      </c>
      <c r="E1371" t="s">
        <v>19</v>
      </c>
      <c r="F1371" t="s">
        <v>4</v>
      </c>
      <c r="G1371">
        <v>315</v>
      </c>
      <c r="H1371">
        <v>267.75</v>
      </c>
      <c r="I1371" s="26">
        <f t="shared" si="42"/>
        <v>45261</v>
      </c>
      <c r="J1371" s="26">
        <f>INDEX(customers!$L:$L,MATCH(orders!$B1371,customers!$A:$A,0))</f>
        <v>44866</v>
      </c>
      <c r="K1371">
        <v>1</v>
      </c>
      <c r="L1371">
        <f t="shared" si="43"/>
        <v>13</v>
      </c>
      <c r="M1371" s="26" t="str">
        <f>INDEX(customers!$I:$I,MATCH(orders!$B1371,customers!$A:$A,0))</f>
        <v>Email</v>
      </c>
      <c r="N1371" s="26" t="str">
        <f>INDEX(customers!$E:$E,MATCH(orders!$B1371,customers!$A:$A,0))</f>
        <v>North America</v>
      </c>
      <c r="O1371" s="26" t="str">
        <f>INDEX(customers!$F:$F,MATCH(orders!$B1371,customers!$A:$A,0))</f>
        <v>Other</v>
      </c>
      <c r="P1371" s="26" t="str">
        <f>INDEX(customers!$G:$G,MATCH(orders!$B1371,customers!$A:$A,0))</f>
        <v>SMBs</v>
      </c>
      <c r="Q1371" t="str">
        <f>INDEX(customers!$J:$J,MATCH(orders!$B1371,customers!$A:$A,0))</f>
        <v>Pro</v>
      </c>
      <c r="R1371" t="str">
        <f>INDEX(customers!$K:$K,MATCH(orders!$B1371,customers!$A:$A,0))</f>
        <v>Monthly</v>
      </c>
    </row>
    <row r="1372" spans="1:18" x14ac:dyDescent="0.25">
      <c r="A1372" t="s">
        <v>2546</v>
      </c>
      <c r="B1372" t="s">
        <v>2514</v>
      </c>
      <c r="C1372" t="s">
        <v>2547</v>
      </c>
      <c r="D1372" s="26">
        <v>45283</v>
      </c>
      <c r="E1372" t="s">
        <v>19</v>
      </c>
      <c r="F1372" t="s">
        <v>4</v>
      </c>
      <c r="G1372">
        <v>315</v>
      </c>
      <c r="H1372">
        <v>267.75</v>
      </c>
      <c r="I1372" s="26">
        <f t="shared" si="42"/>
        <v>45261</v>
      </c>
      <c r="J1372" s="26">
        <f>INDEX(customers!$L:$L,MATCH(orders!$B1372,customers!$A:$A,0))</f>
        <v>44866</v>
      </c>
      <c r="K1372">
        <v>1</v>
      </c>
      <c r="L1372">
        <f t="shared" si="43"/>
        <v>13</v>
      </c>
      <c r="M1372" s="26" t="str">
        <f>INDEX(customers!$I:$I,MATCH(orders!$B1372,customers!$A:$A,0))</f>
        <v>Email</v>
      </c>
      <c r="N1372" s="26" t="str">
        <f>INDEX(customers!$E:$E,MATCH(orders!$B1372,customers!$A:$A,0))</f>
        <v>North America</v>
      </c>
      <c r="O1372" s="26" t="str">
        <f>INDEX(customers!$F:$F,MATCH(orders!$B1372,customers!$A:$A,0))</f>
        <v>Other</v>
      </c>
      <c r="P1372" s="26" t="str">
        <f>INDEX(customers!$G:$G,MATCH(orders!$B1372,customers!$A:$A,0))</f>
        <v>SMBs</v>
      </c>
      <c r="Q1372" t="str">
        <f>INDEX(customers!$J:$J,MATCH(orders!$B1372,customers!$A:$A,0))</f>
        <v>Pro</v>
      </c>
      <c r="R1372" t="str">
        <f>INDEX(customers!$K:$K,MATCH(orders!$B1372,customers!$A:$A,0))</f>
        <v>Monthly</v>
      </c>
    </row>
    <row r="1373" spans="1:18" x14ac:dyDescent="0.25">
      <c r="A1373" t="s">
        <v>2548</v>
      </c>
      <c r="B1373" t="s">
        <v>2514</v>
      </c>
      <c r="C1373" t="s">
        <v>2549</v>
      </c>
      <c r="D1373" s="26">
        <v>45314</v>
      </c>
      <c r="E1373" t="s">
        <v>19</v>
      </c>
      <c r="F1373" t="s">
        <v>4</v>
      </c>
      <c r="G1373">
        <v>315</v>
      </c>
      <c r="H1373">
        <v>267.75</v>
      </c>
      <c r="I1373" s="26">
        <f t="shared" si="42"/>
        <v>45292</v>
      </c>
      <c r="J1373" s="26">
        <f>INDEX(customers!$L:$L,MATCH(orders!$B1373,customers!$A:$A,0))</f>
        <v>44866</v>
      </c>
      <c r="K1373">
        <v>1</v>
      </c>
      <c r="L1373">
        <f t="shared" si="43"/>
        <v>14</v>
      </c>
      <c r="M1373" s="26" t="str">
        <f>INDEX(customers!$I:$I,MATCH(orders!$B1373,customers!$A:$A,0))</f>
        <v>Email</v>
      </c>
      <c r="N1373" s="26" t="str">
        <f>INDEX(customers!$E:$E,MATCH(orders!$B1373,customers!$A:$A,0))</f>
        <v>North America</v>
      </c>
      <c r="O1373" s="26" t="str">
        <f>INDEX(customers!$F:$F,MATCH(orders!$B1373,customers!$A:$A,0))</f>
        <v>Other</v>
      </c>
      <c r="P1373" s="26" t="str">
        <f>INDEX(customers!$G:$G,MATCH(orders!$B1373,customers!$A:$A,0))</f>
        <v>SMBs</v>
      </c>
      <c r="Q1373" t="str">
        <f>INDEX(customers!$J:$J,MATCH(orders!$B1373,customers!$A:$A,0))</f>
        <v>Pro</v>
      </c>
      <c r="R1373" t="str">
        <f>INDEX(customers!$K:$K,MATCH(orders!$B1373,customers!$A:$A,0))</f>
        <v>Monthly</v>
      </c>
    </row>
    <row r="1374" spans="1:18" x14ac:dyDescent="0.25">
      <c r="A1374" t="s">
        <v>2550</v>
      </c>
      <c r="B1374" t="s">
        <v>2514</v>
      </c>
      <c r="C1374" t="s">
        <v>2551</v>
      </c>
      <c r="D1374" s="26">
        <v>45345</v>
      </c>
      <c r="E1374" t="s">
        <v>18</v>
      </c>
      <c r="F1374" t="s">
        <v>4</v>
      </c>
      <c r="G1374">
        <v>135</v>
      </c>
      <c r="H1374">
        <v>110.7</v>
      </c>
      <c r="I1374" s="26">
        <f t="shared" si="42"/>
        <v>45323</v>
      </c>
      <c r="J1374" s="26">
        <f>INDEX(customers!$L:$L,MATCH(orders!$B1374,customers!$A:$A,0))</f>
        <v>44866</v>
      </c>
      <c r="K1374">
        <v>1</v>
      </c>
      <c r="L1374">
        <f t="shared" si="43"/>
        <v>15</v>
      </c>
      <c r="M1374" s="26" t="str">
        <f>INDEX(customers!$I:$I,MATCH(orders!$B1374,customers!$A:$A,0))</f>
        <v>Email</v>
      </c>
      <c r="N1374" s="26" t="str">
        <f>INDEX(customers!$E:$E,MATCH(orders!$B1374,customers!$A:$A,0))</f>
        <v>North America</v>
      </c>
      <c r="O1374" s="26" t="str">
        <f>INDEX(customers!$F:$F,MATCH(orders!$B1374,customers!$A:$A,0))</f>
        <v>Other</v>
      </c>
      <c r="P1374" s="26" t="str">
        <f>INDEX(customers!$G:$G,MATCH(orders!$B1374,customers!$A:$A,0))</f>
        <v>SMBs</v>
      </c>
      <c r="Q1374" t="str">
        <f>INDEX(customers!$J:$J,MATCH(orders!$B1374,customers!$A:$A,0))</f>
        <v>Pro</v>
      </c>
      <c r="R1374" t="str">
        <f>INDEX(customers!$K:$K,MATCH(orders!$B1374,customers!$A:$A,0))</f>
        <v>Monthly</v>
      </c>
    </row>
    <row r="1375" spans="1:18" x14ac:dyDescent="0.25">
      <c r="A1375" t="s">
        <v>2552</v>
      </c>
      <c r="B1375" t="s">
        <v>2514</v>
      </c>
      <c r="C1375" t="s">
        <v>2551</v>
      </c>
      <c r="D1375" s="26">
        <v>45374</v>
      </c>
      <c r="E1375" t="s">
        <v>18</v>
      </c>
      <c r="F1375" t="s">
        <v>4</v>
      </c>
      <c r="G1375">
        <v>135</v>
      </c>
      <c r="H1375">
        <v>110.7</v>
      </c>
      <c r="I1375" s="26">
        <f t="shared" si="42"/>
        <v>45352</v>
      </c>
      <c r="J1375" s="26">
        <f>INDEX(customers!$L:$L,MATCH(orders!$B1375,customers!$A:$A,0))</f>
        <v>44866</v>
      </c>
      <c r="K1375">
        <v>1</v>
      </c>
      <c r="L1375">
        <f t="shared" si="43"/>
        <v>16</v>
      </c>
      <c r="M1375" s="26" t="str">
        <f>INDEX(customers!$I:$I,MATCH(orders!$B1375,customers!$A:$A,0))</f>
        <v>Email</v>
      </c>
      <c r="N1375" s="26" t="str">
        <f>INDEX(customers!$E:$E,MATCH(orders!$B1375,customers!$A:$A,0))</f>
        <v>North America</v>
      </c>
      <c r="O1375" s="26" t="str">
        <f>INDEX(customers!$F:$F,MATCH(orders!$B1375,customers!$A:$A,0))</f>
        <v>Other</v>
      </c>
      <c r="P1375" s="26" t="str">
        <f>INDEX(customers!$G:$G,MATCH(orders!$B1375,customers!$A:$A,0))</f>
        <v>SMBs</v>
      </c>
      <c r="Q1375" t="str">
        <f>INDEX(customers!$J:$J,MATCH(orders!$B1375,customers!$A:$A,0))</f>
        <v>Pro</v>
      </c>
      <c r="R1375" t="str">
        <f>INDEX(customers!$K:$K,MATCH(orders!$B1375,customers!$A:$A,0))</f>
        <v>Monthly</v>
      </c>
    </row>
    <row r="1376" spans="1:18" x14ac:dyDescent="0.25">
      <c r="A1376" t="s">
        <v>2553</v>
      </c>
      <c r="B1376" t="s">
        <v>2514</v>
      </c>
      <c r="C1376" t="s">
        <v>2554</v>
      </c>
      <c r="D1376" s="26">
        <v>45376</v>
      </c>
      <c r="E1376" t="s">
        <v>18</v>
      </c>
      <c r="F1376" t="s">
        <v>4</v>
      </c>
      <c r="G1376">
        <v>135</v>
      </c>
      <c r="H1376">
        <v>110.7</v>
      </c>
      <c r="I1376" s="26">
        <f t="shared" si="42"/>
        <v>45352</v>
      </c>
      <c r="J1376" s="26">
        <f>INDEX(customers!$L:$L,MATCH(orders!$B1376,customers!$A:$A,0))</f>
        <v>44866</v>
      </c>
      <c r="K1376">
        <v>1</v>
      </c>
      <c r="L1376">
        <f t="shared" si="43"/>
        <v>16</v>
      </c>
      <c r="M1376" s="26" t="str">
        <f>INDEX(customers!$I:$I,MATCH(orders!$B1376,customers!$A:$A,0))</f>
        <v>Email</v>
      </c>
      <c r="N1376" s="26" t="str">
        <f>INDEX(customers!$E:$E,MATCH(orders!$B1376,customers!$A:$A,0))</f>
        <v>North America</v>
      </c>
      <c r="O1376" s="26" t="str">
        <f>INDEX(customers!$F:$F,MATCH(orders!$B1376,customers!$A:$A,0))</f>
        <v>Other</v>
      </c>
      <c r="P1376" s="26" t="str">
        <f>INDEX(customers!$G:$G,MATCH(orders!$B1376,customers!$A:$A,0))</f>
        <v>SMBs</v>
      </c>
      <c r="Q1376" t="str">
        <f>INDEX(customers!$J:$J,MATCH(orders!$B1376,customers!$A:$A,0))</f>
        <v>Pro</v>
      </c>
      <c r="R1376" t="str">
        <f>INDEX(customers!$K:$K,MATCH(orders!$B1376,customers!$A:$A,0))</f>
        <v>Monthly</v>
      </c>
    </row>
    <row r="1377" spans="1:18" x14ac:dyDescent="0.25">
      <c r="A1377" t="s">
        <v>2555</v>
      </c>
      <c r="B1377" t="s">
        <v>2514</v>
      </c>
      <c r="C1377" t="s">
        <v>2556</v>
      </c>
      <c r="D1377" s="26">
        <v>45407</v>
      </c>
      <c r="E1377" t="s">
        <v>18</v>
      </c>
      <c r="F1377" t="s">
        <v>4</v>
      </c>
      <c r="G1377">
        <v>135</v>
      </c>
      <c r="H1377">
        <v>110.7</v>
      </c>
      <c r="I1377" s="26">
        <f t="shared" si="42"/>
        <v>45383</v>
      </c>
      <c r="J1377" s="26">
        <f>INDEX(customers!$L:$L,MATCH(orders!$B1377,customers!$A:$A,0))</f>
        <v>44866</v>
      </c>
      <c r="K1377">
        <v>1</v>
      </c>
      <c r="L1377">
        <f t="shared" si="43"/>
        <v>17</v>
      </c>
      <c r="M1377" s="26" t="str">
        <f>INDEX(customers!$I:$I,MATCH(orders!$B1377,customers!$A:$A,0))</f>
        <v>Email</v>
      </c>
      <c r="N1377" s="26" t="str">
        <f>INDEX(customers!$E:$E,MATCH(orders!$B1377,customers!$A:$A,0))</f>
        <v>North America</v>
      </c>
      <c r="O1377" s="26" t="str">
        <f>INDEX(customers!$F:$F,MATCH(orders!$B1377,customers!$A:$A,0))</f>
        <v>Other</v>
      </c>
      <c r="P1377" s="26" t="str">
        <f>INDEX(customers!$G:$G,MATCH(orders!$B1377,customers!$A:$A,0))</f>
        <v>SMBs</v>
      </c>
      <c r="Q1377" t="str">
        <f>INDEX(customers!$J:$J,MATCH(orders!$B1377,customers!$A:$A,0))</f>
        <v>Pro</v>
      </c>
      <c r="R1377" t="str">
        <f>INDEX(customers!$K:$K,MATCH(orders!$B1377,customers!$A:$A,0))</f>
        <v>Monthly</v>
      </c>
    </row>
    <row r="1378" spans="1:18" x14ac:dyDescent="0.25">
      <c r="A1378" t="s">
        <v>2557</v>
      </c>
      <c r="B1378" t="s">
        <v>2514</v>
      </c>
      <c r="C1378" t="s">
        <v>2556</v>
      </c>
      <c r="D1378" s="26">
        <v>45437</v>
      </c>
      <c r="E1378" t="s">
        <v>18</v>
      </c>
      <c r="F1378" t="s">
        <v>4</v>
      </c>
      <c r="G1378">
        <v>135</v>
      </c>
      <c r="H1378">
        <v>110.7</v>
      </c>
      <c r="I1378" s="26">
        <f t="shared" si="42"/>
        <v>45413</v>
      </c>
      <c r="J1378" s="26">
        <f>INDEX(customers!$L:$L,MATCH(orders!$B1378,customers!$A:$A,0))</f>
        <v>44866</v>
      </c>
      <c r="K1378">
        <v>1</v>
      </c>
      <c r="L1378">
        <f t="shared" si="43"/>
        <v>18</v>
      </c>
      <c r="M1378" s="26" t="str">
        <f>INDEX(customers!$I:$I,MATCH(orders!$B1378,customers!$A:$A,0))</f>
        <v>Email</v>
      </c>
      <c r="N1378" s="26" t="str">
        <f>INDEX(customers!$E:$E,MATCH(orders!$B1378,customers!$A:$A,0))</f>
        <v>North America</v>
      </c>
      <c r="O1378" s="26" t="str">
        <f>INDEX(customers!$F:$F,MATCH(orders!$B1378,customers!$A:$A,0))</f>
        <v>Other</v>
      </c>
      <c r="P1378" s="26" t="str">
        <f>INDEX(customers!$G:$G,MATCH(orders!$B1378,customers!$A:$A,0))</f>
        <v>SMBs</v>
      </c>
      <c r="Q1378" t="str">
        <f>INDEX(customers!$J:$J,MATCH(orders!$B1378,customers!$A:$A,0))</f>
        <v>Pro</v>
      </c>
      <c r="R1378" t="str">
        <f>INDEX(customers!$K:$K,MATCH(orders!$B1378,customers!$A:$A,0))</f>
        <v>Monthly</v>
      </c>
    </row>
    <row r="1379" spans="1:18" x14ac:dyDescent="0.25">
      <c r="A1379" t="s">
        <v>2558</v>
      </c>
      <c r="B1379" t="s">
        <v>2514</v>
      </c>
      <c r="C1379" t="s">
        <v>2559</v>
      </c>
      <c r="D1379" s="26">
        <v>45438</v>
      </c>
      <c r="E1379" t="s">
        <v>18</v>
      </c>
      <c r="F1379" t="s">
        <v>4</v>
      </c>
      <c r="G1379">
        <v>135</v>
      </c>
      <c r="H1379">
        <v>110.7</v>
      </c>
      <c r="I1379" s="26">
        <f t="shared" si="42"/>
        <v>45413</v>
      </c>
      <c r="J1379" s="26">
        <f>INDEX(customers!$L:$L,MATCH(orders!$B1379,customers!$A:$A,0))</f>
        <v>44866</v>
      </c>
      <c r="K1379">
        <v>1</v>
      </c>
      <c r="L1379">
        <f t="shared" si="43"/>
        <v>18</v>
      </c>
      <c r="M1379" s="26" t="str">
        <f>INDEX(customers!$I:$I,MATCH(orders!$B1379,customers!$A:$A,0))</f>
        <v>Email</v>
      </c>
      <c r="N1379" s="26" t="str">
        <f>INDEX(customers!$E:$E,MATCH(orders!$B1379,customers!$A:$A,0))</f>
        <v>North America</v>
      </c>
      <c r="O1379" s="26" t="str">
        <f>INDEX(customers!$F:$F,MATCH(orders!$B1379,customers!$A:$A,0))</f>
        <v>Other</v>
      </c>
      <c r="P1379" s="26" t="str">
        <f>INDEX(customers!$G:$G,MATCH(orders!$B1379,customers!$A:$A,0))</f>
        <v>SMBs</v>
      </c>
      <c r="Q1379" t="str">
        <f>INDEX(customers!$J:$J,MATCH(orders!$B1379,customers!$A:$A,0))</f>
        <v>Pro</v>
      </c>
      <c r="R1379" t="str">
        <f>INDEX(customers!$K:$K,MATCH(orders!$B1379,customers!$A:$A,0))</f>
        <v>Monthly</v>
      </c>
    </row>
    <row r="1380" spans="1:18" x14ac:dyDescent="0.25">
      <c r="A1380" t="s">
        <v>2560</v>
      </c>
      <c r="B1380" t="s">
        <v>2514</v>
      </c>
      <c r="C1380" t="s">
        <v>2561</v>
      </c>
      <c r="D1380" s="26">
        <v>45469</v>
      </c>
      <c r="E1380" t="s">
        <v>18</v>
      </c>
      <c r="F1380" t="s">
        <v>4</v>
      </c>
      <c r="G1380">
        <v>135</v>
      </c>
      <c r="H1380">
        <v>110.7</v>
      </c>
      <c r="I1380" s="26">
        <f t="shared" si="42"/>
        <v>45444</v>
      </c>
      <c r="J1380" s="26">
        <f>INDEX(customers!$L:$L,MATCH(orders!$B1380,customers!$A:$A,0))</f>
        <v>44866</v>
      </c>
      <c r="K1380">
        <v>1</v>
      </c>
      <c r="L1380">
        <f t="shared" si="43"/>
        <v>19</v>
      </c>
      <c r="M1380" s="26" t="str">
        <f>INDEX(customers!$I:$I,MATCH(orders!$B1380,customers!$A:$A,0))</f>
        <v>Email</v>
      </c>
      <c r="N1380" s="26" t="str">
        <f>INDEX(customers!$E:$E,MATCH(orders!$B1380,customers!$A:$A,0))</f>
        <v>North America</v>
      </c>
      <c r="O1380" s="26" t="str">
        <f>INDEX(customers!$F:$F,MATCH(orders!$B1380,customers!$A:$A,0))</f>
        <v>Other</v>
      </c>
      <c r="P1380" s="26" t="str">
        <f>INDEX(customers!$G:$G,MATCH(orders!$B1380,customers!$A:$A,0))</f>
        <v>SMBs</v>
      </c>
      <c r="Q1380" t="str">
        <f>INDEX(customers!$J:$J,MATCH(orders!$B1380,customers!$A:$A,0))</f>
        <v>Pro</v>
      </c>
      <c r="R1380" t="str">
        <f>INDEX(customers!$K:$K,MATCH(orders!$B1380,customers!$A:$A,0))</f>
        <v>Monthly</v>
      </c>
    </row>
    <row r="1381" spans="1:18" x14ac:dyDescent="0.25">
      <c r="A1381" t="s">
        <v>2562</v>
      </c>
      <c r="B1381" t="s">
        <v>2514</v>
      </c>
      <c r="C1381" t="s">
        <v>2561</v>
      </c>
      <c r="D1381" s="26">
        <v>45499</v>
      </c>
      <c r="E1381" t="s">
        <v>18</v>
      </c>
      <c r="F1381" t="s">
        <v>4</v>
      </c>
      <c r="G1381">
        <v>135</v>
      </c>
      <c r="H1381">
        <v>110.7</v>
      </c>
      <c r="I1381" s="26">
        <f t="shared" si="42"/>
        <v>45474</v>
      </c>
      <c r="J1381" s="26">
        <f>INDEX(customers!$L:$L,MATCH(orders!$B1381,customers!$A:$A,0))</f>
        <v>44866</v>
      </c>
      <c r="K1381">
        <v>1</v>
      </c>
      <c r="L1381">
        <f t="shared" si="43"/>
        <v>20</v>
      </c>
      <c r="M1381" s="26" t="str">
        <f>INDEX(customers!$I:$I,MATCH(orders!$B1381,customers!$A:$A,0))</f>
        <v>Email</v>
      </c>
      <c r="N1381" s="26" t="str">
        <f>INDEX(customers!$E:$E,MATCH(orders!$B1381,customers!$A:$A,0))</f>
        <v>North America</v>
      </c>
      <c r="O1381" s="26" t="str">
        <f>INDEX(customers!$F:$F,MATCH(orders!$B1381,customers!$A:$A,0))</f>
        <v>Other</v>
      </c>
      <c r="P1381" s="26" t="str">
        <f>INDEX(customers!$G:$G,MATCH(orders!$B1381,customers!$A:$A,0))</f>
        <v>SMBs</v>
      </c>
      <c r="Q1381" t="str">
        <f>INDEX(customers!$J:$J,MATCH(orders!$B1381,customers!$A:$A,0))</f>
        <v>Pro</v>
      </c>
      <c r="R1381" t="str">
        <f>INDEX(customers!$K:$K,MATCH(orders!$B1381,customers!$A:$A,0))</f>
        <v>Monthly</v>
      </c>
    </row>
    <row r="1382" spans="1:18" x14ac:dyDescent="0.25">
      <c r="A1382" t="s">
        <v>2563</v>
      </c>
      <c r="B1382" t="s">
        <v>2514</v>
      </c>
      <c r="C1382" t="s">
        <v>2564</v>
      </c>
      <c r="D1382" s="26">
        <v>45500</v>
      </c>
      <c r="E1382" t="s">
        <v>19</v>
      </c>
      <c r="F1382" t="s">
        <v>4</v>
      </c>
      <c r="G1382">
        <v>315</v>
      </c>
      <c r="H1382">
        <v>267.75</v>
      </c>
      <c r="I1382" s="26">
        <f t="shared" si="42"/>
        <v>45474</v>
      </c>
      <c r="J1382" s="26">
        <f>INDEX(customers!$L:$L,MATCH(orders!$B1382,customers!$A:$A,0))</f>
        <v>44866</v>
      </c>
      <c r="K1382">
        <v>1</v>
      </c>
      <c r="L1382">
        <f t="shared" si="43"/>
        <v>20</v>
      </c>
      <c r="M1382" s="26" t="str">
        <f>INDEX(customers!$I:$I,MATCH(orders!$B1382,customers!$A:$A,0))</f>
        <v>Email</v>
      </c>
      <c r="N1382" s="26" t="str">
        <f>INDEX(customers!$E:$E,MATCH(orders!$B1382,customers!$A:$A,0))</f>
        <v>North America</v>
      </c>
      <c r="O1382" s="26" t="str">
        <f>INDEX(customers!$F:$F,MATCH(orders!$B1382,customers!$A:$A,0))</f>
        <v>Other</v>
      </c>
      <c r="P1382" s="26" t="str">
        <f>INDEX(customers!$G:$G,MATCH(orders!$B1382,customers!$A:$A,0))</f>
        <v>SMBs</v>
      </c>
      <c r="Q1382" t="str">
        <f>INDEX(customers!$J:$J,MATCH(orders!$B1382,customers!$A:$A,0))</f>
        <v>Pro</v>
      </c>
      <c r="R1382" t="str">
        <f>INDEX(customers!$K:$K,MATCH(orders!$B1382,customers!$A:$A,0))</f>
        <v>Monthly</v>
      </c>
    </row>
    <row r="1383" spans="1:18" x14ac:dyDescent="0.25">
      <c r="A1383" t="s">
        <v>2565</v>
      </c>
      <c r="B1383" t="s">
        <v>2514</v>
      </c>
      <c r="C1383" t="s">
        <v>2566</v>
      </c>
      <c r="D1383" s="26">
        <v>45531</v>
      </c>
      <c r="E1383" t="s">
        <v>18</v>
      </c>
      <c r="F1383" t="s">
        <v>4</v>
      </c>
      <c r="G1383">
        <v>135</v>
      </c>
      <c r="H1383">
        <v>110.7</v>
      </c>
      <c r="I1383" s="26">
        <f t="shared" si="42"/>
        <v>45505</v>
      </c>
      <c r="J1383" s="26">
        <f>INDEX(customers!$L:$L,MATCH(orders!$B1383,customers!$A:$A,0))</f>
        <v>44866</v>
      </c>
      <c r="K1383">
        <v>1</v>
      </c>
      <c r="L1383">
        <f t="shared" si="43"/>
        <v>21</v>
      </c>
      <c r="M1383" s="26" t="str">
        <f>INDEX(customers!$I:$I,MATCH(orders!$B1383,customers!$A:$A,0))</f>
        <v>Email</v>
      </c>
      <c r="N1383" s="26" t="str">
        <f>INDEX(customers!$E:$E,MATCH(orders!$B1383,customers!$A:$A,0))</f>
        <v>North America</v>
      </c>
      <c r="O1383" s="26" t="str">
        <f>INDEX(customers!$F:$F,MATCH(orders!$B1383,customers!$A:$A,0))</f>
        <v>Other</v>
      </c>
      <c r="P1383" s="26" t="str">
        <f>INDEX(customers!$G:$G,MATCH(orders!$B1383,customers!$A:$A,0))</f>
        <v>SMBs</v>
      </c>
      <c r="Q1383" t="str">
        <f>INDEX(customers!$J:$J,MATCH(orders!$B1383,customers!$A:$A,0))</f>
        <v>Pro</v>
      </c>
      <c r="R1383" t="str">
        <f>INDEX(customers!$K:$K,MATCH(orders!$B1383,customers!$A:$A,0))</f>
        <v>Monthly</v>
      </c>
    </row>
    <row r="1384" spans="1:18" x14ac:dyDescent="0.25">
      <c r="A1384" t="s">
        <v>2567</v>
      </c>
      <c r="B1384" t="s">
        <v>2514</v>
      </c>
      <c r="C1384" t="s">
        <v>2568</v>
      </c>
      <c r="D1384" s="26">
        <v>45562</v>
      </c>
      <c r="E1384" t="s">
        <v>17</v>
      </c>
      <c r="F1384" t="s">
        <v>4</v>
      </c>
      <c r="G1384">
        <v>75</v>
      </c>
      <c r="H1384">
        <v>60</v>
      </c>
      <c r="I1384" s="26">
        <f t="shared" si="42"/>
        <v>45536</v>
      </c>
      <c r="J1384" s="26">
        <f>INDEX(customers!$L:$L,MATCH(orders!$B1384,customers!$A:$A,0))</f>
        <v>44866</v>
      </c>
      <c r="K1384">
        <v>1</v>
      </c>
      <c r="L1384">
        <f t="shared" si="43"/>
        <v>22</v>
      </c>
      <c r="M1384" s="26" t="str">
        <f>INDEX(customers!$I:$I,MATCH(orders!$B1384,customers!$A:$A,0))</f>
        <v>Email</v>
      </c>
      <c r="N1384" s="26" t="str">
        <f>INDEX(customers!$E:$E,MATCH(orders!$B1384,customers!$A:$A,0))</f>
        <v>North America</v>
      </c>
      <c r="O1384" s="26" t="str">
        <f>INDEX(customers!$F:$F,MATCH(orders!$B1384,customers!$A:$A,0))</f>
        <v>Other</v>
      </c>
      <c r="P1384" s="26" t="str">
        <f>INDEX(customers!$G:$G,MATCH(orders!$B1384,customers!$A:$A,0))</f>
        <v>SMBs</v>
      </c>
      <c r="Q1384" t="str">
        <f>INDEX(customers!$J:$J,MATCH(orders!$B1384,customers!$A:$A,0))</f>
        <v>Pro</v>
      </c>
      <c r="R1384" t="str">
        <f>INDEX(customers!$K:$K,MATCH(orders!$B1384,customers!$A:$A,0))</f>
        <v>Monthly</v>
      </c>
    </row>
    <row r="1385" spans="1:18" x14ac:dyDescent="0.25">
      <c r="A1385" t="s">
        <v>2569</v>
      </c>
      <c r="B1385" t="s">
        <v>2514</v>
      </c>
      <c r="C1385" t="s">
        <v>2568</v>
      </c>
      <c r="D1385" s="26">
        <v>45592</v>
      </c>
      <c r="E1385" t="s">
        <v>17</v>
      </c>
      <c r="F1385" t="s">
        <v>4</v>
      </c>
      <c r="G1385">
        <v>75</v>
      </c>
      <c r="H1385">
        <v>60</v>
      </c>
      <c r="I1385" s="26">
        <f t="shared" si="42"/>
        <v>45566</v>
      </c>
      <c r="J1385" s="26">
        <f>INDEX(customers!$L:$L,MATCH(orders!$B1385,customers!$A:$A,0))</f>
        <v>44866</v>
      </c>
      <c r="K1385">
        <v>1</v>
      </c>
      <c r="L1385">
        <f t="shared" si="43"/>
        <v>23</v>
      </c>
      <c r="M1385" s="26" t="str">
        <f>INDEX(customers!$I:$I,MATCH(orders!$B1385,customers!$A:$A,0))</f>
        <v>Email</v>
      </c>
      <c r="N1385" s="26" t="str">
        <f>INDEX(customers!$E:$E,MATCH(orders!$B1385,customers!$A:$A,0))</f>
        <v>North America</v>
      </c>
      <c r="O1385" s="26" t="str">
        <f>INDEX(customers!$F:$F,MATCH(orders!$B1385,customers!$A:$A,0))</f>
        <v>Other</v>
      </c>
      <c r="P1385" s="26" t="str">
        <f>INDEX(customers!$G:$G,MATCH(orders!$B1385,customers!$A:$A,0))</f>
        <v>SMBs</v>
      </c>
      <c r="Q1385" t="str">
        <f>INDEX(customers!$J:$J,MATCH(orders!$B1385,customers!$A:$A,0))</f>
        <v>Pro</v>
      </c>
      <c r="R1385" t="str">
        <f>INDEX(customers!$K:$K,MATCH(orders!$B1385,customers!$A:$A,0))</f>
        <v>Monthly</v>
      </c>
    </row>
    <row r="1386" spans="1:18" x14ac:dyDescent="0.25">
      <c r="A1386" t="s">
        <v>2570</v>
      </c>
      <c r="B1386" t="s">
        <v>2514</v>
      </c>
      <c r="C1386" t="s">
        <v>2571</v>
      </c>
      <c r="D1386" s="26">
        <v>45593</v>
      </c>
      <c r="E1386" t="s">
        <v>17</v>
      </c>
      <c r="F1386" t="s">
        <v>4</v>
      </c>
      <c r="G1386">
        <v>75</v>
      </c>
      <c r="H1386">
        <v>60</v>
      </c>
      <c r="I1386" s="26">
        <f t="shared" si="42"/>
        <v>45566</v>
      </c>
      <c r="J1386" s="26">
        <f>INDEX(customers!$L:$L,MATCH(orders!$B1386,customers!$A:$A,0))</f>
        <v>44866</v>
      </c>
      <c r="K1386">
        <v>1</v>
      </c>
      <c r="L1386">
        <f t="shared" si="43"/>
        <v>23</v>
      </c>
      <c r="M1386" s="26" t="str">
        <f>INDEX(customers!$I:$I,MATCH(orders!$B1386,customers!$A:$A,0))</f>
        <v>Email</v>
      </c>
      <c r="N1386" s="26" t="str">
        <f>INDEX(customers!$E:$E,MATCH(orders!$B1386,customers!$A:$A,0))</f>
        <v>North America</v>
      </c>
      <c r="O1386" s="26" t="str">
        <f>INDEX(customers!$F:$F,MATCH(orders!$B1386,customers!$A:$A,0))</f>
        <v>Other</v>
      </c>
      <c r="P1386" s="26" t="str">
        <f>INDEX(customers!$G:$G,MATCH(orders!$B1386,customers!$A:$A,0))</f>
        <v>SMBs</v>
      </c>
      <c r="Q1386" t="str">
        <f>INDEX(customers!$J:$J,MATCH(orders!$B1386,customers!$A:$A,0))</f>
        <v>Pro</v>
      </c>
      <c r="R1386" t="str">
        <f>INDEX(customers!$K:$K,MATCH(orders!$B1386,customers!$A:$A,0))</f>
        <v>Monthly</v>
      </c>
    </row>
    <row r="1387" spans="1:18" x14ac:dyDescent="0.25">
      <c r="A1387" t="s">
        <v>2572</v>
      </c>
      <c r="B1387" t="s">
        <v>2514</v>
      </c>
      <c r="C1387" t="s">
        <v>2573</v>
      </c>
      <c r="D1387" s="26">
        <v>45624</v>
      </c>
      <c r="E1387" t="s">
        <v>17</v>
      </c>
      <c r="F1387" t="s">
        <v>4</v>
      </c>
      <c r="G1387">
        <v>75</v>
      </c>
      <c r="H1387">
        <v>60</v>
      </c>
      <c r="I1387" s="26">
        <f t="shared" si="42"/>
        <v>45597</v>
      </c>
      <c r="J1387" s="26">
        <f>INDEX(customers!$L:$L,MATCH(orders!$B1387,customers!$A:$A,0))</f>
        <v>44866</v>
      </c>
      <c r="K1387">
        <v>1</v>
      </c>
      <c r="L1387">
        <f t="shared" si="43"/>
        <v>24</v>
      </c>
      <c r="M1387" s="26" t="str">
        <f>INDEX(customers!$I:$I,MATCH(orders!$B1387,customers!$A:$A,0))</f>
        <v>Email</v>
      </c>
      <c r="N1387" s="26" t="str">
        <f>INDEX(customers!$E:$E,MATCH(orders!$B1387,customers!$A:$A,0))</f>
        <v>North America</v>
      </c>
      <c r="O1387" s="26" t="str">
        <f>INDEX(customers!$F:$F,MATCH(orders!$B1387,customers!$A:$A,0))</f>
        <v>Other</v>
      </c>
      <c r="P1387" s="26" t="str">
        <f>INDEX(customers!$G:$G,MATCH(orders!$B1387,customers!$A:$A,0))</f>
        <v>SMBs</v>
      </c>
      <c r="Q1387" t="str">
        <f>INDEX(customers!$J:$J,MATCH(orders!$B1387,customers!$A:$A,0))</f>
        <v>Pro</v>
      </c>
      <c r="R1387" t="str">
        <f>INDEX(customers!$K:$K,MATCH(orders!$B1387,customers!$A:$A,0))</f>
        <v>Monthly</v>
      </c>
    </row>
    <row r="1388" spans="1:18" x14ac:dyDescent="0.25">
      <c r="A1388" t="s">
        <v>2574</v>
      </c>
      <c r="B1388" t="s">
        <v>2514</v>
      </c>
      <c r="C1388" t="s">
        <v>2573</v>
      </c>
      <c r="D1388" s="26">
        <v>45654</v>
      </c>
      <c r="E1388" t="s">
        <v>17</v>
      </c>
      <c r="F1388" t="s">
        <v>4</v>
      </c>
      <c r="G1388">
        <v>75</v>
      </c>
      <c r="H1388">
        <v>60</v>
      </c>
      <c r="I1388" s="26">
        <f t="shared" si="42"/>
        <v>45627</v>
      </c>
      <c r="J1388" s="26">
        <f>INDEX(customers!$L:$L,MATCH(orders!$B1388,customers!$A:$A,0))</f>
        <v>44866</v>
      </c>
      <c r="K1388">
        <v>1</v>
      </c>
      <c r="L1388">
        <f t="shared" si="43"/>
        <v>25</v>
      </c>
      <c r="M1388" s="26" t="str">
        <f>INDEX(customers!$I:$I,MATCH(orders!$B1388,customers!$A:$A,0))</f>
        <v>Email</v>
      </c>
      <c r="N1388" s="26" t="str">
        <f>INDEX(customers!$E:$E,MATCH(orders!$B1388,customers!$A:$A,0))</f>
        <v>North America</v>
      </c>
      <c r="O1388" s="26" t="str">
        <f>INDEX(customers!$F:$F,MATCH(orders!$B1388,customers!$A:$A,0))</f>
        <v>Other</v>
      </c>
      <c r="P1388" s="26" t="str">
        <f>INDEX(customers!$G:$G,MATCH(orders!$B1388,customers!$A:$A,0))</f>
        <v>SMBs</v>
      </c>
      <c r="Q1388" t="str">
        <f>INDEX(customers!$J:$J,MATCH(orders!$B1388,customers!$A:$A,0))</f>
        <v>Pro</v>
      </c>
      <c r="R1388" t="str">
        <f>INDEX(customers!$K:$K,MATCH(orders!$B1388,customers!$A:$A,0))</f>
        <v>Monthly</v>
      </c>
    </row>
    <row r="1389" spans="1:18" x14ac:dyDescent="0.25">
      <c r="A1389" t="s">
        <v>2575</v>
      </c>
      <c r="B1389" t="s">
        <v>2514</v>
      </c>
      <c r="C1389" t="s">
        <v>2576</v>
      </c>
      <c r="D1389" s="26">
        <v>45655</v>
      </c>
      <c r="E1389" t="s">
        <v>17</v>
      </c>
      <c r="F1389" t="s">
        <v>4</v>
      </c>
      <c r="G1389">
        <v>75</v>
      </c>
      <c r="H1389">
        <v>60</v>
      </c>
      <c r="I1389" s="26">
        <f t="shared" si="42"/>
        <v>45627</v>
      </c>
      <c r="J1389" s="26">
        <f>INDEX(customers!$L:$L,MATCH(orders!$B1389,customers!$A:$A,0))</f>
        <v>44866</v>
      </c>
      <c r="K1389">
        <v>1</v>
      </c>
      <c r="L1389">
        <f t="shared" si="43"/>
        <v>25</v>
      </c>
      <c r="M1389" s="26" t="str">
        <f>INDEX(customers!$I:$I,MATCH(orders!$B1389,customers!$A:$A,0))</f>
        <v>Email</v>
      </c>
      <c r="N1389" s="26" t="str">
        <f>INDEX(customers!$E:$E,MATCH(orders!$B1389,customers!$A:$A,0))</f>
        <v>North America</v>
      </c>
      <c r="O1389" s="26" t="str">
        <f>INDEX(customers!$F:$F,MATCH(orders!$B1389,customers!$A:$A,0))</f>
        <v>Other</v>
      </c>
      <c r="P1389" s="26" t="str">
        <f>INDEX(customers!$G:$G,MATCH(orders!$B1389,customers!$A:$A,0))</f>
        <v>SMBs</v>
      </c>
      <c r="Q1389" t="str">
        <f>INDEX(customers!$J:$J,MATCH(orders!$B1389,customers!$A:$A,0))</f>
        <v>Pro</v>
      </c>
      <c r="R1389" t="str">
        <f>INDEX(customers!$K:$K,MATCH(orders!$B1389,customers!$A:$A,0))</f>
        <v>Monthly</v>
      </c>
    </row>
    <row r="1390" spans="1:18" x14ac:dyDescent="0.25">
      <c r="A1390" t="s">
        <v>2577</v>
      </c>
      <c r="B1390" t="s">
        <v>2578</v>
      </c>
      <c r="C1390" t="s">
        <v>2579</v>
      </c>
      <c r="D1390" s="26">
        <v>44617</v>
      </c>
      <c r="E1390" t="s">
        <v>17</v>
      </c>
      <c r="F1390" t="s">
        <v>5</v>
      </c>
      <c r="G1390">
        <v>600</v>
      </c>
      <c r="H1390">
        <v>480</v>
      </c>
      <c r="I1390" s="26">
        <f t="shared" si="42"/>
        <v>44593</v>
      </c>
      <c r="J1390" s="26">
        <f>INDEX(customers!$L:$L,MATCH(orders!$B1390,customers!$A:$A,0))</f>
        <v>44593</v>
      </c>
      <c r="K1390">
        <v>1</v>
      </c>
      <c r="L1390">
        <f t="shared" si="43"/>
        <v>0</v>
      </c>
      <c r="M1390" s="26" t="str">
        <f>INDEX(customers!$I:$I,MATCH(orders!$B1390,customers!$A:$A,0))</f>
        <v>Email</v>
      </c>
      <c r="N1390" s="26" t="str">
        <f>INDEX(customers!$E:$E,MATCH(orders!$B1390,customers!$A:$A,0))</f>
        <v>North America</v>
      </c>
      <c r="O1390" s="26" t="str">
        <f>INDEX(customers!$F:$F,MATCH(orders!$B1390,customers!$A:$A,0))</f>
        <v>Retail</v>
      </c>
      <c r="P1390" s="26" t="str">
        <f>INDEX(customers!$G:$G,MATCH(orders!$B1390,customers!$A:$A,0))</f>
        <v>SMBs</v>
      </c>
      <c r="Q1390" t="str">
        <f>INDEX(customers!$J:$J,MATCH(orders!$B1390,customers!$A:$A,0))</f>
        <v>Basic</v>
      </c>
      <c r="R1390" t="str">
        <f>INDEX(customers!$K:$K,MATCH(orders!$B1390,customers!$A:$A,0))</f>
        <v>Annual</v>
      </c>
    </row>
    <row r="1391" spans="1:18" x14ac:dyDescent="0.25">
      <c r="A1391" t="s">
        <v>2580</v>
      </c>
      <c r="B1391" t="s">
        <v>2578</v>
      </c>
      <c r="C1391" t="s">
        <v>2579</v>
      </c>
      <c r="D1391" s="26">
        <v>44982</v>
      </c>
      <c r="E1391" t="s">
        <v>17</v>
      </c>
      <c r="F1391" t="s">
        <v>5</v>
      </c>
      <c r="G1391">
        <v>600</v>
      </c>
      <c r="H1391">
        <v>480</v>
      </c>
      <c r="I1391" s="26">
        <f t="shared" si="42"/>
        <v>44958</v>
      </c>
      <c r="J1391" s="26">
        <f>INDEX(customers!$L:$L,MATCH(orders!$B1391,customers!$A:$A,0))</f>
        <v>44593</v>
      </c>
      <c r="K1391">
        <v>1</v>
      </c>
      <c r="L1391">
        <f t="shared" si="43"/>
        <v>12</v>
      </c>
      <c r="M1391" s="26" t="str">
        <f>INDEX(customers!$I:$I,MATCH(orders!$B1391,customers!$A:$A,0))</f>
        <v>Email</v>
      </c>
      <c r="N1391" s="26" t="str">
        <f>INDEX(customers!$E:$E,MATCH(orders!$B1391,customers!$A:$A,0))</f>
        <v>North America</v>
      </c>
      <c r="O1391" s="26" t="str">
        <f>INDEX(customers!$F:$F,MATCH(orders!$B1391,customers!$A:$A,0))</f>
        <v>Retail</v>
      </c>
      <c r="P1391" s="26" t="str">
        <f>INDEX(customers!$G:$G,MATCH(orders!$B1391,customers!$A:$A,0))</f>
        <v>SMBs</v>
      </c>
      <c r="Q1391" t="str">
        <f>INDEX(customers!$J:$J,MATCH(orders!$B1391,customers!$A:$A,0))</f>
        <v>Basic</v>
      </c>
      <c r="R1391" t="str">
        <f>INDEX(customers!$K:$K,MATCH(orders!$B1391,customers!$A:$A,0))</f>
        <v>Annual</v>
      </c>
    </row>
    <row r="1392" spans="1:18" x14ac:dyDescent="0.25">
      <c r="A1392" t="s">
        <v>2581</v>
      </c>
      <c r="B1392" t="s">
        <v>2578</v>
      </c>
      <c r="C1392" t="s">
        <v>2582</v>
      </c>
      <c r="D1392" s="26">
        <v>44983</v>
      </c>
      <c r="E1392" t="s">
        <v>17</v>
      </c>
      <c r="F1392" t="s">
        <v>5</v>
      </c>
      <c r="G1392">
        <v>600</v>
      </c>
      <c r="H1392">
        <v>480</v>
      </c>
      <c r="I1392" s="26">
        <f t="shared" si="42"/>
        <v>44958</v>
      </c>
      <c r="J1392" s="26">
        <f>INDEX(customers!$L:$L,MATCH(orders!$B1392,customers!$A:$A,0))</f>
        <v>44593</v>
      </c>
      <c r="K1392">
        <v>1</v>
      </c>
      <c r="L1392">
        <f t="shared" si="43"/>
        <v>12</v>
      </c>
      <c r="M1392" s="26" t="str">
        <f>INDEX(customers!$I:$I,MATCH(orders!$B1392,customers!$A:$A,0))</f>
        <v>Email</v>
      </c>
      <c r="N1392" s="26" t="str">
        <f>INDEX(customers!$E:$E,MATCH(orders!$B1392,customers!$A:$A,0))</f>
        <v>North America</v>
      </c>
      <c r="O1392" s="26" t="str">
        <f>INDEX(customers!$F:$F,MATCH(orders!$B1392,customers!$A:$A,0))</f>
        <v>Retail</v>
      </c>
      <c r="P1392" s="26" t="str">
        <f>INDEX(customers!$G:$G,MATCH(orders!$B1392,customers!$A:$A,0))</f>
        <v>SMBs</v>
      </c>
      <c r="Q1392" t="str">
        <f>INDEX(customers!$J:$J,MATCH(orders!$B1392,customers!$A:$A,0))</f>
        <v>Basic</v>
      </c>
      <c r="R1392" t="str">
        <f>INDEX(customers!$K:$K,MATCH(orders!$B1392,customers!$A:$A,0))</f>
        <v>Annual</v>
      </c>
    </row>
    <row r="1393" spans="1:18" x14ac:dyDescent="0.25">
      <c r="A1393" t="s">
        <v>2583</v>
      </c>
      <c r="B1393" t="s">
        <v>2578</v>
      </c>
      <c r="C1393" t="s">
        <v>2582</v>
      </c>
      <c r="D1393" s="26">
        <v>45348</v>
      </c>
      <c r="E1393" t="s">
        <v>17</v>
      </c>
      <c r="F1393" t="s">
        <v>5</v>
      </c>
      <c r="G1393">
        <v>600</v>
      </c>
      <c r="H1393">
        <v>480</v>
      </c>
      <c r="I1393" s="26">
        <f t="shared" si="42"/>
        <v>45323</v>
      </c>
      <c r="J1393" s="26">
        <f>INDEX(customers!$L:$L,MATCH(orders!$B1393,customers!$A:$A,0))</f>
        <v>44593</v>
      </c>
      <c r="K1393">
        <v>1</v>
      </c>
      <c r="L1393">
        <f t="shared" si="43"/>
        <v>24</v>
      </c>
      <c r="M1393" s="26" t="str">
        <f>INDEX(customers!$I:$I,MATCH(orders!$B1393,customers!$A:$A,0))</f>
        <v>Email</v>
      </c>
      <c r="N1393" s="26" t="str">
        <f>INDEX(customers!$E:$E,MATCH(orders!$B1393,customers!$A:$A,0))</f>
        <v>North America</v>
      </c>
      <c r="O1393" s="26" t="str">
        <f>INDEX(customers!$F:$F,MATCH(orders!$B1393,customers!$A:$A,0))</f>
        <v>Retail</v>
      </c>
      <c r="P1393" s="26" t="str">
        <f>INDEX(customers!$G:$G,MATCH(orders!$B1393,customers!$A:$A,0))</f>
        <v>SMBs</v>
      </c>
      <c r="Q1393" t="str">
        <f>INDEX(customers!$J:$J,MATCH(orders!$B1393,customers!$A:$A,0))</f>
        <v>Basic</v>
      </c>
      <c r="R1393" t="str">
        <f>INDEX(customers!$K:$K,MATCH(orders!$B1393,customers!$A:$A,0))</f>
        <v>Annual</v>
      </c>
    </row>
    <row r="1394" spans="1:18" x14ac:dyDescent="0.25">
      <c r="A1394" t="s">
        <v>2584</v>
      </c>
      <c r="B1394" t="s">
        <v>2578</v>
      </c>
      <c r="C1394" t="s">
        <v>2585</v>
      </c>
      <c r="D1394" s="26">
        <v>45349</v>
      </c>
      <c r="E1394" t="s">
        <v>17</v>
      </c>
      <c r="F1394" t="s">
        <v>5</v>
      </c>
      <c r="G1394">
        <v>600</v>
      </c>
      <c r="H1394">
        <v>480</v>
      </c>
      <c r="I1394" s="26">
        <f t="shared" si="42"/>
        <v>45323</v>
      </c>
      <c r="J1394" s="26">
        <f>INDEX(customers!$L:$L,MATCH(orders!$B1394,customers!$A:$A,0))</f>
        <v>44593</v>
      </c>
      <c r="K1394">
        <v>1</v>
      </c>
      <c r="L1394">
        <f t="shared" si="43"/>
        <v>24</v>
      </c>
      <c r="M1394" s="26" t="str">
        <f>INDEX(customers!$I:$I,MATCH(orders!$B1394,customers!$A:$A,0))</f>
        <v>Email</v>
      </c>
      <c r="N1394" s="26" t="str">
        <f>INDEX(customers!$E:$E,MATCH(orders!$B1394,customers!$A:$A,0))</f>
        <v>North America</v>
      </c>
      <c r="O1394" s="26" t="str">
        <f>INDEX(customers!$F:$F,MATCH(orders!$B1394,customers!$A:$A,0))</f>
        <v>Retail</v>
      </c>
      <c r="P1394" s="26" t="str">
        <f>INDEX(customers!$G:$G,MATCH(orders!$B1394,customers!$A:$A,0))</f>
        <v>SMBs</v>
      </c>
      <c r="Q1394" t="str">
        <f>INDEX(customers!$J:$J,MATCH(orders!$B1394,customers!$A:$A,0))</f>
        <v>Basic</v>
      </c>
      <c r="R1394" t="str">
        <f>INDEX(customers!$K:$K,MATCH(orders!$B1394,customers!$A:$A,0))</f>
        <v>Annual</v>
      </c>
    </row>
    <row r="1395" spans="1:18" x14ac:dyDescent="0.25">
      <c r="A1395" t="s">
        <v>2586</v>
      </c>
      <c r="B1395" t="s">
        <v>2587</v>
      </c>
      <c r="C1395" t="s">
        <v>2588</v>
      </c>
      <c r="D1395" s="26">
        <v>45301</v>
      </c>
      <c r="E1395" t="s">
        <v>17</v>
      </c>
      <c r="F1395" t="s">
        <v>5</v>
      </c>
      <c r="G1395">
        <v>600</v>
      </c>
      <c r="H1395">
        <v>480</v>
      </c>
      <c r="I1395" s="26">
        <f t="shared" si="42"/>
        <v>45292</v>
      </c>
      <c r="J1395" s="26">
        <f>INDEX(customers!$L:$L,MATCH(orders!$B1395,customers!$A:$A,0))</f>
        <v>45292</v>
      </c>
      <c r="K1395">
        <v>1</v>
      </c>
      <c r="L1395">
        <f t="shared" si="43"/>
        <v>0</v>
      </c>
      <c r="M1395" s="26" t="str">
        <f>INDEX(customers!$I:$I,MATCH(orders!$B1395,customers!$A:$A,0))</f>
        <v>Affiliate</v>
      </c>
      <c r="N1395" s="26" t="str">
        <f>INDEX(customers!$E:$E,MATCH(orders!$B1395,customers!$A:$A,0))</f>
        <v>North America</v>
      </c>
      <c r="O1395" s="26" t="str">
        <f>INDEX(customers!$F:$F,MATCH(orders!$B1395,customers!$A:$A,0))</f>
        <v>Healthcare</v>
      </c>
      <c r="P1395" s="26" t="str">
        <f>INDEX(customers!$G:$G,MATCH(orders!$B1395,customers!$A:$A,0))</f>
        <v>SMBs</v>
      </c>
      <c r="Q1395" t="str">
        <f>INDEX(customers!$J:$J,MATCH(orders!$B1395,customers!$A:$A,0))</f>
        <v>Basic</v>
      </c>
      <c r="R1395" t="str">
        <f>INDEX(customers!$K:$K,MATCH(orders!$B1395,customers!$A:$A,0))</f>
        <v>Annual</v>
      </c>
    </row>
    <row r="1396" spans="1:18" x14ac:dyDescent="0.25">
      <c r="A1396" t="s">
        <v>2589</v>
      </c>
      <c r="B1396" t="s">
        <v>2590</v>
      </c>
      <c r="C1396" t="s">
        <v>2591</v>
      </c>
      <c r="D1396" s="26">
        <v>45266</v>
      </c>
      <c r="E1396" t="s">
        <v>18</v>
      </c>
      <c r="F1396" t="s">
        <v>4</v>
      </c>
      <c r="G1396">
        <v>135</v>
      </c>
      <c r="H1396">
        <v>110.7</v>
      </c>
      <c r="I1396" s="26">
        <f t="shared" si="42"/>
        <v>45261</v>
      </c>
      <c r="J1396" s="26">
        <f>INDEX(customers!$L:$L,MATCH(orders!$B1396,customers!$A:$A,0))</f>
        <v>45261</v>
      </c>
      <c r="K1396">
        <v>1</v>
      </c>
      <c r="L1396">
        <f t="shared" si="43"/>
        <v>0</v>
      </c>
      <c r="M1396" s="26" t="str">
        <f>INDEX(customers!$I:$I,MATCH(orders!$B1396,customers!$A:$A,0))</f>
        <v>Paid Search</v>
      </c>
      <c r="N1396" s="26" t="str">
        <f>INDEX(customers!$E:$E,MATCH(orders!$B1396,customers!$A:$A,0))</f>
        <v>North America</v>
      </c>
      <c r="O1396" s="26" t="str">
        <f>INDEX(customers!$F:$F,MATCH(orders!$B1396,customers!$A:$A,0))</f>
        <v>Tech</v>
      </c>
      <c r="P1396" s="26" t="str">
        <f>INDEX(customers!$G:$G,MATCH(orders!$B1396,customers!$A:$A,0))</f>
        <v>SMBs</v>
      </c>
      <c r="Q1396" t="str">
        <f>INDEX(customers!$J:$J,MATCH(orders!$B1396,customers!$A:$A,0))</f>
        <v>Pro</v>
      </c>
      <c r="R1396" t="str">
        <f>INDEX(customers!$K:$K,MATCH(orders!$B1396,customers!$A:$A,0))</f>
        <v>Monthly</v>
      </c>
    </row>
    <row r="1397" spans="1:18" x14ac:dyDescent="0.25">
      <c r="A1397" t="s">
        <v>2592</v>
      </c>
      <c r="B1397" t="s">
        <v>2590</v>
      </c>
      <c r="C1397" t="s">
        <v>2593</v>
      </c>
      <c r="D1397" s="26">
        <v>45297</v>
      </c>
      <c r="E1397" t="s">
        <v>18</v>
      </c>
      <c r="F1397" t="s">
        <v>4</v>
      </c>
      <c r="G1397">
        <v>135</v>
      </c>
      <c r="H1397">
        <v>110.7</v>
      </c>
      <c r="I1397" s="26">
        <f t="shared" si="42"/>
        <v>45292</v>
      </c>
      <c r="J1397" s="26">
        <f>INDEX(customers!$L:$L,MATCH(orders!$B1397,customers!$A:$A,0))</f>
        <v>45261</v>
      </c>
      <c r="K1397">
        <v>1</v>
      </c>
      <c r="L1397">
        <f t="shared" si="43"/>
        <v>1</v>
      </c>
      <c r="M1397" s="26" t="str">
        <f>INDEX(customers!$I:$I,MATCH(orders!$B1397,customers!$A:$A,0))</f>
        <v>Paid Search</v>
      </c>
      <c r="N1397" s="26" t="str">
        <f>INDEX(customers!$E:$E,MATCH(orders!$B1397,customers!$A:$A,0))</f>
        <v>North America</v>
      </c>
      <c r="O1397" s="26" t="str">
        <f>INDEX(customers!$F:$F,MATCH(orders!$B1397,customers!$A:$A,0))</f>
        <v>Tech</v>
      </c>
      <c r="P1397" s="26" t="str">
        <f>INDEX(customers!$G:$G,MATCH(orders!$B1397,customers!$A:$A,0))</f>
        <v>SMBs</v>
      </c>
      <c r="Q1397" t="str">
        <f>INDEX(customers!$J:$J,MATCH(orders!$B1397,customers!$A:$A,0))</f>
        <v>Pro</v>
      </c>
      <c r="R1397" t="str">
        <f>INDEX(customers!$K:$K,MATCH(orders!$B1397,customers!$A:$A,0))</f>
        <v>Monthly</v>
      </c>
    </row>
    <row r="1398" spans="1:18" x14ac:dyDescent="0.25">
      <c r="A1398" t="s">
        <v>2594</v>
      </c>
      <c r="B1398" t="s">
        <v>2595</v>
      </c>
      <c r="C1398" t="s">
        <v>2596</v>
      </c>
      <c r="D1398" s="26">
        <v>45307</v>
      </c>
      <c r="E1398" t="s">
        <v>19</v>
      </c>
      <c r="F1398" t="s">
        <v>4</v>
      </c>
      <c r="G1398">
        <v>315</v>
      </c>
      <c r="H1398">
        <v>267.75</v>
      </c>
      <c r="I1398" s="26">
        <f t="shared" si="42"/>
        <v>45292</v>
      </c>
      <c r="J1398" s="26">
        <f>INDEX(customers!$L:$L,MATCH(orders!$B1398,customers!$A:$A,0))</f>
        <v>45292</v>
      </c>
      <c r="K1398">
        <v>1</v>
      </c>
      <c r="L1398">
        <f t="shared" si="43"/>
        <v>0</v>
      </c>
      <c r="M1398" s="26" t="str">
        <f>INDEX(customers!$I:$I,MATCH(orders!$B1398,customers!$A:$A,0))</f>
        <v>Paid Search</v>
      </c>
      <c r="N1398" s="26" t="str">
        <f>INDEX(customers!$E:$E,MATCH(orders!$B1398,customers!$A:$A,0))</f>
        <v>Europe</v>
      </c>
      <c r="O1398" s="26" t="str">
        <f>INDEX(customers!$F:$F,MATCH(orders!$B1398,customers!$A:$A,0))</f>
        <v>Retail</v>
      </c>
      <c r="P1398" s="26" t="str">
        <f>INDEX(customers!$G:$G,MATCH(orders!$B1398,customers!$A:$A,0))</f>
        <v>SMBs</v>
      </c>
      <c r="Q1398" t="str">
        <f>INDEX(customers!$J:$J,MATCH(orders!$B1398,customers!$A:$A,0))</f>
        <v>Pro</v>
      </c>
      <c r="R1398" t="str">
        <f>INDEX(customers!$K:$K,MATCH(orders!$B1398,customers!$A:$A,0))</f>
        <v>Monthly</v>
      </c>
    </row>
    <row r="1399" spans="1:18" x14ac:dyDescent="0.25">
      <c r="A1399" t="s">
        <v>2597</v>
      </c>
      <c r="B1399" t="s">
        <v>2595</v>
      </c>
      <c r="C1399" t="s">
        <v>2598</v>
      </c>
      <c r="D1399" s="26">
        <v>45338</v>
      </c>
      <c r="E1399" t="s">
        <v>19</v>
      </c>
      <c r="F1399" t="s">
        <v>4</v>
      </c>
      <c r="G1399">
        <v>315</v>
      </c>
      <c r="H1399">
        <v>267.75</v>
      </c>
      <c r="I1399" s="26">
        <f t="shared" si="42"/>
        <v>45323</v>
      </c>
      <c r="J1399" s="26">
        <f>INDEX(customers!$L:$L,MATCH(orders!$B1399,customers!$A:$A,0))</f>
        <v>45292</v>
      </c>
      <c r="K1399">
        <v>1</v>
      </c>
      <c r="L1399">
        <f t="shared" si="43"/>
        <v>1</v>
      </c>
      <c r="M1399" s="26" t="str">
        <f>INDEX(customers!$I:$I,MATCH(orders!$B1399,customers!$A:$A,0))</f>
        <v>Paid Search</v>
      </c>
      <c r="N1399" s="26" t="str">
        <f>INDEX(customers!$E:$E,MATCH(orders!$B1399,customers!$A:$A,0))</f>
        <v>Europe</v>
      </c>
      <c r="O1399" s="26" t="str">
        <f>INDEX(customers!$F:$F,MATCH(orders!$B1399,customers!$A:$A,0))</f>
        <v>Retail</v>
      </c>
      <c r="P1399" s="26" t="str">
        <f>INDEX(customers!$G:$G,MATCH(orders!$B1399,customers!$A:$A,0))</f>
        <v>SMBs</v>
      </c>
      <c r="Q1399" t="str">
        <f>INDEX(customers!$J:$J,MATCH(orders!$B1399,customers!$A:$A,0))</f>
        <v>Pro</v>
      </c>
      <c r="R1399" t="str">
        <f>INDEX(customers!$K:$K,MATCH(orders!$B1399,customers!$A:$A,0))</f>
        <v>Monthly</v>
      </c>
    </row>
    <row r="1400" spans="1:18" x14ac:dyDescent="0.25">
      <c r="A1400" t="s">
        <v>2599</v>
      </c>
      <c r="B1400" t="s">
        <v>2595</v>
      </c>
      <c r="C1400" t="s">
        <v>2598</v>
      </c>
      <c r="D1400" s="26">
        <v>45367</v>
      </c>
      <c r="E1400" t="s">
        <v>19</v>
      </c>
      <c r="F1400" t="s">
        <v>4</v>
      </c>
      <c r="G1400">
        <v>315</v>
      </c>
      <c r="H1400">
        <v>267.75</v>
      </c>
      <c r="I1400" s="26">
        <f t="shared" si="42"/>
        <v>45352</v>
      </c>
      <c r="J1400" s="26">
        <f>INDEX(customers!$L:$L,MATCH(orders!$B1400,customers!$A:$A,0))</f>
        <v>45292</v>
      </c>
      <c r="K1400">
        <v>1</v>
      </c>
      <c r="L1400">
        <f t="shared" si="43"/>
        <v>2</v>
      </c>
      <c r="M1400" s="26" t="str">
        <f>INDEX(customers!$I:$I,MATCH(orders!$B1400,customers!$A:$A,0))</f>
        <v>Paid Search</v>
      </c>
      <c r="N1400" s="26" t="str">
        <f>INDEX(customers!$E:$E,MATCH(orders!$B1400,customers!$A:$A,0))</f>
        <v>Europe</v>
      </c>
      <c r="O1400" s="26" t="str">
        <f>INDEX(customers!$F:$F,MATCH(orders!$B1400,customers!$A:$A,0))</f>
        <v>Retail</v>
      </c>
      <c r="P1400" s="26" t="str">
        <f>INDEX(customers!$G:$G,MATCH(orders!$B1400,customers!$A:$A,0))</f>
        <v>SMBs</v>
      </c>
      <c r="Q1400" t="str">
        <f>INDEX(customers!$J:$J,MATCH(orders!$B1400,customers!$A:$A,0))</f>
        <v>Pro</v>
      </c>
      <c r="R1400" t="str">
        <f>INDEX(customers!$K:$K,MATCH(orders!$B1400,customers!$A:$A,0))</f>
        <v>Monthly</v>
      </c>
    </row>
    <row r="1401" spans="1:18" x14ac:dyDescent="0.25">
      <c r="A1401" t="s">
        <v>2600</v>
      </c>
      <c r="B1401" t="s">
        <v>2595</v>
      </c>
      <c r="C1401" t="s">
        <v>2601</v>
      </c>
      <c r="D1401" s="26">
        <v>45369</v>
      </c>
      <c r="E1401" t="s">
        <v>19</v>
      </c>
      <c r="F1401" t="s">
        <v>4</v>
      </c>
      <c r="G1401">
        <v>315</v>
      </c>
      <c r="H1401">
        <v>267.75</v>
      </c>
      <c r="I1401" s="26">
        <f t="shared" si="42"/>
        <v>45352</v>
      </c>
      <c r="J1401" s="26">
        <f>INDEX(customers!$L:$L,MATCH(orders!$B1401,customers!$A:$A,0))</f>
        <v>45292</v>
      </c>
      <c r="K1401">
        <v>1</v>
      </c>
      <c r="L1401">
        <f t="shared" si="43"/>
        <v>2</v>
      </c>
      <c r="M1401" s="26" t="str">
        <f>INDEX(customers!$I:$I,MATCH(orders!$B1401,customers!$A:$A,0))</f>
        <v>Paid Search</v>
      </c>
      <c r="N1401" s="26" t="str">
        <f>INDEX(customers!$E:$E,MATCH(orders!$B1401,customers!$A:$A,0))</f>
        <v>Europe</v>
      </c>
      <c r="O1401" s="26" t="str">
        <f>INDEX(customers!$F:$F,MATCH(orders!$B1401,customers!$A:$A,0))</f>
        <v>Retail</v>
      </c>
      <c r="P1401" s="26" t="str">
        <f>INDEX(customers!$G:$G,MATCH(orders!$B1401,customers!$A:$A,0))</f>
        <v>SMBs</v>
      </c>
      <c r="Q1401" t="str">
        <f>INDEX(customers!$J:$J,MATCH(orders!$B1401,customers!$A:$A,0))</f>
        <v>Pro</v>
      </c>
      <c r="R1401" t="str">
        <f>INDEX(customers!$K:$K,MATCH(orders!$B1401,customers!$A:$A,0))</f>
        <v>Monthly</v>
      </c>
    </row>
    <row r="1402" spans="1:18" x14ac:dyDescent="0.25">
      <c r="A1402" t="s">
        <v>2602</v>
      </c>
      <c r="B1402" t="s">
        <v>2595</v>
      </c>
      <c r="C1402" t="s">
        <v>2603</v>
      </c>
      <c r="D1402" s="26">
        <v>45400</v>
      </c>
      <c r="E1402" t="s">
        <v>19</v>
      </c>
      <c r="F1402" t="s">
        <v>4</v>
      </c>
      <c r="G1402">
        <v>315</v>
      </c>
      <c r="H1402">
        <v>267.75</v>
      </c>
      <c r="I1402" s="26">
        <f t="shared" si="42"/>
        <v>45383</v>
      </c>
      <c r="J1402" s="26">
        <f>INDEX(customers!$L:$L,MATCH(orders!$B1402,customers!$A:$A,0))</f>
        <v>45292</v>
      </c>
      <c r="K1402">
        <v>1</v>
      </c>
      <c r="L1402">
        <f t="shared" si="43"/>
        <v>3</v>
      </c>
      <c r="M1402" s="26" t="str">
        <f>INDEX(customers!$I:$I,MATCH(orders!$B1402,customers!$A:$A,0))</f>
        <v>Paid Search</v>
      </c>
      <c r="N1402" s="26" t="str">
        <f>INDEX(customers!$E:$E,MATCH(orders!$B1402,customers!$A:$A,0))</f>
        <v>Europe</v>
      </c>
      <c r="O1402" s="26" t="str">
        <f>INDEX(customers!$F:$F,MATCH(orders!$B1402,customers!$A:$A,0))</f>
        <v>Retail</v>
      </c>
      <c r="P1402" s="26" t="str">
        <f>INDEX(customers!$G:$G,MATCH(orders!$B1402,customers!$A:$A,0))</f>
        <v>SMBs</v>
      </c>
      <c r="Q1402" t="str">
        <f>INDEX(customers!$J:$J,MATCH(orders!$B1402,customers!$A:$A,0))</f>
        <v>Pro</v>
      </c>
      <c r="R1402" t="str">
        <f>INDEX(customers!$K:$K,MATCH(orders!$B1402,customers!$A:$A,0))</f>
        <v>Monthly</v>
      </c>
    </row>
    <row r="1403" spans="1:18" x14ac:dyDescent="0.25">
      <c r="A1403" t="s">
        <v>2604</v>
      </c>
      <c r="B1403" t="s">
        <v>2595</v>
      </c>
      <c r="C1403" t="s">
        <v>2603</v>
      </c>
      <c r="D1403" s="26">
        <v>45430</v>
      </c>
      <c r="E1403" t="s">
        <v>19</v>
      </c>
      <c r="F1403" t="s">
        <v>4</v>
      </c>
      <c r="G1403">
        <v>315</v>
      </c>
      <c r="H1403">
        <v>267.75</v>
      </c>
      <c r="I1403" s="26">
        <f t="shared" si="42"/>
        <v>45413</v>
      </c>
      <c r="J1403" s="26">
        <f>INDEX(customers!$L:$L,MATCH(orders!$B1403,customers!$A:$A,0))</f>
        <v>45292</v>
      </c>
      <c r="K1403">
        <v>1</v>
      </c>
      <c r="L1403">
        <f t="shared" si="43"/>
        <v>4</v>
      </c>
      <c r="M1403" s="26" t="str">
        <f>INDEX(customers!$I:$I,MATCH(orders!$B1403,customers!$A:$A,0))</f>
        <v>Paid Search</v>
      </c>
      <c r="N1403" s="26" t="str">
        <f>INDEX(customers!$E:$E,MATCH(orders!$B1403,customers!$A:$A,0))</f>
        <v>Europe</v>
      </c>
      <c r="O1403" s="26" t="str">
        <f>INDEX(customers!$F:$F,MATCH(orders!$B1403,customers!$A:$A,0))</f>
        <v>Retail</v>
      </c>
      <c r="P1403" s="26" t="str">
        <f>INDEX(customers!$G:$G,MATCH(orders!$B1403,customers!$A:$A,0))</f>
        <v>SMBs</v>
      </c>
      <c r="Q1403" t="str">
        <f>INDEX(customers!$J:$J,MATCH(orders!$B1403,customers!$A:$A,0))</f>
        <v>Pro</v>
      </c>
      <c r="R1403" t="str">
        <f>INDEX(customers!$K:$K,MATCH(orders!$B1403,customers!$A:$A,0))</f>
        <v>Monthly</v>
      </c>
    </row>
    <row r="1404" spans="1:18" x14ac:dyDescent="0.25">
      <c r="A1404" t="s">
        <v>2605</v>
      </c>
      <c r="B1404" t="s">
        <v>2595</v>
      </c>
      <c r="C1404" t="s">
        <v>2606</v>
      </c>
      <c r="D1404" s="26">
        <v>45431</v>
      </c>
      <c r="E1404" t="s">
        <v>19</v>
      </c>
      <c r="F1404" t="s">
        <v>4</v>
      </c>
      <c r="G1404">
        <v>315</v>
      </c>
      <c r="H1404">
        <v>267.75</v>
      </c>
      <c r="I1404" s="26">
        <f t="shared" si="42"/>
        <v>45413</v>
      </c>
      <c r="J1404" s="26">
        <f>INDEX(customers!$L:$L,MATCH(orders!$B1404,customers!$A:$A,0))</f>
        <v>45292</v>
      </c>
      <c r="K1404">
        <v>1</v>
      </c>
      <c r="L1404">
        <f t="shared" si="43"/>
        <v>4</v>
      </c>
      <c r="M1404" s="26" t="str">
        <f>INDEX(customers!$I:$I,MATCH(orders!$B1404,customers!$A:$A,0))</f>
        <v>Paid Search</v>
      </c>
      <c r="N1404" s="26" t="str">
        <f>INDEX(customers!$E:$E,MATCH(orders!$B1404,customers!$A:$A,0))</f>
        <v>Europe</v>
      </c>
      <c r="O1404" s="26" t="str">
        <f>INDEX(customers!$F:$F,MATCH(orders!$B1404,customers!$A:$A,0))</f>
        <v>Retail</v>
      </c>
      <c r="P1404" s="26" t="str">
        <f>INDEX(customers!$G:$G,MATCH(orders!$B1404,customers!$A:$A,0))</f>
        <v>SMBs</v>
      </c>
      <c r="Q1404" t="str">
        <f>INDEX(customers!$J:$J,MATCH(orders!$B1404,customers!$A:$A,0))</f>
        <v>Pro</v>
      </c>
      <c r="R1404" t="str">
        <f>INDEX(customers!$K:$K,MATCH(orders!$B1404,customers!$A:$A,0))</f>
        <v>Monthly</v>
      </c>
    </row>
    <row r="1405" spans="1:18" x14ac:dyDescent="0.25">
      <c r="A1405" t="s">
        <v>2607</v>
      </c>
      <c r="B1405" t="s">
        <v>2595</v>
      </c>
      <c r="C1405" t="s">
        <v>2608</v>
      </c>
      <c r="D1405" s="26">
        <v>45462</v>
      </c>
      <c r="E1405" t="s">
        <v>19</v>
      </c>
      <c r="F1405" t="s">
        <v>4</v>
      </c>
      <c r="G1405">
        <v>315</v>
      </c>
      <c r="H1405">
        <v>267.75</v>
      </c>
      <c r="I1405" s="26">
        <f t="shared" si="42"/>
        <v>45444</v>
      </c>
      <c r="J1405" s="26">
        <f>INDEX(customers!$L:$L,MATCH(orders!$B1405,customers!$A:$A,0))</f>
        <v>45292</v>
      </c>
      <c r="K1405">
        <v>1</v>
      </c>
      <c r="L1405">
        <f t="shared" si="43"/>
        <v>5</v>
      </c>
      <c r="M1405" s="26" t="str">
        <f>INDEX(customers!$I:$I,MATCH(orders!$B1405,customers!$A:$A,0))</f>
        <v>Paid Search</v>
      </c>
      <c r="N1405" s="26" t="str">
        <f>INDEX(customers!$E:$E,MATCH(orders!$B1405,customers!$A:$A,0))</f>
        <v>Europe</v>
      </c>
      <c r="O1405" s="26" t="str">
        <f>INDEX(customers!$F:$F,MATCH(orders!$B1405,customers!$A:$A,0))</f>
        <v>Retail</v>
      </c>
      <c r="P1405" s="26" t="str">
        <f>INDEX(customers!$G:$G,MATCH(orders!$B1405,customers!$A:$A,0))</f>
        <v>SMBs</v>
      </c>
      <c r="Q1405" t="str">
        <f>INDEX(customers!$J:$J,MATCH(orders!$B1405,customers!$A:$A,0))</f>
        <v>Pro</v>
      </c>
      <c r="R1405" t="str">
        <f>INDEX(customers!$K:$K,MATCH(orders!$B1405,customers!$A:$A,0))</f>
        <v>Monthly</v>
      </c>
    </row>
    <row r="1406" spans="1:18" x14ac:dyDescent="0.25">
      <c r="A1406" t="s">
        <v>2609</v>
      </c>
      <c r="B1406" t="s">
        <v>2610</v>
      </c>
      <c r="C1406" t="s">
        <v>2611</v>
      </c>
      <c r="D1406" s="26">
        <v>45429</v>
      </c>
      <c r="E1406" t="s">
        <v>17</v>
      </c>
      <c r="F1406" t="s">
        <v>4</v>
      </c>
      <c r="G1406">
        <v>75</v>
      </c>
      <c r="H1406">
        <v>60</v>
      </c>
      <c r="I1406" s="26">
        <f t="shared" si="42"/>
        <v>45413</v>
      </c>
      <c r="J1406" s="26">
        <f>INDEX(customers!$L:$L,MATCH(orders!$B1406,customers!$A:$A,0))</f>
        <v>45413</v>
      </c>
      <c r="K1406">
        <v>1</v>
      </c>
      <c r="L1406">
        <f t="shared" si="43"/>
        <v>0</v>
      </c>
      <c r="M1406" s="26" t="str">
        <f>INDEX(customers!$I:$I,MATCH(orders!$B1406,customers!$A:$A,0))</f>
        <v>Email</v>
      </c>
      <c r="N1406" s="26" t="str">
        <f>INDEX(customers!$E:$E,MATCH(orders!$B1406,customers!$A:$A,0))</f>
        <v>Europe</v>
      </c>
      <c r="O1406" s="26" t="str">
        <f>INDEX(customers!$F:$F,MATCH(orders!$B1406,customers!$A:$A,0))</f>
        <v>Healthcare</v>
      </c>
      <c r="P1406" s="26" t="str">
        <f>INDEX(customers!$G:$G,MATCH(orders!$B1406,customers!$A:$A,0))</f>
        <v>SMBs</v>
      </c>
      <c r="Q1406" t="str">
        <f>INDEX(customers!$J:$J,MATCH(orders!$B1406,customers!$A:$A,0))</f>
        <v>Pro</v>
      </c>
      <c r="R1406" t="str">
        <f>INDEX(customers!$K:$K,MATCH(orders!$B1406,customers!$A:$A,0))</f>
        <v>Monthly</v>
      </c>
    </row>
    <row r="1407" spans="1:18" x14ac:dyDescent="0.25">
      <c r="A1407" t="s">
        <v>2612</v>
      </c>
      <c r="B1407" t="s">
        <v>2610</v>
      </c>
      <c r="C1407" t="s">
        <v>2613</v>
      </c>
      <c r="D1407" s="26">
        <v>45460</v>
      </c>
      <c r="E1407" t="s">
        <v>17</v>
      </c>
      <c r="F1407" t="s">
        <v>4</v>
      </c>
      <c r="G1407">
        <v>75</v>
      </c>
      <c r="H1407">
        <v>60</v>
      </c>
      <c r="I1407" s="26">
        <f t="shared" si="42"/>
        <v>45444</v>
      </c>
      <c r="J1407" s="26">
        <f>INDEX(customers!$L:$L,MATCH(orders!$B1407,customers!$A:$A,0))</f>
        <v>45413</v>
      </c>
      <c r="K1407">
        <v>1</v>
      </c>
      <c r="L1407">
        <f t="shared" si="43"/>
        <v>1</v>
      </c>
      <c r="M1407" s="26" t="str">
        <f>INDEX(customers!$I:$I,MATCH(orders!$B1407,customers!$A:$A,0))</f>
        <v>Email</v>
      </c>
      <c r="N1407" s="26" t="str">
        <f>INDEX(customers!$E:$E,MATCH(orders!$B1407,customers!$A:$A,0))</f>
        <v>Europe</v>
      </c>
      <c r="O1407" s="26" t="str">
        <f>INDEX(customers!$F:$F,MATCH(orders!$B1407,customers!$A:$A,0))</f>
        <v>Healthcare</v>
      </c>
      <c r="P1407" s="26" t="str">
        <f>INDEX(customers!$G:$G,MATCH(orders!$B1407,customers!$A:$A,0))</f>
        <v>SMBs</v>
      </c>
      <c r="Q1407" t="str">
        <f>INDEX(customers!$J:$J,MATCH(orders!$B1407,customers!$A:$A,0))</f>
        <v>Pro</v>
      </c>
      <c r="R1407" t="str">
        <f>INDEX(customers!$K:$K,MATCH(orders!$B1407,customers!$A:$A,0))</f>
        <v>Monthly</v>
      </c>
    </row>
    <row r="1408" spans="1:18" x14ac:dyDescent="0.25">
      <c r="A1408" t="s">
        <v>2614</v>
      </c>
      <c r="B1408" t="s">
        <v>2610</v>
      </c>
      <c r="C1408" t="s">
        <v>2613</v>
      </c>
      <c r="D1408" s="26">
        <v>45490</v>
      </c>
      <c r="E1408" t="s">
        <v>17</v>
      </c>
      <c r="F1408" t="s">
        <v>4</v>
      </c>
      <c r="G1408">
        <v>75</v>
      </c>
      <c r="H1408">
        <v>60</v>
      </c>
      <c r="I1408" s="26">
        <f t="shared" si="42"/>
        <v>45474</v>
      </c>
      <c r="J1408" s="26">
        <f>INDEX(customers!$L:$L,MATCH(orders!$B1408,customers!$A:$A,0))</f>
        <v>45413</v>
      </c>
      <c r="K1408">
        <v>1</v>
      </c>
      <c r="L1408">
        <f t="shared" si="43"/>
        <v>2</v>
      </c>
      <c r="M1408" s="26" t="str">
        <f>INDEX(customers!$I:$I,MATCH(orders!$B1408,customers!$A:$A,0))</f>
        <v>Email</v>
      </c>
      <c r="N1408" s="26" t="str">
        <f>INDEX(customers!$E:$E,MATCH(orders!$B1408,customers!$A:$A,0))</f>
        <v>Europe</v>
      </c>
      <c r="O1408" s="26" t="str">
        <f>INDEX(customers!$F:$F,MATCH(orders!$B1408,customers!$A:$A,0))</f>
        <v>Healthcare</v>
      </c>
      <c r="P1408" s="26" t="str">
        <f>INDEX(customers!$G:$G,MATCH(orders!$B1408,customers!$A:$A,0))</f>
        <v>SMBs</v>
      </c>
      <c r="Q1408" t="str">
        <f>INDEX(customers!$J:$J,MATCH(orders!$B1408,customers!$A:$A,0))</f>
        <v>Pro</v>
      </c>
      <c r="R1408" t="str">
        <f>INDEX(customers!$K:$K,MATCH(orders!$B1408,customers!$A:$A,0))</f>
        <v>Monthly</v>
      </c>
    </row>
    <row r="1409" spans="1:18" x14ac:dyDescent="0.25">
      <c r="A1409" t="s">
        <v>2615</v>
      </c>
      <c r="B1409" t="s">
        <v>2610</v>
      </c>
      <c r="C1409" t="s">
        <v>2616</v>
      </c>
      <c r="D1409" s="26">
        <v>45491</v>
      </c>
      <c r="E1409" t="s">
        <v>17</v>
      </c>
      <c r="F1409" t="s">
        <v>4</v>
      </c>
      <c r="G1409">
        <v>75</v>
      </c>
      <c r="H1409">
        <v>60</v>
      </c>
      <c r="I1409" s="26">
        <f t="shared" si="42"/>
        <v>45474</v>
      </c>
      <c r="J1409" s="26">
        <f>INDEX(customers!$L:$L,MATCH(orders!$B1409,customers!$A:$A,0))</f>
        <v>45413</v>
      </c>
      <c r="K1409">
        <v>1</v>
      </c>
      <c r="L1409">
        <f t="shared" si="43"/>
        <v>2</v>
      </c>
      <c r="M1409" s="26" t="str">
        <f>INDEX(customers!$I:$I,MATCH(orders!$B1409,customers!$A:$A,0))</f>
        <v>Email</v>
      </c>
      <c r="N1409" s="26" t="str">
        <f>INDEX(customers!$E:$E,MATCH(orders!$B1409,customers!$A:$A,0))</f>
        <v>Europe</v>
      </c>
      <c r="O1409" s="26" t="str">
        <f>INDEX(customers!$F:$F,MATCH(orders!$B1409,customers!$A:$A,0))</f>
        <v>Healthcare</v>
      </c>
      <c r="P1409" s="26" t="str">
        <f>INDEX(customers!$G:$G,MATCH(orders!$B1409,customers!$A:$A,0))</f>
        <v>SMBs</v>
      </c>
      <c r="Q1409" t="str">
        <f>INDEX(customers!$J:$J,MATCH(orders!$B1409,customers!$A:$A,0))</f>
        <v>Pro</v>
      </c>
      <c r="R1409" t="str">
        <f>INDEX(customers!$K:$K,MATCH(orders!$B1409,customers!$A:$A,0))</f>
        <v>Monthly</v>
      </c>
    </row>
    <row r="1410" spans="1:18" x14ac:dyDescent="0.25">
      <c r="A1410" t="s">
        <v>2617</v>
      </c>
      <c r="B1410" t="s">
        <v>2618</v>
      </c>
      <c r="C1410" t="s">
        <v>2619</v>
      </c>
      <c r="D1410" s="26">
        <v>44809</v>
      </c>
      <c r="E1410" t="s">
        <v>18</v>
      </c>
      <c r="F1410" t="s">
        <v>4</v>
      </c>
      <c r="G1410">
        <v>135</v>
      </c>
      <c r="H1410">
        <v>110.7</v>
      </c>
      <c r="I1410" s="26">
        <f t="shared" ref="I1410:I1473" si="44">EOMONTH(D1410,-1)+1</f>
        <v>44805</v>
      </c>
      <c r="J1410" s="26">
        <f>INDEX(customers!$L:$L,MATCH(orders!$B1410,customers!$A:$A,0))</f>
        <v>44805</v>
      </c>
      <c r="K1410">
        <v>1</v>
      </c>
      <c r="L1410">
        <f t="shared" si="43"/>
        <v>0</v>
      </c>
      <c r="M1410" s="26" t="str">
        <f>INDEX(customers!$I:$I,MATCH(orders!$B1410,customers!$A:$A,0))</f>
        <v>Affiliate</v>
      </c>
      <c r="N1410" s="26" t="str">
        <f>INDEX(customers!$E:$E,MATCH(orders!$B1410,customers!$A:$A,0))</f>
        <v>North America</v>
      </c>
      <c r="O1410" s="26" t="str">
        <f>INDEX(customers!$F:$F,MATCH(orders!$B1410,customers!$A:$A,0))</f>
        <v>Tech</v>
      </c>
      <c r="P1410" s="26" t="str">
        <f>INDEX(customers!$G:$G,MATCH(orders!$B1410,customers!$A:$A,0))</f>
        <v>SMBs</v>
      </c>
      <c r="Q1410" t="str">
        <f>INDEX(customers!$J:$J,MATCH(orders!$B1410,customers!$A:$A,0))</f>
        <v>Pro</v>
      </c>
      <c r="R1410" t="str">
        <f>INDEX(customers!$K:$K,MATCH(orders!$B1410,customers!$A:$A,0))</f>
        <v>Monthly</v>
      </c>
    </row>
    <row r="1411" spans="1:18" x14ac:dyDescent="0.25">
      <c r="A1411" t="s">
        <v>2620</v>
      </c>
      <c r="B1411" t="s">
        <v>2618</v>
      </c>
      <c r="C1411" t="s">
        <v>2619</v>
      </c>
      <c r="D1411" s="26">
        <v>44839</v>
      </c>
      <c r="E1411" t="s">
        <v>18</v>
      </c>
      <c r="F1411" t="s">
        <v>4</v>
      </c>
      <c r="G1411">
        <v>135</v>
      </c>
      <c r="H1411">
        <v>110.7</v>
      </c>
      <c r="I1411" s="26">
        <f t="shared" si="44"/>
        <v>44835</v>
      </c>
      <c r="J1411" s="26">
        <f>INDEX(customers!$L:$L,MATCH(orders!$B1411,customers!$A:$A,0))</f>
        <v>44805</v>
      </c>
      <c r="K1411">
        <v>1</v>
      </c>
      <c r="L1411">
        <f t="shared" ref="L1411:L1474" si="45">DATEDIF(J1411,I1411,"M")</f>
        <v>1</v>
      </c>
      <c r="M1411" s="26" t="str">
        <f>INDEX(customers!$I:$I,MATCH(orders!$B1411,customers!$A:$A,0))</f>
        <v>Affiliate</v>
      </c>
      <c r="N1411" s="26" t="str">
        <f>INDEX(customers!$E:$E,MATCH(orders!$B1411,customers!$A:$A,0))</f>
        <v>North America</v>
      </c>
      <c r="O1411" s="26" t="str">
        <f>INDEX(customers!$F:$F,MATCH(orders!$B1411,customers!$A:$A,0))</f>
        <v>Tech</v>
      </c>
      <c r="P1411" s="26" t="str">
        <f>INDEX(customers!$G:$G,MATCH(orders!$B1411,customers!$A:$A,0))</f>
        <v>SMBs</v>
      </c>
      <c r="Q1411" t="str">
        <f>INDEX(customers!$J:$J,MATCH(orders!$B1411,customers!$A:$A,0))</f>
        <v>Pro</v>
      </c>
      <c r="R1411" t="str">
        <f>INDEX(customers!$K:$K,MATCH(orders!$B1411,customers!$A:$A,0))</f>
        <v>Monthly</v>
      </c>
    </row>
    <row r="1412" spans="1:18" x14ac:dyDescent="0.25">
      <c r="A1412" t="s">
        <v>2621</v>
      </c>
      <c r="B1412" t="s">
        <v>2618</v>
      </c>
      <c r="C1412" t="s">
        <v>2622</v>
      </c>
      <c r="D1412" s="26">
        <v>44840</v>
      </c>
      <c r="E1412" t="s">
        <v>18</v>
      </c>
      <c r="F1412" t="s">
        <v>4</v>
      </c>
      <c r="G1412">
        <v>135</v>
      </c>
      <c r="H1412">
        <v>110.7</v>
      </c>
      <c r="I1412" s="26">
        <f t="shared" si="44"/>
        <v>44835</v>
      </c>
      <c r="J1412" s="26">
        <f>INDEX(customers!$L:$L,MATCH(orders!$B1412,customers!$A:$A,0))</f>
        <v>44805</v>
      </c>
      <c r="K1412">
        <v>1</v>
      </c>
      <c r="L1412">
        <f t="shared" si="45"/>
        <v>1</v>
      </c>
      <c r="M1412" s="26" t="str">
        <f>INDEX(customers!$I:$I,MATCH(orders!$B1412,customers!$A:$A,0))</f>
        <v>Affiliate</v>
      </c>
      <c r="N1412" s="26" t="str">
        <f>INDEX(customers!$E:$E,MATCH(orders!$B1412,customers!$A:$A,0))</f>
        <v>North America</v>
      </c>
      <c r="O1412" s="26" t="str">
        <f>INDEX(customers!$F:$F,MATCH(orders!$B1412,customers!$A:$A,0))</f>
        <v>Tech</v>
      </c>
      <c r="P1412" s="26" t="str">
        <f>INDEX(customers!$G:$G,MATCH(orders!$B1412,customers!$A:$A,0))</f>
        <v>SMBs</v>
      </c>
      <c r="Q1412" t="str">
        <f>INDEX(customers!$J:$J,MATCH(orders!$B1412,customers!$A:$A,0))</f>
        <v>Pro</v>
      </c>
      <c r="R1412" t="str">
        <f>INDEX(customers!$K:$K,MATCH(orders!$B1412,customers!$A:$A,0))</f>
        <v>Monthly</v>
      </c>
    </row>
    <row r="1413" spans="1:18" x14ac:dyDescent="0.25">
      <c r="A1413" t="s">
        <v>2623</v>
      </c>
      <c r="B1413" t="s">
        <v>2618</v>
      </c>
      <c r="C1413" t="s">
        <v>2624</v>
      </c>
      <c r="D1413" s="26">
        <v>44871</v>
      </c>
      <c r="E1413" t="s">
        <v>17</v>
      </c>
      <c r="F1413" t="s">
        <v>4</v>
      </c>
      <c r="G1413">
        <v>75</v>
      </c>
      <c r="H1413">
        <v>60</v>
      </c>
      <c r="I1413" s="26">
        <f t="shared" si="44"/>
        <v>44866</v>
      </c>
      <c r="J1413" s="26">
        <f>INDEX(customers!$L:$L,MATCH(orders!$B1413,customers!$A:$A,0))</f>
        <v>44805</v>
      </c>
      <c r="K1413">
        <v>1</v>
      </c>
      <c r="L1413">
        <f t="shared" si="45"/>
        <v>2</v>
      </c>
      <c r="M1413" s="26" t="str">
        <f>INDEX(customers!$I:$I,MATCH(orders!$B1413,customers!$A:$A,0))</f>
        <v>Affiliate</v>
      </c>
      <c r="N1413" s="26" t="str">
        <f>INDEX(customers!$E:$E,MATCH(orders!$B1413,customers!$A:$A,0))</f>
        <v>North America</v>
      </c>
      <c r="O1413" s="26" t="str">
        <f>INDEX(customers!$F:$F,MATCH(orders!$B1413,customers!$A:$A,0))</f>
        <v>Tech</v>
      </c>
      <c r="P1413" s="26" t="str">
        <f>INDEX(customers!$G:$G,MATCH(orders!$B1413,customers!$A:$A,0))</f>
        <v>SMBs</v>
      </c>
      <c r="Q1413" t="str">
        <f>INDEX(customers!$J:$J,MATCH(orders!$B1413,customers!$A:$A,0))</f>
        <v>Pro</v>
      </c>
      <c r="R1413" t="str">
        <f>INDEX(customers!$K:$K,MATCH(orders!$B1413,customers!$A:$A,0))</f>
        <v>Monthly</v>
      </c>
    </row>
    <row r="1414" spans="1:18" x14ac:dyDescent="0.25">
      <c r="A1414" t="s">
        <v>2625</v>
      </c>
      <c r="B1414" t="s">
        <v>2618</v>
      </c>
      <c r="C1414" t="s">
        <v>2624</v>
      </c>
      <c r="D1414" s="26">
        <v>44901</v>
      </c>
      <c r="E1414" t="s">
        <v>17</v>
      </c>
      <c r="F1414" t="s">
        <v>4</v>
      </c>
      <c r="G1414">
        <v>75</v>
      </c>
      <c r="H1414">
        <v>60</v>
      </c>
      <c r="I1414" s="26">
        <f t="shared" si="44"/>
        <v>44896</v>
      </c>
      <c r="J1414" s="26">
        <f>INDEX(customers!$L:$L,MATCH(orders!$B1414,customers!$A:$A,0))</f>
        <v>44805</v>
      </c>
      <c r="K1414">
        <v>1</v>
      </c>
      <c r="L1414">
        <f t="shared" si="45"/>
        <v>3</v>
      </c>
      <c r="M1414" s="26" t="str">
        <f>INDEX(customers!$I:$I,MATCH(orders!$B1414,customers!$A:$A,0))</f>
        <v>Affiliate</v>
      </c>
      <c r="N1414" s="26" t="str">
        <f>INDEX(customers!$E:$E,MATCH(orders!$B1414,customers!$A:$A,0))</f>
        <v>North America</v>
      </c>
      <c r="O1414" s="26" t="str">
        <f>INDEX(customers!$F:$F,MATCH(orders!$B1414,customers!$A:$A,0))</f>
        <v>Tech</v>
      </c>
      <c r="P1414" s="26" t="str">
        <f>INDEX(customers!$G:$G,MATCH(orders!$B1414,customers!$A:$A,0))</f>
        <v>SMBs</v>
      </c>
      <c r="Q1414" t="str">
        <f>INDEX(customers!$J:$J,MATCH(orders!$B1414,customers!$A:$A,0))</f>
        <v>Pro</v>
      </c>
      <c r="R1414" t="str">
        <f>INDEX(customers!$K:$K,MATCH(orders!$B1414,customers!$A:$A,0))</f>
        <v>Monthly</v>
      </c>
    </row>
    <row r="1415" spans="1:18" x14ac:dyDescent="0.25">
      <c r="A1415" t="s">
        <v>2626</v>
      </c>
      <c r="B1415" t="s">
        <v>2618</v>
      </c>
      <c r="C1415" t="s">
        <v>2627</v>
      </c>
      <c r="D1415" s="26">
        <v>44902</v>
      </c>
      <c r="E1415" t="s">
        <v>17</v>
      </c>
      <c r="F1415" t="s">
        <v>4</v>
      </c>
      <c r="G1415">
        <v>75</v>
      </c>
      <c r="H1415">
        <v>60</v>
      </c>
      <c r="I1415" s="26">
        <f t="shared" si="44"/>
        <v>44896</v>
      </c>
      <c r="J1415" s="26">
        <f>INDEX(customers!$L:$L,MATCH(orders!$B1415,customers!$A:$A,0))</f>
        <v>44805</v>
      </c>
      <c r="K1415">
        <v>1</v>
      </c>
      <c r="L1415">
        <f t="shared" si="45"/>
        <v>3</v>
      </c>
      <c r="M1415" s="26" t="str">
        <f>INDEX(customers!$I:$I,MATCH(orders!$B1415,customers!$A:$A,0))</f>
        <v>Affiliate</v>
      </c>
      <c r="N1415" s="26" t="str">
        <f>INDEX(customers!$E:$E,MATCH(orders!$B1415,customers!$A:$A,0))</f>
        <v>North America</v>
      </c>
      <c r="O1415" s="26" t="str">
        <f>INDEX(customers!$F:$F,MATCH(orders!$B1415,customers!$A:$A,0))</f>
        <v>Tech</v>
      </c>
      <c r="P1415" s="26" t="str">
        <f>INDEX(customers!$G:$G,MATCH(orders!$B1415,customers!$A:$A,0))</f>
        <v>SMBs</v>
      </c>
      <c r="Q1415" t="str">
        <f>INDEX(customers!$J:$J,MATCH(orders!$B1415,customers!$A:$A,0))</f>
        <v>Pro</v>
      </c>
      <c r="R1415" t="str">
        <f>INDEX(customers!$K:$K,MATCH(orders!$B1415,customers!$A:$A,0))</f>
        <v>Monthly</v>
      </c>
    </row>
    <row r="1416" spans="1:18" x14ac:dyDescent="0.25">
      <c r="A1416" t="s">
        <v>2628</v>
      </c>
      <c r="B1416" t="s">
        <v>2618</v>
      </c>
      <c r="C1416" t="s">
        <v>2629</v>
      </c>
      <c r="D1416" s="26">
        <v>44933</v>
      </c>
      <c r="E1416" t="s">
        <v>18</v>
      </c>
      <c r="F1416" t="s">
        <v>4</v>
      </c>
      <c r="G1416">
        <v>135</v>
      </c>
      <c r="H1416">
        <v>110.7</v>
      </c>
      <c r="I1416" s="26">
        <f t="shared" si="44"/>
        <v>44927</v>
      </c>
      <c r="J1416" s="26">
        <f>INDEX(customers!$L:$L,MATCH(orders!$B1416,customers!$A:$A,0))</f>
        <v>44805</v>
      </c>
      <c r="K1416">
        <v>1</v>
      </c>
      <c r="L1416">
        <f t="shared" si="45"/>
        <v>4</v>
      </c>
      <c r="M1416" s="26" t="str">
        <f>INDEX(customers!$I:$I,MATCH(orders!$B1416,customers!$A:$A,0))</f>
        <v>Affiliate</v>
      </c>
      <c r="N1416" s="26" t="str">
        <f>INDEX(customers!$E:$E,MATCH(orders!$B1416,customers!$A:$A,0))</f>
        <v>North America</v>
      </c>
      <c r="O1416" s="26" t="str">
        <f>INDEX(customers!$F:$F,MATCH(orders!$B1416,customers!$A:$A,0))</f>
        <v>Tech</v>
      </c>
      <c r="P1416" s="26" t="str">
        <f>INDEX(customers!$G:$G,MATCH(orders!$B1416,customers!$A:$A,0))</f>
        <v>SMBs</v>
      </c>
      <c r="Q1416" t="str">
        <f>INDEX(customers!$J:$J,MATCH(orders!$B1416,customers!$A:$A,0))</f>
        <v>Pro</v>
      </c>
      <c r="R1416" t="str">
        <f>INDEX(customers!$K:$K,MATCH(orders!$B1416,customers!$A:$A,0))</f>
        <v>Monthly</v>
      </c>
    </row>
    <row r="1417" spans="1:18" x14ac:dyDescent="0.25">
      <c r="A1417" t="s">
        <v>2630</v>
      </c>
      <c r="B1417" t="s">
        <v>2618</v>
      </c>
      <c r="C1417" t="s">
        <v>2631</v>
      </c>
      <c r="D1417" s="26">
        <v>44964</v>
      </c>
      <c r="E1417" t="s">
        <v>18</v>
      </c>
      <c r="F1417" t="s">
        <v>4</v>
      </c>
      <c r="G1417">
        <v>135</v>
      </c>
      <c r="H1417">
        <v>110.7</v>
      </c>
      <c r="I1417" s="26">
        <f t="shared" si="44"/>
        <v>44958</v>
      </c>
      <c r="J1417" s="26">
        <f>INDEX(customers!$L:$L,MATCH(orders!$B1417,customers!$A:$A,0))</f>
        <v>44805</v>
      </c>
      <c r="K1417">
        <v>1</v>
      </c>
      <c r="L1417">
        <f t="shared" si="45"/>
        <v>5</v>
      </c>
      <c r="M1417" s="26" t="str">
        <f>INDEX(customers!$I:$I,MATCH(orders!$B1417,customers!$A:$A,0))</f>
        <v>Affiliate</v>
      </c>
      <c r="N1417" s="26" t="str">
        <f>INDEX(customers!$E:$E,MATCH(orders!$B1417,customers!$A:$A,0))</f>
        <v>North America</v>
      </c>
      <c r="O1417" s="26" t="str">
        <f>INDEX(customers!$F:$F,MATCH(orders!$B1417,customers!$A:$A,0))</f>
        <v>Tech</v>
      </c>
      <c r="P1417" s="26" t="str">
        <f>INDEX(customers!$G:$G,MATCH(orders!$B1417,customers!$A:$A,0))</f>
        <v>SMBs</v>
      </c>
      <c r="Q1417" t="str">
        <f>INDEX(customers!$J:$J,MATCH(orders!$B1417,customers!$A:$A,0))</f>
        <v>Pro</v>
      </c>
      <c r="R1417" t="str">
        <f>INDEX(customers!$K:$K,MATCH(orders!$B1417,customers!$A:$A,0))</f>
        <v>Monthly</v>
      </c>
    </row>
    <row r="1418" spans="1:18" x14ac:dyDescent="0.25">
      <c r="A1418" t="s">
        <v>2632</v>
      </c>
      <c r="B1418" t="s">
        <v>2618</v>
      </c>
      <c r="C1418" t="s">
        <v>2631</v>
      </c>
      <c r="D1418" s="26">
        <v>44992</v>
      </c>
      <c r="E1418" t="s">
        <v>18</v>
      </c>
      <c r="F1418" t="s">
        <v>4</v>
      </c>
      <c r="G1418">
        <v>135</v>
      </c>
      <c r="H1418">
        <v>110.7</v>
      </c>
      <c r="I1418" s="26">
        <f t="shared" si="44"/>
        <v>44986</v>
      </c>
      <c r="J1418" s="26">
        <f>INDEX(customers!$L:$L,MATCH(orders!$B1418,customers!$A:$A,0))</f>
        <v>44805</v>
      </c>
      <c r="K1418">
        <v>1</v>
      </c>
      <c r="L1418">
        <f t="shared" si="45"/>
        <v>6</v>
      </c>
      <c r="M1418" s="26" t="str">
        <f>INDEX(customers!$I:$I,MATCH(orders!$B1418,customers!$A:$A,0))</f>
        <v>Affiliate</v>
      </c>
      <c r="N1418" s="26" t="str">
        <f>INDEX(customers!$E:$E,MATCH(orders!$B1418,customers!$A:$A,0))</f>
        <v>North America</v>
      </c>
      <c r="O1418" s="26" t="str">
        <f>INDEX(customers!$F:$F,MATCH(orders!$B1418,customers!$A:$A,0))</f>
        <v>Tech</v>
      </c>
      <c r="P1418" s="26" t="str">
        <f>INDEX(customers!$G:$G,MATCH(orders!$B1418,customers!$A:$A,0))</f>
        <v>SMBs</v>
      </c>
      <c r="Q1418" t="str">
        <f>INDEX(customers!$J:$J,MATCH(orders!$B1418,customers!$A:$A,0))</f>
        <v>Pro</v>
      </c>
      <c r="R1418" t="str">
        <f>INDEX(customers!$K:$K,MATCH(orders!$B1418,customers!$A:$A,0))</f>
        <v>Monthly</v>
      </c>
    </row>
    <row r="1419" spans="1:18" x14ac:dyDescent="0.25">
      <c r="A1419" t="s">
        <v>2633</v>
      </c>
      <c r="B1419" t="s">
        <v>2618</v>
      </c>
      <c r="C1419" t="s">
        <v>2634</v>
      </c>
      <c r="D1419" s="26">
        <v>44995</v>
      </c>
      <c r="E1419" t="s">
        <v>18</v>
      </c>
      <c r="F1419" t="s">
        <v>4</v>
      </c>
      <c r="G1419">
        <v>135</v>
      </c>
      <c r="H1419">
        <v>110.7</v>
      </c>
      <c r="I1419" s="26">
        <f t="shared" si="44"/>
        <v>44986</v>
      </c>
      <c r="J1419" s="26">
        <f>INDEX(customers!$L:$L,MATCH(orders!$B1419,customers!$A:$A,0))</f>
        <v>44805</v>
      </c>
      <c r="K1419">
        <v>1</v>
      </c>
      <c r="L1419">
        <f t="shared" si="45"/>
        <v>6</v>
      </c>
      <c r="M1419" s="26" t="str">
        <f>INDEX(customers!$I:$I,MATCH(orders!$B1419,customers!$A:$A,0))</f>
        <v>Affiliate</v>
      </c>
      <c r="N1419" s="26" t="str">
        <f>INDEX(customers!$E:$E,MATCH(orders!$B1419,customers!$A:$A,0))</f>
        <v>North America</v>
      </c>
      <c r="O1419" s="26" t="str">
        <f>INDEX(customers!$F:$F,MATCH(orders!$B1419,customers!$A:$A,0))</f>
        <v>Tech</v>
      </c>
      <c r="P1419" s="26" t="str">
        <f>INDEX(customers!$G:$G,MATCH(orders!$B1419,customers!$A:$A,0))</f>
        <v>SMBs</v>
      </c>
      <c r="Q1419" t="str">
        <f>INDEX(customers!$J:$J,MATCH(orders!$B1419,customers!$A:$A,0))</f>
        <v>Pro</v>
      </c>
      <c r="R1419" t="str">
        <f>INDEX(customers!$K:$K,MATCH(orders!$B1419,customers!$A:$A,0))</f>
        <v>Monthly</v>
      </c>
    </row>
    <row r="1420" spans="1:18" x14ac:dyDescent="0.25">
      <c r="A1420" t="s">
        <v>2635</v>
      </c>
      <c r="B1420" t="s">
        <v>2618</v>
      </c>
      <c r="C1420" t="s">
        <v>2636</v>
      </c>
      <c r="D1420" s="26">
        <v>45026</v>
      </c>
      <c r="E1420" t="s">
        <v>18</v>
      </c>
      <c r="F1420" t="s">
        <v>4</v>
      </c>
      <c r="G1420">
        <v>135</v>
      </c>
      <c r="H1420">
        <v>110.7</v>
      </c>
      <c r="I1420" s="26">
        <f t="shared" si="44"/>
        <v>45017</v>
      </c>
      <c r="J1420" s="26">
        <f>INDEX(customers!$L:$L,MATCH(orders!$B1420,customers!$A:$A,0))</f>
        <v>44805</v>
      </c>
      <c r="K1420">
        <v>1</v>
      </c>
      <c r="L1420">
        <f t="shared" si="45"/>
        <v>7</v>
      </c>
      <c r="M1420" s="26" t="str">
        <f>INDEX(customers!$I:$I,MATCH(orders!$B1420,customers!$A:$A,0))</f>
        <v>Affiliate</v>
      </c>
      <c r="N1420" s="26" t="str">
        <f>INDEX(customers!$E:$E,MATCH(orders!$B1420,customers!$A:$A,0))</f>
        <v>North America</v>
      </c>
      <c r="O1420" s="26" t="str">
        <f>INDEX(customers!$F:$F,MATCH(orders!$B1420,customers!$A:$A,0))</f>
        <v>Tech</v>
      </c>
      <c r="P1420" s="26" t="str">
        <f>INDEX(customers!$G:$G,MATCH(orders!$B1420,customers!$A:$A,0))</f>
        <v>SMBs</v>
      </c>
      <c r="Q1420" t="str">
        <f>INDEX(customers!$J:$J,MATCH(orders!$B1420,customers!$A:$A,0))</f>
        <v>Pro</v>
      </c>
      <c r="R1420" t="str">
        <f>INDEX(customers!$K:$K,MATCH(orders!$B1420,customers!$A:$A,0))</f>
        <v>Monthly</v>
      </c>
    </row>
    <row r="1421" spans="1:18" x14ac:dyDescent="0.25">
      <c r="A1421" t="s">
        <v>2637</v>
      </c>
      <c r="B1421" t="s">
        <v>2618</v>
      </c>
      <c r="C1421" t="s">
        <v>2636</v>
      </c>
      <c r="D1421" s="26">
        <v>45056</v>
      </c>
      <c r="E1421" t="s">
        <v>18</v>
      </c>
      <c r="F1421" t="s">
        <v>4</v>
      </c>
      <c r="G1421">
        <v>135</v>
      </c>
      <c r="H1421">
        <v>110.7</v>
      </c>
      <c r="I1421" s="26">
        <f t="shared" si="44"/>
        <v>45047</v>
      </c>
      <c r="J1421" s="26">
        <f>INDEX(customers!$L:$L,MATCH(orders!$B1421,customers!$A:$A,0))</f>
        <v>44805</v>
      </c>
      <c r="K1421">
        <v>1</v>
      </c>
      <c r="L1421">
        <f t="shared" si="45"/>
        <v>8</v>
      </c>
      <c r="M1421" s="26" t="str">
        <f>INDEX(customers!$I:$I,MATCH(orders!$B1421,customers!$A:$A,0))</f>
        <v>Affiliate</v>
      </c>
      <c r="N1421" s="26" t="str">
        <f>INDEX(customers!$E:$E,MATCH(orders!$B1421,customers!$A:$A,0))</f>
        <v>North America</v>
      </c>
      <c r="O1421" s="26" t="str">
        <f>INDEX(customers!$F:$F,MATCH(orders!$B1421,customers!$A:$A,0))</f>
        <v>Tech</v>
      </c>
      <c r="P1421" s="26" t="str">
        <f>INDEX(customers!$G:$G,MATCH(orders!$B1421,customers!$A:$A,0))</f>
        <v>SMBs</v>
      </c>
      <c r="Q1421" t="str">
        <f>INDEX(customers!$J:$J,MATCH(orders!$B1421,customers!$A:$A,0))</f>
        <v>Pro</v>
      </c>
      <c r="R1421" t="str">
        <f>INDEX(customers!$K:$K,MATCH(orders!$B1421,customers!$A:$A,0))</f>
        <v>Monthly</v>
      </c>
    </row>
    <row r="1422" spans="1:18" x14ac:dyDescent="0.25">
      <c r="A1422" t="s">
        <v>2638</v>
      </c>
      <c r="B1422" t="s">
        <v>2618</v>
      </c>
      <c r="C1422" t="s">
        <v>2639</v>
      </c>
      <c r="D1422" s="26">
        <v>45057</v>
      </c>
      <c r="E1422" t="s">
        <v>18</v>
      </c>
      <c r="F1422" t="s">
        <v>4</v>
      </c>
      <c r="G1422">
        <v>135</v>
      </c>
      <c r="H1422">
        <v>110.7</v>
      </c>
      <c r="I1422" s="26">
        <f t="shared" si="44"/>
        <v>45047</v>
      </c>
      <c r="J1422" s="26">
        <f>INDEX(customers!$L:$L,MATCH(orders!$B1422,customers!$A:$A,0))</f>
        <v>44805</v>
      </c>
      <c r="K1422">
        <v>1</v>
      </c>
      <c r="L1422">
        <f t="shared" si="45"/>
        <v>8</v>
      </c>
      <c r="M1422" s="26" t="str">
        <f>INDEX(customers!$I:$I,MATCH(orders!$B1422,customers!$A:$A,0))</f>
        <v>Affiliate</v>
      </c>
      <c r="N1422" s="26" t="str">
        <f>INDEX(customers!$E:$E,MATCH(orders!$B1422,customers!$A:$A,0))</f>
        <v>North America</v>
      </c>
      <c r="O1422" s="26" t="str">
        <f>INDEX(customers!$F:$F,MATCH(orders!$B1422,customers!$A:$A,0))</f>
        <v>Tech</v>
      </c>
      <c r="P1422" s="26" t="str">
        <f>INDEX(customers!$G:$G,MATCH(orders!$B1422,customers!$A:$A,0))</f>
        <v>SMBs</v>
      </c>
      <c r="Q1422" t="str">
        <f>INDEX(customers!$J:$J,MATCH(orders!$B1422,customers!$A:$A,0))</f>
        <v>Pro</v>
      </c>
      <c r="R1422" t="str">
        <f>INDEX(customers!$K:$K,MATCH(orders!$B1422,customers!$A:$A,0))</f>
        <v>Monthly</v>
      </c>
    </row>
    <row r="1423" spans="1:18" x14ac:dyDescent="0.25">
      <c r="A1423" t="s">
        <v>2640</v>
      </c>
      <c r="B1423" t="s">
        <v>2618</v>
      </c>
      <c r="C1423" t="s">
        <v>2641</v>
      </c>
      <c r="D1423" s="26">
        <v>45088</v>
      </c>
      <c r="E1423" t="s">
        <v>18</v>
      </c>
      <c r="F1423" t="s">
        <v>4</v>
      </c>
      <c r="G1423">
        <v>135</v>
      </c>
      <c r="H1423">
        <v>110.7</v>
      </c>
      <c r="I1423" s="26">
        <f t="shared" si="44"/>
        <v>45078</v>
      </c>
      <c r="J1423" s="26">
        <f>INDEX(customers!$L:$L,MATCH(orders!$B1423,customers!$A:$A,0))</f>
        <v>44805</v>
      </c>
      <c r="K1423">
        <v>1</v>
      </c>
      <c r="L1423">
        <f t="shared" si="45"/>
        <v>9</v>
      </c>
      <c r="M1423" s="26" t="str">
        <f>INDEX(customers!$I:$I,MATCH(orders!$B1423,customers!$A:$A,0))</f>
        <v>Affiliate</v>
      </c>
      <c r="N1423" s="26" t="str">
        <f>INDEX(customers!$E:$E,MATCH(orders!$B1423,customers!$A:$A,0))</f>
        <v>North America</v>
      </c>
      <c r="O1423" s="26" t="str">
        <f>INDEX(customers!$F:$F,MATCH(orders!$B1423,customers!$A:$A,0))</f>
        <v>Tech</v>
      </c>
      <c r="P1423" s="26" t="str">
        <f>INDEX(customers!$G:$G,MATCH(orders!$B1423,customers!$A:$A,0))</f>
        <v>SMBs</v>
      </c>
      <c r="Q1423" t="str">
        <f>INDEX(customers!$J:$J,MATCH(orders!$B1423,customers!$A:$A,0))</f>
        <v>Pro</v>
      </c>
      <c r="R1423" t="str">
        <f>INDEX(customers!$K:$K,MATCH(orders!$B1423,customers!$A:$A,0))</f>
        <v>Monthly</v>
      </c>
    </row>
    <row r="1424" spans="1:18" x14ac:dyDescent="0.25">
      <c r="A1424" t="s">
        <v>2642</v>
      </c>
      <c r="B1424" t="s">
        <v>2618</v>
      </c>
      <c r="C1424" t="s">
        <v>2641</v>
      </c>
      <c r="D1424" s="26">
        <v>45118</v>
      </c>
      <c r="E1424" t="s">
        <v>18</v>
      </c>
      <c r="F1424" t="s">
        <v>4</v>
      </c>
      <c r="G1424">
        <v>135</v>
      </c>
      <c r="H1424">
        <v>110.7</v>
      </c>
      <c r="I1424" s="26">
        <f t="shared" si="44"/>
        <v>45108</v>
      </c>
      <c r="J1424" s="26">
        <f>INDEX(customers!$L:$L,MATCH(orders!$B1424,customers!$A:$A,0))</f>
        <v>44805</v>
      </c>
      <c r="K1424">
        <v>1</v>
      </c>
      <c r="L1424">
        <f t="shared" si="45"/>
        <v>10</v>
      </c>
      <c r="M1424" s="26" t="str">
        <f>INDEX(customers!$I:$I,MATCH(orders!$B1424,customers!$A:$A,0))</f>
        <v>Affiliate</v>
      </c>
      <c r="N1424" s="26" t="str">
        <f>INDEX(customers!$E:$E,MATCH(orders!$B1424,customers!$A:$A,0))</f>
        <v>North America</v>
      </c>
      <c r="O1424" s="26" t="str">
        <f>INDEX(customers!$F:$F,MATCH(orders!$B1424,customers!$A:$A,0))</f>
        <v>Tech</v>
      </c>
      <c r="P1424" s="26" t="str">
        <f>INDEX(customers!$G:$G,MATCH(orders!$B1424,customers!$A:$A,0))</f>
        <v>SMBs</v>
      </c>
      <c r="Q1424" t="str">
        <f>INDEX(customers!$J:$J,MATCH(orders!$B1424,customers!$A:$A,0))</f>
        <v>Pro</v>
      </c>
      <c r="R1424" t="str">
        <f>INDEX(customers!$K:$K,MATCH(orders!$B1424,customers!$A:$A,0))</f>
        <v>Monthly</v>
      </c>
    </row>
    <row r="1425" spans="1:18" x14ac:dyDescent="0.25">
      <c r="A1425" t="s">
        <v>2643</v>
      </c>
      <c r="B1425" t="s">
        <v>2618</v>
      </c>
      <c r="C1425" t="s">
        <v>2644</v>
      </c>
      <c r="D1425" s="26">
        <v>45119</v>
      </c>
      <c r="E1425" t="s">
        <v>18</v>
      </c>
      <c r="F1425" t="s">
        <v>4</v>
      </c>
      <c r="G1425">
        <v>135</v>
      </c>
      <c r="H1425">
        <v>110.7</v>
      </c>
      <c r="I1425" s="26">
        <f t="shared" si="44"/>
        <v>45108</v>
      </c>
      <c r="J1425" s="26">
        <f>INDEX(customers!$L:$L,MATCH(orders!$B1425,customers!$A:$A,0))</f>
        <v>44805</v>
      </c>
      <c r="K1425">
        <v>1</v>
      </c>
      <c r="L1425">
        <f t="shared" si="45"/>
        <v>10</v>
      </c>
      <c r="M1425" s="26" t="str">
        <f>INDEX(customers!$I:$I,MATCH(orders!$B1425,customers!$A:$A,0))</f>
        <v>Affiliate</v>
      </c>
      <c r="N1425" s="26" t="str">
        <f>INDEX(customers!$E:$E,MATCH(orders!$B1425,customers!$A:$A,0))</f>
        <v>North America</v>
      </c>
      <c r="O1425" s="26" t="str">
        <f>INDEX(customers!$F:$F,MATCH(orders!$B1425,customers!$A:$A,0))</f>
        <v>Tech</v>
      </c>
      <c r="P1425" s="26" t="str">
        <f>INDEX(customers!$G:$G,MATCH(orders!$B1425,customers!$A:$A,0))</f>
        <v>SMBs</v>
      </c>
      <c r="Q1425" t="str">
        <f>INDEX(customers!$J:$J,MATCH(orders!$B1425,customers!$A:$A,0))</f>
        <v>Pro</v>
      </c>
      <c r="R1425" t="str">
        <f>INDEX(customers!$K:$K,MATCH(orders!$B1425,customers!$A:$A,0))</f>
        <v>Monthly</v>
      </c>
    </row>
    <row r="1426" spans="1:18" x14ac:dyDescent="0.25">
      <c r="A1426" t="s">
        <v>2645</v>
      </c>
      <c r="B1426" t="s">
        <v>2618</v>
      </c>
      <c r="C1426" t="s">
        <v>2646</v>
      </c>
      <c r="D1426" s="26">
        <v>45150</v>
      </c>
      <c r="E1426" t="s">
        <v>17</v>
      </c>
      <c r="F1426" t="s">
        <v>4</v>
      </c>
      <c r="G1426">
        <v>75</v>
      </c>
      <c r="H1426">
        <v>60</v>
      </c>
      <c r="I1426" s="26">
        <f t="shared" si="44"/>
        <v>45139</v>
      </c>
      <c r="J1426" s="26">
        <f>INDEX(customers!$L:$L,MATCH(orders!$B1426,customers!$A:$A,0))</f>
        <v>44805</v>
      </c>
      <c r="K1426">
        <v>1</v>
      </c>
      <c r="L1426">
        <f t="shared" si="45"/>
        <v>11</v>
      </c>
      <c r="M1426" s="26" t="str">
        <f>INDEX(customers!$I:$I,MATCH(orders!$B1426,customers!$A:$A,0))</f>
        <v>Affiliate</v>
      </c>
      <c r="N1426" s="26" t="str">
        <f>INDEX(customers!$E:$E,MATCH(orders!$B1426,customers!$A:$A,0))</f>
        <v>North America</v>
      </c>
      <c r="O1426" s="26" t="str">
        <f>INDEX(customers!$F:$F,MATCH(orders!$B1426,customers!$A:$A,0))</f>
        <v>Tech</v>
      </c>
      <c r="P1426" s="26" t="str">
        <f>INDEX(customers!$G:$G,MATCH(orders!$B1426,customers!$A:$A,0))</f>
        <v>SMBs</v>
      </c>
      <c r="Q1426" t="str">
        <f>INDEX(customers!$J:$J,MATCH(orders!$B1426,customers!$A:$A,0))</f>
        <v>Pro</v>
      </c>
      <c r="R1426" t="str">
        <f>INDEX(customers!$K:$K,MATCH(orders!$B1426,customers!$A:$A,0))</f>
        <v>Monthly</v>
      </c>
    </row>
    <row r="1427" spans="1:18" x14ac:dyDescent="0.25">
      <c r="A1427" t="s">
        <v>2647</v>
      </c>
      <c r="B1427" t="s">
        <v>2618</v>
      </c>
      <c r="C1427" t="s">
        <v>2648</v>
      </c>
      <c r="D1427" s="26">
        <v>45181</v>
      </c>
      <c r="E1427" t="s">
        <v>18</v>
      </c>
      <c r="F1427" t="s">
        <v>4</v>
      </c>
      <c r="G1427">
        <v>135</v>
      </c>
      <c r="H1427">
        <v>110.7</v>
      </c>
      <c r="I1427" s="26">
        <f t="shared" si="44"/>
        <v>45170</v>
      </c>
      <c r="J1427" s="26">
        <f>INDEX(customers!$L:$L,MATCH(orders!$B1427,customers!$A:$A,0))</f>
        <v>44805</v>
      </c>
      <c r="K1427">
        <v>1</v>
      </c>
      <c r="L1427">
        <f t="shared" si="45"/>
        <v>12</v>
      </c>
      <c r="M1427" s="26" t="str">
        <f>INDEX(customers!$I:$I,MATCH(orders!$B1427,customers!$A:$A,0))</f>
        <v>Affiliate</v>
      </c>
      <c r="N1427" s="26" t="str">
        <f>INDEX(customers!$E:$E,MATCH(orders!$B1427,customers!$A:$A,0))</f>
        <v>North America</v>
      </c>
      <c r="O1427" s="26" t="str">
        <f>INDEX(customers!$F:$F,MATCH(orders!$B1427,customers!$A:$A,0))</f>
        <v>Tech</v>
      </c>
      <c r="P1427" s="26" t="str">
        <f>INDEX(customers!$G:$G,MATCH(orders!$B1427,customers!$A:$A,0))</f>
        <v>SMBs</v>
      </c>
      <c r="Q1427" t="str">
        <f>INDEX(customers!$J:$J,MATCH(orders!$B1427,customers!$A:$A,0))</f>
        <v>Pro</v>
      </c>
      <c r="R1427" t="str">
        <f>INDEX(customers!$K:$K,MATCH(orders!$B1427,customers!$A:$A,0))</f>
        <v>Monthly</v>
      </c>
    </row>
    <row r="1428" spans="1:18" x14ac:dyDescent="0.25">
      <c r="A1428" t="s">
        <v>2649</v>
      </c>
      <c r="B1428" t="s">
        <v>2618</v>
      </c>
      <c r="C1428" t="s">
        <v>2648</v>
      </c>
      <c r="D1428" s="26">
        <v>45211</v>
      </c>
      <c r="E1428" t="s">
        <v>18</v>
      </c>
      <c r="F1428" t="s">
        <v>4</v>
      </c>
      <c r="G1428">
        <v>135</v>
      </c>
      <c r="H1428">
        <v>110.7</v>
      </c>
      <c r="I1428" s="26">
        <f t="shared" si="44"/>
        <v>45200</v>
      </c>
      <c r="J1428" s="26">
        <f>INDEX(customers!$L:$L,MATCH(orders!$B1428,customers!$A:$A,0))</f>
        <v>44805</v>
      </c>
      <c r="K1428">
        <v>1</v>
      </c>
      <c r="L1428">
        <f t="shared" si="45"/>
        <v>13</v>
      </c>
      <c r="M1428" s="26" t="str">
        <f>INDEX(customers!$I:$I,MATCH(orders!$B1428,customers!$A:$A,0))</f>
        <v>Affiliate</v>
      </c>
      <c r="N1428" s="26" t="str">
        <f>INDEX(customers!$E:$E,MATCH(orders!$B1428,customers!$A:$A,0))</f>
        <v>North America</v>
      </c>
      <c r="O1428" s="26" t="str">
        <f>INDEX(customers!$F:$F,MATCH(orders!$B1428,customers!$A:$A,0))</f>
        <v>Tech</v>
      </c>
      <c r="P1428" s="26" t="str">
        <f>INDEX(customers!$G:$G,MATCH(orders!$B1428,customers!$A:$A,0))</f>
        <v>SMBs</v>
      </c>
      <c r="Q1428" t="str">
        <f>INDEX(customers!$J:$J,MATCH(orders!$B1428,customers!$A:$A,0))</f>
        <v>Pro</v>
      </c>
      <c r="R1428" t="str">
        <f>INDEX(customers!$K:$K,MATCH(orders!$B1428,customers!$A:$A,0))</f>
        <v>Monthly</v>
      </c>
    </row>
    <row r="1429" spans="1:18" x14ac:dyDescent="0.25">
      <c r="A1429" t="s">
        <v>2650</v>
      </c>
      <c r="B1429" t="s">
        <v>2618</v>
      </c>
      <c r="C1429" t="s">
        <v>2651</v>
      </c>
      <c r="D1429" s="26">
        <v>45212</v>
      </c>
      <c r="E1429" t="s">
        <v>18</v>
      </c>
      <c r="F1429" t="s">
        <v>4</v>
      </c>
      <c r="G1429">
        <v>135</v>
      </c>
      <c r="H1429">
        <v>110.7</v>
      </c>
      <c r="I1429" s="26">
        <f t="shared" si="44"/>
        <v>45200</v>
      </c>
      <c r="J1429" s="26">
        <f>INDEX(customers!$L:$L,MATCH(orders!$B1429,customers!$A:$A,0))</f>
        <v>44805</v>
      </c>
      <c r="K1429">
        <v>1</v>
      </c>
      <c r="L1429">
        <f t="shared" si="45"/>
        <v>13</v>
      </c>
      <c r="M1429" s="26" t="str">
        <f>INDEX(customers!$I:$I,MATCH(orders!$B1429,customers!$A:$A,0))</f>
        <v>Affiliate</v>
      </c>
      <c r="N1429" s="26" t="str">
        <f>INDEX(customers!$E:$E,MATCH(orders!$B1429,customers!$A:$A,0))</f>
        <v>North America</v>
      </c>
      <c r="O1429" s="26" t="str">
        <f>INDEX(customers!$F:$F,MATCH(orders!$B1429,customers!$A:$A,0))</f>
        <v>Tech</v>
      </c>
      <c r="P1429" s="26" t="str">
        <f>INDEX(customers!$G:$G,MATCH(orders!$B1429,customers!$A:$A,0))</f>
        <v>SMBs</v>
      </c>
      <c r="Q1429" t="str">
        <f>INDEX(customers!$J:$J,MATCH(orders!$B1429,customers!$A:$A,0))</f>
        <v>Pro</v>
      </c>
      <c r="R1429" t="str">
        <f>INDEX(customers!$K:$K,MATCH(orders!$B1429,customers!$A:$A,0))</f>
        <v>Monthly</v>
      </c>
    </row>
    <row r="1430" spans="1:18" x14ac:dyDescent="0.25">
      <c r="A1430" t="s">
        <v>2652</v>
      </c>
      <c r="B1430" t="s">
        <v>2618</v>
      </c>
      <c r="C1430" t="s">
        <v>2653</v>
      </c>
      <c r="D1430" s="26">
        <v>45243</v>
      </c>
      <c r="E1430" t="s">
        <v>18</v>
      </c>
      <c r="F1430" t="s">
        <v>4</v>
      </c>
      <c r="G1430">
        <v>135</v>
      </c>
      <c r="H1430">
        <v>110.7</v>
      </c>
      <c r="I1430" s="26">
        <f t="shared" si="44"/>
        <v>45231</v>
      </c>
      <c r="J1430" s="26">
        <f>INDEX(customers!$L:$L,MATCH(orders!$B1430,customers!$A:$A,0))</f>
        <v>44805</v>
      </c>
      <c r="K1430">
        <v>1</v>
      </c>
      <c r="L1430">
        <f t="shared" si="45"/>
        <v>14</v>
      </c>
      <c r="M1430" s="26" t="str">
        <f>INDEX(customers!$I:$I,MATCH(orders!$B1430,customers!$A:$A,0))</f>
        <v>Affiliate</v>
      </c>
      <c r="N1430" s="26" t="str">
        <f>INDEX(customers!$E:$E,MATCH(orders!$B1430,customers!$A:$A,0))</f>
        <v>North America</v>
      </c>
      <c r="O1430" s="26" t="str">
        <f>INDEX(customers!$F:$F,MATCH(orders!$B1430,customers!$A:$A,0))</f>
        <v>Tech</v>
      </c>
      <c r="P1430" s="26" t="str">
        <f>INDEX(customers!$G:$G,MATCH(orders!$B1430,customers!$A:$A,0))</f>
        <v>SMBs</v>
      </c>
      <c r="Q1430" t="str">
        <f>INDEX(customers!$J:$J,MATCH(orders!$B1430,customers!$A:$A,0))</f>
        <v>Pro</v>
      </c>
      <c r="R1430" t="str">
        <f>INDEX(customers!$K:$K,MATCH(orders!$B1430,customers!$A:$A,0))</f>
        <v>Monthly</v>
      </c>
    </row>
    <row r="1431" spans="1:18" x14ac:dyDescent="0.25">
      <c r="A1431" t="s">
        <v>2654</v>
      </c>
      <c r="B1431" t="s">
        <v>2618</v>
      </c>
      <c r="C1431" t="s">
        <v>2653</v>
      </c>
      <c r="D1431" s="26">
        <v>45273</v>
      </c>
      <c r="E1431" t="s">
        <v>18</v>
      </c>
      <c r="F1431" t="s">
        <v>4</v>
      </c>
      <c r="G1431">
        <v>135</v>
      </c>
      <c r="H1431">
        <v>110.7</v>
      </c>
      <c r="I1431" s="26">
        <f t="shared" si="44"/>
        <v>45261</v>
      </c>
      <c r="J1431" s="26">
        <f>INDEX(customers!$L:$L,MATCH(orders!$B1431,customers!$A:$A,0))</f>
        <v>44805</v>
      </c>
      <c r="K1431">
        <v>1</v>
      </c>
      <c r="L1431">
        <f t="shared" si="45"/>
        <v>15</v>
      </c>
      <c r="M1431" s="26" t="str">
        <f>INDEX(customers!$I:$I,MATCH(orders!$B1431,customers!$A:$A,0))</f>
        <v>Affiliate</v>
      </c>
      <c r="N1431" s="26" t="str">
        <f>INDEX(customers!$E:$E,MATCH(orders!$B1431,customers!$A:$A,0))</f>
        <v>North America</v>
      </c>
      <c r="O1431" s="26" t="str">
        <f>INDEX(customers!$F:$F,MATCH(orders!$B1431,customers!$A:$A,0))</f>
        <v>Tech</v>
      </c>
      <c r="P1431" s="26" t="str">
        <f>INDEX(customers!$G:$G,MATCH(orders!$B1431,customers!$A:$A,0))</f>
        <v>SMBs</v>
      </c>
      <c r="Q1431" t="str">
        <f>INDEX(customers!$J:$J,MATCH(orders!$B1431,customers!$A:$A,0))</f>
        <v>Pro</v>
      </c>
      <c r="R1431" t="str">
        <f>INDEX(customers!$K:$K,MATCH(orders!$B1431,customers!$A:$A,0))</f>
        <v>Monthly</v>
      </c>
    </row>
    <row r="1432" spans="1:18" x14ac:dyDescent="0.25">
      <c r="A1432" t="s">
        <v>2655</v>
      </c>
      <c r="B1432" t="s">
        <v>2618</v>
      </c>
      <c r="C1432" t="s">
        <v>2656</v>
      </c>
      <c r="D1432" s="26">
        <v>45274</v>
      </c>
      <c r="E1432" t="s">
        <v>17</v>
      </c>
      <c r="F1432" t="s">
        <v>4</v>
      </c>
      <c r="G1432">
        <v>75</v>
      </c>
      <c r="H1432">
        <v>60</v>
      </c>
      <c r="I1432" s="26">
        <f t="shared" si="44"/>
        <v>45261</v>
      </c>
      <c r="J1432" s="26">
        <f>INDEX(customers!$L:$L,MATCH(orders!$B1432,customers!$A:$A,0))</f>
        <v>44805</v>
      </c>
      <c r="K1432">
        <v>1</v>
      </c>
      <c r="L1432">
        <f t="shared" si="45"/>
        <v>15</v>
      </c>
      <c r="M1432" s="26" t="str">
        <f>INDEX(customers!$I:$I,MATCH(orders!$B1432,customers!$A:$A,0))</f>
        <v>Affiliate</v>
      </c>
      <c r="N1432" s="26" t="str">
        <f>INDEX(customers!$E:$E,MATCH(orders!$B1432,customers!$A:$A,0))</f>
        <v>North America</v>
      </c>
      <c r="O1432" s="26" t="str">
        <f>INDEX(customers!$F:$F,MATCH(orders!$B1432,customers!$A:$A,0))</f>
        <v>Tech</v>
      </c>
      <c r="P1432" s="26" t="str">
        <f>INDEX(customers!$G:$G,MATCH(orders!$B1432,customers!$A:$A,0))</f>
        <v>SMBs</v>
      </c>
      <c r="Q1432" t="str">
        <f>INDEX(customers!$J:$J,MATCH(orders!$B1432,customers!$A:$A,0))</f>
        <v>Pro</v>
      </c>
      <c r="R1432" t="str">
        <f>INDEX(customers!$K:$K,MATCH(orders!$B1432,customers!$A:$A,0))</f>
        <v>Monthly</v>
      </c>
    </row>
    <row r="1433" spans="1:18" x14ac:dyDescent="0.25">
      <c r="A1433" t="s">
        <v>2657</v>
      </c>
      <c r="B1433" t="s">
        <v>2618</v>
      </c>
      <c r="C1433" t="s">
        <v>2658</v>
      </c>
      <c r="D1433" s="26">
        <v>45305</v>
      </c>
      <c r="E1433" t="s">
        <v>17</v>
      </c>
      <c r="F1433" t="s">
        <v>4</v>
      </c>
      <c r="G1433">
        <v>75</v>
      </c>
      <c r="H1433">
        <v>60</v>
      </c>
      <c r="I1433" s="26">
        <f t="shared" si="44"/>
        <v>45292</v>
      </c>
      <c r="J1433" s="26">
        <f>INDEX(customers!$L:$L,MATCH(orders!$B1433,customers!$A:$A,0))</f>
        <v>44805</v>
      </c>
      <c r="K1433">
        <v>1</v>
      </c>
      <c r="L1433">
        <f t="shared" si="45"/>
        <v>16</v>
      </c>
      <c r="M1433" s="26" t="str">
        <f>INDEX(customers!$I:$I,MATCH(orders!$B1433,customers!$A:$A,0))</f>
        <v>Affiliate</v>
      </c>
      <c r="N1433" s="26" t="str">
        <f>INDEX(customers!$E:$E,MATCH(orders!$B1433,customers!$A:$A,0))</f>
        <v>North America</v>
      </c>
      <c r="O1433" s="26" t="str">
        <f>INDEX(customers!$F:$F,MATCH(orders!$B1433,customers!$A:$A,0))</f>
        <v>Tech</v>
      </c>
      <c r="P1433" s="26" t="str">
        <f>INDEX(customers!$G:$G,MATCH(orders!$B1433,customers!$A:$A,0))</f>
        <v>SMBs</v>
      </c>
      <c r="Q1433" t="str">
        <f>INDEX(customers!$J:$J,MATCH(orders!$B1433,customers!$A:$A,0))</f>
        <v>Pro</v>
      </c>
      <c r="R1433" t="str">
        <f>INDEX(customers!$K:$K,MATCH(orders!$B1433,customers!$A:$A,0))</f>
        <v>Monthly</v>
      </c>
    </row>
    <row r="1434" spans="1:18" x14ac:dyDescent="0.25">
      <c r="A1434" t="s">
        <v>2659</v>
      </c>
      <c r="B1434" t="s">
        <v>2618</v>
      </c>
      <c r="C1434" t="s">
        <v>2660</v>
      </c>
      <c r="D1434" s="26">
        <v>45336</v>
      </c>
      <c r="E1434" t="s">
        <v>17</v>
      </c>
      <c r="F1434" t="s">
        <v>4</v>
      </c>
      <c r="G1434">
        <v>75</v>
      </c>
      <c r="H1434">
        <v>60</v>
      </c>
      <c r="I1434" s="26">
        <f t="shared" si="44"/>
        <v>45323</v>
      </c>
      <c r="J1434" s="26">
        <f>INDEX(customers!$L:$L,MATCH(orders!$B1434,customers!$A:$A,0))</f>
        <v>44805</v>
      </c>
      <c r="K1434">
        <v>1</v>
      </c>
      <c r="L1434">
        <f t="shared" si="45"/>
        <v>17</v>
      </c>
      <c r="M1434" s="26" t="str">
        <f>INDEX(customers!$I:$I,MATCH(orders!$B1434,customers!$A:$A,0))</f>
        <v>Affiliate</v>
      </c>
      <c r="N1434" s="26" t="str">
        <f>INDEX(customers!$E:$E,MATCH(orders!$B1434,customers!$A:$A,0))</f>
        <v>North America</v>
      </c>
      <c r="O1434" s="26" t="str">
        <f>INDEX(customers!$F:$F,MATCH(orders!$B1434,customers!$A:$A,0))</f>
        <v>Tech</v>
      </c>
      <c r="P1434" s="26" t="str">
        <f>INDEX(customers!$G:$G,MATCH(orders!$B1434,customers!$A:$A,0))</f>
        <v>SMBs</v>
      </c>
      <c r="Q1434" t="str">
        <f>INDEX(customers!$J:$J,MATCH(orders!$B1434,customers!$A:$A,0))</f>
        <v>Pro</v>
      </c>
      <c r="R1434" t="str">
        <f>INDEX(customers!$K:$K,MATCH(orders!$B1434,customers!$A:$A,0))</f>
        <v>Monthly</v>
      </c>
    </row>
    <row r="1435" spans="1:18" x14ac:dyDescent="0.25">
      <c r="A1435" t="s">
        <v>2661</v>
      </c>
      <c r="B1435" t="s">
        <v>2618</v>
      </c>
      <c r="C1435" t="s">
        <v>2660</v>
      </c>
      <c r="D1435" s="26">
        <v>45365</v>
      </c>
      <c r="E1435" t="s">
        <v>17</v>
      </c>
      <c r="F1435" t="s">
        <v>4</v>
      </c>
      <c r="G1435">
        <v>75</v>
      </c>
      <c r="H1435">
        <v>60</v>
      </c>
      <c r="I1435" s="26">
        <f t="shared" si="44"/>
        <v>45352</v>
      </c>
      <c r="J1435" s="26">
        <f>INDEX(customers!$L:$L,MATCH(orders!$B1435,customers!$A:$A,0))</f>
        <v>44805</v>
      </c>
      <c r="K1435">
        <v>1</v>
      </c>
      <c r="L1435">
        <f t="shared" si="45"/>
        <v>18</v>
      </c>
      <c r="M1435" s="26" t="str">
        <f>INDEX(customers!$I:$I,MATCH(orders!$B1435,customers!$A:$A,0))</f>
        <v>Affiliate</v>
      </c>
      <c r="N1435" s="26" t="str">
        <f>INDEX(customers!$E:$E,MATCH(orders!$B1435,customers!$A:$A,0))</f>
        <v>North America</v>
      </c>
      <c r="O1435" s="26" t="str">
        <f>INDEX(customers!$F:$F,MATCH(orders!$B1435,customers!$A:$A,0))</f>
        <v>Tech</v>
      </c>
      <c r="P1435" s="26" t="str">
        <f>INDEX(customers!$G:$G,MATCH(orders!$B1435,customers!$A:$A,0))</f>
        <v>SMBs</v>
      </c>
      <c r="Q1435" t="str">
        <f>INDEX(customers!$J:$J,MATCH(orders!$B1435,customers!$A:$A,0))</f>
        <v>Pro</v>
      </c>
      <c r="R1435" t="str">
        <f>INDEX(customers!$K:$K,MATCH(orders!$B1435,customers!$A:$A,0))</f>
        <v>Monthly</v>
      </c>
    </row>
    <row r="1436" spans="1:18" x14ac:dyDescent="0.25">
      <c r="A1436" t="s">
        <v>2662</v>
      </c>
      <c r="B1436" t="s">
        <v>2618</v>
      </c>
      <c r="C1436" t="s">
        <v>2663</v>
      </c>
      <c r="D1436" s="26">
        <v>45367</v>
      </c>
      <c r="E1436" t="s">
        <v>17</v>
      </c>
      <c r="F1436" t="s">
        <v>4</v>
      </c>
      <c r="G1436">
        <v>75</v>
      </c>
      <c r="H1436">
        <v>60</v>
      </c>
      <c r="I1436" s="26">
        <f t="shared" si="44"/>
        <v>45352</v>
      </c>
      <c r="J1436" s="26">
        <f>INDEX(customers!$L:$L,MATCH(orders!$B1436,customers!$A:$A,0))</f>
        <v>44805</v>
      </c>
      <c r="K1436">
        <v>1</v>
      </c>
      <c r="L1436">
        <f t="shared" si="45"/>
        <v>18</v>
      </c>
      <c r="M1436" s="26" t="str">
        <f>INDEX(customers!$I:$I,MATCH(orders!$B1436,customers!$A:$A,0))</f>
        <v>Affiliate</v>
      </c>
      <c r="N1436" s="26" t="str">
        <f>INDEX(customers!$E:$E,MATCH(orders!$B1436,customers!$A:$A,0))</f>
        <v>North America</v>
      </c>
      <c r="O1436" s="26" t="str">
        <f>INDEX(customers!$F:$F,MATCH(orders!$B1436,customers!$A:$A,0))</f>
        <v>Tech</v>
      </c>
      <c r="P1436" s="26" t="str">
        <f>INDEX(customers!$G:$G,MATCH(orders!$B1436,customers!$A:$A,0))</f>
        <v>SMBs</v>
      </c>
      <c r="Q1436" t="str">
        <f>INDEX(customers!$J:$J,MATCH(orders!$B1436,customers!$A:$A,0))</f>
        <v>Pro</v>
      </c>
      <c r="R1436" t="str">
        <f>INDEX(customers!$K:$K,MATCH(orders!$B1436,customers!$A:$A,0))</f>
        <v>Monthly</v>
      </c>
    </row>
    <row r="1437" spans="1:18" x14ac:dyDescent="0.25">
      <c r="A1437" t="s">
        <v>2664</v>
      </c>
      <c r="B1437" t="s">
        <v>2618</v>
      </c>
      <c r="C1437" t="s">
        <v>2665</v>
      </c>
      <c r="D1437" s="26">
        <v>45398</v>
      </c>
      <c r="E1437" t="s">
        <v>17</v>
      </c>
      <c r="F1437" t="s">
        <v>4</v>
      </c>
      <c r="G1437">
        <v>75</v>
      </c>
      <c r="H1437">
        <v>60</v>
      </c>
      <c r="I1437" s="26">
        <f t="shared" si="44"/>
        <v>45383</v>
      </c>
      <c r="J1437" s="26">
        <f>INDEX(customers!$L:$L,MATCH(orders!$B1437,customers!$A:$A,0))</f>
        <v>44805</v>
      </c>
      <c r="K1437">
        <v>1</v>
      </c>
      <c r="L1437">
        <f t="shared" si="45"/>
        <v>19</v>
      </c>
      <c r="M1437" s="26" t="str">
        <f>INDEX(customers!$I:$I,MATCH(orders!$B1437,customers!$A:$A,0))</f>
        <v>Affiliate</v>
      </c>
      <c r="N1437" s="26" t="str">
        <f>INDEX(customers!$E:$E,MATCH(orders!$B1437,customers!$A:$A,0))</f>
        <v>North America</v>
      </c>
      <c r="O1437" s="26" t="str">
        <f>INDEX(customers!$F:$F,MATCH(orders!$B1437,customers!$A:$A,0))</f>
        <v>Tech</v>
      </c>
      <c r="P1437" s="26" t="str">
        <f>INDEX(customers!$G:$G,MATCH(orders!$B1437,customers!$A:$A,0))</f>
        <v>SMBs</v>
      </c>
      <c r="Q1437" t="str">
        <f>INDEX(customers!$J:$J,MATCH(orders!$B1437,customers!$A:$A,0))</f>
        <v>Pro</v>
      </c>
      <c r="R1437" t="str">
        <f>INDEX(customers!$K:$K,MATCH(orders!$B1437,customers!$A:$A,0))</f>
        <v>Monthly</v>
      </c>
    </row>
    <row r="1438" spans="1:18" x14ac:dyDescent="0.25">
      <c r="A1438" t="s">
        <v>2666</v>
      </c>
      <c r="B1438" t="s">
        <v>2618</v>
      </c>
      <c r="C1438" t="s">
        <v>2665</v>
      </c>
      <c r="D1438" s="26">
        <v>45428</v>
      </c>
      <c r="E1438" t="s">
        <v>17</v>
      </c>
      <c r="F1438" t="s">
        <v>4</v>
      </c>
      <c r="G1438">
        <v>75</v>
      </c>
      <c r="H1438">
        <v>60</v>
      </c>
      <c r="I1438" s="26">
        <f t="shared" si="44"/>
        <v>45413</v>
      </c>
      <c r="J1438" s="26">
        <f>INDEX(customers!$L:$L,MATCH(orders!$B1438,customers!$A:$A,0))</f>
        <v>44805</v>
      </c>
      <c r="K1438">
        <v>1</v>
      </c>
      <c r="L1438">
        <f t="shared" si="45"/>
        <v>20</v>
      </c>
      <c r="M1438" s="26" t="str">
        <f>INDEX(customers!$I:$I,MATCH(orders!$B1438,customers!$A:$A,0))</f>
        <v>Affiliate</v>
      </c>
      <c r="N1438" s="26" t="str">
        <f>INDEX(customers!$E:$E,MATCH(orders!$B1438,customers!$A:$A,0))</f>
        <v>North America</v>
      </c>
      <c r="O1438" s="26" t="str">
        <f>INDEX(customers!$F:$F,MATCH(orders!$B1438,customers!$A:$A,0))</f>
        <v>Tech</v>
      </c>
      <c r="P1438" s="26" t="str">
        <f>INDEX(customers!$G:$G,MATCH(orders!$B1438,customers!$A:$A,0))</f>
        <v>SMBs</v>
      </c>
      <c r="Q1438" t="str">
        <f>INDEX(customers!$J:$J,MATCH(orders!$B1438,customers!$A:$A,0))</f>
        <v>Pro</v>
      </c>
      <c r="R1438" t="str">
        <f>INDEX(customers!$K:$K,MATCH(orders!$B1438,customers!$A:$A,0))</f>
        <v>Monthly</v>
      </c>
    </row>
    <row r="1439" spans="1:18" x14ac:dyDescent="0.25">
      <c r="A1439" t="s">
        <v>2667</v>
      </c>
      <c r="B1439" t="s">
        <v>2618</v>
      </c>
      <c r="C1439" t="s">
        <v>2668</v>
      </c>
      <c r="D1439" s="26">
        <v>45429</v>
      </c>
      <c r="E1439" t="s">
        <v>17</v>
      </c>
      <c r="F1439" t="s">
        <v>4</v>
      </c>
      <c r="G1439">
        <v>75</v>
      </c>
      <c r="H1439">
        <v>60</v>
      </c>
      <c r="I1439" s="26">
        <f t="shared" si="44"/>
        <v>45413</v>
      </c>
      <c r="J1439" s="26">
        <f>INDEX(customers!$L:$L,MATCH(orders!$B1439,customers!$A:$A,0))</f>
        <v>44805</v>
      </c>
      <c r="K1439">
        <v>1</v>
      </c>
      <c r="L1439">
        <f t="shared" si="45"/>
        <v>20</v>
      </c>
      <c r="M1439" s="26" t="str">
        <f>INDEX(customers!$I:$I,MATCH(orders!$B1439,customers!$A:$A,0))</f>
        <v>Affiliate</v>
      </c>
      <c r="N1439" s="26" t="str">
        <f>INDEX(customers!$E:$E,MATCH(orders!$B1439,customers!$A:$A,0))</f>
        <v>North America</v>
      </c>
      <c r="O1439" s="26" t="str">
        <f>INDEX(customers!$F:$F,MATCH(orders!$B1439,customers!$A:$A,0))</f>
        <v>Tech</v>
      </c>
      <c r="P1439" s="26" t="str">
        <f>INDEX(customers!$G:$G,MATCH(orders!$B1439,customers!$A:$A,0))</f>
        <v>SMBs</v>
      </c>
      <c r="Q1439" t="str">
        <f>INDEX(customers!$J:$J,MATCH(orders!$B1439,customers!$A:$A,0))</f>
        <v>Pro</v>
      </c>
      <c r="R1439" t="str">
        <f>INDEX(customers!$K:$K,MATCH(orders!$B1439,customers!$A:$A,0))</f>
        <v>Monthly</v>
      </c>
    </row>
    <row r="1440" spans="1:18" x14ac:dyDescent="0.25">
      <c r="A1440" t="s">
        <v>2669</v>
      </c>
      <c r="B1440" t="s">
        <v>2618</v>
      </c>
      <c r="C1440" t="s">
        <v>2670</v>
      </c>
      <c r="D1440" s="26">
        <v>45460</v>
      </c>
      <c r="E1440" t="s">
        <v>17</v>
      </c>
      <c r="F1440" t="s">
        <v>4</v>
      </c>
      <c r="G1440">
        <v>75</v>
      </c>
      <c r="H1440">
        <v>60</v>
      </c>
      <c r="I1440" s="26">
        <f t="shared" si="44"/>
        <v>45444</v>
      </c>
      <c r="J1440" s="26">
        <f>INDEX(customers!$L:$L,MATCH(orders!$B1440,customers!$A:$A,0))</f>
        <v>44805</v>
      </c>
      <c r="K1440">
        <v>1</v>
      </c>
      <c r="L1440">
        <f t="shared" si="45"/>
        <v>21</v>
      </c>
      <c r="M1440" s="26" t="str">
        <f>INDEX(customers!$I:$I,MATCH(orders!$B1440,customers!$A:$A,0))</f>
        <v>Affiliate</v>
      </c>
      <c r="N1440" s="26" t="str">
        <f>INDEX(customers!$E:$E,MATCH(orders!$B1440,customers!$A:$A,0))</f>
        <v>North America</v>
      </c>
      <c r="O1440" s="26" t="str">
        <f>INDEX(customers!$F:$F,MATCH(orders!$B1440,customers!$A:$A,0))</f>
        <v>Tech</v>
      </c>
      <c r="P1440" s="26" t="str">
        <f>INDEX(customers!$G:$G,MATCH(orders!$B1440,customers!$A:$A,0))</f>
        <v>SMBs</v>
      </c>
      <c r="Q1440" t="str">
        <f>INDEX(customers!$J:$J,MATCH(orders!$B1440,customers!$A:$A,0))</f>
        <v>Pro</v>
      </c>
      <c r="R1440" t="str">
        <f>INDEX(customers!$K:$K,MATCH(orders!$B1440,customers!$A:$A,0))</f>
        <v>Monthly</v>
      </c>
    </row>
    <row r="1441" spans="1:18" x14ac:dyDescent="0.25">
      <c r="A1441" t="s">
        <v>2671</v>
      </c>
      <c r="B1441" t="s">
        <v>2618</v>
      </c>
      <c r="C1441" t="s">
        <v>2670</v>
      </c>
      <c r="D1441" s="26">
        <v>45490</v>
      </c>
      <c r="E1441" t="s">
        <v>17</v>
      </c>
      <c r="F1441" t="s">
        <v>4</v>
      </c>
      <c r="G1441">
        <v>75</v>
      </c>
      <c r="H1441">
        <v>60</v>
      </c>
      <c r="I1441" s="26">
        <f t="shared" si="44"/>
        <v>45474</v>
      </c>
      <c r="J1441" s="26">
        <f>INDEX(customers!$L:$L,MATCH(orders!$B1441,customers!$A:$A,0))</f>
        <v>44805</v>
      </c>
      <c r="K1441">
        <v>1</v>
      </c>
      <c r="L1441">
        <f t="shared" si="45"/>
        <v>22</v>
      </c>
      <c r="M1441" s="26" t="str">
        <f>INDEX(customers!$I:$I,MATCH(orders!$B1441,customers!$A:$A,0))</f>
        <v>Affiliate</v>
      </c>
      <c r="N1441" s="26" t="str">
        <f>INDEX(customers!$E:$E,MATCH(orders!$B1441,customers!$A:$A,0))</f>
        <v>North America</v>
      </c>
      <c r="O1441" s="26" t="str">
        <f>INDEX(customers!$F:$F,MATCH(orders!$B1441,customers!$A:$A,0))</f>
        <v>Tech</v>
      </c>
      <c r="P1441" s="26" t="str">
        <f>INDEX(customers!$G:$G,MATCH(orders!$B1441,customers!$A:$A,0))</f>
        <v>SMBs</v>
      </c>
      <c r="Q1441" t="str">
        <f>INDEX(customers!$J:$J,MATCH(orders!$B1441,customers!$A:$A,0))</f>
        <v>Pro</v>
      </c>
      <c r="R1441" t="str">
        <f>INDEX(customers!$K:$K,MATCH(orders!$B1441,customers!$A:$A,0))</f>
        <v>Monthly</v>
      </c>
    </row>
    <row r="1442" spans="1:18" x14ac:dyDescent="0.25">
      <c r="A1442" t="s">
        <v>2672</v>
      </c>
      <c r="B1442" t="s">
        <v>2618</v>
      </c>
      <c r="C1442" t="s">
        <v>2673</v>
      </c>
      <c r="D1442" s="26">
        <v>45491</v>
      </c>
      <c r="E1442" t="s">
        <v>17</v>
      </c>
      <c r="F1442" t="s">
        <v>4</v>
      </c>
      <c r="G1442">
        <v>75</v>
      </c>
      <c r="H1442">
        <v>60</v>
      </c>
      <c r="I1442" s="26">
        <f t="shared" si="44"/>
        <v>45474</v>
      </c>
      <c r="J1442" s="26">
        <f>INDEX(customers!$L:$L,MATCH(orders!$B1442,customers!$A:$A,0))</f>
        <v>44805</v>
      </c>
      <c r="K1442">
        <v>1</v>
      </c>
      <c r="L1442">
        <f t="shared" si="45"/>
        <v>22</v>
      </c>
      <c r="M1442" s="26" t="str">
        <f>INDEX(customers!$I:$I,MATCH(orders!$B1442,customers!$A:$A,0))</f>
        <v>Affiliate</v>
      </c>
      <c r="N1442" s="26" t="str">
        <f>INDEX(customers!$E:$E,MATCH(orders!$B1442,customers!$A:$A,0))</f>
        <v>North America</v>
      </c>
      <c r="O1442" s="26" t="str">
        <f>INDEX(customers!$F:$F,MATCH(orders!$B1442,customers!$A:$A,0))</f>
        <v>Tech</v>
      </c>
      <c r="P1442" s="26" t="str">
        <f>INDEX(customers!$G:$G,MATCH(orders!$B1442,customers!$A:$A,0))</f>
        <v>SMBs</v>
      </c>
      <c r="Q1442" t="str">
        <f>INDEX(customers!$J:$J,MATCH(orders!$B1442,customers!$A:$A,0))</f>
        <v>Pro</v>
      </c>
      <c r="R1442" t="str">
        <f>INDEX(customers!$K:$K,MATCH(orders!$B1442,customers!$A:$A,0))</f>
        <v>Monthly</v>
      </c>
    </row>
    <row r="1443" spans="1:18" x14ac:dyDescent="0.25">
      <c r="A1443" t="s">
        <v>2674</v>
      </c>
      <c r="B1443" t="s">
        <v>2618</v>
      </c>
      <c r="C1443" t="s">
        <v>2675</v>
      </c>
      <c r="D1443" s="26">
        <v>45522</v>
      </c>
      <c r="E1443" t="s">
        <v>17</v>
      </c>
      <c r="F1443" t="s">
        <v>4</v>
      </c>
      <c r="G1443">
        <v>75</v>
      </c>
      <c r="H1443">
        <v>60</v>
      </c>
      <c r="I1443" s="26">
        <f t="shared" si="44"/>
        <v>45505</v>
      </c>
      <c r="J1443" s="26">
        <f>INDEX(customers!$L:$L,MATCH(orders!$B1443,customers!$A:$A,0))</f>
        <v>44805</v>
      </c>
      <c r="K1443">
        <v>1</v>
      </c>
      <c r="L1443">
        <f t="shared" si="45"/>
        <v>23</v>
      </c>
      <c r="M1443" s="26" t="str">
        <f>INDEX(customers!$I:$I,MATCH(orders!$B1443,customers!$A:$A,0))</f>
        <v>Affiliate</v>
      </c>
      <c r="N1443" s="26" t="str">
        <f>INDEX(customers!$E:$E,MATCH(orders!$B1443,customers!$A:$A,0))</f>
        <v>North America</v>
      </c>
      <c r="O1443" s="26" t="str">
        <f>INDEX(customers!$F:$F,MATCH(orders!$B1443,customers!$A:$A,0))</f>
        <v>Tech</v>
      </c>
      <c r="P1443" s="26" t="str">
        <f>INDEX(customers!$G:$G,MATCH(orders!$B1443,customers!$A:$A,0))</f>
        <v>SMBs</v>
      </c>
      <c r="Q1443" t="str">
        <f>INDEX(customers!$J:$J,MATCH(orders!$B1443,customers!$A:$A,0))</f>
        <v>Pro</v>
      </c>
      <c r="R1443" t="str">
        <f>INDEX(customers!$K:$K,MATCH(orders!$B1443,customers!$A:$A,0))</f>
        <v>Monthly</v>
      </c>
    </row>
    <row r="1444" spans="1:18" x14ac:dyDescent="0.25">
      <c r="A1444" t="s">
        <v>2676</v>
      </c>
      <c r="B1444" t="s">
        <v>2618</v>
      </c>
      <c r="C1444" t="s">
        <v>2677</v>
      </c>
      <c r="D1444" s="26">
        <v>45553</v>
      </c>
      <c r="E1444" t="s">
        <v>17</v>
      </c>
      <c r="F1444" t="s">
        <v>4</v>
      </c>
      <c r="G1444">
        <v>75</v>
      </c>
      <c r="H1444">
        <v>60</v>
      </c>
      <c r="I1444" s="26">
        <f t="shared" si="44"/>
        <v>45536</v>
      </c>
      <c r="J1444" s="26">
        <f>INDEX(customers!$L:$L,MATCH(orders!$B1444,customers!$A:$A,0))</f>
        <v>44805</v>
      </c>
      <c r="K1444">
        <v>1</v>
      </c>
      <c r="L1444">
        <f t="shared" si="45"/>
        <v>24</v>
      </c>
      <c r="M1444" s="26" t="str">
        <f>INDEX(customers!$I:$I,MATCH(orders!$B1444,customers!$A:$A,0))</f>
        <v>Affiliate</v>
      </c>
      <c r="N1444" s="26" t="str">
        <f>INDEX(customers!$E:$E,MATCH(orders!$B1444,customers!$A:$A,0))</f>
        <v>North America</v>
      </c>
      <c r="O1444" s="26" t="str">
        <f>INDEX(customers!$F:$F,MATCH(orders!$B1444,customers!$A:$A,0))</f>
        <v>Tech</v>
      </c>
      <c r="P1444" s="26" t="str">
        <f>INDEX(customers!$G:$G,MATCH(orders!$B1444,customers!$A:$A,0))</f>
        <v>SMBs</v>
      </c>
      <c r="Q1444" t="str">
        <f>INDEX(customers!$J:$J,MATCH(orders!$B1444,customers!$A:$A,0))</f>
        <v>Pro</v>
      </c>
      <c r="R1444" t="str">
        <f>INDEX(customers!$K:$K,MATCH(orders!$B1444,customers!$A:$A,0))</f>
        <v>Monthly</v>
      </c>
    </row>
    <row r="1445" spans="1:18" x14ac:dyDescent="0.25">
      <c r="A1445" t="s">
        <v>2678</v>
      </c>
      <c r="B1445" t="s">
        <v>2618</v>
      </c>
      <c r="C1445" t="s">
        <v>2677</v>
      </c>
      <c r="D1445" s="26">
        <v>45583</v>
      </c>
      <c r="E1445" t="s">
        <v>17</v>
      </c>
      <c r="F1445" t="s">
        <v>4</v>
      </c>
      <c r="G1445">
        <v>75</v>
      </c>
      <c r="H1445">
        <v>60</v>
      </c>
      <c r="I1445" s="26">
        <f t="shared" si="44"/>
        <v>45566</v>
      </c>
      <c r="J1445" s="26">
        <f>INDEX(customers!$L:$L,MATCH(orders!$B1445,customers!$A:$A,0))</f>
        <v>44805</v>
      </c>
      <c r="K1445">
        <v>1</v>
      </c>
      <c r="L1445">
        <f t="shared" si="45"/>
        <v>25</v>
      </c>
      <c r="M1445" s="26" t="str">
        <f>INDEX(customers!$I:$I,MATCH(orders!$B1445,customers!$A:$A,0))</f>
        <v>Affiliate</v>
      </c>
      <c r="N1445" s="26" t="str">
        <f>INDEX(customers!$E:$E,MATCH(orders!$B1445,customers!$A:$A,0))</f>
        <v>North America</v>
      </c>
      <c r="O1445" s="26" t="str">
        <f>INDEX(customers!$F:$F,MATCH(orders!$B1445,customers!$A:$A,0))</f>
        <v>Tech</v>
      </c>
      <c r="P1445" s="26" t="str">
        <f>INDEX(customers!$G:$G,MATCH(orders!$B1445,customers!$A:$A,0))</f>
        <v>SMBs</v>
      </c>
      <c r="Q1445" t="str">
        <f>INDEX(customers!$J:$J,MATCH(orders!$B1445,customers!$A:$A,0))</f>
        <v>Pro</v>
      </c>
      <c r="R1445" t="str">
        <f>INDEX(customers!$K:$K,MATCH(orders!$B1445,customers!$A:$A,0))</f>
        <v>Monthly</v>
      </c>
    </row>
    <row r="1446" spans="1:18" x14ac:dyDescent="0.25">
      <c r="A1446" t="s">
        <v>2679</v>
      </c>
      <c r="B1446" t="s">
        <v>2618</v>
      </c>
      <c r="C1446" t="s">
        <v>2680</v>
      </c>
      <c r="D1446" s="26">
        <v>45584</v>
      </c>
      <c r="E1446" t="s">
        <v>17</v>
      </c>
      <c r="F1446" t="s">
        <v>4</v>
      </c>
      <c r="G1446">
        <v>75</v>
      </c>
      <c r="H1446">
        <v>60</v>
      </c>
      <c r="I1446" s="26">
        <f t="shared" si="44"/>
        <v>45566</v>
      </c>
      <c r="J1446" s="26">
        <f>INDEX(customers!$L:$L,MATCH(orders!$B1446,customers!$A:$A,0))</f>
        <v>44805</v>
      </c>
      <c r="K1446">
        <v>1</v>
      </c>
      <c r="L1446">
        <f t="shared" si="45"/>
        <v>25</v>
      </c>
      <c r="M1446" s="26" t="str">
        <f>INDEX(customers!$I:$I,MATCH(orders!$B1446,customers!$A:$A,0))</f>
        <v>Affiliate</v>
      </c>
      <c r="N1446" s="26" t="str">
        <f>INDEX(customers!$E:$E,MATCH(orders!$B1446,customers!$A:$A,0))</f>
        <v>North America</v>
      </c>
      <c r="O1446" s="26" t="str">
        <f>INDEX(customers!$F:$F,MATCH(orders!$B1446,customers!$A:$A,0))</f>
        <v>Tech</v>
      </c>
      <c r="P1446" s="26" t="str">
        <f>INDEX(customers!$G:$G,MATCH(orders!$B1446,customers!$A:$A,0))</f>
        <v>SMBs</v>
      </c>
      <c r="Q1446" t="str">
        <f>INDEX(customers!$J:$J,MATCH(orders!$B1446,customers!$A:$A,0))</f>
        <v>Pro</v>
      </c>
      <c r="R1446" t="str">
        <f>INDEX(customers!$K:$K,MATCH(orders!$B1446,customers!$A:$A,0))</f>
        <v>Monthly</v>
      </c>
    </row>
    <row r="1447" spans="1:18" x14ac:dyDescent="0.25">
      <c r="A1447" t="s">
        <v>2681</v>
      </c>
      <c r="B1447" t="s">
        <v>2618</v>
      </c>
      <c r="C1447" t="s">
        <v>2682</v>
      </c>
      <c r="D1447" s="26">
        <v>45615</v>
      </c>
      <c r="E1447" t="s">
        <v>17</v>
      </c>
      <c r="F1447" t="s">
        <v>4</v>
      </c>
      <c r="G1447">
        <v>75</v>
      </c>
      <c r="H1447">
        <v>60</v>
      </c>
      <c r="I1447" s="26">
        <f t="shared" si="44"/>
        <v>45597</v>
      </c>
      <c r="J1447" s="26">
        <f>INDEX(customers!$L:$L,MATCH(orders!$B1447,customers!$A:$A,0))</f>
        <v>44805</v>
      </c>
      <c r="K1447">
        <v>1</v>
      </c>
      <c r="L1447">
        <f t="shared" si="45"/>
        <v>26</v>
      </c>
      <c r="M1447" s="26" t="str">
        <f>INDEX(customers!$I:$I,MATCH(orders!$B1447,customers!$A:$A,0))</f>
        <v>Affiliate</v>
      </c>
      <c r="N1447" s="26" t="str">
        <f>INDEX(customers!$E:$E,MATCH(orders!$B1447,customers!$A:$A,0))</f>
        <v>North America</v>
      </c>
      <c r="O1447" s="26" t="str">
        <f>INDEX(customers!$F:$F,MATCH(orders!$B1447,customers!$A:$A,0))</f>
        <v>Tech</v>
      </c>
      <c r="P1447" s="26" t="str">
        <f>INDEX(customers!$G:$G,MATCH(orders!$B1447,customers!$A:$A,0))</f>
        <v>SMBs</v>
      </c>
      <c r="Q1447" t="str">
        <f>INDEX(customers!$J:$J,MATCH(orders!$B1447,customers!$A:$A,0))</f>
        <v>Pro</v>
      </c>
      <c r="R1447" t="str">
        <f>INDEX(customers!$K:$K,MATCH(orders!$B1447,customers!$A:$A,0))</f>
        <v>Monthly</v>
      </c>
    </row>
    <row r="1448" spans="1:18" x14ac:dyDescent="0.25">
      <c r="A1448" t="s">
        <v>2683</v>
      </c>
      <c r="B1448" t="s">
        <v>2618</v>
      </c>
      <c r="C1448" t="s">
        <v>2682</v>
      </c>
      <c r="D1448" s="26">
        <v>45645</v>
      </c>
      <c r="E1448" t="s">
        <v>17</v>
      </c>
      <c r="F1448" t="s">
        <v>4</v>
      </c>
      <c r="G1448">
        <v>75</v>
      </c>
      <c r="H1448">
        <v>60</v>
      </c>
      <c r="I1448" s="26">
        <f t="shared" si="44"/>
        <v>45627</v>
      </c>
      <c r="J1448" s="26">
        <f>INDEX(customers!$L:$L,MATCH(orders!$B1448,customers!$A:$A,0))</f>
        <v>44805</v>
      </c>
      <c r="K1448">
        <v>1</v>
      </c>
      <c r="L1448">
        <f t="shared" si="45"/>
        <v>27</v>
      </c>
      <c r="M1448" s="26" t="str">
        <f>INDEX(customers!$I:$I,MATCH(orders!$B1448,customers!$A:$A,0))</f>
        <v>Affiliate</v>
      </c>
      <c r="N1448" s="26" t="str">
        <f>INDEX(customers!$E:$E,MATCH(orders!$B1448,customers!$A:$A,0))</f>
        <v>North America</v>
      </c>
      <c r="O1448" s="26" t="str">
        <f>INDEX(customers!$F:$F,MATCH(orders!$B1448,customers!$A:$A,0))</f>
        <v>Tech</v>
      </c>
      <c r="P1448" s="26" t="str">
        <f>INDEX(customers!$G:$G,MATCH(orders!$B1448,customers!$A:$A,0))</f>
        <v>SMBs</v>
      </c>
      <c r="Q1448" t="str">
        <f>INDEX(customers!$J:$J,MATCH(orders!$B1448,customers!$A:$A,0))</f>
        <v>Pro</v>
      </c>
      <c r="R1448" t="str">
        <f>INDEX(customers!$K:$K,MATCH(orders!$B1448,customers!$A:$A,0))</f>
        <v>Monthly</v>
      </c>
    </row>
    <row r="1449" spans="1:18" x14ac:dyDescent="0.25">
      <c r="A1449" t="s">
        <v>2684</v>
      </c>
      <c r="B1449" t="s">
        <v>2618</v>
      </c>
      <c r="C1449" t="s">
        <v>2685</v>
      </c>
      <c r="D1449" s="26">
        <v>45646</v>
      </c>
      <c r="E1449" t="s">
        <v>17</v>
      </c>
      <c r="F1449" t="s">
        <v>4</v>
      </c>
      <c r="G1449">
        <v>75</v>
      </c>
      <c r="H1449">
        <v>60</v>
      </c>
      <c r="I1449" s="26">
        <f t="shared" si="44"/>
        <v>45627</v>
      </c>
      <c r="J1449" s="26">
        <f>INDEX(customers!$L:$L,MATCH(orders!$B1449,customers!$A:$A,0))</f>
        <v>44805</v>
      </c>
      <c r="K1449">
        <v>1</v>
      </c>
      <c r="L1449">
        <f t="shared" si="45"/>
        <v>27</v>
      </c>
      <c r="M1449" s="26" t="str">
        <f>INDEX(customers!$I:$I,MATCH(orders!$B1449,customers!$A:$A,0))</f>
        <v>Affiliate</v>
      </c>
      <c r="N1449" s="26" t="str">
        <f>INDEX(customers!$E:$E,MATCH(orders!$B1449,customers!$A:$A,0))</f>
        <v>North America</v>
      </c>
      <c r="O1449" s="26" t="str">
        <f>INDEX(customers!$F:$F,MATCH(orders!$B1449,customers!$A:$A,0))</f>
        <v>Tech</v>
      </c>
      <c r="P1449" s="26" t="str">
        <f>INDEX(customers!$G:$G,MATCH(orders!$B1449,customers!$A:$A,0))</f>
        <v>SMBs</v>
      </c>
      <c r="Q1449" t="str">
        <f>INDEX(customers!$J:$J,MATCH(orders!$B1449,customers!$A:$A,0))</f>
        <v>Pro</v>
      </c>
      <c r="R1449" t="str">
        <f>INDEX(customers!$K:$K,MATCH(orders!$B1449,customers!$A:$A,0))</f>
        <v>Monthly</v>
      </c>
    </row>
    <row r="1450" spans="1:18" x14ac:dyDescent="0.25">
      <c r="A1450" t="s">
        <v>2686</v>
      </c>
      <c r="B1450" t="s">
        <v>2687</v>
      </c>
      <c r="C1450" t="s">
        <v>2688</v>
      </c>
      <c r="D1450" s="26">
        <v>45160</v>
      </c>
      <c r="E1450" t="s">
        <v>17</v>
      </c>
      <c r="F1450" t="s">
        <v>4</v>
      </c>
      <c r="G1450">
        <v>75</v>
      </c>
      <c r="H1450">
        <v>60</v>
      </c>
      <c r="I1450" s="26">
        <f t="shared" si="44"/>
        <v>45139</v>
      </c>
      <c r="J1450" s="26">
        <f>INDEX(customers!$L:$L,MATCH(orders!$B1450,customers!$A:$A,0))</f>
        <v>45139</v>
      </c>
      <c r="K1450">
        <v>1</v>
      </c>
      <c r="L1450">
        <f t="shared" si="45"/>
        <v>0</v>
      </c>
      <c r="M1450" s="26" t="str">
        <f>INDEX(customers!$I:$I,MATCH(orders!$B1450,customers!$A:$A,0))</f>
        <v>Social Media</v>
      </c>
      <c r="N1450" s="26" t="str">
        <f>INDEX(customers!$E:$E,MATCH(orders!$B1450,customers!$A:$A,0))</f>
        <v>Asia-Pacific</v>
      </c>
      <c r="O1450" s="26" t="str">
        <f>INDEX(customers!$F:$F,MATCH(orders!$B1450,customers!$A:$A,0))</f>
        <v>Retail</v>
      </c>
      <c r="P1450" s="26" t="str">
        <f>INDEX(customers!$G:$G,MATCH(orders!$B1450,customers!$A:$A,0))</f>
        <v>SMBs</v>
      </c>
      <c r="Q1450" t="str">
        <f>INDEX(customers!$J:$J,MATCH(orders!$B1450,customers!$A:$A,0))</f>
        <v>Basic</v>
      </c>
      <c r="R1450" t="str">
        <f>INDEX(customers!$K:$K,MATCH(orders!$B1450,customers!$A:$A,0))</f>
        <v>Monthly</v>
      </c>
    </row>
    <row r="1451" spans="1:18" x14ac:dyDescent="0.25">
      <c r="A1451" t="s">
        <v>2689</v>
      </c>
      <c r="B1451" t="s">
        <v>2687</v>
      </c>
      <c r="C1451" t="s">
        <v>2690</v>
      </c>
      <c r="D1451" s="26">
        <v>45191</v>
      </c>
      <c r="E1451" t="s">
        <v>17</v>
      </c>
      <c r="F1451" t="s">
        <v>4</v>
      </c>
      <c r="G1451">
        <v>75</v>
      </c>
      <c r="H1451">
        <v>60</v>
      </c>
      <c r="I1451" s="26">
        <f t="shared" si="44"/>
        <v>45170</v>
      </c>
      <c r="J1451" s="26">
        <f>INDEX(customers!$L:$L,MATCH(orders!$B1451,customers!$A:$A,0))</f>
        <v>45139</v>
      </c>
      <c r="K1451">
        <v>1</v>
      </c>
      <c r="L1451">
        <f t="shared" si="45"/>
        <v>1</v>
      </c>
      <c r="M1451" s="26" t="str">
        <f>INDEX(customers!$I:$I,MATCH(orders!$B1451,customers!$A:$A,0))</f>
        <v>Social Media</v>
      </c>
      <c r="N1451" s="26" t="str">
        <f>INDEX(customers!$E:$E,MATCH(orders!$B1451,customers!$A:$A,0))</f>
        <v>Asia-Pacific</v>
      </c>
      <c r="O1451" s="26" t="str">
        <f>INDEX(customers!$F:$F,MATCH(orders!$B1451,customers!$A:$A,0))</f>
        <v>Retail</v>
      </c>
      <c r="P1451" s="26" t="str">
        <f>INDEX(customers!$G:$G,MATCH(orders!$B1451,customers!$A:$A,0))</f>
        <v>SMBs</v>
      </c>
      <c r="Q1451" t="str">
        <f>INDEX(customers!$J:$J,MATCH(orders!$B1451,customers!$A:$A,0))</f>
        <v>Basic</v>
      </c>
      <c r="R1451" t="str">
        <f>INDEX(customers!$K:$K,MATCH(orders!$B1451,customers!$A:$A,0))</f>
        <v>Monthly</v>
      </c>
    </row>
    <row r="1452" spans="1:18" x14ac:dyDescent="0.25">
      <c r="A1452" t="s">
        <v>2691</v>
      </c>
      <c r="B1452" t="s">
        <v>2687</v>
      </c>
      <c r="C1452" t="s">
        <v>2690</v>
      </c>
      <c r="D1452" s="26">
        <v>45221</v>
      </c>
      <c r="E1452" t="s">
        <v>17</v>
      </c>
      <c r="F1452" t="s">
        <v>4</v>
      </c>
      <c r="G1452">
        <v>75</v>
      </c>
      <c r="H1452">
        <v>60</v>
      </c>
      <c r="I1452" s="26">
        <f t="shared" si="44"/>
        <v>45200</v>
      </c>
      <c r="J1452" s="26">
        <f>INDEX(customers!$L:$L,MATCH(orders!$B1452,customers!$A:$A,0))</f>
        <v>45139</v>
      </c>
      <c r="K1452">
        <v>1</v>
      </c>
      <c r="L1452">
        <f t="shared" si="45"/>
        <v>2</v>
      </c>
      <c r="M1452" s="26" t="str">
        <f>INDEX(customers!$I:$I,MATCH(orders!$B1452,customers!$A:$A,0))</f>
        <v>Social Media</v>
      </c>
      <c r="N1452" s="26" t="str">
        <f>INDEX(customers!$E:$E,MATCH(orders!$B1452,customers!$A:$A,0))</f>
        <v>Asia-Pacific</v>
      </c>
      <c r="O1452" s="26" t="str">
        <f>INDEX(customers!$F:$F,MATCH(orders!$B1452,customers!$A:$A,0))</f>
        <v>Retail</v>
      </c>
      <c r="P1452" s="26" t="str">
        <f>INDEX(customers!$G:$G,MATCH(orders!$B1452,customers!$A:$A,0))</f>
        <v>SMBs</v>
      </c>
      <c r="Q1452" t="str">
        <f>INDEX(customers!$J:$J,MATCH(orders!$B1452,customers!$A:$A,0))</f>
        <v>Basic</v>
      </c>
      <c r="R1452" t="str">
        <f>INDEX(customers!$K:$K,MATCH(orders!$B1452,customers!$A:$A,0))</f>
        <v>Monthly</v>
      </c>
    </row>
    <row r="1453" spans="1:18" x14ac:dyDescent="0.25">
      <c r="A1453" t="s">
        <v>2692</v>
      </c>
      <c r="B1453" t="s">
        <v>2687</v>
      </c>
      <c r="C1453" t="s">
        <v>2693</v>
      </c>
      <c r="D1453" s="26">
        <v>45222</v>
      </c>
      <c r="E1453" t="s">
        <v>17</v>
      </c>
      <c r="F1453" t="s">
        <v>4</v>
      </c>
      <c r="G1453">
        <v>75</v>
      </c>
      <c r="H1453">
        <v>60</v>
      </c>
      <c r="I1453" s="26">
        <f t="shared" si="44"/>
        <v>45200</v>
      </c>
      <c r="J1453" s="26">
        <f>INDEX(customers!$L:$L,MATCH(orders!$B1453,customers!$A:$A,0))</f>
        <v>45139</v>
      </c>
      <c r="K1453">
        <v>1</v>
      </c>
      <c r="L1453">
        <f t="shared" si="45"/>
        <v>2</v>
      </c>
      <c r="M1453" s="26" t="str">
        <f>INDEX(customers!$I:$I,MATCH(orders!$B1453,customers!$A:$A,0))</f>
        <v>Social Media</v>
      </c>
      <c r="N1453" s="26" t="str">
        <f>INDEX(customers!$E:$E,MATCH(orders!$B1453,customers!$A:$A,0))</f>
        <v>Asia-Pacific</v>
      </c>
      <c r="O1453" s="26" t="str">
        <f>INDEX(customers!$F:$F,MATCH(orders!$B1453,customers!$A:$A,0))</f>
        <v>Retail</v>
      </c>
      <c r="P1453" s="26" t="str">
        <f>INDEX(customers!$G:$G,MATCH(orders!$B1453,customers!$A:$A,0))</f>
        <v>SMBs</v>
      </c>
      <c r="Q1453" t="str">
        <f>INDEX(customers!$J:$J,MATCH(orders!$B1453,customers!$A:$A,0))</f>
        <v>Basic</v>
      </c>
      <c r="R1453" t="str">
        <f>INDEX(customers!$K:$K,MATCH(orders!$B1453,customers!$A:$A,0))</f>
        <v>Monthly</v>
      </c>
    </row>
    <row r="1454" spans="1:18" x14ac:dyDescent="0.25">
      <c r="A1454" t="s">
        <v>2694</v>
      </c>
      <c r="B1454" t="s">
        <v>2687</v>
      </c>
      <c r="C1454" t="s">
        <v>2695</v>
      </c>
      <c r="D1454" s="26">
        <v>45253</v>
      </c>
      <c r="E1454" t="s">
        <v>17</v>
      </c>
      <c r="F1454" t="s">
        <v>4</v>
      </c>
      <c r="G1454">
        <v>75</v>
      </c>
      <c r="H1454">
        <v>60</v>
      </c>
      <c r="I1454" s="26">
        <f t="shared" si="44"/>
        <v>45231</v>
      </c>
      <c r="J1454" s="26">
        <f>INDEX(customers!$L:$L,MATCH(orders!$B1454,customers!$A:$A,0))</f>
        <v>45139</v>
      </c>
      <c r="K1454">
        <v>1</v>
      </c>
      <c r="L1454">
        <f t="shared" si="45"/>
        <v>3</v>
      </c>
      <c r="M1454" s="26" t="str">
        <f>INDEX(customers!$I:$I,MATCH(orders!$B1454,customers!$A:$A,0))</f>
        <v>Social Media</v>
      </c>
      <c r="N1454" s="26" t="str">
        <f>INDEX(customers!$E:$E,MATCH(orders!$B1454,customers!$A:$A,0))</f>
        <v>Asia-Pacific</v>
      </c>
      <c r="O1454" s="26" t="str">
        <f>INDEX(customers!$F:$F,MATCH(orders!$B1454,customers!$A:$A,0))</f>
        <v>Retail</v>
      </c>
      <c r="P1454" s="26" t="str">
        <f>INDEX(customers!$G:$G,MATCH(orders!$B1454,customers!$A:$A,0))</f>
        <v>SMBs</v>
      </c>
      <c r="Q1454" t="str">
        <f>INDEX(customers!$J:$J,MATCH(orders!$B1454,customers!$A:$A,0))</f>
        <v>Basic</v>
      </c>
      <c r="R1454" t="str">
        <f>INDEX(customers!$K:$K,MATCH(orders!$B1454,customers!$A:$A,0))</f>
        <v>Monthly</v>
      </c>
    </row>
    <row r="1455" spans="1:18" x14ac:dyDescent="0.25">
      <c r="A1455" t="s">
        <v>2696</v>
      </c>
      <c r="B1455" t="s">
        <v>2687</v>
      </c>
      <c r="C1455" t="s">
        <v>2695</v>
      </c>
      <c r="D1455" s="26">
        <v>45283</v>
      </c>
      <c r="E1455" t="s">
        <v>17</v>
      </c>
      <c r="F1455" t="s">
        <v>4</v>
      </c>
      <c r="G1455">
        <v>75</v>
      </c>
      <c r="H1455">
        <v>60</v>
      </c>
      <c r="I1455" s="26">
        <f t="shared" si="44"/>
        <v>45261</v>
      </c>
      <c r="J1455" s="26">
        <f>INDEX(customers!$L:$L,MATCH(orders!$B1455,customers!$A:$A,0))</f>
        <v>45139</v>
      </c>
      <c r="K1455">
        <v>1</v>
      </c>
      <c r="L1455">
        <f t="shared" si="45"/>
        <v>4</v>
      </c>
      <c r="M1455" s="26" t="str">
        <f>INDEX(customers!$I:$I,MATCH(orders!$B1455,customers!$A:$A,0))</f>
        <v>Social Media</v>
      </c>
      <c r="N1455" s="26" t="str">
        <f>INDEX(customers!$E:$E,MATCH(orders!$B1455,customers!$A:$A,0))</f>
        <v>Asia-Pacific</v>
      </c>
      <c r="O1455" s="26" t="str">
        <f>INDEX(customers!$F:$F,MATCH(orders!$B1455,customers!$A:$A,0))</f>
        <v>Retail</v>
      </c>
      <c r="P1455" s="26" t="str">
        <f>INDEX(customers!$G:$G,MATCH(orders!$B1455,customers!$A:$A,0))</f>
        <v>SMBs</v>
      </c>
      <c r="Q1455" t="str">
        <f>INDEX(customers!$J:$J,MATCH(orders!$B1455,customers!$A:$A,0))</f>
        <v>Basic</v>
      </c>
      <c r="R1455" t="str">
        <f>INDEX(customers!$K:$K,MATCH(orders!$B1455,customers!$A:$A,0))</f>
        <v>Monthly</v>
      </c>
    </row>
    <row r="1456" spans="1:18" x14ac:dyDescent="0.25">
      <c r="A1456" t="s">
        <v>2697</v>
      </c>
      <c r="B1456" t="s">
        <v>2687</v>
      </c>
      <c r="C1456" t="s">
        <v>2698</v>
      </c>
      <c r="D1456" s="26">
        <v>45284</v>
      </c>
      <c r="E1456" t="s">
        <v>17</v>
      </c>
      <c r="F1456" t="s">
        <v>4</v>
      </c>
      <c r="G1456">
        <v>75</v>
      </c>
      <c r="H1456">
        <v>60</v>
      </c>
      <c r="I1456" s="26">
        <f t="shared" si="44"/>
        <v>45261</v>
      </c>
      <c r="J1456" s="26">
        <f>INDEX(customers!$L:$L,MATCH(orders!$B1456,customers!$A:$A,0))</f>
        <v>45139</v>
      </c>
      <c r="K1456">
        <v>1</v>
      </c>
      <c r="L1456">
        <f t="shared" si="45"/>
        <v>4</v>
      </c>
      <c r="M1456" s="26" t="str">
        <f>INDEX(customers!$I:$I,MATCH(orders!$B1456,customers!$A:$A,0))</f>
        <v>Social Media</v>
      </c>
      <c r="N1456" s="26" t="str">
        <f>INDEX(customers!$E:$E,MATCH(orders!$B1456,customers!$A:$A,0))</f>
        <v>Asia-Pacific</v>
      </c>
      <c r="O1456" s="26" t="str">
        <f>INDEX(customers!$F:$F,MATCH(orders!$B1456,customers!$A:$A,0))</f>
        <v>Retail</v>
      </c>
      <c r="P1456" s="26" t="str">
        <f>INDEX(customers!$G:$G,MATCH(orders!$B1456,customers!$A:$A,0))</f>
        <v>SMBs</v>
      </c>
      <c r="Q1456" t="str">
        <f>INDEX(customers!$J:$J,MATCH(orders!$B1456,customers!$A:$A,0))</f>
        <v>Basic</v>
      </c>
      <c r="R1456" t="str">
        <f>INDEX(customers!$K:$K,MATCH(orders!$B1456,customers!$A:$A,0))</f>
        <v>Monthly</v>
      </c>
    </row>
    <row r="1457" spans="1:18" x14ac:dyDescent="0.25">
      <c r="A1457" t="s">
        <v>2699</v>
      </c>
      <c r="B1457" t="s">
        <v>2687</v>
      </c>
      <c r="C1457" t="s">
        <v>2700</v>
      </c>
      <c r="D1457" s="26">
        <v>45315</v>
      </c>
      <c r="E1457" t="s">
        <v>17</v>
      </c>
      <c r="F1457" t="s">
        <v>4</v>
      </c>
      <c r="G1457">
        <v>75</v>
      </c>
      <c r="H1457">
        <v>60</v>
      </c>
      <c r="I1457" s="26">
        <f t="shared" si="44"/>
        <v>45292</v>
      </c>
      <c r="J1457" s="26">
        <f>INDEX(customers!$L:$L,MATCH(orders!$B1457,customers!$A:$A,0))</f>
        <v>45139</v>
      </c>
      <c r="K1457">
        <v>1</v>
      </c>
      <c r="L1457">
        <f t="shared" si="45"/>
        <v>5</v>
      </c>
      <c r="M1457" s="26" t="str">
        <f>INDEX(customers!$I:$I,MATCH(orders!$B1457,customers!$A:$A,0))</f>
        <v>Social Media</v>
      </c>
      <c r="N1457" s="26" t="str">
        <f>INDEX(customers!$E:$E,MATCH(orders!$B1457,customers!$A:$A,0))</f>
        <v>Asia-Pacific</v>
      </c>
      <c r="O1457" s="26" t="str">
        <f>INDEX(customers!$F:$F,MATCH(orders!$B1457,customers!$A:$A,0))</f>
        <v>Retail</v>
      </c>
      <c r="P1457" s="26" t="str">
        <f>INDEX(customers!$G:$G,MATCH(orders!$B1457,customers!$A:$A,0))</f>
        <v>SMBs</v>
      </c>
      <c r="Q1457" t="str">
        <f>INDEX(customers!$J:$J,MATCH(orders!$B1457,customers!$A:$A,0))</f>
        <v>Basic</v>
      </c>
      <c r="R1457" t="str">
        <f>INDEX(customers!$K:$K,MATCH(orders!$B1457,customers!$A:$A,0))</f>
        <v>Monthly</v>
      </c>
    </row>
    <row r="1458" spans="1:18" x14ac:dyDescent="0.25">
      <c r="A1458" t="s">
        <v>2701</v>
      </c>
      <c r="B1458" t="s">
        <v>2687</v>
      </c>
      <c r="C1458" t="s">
        <v>2702</v>
      </c>
      <c r="D1458" s="26">
        <v>45346</v>
      </c>
      <c r="E1458" t="s">
        <v>17</v>
      </c>
      <c r="F1458" t="s">
        <v>4</v>
      </c>
      <c r="G1458">
        <v>75</v>
      </c>
      <c r="H1458">
        <v>60</v>
      </c>
      <c r="I1458" s="26">
        <f t="shared" si="44"/>
        <v>45323</v>
      </c>
      <c r="J1458" s="26">
        <f>INDEX(customers!$L:$L,MATCH(orders!$B1458,customers!$A:$A,0))</f>
        <v>45139</v>
      </c>
      <c r="K1458">
        <v>1</v>
      </c>
      <c r="L1458">
        <f t="shared" si="45"/>
        <v>6</v>
      </c>
      <c r="M1458" s="26" t="str">
        <f>INDEX(customers!$I:$I,MATCH(orders!$B1458,customers!$A:$A,0))</f>
        <v>Social Media</v>
      </c>
      <c r="N1458" s="26" t="str">
        <f>INDEX(customers!$E:$E,MATCH(orders!$B1458,customers!$A:$A,0))</f>
        <v>Asia-Pacific</v>
      </c>
      <c r="O1458" s="26" t="str">
        <f>INDEX(customers!$F:$F,MATCH(orders!$B1458,customers!$A:$A,0))</f>
        <v>Retail</v>
      </c>
      <c r="P1458" s="26" t="str">
        <f>INDEX(customers!$G:$G,MATCH(orders!$B1458,customers!$A:$A,0))</f>
        <v>SMBs</v>
      </c>
      <c r="Q1458" t="str">
        <f>INDEX(customers!$J:$J,MATCH(orders!$B1458,customers!$A:$A,0))</f>
        <v>Basic</v>
      </c>
      <c r="R1458" t="str">
        <f>INDEX(customers!$K:$K,MATCH(orders!$B1458,customers!$A:$A,0))</f>
        <v>Monthly</v>
      </c>
    </row>
    <row r="1459" spans="1:18" x14ac:dyDescent="0.25">
      <c r="A1459" t="s">
        <v>2703</v>
      </c>
      <c r="B1459" t="s">
        <v>2687</v>
      </c>
      <c r="C1459" t="s">
        <v>2702</v>
      </c>
      <c r="D1459" s="26">
        <v>45375</v>
      </c>
      <c r="E1459" t="s">
        <v>17</v>
      </c>
      <c r="F1459" t="s">
        <v>4</v>
      </c>
      <c r="G1459">
        <v>75</v>
      </c>
      <c r="H1459">
        <v>60</v>
      </c>
      <c r="I1459" s="26">
        <f t="shared" si="44"/>
        <v>45352</v>
      </c>
      <c r="J1459" s="26">
        <f>INDEX(customers!$L:$L,MATCH(orders!$B1459,customers!$A:$A,0))</f>
        <v>45139</v>
      </c>
      <c r="K1459">
        <v>1</v>
      </c>
      <c r="L1459">
        <f t="shared" si="45"/>
        <v>7</v>
      </c>
      <c r="M1459" s="26" t="str">
        <f>INDEX(customers!$I:$I,MATCH(orders!$B1459,customers!$A:$A,0))</f>
        <v>Social Media</v>
      </c>
      <c r="N1459" s="26" t="str">
        <f>INDEX(customers!$E:$E,MATCH(orders!$B1459,customers!$A:$A,0))</f>
        <v>Asia-Pacific</v>
      </c>
      <c r="O1459" s="26" t="str">
        <f>INDEX(customers!$F:$F,MATCH(orders!$B1459,customers!$A:$A,0))</f>
        <v>Retail</v>
      </c>
      <c r="P1459" s="26" t="str">
        <f>INDEX(customers!$G:$G,MATCH(orders!$B1459,customers!$A:$A,0))</f>
        <v>SMBs</v>
      </c>
      <c r="Q1459" t="str">
        <f>INDEX(customers!$J:$J,MATCH(orders!$B1459,customers!$A:$A,0))</f>
        <v>Basic</v>
      </c>
      <c r="R1459" t="str">
        <f>INDEX(customers!$K:$K,MATCH(orders!$B1459,customers!$A:$A,0))</f>
        <v>Monthly</v>
      </c>
    </row>
    <row r="1460" spans="1:18" x14ac:dyDescent="0.25">
      <c r="A1460" t="s">
        <v>2704</v>
      </c>
      <c r="B1460" t="s">
        <v>2687</v>
      </c>
      <c r="C1460" t="s">
        <v>2705</v>
      </c>
      <c r="D1460" s="26">
        <v>45377</v>
      </c>
      <c r="E1460" t="s">
        <v>17</v>
      </c>
      <c r="F1460" t="s">
        <v>4</v>
      </c>
      <c r="G1460">
        <v>75</v>
      </c>
      <c r="H1460">
        <v>60</v>
      </c>
      <c r="I1460" s="26">
        <f t="shared" si="44"/>
        <v>45352</v>
      </c>
      <c r="J1460" s="26">
        <f>INDEX(customers!$L:$L,MATCH(orders!$B1460,customers!$A:$A,0))</f>
        <v>45139</v>
      </c>
      <c r="K1460">
        <v>1</v>
      </c>
      <c r="L1460">
        <f t="shared" si="45"/>
        <v>7</v>
      </c>
      <c r="M1460" s="26" t="str">
        <f>INDEX(customers!$I:$I,MATCH(orders!$B1460,customers!$A:$A,0))</f>
        <v>Social Media</v>
      </c>
      <c r="N1460" s="26" t="str">
        <f>INDEX(customers!$E:$E,MATCH(orders!$B1460,customers!$A:$A,0))</f>
        <v>Asia-Pacific</v>
      </c>
      <c r="O1460" s="26" t="str">
        <f>INDEX(customers!$F:$F,MATCH(orders!$B1460,customers!$A:$A,0))</f>
        <v>Retail</v>
      </c>
      <c r="P1460" s="26" t="str">
        <f>INDEX(customers!$G:$G,MATCH(orders!$B1460,customers!$A:$A,0))</f>
        <v>SMBs</v>
      </c>
      <c r="Q1460" t="str">
        <f>INDEX(customers!$J:$J,MATCH(orders!$B1460,customers!$A:$A,0))</f>
        <v>Basic</v>
      </c>
      <c r="R1460" t="str">
        <f>INDEX(customers!$K:$K,MATCH(orders!$B1460,customers!$A:$A,0))</f>
        <v>Monthly</v>
      </c>
    </row>
    <row r="1461" spans="1:18" x14ac:dyDescent="0.25">
      <c r="A1461" t="s">
        <v>2706</v>
      </c>
      <c r="B1461" t="s">
        <v>2687</v>
      </c>
      <c r="C1461" t="s">
        <v>2707</v>
      </c>
      <c r="D1461" s="26">
        <v>45408</v>
      </c>
      <c r="E1461" t="s">
        <v>17</v>
      </c>
      <c r="F1461" t="s">
        <v>4</v>
      </c>
      <c r="G1461">
        <v>75</v>
      </c>
      <c r="H1461">
        <v>60</v>
      </c>
      <c r="I1461" s="26">
        <f t="shared" si="44"/>
        <v>45383</v>
      </c>
      <c r="J1461" s="26">
        <f>INDEX(customers!$L:$L,MATCH(orders!$B1461,customers!$A:$A,0))</f>
        <v>45139</v>
      </c>
      <c r="K1461">
        <v>1</v>
      </c>
      <c r="L1461">
        <f t="shared" si="45"/>
        <v>8</v>
      </c>
      <c r="M1461" s="26" t="str">
        <f>INDEX(customers!$I:$I,MATCH(orders!$B1461,customers!$A:$A,0))</f>
        <v>Social Media</v>
      </c>
      <c r="N1461" s="26" t="str">
        <f>INDEX(customers!$E:$E,MATCH(orders!$B1461,customers!$A:$A,0))</f>
        <v>Asia-Pacific</v>
      </c>
      <c r="O1461" s="26" t="str">
        <f>INDEX(customers!$F:$F,MATCH(orders!$B1461,customers!$A:$A,0))</f>
        <v>Retail</v>
      </c>
      <c r="P1461" s="26" t="str">
        <f>INDEX(customers!$G:$G,MATCH(orders!$B1461,customers!$A:$A,0))</f>
        <v>SMBs</v>
      </c>
      <c r="Q1461" t="str">
        <f>INDEX(customers!$J:$J,MATCH(orders!$B1461,customers!$A:$A,0))</f>
        <v>Basic</v>
      </c>
      <c r="R1461" t="str">
        <f>INDEX(customers!$K:$K,MATCH(orders!$B1461,customers!$A:$A,0))</f>
        <v>Monthly</v>
      </c>
    </row>
    <row r="1462" spans="1:18" x14ac:dyDescent="0.25">
      <c r="A1462" t="s">
        <v>2708</v>
      </c>
      <c r="B1462" t="s">
        <v>2687</v>
      </c>
      <c r="C1462" t="s">
        <v>2707</v>
      </c>
      <c r="D1462" s="26">
        <v>45438</v>
      </c>
      <c r="E1462" t="s">
        <v>17</v>
      </c>
      <c r="F1462" t="s">
        <v>4</v>
      </c>
      <c r="G1462">
        <v>75</v>
      </c>
      <c r="H1462">
        <v>60</v>
      </c>
      <c r="I1462" s="26">
        <f t="shared" si="44"/>
        <v>45413</v>
      </c>
      <c r="J1462" s="26">
        <f>INDEX(customers!$L:$L,MATCH(orders!$B1462,customers!$A:$A,0))</f>
        <v>45139</v>
      </c>
      <c r="K1462">
        <v>1</v>
      </c>
      <c r="L1462">
        <f t="shared" si="45"/>
        <v>9</v>
      </c>
      <c r="M1462" s="26" t="str">
        <f>INDEX(customers!$I:$I,MATCH(orders!$B1462,customers!$A:$A,0))</f>
        <v>Social Media</v>
      </c>
      <c r="N1462" s="26" t="str">
        <f>INDEX(customers!$E:$E,MATCH(orders!$B1462,customers!$A:$A,0))</f>
        <v>Asia-Pacific</v>
      </c>
      <c r="O1462" s="26" t="str">
        <f>INDEX(customers!$F:$F,MATCH(orders!$B1462,customers!$A:$A,0))</f>
        <v>Retail</v>
      </c>
      <c r="P1462" s="26" t="str">
        <f>INDEX(customers!$G:$G,MATCH(orders!$B1462,customers!$A:$A,0))</f>
        <v>SMBs</v>
      </c>
      <c r="Q1462" t="str">
        <f>INDEX(customers!$J:$J,MATCH(orders!$B1462,customers!$A:$A,0))</f>
        <v>Basic</v>
      </c>
      <c r="R1462" t="str">
        <f>INDEX(customers!$K:$K,MATCH(orders!$B1462,customers!$A:$A,0))</f>
        <v>Monthly</v>
      </c>
    </row>
    <row r="1463" spans="1:18" x14ac:dyDescent="0.25">
      <c r="A1463" t="s">
        <v>2709</v>
      </c>
      <c r="B1463" t="s">
        <v>2687</v>
      </c>
      <c r="C1463" t="s">
        <v>2710</v>
      </c>
      <c r="D1463" s="26">
        <v>45439</v>
      </c>
      <c r="E1463" t="s">
        <v>17</v>
      </c>
      <c r="F1463" t="s">
        <v>4</v>
      </c>
      <c r="G1463">
        <v>75</v>
      </c>
      <c r="H1463">
        <v>60</v>
      </c>
      <c r="I1463" s="26">
        <f t="shared" si="44"/>
        <v>45413</v>
      </c>
      <c r="J1463" s="26">
        <f>INDEX(customers!$L:$L,MATCH(orders!$B1463,customers!$A:$A,0))</f>
        <v>45139</v>
      </c>
      <c r="K1463">
        <v>1</v>
      </c>
      <c r="L1463">
        <f t="shared" si="45"/>
        <v>9</v>
      </c>
      <c r="M1463" s="26" t="str">
        <f>INDEX(customers!$I:$I,MATCH(orders!$B1463,customers!$A:$A,0))</f>
        <v>Social Media</v>
      </c>
      <c r="N1463" s="26" t="str">
        <f>INDEX(customers!$E:$E,MATCH(orders!$B1463,customers!$A:$A,0))</f>
        <v>Asia-Pacific</v>
      </c>
      <c r="O1463" s="26" t="str">
        <f>INDEX(customers!$F:$F,MATCH(orders!$B1463,customers!$A:$A,0))</f>
        <v>Retail</v>
      </c>
      <c r="P1463" s="26" t="str">
        <f>INDEX(customers!$G:$G,MATCH(orders!$B1463,customers!$A:$A,0))</f>
        <v>SMBs</v>
      </c>
      <c r="Q1463" t="str">
        <f>INDEX(customers!$J:$J,MATCH(orders!$B1463,customers!$A:$A,0))</f>
        <v>Basic</v>
      </c>
      <c r="R1463" t="str">
        <f>INDEX(customers!$K:$K,MATCH(orders!$B1463,customers!$A:$A,0))</f>
        <v>Monthly</v>
      </c>
    </row>
    <row r="1464" spans="1:18" x14ac:dyDescent="0.25">
      <c r="A1464" t="s">
        <v>2711</v>
      </c>
      <c r="B1464" t="s">
        <v>2687</v>
      </c>
      <c r="C1464" t="s">
        <v>2712</v>
      </c>
      <c r="D1464" s="26">
        <v>45470</v>
      </c>
      <c r="E1464" t="s">
        <v>17</v>
      </c>
      <c r="F1464" t="s">
        <v>4</v>
      </c>
      <c r="G1464">
        <v>75</v>
      </c>
      <c r="H1464">
        <v>60</v>
      </c>
      <c r="I1464" s="26">
        <f t="shared" si="44"/>
        <v>45444</v>
      </c>
      <c r="J1464" s="26">
        <f>INDEX(customers!$L:$L,MATCH(orders!$B1464,customers!$A:$A,0))</f>
        <v>45139</v>
      </c>
      <c r="K1464">
        <v>1</v>
      </c>
      <c r="L1464">
        <f t="shared" si="45"/>
        <v>10</v>
      </c>
      <c r="M1464" s="26" t="str">
        <f>INDEX(customers!$I:$I,MATCH(orders!$B1464,customers!$A:$A,0))</f>
        <v>Social Media</v>
      </c>
      <c r="N1464" s="26" t="str">
        <f>INDEX(customers!$E:$E,MATCH(orders!$B1464,customers!$A:$A,0))</f>
        <v>Asia-Pacific</v>
      </c>
      <c r="O1464" s="26" t="str">
        <f>INDEX(customers!$F:$F,MATCH(orders!$B1464,customers!$A:$A,0))</f>
        <v>Retail</v>
      </c>
      <c r="P1464" s="26" t="str">
        <f>INDEX(customers!$G:$G,MATCH(orders!$B1464,customers!$A:$A,0))</f>
        <v>SMBs</v>
      </c>
      <c r="Q1464" t="str">
        <f>INDEX(customers!$J:$J,MATCH(orders!$B1464,customers!$A:$A,0))</f>
        <v>Basic</v>
      </c>
      <c r="R1464" t="str">
        <f>INDEX(customers!$K:$K,MATCH(orders!$B1464,customers!$A:$A,0))</f>
        <v>Monthly</v>
      </c>
    </row>
    <row r="1465" spans="1:18" x14ac:dyDescent="0.25">
      <c r="A1465" t="s">
        <v>2713</v>
      </c>
      <c r="B1465" t="s">
        <v>2687</v>
      </c>
      <c r="C1465" t="s">
        <v>2712</v>
      </c>
      <c r="D1465" s="26">
        <v>45500</v>
      </c>
      <c r="E1465" t="s">
        <v>17</v>
      </c>
      <c r="F1465" t="s">
        <v>4</v>
      </c>
      <c r="G1465">
        <v>75</v>
      </c>
      <c r="H1465">
        <v>60</v>
      </c>
      <c r="I1465" s="26">
        <f t="shared" si="44"/>
        <v>45474</v>
      </c>
      <c r="J1465" s="26">
        <f>INDEX(customers!$L:$L,MATCH(orders!$B1465,customers!$A:$A,0))</f>
        <v>45139</v>
      </c>
      <c r="K1465">
        <v>1</v>
      </c>
      <c r="L1465">
        <f t="shared" si="45"/>
        <v>11</v>
      </c>
      <c r="M1465" s="26" t="str">
        <f>INDEX(customers!$I:$I,MATCH(orders!$B1465,customers!$A:$A,0))</f>
        <v>Social Media</v>
      </c>
      <c r="N1465" s="26" t="str">
        <f>INDEX(customers!$E:$E,MATCH(orders!$B1465,customers!$A:$A,0))</f>
        <v>Asia-Pacific</v>
      </c>
      <c r="O1465" s="26" t="str">
        <f>INDEX(customers!$F:$F,MATCH(orders!$B1465,customers!$A:$A,0))</f>
        <v>Retail</v>
      </c>
      <c r="P1465" s="26" t="str">
        <f>INDEX(customers!$G:$G,MATCH(orders!$B1465,customers!$A:$A,0))</f>
        <v>SMBs</v>
      </c>
      <c r="Q1465" t="str">
        <f>INDEX(customers!$J:$J,MATCH(orders!$B1465,customers!$A:$A,0))</f>
        <v>Basic</v>
      </c>
      <c r="R1465" t="str">
        <f>INDEX(customers!$K:$K,MATCH(orders!$B1465,customers!$A:$A,0))</f>
        <v>Monthly</v>
      </c>
    </row>
    <row r="1466" spans="1:18" x14ac:dyDescent="0.25">
      <c r="A1466" t="s">
        <v>2714</v>
      </c>
      <c r="B1466" t="s">
        <v>2687</v>
      </c>
      <c r="C1466" t="s">
        <v>2715</v>
      </c>
      <c r="D1466" s="26">
        <v>45501</v>
      </c>
      <c r="E1466" t="s">
        <v>17</v>
      </c>
      <c r="F1466" t="s">
        <v>4</v>
      </c>
      <c r="G1466">
        <v>75</v>
      </c>
      <c r="H1466">
        <v>60</v>
      </c>
      <c r="I1466" s="26">
        <f t="shared" si="44"/>
        <v>45474</v>
      </c>
      <c r="J1466" s="26">
        <f>INDEX(customers!$L:$L,MATCH(orders!$B1466,customers!$A:$A,0))</f>
        <v>45139</v>
      </c>
      <c r="K1466">
        <v>1</v>
      </c>
      <c r="L1466">
        <f t="shared" si="45"/>
        <v>11</v>
      </c>
      <c r="M1466" s="26" t="str">
        <f>INDEX(customers!$I:$I,MATCH(orders!$B1466,customers!$A:$A,0))</f>
        <v>Social Media</v>
      </c>
      <c r="N1466" s="26" t="str">
        <f>INDEX(customers!$E:$E,MATCH(orders!$B1466,customers!$A:$A,0))</f>
        <v>Asia-Pacific</v>
      </c>
      <c r="O1466" s="26" t="str">
        <f>INDEX(customers!$F:$F,MATCH(orders!$B1466,customers!$A:$A,0))</f>
        <v>Retail</v>
      </c>
      <c r="P1466" s="26" t="str">
        <f>INDEX(customers!$G:$G,MATCH(orders!$B1466,customers!$A:$A,0))</f>
        <v>SMBs</v>
      </c>
      <c r="Q1466" t="str">
        <f>INDEX(customers!$J:$J,MATCH(orders!$B1466,customers!$A:$A,0))</f>
        <v>Basic</v>
      </c>
      <c r="R1466" t="str">
        <f>INDEX(customers!$K:$K,MATCH(orders!$B1466,customers!$A:$A,0))</f>
        <v>Monthly</v>
      </c>
    </row>
    <row r="1467" spans="1:18" x14ac:dyDescent="0.25">
      <c r="A1467" t="s">
        <v>2716</v>
      </c>
      <c r="B1467" t="s">
        <v>2687</v>
      </c>
      <c r="C1467" t="s">
        <v>2717</v>
      </c>
      <c r="D1467" s="26">
        <v>45532</v>
      </c>
      <c r="E1467" t="s">
        <v>17</v>
      </c>
      <c r="F1467" t="s">
        <v>4</v>
      </c>
      <c r="G1467">
        <v>75</v>
      </c>
      <c r="H1467">
        <v>60</v>
      </c>
      <c r="I1467" s="26">
        <f t="shared" si="44"/>
        <v>45505</v>
      </c>
      <c r="J1467" s="26">
        <f>INDEX(customers!$L:$L,MATCH(orders!$B1467,customers!$A:$A,0))</f>
        <v>45139</v>
      </c>
      <c r="K1467">
        <v>1</v>
      </c>
      <c r="L1467">
        <f t="shared" si="45"/>
        <v>12</v>
      </c>
      <c r="M1467" s="26" t="str">
        <f>INDEX(customers!$I:$I,MATCH(orders!$B1467,customers!$A:$A,0))</f>
        <v>Social Media</v>
      </c>
      <c r="N1467" s="26" t="str">
        <f>INDEX(customers!$E:$E,MATCH(orders!$B1467,customers!$A:$A,0))</f>
        <v>Asia-Pacific</v>
      </c>
      <c r="O1467" s="26" t="str">
        <f>INDEX(customers!$F:$F,MATCH(orders!$B1467,customers!$A:$A,0))</f>
        <v>Retail</v>
      </c>
      <c r="P1467" s="26" t="str">
        <f>INDEX(customers!$G:$G,MATCH(orders!$B1467,customers!$A:$A,0))</f>
        <v>SMBs</v>
      </c>
      <c r="Q1467" t="str">
        <f>INDEX(customers!$J:$J,MATCH(orders!$B1467,customers!$A:$A,0))</f>
        <v>Basic</v>
      </c>
      <c r="R1467" t="str">
        <f>INDEX(customers!$K:$K,MATCH(orders!$B1467,customers!$A:$A,0))</f>
        <v>Monthly</v>
      </c>
    </row>
    <row r="1468" spans="1:18" x14ac:dyDescent="0.25">
      <c r="A1468" t="s">
        <v>2718</v>
      </c>
      <c r="B1468" t="s">
        <v>2687</v>
      </c>
      <c r="C1468" t="s">
        <v>2719</v>
      </c>
      <c r="D1468" s="26">
        <v>45563</v>
      </c>
      <c r="E1468" t="s">
        <v>17</v>
      </c>
      <c r="F1468" t="s">
        <v>4</v>
      </c>
      <c r="G1468">
        <v>75</v>
      </c>
      <c r="H1468">
        <v>60</v>
      </c>
      <c r="I1468" s="26">
        <f t="shared" si="44"/>
        <v>45536</v>
      </c>
      <c r="J1468" s="26">
        <f>INDEX(customers!$L:$L,MATCH(orders!$B1468,customers!$A:$A,0))</f>
        <v>45139</v>
      </c>
      <c r="K1468">
        <v>1</v>
      </c>
      <c r="L1468">
        <f t="shared" si="45"/>
        <v>13</v>
      </c>
      <c r="M1468" s="26" t="str">
        <f>INDEX(customers!$I:$I,MATCH(orders!$B1468,customers!$A:$A,0))</f>
        <v>Social Media</v>
      </c>
      <c r="N1468" s="26" t="str">
        <f>INDEX(customers!$E:$E,MATCH(orders!$B1468,customers!$A:$A,0))</f>
        <v>Asia-Pacific</v>
      </c>
      <c r="O1468" s="26" t="str">
        <f>INDEX(customers!$F:$F,MATCH(orders!$B1468,customers!$A:$A,0))</f>
        <v>Retail</v>
      </c>
      <c r="P1468" s="26" t="str">
        <f>INDEX(customers!$G:$G,MATCH(orders!$B1468,customers!$A:$A,0))</f>
        <v>SMBs</v>
      </c>
      <c r="Q1468" t="str">
        <f>INDEX(customers!$J:$J,MATCH(orders!$B1468,customers!$A:$A,0))</f>
        <v>Basic</v>
      </c>
      <c r="R1468" t="str">
        <f>INDEX(customers!$K:$K,MATCH(orders!$B1468,customers!$A:$A,0))</f>
        <v>Monthly</v>
      </c>
    </row>
    <row r="1469" spans="1:18" x14ac:dyDescent="0.25">
      <c r="A1469" t="s">
        <v>2720</v>
      </c>
      <c r="B1469" t="s">
        <v>2687</v>
      </c>
      <c r="C1469" t="s">
        <v>2719</v>
      </c>
      <c r="D1469" s="26">
        <v>45593</v>
      </c>
      <c r="E1469" t="s">
        <v>17</v>
      </c>
      <c r="F1469" t="s">
        <v>4</v>
      </c>
      <c r="G1469">
        <v>75</v>
      </c>
      <c r="H1469">
        <v>60</v>
      </c>
      <c r="I1469" s="26">
        <f t="shared" si="44"/>
        <v>45566</v>
      </c>
      <c r="J1469" s="26">
        <f>INDEX(customers!$L:$L,MATCH(orders!$B1469,customers!$A:$A,0))</f>
        <v>45139</v>
      </c>
      <c r="K1469">
        <v>1</v>
      </c>
      <c r="L1469">
        <f t="shared" si="45"/>
        <v>14</v>
      </c>
      <c r="M1469" s="26" t="str">
        <f>INDEX(customers!$I:$I,MATCH(orders!$B1469,customers!$A:$A,0))</f>
        <v>Social Media</v>
      </c>
      <c r="N1469" s="26" t="str">
        <f>INDEX(customers!$E:$E,MATCH(orders!$B1469,customers!$A:$A,0))</f>
        <v>Asia-Pacific</v>
      </c>
      <c r="O1469" s="26" t="str">
        <f>INDEX(customers!$F:$F,MATCH(orders!$B1469,customers!$A:$A,0))</f>
        <v>Retail</v>
      </c>
      <c r="P1469" s="26" t="str">
        <f>INDEX(customers!$G:$G,MATCH(orders!$B1469,customers!$A:$A,0))</f>
        <v>SMBs</v>
      </c>
      <c r="Q1469" t="str">
        <f>INDEX(customers!$J:$J,MATCH(orders!$B1469,customers!$A:$A,0))</f>
        <v>Basic</v>
      </c>
      <c r="R1469" t="str">
        <f>INDEX(customers!$K:$K,MATCH(orders!$B1469,customers!$A:$A,0))</f>
        <v>Monthly</v>
      </c>
    </row>
    <row r="1470" spans="1:18" x14ac:dyDescent="0.25">
      <c r="A1470" t="s">
        <v>2721</v>
      </c>
      <c r="B1470" t="s">
        <v>2687</v>
      </c>
      <c r="C1470" t="s">
        <v>2722</v>
      </c>
      <c r="D1470" s="26">
        <v>45594</v>
      </c>
      <c r="E1470" t="s">
        <v>17</v>
      </c>
      <c r="F1470" t="s">
        <v>4</v>
      </c>
      <c r="G1470">
        <v>75</v>
      </c>
      <c r="H1470">
        <v>60</v>
      </c>
      <c r="I1470" s="26">
        <f t="shared" si="44"/>
        <v>45566</v>
      </c>
      <c r="J1470" s="26">
        <f>INDEX(customers!$L:$L,MATCH(orders!$B1470,customers!$A:$A,0))</f>
        <v>45139</v>
      </c>
      <c r="K1470">
        <v>1</v>
      </c>
      <c r="L1470">
        <f t="shared" si="45"/>
        <v>14</v>
      </c>
      <c r="M1470" s="26" t="str">
        <f>INDEX(customers!$I:$I,MATCH(orders!$B1470,customers!$A:$A,0))</f>
        <v>Social Media</v>
      </c>
      <c r="N1470" s="26" t="str">
        <f>INDEX(customers!$E:$E,MATCH(orders!$B1470,customers!$A:$A,0))</f>
        <v>Asia-Pacific</v>
      </c>
      <c r="O1470" s="26" t="str">
        <f>INDEX(customers!$F:$F,MATCH(orders!$B1470,customers!$A:$A,0))</f>
        <v>Retail</v>
      </c>
      <c r="P1470" s="26" t="str">
        <f>INDEX(customers!$G:$G,MATCH(orders!$B1470,customers!$A:$A,0))</f>
        <v>SMBs</v>
      </c>
      <c r="Q1470" t="str">
        <f>INDEX(customers!$J:$J,MATCH(orders!$B1470,customers!$A:$A,0))</f>
        <v>Basic</v>
      </c>
      <c r="R1470" t="str">
        <f>INDEX(customers!$K:$K,MATCH(orders!$B1470,customers!$A:$A,0))</f>
        <v>Monthly</v>
      </c>
    </row>
    <row r="1471" spans="1:18" x14ac:dyDescent="0.25">
      <c r="A1471" t="s">
        <v>2723</v>
      </c>
      <c r="B1471" t="s">
        <v>2687</v>
      </c>
      <c r="C1471" t="s">
        <v>2724</v>
      </c>
      <c r="D1471" s="26">
        <v>45625</v>
      </c>
      <c r="E1471" t="s">
        <v>17</v>
      </c>
      <c r="F1471" t="s">
        <v>4</v>
      </c>
      <c r="G1471">
        <v>75</v>
      </c>
      <c r="H1471">
        <v>60</v>
      </c>
      <c r="I1471" s="26">
        <f t="shared" si="44"/>
        <v>45597</v>
      </c>
      <c r="J1471" s="26">
        <f>INDEX(customers!$L:$L,MATCH(orders!$B1471,customers!$A:$A,0))</f>
        <v>45139</v>
      </c>
      <c r="K1471">
        <v>1</v>
      </c>
      <c r="L1471">
        <f t="shared" si="45"/>
        <v>15</v>
      </c>
      <c r="M1471" s="26" t="str">
        <f>INDEX(customers!$I:$I,MATCH(orders!$B1471,customers!$A:$A,0))</f>
        <v>Social Media</v>
      </c>
      <c r="N1471" s="26" t="str">
        <f>INDEX(customers!$E:$E,MATCH(orders!$B1471,customers!$A:$A,0))</f>
        <v>Asia-Pacific</v>
      </c>
      <c r="O1471" s="26" t="str">
        <f>INDEX(customers!$F:$F,MATCH(orders!$B1471,customers!$A:$A,0))</f>
        <v>Retail</v>
      </c>
      <c r="P1471" s="26" t="str">
        <f>INDEX(customers!$G:$G,MATCH(orders!$B1471,customers!$A:$A,0))</f>
        <v>SMBs</v>
      </c>
      <c r="Q1471" t="str">
        <f>INDEX(customers!$J:$J,MATCH(orders!$B1471,customers!$A:$A,0))</f>
        <v>Basic</v>
      </c>
      <c r="R1471" t="str">
        <f>INDEX(customers!$K:$K,MATCH(orders!$B1471,customers!$A:$A,0))</f>
        <v>Monthly</v>
      </c>
    </row>
    <row r="1472" spans="1:18" x14ac:dyDescent="0.25">
      <c r="A1472" t="s">
        <v>2725</v>
      </c>
      <c r="B1472" t="s">
        <v>2687</v>
      </c>
      <c r="C1472" t="s">
        <v>2724</v>
      </c>
      <c r="D1472" s="26">
        <v>45655</v>
      </c>
      <c r="E1472" t="s">
        <v>17</v>
      </c>
      <c r="F1472" t="s">
        <v>4</v>
      </c>
      <c r="G1472">
        <v>75</v>
      </c>
      <c r="H1472">
        <v>60</v>
      </c>
      <c r="I1472" s="26">
        <f t="shared" si="44"/>
        <v>45627</v>
      </c>
      <c r="J1472" s="26">
        <f>INDEX(customers!$L:$L,MATCH(orders!$B1472,customers!$A:$A,0))</f>
        <v>45139</v>
      </c>
      <c r="K1472">
        <v>1</v>
      </c>
      <c r="L1472">
        <f t="shared" si="45"/>
        <v>16</v>
      </c>
      <c r="M1472" s="26" t="str">
        <f>INDEX(customers!$I:$I,MATCH(orders!$B1472,customers!$A:$A,0))</f>
        <v>Social Media</v>
      </c>
      <c r="N1472" s="26" t="str">
        <f>INDEX(customers!$E:$E,MATCH(orders!$B1472,customers!$A:$A,0))</f>
        <v>Asia-Pacific</v>
      </c>
      <c r="O1472" s="26" t="str">
        <f>INDEX(customers!$F:$F,MATCH(orders!$B1472,customers!$A:$A,0))</f>
        <v>Retail</v>
      </c>
      <c r="P1472" s="26" t="str">
        <f>INDEX(customers!$G:$G,MATCH(orders!$B1472,customers!$A:$A,0))</f>
        <v>SMBs</v>
      </c>
      <c r="Q1472" t="str">
        <f>INDEX(customers!$J:$J,MATCH(orders!$B1472,customers!$A:$A,0))</f>
        <v>Basic</v>
      </c>
      <c r="R1472" t="str">
        <f>INDEX(customers!$K:$K,MATCH(orders!$B1472,customers!$A:$A,0))</f>
        <v>Monthly</v>
      </c>
    </row>
    <row r="1473" spans="1:18" x14ac:dyDescent="0.25">
      <c r="A1473" t="s">
        <v>2726</v>
      </c>
      <c r="B1473" t="s">
        <v>2687</v>
      </c>
      <c r="C1473" t="s">
        <v>2727</v>
      </c>
      <c r="D1473" s="26">
        <v>45656</v>
      </c>
      <c r="E1473" t="s">
        <v>18</v>
      </c>
      <c r="F1473" t="s">
        <v>4</v>
      </c>
      <c r="G1473">
        <v>135</v>
      </c>
      <c r="H1473">
        <v>110.7</v>
      </c>
      <c r="I1473" s="26">
        <f t="shared" si="44"/>
        <v>45627</v>
      </c>
      <c r="J1473" s="26">
        <f>INDEX(customers!$L:$L,MATCH(orders!$B1473,customers!$A:$A,0))</f>
        <v>45139</v>
      </c>
      <c r="K1473">
        <v>1</v>
      </c>
      <c r="L1473">
        <f t="shared" si="45"/>
        <v>16</v>
      </c>
      <c r="M1473" s="26" t="str">
        <f>INDEX(customers!$I:$I,MATCH(orders!$B1473,customers!$A:$A,0))</f>
        <v>Social Media</v>
      </c>
      <c r="N1473" s="26" t="str">
        <f>INDEX(customers!$E:$E,MATCH(orders!$B1473,customers!$A:$A,0))</f>
        <v>Asia-Pacific</v>
      </c>
      <c r="O1473" s="26" t="str">
        <f>INDEX(customers!$F:$F,MATCH(orders!$B1473,customers!$A:$A,0))</f>
        <v>Retail</v>
      </c>
      <c r="P1473" s="26" t="str">
        <f>INDEX(customers!$G:$G,MATCH(orders!$B1473,customers!$A:$A,0))</f>
        <v>SMBs</v>
      </c>
      <c r="Q1473" t="str">
        <f>INDEX(customers!$J:$J,MATCH(orders!$B1473,customers!$A:$A,0))</f>
        <v>Basic</v>
      </c>
      <c r="R1473" t="str">
        <f>INDEX(customers!$K:$K,MATCH(orders!$B1473,customers!$A:$A,0))</f>
        <v>Monthly</v>
      </c>
    </row>
    <row r="1474" spans="1:18" x14ac:dyDescent="0.25">
      <c r="A1474" t="s">
        <v>2728</v>
      </c>
      <c r="B1474" t="s">
        <v>2729</v>
      </c>
      <c r="C1474" t="s">
        <v>2730</v>
      </c>
      <c r="D1474" s="26">
        <v>45616</v>
      </c>
      <c r="E1474" t="s">
        <v>19</v>
      </c>
      <c r="F1474" t="s">
        <v>5</v>
      </c>
      <c r="G1474">
        <v>3600</v>
      </c>
      <c r="H1474">
        <v>3060</v>
      </c>
      <c r="I1474" s="26">
        <f t="shared" ref="I1474:I1537" si="46">EOMONTH(D1474,-1)+1</f>
        <v>45597</v>
      </c>
      <c r="J1474" s="26">
        <f>INDEX(customers!$L:$L,MATCH(orders!$B1474,customers!$A:$A,0))</f>
        <v>45597</v>
      </c>
      <c r="K1474">
        <v>1</v>
      </c>
      <c r="L1474">
        <f t="shared" si="45"/>
        <v>0</v>
      </c>
      <c r="M1474" s="26" t="str">
        <f>INDEX(customers!$I:$I,MATCH(orders!$B1474,customers!$A:$A,0))</f>
        <v>Social Media</v>
      </c>
      <c r="N1474" s="26" t="str">
        <f>INDEX(customers!$E:$E,MATCH(orders!$B1474,customers!$A:$A,0))</f>
        <v>North America</v>
      </c>
      <c r="O1474" s="26" t="str">
        <f>INDEX(customers!$F:$F,MATCH(orders!$B1474,customers!$A:$A,0))</f>
        <v>Retail</v>
      </c>
      <c r="P1474" s="26" t="str">
        <f>INDEX(customers!$G:$G,MATCH(orders!$B1474,customers!$A:$A,0))</f>
        <v>Mid-Market</v>
      </c>
      <c r="Q1474" t="str">
        <f>INDEX(customers!$J:$J,MATCH(orders!$B1474,customers!$A:$A,0))</f>
        <v>Pro</v>
      </c>
      <c r="R1474" t="str">
        <f>INDEX(customers!$K:$K,MATCH(orders!$B1474,customers!$A:$A,0))</f>
        <v>Monthly</v>
      </c>
    </row>
    <row r="1475" spans="1:18" x14ac:dyDescent="0.25">
      <c r="A1475" t="s">
        <v>2731</v>
      </c>
      <c r="B1475" t="s">
        <v>2732</v>
      </c>
      <c r="C1475" t="s">
        <v>2733</v>
      </c>
      <c r="D1475" s="26">
        <v>45445</v>
      </c>
      <c r="E1475" t="s">
        <v>18</v>
      </c>
      <c r="F1475" t="s">
        <v>5</v>
      </c>
      <c r="G1475">
        <v>1440</v>
      </c>
      <c r="H1475">
        <v>1180.8</v>
      </c>
      <c r="I1475" s="26">
        <f t="shared" si="46"/>
        <v>45444</v>
      </c>
      <c r="J1475" s="26">
        <f>INDEX(customers!$L:$L,MATCH(orders!$B1475,customers!$A:$A,0))</f>
        <v>45413</v>
      </c>
      <c r="K1475">
        <v>1</v>
      </c>
      <c r="L1475">
        <f t="shared" ref="L1475:L1538" si="47">DATEDIF(J1475,I1475,"M")</f>
        <v>1</v>
      </c>
      <c r="M1475" s="26" t="str">
        <f>INDEX(customers!$I:$I,MATCH(orders!$B1475,customers!$A:$A,0))</f>
        <v>Paid Search</v>
      </c>
      <c r="N1475" s="26" t="str">
        <f>INDEX(customers!$E:$E,MATCH(orders!$B1475,customers!$A:$A,0))</f>
        <v>North America</v>
      </c>
      <c r="O1475" s="26" t="str">
        <f>INDEX(customers!$F:$F,MATCH(orders!$B1475,customers!$A:$A,0))</f>
        <v>Tech</v>
      </c>
      <c r="P1475" s="26" t="str">
        <f>INDEX(customers!$G:$G,MATCH(orders!$B1475,customers!$A:$A,0))</f>
        <v>SMBs</v>
      </c>
      <c r="Q1475" t="str">
        <f>INDEX(customers!$J:$J,MATCH(orders!$B1475,customers!$A:$A,0))</f>
        <v>Basic</v>
      </c>
      <c r="R1475" t="str">
        <f>INDEX(customers!$K:$K,MATCH(orders!$B1475,customers!$A:$A,0))</f>
        <v>Monthly</v>
      </c>
    </row>
    <row r="1476" spans="1:18" x14ac:dyDescent="0.25">
      <c r="A1476" t="s">
        <v>2734</v>
      </c>
      <c r="B1476" t="s">
        <v>2735</v>
      </c>
      <c r="C1476" t="s">
        <v>2736</v>
      </c>
      <c r="D1476" s="26">
        <v>44659</v>
      </c>
      <c r="E1476" t="s">
        <v>17</v>
      </c>
      <c r="F1476" t="s">
        <v>4</v>
      </c>
      <c r="G1476">
        <v>75</v>
      </c>
      <c r="H1476">
        <v>60</v>
      </c>
      <c r="I1476" s="26">
        <f t="shared" si="46"/>
        <v>44652</v>
      </c>
      <c r="J1476" s="26">
        <f>INDEX(customers!$L:$L,MATCH(orders!$B1476,customers!$A:$A,0))</f>
        <v>44652</v>
      </c>
      <c r="K1476">
        <v>1</v>
      </c>
      <c r="L1476">
        <f t="shared" si="47"/>
        <v>0</v>
      </c>
      <c r="M1476" s="26" t="str">
        <f>INDEX(customers!$I:$I,MATCH(orders!$B1476,customers!$A:$A,0))</f>
        <v>Social Media</v>
      </c>
      <c r="N1476" s="26" t="str">
        <f>INDEX(customers!$E:$E,MATCH(orders!$B1476,customers!$A:$A,0))</f>
        <v>Asia-Pacific</v>
      </c>
      <c r="O1476" s="26" t="str">
        <f>INDEX(customers!$F:$F,MATCH(orders!$B1476,customers!$A:$A,0))</f>
        <v>Education</v>
      </c>
      <c r="P1476" s="26" t="str">
        <f>INDEX(customers!$G:$G,MATCH(orders!$B1476,customers!$A:$A,0))</f>
        <v>SMBs</v>
      </c>
      <c r="Q1476" t="str">
        <f>INDEX(customers!$J:$J,MATCH(orders!$B1476,customers!$A:$A,0))</f>
        <v>Basic</v>
      </c>
      <c r="R1476" t="str">
        <f>INDEX(customers!$K:$K,MATCH(orders!$B1476,customers!$A:$A,0))</f>
        <v>Monthly</v>
      </c>
    </row>
    <row r="1477" spans="1:18" x14ac:dyDescent="0.25">
      <c r="A1477" t="s">
        <v>2737</v>
      </c>
      <c r="B1477" t="s">
        <v>2735</v>
      </c>
      <c r="C1477" t="s">
        <v>2736</v>
      </c>
      <c r="D1477" s="26">
        <v>44689</v>
      </c>
      <c r="E1477" t="s">
        <v>17</v>
      </c>
      <c r="F1477" t="s">
        <v>4</v>
      </c>
      <c r="G1477">
        <v>75</v>
      </c>
      <c r="H1477">
        <v>60</v>
      </c>
      <c r="I1477" s="26">
        <f t="shared" si="46"/>
        <v>44682</v>
      </c>
      <c r="J1477" s="26">
        <f>INDEX(customers!$L:$L,MATCH(orders!$B1477,customers!$A:$A,0))</f>
        <v>44652</v>
      </c>
      <c r="K1477">
        <v>1</v>
      </c>
      <c r="L1477">
        <f t="shared" si="47"/>
        <v>1</v>
      </c>
      <c r="M1477" s="26" t="str">
        <f>INDEX(customers!$I:$I,MATCH(orders!$B1477,customers!$A:$A,0))</f>
        <v>Social Media</v>
      </c>
      <c r="N1477" s="26" t="str">
        <f>INDEX(customers!$E:$E,MATCH(orders!$B1477,customers!$A:$A,0))</f>
        <v>Asia-Pacific</v>
      </c>
      <c r="O1477" s="26" t="str">
        <f>INDEX(customers!$F:$F,MATCH(orders!$B1477,customers!$A:$A,0))</f>
        <v>Education</v>
      </c>
      <c r="P1477" s="26" t="str">
        <f>INDEX(customers!$G:$G,MATCH(orders!$B1477,customers!$A:$A,0))</f>
        <v>SMBs</v>
      </c>
      <c r="Q1477" t="str">
        <f>INDEX(customers!$J:$J,MATCH(orders!$B1477,customers!$A:$A,0))</f>
        <v>Basic</v>
      </c>
      <c r="R1477" t="str">
        <f>INDEX(customers!$K:$K,MATCH(orders!$B1477,customers!$A:$A,0))</f>
        <v>Monthly</v>
      </c>
    </row>
    <row r="1478" spans="1:18" x14ac:dyDescent="0.25">
      <c r="A1478" t="s">
        <v>2738</v>
      </c>
      <c r="B1478" t="s">
        <v>2735</v>
      </c>
      <c r="C1478" t="s">
        <v>2739</v>
      </c>
      <c r="D1478" s="26">
        <v>44690</v>
      </c>
      <c r="E1478" t="s">
        <v>17</v>
      </c>
      <c r="F1478" t="s">
        <v>4</v>
      </c>
      <c r="G1478">
        <v>75</v>
      </c>
      <c r="H1478">
        <v>60</v>
      </c>
      <c r="I1478" s="26">
        <f t="shared" si="46"/>
        <v>44682</v>
      </c>
      <c r="J1478" s="26">
        <f>INDEX(customers!$L:$L,MATCH(orders!$B1478,customers!$A:$A,0))</f>
        <v>44652</v>
      </c>
      <c r="K1478">
        <v>1</v>
      </c>
      <c r="L1478">
        <f t="shared" si="47"/>
        <v>1</v>
      </c>
      <c r="M1478" s="26" t="str">
        <f>INDEX(customers!$I:$I,MATCH(orders!$B1478,customers!$A:$A,0))</f>
        <v>Social Media</v>
      </c>
      <c r="N1478" s="26" t="str">
        <f>INDEX(customers!$E:$E,MATCH(orders!$B1478,customers!$A:$A,0))</f>
        <v>Asia-Pacific</v>
      </c>
      <c r="O1478" s="26" t="str">
        <f>INDEX(customers!$F:$F,MATCH(orders!$B1478,customers!$A:$A,0))</f>
        <v>Education</v>
      </c>
      <c r="P1478" s="26" t="str">
        <f>INDEX(customers!$G:$G,MATCH(orders!$B1478,customers!$A:$A,0))</f>
        <v>SMBs</v>
      </c>
      <c r="Q1478" t="str">
        <f>INDEX(customers!$J:$J,MATCH(orders!$B1478,customers!$A:$A,0))</f>
        <v>Basic</v>
      </c>
      <c r="R1478" t="str">
        <f>INDEX(customers!$K:$K,MATCH(orders!$B1478,customers!$A:$A,0))</f>
        <v>Monthly</v>
      </c>
    </row>
    <row r="1479" spans="1:18" x14ac:dyDescent="0.25">
      <c r="A1479" t="s">
        <v>2740</v>
      </c>
      <c r="B1479" t="s">
        <v>2735</v>
      </c>
      <c r="C1479" t="s">
        <v>2741</v>
      </c>
      <c r="D1479" s="26">
        <v>44721</v>
      </c>
      <c r="E1479" t="s">
        <v>17</v>
      </c>
      <c r="F1479" t="s">
        <v>4</v>
      </c>
      <c r="G1479">
        <v>75</v>
      </c>
      <c r="H1479">
        <v>60</v>
      </c>
      <c r="I1479" s="26">
        <f t="shared" si="46"/>
        <v>44713</v>
      </c>
      <c r="J1479" s="26">
        <f>INDEX(customers!$L:$L,MATCH(orders!$B1479,customers!$A:$A,0))</f>
        <v>44652</v>
      </c>
      <c r="K1479">
        <v>1</v>
      </c>
      <c r="L1479">
        <f t="shared" si="47"/>
        <v>2</v>
      </c>
      <c r="M1479" s="26" t="str">
        <f>INDEX(customers!$I:$I,MATCH(orders!$B1479,customers!$A:$A,0))</f>
        <v>Social Media</v>
      </c>
      <c r="N1479" s="26" t="str">
        <f>INDEX(customers!$E:$E,MATCH(orders!$B1479,customers!$A:$A,0))</f>
        <v>Asia-Pacific</v>
      </c>
      <c r="O1479" s="26" t="str">
        <f>INDEX(customers!$F:$F,MATCH(orders!$B1479,customers!$A:$A,0))</f>
        <v>Education</v>
      </c>
      <c r="P1479" s="26" t="str">
        <f>INDEX(customers!$G:$G,MATCH(orders!$B1479,customers!$A:$A,0))</f>
        <v>SMBs</v>
      </c>
      <c r="Q1479" t="str">
        <f>INDEX(customers!$J:$J,MATCH(orders!$B1479,customers!$A:$A,0))</f>
        <v>Basic</v>
      </c>
      <c r="R1479" t="str">
        <f>INDEX(customers!$K:$K,MATCH(orders!$B1479,customers!$A:$A,0))</f>
        <v>Monthly</v>
      </c>
    </row>
    <row r="1480" spans="1:18" x14ac:dyDescent="0.25">
      <c r="A1480" t="s">
        <v>2742</v>
      </c>
      <c r="B1480" t="s">
        <v>2735</v>
      </c>
      <c r="C1480" t="s">
        <v>2741</v>
      </c>
      <c r="D1480" s="26">
        <v>44751</v>
      </c>
      <c r="E1480" t="s">
        <v>17</v>
      </c>
      <c r="F1480" t="s">
        <v>4</v>
      </c>
      <c r="G1480">
        <v>75</v>
      </c>
      <c r="H1480">
        <v>60</v>
      </c>
      <c r="I1480" s="26">
        <f t="shared" si="46"/>
        <v>44743</v>
      </c>
      <c r="J1480" s="26">
        <f>INDEX(customers!$L:$L,MATCH(orders!$B1480,customers!$A:$A,0))</f>
        <v>44652</v>
      </c>
      <c r="K1480">
        <v>1</v>
      </c>
      <c r="L1480">
        <f t="shared" si="47"/>
        <v>3</v>
      </c>
      <c r="M1480" s="26" t="str">
        <f>INDEX(customers!$I:$I,MATCH(orders!$B1480,customers!$A:$A,0))</f>
        <v>Social Media</v>
      </c>
      <c r="N1480" s="26" t="str">
        <f>INDEX(customers!$E:$E,MATCH(orders!$B1480,customers!$A:$A,0))</f>
        <v>Asia-Pacific</v>
      </c>
      <c r="O1480" s="26" t="str">
        <f>INDEX(customers!$F:$F,MATCH(orders!$B1480,customers!$A:$A,0))</f>
        <v>Education</v>
      </c>
      <c r="P1480" s="26" t="str">
        <f>INDEX(customers!$G:$G,MATCH(orders!$B1480,customers!$A:$A,0))</f>
        <v>SMBs</v>
      </c>
      <c r="Q1480" t="str">
        <f>INDEX(customers!$J:$J,MATCH(orders!$B1480,customers!$A:$A,0))</f>
        <v>Basic</v>
      </c>
      <c r="R1480" t="str">
        <f>INDEX(customers!$K:$K,MATCH(orders!$B1480,customers!$A:$A,0))</f>
        <v>Monthly</v>
      </c>
    </row>
    <row r="1481" spans="1:18" x14ac:dyDescent="0.25">
      <c r="A1481" t="s">
        <v>2743</v>
      </c>
      <c r="B1481" t="s">
        <v>2735</v>
      </c>
      <c r="C1481" t="s">
        <v>2744</v>
      </c>
      <c r="D1481" s="26">
        <v>44752</v>
      </c>
      <c r="E1481" t="s">
        <v>17</v>
      </c>
      <c r="F1481" t="s">
        <v>4</v>
      </c>
      <c r="G1481">
        <v>75</v>
      </c>
      <c r="H1481">
        <v>60</v>
      </c>
      <c r="I1481" s="26">
        <f t="shared" si="46"/>
        <v>44743</v>
      </c>
      <c r="J1481" s="26">
        <f>INDEX(customers!$L:$L,MATCH(orders!$B1481,customers!$A:$A,0))</f>
        <v>44652</v>
      </c>
      <c r="K1481">
        <v>1</v>
      </c>
      <c r="L1481">
        <f t="shared" si="47"/>
        <v>3</v>
      </c>
      <c r="M1481" s="26" t="str">
        <f>INDEX(customers!$I:$I,MATCH(orders!$B1481,customers!$A:$A,0))</f>
        <v>Social Media</v>
      </c>
      <c r="N1481" s="26" t="str">
        <f>INDEX(customers!$E:$E,MATCH(orders!$B1481,customers!$A:$A,0))</f>
        <v>Asia-Pacific</v>
      </c>
      <c r="O1481" s="26" t="str">
        <f>INDEX(customers!$F:$F,MATCH(orders!$B1481,customers!$A:$A,0))</f>
        <v>Education</v>
      </c>
      <c r="P1481" s="26" t="str">
        <f>INDEX(customers!$G:$G,MATCH(orders!$B1481,customers!$A:$A,0))</f>
        <v>SMBs</v>
      </c>
      <c r="Q1481" t="str">
        <f>INDEX(customers!$J:$J,MATCH(orders!$B1481,customers!$A:$A,0))</f>
        <v>Basic</v>
      </c>
      <c r="R1481" t="str">
        <f>INDEX(customers!$K:$K,MATCH(orders!$B1481,customers!$A:$A,0))</f>
        <v>Monthly</v>
      </c>
    </row>
    <row r="1482" spans="1:18" x14ac:dyDescent="0.25">
      <c r="A1482" t="s">
        <v>2745</v>
      </c>
      <c r="B1482" t="s">
        <v>2735</v>
      </c>
      <c r="C1482" t="s">
        <v>2746</v>
      </c>
      <c r="D1482" s="26">
        <v>44783</v>
      </c>
      <c r="E1482" t="s">
        <v>17</v>
      </c>
      <c r="F1482" t="s">
        <v>4</v>
      </c>
      <c r="G1482">
        <v>75</v>
      </c>
      <c r="H1482">
        <v>60</v>
      </c>
      <c r="I1482" s="26">
        <f t="shared" si="46"/>
        <v>44774</v>
      </c>
      <c r="J1482" s="26">
        <f>INDEX(customers!$L:$L,MATCH(orders!$B1482,customers!$A:$A,0))</f>
        <v>44652</v>
      </c>
      <c r="K1482">
        <v>1</v>
      </c>
      <c r="L1482">
        <f t="shared" si="47"/>
        <v>4</v>
      </c>
      <c r="M1482" s="26" t="str">
        <f>INDEX(customers!$I:$I,MATCH(orders!$B1482,customers!$A:$A,0))</f>
        <v>Social Media</v>
      </c>
      <c r="N1482" s="26" t="str">
        <f>INDEX(customers!$E:$E,MATCH(orders!$B1482,customers!$A:$A,0))</f>
        <v>Asia-Pacific</v>
      </c>
      <c r="O1482" s="26" t="str">
        <f>INDEX(customers!$F:$F,MATCH(orders!$B1482,customers!$A:$A,0))</f>
        <v>Education</v>
      </c>
      <c r="P1482" s="26" t="str">
        <f>INDEX(customers!$G:$G,MATCH(orders!$B1482,customers!$A:$A,0))</f>
        <v>SMBs</v>
      </c>
      <c r="Q1482" t="str">
        <f>INDEX(customers!$J:$J,MATCH(orders!$B1482,customers!$A:$A,0))</f>
        <v>Basic</v>
      </c>
      <c r="R1482" t="str">
        <f>INDEX(customers!$K:$K,MATCH(orders!$B1482,customers!$A:$A,0))</f>
        <v>Monthly</v>
      </c>
    </row>
    <row r="1483" spans="1:18" x14ac:dyDescent="0.25">
      <c r="A1483" t="s">
        <v>2747</v>
      </c>
      <c r="B1483" t="s">
        <v>2735</v>
      </c>
      <c r="C1483" t="s">
        <v>2748</v>
      </c>
      <c r="D1483" s="26">
        <v>44814</v>
      </c>
      <c r="E1483" t="s">
        <v>17</v>
      </c>
      <c r="F1483" t="s">
        <v>4</v>
      </c>
      <c r="G1483">
        <v>75</v>
      </c>
      <c r="H1483">
        <v>60</v>
      </c>
      <c r="I1483" s="26">
        <f t="shared" si="46"/>
        <v>44805</v>
      </c>
      <c r="J1483" s="26">
        <f>INDEX(customers!$L:$L,MATCH(orders!$B1483,customers!$A:$A,0))</f>
        <v>44652</v>
      </c>
      <c r="K1483">
        <v>1</v>
      </c>
      <c r="L1483">
        <f t="shared" si="47"/>
        <v>5</v>
      </c>
      <c r="M1483" s="26" t="str">
        <f>INDEX(customers!$I:$I,MATCH(orders!$B1483,customers!$A:$A,0))</f>
        <v>Social Media</v>
      </c>
      <c r="N1483" s="26" t="str">
        <f>INDEX(customers!$E:$E,MATCH(orders!$B1483,customers!$A:$A,0))</f>
        <v>Asia-Pacific</v>
      </c>
      <c r="O1483" s="26" t="str">
        <f>INDEX(customers!$F:$F,MATCH(orders!$B1483,customers!$A:$A,0))</f>
        <v>Education</v>
      </c>
      <c r="P1483" s="26" t="str">
        <f>INDEX(customers!$G:$G,MATCH(orders!$B1483,customers!$A:$A,0))</f>
        <v>SMBs</v>
      </c>
      <c r="Q1483" t="str">
        <f>INDEX(customers!$J:$J,MATCH(orders!$B1483,customers!$A:$A,0))</f>
        <v>Basic</v>
      </c>
      <c r="R1483" t="str">
        <f>INDEX(customers!$K:$K,MATCH(orders!$B1483,customers!$A:$A,0))</f>
        <v>Monthly</v>
      </c>
    </row>
    <row r="1484" spans="1:18" x14ac:dyDescent="0.25">
      <c r="A1484" t="s">
        <v>2749</v>
      </c>
      <c r="B1484" t="s">
        <v>2735</v>
      </c>
      <c r="C1484" t="s">
        <v>2748</v>
      </c>
      <c r="D1484" s="26">
        <v>44844</v>
      </c>
      <c r="E1484" t="s">
        <v>17</v>
      </c>
      <c r="F1484" t="s">
        <v>4</v>
      </c>
      <c r="G1484">
        <v>75</v>
      </c>
      <c r="H1484">
        <v>60</v>
      </c>
      <c r="I1484" s="26">
        <f t="shared" si="46"/>
        <v>44835</v>
      </c>
      <c r="J1484" s="26">
        <f>INDEX(customers!$L:$L,MATCH(orders!$B1484,customers!$A:$A,0))</f>
        <v>44652</v>
      </c>
      <c r="K1484">
        <v>1</v>
      </c>
      <c r="L1484">
        <f t="shared" si="47"/>
        <v>6</v>
      </c>
      <c r="M1484" s="26" t="str">
        <f>INDEX(customers!$I:$I,MATCH(orders!$B1484,customers!$A:$A,0))</f>
        <v>Social Media</v>
      </c>
      <c r="N1484" s="26" t="str">
        <f>INDEX(customers!$E:$E,MATCH(orders!$B1484,customers!$A:$A,0))</f>
        <v>Asia-Pacific</v>
      </c>
      <c r="O1484" s="26" t="str">
        <f>INDEX(customers!$F:$F,MATCH(orders!$B1484,customers!$A:$A,0))</f>
        <v>Education</v>
      </c>
      <c r="P1484" s="26" t="str">
        <f>INDEX(customers!$G:$G,MATCH(orders!$B1484,customers!$A:$A,0))</f>
        <v>SMBs</v>
      </c>
      <c r="Q1484" t="str">
        <f>INDEX(customers!$J:$J,MATCH(orders!$B1484,customers!$A:$A,0))</f>
        <v>Basic</v>
      </c>
      <c r="R1484" t="str">
        <f>INDEX(customers!$K:$K,MATCH(orders!$B1484,customers!$A:$A,0))</f>
        <v>Monthly</v>
      </c>
    </row>
    <row r="1485" spans="1:18" x14ac:dyDescent="0.25">
      <c r="A1485" t="s">
        <v>2750</v>
      </c>
      <c r="B1485" t="s">
        <v>2735</v>
      </c>
      <c r="C1485" t="s">
        <v>2751</v>
      </c>
      <c r="D1485" s="26">
        <v>44845</v>
      </c>
      <c r="E1485" t="s">
        <v>17</v>
      </c>
      <c r="F1485" t="s">
        <v>4</v>
      </c>
      <c r="G1485">
        <v>75</v>
      </c>
      <c r="H1485">
        <v>60</v>
      </c>
      <c r="I1485" s="26">
        <f t="shared" si="46"/>
        <v>44835</v>
      </c>
      <c r="J1485" s="26">
        <f>INDEX(customers!$L:$L,MATCH(orders!$B1485,customers!$A:$A,0))</f>
        <v>44652</v>
      </c>
      <c r="K1485">
        <v>1</v>
      </c>
      <c r="L1485">
        <f t="shared" si="47"/>
        <v>6</v>
      </c>
      <c r="M1485" s="26" t="str">
        <f>INDEX(customers!$I:$I,MATCH(orders!$B1485,customers!$A:$A,0))</f>
        <v>Social Media</v>
      </c>
      <c r="N1485" s="26" t="str">
        <f>INDEX(customers!$E:$E,MATCH(orders!$B1485,customers!$A:$A,0))</f>
        <v>Asia-Pacific</v>
      </c>
      <c r="O1485" s="26" t="str">
        <f>INDEX(customers!$F:$F,MATCH(orders!$B1485,customers!$A:$A,0))</f>
        <v>Education</v>
      </c>
      <c r="P1485" s="26" t="str">
        <f>INDEX(customers!$G:$G,MATCH(orders!$B1485,customers!$A:$A,0))</f>
        <v>SMBs</v>
      </c>
      <c r="Q1485" t="str">
        <f>INDEX(customers!$J:$J,MATCH(orders!$B1485,customers!$A:$A,0))</f>
        <v>Basic</v>
      </c>
      <c r="R1485" t="str">
        <f>INDEX(customers!$K:$K,MATCH(orders!$B1485,customers!$A:$A,0))</f>
        <v>Monthly</v>
      </c>
    </row>
    <row r="1486" spans="1:18" x14ac:dyDescent="0.25">
      <c r="A1486" t="s">
        <v>2752</v>
      </c>
      <c r="B1486" t="s">
        <v>2735</v>
      </c>
      <c r="C1486" t="s">
        <v>2753</v>
      </c>
      <c r="D1486" s="26">
        <v>44876</v>
      </c>
      <c r="E1486" t="s">
        <v>17</v>
      </c>
      <c r="F1486" t="s">
        <v>4</v>
      </c>
      <c r="G1486">
        <v>75</v>
      </c>
      <c r="H1486">
        <v>60</v>
      </c>
      <c r="I1486" s="26">
        <f t="shared" si="46"/>
        <v>44866</v>
      </c>
      <c r="J1486" s="26">
        <f>INDEX(customers!$L:$L,MATCH(orders!$B1486,customers!$A:$A,0))</f>
        <v>44652</v>
      </c>
      <c r="K1486">
        <v>1</v>
      </c>
      <c r="L1486">
        <f t="shared" si="47"/>
        <v>7</v>
      </c>
      <c r="M1486" s="26" t="str">
        <f>INDEX(customers!$I:$I,MATCH(orders!$B1486,customers!$A:$A,0))</f>
        <v>Social Media</v>
      </c>
      <c r="N1486" s="26" t="str">
        <f>INDEX(customers!$E:$E,MATCH(orders!$B1486,customers!$A:$A,0))</f>
        <v>Asia-Pacific</v>
      </c>
      <c r="O1486" s="26" t="str">
        <f>INDEX(customers!$F:$F,MATCH(orders!$B1486,customers!$A:$A,0))</f>
        <v>Education</v>
      </c>
      <c r="P1486" s="26" t="str">
        <f>INDEX(customers!$G:$G,MATCH(orders!$B1486,customers!$A:$A,0))</f>
        <v>SMBs</v>
      </c>
      <c r="Q1486" t="str">
        <f>INDEX(customers!$J:$J,MATCH(orders!$B1486,customers!$A:$A,0))</f>
        <v>Basic</v>
      </c>
      <c r="R1486" t="str">
        <f>INDEX(customers!$K:$K,MATCH(orders!$B1486,customers!$A:$A,0))</f>
        <v>Monthly</v>
      </c>
    </row>
    <row r="1487" spans="1:18" x14ac:dyDescent="0.25">
      <c r="A1487" t="s">
        <v>2754</v>
      </c>
      <c r="B1487" t="s">
        <v>2735</v>
      </c>
      <c r="C1487" t="s">
        <v>2753</v>
      </c>
      <c r="D1487" s="26">
        <v>44906</v>
      </c>
      <c r="E1487" t="s">
        <v>17</v>
      </c>
      <c r="F1487" t="s">
        <v>4</v>
      </c>
      <c r="G1487">
        <v>75</v>
      </c>
      <c r="H1487">
        <v>60</v>
      </c>
      <c r="I1487" s="26">
        <f t="shared" si="46"/>
        <v>44896</v>
      </c>
      <c r="J1487" s="26">
        <f>INDEX(customers!$L:$L,MATCH(orders!$B1487,customers!$A:$A,0))</f>
        <v>44652</v>
      </c>
      <c r="K1487">
        <v>1</v>
      </c>
      <c r="L1487">
        <f t="shared" si="47"/>
        <v>8</v>
      </c>
      <c r="M1487" s="26" t="str">
        <f>INDEX(customers!$I:$I,MATCH(orders!$B1487,customers!$A:$A,0))</f>
        <v>Social Media</v>
      </c>
      <c r="N1487" s="26" t="str">
        <f>INDEX(customers!$E:$E,MATCH(orders!$B1487,customers!$A:$A,0))</f>
        <v>Asia-Pacific</v>
      </c>
      <c r="O1487" s="26" t="str">
        <f>INDEX(customers!$F:$F,MATCH(orders!$B1487,customers!$A:$A,0))</f>
        <v>Education</v>
      </c>
      <c r="P1487" s="26" t="str">
        <f>INDEX(customers!$G:$G,MATCH(orders!$B1487,customers!$A:$A,0))</f>
        <v>SMBs</v>
      </c>
      <c r="Q1487" t="str">
        <f>INDEX(customers!$J:$J,MATCH(orders!$B1487,customers!$A:$A,0))</f>
        <v>Basic</v>
      </c>
      <c r="R1487" t="str">
        <f>INDEX(customers!$K:$K,MATCH(orders!$B1487,customers!$A:$A,0))</f>
        <v>Monthly</v>
      </c>
    </row>
    <row r="1488" spans="1:18" x14ac:dyDescent="0.25">
      <c r="A1488" t="s">
        <v>2755</v>
      </c>
      <c r="B1488" t="s">
        <v>2735</v>
      </c>
      <c r="C1488" t="s">
        <v>2756</v>
      </c>
      <c r="D1488" s="26">
        <v>44907</v>
      </c>
      <c r="E1488" t="s">
        <v>17</v>
      </c>
      <c r="F1488" t="s">
        <v>4</v>
      </c>
      <c r="G1488">
        <v>75</v>
      </c>
      <c r="H1488">
        <v>60</v>
      </c>
      <c r="I1488" s="26">
        <f t="shared" si="46"/>
        <v>44896</v>
      </c>
      <c r="J1488" s="26">
        <f>INDEX(customers!$L:$L,MATCH(orders!$B1488,customers!$A:$A,0))</f>
        <v>44652</v>
      </c>
      <c r="K1488">
        <v>1</v>
      </c>
      <c r="L1488">
        <f t="shared" si="47"/>
        <v>8</v>
      </c>
      <c r="M1488" s="26" t="str">
        <f>INDEX(customers!$I:$I,MATCH(orders!$B1488,customers!$A:$A,0))</f>
        <v>Social Media</v>
      </c>
      <c r="N1488" s="26" t="str">
        <f>INDEX(customers!$E:$E,MATCH(orders!$B1488,customers!$A:$A,0))</f>
        <v>Asia-Pacific</v>
      </c>
      <c r="O1488" s="26" t="str">
        <f>INDEX(customers!$F:$F,MATCH(orders!$B1488,customers!$A:$A,0))</f>
        <v>Education</v>
      </c>
      <c r="P1488" s="26" t="str">
        <f>INDEX(customers!$G:$G,MATCH(orders!$B1488,customers!$A:$A,0))</f>
        <v>SMBs</v>
      </c>
      <c r="Q1488" t="str">
        <f>INDEX(customers!$J:$J,MATCH(orders!$B1488,customers!$A:$A,0))</f>
        <v>Basic</v>
      </c>
      <c r="R1488" t="str">
        <f>INDEX(customers!$K:$K,MATCH(orders!$B1488,customers!$A:$A,0))</f>
        <v>Monthly</v>
      </c>
    </row>
    <row r="1489" spans="1:18" x14ac:dyDescent="0.25">
      <c r="A1489" t="s">
        <v>2757</v>
      </c>
      <c r="B1489" t="s">
        <v>2735</v>
      </c>
      <c r="C1489" t="s">
        <v>2758</v>
      </c>
      <c r="D1489" s="26">
        <v>44938</v>
      </c>
      <c r="E1489" t="s">
        <v>18</v>
      </c>
      <c r="F1489" t="s">
        <v>4</v>
      </c>
      <c r="G1489">
        <v>135</v>
      </c>
      <c r="H1489">
        <v>110.7</v>
      </c>
      <c r="I1489" s="26">
        <f t="shared" si="46"/>
        <v>44927</v>
      </c>
      <c r="J1489" s="26">
        <f>INDEX(customers!$L:$L,MATCH(orders!$B1489,customers!$A:$A,0))</f>
        <v>44652</v>
      </c>
      <c r="K1489">
        <v>1</v>
      </c>
      <c r="L1489">
        <f t="shared" si="47"/>
        <v>9</v>
      </c>
      <c r="M1489" s="26" t="str">
        <f>INDEX(customers!$I:$I,MATCH(orders!$B1489,customers!$A:$A,0))</f>
        <v>Social Media</v>
      </c>
      <c r="N1489" s="26" t="str">
        <f>INDEX(customers!$E:$E,MATCH(orders!$B1489,customers!$A:$A,0))</f>
        <v>Asia-Pacific</v>
      </c>
      <c r="O1489" s="26" t="str">
        <f>INDEX(customers!$F:$F,MATCH(orders!$B1489,customers!$A:$A,0))</f>
        <v>Education</v>
      </c>
      <c r="P1489" s="26" t="str">
        <f>INDEX(customers!$G:$G,MATCH(orders!$B1489,customers!$A:$A,0))</f>
        <v>SMBs</v>
      </c>
      <c r="Q1489" t="str">
        <f>INDEX(customers!$J:$J,MATCH(orders!$B1489,customers!$A:$A,0))</f>
        <v>Basic</v>
      </c>
      <c r="R1489" t="str">
        <f>INDEX(customers!$K:$K,MATCH(orders!$B1489,customers!$A:$A,0))</f>
        <v>Monthly</v>
      </c>
    </row>
    <row r="1490" spans="1:18" x14ac:dyDescent="0.25">
      <c r="A1490" t="s">
        <v>2759</v>
      </c>
      <c r="B1490" t="s">
        <v>2760</v>
      </c>
      <c r="C1490" t="s">
        <v>2761</v>
      </c>
      <c r="D1490" s="26">
        <v>45401</v>
      </c>
      <c r="E1490" t="s">
        <v>17</v>
      </c>
      <c r="F1490" t="s">
        <v>5</v>
      </c>
      <c r="G1490">
        <v>600</v>
      </c>
      <c r="H1490">
        <v>480</v>
      </c>
      <c r="I1490" s="26">
        <f t="shared" si="46"/>
        <v>45383</v>
      </c>
      <c r="J1490" s="26">
        <f>INDEX(customers!$L:$L,MATCH(orders!$B1490,customers!$A:$A,0))</f>
        <v>45383</v>
      </c>
      <c r="K1490">
        <v>1</v>
      </c>
      <c r="L1490">
        <f t="shared" si="47"/>
        <v>0</v>
      </c>
      <c r="M1490" s="26" t="str">
        <f>INDEX(customers!$I:$I,MATCH(orders!$B1490,customers!$A:$A,0))</f>
        <v>Content</v>
      </c>
      <c r="N1490" s="26" t="str">
        <f>INDEX(customers!$E:$E,MATCH(orders!$B1490,customers!$A:$A,0))</f>
        <v>Asia-Pacific</v>
      </c>
      <c r="O1490" s="26" t="str">
        <f>INDEX(customers!$F:$F,MATCH(orders!$B1490,customers!$A:$A,0))</f>
        <v>Other</v>
      </c>
      <c r="P1490" s="26" t="str">
        <f>INDEX(customers!$G:$G,MATCH(orders!$B1490,customers!$A:$A,0))</f>
        <v>SMBs</v>
      </c>
      <c r="Q1490" t="str">
        <f>INDEX(customers!$J:$J,MATCH(orders!$B1490,customers!$A:$A,0))</f>
        <v>Pro</v>
      </c>
      <c r="R1490" t="str">
        <f>INDEX(customers!$K:$K,MATCH(orders!$B1490,customers!$A:$A,0))</f>
        <v>Monthly</v>
      </c>
    </row>
    <row r="1491" spans="1:18" x14ac:dyDescent="0.25">
      <c r="A1491" t="s">
        <v>2762</v>
      </c>
      <c r="B1491" t="s">
        <v>2763</v>
      </c>
      <c r="C1491" t="s">
        <v>2764</v>
      </c>
      <c r="D1491" s="26">
        <v>45356</v>
      </c>
      <c r="E1491" t="s">
        <v>18</v>
      </c>
      <c r="F1491" t="s">
        <v>4</v>
      </c>
      <c r="G1491">
        <v>135</v>
      </c>
      <c r="H1491">
        <v>110.7</v>
      </c>
      <c r="I1491" s="26">
        <f t="shared" si="46"/>
        <v>45352</v>
      </c>
      <c r="J1491" s="26">
        <f>INDEX(customers!$L:$L,MATCH(orders!$B1491,customers!$A:$A,0))</f>
        <v>45323</v>
      </c>
      <c r="K1491">
        <v>1</v>
      </c>
      <c r="L1491">
        <f t="shared" si="47"/>
        <v>1</v>
      </c>
      <c r="M1491" s="26" t="str">
        <f>INDEX(customers!$I:$I,MATCH(orders!$B1491,customers!$A:$A,0))</f>
        <v>Paid Search</v>
      </c>
      <c r="N1491" s="26" t="str">
        <f>INDEX(customers!$E:$E,MATCH(orders!$B1491,customers!$A:$A,0))</f>
        <v>North America</v>
      </c>
      <c r="O1491" s="26" t="str">
        <f>INDEX(customers!$F:$F,MATCH(orders!$B1491,customers!$A:$A,0))</f>
        <v>Other</v>
      </c>
      <c r="P1491" s="26" t="str">
        <f>INDEX(customers!$G:$G,MATCH(orders!$B1491,customers!$A:$A,0))</f>
        <v>SMBs</v>
      </c>
      <c r="Q1491" t="str">
        <f>INDEX(customers!$J:$J,MATCH(orders!$B1491,customers!$A:$A,0))</f>
        <v>Pro</v>
      </c>
      <c r="R1491" t="str">
        <f>INDEX(customers!$K:$K,MATCH(orders!$B1491,customers!$A:$A,0))</f>
        <v>Monthly</v>
      </c>
    </row>
    <row r="1492" spans="1:18" x14ac:dyDescent="0.25">
      <c r="A1492" t="s">
        <v>2765</v>
      </c>
      <c r="B1492" t="s">
        <v>2763</v>
      </c>
      <c r="C1492" t="s">
        <v>2766</v>
      </c>
      <c r="D1492" s="26">
        <v>45387</v>
      </c>
      <c r="E1492" t="s">
        <v>18</v>
      </c>
      <c r="F1492" t="s">
        <v>4</v>
      </c>
      <c r="G1492">
        <v>135</v>
      </c>
      <c r="H1492">
        <v>110.7</v>
      </c>
      <c r="I1492" s="26">
        <f t="shared" si="46"/>
        <v>45383</v>
      </c>
      <c r="J1492" s="26">
        <f>INDEX(customers!$L:$L,MATCH(orders!$B1492,customers!$A:$A,0))</f>
        <v>45323</v>
      </c>
      <c r="K1492">
        <v>1</v>
      </c>
      <c r="L1492">
        <f t="shared" si="47"/>
        <v>2</v>
      </c>
      <c r="M1492" s="26" t="str">
        <f>INDEX(customers!$I:$I,MATCH(orders!$B1492,customers!$A:$A,0))</f>
        <v>Paid Search</v>
      </c>
      <c r="N1492" s="26" t="str">
        <f>INDEX(customers!$E:$E,MATCH(orders!$B1492,customers!$A:$A,0))</f>
        <v>North America</v>
      </c>
      <c r="O1492" s="26" t="str">
        <f>INDEX(customers!$F:$F,MATCH(orders!$B1492,customers!$A:$A,0))</f>
        <v>Other</v>
      </c>
      <c r="P1492" s="26" t="str">
        <f>INDEX(customers!$G:$G,MATCH(orders!$B1492,customers!$A:$A,0))</f>
        <v>SMBs</v>
      </c>
      <c r="Q1492" t="str">
        <f>INDEX(customers!$J:$J,MATCH(orders!$B1492,customers!$A:$A,0))</f>
        <v>Pro</v>
      </c>
      <c r="R1492" t="str">
        <f>INDEX(customers!$K:$K,MATCH(orders!$B1492,customers!$A:$A,0))</f>
        <v>Monthly</v>
      </c>
    </row>
    <row r="1493" spans="1:18" x14ac:dyDescent="0.25">
      <c r="A1493" t="s">
        <v>2767</v>
      </c>
      <c r="B1493" t="s">
        <v>2763</v>
      </c>
      <c r="C1493" t="s">
        <v>2766</v>
      </c>
      <c r="D1493" s="26">
        <v>45417</v>
      </c>
      <c r="E1493" t="s">
        <v>18</v>
      </c>
      <c r="F1493" t="s">
        <v>4</v>
      </c>
      <c r="G1493">
        <v>135</v>
      </c>
      <c r="H1493">
        <v>110.7</v>
      </c>
      <c r="I1493" s="26">
        <f t="shared" si="46"/>
        <v>45413</v>
      </c>
      <c r="J1493" s="26">
        <f>INDEX(customers!$L:$L,MATCH(orders!$B1493,customers!$A:$A,0))</f>
        <v>45323</v>
      </c>
      <c r="K1493">
        <v>1</v>
      </c>
      <c r="L1493">
        <f t="shared" si="47"/>
        <v>3</v>
      </c>
      <c r="M1493" s="26" t="str">
        <f>INDEX(customers!$I:$I,MATCH(orders!$B1493,customers!$A:$A,0))</f>
        <v>Paid Search</v>
      </c>
      <c r="N1493" s="26" t="str">
        <f>INDEX(customers!$E:$E,MATCH(orders!$B1493,customers!$A:$A,0))</f>
        <v>North America</v>
      </c>
      <c r="O1493" s="26" t="str">
        <f>INDEX(customers!$F:$F,MATCH(orders!$B1493,customers!$A:$A,0))</f>
        <v>Other</v>
      </c>
      <c r="P1493" s="26" t="str">
        <f>INDEX(customers!$G:$G,MATCH(orders!$B1493,customers!$A:$A,0))</f>
        <v>SMBs</v>
      </c>
      <c r="Q1493" t="str">
        <f>INDEX(customers!$J:$J,MATCH(orders!$B1493,customers!$A:$A,0))</f>
        <v>Pro</v>
      </c>
      <c r="R1493" t="str">
        <f>INDEX(customers!$K:$K,MATCH(orders!$B1493,customers!$A:$A,0))</f>
        <v>Monthly</v>
      </c>
    </row>
    <row r="1494" spans="1:18" x14ac:dyDescent="0.25">
      <c r="A1494" t="s">
        <v>2768</v>
      </c>
      <c r="B1494" t="s">
        <v>2763</v>
      </c>
      <c r="C1494" t="s">
        <v>2769</v>
      </c>
      <c r="D1494" s="26">
        <v>45418</v>
      </c>
      <c r="E1494" t="s">
        <v>18</v>
      </c>
      <c r="F1494" t="s">
        <v>4</v>
      </c>
      <c r="G1494">
        <v>135</v>
      </c>
      <c r="H1494">
        <v>110.7</v>
      </c>
      <c r="I1494" s="26">
        <f t="shared" si="46"/>
        <v>45413</v>
      </c>
      <c r="J1494" s="26">
        <f>INDEX(customers!$L:$L,MATCH(orders!$B1494,customers!$A:$A,0))</f>
        <v>45323</v>
      </c>
      <c r="K1494">
        <v>1</v>
      </c>
      <c r="L1494">
        <f t="shared" si="47"/>
        <v>3</v>
      </c>
      <c r="M1494" s="26" t="str">
        <f>INDEX(customers!$I:$I,MATCH(orders!$B1494,customers!$A:$A,0))</f>
        <v>Paid Search</v>
      </c>
      <c r="N1494" s="26" t="str">
        <f>INDEX(customers!$E:$E,MATCH(orders!$B1494,customers!$A:$A,0))</f>
        <v>North America</v>
      </c>
      <c r="O1494" s="26" t="str">
        <f>INDEX(customers!$F:$F,MATCH(orders!$B1494,customers!$A:$A,0))</f>
        <v>Other</v>
      </c>
      <c r="P1494" s="26" t="str">
        <f>INDEX(customers!$G:$G,MATCH(orders!$B1494,customers!$A:$A,0))</f>
        <v>SMBs</v>
      </c>
      <c r="Q1494" t="str">
        <f>INDEX(customers!$J:$J,MATCH(orders!$B1494,customers!$A:$A,0))</f>
        <v>Pro</v>
      </c>
      <c r="R1494" t="str">
        <f>INDEX(customers!$K:$K,MATCH(orders!$B1494,customers!$A:$A,0))</f>
        <v>Monthly</v>
      </c>
    </row>
    <row r="1495" spans="1:18" x14ac:dyDescent="0.25">
      <c r="A1495" t="s">
        <v>2770</v>
      </c>
      <c r="B1495" t="s">
        <v>2763</v>
      </c>
      <c r="C1495" t="s">
        <v>2771</v>
      </c>
      <c r="D1495" s="26">
        <v>45449</v>
      </c>
      <c r="E1495" t="s">
        <v>17</v>
      </c>
      <c r="F1495" t="s">
        <v>4</v>
      </c>
      <c r="G1495">
        <v>75</v>
      </c>
      <c r="H1495">
        <v>60</v>
      </c>
      <c r="I1495" s="26">
        <f t="shared" si="46"/>
        <v>45444</v>
      </c>
      <c r="J1495" s="26">
        <f>INDEX(customers!$L:$L,MATCH(orders!$B1495,customers!$A:$A,0))</f>
        <v>45323</v>
      </c>
      <c r="K1495">
        <v>1</v>
      </c>
      <c r="L1495">
        <f t="shared" si="47"/>
        <v>4</v>
      </c>
      <c r="M1495" s="26" t="str">
        <f>INDEX(customers!$I:$I,MATCH(orders!$B1495,customers!$A:$A,0))</f>
        <v>Paid Search</v>
      </c>
      <c r="N1495" s="26" t="str">
        <f>INDEX(customers!$E:$E,MATCH(orders!$B1495,customers!$A:$A,0))</f>
        <v>North America</v>
      </c>
      <c r="O1495" s="26" t="str">
        <f>INDEX(customers!$F:$F,MATCH(orders!$B1495,customers!$A:$A,0))</f>
        <v>Other</v>
      </c>
      <c r="P1495" s="26" t="str">
        <f>INDEX(customers!$G:$G,MATCH(orders!$B1495,customers!$A:$A,0))</f>
        <v>SMBs</v>
      </c>
      <c r="Q1495" t="str">
        <f>INDEX(customers!$J:$J,MATCH(orders!$B1495,customers!$A:$A,0))</f>
        <v>Pro</v>
      </c>
      <c r="R1495" t="str">
        <f>INDEX(customers!$K:$K,MATCH(orders!$B1495,customers!$A:$A,0))</f>
        <v>Monthly</v>
      </c>
    </row>
    <row r="1496" spans="1:18" x14ac:dyDescent="0.25">
      <c r="A1496" t="s">
        <v>2772</v>
      </c>
      <c r="B1496" t="s">
        <v>2763</v>
      </c>
      <c r="C1496" t="s">
        <v>2771</v>
      </c>
      <c r="D1496" s="26">
        <v>45479</v>
      </c>
      <c r="E1496" t="s">
        <v>17</v>
      </c>
      <c r="F1496" t="s">
        <v>4</v>
      </c>
      <c r="G1496">
        <v>75</v>
      </c>
      <c r="H1496">
        <v>60</v>
      </c>
      <c r="I1496" s="26">
        <f t="shared" si="46"/>
        <v>45474</v>
      </c>
      <c r="J1496" s="26">
        <f>INDEX(customers!$L:$L,MATCH(orders!$B1496,customers!$A:$A,0))</f>
        <v>45323</v>
      </c>
      <c r="K1496">
        <v>1</v>
      </c>
      <c r="L1496">
        <f t="shared" si="47"/>
        <v>5</v>
      </c>
      <c r="M1496" s="26" t="str">
        <f>INDEX(customers!$I:$I,MATCH(orders!$B1496,customers!$A:$A,0))</f>
        <v>Paid Search</v>
      </c>
      <c r="N1496" s="26" t="str">
        <f>INDEX(customers!$E:$E,MATCH(orders!$B1496,customers!$A:$A,0))</f>
        <v>North America</v>
      </c>
      <c r="O1496" s="26" t="str">
        <f>INDEX(customers!$F:$F,MATCH(orders!$B1496,customers!$A:$A,0))</f>
        <v>Other</v>
      </c>
      <c r="P1496" s="26" t="str">
        <f>INDEX(customers!$G:$G,MATCH(orders!$B1496,customers!$A:$A,0))</f>
        <v>SMBs</v>
      </c>
      <c r="Q1496" t="str">
        <f>INDEX(customers!$J:$J,MATCH(orders!$B1496,customers!$A:$A,0))</f>
        <v>Pro</v>
      </c>
      <c r="R1496" t="str">
        <f>INDEX(customers!$K:$K,MATCH(orders!$B1496,customers!$A:$A,0))</f>
        <v>Monthly</v>
      </c>
    </row>
    <row r="1497" spans="1:18" x14ac:dyDescent="0.25">
      <c r="A1497" t="s">
        <v>2773</v>
      </c>
      <c r="B1497" t="s">
        <v>2763</v>
      </c>
      <c r="C1497" t="s">
        <v>2774</v>
      </c>
      <c r="D1497" s="26">
        <v>45480</v>
      </c>
      <c r="E1497" t="s">
        <v>17</v>
      </c>
      <c r="F1497" t="s">
        <v>4</v>
      </c>
      <c r="G1497">
        <v>75</v>
      </c>
      <c r="H1497">
        <v>60</v>
      </c>
      <c r="I1497" s="26">
        <f t="shared" si="46"/>
        <v>45474</v>
      </c>
      <c r="J1497" s="26">
        <f>INDEX(customers!$L:$L,MATCH(orders!$B1497,customers!$A:$A,0))</f>
        <v>45323</v>
      </c>
      <c r="K1497">
        <v>1</v>
      </c>
      <c r="L1497">
        <f t="shared" si="47"/>
        <v>5</v>
      </c>
      <c r="M1497" s="26" t="str">
        <f>INDEX(customers!$I:$I,MATCH(orders!$B1497,customers!$A:$A,0))</f>
        <v>Paid Search</v>
      </c>
      <c r="N1497" s="26" t="str">
        <f>INDEX(customers!$E:$E,MATCH(orders!$B1497,customers!$A:$A,0))</f>
        <v>North America</v>
      </c>
      <c r="O1497" s="26" t="str">
        <f>INDEX(customers!$F:$F,MATCH(orders!$B1497,customers!$A:$A,0))</f>
        <v>Other</v>
      </c>
      <c r="P1497" s="26" t="str">
        <f>INDEX(customers!$G:$G,MATCH(orders!$B1497,customers!$A:$A,0))</f>
        <v>SMBs</v>
      </c>
      <c r="Q1497" t="str">
        <f>INDEX(customers!$J:$J,MATCH(orders!$B1497,customers!$A:$A,0))</f>
        <v>Pro</v>
      </c>
      <c r="R1497" t="str">
        <f>INDEX(customers!$K:$K,MATCH(orders!$B1497,customers!$A:$A,0))</f>
        <v>Monthly</v>
      </c>
    </row>
    <row r="1498" spans="1:18" x14ac:dyDescent="0.25">
      <c r="A1498" t="s">
        <v>2775</v>
      </c>
      <c r="B1498" t="s">
        <v>2763</v>
      </c>
      <c r="C1498" t="s">
        <v>2776</v>
      </c>
      <c r="D1498" s="26">
        <v>45511</v>
      </c>
      <c r="E1498" t="s">
        <v>17</v>
      </c>
      <c r="F1498" t="s">
        <v>4</v>
      </c>
      <c r="G1498">
        <v>75</v>
      </c>
      <c r="H1498">
        <v>60</v>
      </c>
      <c r="I1498" s="26">
        <f t="shared" si="46"/>
        <v>45505</v>
      </c>
      <c r="J1498" s="26">
        <f>INDEX(customers!$L:$L,MATCH(orders!$B1498,customers!$A:$A,0))</f>
        <v>45323</v>
      </c>
      <c r="K1498">
        <v>1</v>
      </c>
      <c r="L1498">
        <f t="shared" si="47"/>
        <v>6</v>
      </c>
      <c r="M1498" s="26" t="str">
        <f>INDEX(customers!$I:$I,MATCH(orders!$B1498,customers!$A:$A,0))</f>
        <v>Paid Search</v>
      </c>
      <c r="N1498" s="26" t="str">
        <f>INDEX(customers!$E:$E,MATCH(orders!$B1498,customers!$A:$A,0))</f>
        <v>North America</v>
      </c>
      <c r="O1498" s="26" t="str">
        <f>INDEX(customers!$F:$F,MATCH(orders!$B1498,customers!$A:$A,0))</f>
        <v>Other</v>
      </c>
      <c r="P1498" s="26" t="str">
        <f>INDEX(customers!$G:$G,MATCH(orders!$B1498,customers!$A:$A,0))</f>
        <v>SMBs</v>
      </c>
      <c r="Q1498" t="str">
        <f>INDEX(customers!$J:$J,MATCH(orders!$B1498,customers!$A:$A,0))</f>
        <v>Pro</v>
      </c>
      <c r="R1498" t="str">
        <f>INDEX(customers!$K:$K,MATCH(orders!$B1498,customers!$A:$A,0))</f>
        <v>Monthly</v>
      </c>
    </row>
    <row r="1499" spans="1:18" x14ac:dyDescent="0.25">
      <c r="A1499" t="s">
        <v>2777</v>
      </c>
      <c r="B1499" t="s">
        <v>2763</v>
      </c>
      <c r="C1499" t="s">
        <v>2778</v>
      </c>
      <c r="D1499" s="26">
        <v>45542</v>
      </c>
      <c r="E1499" t="s">
        <v>17</v>
      </c>
      <c r="F1499" t="s">
        <v>4</v>
      </c>
      <c r="G1499">
        <v>75</v>
      </c>
      <c r="H1499">
        <v>60</v>
      </c>
      <c r="I1499" s="26">
        <f t="shared" si="46"/>
        <v>45536</v>
      </c>
      <c r="J1499" s="26">
        <f>INDEX(customers!$L:$L,MATCH(orders!$B1499,customers!$A:$A,0))</f>
        <v>45323</v>
      </c>
      <c r="K1499">
        <v>1</v>
      </c>
      <c r="L1499">
        <f t="shared" si="47"/>
        <v>7</v>
      </c>
      <c r="M1499" s="26" t="str">
        <f>INDEX(customers!$I:$I,MATCH(orders!$B1499,customers!$A:$A,0))</f>
        <v>Paid Search</v>
      </c>
      <c r="N1499" s="26" t="str">
        <f>INDEX(customers!$E:$E,MATCH(orders!$B1499,customers!$A:$A,0))</f>
        <v>North America</v>
      </c>
      <c r="O1499" s="26" t="str">
        <f>INDEX(customers!$F:$F,MATCH(orders!$B1499,customers!$A:$A,0))</f>
        <v>Other</v>
      </c>
      <c r="P1499" s="26" t="str">
        <f>INDEX(customers!$G:$G,MATCH(orders!$B1499,customers!$A:$A,0))</f>
        <v>SMBs</v>
      </c>
      <c r="Q1499" t="str">
        <f>INDEX(customers!$J:$J,MATCH(orders!$B1499,customers!$A:$A,0))</f>
        <v>Pro</v>
      </c>
      <c r="R1499" t="str">
        <f>INDEX(customers!$K:$K,MATCH(orders!$B1499,customers!$A:$A,0))</f>
        <v>Monthly</v>
      </c>
    </row>
    <row r="1500" spans="1:18" x14ac:dyDescent="0.25">
      <c r="A1500" t="s">
        <v>2779</v>
      </c>
      <c r="B1500" t="s">
        <v>2763</v>
      </c>
      <c r="C1500" t="s">
        <v>2778</v>
      </c>
      <c r="D1500" s="26">
        <v>45572</v>
      </c>
      <c r="E1500" t="s">
        <v>17</v>
      </c>
      <c r="F1500" t="s">
        <v>4</v>
      </c>
      <c r="G1500">
        <v>75</v>
      </c>
      <c r="H1500">
        <v>60</v>
      </c>
      <c r="I1500" s="26">
        <f t="shared" si="46"/>
        <v>45566</v>
      </c>
      <c r="J1500" s="26">
        <f>INDEX(customers!$L:$L,MATCH(orders!$B1500,customers!$A:$A,0))</f>
        <v>45323</v>
      </c>
      <c r="K1500">
        <v>1</v>
      </c>
      <c r="L1500">
        <f t="shared" si="47"/>
        <v>8</v>
      </c>
      <c r="M1500" s="26" t="str">
        <f>INDEX(customers!$I:$I,MATCH(orders!$B1500,customers!$A:$A,0))</f>
        <v>Paid Search</v>
      </c>
      <c r="N1500" s="26" t="str">
        <f>INDEX(customers!$E:$E,MATCH(orders!$B1500,customers!$A:$A,0))</f>
        <v>North America</v>
      </c>
      <c r="O1500" s="26" t="str">
        <f>INDEX(customers!$F:$F,MATCH(orders!$B1500,customers!$A:$A,0))</f>
        <v>Other</v>
      </c>
      <c r="P1500" s="26" t="str">
        <f>INDEX(customers!$G:$G,MATCH(orders!$B1500,customers!$A:$A,0))</f>
        <v>SMBs</v>
      </c>
      <c r="Q1500" t="str">
        <f>INDEX(customers!$J:$J,MATCH(orders!$B1500,customers!$A:$A,0))</f>
        <v>Pro</v>
      </c>
      <c r="R1500" t="str">
        <f>INDEX(customers!$K:$K,MATCH(orders!$B1500,customers!$A:$A,0))</f>
        <v>Monthly</v>
      </c>
    </row>
    <row r="1501" spans="1:18" x14ac:dyDescent="0.25">
      <c r="A1501" t="s">
        <v>2780</v>
      </c>
      <c r="B1501" t="s">
        <v>2763</v>
      </c>
      <c r="C1501" t="s">
        <v>2781</v>
      </c>
      <c r="D1501" s="26">
        <v>45573</v>
      </c>
      <c r="E1501" t="s">
        <v>17</v>
      </c>
      <c r="F1501" t="s">
        <v>4</v>
      </c>
      <c r="G1501">
        <v>75</v>
      </c>
      <c r="H1501">
        <v>60</v>
      </c>
      <c r="I1501" s="26">
        <f t="shared" si="46"/>
        <v>45566</v>
      </c>
      <c r="J1501" s="26">
        <f>INDEX(customers!$L:$L,MATCH(orders!$B1501,customers!$A:$A,0))</f>
        <v>45323</v>
      </c>
      <c r="K1501">
        <v>1</v>
      </c>
      <c r="L1501">
        <f t="shared" si="47"/>
        <v>8</v>
      </c>
      <c r="M1501" s="26" t="str">
        <f>INDEX(customers!$I:$I,MATCH(orders!$B1501,customers!$A:$A,0))</f>
        <v>Paid Search</v>
      </c>
      <c r="N1501" s="26" t="str">
        <f>INDEX(customers!$E:$E,MATCH(orders!$B1501,customers!$A:$A,0))</f>
        <v>North America</v>
      </c>
      <c r="O1501" s="26" t="str">
        <f>INDEX(customers!$F:$F,MATCH(orders!$B1501,customers!$A:$A,0))</f>
        <v>Other</v>
      </c>
      <c r="P1501" s="26" t="str">
        <f>INDEX(customers!$G:$G,MATCH(orders!$B1501,customers!$A:$A,0))</f>
        <v>SMBs</v>
      </c>
      <c r="Q1501" t="str">
        <f>INDEX(customers!$J:$J,MATCH(orders!$B1501,customers!$A:$A,0))</f>
        <v>Pro</v>
      </c>
      <c r="R1501" t="str">
        <f>INDEX(customers!$K:$K,MATCH(orders!$B1501,customers!$A:$A,0))</f>
        <v>Monthly</v>
      </c>
    </row>
    <row r="1502" spans="1:18" x14ac:dyDescent="0.25">
      <c r="A1502" t="s">
        <v>2782</v>
      </c>
      <c r="B1502" t="s">
        <v>2763</v>
      </c>
      <c r="C1502" t="s">
        <v>2783</v>
      </c>
      <c r="D1502" s="26">
        <v>45604</v>
      </c>
      <c r="E1502" t="s">
        <v>18</v>
      </c>
      <c r="F1502" t="s">
        <v>4</v>
      </c>
      <c r="G1502">
        <v>135</v>
      </c>
      <c r="H1502">
        <v>110.7</v>
      </c>
      <c r="I1502" s="26">
        <f t="shared" si="46"/>
        <v>45597</v>
      </c>
      <c r="J1502" s="26">
        <f>INDEX(customers!$L:$L,MATCH(orders!$B1502,customers!$A:$A,0))</f>
        <v>45323</v>
      </c>
      <c r="K1502">
        <v>1</v>
      </c>
      <c r="L1502">
        <f t="shared" si="47"/>
        <v>9</v>
      </c>
      <c r="M1502" s="26" t="str">
        <f>INDEX(customers!$I:$I,MATCH(orders!$B1502,customers!$A:$A,0))</f>
        <v>Paid Search</v>
      </c>
      <c r="N1502" s="26" t="str">
        <f>INDEX(customers!$E:$E,MATCH(orders!$B1502,customers!$A:$A,0))</f>
        <v>North America</v>
      </c>
      <c r="O1502" s="26" t="str">
        <f>INDEX(customers!$F:$F,MATCH(orders!$B1502,customers!$A:$A,0))</f>
        <v>Other</v>
      </c>
      <c r="P1502" s="26" t="str">
        <f>INDEX(customers!$G:$G,MATCH(orders!$B1502,customers!$A:$A,0))</f>
        <v>SMBs</v>
      </c>
      <c r="Q1502" t="str">
        <f>INDEX(customers!$J:$J,MATCH(orders!$B1502,customers!$A:$A,0))</f>
        <v>Pro</v>
      </c>
      <c r="R1502" t="str">
        <f>INDEX(customers!$K:$K,MATCH(orders!$B1502,customers!$A:$A,0))</f>
        <v>Monthly</v>
      </c>
    </row>
    <row r="1503" spans="1:18" x14ac:dyDescent="0.25">
      <c r="A1503" t="s">
        <v>2784</v>
      </c>
      <c r="B1503" t="s">
        <v>2785</v>
      </c>
      <c r="C1503" t="s">
        <v>2786</v>
      </c>
      <c r="D1503" s="26">
        <v>44632</v>
      </c>
      <c r="E1503" t="s">
        <v>19</v>
      </c>
      <c r="F1503" t="s">
        <v>4</v>
      </c>
      <c r="G1503">
        <v>315</v>
      </c>
      <c r="H1503">
        <v>267.75</v>
      </c>
      <c r="I1503" s="26">
        <f t="shared" si="46"/>
        <v>44621</v>
      </c>
      <c r="J1503" s="26">
        <f>INDEX(customers!$L:$L,MATCH(orders!$B1503,customers!$A:$A,0))</f>
        <v>44621</v>
      </c>
      <c r="K1503">
        <v>1</v>
      </c>
      <c r="L1503">
        <f t="shared" si="47"/>
        <v>0</v>
      </c>
      <c r="M1503" s="26" t="str">
        <f>INDEX(customers!$I:$I,MATCH(orders!$B1503,customers!$A:$A,0))</f>
        <v>Content</v>
      </c>
      <c r="N1503" s="26" t="str">
        <f>INDEX(customers!$E:$E,MATCH(orders!$B1503,customers!$A:$A,0))</f>
        <v>North America</v>
      </c>
      <c r="O1503" s="26" t="str">
        <f>INDEX(customers!$F:$F,MATCH(orders!$B1503,customers!$A:$A,0))</f>
        <v>Retail</v>
      </c>
      <c r="P1503" s="26" t="str">
        <f>INDEX(customers!$G:$G,MATCH(orders!$B1503,customers!$A:$A,0))</f>
        <v>Mid-Market</v>
      </c>
      <c r="Q1503" t="str">
        <f>INDEX(customers!$J:$J,MATCH(orders!$B1503,customers!$A:$A,0))</f>
        <v>Enterprise</v>
      </c>
      <c r="R1503" t="str">
        <f>INDEX(customers!$K:$K,MATCH(orders!$B1503,customers!$A:$A,0))</f>
        <v>Monthly</v>
      </c>
    </row>
    <row r="1504" spans="1:18" x14ac:dyDescent="0.25">
      <c r="A1504" t="s">
        <v>2787</v>
      </c>
      <c r="B1504" t="s">
        <v>2785</v>
      </c>
      <c r="C1504" t="s">
        <v>2788</v>
      </c>
      <c r="D1504" s="26">
        <v>44663</v>
      </c>
      <c r="E1504" t="s">
        <v>19</v>
      </c>
      <c r="F1504" t="s">
        <v>4</v>
      </c>
      <c r="G1504">
        <v>315</v>
      </c>
      <c r="H1504">
        <v>267.75</v>
      </c>
      <c r="I1504" s="26">
        <f t="shared" si="46"/>
        <v>44652</v>
      </c>
      <c r="J1504" s="26">
        <f>INDEX(customers!$L:$L,MATCH(orders!$B1504,customers!$A:$A,0))</f>
        <v>44621</v>
      </c>
      <c r="K1504">
        <v>1</v>
      </c>
      <c r="L1504">
        <f t="shared" si="47"/>
        <v>1</v>
      </c>
      <c r="M1504" s="26" t="str">
        <f>INDEX(customers!$I:$I,MATCH(orders!$B1504,customers!$A:$A,0))</f>
        <v>Content</v>
      </c>
      <c r="N1504" s="26" t="str">
        <f>INDEX(customers!$E:$E,MATCH(orders!$B1504,customers!$A:$A,0))</f>
        <v>North America</v>
      </c>
      <c r="O1504" s="26" t="str">
        <f>INDEX(customers!$F:$F,MATCH(orders!$B1504,customers!$A:$A,0))</f>
        <v>Retail</v>
      </c>
      <c r="P1504" s="26" t="str">
        <f>INDEX(customers!$G:$G,MATCH(orders!$B1504,customers!$A:$A,0))</f>
        <v>Mid-Market</v>
      </c>
      <c r="Q1504" t="str">
        <f>INDEX(customers!$J:$J,MATCH(orders!$B1504,customers!$A:$A,0))</f>
        <v>Enterprise</v>
      </c>
      <c r="R1504" t="str">
        <f>INDEX(customers!$K:$K,MATCH(orders!$B1504,customers!$A:$A,0))</f>
        <v>Monthly</v>
      </c>
    </row>
    <row r="1505" spans="1:18" x14ac:dyDescent="0.25">
      <c r="A1505" t="s">
        <v>2789</v>
      </c>
      <c r="B1505" t="s">
        <v>2785</v>
      </c>
      <c r="C1505" t="s">
        <v>2788</v>
      </c>
      <c r="D1505" s="26">
        <v>44693</v>
      </c>
      <c r="E1505" t="s">
        <v>19</v>
      </c>
      <c r="F1505" t="s">
        <v>4</v>
      </c>
      <c r="G1505">
        <v>315</v>
      </c>
      <c r="H1505">
        <v>267.75</v>
      </c>
      <c r="I1505" s="26">
        <f t="shared" si="46"/>
        <v>44682</v>
      </c>
      <c r="J1505" s="26">
        <f>INDEX(customers!$L:$L,MATCH(orders!$B1505,customers!$A:$A,0))</f>
        <v>44621</v>
      </c>
      <c r="K1505">
        <v>1</v>
      </c>
      <c r="L1505">
        <f t="shared" si="47"/>
        <v>2</v>
      </c>
      <c r="M1505" s="26" t="str">
        <f>INDEX(customers!$I:$I,MATCH(orders!$B1505,customers!$A:$A,0))</f>
        <v>Content</v>
      </c>
      <c r="N1505" s="26" t="str">
        <f>INDEX(customers!$E:$E,MATCH(orders!$B1505,customers!$A:$A,0))</f>
        <v>North America</v>
      </c>
      <c r="O1505" s="26" t="str">
        <f>INDEX(customers!$F:$F,MATCH(orders!$B1505,customers!$A:$A,0))</f>
        <v>Retail</v>
      </c>
      <c r="P1505" s="26" t="str">
        <f>INDEX(customers!$G:$G,MATCH(orders!$B1505,customers!$A:$A,0))</f>
        <v>Mid-Market</v>
      </c>
      <c r="Q1505" t="str">
        <f>INDEX(customers!$J:$J,MATCH(orders!$B1505,customers!$A:$A,0))</f>
        <v>Enterprise</v>
      </c>
      <c r="R1505" t="str">
        <f>INDEX(customers!$K:$K,MATCH(orders!$B1505,customers!$A:$A,0))</f>
        <v>Monthly</v>
      </c>
    </row>
    <row r="1506" spans="1:18" x14ac:dyDescent="0.25">
      <c r="A1506" t="s">
        <v>2790</v>
      </c>
      <c r="B1506" t="s">
        <v>2785</v>
      </c>
      <c r="C1506" t="s">
        <v>2791</v>
      </c>
      <c r="D1506" s="26">
        <v>44694</v>
      </c>
      <c r="E1506" t="s">
        <v>18</v>
      </c>
      <c r="F1506" t="s">
        <v>4</v>
      </c>
      <c r="G1506">
        <v>135</v>
      </c>
      <c r="H1506">
        <v>110.7</v>
      </c>
      <c r="I1506" s="26">
        <f t="shared" si="46"/>
        <v>44682</v>
      </c>
      <c r="J1506" s="26">
        <f>INDEX(customers!$L:$L,MATCH(orders!$B1506,customers!$A:$A,0))</f>
        <v>44621</v>
      </c>
      <c r="K1506">
        <v>1</v>
      </c>
      <c r="L1506">
        <f t="shared" si="47"/>
        <v>2</v>
      </c>
      <c r="M1506" s="26" t="str">
        <f>INDEX(customers!$I:$I,MATCH(orders!$B1506,customers!$A:$A,0))</f>
        <v>Content</v>
      </c>
      <c r="N1506" s="26" t="str">
        <f>INDEX(customers!$E:$E,MATCH(orders!$B1506,customers!$A:$A,0))</f>
        <v>North America</v>
      </c>
      <c r="O1506" s="26" t="str">
        <f>INDEX(customers!$F:$F,MATCH(orders!$B1506,customers!$A:$A,0))</f>
        <v>Retail</v>
      </c>
      <c r="P1506" s="26" t="str">
        <f>INDEX(customers!$G:$G,MATCH(orders!$B1506,customers!$A:$A,0))</f>
        <v>Mid-Market</v>
      </c>
      <c r="Q1506" t="str">
        <f>INDEX(customers!$J:$J,MATCH(orders!$B1506,customers!$A:$A,0))</f>
        <v>Enterprise</v>
      </c>
      <c r="R1506" t="str">
        <f>INDEX(customers!$K:$K,MATCH(orders!$B1506,customers!$A:$A,0))</f>
        <v>Monthly</v>
      </c>
    </row>
    <row r="1507" spans="1:18" x14ac:dyDescent="0.25">
      <c r="A1507" t="s">
        <v>2792</v>
      </c>
      <c r="B1507" t="s">
        <v>2785</v>
      </c>
      <c r="C1507" t="s">
        <v>2793</v>
      </c>
      <c r="D1507" s="26">
        <v>44725</v>
      </c>
      <c r="E1507" t="s">
        <v>18</v>
      </c>
      <c r="F1507" t="s">
        <v>4</v>
      </c>
      <c r="G1507">
        <v>135</v>
      </c>
      <c r="H1507">
        <v>110.7</v>
      </c>
      <c r="I1507" s="26">
        <f t="shared" si="46"/>
        <v>44713</v>
      </c>
      <c r="J1507" s="26">
        <f>INDEX(customers!$L:$L,MATCH(orders!$B1507,customers!$A:$A,0))</f>
        <v>44621</v>
      </c>
      <c r="K1507">
        <v>1</v>
      </c>
      <c r="L1507">
        <f t="shared" si="47"/>
        <v>3</v>
      </c>
      <c r="M1507" s="26" t="str">
        <f>INDEX(customers!$I:$I,MATCH(orders!$B1507,customers!$A:$A,0))</f>
        <v>Content</v>
      </c>
      <c r="N1507" s="26" t="str">
        <f>INDEX(customers!$E:$E,MATCH(orders!$B1507,customers!$A:$A,0))</f>
        <v>North America</v>
      </c>
      <c r="O1507" s="26" t="str">
        <f>INDEX(customers!$F:$F,MATCH(orders!$B1507,customers!$A:$A,0))</f>
        <v>Retail</v>
      </c>
      <c r="P1507" s="26" t="str">
        <f>INDEX(customers!$G:$G,MATCH(orders!$B1507,customers!$A:$A,0))</f>
        <v>Mid-Market</v>
      </c>
      <c r="Q1507" t="str">
        <f>INDEX(customers!$J:$J,MATCH(orders!$B1507,customers!$A:$A,0))</f>
        <v>Enterprise</v>
      </c>
      <c r="R1507" t="str">
        <f>INDEX(customers!$K:$K,MATCH(orders!$B1507,customers!$A:$A,0))</f>
        <v>Monthly</v>
      </c>
    </row>
    <row r="1508" spans="1:18" x14ac:dyDescent="0.25">
      <c r="A1508" t="s">
        <v>2794</v>
      </c>
      <c r="B1508" t="s">
        <v>2785</v>
      </c>
      <c r="C1508" t="s">
        <v>2793</v>
      </c>
      <c r="D1508" s="26">
        <v>44755</v>
      </c>
      <c r="E1508" t="s">
        <v>18</v>
      </c>
      <c r="F1508" t="s">
        <v>4</v>
      </c>
      <c r="G1508">
        <v>135</v>
      </c>
      <c r="H1508">
        <v>110.7</v>
      </c>
      <c r="I1508" s="26">
        <f t="shared" si="46"/>
        <v>44743</v>
      </c>
      <c r="J1508" s="26">
        <f>INDEX(customers!$L:$L,MATCH(orders!$B1508,customers!$A:$A,0))</f>
        <v>44621</v>
      </c>
      <c r="K1508">
        <v>1</v>
      </c>
      <c r="L1508">
        <f t="shared" si="47"/>
        <v>4</v>
      </c>
      <c r="M1508" s="26" t="str">
        <f>INDEX(customers!$I:$I,MATCH(orders!$B1508,customers!$A:$A,0))</f>
        <v>Content</v>
      </c>
      <c r="N1508" s="26" t="str">
        <f>INDEX(customers!$E:$E,MATCH(orders!$B1508,customers!$A:$A,0))</f>
        <v>North America</v>
      </c>
      <c r="O1508" s="26" t="str">
        <f>INDEX(customers!$F:$F,MATCH(orders!$B1508,customers!$A:$A,0))</f>
        <v>Retail</v>
      </c>
      <c r="P1508" s="26" t="str">
        <f>INDEX(customers!$G:$G,MATCH(orders!$B1508,customers!$A:$A,0))</f>
        <v>Mid-Market</v>
      </c>
      <c r="Q1508" t="str">
        <f>INDEX(customers!$J:$J,MATCH(orders!$B1508,customers!$A:$A,0))</f>
        <v>Enterprise</v>
      </c>
      <c r="R1508" t="str">
        <f>INDEX(customers!$K:$K,MATCH(orders!$B1508,customers!$A:$A,0))</f>
        <v>Monthly</v>
      </c>
    </row>
    <row r="1509" spans="1:18" x14ac:dyDescent="0.25">
      <c r="A1509" t="s">
        <v>2795</v>
      </c>
      <c r="B1509" t="s">
        <v>2785</v>
      </c>
      <c r="C1509" t="s">
        <v>2796</v>
      </c>
      <c r="D1509" s="26">
        <v>44756</v>
      </c>
      <c r="E1509" t="s">
        <v>18</v>
      </c>
      <c r="F1509" t="s">
        <v>4</v>
      </c>
      <c r="G1509">
        <v>135</v>
      </c>
      <c r="H1509">
        <v>110.7</v>
      </c>
      <c r="I1509" s="26">
        <f t="shared" si="46"/>
        <v>44743</v>
      </c>
      <c r="J1509" s="26">
        <f>INDEX(customers!$L:$L,MATCH(orders!$B1509,customers!$A:$A,0))</f>
        <v>44621</v>
      </c>
      <c r="K1509">
        <v>1</v>
      </c>
      <c r="L1509">
        <f t="shared" si="47"/>
        <v>4</v>
      </c>
      <c r="M1509" s="26" t="str">
        <f>INDEX(customers!$I:$I,MATCH(orders!$B1509,customers!$A:$A,0))</f>
        <v>Content</v>
      </c>
      <c r="N1509" s="26" t="str">
        <f>INDEX(customers!$E:$E,MATCH(orders!$B1509,customers!$A:$A,0))</f>
        <v>North America</v>
      </c>
      <c r="O1509" s="26" t="str">
        <f>INDEX(customers!$F:$F,MATCH(orders!$B1509,customers!$A:$A,0))</f>
        <v>Retail</v>
      </c>
      <c r="P1509" s="26" t="str">
        <f>INDEX(customers!$G:$G,MATCH(orders!$B1509,customers!$A:$A,0))</f>
        <v>Mid-Market</v>
      </c>
      <c r="Q1509" t="str">
        <f>INDEX(customers!$J:$J,MATCH(orders!$B1509,customers!$A:$A,0))</f>
        <v>Enterprise</v>
      </c>
      <c r="R1509" t="str">
        <f>INDEX(customers!$K:$K,MATCH(orders!$B1509,customers!$A:$A,0))</f>
        <v>Monthly</v>
      </c>
    </row>
    <row r="1510" spans="1:18" x14ac:dyDescent="0.25">
      <c r="A1510" t="s">
        <v>2797</v>
      </c>
      <c r="B1510" t="s">
        <v>2785</v>
      </c>
      <c r="C1510" t="s">
        <v>2798</v>
      </c>
      <c r="D1510" s="26">
        <v>44787</v>
      </c>
      <c r="E1510" t="s">
        <v>18</v>
      </c>
      <c r="F1510" t="s">
        <v>4</v>
      </c>
      <c r="G1510">
        <v>135</v>
      </c>
      <c r="H1510">
        <v>110.7</v>
      </c>
      <c r="I1510" s="26">
        <f t="shared" si="46"/>
        <v>44774</v>
      </c>
      <c r="J1510" s="26">
        <f>INDEX(customers!$L:$L,MATCH(orders!$B1510,customers!$A:$A,0))</f>
        <v>44621</v>
      </c>
      <c r="K1510">
        <v>1</v>
      </c>
      <c r="L1510">
        <f t="shared" si="47"/>
        <v>5</v>
      </c>
      <c r="M1510" s="26" t="str">
        <f>INDEX(customers!$I:$I,MATCH(orders!$B1510,customers!$A:$A,0))</f>
        <v>Content</v>
      </c>
      <c r="N1510" s="26" t="str">
        <f>INDEX(customers!$E:$E,MATCH(orders!$B1510,customers!$A:$A,0))</f>
        <v>North America</v>
      </c>
      <c r="O1510" s="26" t="str">
        <f>INDEX(customers!$F:$F,MATCH(orders!$B1510,customers!$A:$A,0))</f>
        <v>Retail</v>
      </c>
      <c r="P1510" s="26" t="str">
        <f>INDEX(customers!$G:$G,MATCH(orders!$B1510,customers!$A:$A,0))</f>
        <v>Mid-Market</v>
      </c>
      <c r="Q1510" t="str">
        <f>INDEX(customers!$J:$J,MATCH(orders!$B1510,customers!$A:$A,0))</f>
        <v>Enterprise</v>
      </c>
      <c r="R1510" t="str">
        <f>INDEX(customers!$K:$K,MATCH(orders!$B1510,customers!$A:$A,0))</f>
        <v>Monthly</v>
      </c>
    </row>
    <row r="1511" spans="1:18" x14ac:dyDescent="0.25">
      <c r="A1511" t="s">
        <v>2799</v>
      </c>
      <c r="B1511" t="s">
        <v>2785</v>
      </c>
      <c r="C1511" t="s">
        <v>2800</v>
      </c>
      <c r="D1511" s="26">
        <v>44818</v>
      </c>
      <c r="E1511" t="s">
        <v>18</v>
      </c>
      <c r="F1511" t="s">
        <v>4</v>
      </c>
      <c r="G1511">
        <v>135</v>
      </c>
      <c r="H1511">
        <v>110.7</v>
      </c>
      <c r="I1511" s="26">
        <f t="shared" si="46"/>
        <v>44805</v>
      </c>
      <c r="J1511" s="26">
        <f>INDEX(customers!$L:$L,MATCH(orders!$B1511,customers!$A:$A,0))</f>
        <v>44621</v>
      </c>
      <c r="K1511">
        <v>1</v>
      </c>
      <c r="L1511">
        <f t="shared" si="47"/>
        <v>6</v>
      </c>
      <c r="M1511" s="26" t="str">
        <f>INDEX(customers!$I:$I,MATCH(orders!$B1511,customers!$A:$A,0))</f>
        <v>Content</v>
      </c>
      <c r="N1511" s="26" t="str">
        <f>INDEX(customers!$E:$E,MATCH(orders!$B1511,customers!$A:$A,0))</f>
        <v>North America</v>
      </c>
      <c r="O1511" s="26" t="str">
        <f>INDEX(customers!$F:$F,MATCH(orders!$B1511,customers!$A:$A,0))</f>
        <v>Retail</v>
      </c>
      <c r="P1511" s="26" t="str">
        <f>INDEX(customers!$G:$G,MATCH(orders!$B1511,customers!$A:$A,0))</f>
        <v>Mid-Market</v>
      </c>
      <c r="Q1511" t="str">
        <f>INDEX(customers!$J:$J,MATCH(orders!$B1511,customers!$A:$A,0))</f>
        <v>Enterprise</v>
      </c>
      <c r="R1511" t="str">
        <f>INDEX(customers!$K:$K,MATCH(orders!$B1511,customers!$A:$A,0))</f>
        <v>Monthly</v>
      </c>
    </row>
    <row r="1512" spans="1:18" x14ac:dyDescent="0.25">
      <c r="A1512" t="s">
        <v>2801</v>
      </c>
      <c r="B1512" t="s">
        <v>2785</v>
      </c>
      <c r="C1512" t="s">
        <v>2800</v>
      </c>
      <c r="D1512" s="26">
        <v>44848</v>
      </c>
      <c r="E1512" t="s">
        <v>18</v>
      </c>
      <c r="F1512" t="s">
        <v>4</v>
      </c>
      <c r="G1512">
        <v>135</v>
      </c>
      <c r="H1512">
        <v>110.7</v>
      </c>
      <c r="I1512" s="26">
        <f t="shared" si="46"/>
        <v>44835</v>
      </c>
      <c r="J1512" s="26">
        <f>INDEX(customers!$L:$L,MATCH(orders!$B1512,customers!$A:$A,0))</f>
        <v>44621</v>
      </c>
      <c r="K1512">
        <v>1</v>
      </c>
      <c r="L1512">
        <f t="shared" si="47"/>
        <v>7</v>
      </c>
      <c r="M1512" s="26" t="str">
        <f>INDEX(customers!$I:$I,MATCH(orders!$B1512,customers!$A:$A,0))</f>
        <v>Content</v>
      </c>
      <c r="N1512" s="26" t="str">
        <f>INDEX(customers!$E:$E,MATCH(orders!$B1512,customers!$A:$A,0))</f>
        <v>North America</v>
      </c>
      <c r="O1512" s="26" t="str">
        <f>INDEX(customers!$F:$F,MATCH(orders!$B1512,customers!$A:$A,0))</f>
        <v>Retail</v>
      </c>
      <c r="P1512" s="26" t="str">
        <f>INDEX(customers!$G:$G,MATCH(orders!$B1512,customers!$A:$A,0))</f>
        <v>Mid-Market</v>
      </c>
      <c r="Q1512" t="str">
        <f>INDEX(customers!$J:$J,MATCH(orders!$B1512,customers!$A:$A,0))</f>
        <v>Enterprise</v>
      </c>
      <c r="R1512" t="str">
        <f>INDEX(customers!$K:$K,MATCH(orders!$B1512,customers!$A:$A,0))</f>
        <v>Monthly</v>
      </c>
    </row>
    <row r="1513" spans="1:18" x14ac:dyDescent="0.25">
      <c r="A1513" t="s">
        <v>2802</v>
      </c>
      <c r="B1513" t="s">
        <v>2785</v>
      </c>
      <c r="C1513" t="s">
        <v>2803</v>
      </c>
      <c r="D1513" s="26">
        <v>44849</v>
      </c>
      <c r="E1513" t="s">
        <v>18</v>
      </c>
      <c r="F1513" t="s">
        <v>4</v>
      </c>
      <c r="G1513">
        <v>135</v>
      </c>
      <c r="H1513">
        <v>110.7</v>
      </c>
      <c r="I1513" s="26">
        <f t="shared" si="46"/>
        <v>44835</v>
      </c>
      <c r="J1513" s="26">
        <f>INDEX(customers!$L:$L,MATCH(orders!$B1513,customers!$A:$A,0))</f>
        <v>44621</v>
      </c>
      <c r="K1513">
        <v>1</v>
      </c>
      <c r="L1513">
        <f t="shared" si="47"/>
        <v>7</v>
      </c>
      <c r="M1513" s="26" t="str">
        <f>INDEX(customers!$I:$I,MATCH(orders!$B1513,customers!$A:$A,0))</f>
        <v>Content</v>
      </c>
      <c r="N1513" s="26" t="str">
        <f>INDEX(customers!$E:$E,MATCH(orders!$B1513,customers!$A:$A,0))</f>
        <v>North America</v>
      </c>
      <c r="O1513" s="26" t="str">
        <f>INDEX(customers!$F:$F,MATCH(orders!$B1513,customers!$A:$A,0))</f>
        <v>Retail</v>
      </c>
      <c r="P1513" s="26" t="str">
        <f>INDEX(customers!$G:$G,MATCH(orders!$B1513,customers!$A:$A,0))</f>
        <v>Mid-Market</v>
      </c>
      <c r="Q1513" t="str">
        <f>INDEX(customers!$J:$J,MATCH(orders!$B1513,customers!$A:$A,0))</f>
        <v>Enterprise</v>
      </c>
      <c r="R1513" t="str">
        <f>INDEX(customers!$K:$K,MATCH(orders!$B1513,customers!$A:$A,0))</f>
        <v>Monthly</v>
      </c>
    </row>
    <row r="1514" spans="1:18" x14ac:dyDescent="0.25">
      <c r="A1514" t="s">
        <v>2804</v>
      </c>
      <c r="B1514" t="s">
        <v>2785</v>
      </c>
      <c r="C1514" t="s">
        <v>2805</v>
      </c>
      <c r="D1514" s="26">
        <v>44880</v>
      </c>
      <c r="E1514" t="s">
        <v>17</v>
      </c>
      <c r="F1514" t="s">
        <v>4</v>
      </c>
      <c r="G1514">
        <v>75</v>
      </c>
      <c r="H1514">
        <v>60</v>
      </c>
      <c r="I1514" s="26">
        <f t="shared" si="46"/>
        <v>44866</v>
      </c>
      <c r="J1514" s="26">
        <f>INDEX(customers!$L:$L,MATCH(orders!$B1514,customers!$A:$A,0))</f>
        <v>44621</v>
      </c>
      <c r="K1514">
        <v>1</v>
      </c>
      <c r="L1514">
        <f t="shared" si="47"/>
        <v>8</v>
      </c>
      <c r="M1514" s="26" t="str">
        <f>INDEX(customers!$I:$I,MATCH(orders!$B1514,customers!$A:$A,0))</f>
        <v>Content</v>
      </c>
      <c r="N1514" s="26" t="str">
        <f>INDEX(customers!$E:$E,MATCH(orders!$B1514,customers!$A:$A,0))</f>
        <v>North America</v>
      </c>
      <c r="O1514" s="26" t="str">
        <f>INDEX(customers!$F:$F,MATCH(orders!$B1514,customers!$A:$A,0))</f>
        <v>Retail</v>
      </c>
      <c r="P1514" s="26" t="str">
        <f>INDEX(customers!$G:$G,MATCH(orders!$B1514,customers!$A:$A,0))</f>
        <v>Mid-Market</v>
      </c>
      <c r="Q1514" t="str">
        <f>INDEX(customers!$J:$J,MATCH(orders!$B1514,customers!$A:$A,0))</f>
        <v>Enterprise</v>
      </c>
      <c r="R1514" t="str">
        <f>INDEX(customers!$K:$K,MATCH(orders!$B1514,customers!$A:$A,0))</f>
        <v>Monthly</v>
      </c>
    </row>
    <row r="1515" spans="1:18" x14ac:dyDescent="0.25">
      <c r="A1515" t="s">
        <v>2806</v>
      </c>
      <c r="B1515" t="s">
        <v>2785</v>
      </c>
      <c r="C1515" t="s">
        <v>2805</v>
      </c>
      <c r="D1515" s="26">
        <v>44910</v>
      </c>
      <c r="E1515" t="s">
        <v>17</v>
      </c>
      <c r="F1515" t="s">
        <v>4</v>
      </c>
      <c r="G1515">
        <v>75</v>
      </c>
      <c r="H1515">
        <v>60</v>
      </c>
      <c r="I1515" s="26">
        <f t="shared" si="46"/>
        <v>44896</v>
      </c>
      <c r="J1515" s="26">
        <f>INDEX(customers!$L:$L,MATCH(orders!$B1515,customers!$A:$A,0))</f>
        <v>44621</v>
      </c>
      <c r="K1515">
        <v>1</v>
      </c>
      <c r="L1515">
        <f t="shared" si="47"/>
        <v>9</v>
      </c>
      <c r="M1515" s="26" t="str">
        <f>INDEX(customers!$I:$I,MATCH(orders!$B1515,customers!$A:$A,0))</f>
        <v>Content</v>
      </c>
      <c r="N1515" s="26" t="str">
        <f>INDEX(customers!$E:$E,MATCH(orders!$B1515,customers!$A:$A,0))</f>
        <v>North America</v>
      </c>
      <c r="O1515" s="26" t="str">
        <f>INDEX(customers!$F:$F,MATCH(orders!$B1515,customers!$A:$A,0))</f>
        <v>Retail</v>
      </c>
      <c r="P1515" s="26" t="str">
        <f>INDEX(customers!$G:$G,MATCH(orders!$B1515,customers!$A:$A,0))</f>
        <v>Mid-Market</v>
      </c>
      <c r="Q1515" t="str">
        <f>INDEX(customers!$J:$J,MATCH(orders!$B1515,customers!$A:$A,0))</f>
        <v>Enterprise</v>
      </c>
      <c r="R1515" t="str">
        <f>INDEX(customers!$K:$K,MATCH(orders!$B1515,customers!$A:$A,0))</f>
        <v>Monthly</v>
      </c>
    </row>
    <row r="1516" spans="1:18" x14ac:dyDescent="0.25">
      <c r="A1516" t="s">
        <v>2807</v>
      </c>
      <c r="B1516" t="s">
        <v>2785</v>
      </c>
      <c r="C1516" t="s">
        <v>2808</v>
      </c>
      <c r="D1516" s="26">
        <v>44911</v>
      </c>
      <c r="E1516" t="s">
        <v>17</v>
      </c>
      <c r="F1516" t="s">
        <v>4</v>
      </c>
      <c r="G1516">
        <v>75</v>
      </c>
      <c r="H1516">
        <v>60</v>
      </c>
      <c r="I1516" s="26">
        <f t="shared" si="46"/>
        <v>44896</v>
      </c>
      <c r="J1516" s="26">
        <f>INDEX(customers!$L:$L,MATCH(orders!$B1516,customers!$A:$A,0))</f>
        <v>44621</v>
      </c>
      <c r="K1516">
        <v>1</v>
      </c>
      <c r="L1516">
        <f t="shared" si="47"/>
        <v>9</v>
      </c>
      <c r="M1516" s="26" t="str">
        <f>INDEX(customers!$I:$I,MATCH(orders!$B1516,customers!$A:$A,0))</f>
        <v>Content</v>
      </c>
      <c r="N1516" s="26" t="str">
        <f>INDEX(customers!$E:$E,MATCH(orders!$B1516,customers!$A:$A,0))</f>
        <v>North America</v>
      </c>
      <c r="O1516" s="26" t="str">
        <f>INDEX(customers!$F:$F,MATCH(orders!$B1516,customers!$A:$A,0))</f>
        <v>Retail</v>
      </c>
      <c r="P1516" s="26" t="str">
        <f>INDEX(customers!$G:$G,MATCH(orders!$B1516,customers!$A:$A,0))</f>
        <v>Mid-Market</v>
      </c>
      <c r="Q1516" t="str">
        <f>INDEX(customers!$J:$J,MATCH(orders!$B1516,customers!$A:$A,0))</f>
        <v>Enterprise</v>
      </c>
      <c r="R1516" t="str">
        <f>INDEX(customers!$K:$K,MATCH(orders!$B1516,customers!$A:$A,0))</f>
        <v>Monthly</v>
      </c>
    </row>
    <row r="1517" spans="1:18" x14ac:dyDescent="0.25">
      <c r="A1517" t="s">
        <v>2809</v>
      </c>
      <c r="B1517" t="s">
        <v>2785</v>
      </c>
      <c r="C1517" t="s">
        <v>2810</v>
      </c>
      <c r="D1517" s="26">
        <v>44942</v>
      </c>
      <c r="E1517" t="s">
        <v>17</v>
      </c>
      <c r="F1517" t="s">
        <v>4</v>
      </c>
      <c r="G1517">
        <v>75</v>
      </c>
      <c r="H1517">
        <v>60</v>
      </c>
      <c r="I1517" s="26">
        <f t="shared" si="46"/>
        <v>44927</v>
      </c>
      <c r="J1517" s="26">
        <f>INDEX(customers!$L:$L,MATCH(orders!$B1517,customers!$A:$A,0))</f>
        <v>44621</v>
      </c>
      <c r="K1517">
        <v>1</v>
      </c>
      <c r="L1517">
        <f t="shared" si="47"/>
        <v>10</v>
      </c>
      <c r="M1517" s="26" t="str">
        <f>INDEX(customers!$I:$I,MATCH(orders!$B1517,customers!$A:$A,0))</f>
        <v>Content</v>
      </c>
      <c r="N1517" s="26" t="str">
        <f>INDEX(customers!$E:$E,MATCH(orders!$B1517,customers!$A:$A,0))</f>
        <v>North America</v>
      </c>
      <c r="O1517" s="26" t="str">
        <f>INDEX(customers!$F:$F,MATCH(orders!$B1517,customers!$A:$A,0))</f>
        <v>Retail</v>
      </c>
      <c r="P1517" s="26" t="str">
        <f>INDEX(customers!$G:$G,MATCH(orders!$B1517,customers!$A:$A,0))</f>
        <v>Mid-Market</v>
      </c>
      <c r="Q1517" t="str">
        <f>INDEX(customers!$J:$J,MATCH(orders!$B1517,customers!$A:$A,0))</f>
        <v>Enterprise</v>
      </c>
      <c r="R1517" t="str">
        <f>INDEX(customers!$K:$K,MATCH(orders!$B1517,customers!$A:$A,0))</f>
        <v>Monthly</v>
      </c>
    </row>
    <row r="1518" spans="1:18" x14ac:dyDescent="0.25">
      <c r="A1518" t="s">
        <v>2811</v>
      </c>
      <c r="B1518" t="s">
        <v>2785</v>
      </c>
      <c r="C1518" t="s">
        <v>2812</v>
      </c>
      <c r="D1518" s="26">
        <v>44973</v>
      </c>
      <c r="E1518" t="s">
        <v>17</v>
      </c>
      <c r="F1518" t="s">
        <v>4</v>
      </c>
      <c r="G1518">
        <v>75</v>
      </c>
      <c r="H1518">
        <v>60</v>
      </c>
      <c r="I1518" s="26">
        <f t="shared" si="46"/>
        <v>44958</v>
      </c>
      <c r="J1518" s="26">
        <f>INDEX(customers!$L:$L,MATCH(orders!$B1518,customers!$A:$A,0))</f>
        <v>44621</v>
      </c>
      <c r="K1518">
        <v>1</v>
      </c>
      <c r="L1518">
        <f t="shared" si="47"/>
        <v>11</v>
      </c>
      <c r="M1518" s="26" t="str">
        <f>INDEX(customers!$I:$I,MATCH(orders!$B1518,customers!$A:$A,0))</f>
        <v>Content</v>
      </c>
      <c r="N1518" s="26" t="str">
        <f>INDEX(customers!$E:$E,MATCH(orders!$B1518,customers!$A:$A,0))</f>
        <v>North America</v>
      </c>
      <c r="O1518" s="26" t="str">
        <f>INDEX(customers!$F:$F,MATCH(orders!$B1518,customers!$A:$A,0))</f>
        <v>Retail</v>
      </c>
      <c r="P1518" s="26" t="str">
        <f>INDEX(customers!$G:$G,MATCH(orders!$B1518,customers!$A:$A,0))</f>
        <v>Mid-Market</v>
      </c>
      <c r="Q1518" t="str">
        <f>INDEX(customers!$J:$J,MATCH(orders!$B1518,customers!$A:$A,0))</f>
        <v>Enterprise</v>
      </c>
      <c r="R1518" t="str">
        <f>INDEX(customers!$K:$K,MATCH(orders!$B1518,customers!$A:$A,0))</f>
        <v>Monthly</v>
      </c>
    </row>
    <row r="1519" spans="1:18" x14ac:dyDescent="0.25">
      <c r="A1519" t="s">
        <v>2813</v>
      </c>
      <c r="B1519" t="s">
        <v>2785</v>
      </c>
      <c r="C1519" t="s">
        <v>2812</v>
      </c>
      <c r="D1519" s="26">
        <v>45001</v>
      </c>
      <c r="E1519" t="s">
        <v>17</v>
      </c>
      <c r="F1519" t="s">
        <v>4</v>
      </c>
      <c r="G1519">
        <v>75</v>
      </c>
      <c r="H1519">
        <v>60</v>
      </c>
      <c r="I1519" s="26">
        <f t="shared" si="46"/>
        <v>44986</v>
      </c>
      <c r="J1519" s="26">
        <f>INDEX(customers!$L:$L,MATCH(orders!$B1519,customers!$A:$A,0))</f>
        <v>44621</v>
      </c>
      <c r="K1519">
        <v>1</v>
      </c>
      <c r="L1519">
        <f t="shared" si="47"/>
        <v>12</v>
      </c>
      <c r="M1519" s="26" t="str">
        <f>INDEX(customers!$I:$I,MATCH(orders!$B1519,customers!$A:$A,0))</f>
        <v>Content</v>
      </c>
      <c r="N1519" s="26" t="str">
        <f>INDEX(customers!$E:$E,MATCH(orders!$B1519,customers!$A:$A,0))</f>
        <v>North America</v>
      </c>
      <c r="O1519" s="26" t="str">
        <f>INDEX(customers!$F:$F,MATCH(orders!$B1519,customers!$A:$A,0))</f>
        <v>Retail</v>
      </c>
      <c r="P1519" s="26" t="str">
        <f>INDEX(customers!$G:$G,MATCH(orders!$B1519,customers!$A:$A,0))</f>
        <v>Mid-Market</v>
      </c>
      <c r="Q1519" t="str">
        <f>INDEX(customers!$J:$J,MATCH(orders!$B1519,customers!$A:$A,0))</f>
        <v>Enterprise</v>
      </c>
      <c r="R1519" t="str">
        <f>INDEX(customers!$K:$K,MATCH(orders!$B1519,customers!$A:$A,0))</f>
        <v>Monthly</v>
      </c>
    </row>
    <row r="1520" spans="1:18" x14ac:dyDescent="0.25">
      <c r="A1520" t="s">
        <v>2814</v>
      </c>
      <c r="B1520" t="s">
        <v>2785</v>
      </c>
      <c r="C1520" t="s">
        <v>2815</v>
      </c>
      <c r="D1520" s="26">
        <v>45004</v>
      </c>
      <c r="E1520" t="s">
        <v>17</v>
      </c>
      <c r="F1520" t="s">
        <v>4</v>
      </c>
      <c r="G1520">
        <v>75</v>
      </c>
      <c r="H1520">
        <v>60</v>
      </c>
      <c r="I1520" s="26">
        <f t="shared" si="46"/>
        <v>44986</v>
      </c>
      <c r="J1520" s="26">
        <f>INDEX(customers!$L:$L,MATCH(orders!$B1520,customers!$A:$A,0))</f>
        <v>44621</v>
      </c>
      <c r="K1520">
        <v>1</v>
      </c>
      <c r="L1520">
        <f t="shared" si="47"/>
        <v>12</v>
      </c>
      <c r="M1520" s="26" t="str">
        <f>INDEX(customers!$I:$I,MATCH(orders!$B1520,customers!$A:$A,0))</f>
        <v>Content</v>
      </c>
      <c r="N1520" s="26" t="str">
        <f>INDEX(customers!$E:$E,MATCH(orders!$B1520,customers!$A:$A,0))</f>
        <v>North America</v>
      </c>
      <c r="O1520" s="26" t="str">
        <f>INDEX(customers!$F:$F,MATCH(orders!$B1520,customers!$A:$A,0))</f>
        <v>Retail</v>
      </c>
      <c r="P1520" s="26" t="str">
        <f>INDEX(customers!$G:$G,MATCH(orders!$B1520,customers!$A:$A,0))</f>
        <v>Mid-Market</v>
      </c>
      <c r="Q1520" t="str">
        <f>INDEX(customers!$J:$J,MATCH(orders!$B1520,customers!$A:$A,0))</f>
        <v>Enterprise</v>
      </c>
      <c r="R1520" t="str">
        <f>INDEX(customers!$K:$K,MATCH(orders!$B1520,customers!$A:$A,0))</f>
        <v>Monthly</v>
      </c>
    </row>
    <row r="1521" spans="1:18" x14ac:dyDescent="0.25">
      <c r="A1521" t="s">
        <v>2816</v>
      </c>
      <c r="B1521" t="s">
        <v>2785</v>
      </c>
      <c r="C1521" t="s">
        <v>2817</v>
      </c>
      <c r="D1521" s="26">
        <v>45035</v>
      </c>
      <c r="E1521" t="s">
        <v>17</v>
      </c>
      <c r="F1521" t="s">
        <v>4</v>
      </c>
      <c r="G1521">
        <v>75</v>
      </c>
      <c r="H1521">
        <v>60</v>
      </c>
      <c r="I1521" s="26">
        <f t="shared" si="46"/>
        <v>45017</v>
      </c>
      <c r="J1521" s="26">
        <f>INDEX(customers!$L:$L,MATCH(orders!$B1521,customers!$A:$A,0))</f>
        <v>44621</v>
      </c>
      <c r="K1521">
        <v>1</v>
      </c>
      <c r="L1521">
        <f t="shared" si="47"/>
        <v>13</v>
      </c>
      <c r="M1521" s="26" t="str">
        <f>INDEX(customers!$I:$I,MATCH(orders!$B1521,customers!$A:$A,0))</f>
        <v>Content</v>
      </c>
      <c r="N1521" s="26" t="str">
        <f>INDEX(customers!$E:$E,MATCH(orders!$B1521,customers!$A:$A,0))</f>
        <v>North America</v>
      </c>
      <c r="O1521" s="26" t="str">
        <f>INDEX(customers!$F:$F,MATCH(orders!$B1521,customers!$A:$A,0))</f>
        <v>Retail</v>
      </c>
      <c r="P1521" s="26" t="str">
        <f>INDEX(customers!$G:$G,MATCH(orders!$B1521,customers!$A:$A,0))</f>
        <v>Mid-Market</v>
      </c>
      <c r="Q1521" t="str">
        <f>INDEX(customers!$J:$J,MATCH(orders!$B1521,customers!$A:$A,0))</f>
        <v>Enterprise</v>
      </c>
      <c r="R1521" t="str">
        <f>INDEX(customers!$K:$K,MATCH(orders!$B1521,customers!$A:$A,0))</f>
        <v>Monthly</v>
      </c>
    </row>
    <row r="1522" spans="1:18" x14ac:dyDescent="0.25">
      <c r="A1522" t="s">
        <v>2818</v>
      </c>
      <c r="B1522" t="s">
        <v>2819</v>
      </c>
      <c r="C1522" t="s">
        <v>2820</v>
      </c>
      <c r="D1522" s="26">
        <v>44906</v>
      </c>
      <c r="E1522" t="s">
        <v>18</v>
      </c>
      <c r="F1522" t="s">
        <v>5</v>
      </c>
      <c r="G1522">
        <v>1440</v>
      </c>
      <c r="H1522">
        <v>1180.8</v>
      </c>
      <c r="I1522" s="26">
        <f t="shared" si="46"/>
        <v>44896</v>
      </c>
      <c r="J1522" s="26">
        <f>INDEX(customers!$L:$L,MATCH(orders!$B1522,customers!$A:$A,0))</f>
        <v>44896</v>
      </c>
      <c r="K1522">
        <v>1</v>
      </c>
      <c r="L1522">
        <f t="shared" si="47"/>
        <v>0</v>
      </c>
      <c r="M1522" s="26" t="str">
        <f>INDEX(customers!$I:$I,MATCH(orders!$B1522,customers!$A:$A,0))</f>
        <v>Paid Search</v>
      </c>
      <c r="N1522" s="26" t="str">
        <f>INDEX(customers!$E:$E,MATCH(orders!$B1522,customers!$A:$A,0))</f>
        <v>North America</v>
      </c>
      <c r="O1522" s="26" t="str">
        <f>INDEX(customers!$F:$F,MATCH(orders!$B1522,customers!$A:$A,0))</f>
        <v>Other</v>
      </c>
      <c r="P1522" s="26" t="str">
        <f>INDEX(customers!$G:$G,MATCH(orders!$B1522,customers!$A:$A,0))</f>
        <v>SMBs</v>
      </c>
      <c r="Q1522" t="str">
        <f>INDEX(customers!$J:$J,MATCH(orders!$B1522,customers!$A:$A,0))</f>
        <v>Pro</v>
      </c>
      <c r="R1522" t="str">
        <f>INDEX(customers!$K:$K,MATCH(orders!$B1522,customers!$A:$A,0))</f>
        <v>Annual</v>
      </c>
    </row>
    <row r="1523" spans="1:18" x14ac:dyDescent="0.25">
      <c r="A1523" t="s">
        <v>2821</v>
      </c>
      <c r="B1523" t="s">
        <v>2822</v>
      </c>
      <c r="C1523" t="s">
        <v>2823</v>
      </c>
      <c r="D1523" s="26">
        <v>45503</v>
      </c>
      <c r="E1523" t="s">
        <v>17</v>
      </c>
      <c r="F1523" t="s">
        <v>4</v>
      </c>
      <c r="G1523">
        <v>75</v>
      </c>
      <c r="H1523">
        <v>60</v>
      </c>
      <c r="I1523" s="26">
        <f t="shared" si="46"/>
        <v>45474</v>
      </c>
      <c r="J1523" s="26">
        <f>INDEX(customers!$L:$L,MATCH(orders!$B1523,customers!$A:$A,0))</f>
        <v>45474</v>
      </c>
      <c r="K1523">
        <v>1</v>
      </c>
      <c r="L1523">
        <f t="shared" si="47"/>
        <v>0</v>
      </c>
      <c r="M1523" s="26" t="str">
        <f>INDEX(customers!$I:$I,MATCH(orders!$B1523,customers!$A:$A,0))</f>
        <v>Social Media</v>
      </c>
      <c r="N1523" s="26" t="str">
        <f>INDEX(customers!$E:$E,MATCH(orders!$B1523,customers!$A:$A,0))</f>
        <v>North America</v>
      </c>
      <c r="O1523" s="26" t="str">
        <f>INDEX(customers!$F:$F,MATCH(orders!$B1523,customers!$A:$A,0))</f>
        <v>Healthcare</v>
      </c>
      <c r="P1523" s="26" t="str">
        <f>INDEX(customers!$G:$G,MATCH(orders!$B1523,customers!$A:$A,0))</f>
        <v>Mid-Market</v>
      </c>
      <c r="Q1523" t="str">
        <f>INDEX(customers!$J:$J,MATCH(orders!$B1523,customers!$A:$A,0))</f>
        <v>Basic</v>
      </c>
      <c r="R1523" t="str">
        <f>INDEX(customers!$K:$K,MATCH(orders!$B1523,customers!$A:$A,0))</f>
        <v>Monthly</v>
      </c>
    </row>
    <row r="1524" spans="1:18" x14ac:dyDescent="0.25">
      <c r="A1524" t="s">
        <v>2824</v>
      </c>
      <c r="B1524" t="s">
        <v>2822</v>
      </c>
      <c r="C1524" t="s">
        <v>2825</v>
      </c>
      <c r="D1524" s="26">
        <v>45534</v>
      </c>
      <c r="E1524" t="s">
        <v>17</v>
      </c>
      <c r="F1524" t="s">
        <v>4</v>
      </c>
      <c r="G1524">
        <v>75</v>
      </c>
      <c r="H1524">
        <v>60</v>
      </c>
      <c r="I1524" s="26">
        <f t="shared" si="46"/>
        <v>45505</v>
      </c>
      <c r="J1524" s="26">
        <f>INDEX(customers!$L:$L,MATCH(orders!$B1524,customers!$A:$A,0))</f>
        <v>45474</v>
      </c>
      <c r="K1524">
        <v>1</v>
      </c>
      <c r="L1524">
        <f t="shared" si="47"/>
        <v>1</v>
      </c>
      <c r="M1524" s="26" t="str">
        <f>INDEX(customers!$I:$I,MATCH(orders!$B1524,customers!$A:$A,0))</f>
        <v>Social Media</v>
      </c>
      <c r="N1524" s="26" t="str">
        <f>INDEX(customers!$E:$E,MATCH(orders!$B1524,customers!$A:$A,0))</f>
        <v>North America</v>
      </c>
      <c r="O1524" s="26" t="str">
        <f>INDEX(customers!$F:$F,MATCH(orders!$B1524,customers!$A:$A,0))</f>
        <v>Healthcare</v>
      </c>
      <c r="P1524" s="26" t="str">
        <f>INDEX(customers!$G:$G,MATCH(orders!$B1524,customers!$A:$A,0))</f>
        <v>Mid-Market</v>
      </c>
      <c r="Q1524" t="str">
        <f>INDEX(customers!$J:$J,MATCH(orders!$B1524,customers!$A:$A,0))</f>
        <v>Basic</v>
      </c>
      <c r="R1524" t="str">
        <f>INDEX(customers!$K:$K,MATCH(orders!$B1524,customers!$A:$A,0))</f>
        <v>Monthly</v>
      </c>
    </row>
    <row r="1525" spans="1:18" x14ac:dyDescent="0.25">
      <c r="A1525" t="s">
        <v>2826</v>
      </c>
      <c r="B1525" t="s">
        <v>2822</v>
      </c>
      <c r="C1525" t="s">
        <v>2827</v>
      </c>
      <c r="D1525" s="26">
        <v>45565</v>
      </c>
      <c r="E1525" t="s">
        <v>17</v>
      </c>
      <c r="F1525" t="s">
        <v>4</v>
      </c>
      <c r="G1525">
        <v>75</v>
      </c>
      <c r="H1525">
        <v>60</v>
      </c>
      <c r="I1525" s="26">
        <f t="shared" si="46"/>
        <v>45536</v>
      </c>
      <c r="J1525" s="26">
        <f>INDEX(customers!$L:$L,MATCH(orders!$B1525,customers!$A:$A,0))</f>
        <v>45474</v>
      </c>
      <c r="K1525">
        <v>1</v>
      </c>
      <c r="L1525">
        <f t="shared" si="47"/>
        <v>2</v>
      </c>
      <c r="M1525" s="26" t="str">
        <f>INDEX(customers!$I:$I,MATCH(orders!$B1525,customers!$A:$A,0))</f>
        <v>Social Media</v>
      </c>
      <c r="N1525" s="26" t="str">
        <f>INDEX(customers!$E:$E,MATCH(orders!$B1525,customers!$A:$A,0))</f>
        <v>North America</v>
      </c>
      <c r="O1525" s="26" t="str">
        <f>INDEX(customers!$F:$F,MATCH(orders!$B1525,customers!$A:$A,0))</f>
        <v>Healthcare</v>
      </c>
      <c r="P1525" s="26" t="str">
        <f>INDEX(customers!$G:$G,MATCH(orders!$B1525,customers!$A:$A,0))</f>
        <v>Mid-Market</v>
      </c>
      <c r="Q1525" t="str">
        <f>INDEX(customers!$J:$J,MATCH(orders!$B1525,customers!$A:$A,0))</f>
        <v>Basic</v>
      </c>
      <c r="R1525" t="str">
        <f>INDEX(customers!$K:$K,MATCH(orders!$B1525,customers!$A:$A,0))</f>
        <v>Monthly</v>
      </c>
    </row>
    <row r="1526" spans="1:18" x14ac:dyDescent="0.25">
      <c r="A1526" t="s">
        <v>2828</v>
      </c>
      <c r="B1526" t="s">
        <v>2822</v>
      </c>
      <c r="C1526" t="s">
        <v>2827</v>
      </c>
      <c r="D1526" s="26">
        <v>45595</v>
      </c>
      <c r="E1526" t="s">
        <v>17</v>
      </c>
      <c r="F1526" t="s">
        <v>4</v>
      </c>
      <c r="G1526">
        <v>75</v>
      </c>
      <c r="H1526">
        <v>60</v>
      </c>
      <c r="I1526" s="26">
        <f t="shared" si="46"/>
        <v>45566</v>
      </c>
      <c r="J1526" s="26">
        <f>INDEX(customers!$L:$L,MATCH(orders!$B1526,customers!$A:$A,0))</f>
        <v>45474</v>
      </c>
      <c r="K1526">
        <v>1</v>
      </c>
      <c r="L1526">
        <f t="shared" si="47"/>
        <v>3</v>
      </c>
      <c r="M1526" s="26" t="str">
        <f>INDEX(customers!$I:$I,MATCH(orders!$B1526,customers!$A:$A,0))</f>
        <v>Social Media</v>
      </c>
      <c r="N1526" s="26" t="str">
        <f>INDEX(customers!$E:$E,MATCH(orders!$B1526,customers!$A:$A,0))</f>
        <v>North America</v>
      </c>
      <c r="O1526" s="26" t="str">
        <f>INDEX(customers!$F:$F,MATCH(orders!$B1526,customers!$A:$A,0))</f>
        <v>Healthcare</v>
      </c>
      <c r="P1526" s="26" t="str">
        <f>INDEX(customers!$G:$G,MATCH(orders!$B1526,customers!$A:$A,0))</f>
        <v>Mid-Market</v>
      </c>
      <c r="Q1526" t="str">
        <f>INDEX(customers!$J:$J,MATCH(orders!$B1526,customers!$A:$A,0))</f>
        <v>Basic</v>
      </c>
      <c r="R1526" t="str">
        <f>INDEX(customers!$K:$K,MATCH(orders!$B1526,customers!$A:$A,0))</f>
        <v>Monthly</v>
      </c>
    </row>
    <row r="1527" spans="1:18" x14ac:dyDescent="0.25">
      <c r="A1527" t="s">
        <v>2829</v>
      </c>
      <c r="B1527" t="s">
        <v>2822</v>
      </c>
      <c r="C1527" t="s">
        <v>2830</v>
      </c>
      <c r="D1527" s="26">
        <v>45596</v>
      </c>
      <c r="E1527" t="s">
        <v>17</v>
      </c>
      <c r="F1527" t="s">
        <v>4</v>
      </c>
      <c r="G1527">
        <v>75</v>
      </c>
      <c r="H1527">
        <v>60</v>
      </c>
      <c r="I1527" s="26">
        <f t="shared" si="46"/>
        <v>45566</v>
      </c>
      <c r="J1527" s="26">
        <f>INDEX(customers!$L:$L,MATCH(orders!$B1527,customers!$A:$A,0))</f>
        <v>45474</v>
      </c>
      <c r="K1527">
        <v>1</v>
      </c>
      <c r="L1527">
        <f t="shared" si="47"/>
        <v>3</v>
      </c>
      <c r="M1527" s="26" t="str">
        <f>INDEX(customers!$I:$I,MATCH(orders!$B1527,customers!$A:$A,0))</f>
        <v>Social Media</v>
      </c>
      <c r="N1527" s="26" t="str">
        <f>INDEX(customers!$E:$E,MATCH(orders!$B1527,customers!$A:$A,0))</f>
        <v>North America</v>
      </c>
      <c r="O1527" s="26" t="str">
        <f>INDEX(customers!$F:$F,MATCH(orders!$B1527,customers!$A:$A,0))</f>
        <v>Healthcare</v>
      </c>
      <c r="P1527" s="26" t="str">
        <f>INDEX(customers!$G:$G,MATCH(orders!$B1527,customers!$A:$A,0))</f>
        <v>Mid-Market</v>
      </c>
      <c r="Q1527" t="str">
        <f>INDEX(customers!$J:$J,MATCH(orders!$B1527,customers!$A:$A,0))</f>
        <v>Basic</v>
      </c>
      <c r="R1527" t="str">
        <f>INDEX(customers!$K:$K,MATCH(orders!$B1527,customers!$A:$A,0))</f>
        <v>Monthly</v>
      </c>
    </row>
    <row r="1528" spans="1:18" x14ac:dyDescent="0.25">
      <c r="A1528" t="s">
        <v>2831</v>
      </c>
      <c r="B1528" t="s">
        <v>2822</v>
      </c>
      <c r="C1528" t="s">
        <v>2830</v>
      </c>
      <c r="D1528" s="26">
        <v>45626</v>
      </c>
      <c r="E1528" t="s">
        <v>17</v>
      </c>
      <c r="F1528" t="s">
        <v>4</v>
      </c>
      <c r="G1528">
        <v>75</v>
      </c>
      <c r="H1528">
        <v>60</v>
      </c>
      <c r="I1528" s="26">
        <f t="shared" si="46"/>
        <v>45597</v>
      </c>
      <c r="J1528" s="26">
        <f>INDEX(customers!$L:$L,MATCH(orders!$B1528,customers!$A:$A,0))</f>
        <v>45474</v>
      </c>
      <c r="K1528">
        <v>1</v>
      </c>
      <c r="L1528">
        <f t="shared" si="47"/>
        <v>4</v>
      </c>
      <c r="M1528" s="26" t="str">
        <f>INDEX(customers!$I:$I,MATCH(orders!$B1528,customers!$A:$A,0))</f>
        <v>Social Media</v>
      </c>
      <c r="N1528" s="26" t="str">
        <f>INDEX(customers!$E:$E,MATCH(orders!$B1528,customers!$A:$A,0))</f>
        <v>North America</v>
      </c>
      <c r="O1528" s="26" t="str">
        <f>INDEX(customers!$F:$F,MATCH(orders!$B1528,customers!$A:$A,0))</f>
        <v>Healthcare</v>
      </c>
      <c r="P1528" s="26" t="str">
        <f>INDEX(customers!$G:$G,MATCH(orders!$B1528,customers!$A:$A,0))</f>
        <v>Mid-Market</v>
      </c>
      <c r="Q1528" t="str">
        <f>INDEX(customers!$J:$J,MATCH(orders!$B1528,customers!$A:$A,0))</f>
        <v>Basic</v>
      </c>
      <c r="R1528" t="str">
        <f>INDEX(customers!$K:$K,MATCH(orders!$B1528,customers!$A:$A,0))</f>
        <v>Monthly</v>
      </c>
    </row>
    <row r="1529" spans="1:18" x14ac:dyDescent="0.25">
      <c r="A1529" t="s">
        <v>2832</v>
      </c>
      <c r="B1529" t="s">
        <v>2822</v>
      </c>
      <c r="C1529" t="s">
        <v>2833</v>
      </c>
      <c r="D1529" s="26">
        <v>45627</v>
      </c>
      <c r="E1529" t="s">
        <v>17</v>
      </c>
      <c r="F1529" t="s">
        <v>4</v>
      </c>
      <c r="G1529">
        <v>75</v>
      </c>
      <c r="H1529">
        <v>60</v>
      </c>
      <c r="I1529" s="26">
        <f t="shared" si="46"/>
        <v>45627</v>
      </c>
      <c r="J1529" s="26">
        <f>INDEX(customers!$L:$L,MATCH(orders!$B1529,customers!$A:$A,0))</f>
        <v>45474</v>
      </c>
      <c r="K1529">
        <v>1</v>
      </c>
      <c r="L1529">
        <f t="shared" si="47"/>
        <v>5</v>
      </c>
      <c r="M1529" s="26" t="str">
        <f>INDEX(customers!$I:$I,MATCH(orders!$B1529,customers!$A:$A,0))</f>
        <v>Social Media</v>
      </c>
      <c r="N1529" s="26" t="str">
        <f>INDEX(customers!$E:$E,MATCH(orders!$B1529,customers!$A:$A,0))</f>
        <v>North America</v>
      </c>
      <c r="O1529" s="26" t="str">
        <f>INDEX(customers!$F:$F,MATCH(orders!$B1529,customers!$A:$A,0))</f>
        <v>Healthcare</v>
      </c>
      <c r="P1529" s="26" t="str">
        <f>INDEX(customers!$G:$G,MATCH(orders!$B1529,customers!$A:$A,0))</f>
        <v>Mid-Market</v>
      </c>
      <c r="Q1529" t="str">
        <f>INDEX(customers!$J:$J,MATCH(orders!$B1529,customers!$A:$A,0))</f>
        <v>Basic</v>
      </c>
      <c r="R1529" t="str">
        <f>INDEX(customers!$K:$K,MATCH(orders!$B1529,customers!$A:$A,0))</f>
        <v>Monthly</v>
      </c>
    </row>
    <row r="1530" spans="1:18" x14ac:dyDescent="0.25">
      <c r="A1530" t="s">
        <v>2834</v>
      </c>
      <c r="B1530" t="s">
        <v>2835</v>
      </c>
      <c r="C1530" t="s">
        <v>2836</v>
      </c>
      <c r="D1530" s="26">
        <v>45496</v>
      </c>
      <c r="E1530" t="s">
        <v>17</v>
      </c>
      <c r="F1530" t="s">
        <v>4</v>
      </c>
      <c r="G1530">
        <v>75</v>
      </c>
      <c r="H1530">
        <v>60</v>
      </c>
      <c r="I1530" s="26">
        <f t="shared" si="46"/>
        <v>45474</v>
      </c>
      <c r="J1530" s="26">
        <f>INDEX(customers!$L:$L,MATCH(orders!$B1530,customers!$A:$A,0))</f>
        <v>45474</v>
      </c>
      <c r="K1530">
        <v>1</v>
      </c>
      <c r="L1530">
        <f t="shared" si="47"/>
        <v>0</v>
      </c>
      <c r="M1530" s="26" t="str">
        <f>INDEX(customers!$I:$I,MATCH(orders!$B1530,customers!$A:$A,0))</f>
        <v>Paid Search</v>
      </c>
      <c r="N1530" s="26" t="str">
        <f>INDEX(customers!$E:$E,MATCH(orders!$B1530,customers!$A:$A,0))</f>
        <v>North America</v>
      </c>
      <c r="O1530" s="26" t="str">
        <f>INDEX(customers!$F:$F,MATCH(orders!$B1530,customers!$A:$A,0))</f>
        <v>Tech</v>
      </c>
      <c r="P1530" s="26" t="str">
        <f>INDEX(customers!$G:$G,MATCH(orders!$B1530,customers!$A:$A,0))</f>
        <v>SMBs</v>
      </c>
      <c r="Q1530" t="str">
        <f>INDEX(customers!$J:$J,MATCH(orders!$B1530,customers!$A:$A,0))</f>
        <v>Basic</v>
      </c>
      <c r="R1530" t="str">
        <f>INDEX(customers!$K:$K,MATCH(orders!$B1530,customers!$A:$A,0))</f>
        <v>Monthly</v>
      </c>
    </row>
    <row r="1531" spans="1:18" x14ac:dyDescent="0.25">
      <c r="A1531" t="s">
        <v>2837</v>
      </c>
      <c r="B1531" t="s">
        <v>2835</v>
      </c>
      <c r="C1531" t="s">
        <v>2838</v>
      </c>
      <c r="D1531" s="26">
        <v>45527</v>
      </c>
      <c r="E1531" t="s">
        <v>17</v>
      </c>
      <c r="F1531" t="s">
        <v>4</v>
      </c>
      <c r="G1531">
        <v>75</v>
      </c>
      <c r="H1531">
        <v>60</v>
      </c>
      <c r="I1531" s="26">
        <f t="shared" si="46"/>
        <v>45505</v>
      </c>
      <c r="J1531" s="26">
        <f>INDEX(customers!$L:$L,MATCH(orders!$B1531,customers!$A:$A,0))</f>
        <v>45474</v>
      </c>
      <c r="K1531">
        <v>1</v>
      </c>
      <c r="L1531">
        <f t="shared" si="47"/>
        <v>1</v>
      </c>
      <c r="M1531" s="26" t="str">
        <f>INDEX(customers!$I:$I,MATCH(orders!$B1531,customers!$A:$A,0))</f>
        <v>Paid Search</v>
      </c>
      <c r="N1531" s="26" t="str">
        <f>INDEX(customers!$E:$E,MATCH(orders!$B1531,customers!$A:$A,0))</f>
        <v>North America</v>
      </c>
      <c r="O1531" s="26" t="str">
        <f>INDEX(customers!$F:$F,MATCH(orders!$B1531,customers!$A:$A,0))</f>
        <v>Tech</v>
      </c>
      <c r="P1531" s="26" t="str">
        <f>INDEX(customers!$G:$G,MATCH(orders!$B1531,customers!$A:$A,0))</f>
        <v>SMBs</v>
      </c>
      <c r="Q1531" t="str">
        <f>INDEX(customers!$J:$J,MATCH(orders!$B1531,customers!$A:$A,0))</f>
        <v>Basic</v>
      </c>
      <c r="R1531" t="str">
        <f>INDEX(customers!$K:$K,MATCH(orders!$B1531,customers!$A:$A,0))</f>
        <v>Monthly</v>
      </c>
    </row>
    <row r="1532" spans="1:18" x14ac:dyDescent="0.25">
      <c r="A1532" t="s">
        <v>2839</v>
      </c>
      <c r="B1532" t="s">
        <v>2835</v>
      </c>
      <c r="C1532" t="s">
        <v>2840</v>
      </c>
      <c r="D1532" s="26">
        <v>45558</v>
      </c>
      <c r="E1532" t="s">
        <v>18</v>
      </c>
      <c r="F1532" t="s">
        <v>4</v>
      </c>
      <c r="G1532">
        <v>135</v>
      </c>
      <c r="H1532">
        <v>110.7</v>
      </c>
      <c r="I1532" s="26">
        <f t="shared" si="46"/>
        <v>45536</v>
      </c>
      <c r="J1532" s="26">
        <f>INDEX(customers!$L:$L,MATCH(orders!$B1532,customers!$A:$A,0))</f>
        <v>45474</v>
      </c>
      <c r="K1532">
        <v>1</v>
      </c>
      <c r="L1532">
        <f t="shared" si="47"/>
        <v>2</v>
      </c>
      <c r="M1532" s="26" t="str">
        <f>INDEX(customers!$I:$I,MATCH(orders!$B1532,customers!$A:$A,0))</f>
        <v>Paid Search</v>
      </c>
      <c r="N1532" s="26" t="str">
        <f>INDEX(customers!$E:$E,MATCH(orders!$B1532,customers!$A:$A,0))</f>
        <v>North America</v>
      </c>
      <c r="O1532" s="26" t="str">
        <f>INDEX(customers!$F:$F,MATCH(orders!$B1532,customers!$A:$A,0))</f>
        <v>Tech</v>
      </c>
      <c r="P1532" s="26" t="str">
        <f>INDEX(customers!$G:$G,MATCH(orders!$B1532,customers!$A:$A,0))</f>
        <v>SMBs</v>
      </c>
      <c r="Q1532" t="str">
        <f>INDEX(customers!$J:$J,MATCH(orders!$B1532,customers!$A:$A,0))</f>
        <v>Basic</v>
      </c>
      <c r="R1532" t="str">
        <f>INDEX(customers!$K:$K,MATCH(orders!$B1532,customers!$A:$A,0))</f>
        <v>Monthly</v>
      </c>
    </row>
    <row r="1533" spans="1:18" x14ac:dyDescent="0.25">
      <c r="A1533" t="s">
        <v>2841</v>
      </c>
      <c r="B1533" t="s">
        <v>2835</v>
      </c>
      <c r="C1533" t="s">
        <v>2840</v>
      </c>
      <c r="D1533" s="26">
        <v>45588</v>
      </c>
      <c r="E1533" t="s">
        <v>18</v>
      </c>
      <c r="F1533" t="s">
        <v>4</v>
      </c>
      <c r="G1533">
        <v>135</v>
      </c>
      <c r="H1533">
        <v>110.7</v>
      </c>
      <c r="I1533" s="26">
        <f t="shared" si="46"/>
        <v>45566</v>
      </c>
      <c r="J1533" s="26">
        <f>INDEX(customers!$L:$L,MATCH(orders!$B1533,customers!$A:$A,0))</f>
        <v>45474</v>
      </c>
      <c r="K1533">
        <v>1</v>
      </c>
      <c r="L1533">
        <f t="shared" si="47"/>
        <v>3</v>
      </c>
      <c r="M1533" s="26" t="str">
        <f>INDEX(customers!$I:$I,MATCH(orders!$B1533,customers!$A:$A,0))</f>
        <v>Paid Search</v>
      </c>
      <c r="N1533" s="26" t="str">
        <f>INDEX(customers!$E:$E,MATCH(orders!$B1533,customers!$A:$A,0))</f>
        <v>North America</v>
      </c>
      <c r="O1533" s="26" t="str">
        <f>INDEX(customers!$F:$F,MATCH(orders!$B1533,customers!$A:$A,0))</f>
        <v>Tech</v>
      </c>
      <c r="P1533" s="26" t="str">
        <f>INDEX(customers!$G:$G,MATCH(orders!$B1533,customers!$A:$A,0))</f>
        <v>SMBs</v>
      </c>
      <c r="Q1533" t="str">
        <f>INDEX(customers!$J:$J,MATCH(orders!$B1533,customers!$A:$A,0))</f>
        <v>Basic</v>
      </c>
      <c r="R1533" t="str">
        <f>INDEX(customers!$K:$K,MATCH(orders!$B1533,customers!$A:$A,0))</f>
        <v>Monthly</v>
      </c>
    </row>
    <row r="1534" spans="1:18" x14ac:dyDescent="0.25">
      <c r="A1534" t="s">
        <v>2842</v>
      </c>
      <c r="B1534" t="s">
        <v>2835</v>
      </c>
      <c r="C1534" t="s">
        <v>2843</v>
      </c>
      <c r="D1534" s="26">
        <v>45589</v>
      </c>
      <c r="E1534" t="s">
        <v>18</v>
      </c>
      <c r="F1534" t="s">
        <v>4</v>
      </c>
      <c r="G1534">
        <v>135</v>
      </c>
      <c r="H1534">
        <v>110.7</v>
      </c>
      <c r="I1534" s="26">
        <f t="shared" si="46"/>
        <v>45566</v>
      </c>
      <c r="J1534" s="26">
        <f>INDEX(customers!$L:$L,MATCH(orders!$B1534,customers!$A:$A,0))</f>
        <v>45474</v>
      </c>
      <c r="K1534">
        <v>1</v>
      </c>
      <c r="L1534">
        <f t="shared" si="47"/>
        <v>3</v>
      </c>
      <c r="M1534" s="26" t="str">
        <f>INDEX(customers!$I:$I,MATCH(orders!$B1534,customers!$A:$A,0))</f>
        <v>Paid Search</v>
      </c>
      <c r="N1534" s="26" t="str">
        <f>INDEX(customers!$E:$E,MATCH(orders!$B1534,customers!$A:$A,0))</f>
        <v>North America</v>
      </c>
      <c r="O1534" s="26" t="str">
        <f>INDEX(customers!$F:$F,MATCH(orders!$B1534,customers!$A:$A,0))</f>
        <v>Tech</v>
      </c>
      <c r="P1534" s="26" t="str">
        <f>INDEX(customers!$G:$G,MATCH(orders!$B1534,customers!$A:$A,0))</f>
        <v>SMBs</v>
      </c>
      <c r="Q1534" t="str">
        <f>INDEX(customers!$J:$J,MATCH(orders!$B1534,customers!$A:$A,0))</f>
        <v>Basic</v>
      </c>
      <c r="R1534" t="str">
        <f>INDEX(customers!$K:$K,MATCH(orders!$B1534,customers!$A:$A,0))</f>
        <v>Monthly</v>
      </c>
    </row>
    <row r="1535" spans="1:18" x14ac:dyDescent="0.25">
      <c r="A1535" t="s">
        <v>2844</v>
      </c>
      <c r="B1535" t="s">
        <v>2835</v>
      </c>
      <c r="C1535" t="s">
        <v>2845</v>
      </c>
      <c r="D1535" s="26">
        <v>45620</v>
      </c>
      <c r="E1535" t="s">
        <v>18</v>
      </c>
      <c r="F1535" t="s">
        <v>4</v>
      </c>
      <c r="G1535">
        <v>135</v>
      </c>
      <c r="H1535">
        <v>110.7</v>
      </c>
      <c r="I1535" s="26">
        <f t="shared" si="46"/>
        <v>45597</v>
      </c>
      <c r="J1535" s="26">
        <f>INDEX(customers!$L:$L,MATCH(orders!$B1535,customers!$A:$A,0))</f>
        <v>45474</v>
      </c>
      <c r="K1535">
        <v>1</v>
      </c>
      <c r="L1535">
        <f t="shared" si="47"/>
        <v>4</v>
      </c>
      <c r="M1535" s="26" t="str">
        <f>INDEX(customers!$I:$I,MATCH(orders!$B1535,customers!$A:$A,0))</f>
        <v>Paid Search</v>
      </c>
      <c r="N1535" s="26" t="str">
        <f>INDEX(customers!$E:$E,MATCH(orders!$B1535,customers!$A:$A,0))</f>
        <v>North America</v>
      </c>
      <c r="O1535" s="26" t="str">
        <f>INDEX(customers!$F:$F,MATCH(orders!$B1535,customers!$A:$A,0))</f>
        <v>Tech</v>
      </c>
      <c r="P1535" s="26" t="str">
        <f>INDEX(customers!$G:$G,MATCH(orders!$B1535,customers!$A:$A,0))</f>
        <v>SMBs</v>
      </c>
      <c r="Q1535" t="str">
        <f>INDEX(customers!$J:$J,MATCH(orders!$B1535,customers!$A:$A,0))</f>
        <v>Basic</v>
      </c>
      <c r="R1535" t="str">
        <f>INDEX(customers!$K:$K,MATCH(orders!$B1535,customers!$A:$A,0))</f>
        <v>Monthly</v>
      </c>
    </row>
    <row r="1536" spans="1:18" x14ac:dyDescent="0.25">
      <c r="A1536" t="s">
        <v>2846</v>
      </c>
      <c r="B1536" t="s">
        <v>2835</v>
      </c>
      <c r="C1536" t="s">
        <v>2845</v>
      </c>
      <c r="D1536" s="26">
        <v>45650</v>
      </c>
      <c r="E1536" t="s">
        <v>18</v>
      </c>
      <c r="F1536" t="s">
        <v>4</v>
      </c>
      <c r="G1536">
        <v>135</v>
      </c>
      <c r="H1536">
        <v>110.7</v>
      </c>
      <c r="I1536" s="26">
        <f t="shared" si="46"/>
        <v>45627</v>
      </c>
      <c r="J1536" s="26">
        <f>INDEX(customers!$L:$L,MATCH(orders!$B1536,customers!$A:$A,0))</f>
        <v>45474</v>
      </c>
      <c r="K1536">
        <v>1</v>
      </c>
      <c r="L1536">
        <f t="shared" si="47"/>
        <v>5</v>
      </c>
      <c r="M1536" s="26" t="str">
        <f>INDEX(customers!$I:$I,MATCH(orders!$B1536,customers!$A:$A,0))</f>
        <v>Paid Search</v>
      </c>
      <c r="N1536" s="26" t="str">
        <f>INDEX(customers!$E:$E,MATCH(orders!$B1536,customers!$A:$A,0))</f>
        <v>North America</v>
      </c>
      <c r="O1536" s="26" t="str">
        <f>INDEX(customers!$F:$F,MATCH(orders!$B1536,customers!$A:$A,0))</f>
        <v>Tech</v>
      </c>
      <c r="P1536" s="26" t="str">
        <f>INDEX(customers!$G:$G,MATCH(orders!$B1536,customers!$A:$A,0))</f>
        <v>SMBs</v>
      </c>
      <c r="Q1536" t="str">
        <f>INDEX(customers!$J:$J,MATCH(orders!$B1536,customers!$A:$A,0))</f>
        <v>Basic</v>
      </c>
      <c r="R1536" t="str">
        <f>INDEX(customers!$K:$K,MATCH(orders!$B1536,customers!$A:$A,0))</f>
        <v>Monthly</v>
      </c>
    </row>
    <row r="1537" spans="1:18" x14ac:dyDescent="0.25">
      <c r="A1537" t="s">
        <v>2847</v>
      </c>
      <c r="B1537" t="s">
        <v>2835</v>
      </c>
      <c r="C1537" t="s">
        <v>2848</v>
      </c>
      <c r="D1537" s="26">
        <v>45651</v>
      </c>
      <c r="E1537" t="s">
        <v>18</v>
      </c>
      <c r="F1537" t="s">
        <v>4</v>
      </c>
      <c r="G1537">
        <v>135</v>
      </c>
      <c r="H1537">
        <v>110.7</v>
      </c>
      <c r="I1537" s="26">
        <f t="shared" si="46"/>
        <v>45627</v>
      </c>
      <c r="J1537" s="26">
        <f>INDEX(customers!$L:$L,MATCH(orders!$B1537,customers!$A:$A,0))</f>
        <v>45474</v>
      </c>
      <c r="K1537">
        <v>1</v>
      </c>
      <c r="L1537">
        <f t="shared" si="47"/>
        <v>5</v>
      </c>
      <c r="M1537" s="26" t="str">
        <f>INDEX(customers!$I:$I,MATCH(orders!$B1537,customers!$A:$A,0))</f>
        <v>Paid Search</v>
      </c>
      <c r="N1537" s="26" t="str">
        <f>INDEX(customers!$E:$E,MATCH(orders!$B1537,customers!$A:$A,0))</f>
        <v>North America</v>
      </c>
      <c r="O1537" s="26" t="str">
        <f>INDEX(customers!$F:$F,MATCH(orders!$B1537,customers!$A:$A,0))</f>
        <v>Tech</v>
      </c>
      <c r="P1537" s="26" t="str">
        <f>INDEX(customers!$G:$G,MATCH(orders!$B1537,customers!$A:$A,0))</f>
        <v>SMBs</v>
      </c>
      <c r="Q1537" t="str">
        <f>INDEX(customers!$J:$J,MATCH(orders!$B1537,customers!$A:$A,0))</f>
        <v>Basic</v>
      </c>
      <c r="R1537" t="str">
        <f>INDEX(customers!$K:$K,MATCH(orders!$B1537,customers!$A:$A,0))</f>
        <v>Monthly</v>
      </c>
    </row>
    <row r="1538" spans="1:18" x14ac:dyDescent="0.25">
      <c r="A1538" t="s">
        <v>2849</v>
      </c>
      <c r="B1538" t="s">
        <v>2850</v>
      </c>
      <c r="C1538" t="s">
        <v>2851</v>
      </c>
      <c r="D1538" s="26">
        <v>45568</v>
      </c>
      <c r="E1538" t="s">
        <v>17</v>
      </c>
      <c r="F1538" t="s">
        <v>4</v>
      </c>
      <c r="G1538">
        <v>75</v>
      </c>
      <c r="H1538">
        <v>60</v>
      </c>
      <c r="I1538" s="26">
        <f t="shared" ref="I1538:I1601" si="48">EOMONTH(D1538,-1)+1</f>
        <v>45566</v>
      </c>
      <c r="J1538" s="26">
        <f>INDEX(customers!$L:$L,MATCH(orders!$B1538,customers!$A:$A,0))</f>
        <v>45536</v>
      </c>
      <c r="K1538">
        <v>1</v>
      </c>
      <c r="L1538">
        <f t="shared" si="47"/>
        <v>1</v>
      </c>
      <c r="M1538" s="26" t="str">
        <f>INDEX(customers!$I:$I,MATCH(orders!$B1538,customers!$A:$A,0))</f>
        <v>Affiliate</v>
      </c>
      <c r="N1538" s="26" t="str">
        <f>INDEX(customers!$E:$E,MATCH(orders!$B1538,customers!$A:$A,0))</f>
        <v>North America</v>
      </c>
      <c r="O1538" s="26" t="str">
        <f>INDEX(customers!$F:$F,MATCH(orders!$B1538,customers!$A:$A,0))</f>
        <v>Tech</v>
      </c>
      <c r="P1538" s="26" t="str">
        <f>INDEX(customers!$G:$G,MATCH(orders!$B1538,customers!$A:$A,0))</f>
        <v>Mid-Market</v>
      </c>
      <c r="Q1538" t="str">
        <f>INDEX(customers!$J:$J,MATCH(orders!$B1538,customers!$A:$A,0))</f>
        <v>Basic</v>
      </c>
      <c r="R1538" t="str">
        <f>INDEX(customers!$K:$K,MATCH(orders!$B1538,customers!$A:$A,0))</f>
        <v>Monthly</v>
      </c>
    </row>
    <row r="1539" spans="1:18" x14ac:dyDescent="0.25">
      <c r="A1539" t="s">
        <v>2852</v>
      </c>
      <c r="B1539" t="s">
        <v>2850</v>
      </c>
      <c r="C1539" t="s">
        <v>2853</v>
      </c>
      <c r="D1539" s="26">
        <v>45599</v>
      </c>
      <c r="E1539" t="s">
        <v>17</v>
      </c>
      <c r="F1539" t="s">
        <v>4</v>
      </c>
      <c r="G1539">
        <v>75</v>
      </c>
      <c r="H1539">
        <v>60</v>
      </c>
      <c r="I1539" s="26">
        <f t="shared" si="48"/>
        <v>45597</v>
      </c>
      <c r="J1539" s="26">
        <f>INDEX(customers!$L:$L,MATCH(orders!$B1539,customers!$A:$A,0))</f>
        <v>45536</v>
      </c>
      <c r="K1539">
        <v>1</v>
      </c>
      <c r="L1539">
        <f t="shared" ref="L1539:L1602" si="49">DATEDIF(J1539,I1539,"M")</f>
        <v>2</v>
      </c>
      <c r="M1539" s="26" t="str">
        <f>INDEX(customers!$I:$I,MATCH(orders!$B1539,customers!$A:$A,0))</f>
        <v>Affiliate</v>
      </c>
      <c r="N1539" s="26" t="str">
        <f>INDEX(customers!$E:$E,MATCH(orders!$B1539,customers!$A:$A,0))</f>
        <v>North America</v>
      </c>
      <c r="O1539" s="26" t="str">
        <f>INDEX(customers!$F:$F,MATCH(orders!$B1539,customers!$A:$A,0))</f>
        <v>Tech</v>
      </c>
      <c r="P1539" s="26" t="str">
        <f>INDEX(customers!$G:$G,MATCH(orders!$B1539,customers!$A:$A,0))</f>
        <v>Mid-Market</v>
      </c>
      <c r="Q1539" t="str">
        <f>INDEX(customers!$J:$J,MATCH(orders!$B1539,customers!$A:$A,0))</f>
        <v>Basic</v>
      </c>
      <c r="R1539" t="str">
        <f>INDEX(customers!$K:$K,MATCH(orders!$B1539,customers!$A:$A,0))</f>
        <v>Monthly</v>
      </c>
    </row>
    <row r="1540" spans="1:18" x14ac:dyDescent="0.25">
      <c r="A1540" t="s">
        <v>2854</v>
      </c>
      <c r="B1540" t="s">
        <v>2850</v>
      </c>
      <c r="C1540" t="s">
        <v>2853</v>
      </c>
      <c r="D1540" s="26">
        <v>45629</v>
      </c>
      <c r="E1540" t="s">
        <v>17</v>
      </c>
      <c r="F1540" t="s">
        <v>4</v>
      </c>
      <c r="G1540">
        <v>75</v>
      </c>
      <c r="H1540">
        <v>60</v>
      </c>
      <c r="I1540" s="26">
        <f t="shared" si="48"/>
        <v>45627</v>
      </c>
      <c r="J1540" s="26">
        <f>INDEX(customers!$L:$L,MATCH(orders!$B1540,customers!$A:$A,0))</f>
        <v>45536</v>
      </c>
      <c r="K1540">
        <v>1</v>
      </c>
      <c r="L1540">
        <f t="shared" si="49"/>
        <v>3</v>
      </c>
      <c r="M1540" s="26" t="str">
        <f>INDEX(customers!$I:$I,MATCH(orders!$B1540,customers!$A:$A,0))</f>
        <v>Affiliate</v>
      </c>
      <c r="N1540" s="26" t="str">
        <f>INDEX(customers!$E:$E,MATCH(orders!$B1540,customers!$A:$A,0))</f>
        <v>North America</v>
      </c>
      <c r="O1540" s="26" t="str">
        <f>INDEX(customers!$F:$F,MATCH(orders!$B1540,customers!$A:$A,0))</f>
        <v>Tech</v>
      </c>
      <c r="P1540" s="26" t="str">
        <f>INDEX(customers!$G:$G,MATCH(orders!$B1540,customers!$A:$A,0))</f>
        <v>Mid-Market</v>
      </c>
      <c r="Q1540" t="str">
        <f>INDEX(customers!$J:$J,MATCH(orders!$B1540,customers!$A:$A,0))</f>
        <v>Basic</v>
      </c>
      <c r="R1540" t="str">
        <f>INDEX(customers!$K:$K,MATCH(orders!$B1540,customers!$A:$A,0))</f>
        <v>Monthly</v>
      </c>
    </row>
    <row r="1541" spans="1:18" x14ac:dyDescent="0.25">
      <c r="A1541" t="s">
        <v>2855</v>
      </c>
      <c r="B1541" t="s">
        <v>2850</v>
      </c>
      <c r="C1541" t="s">
        <v>2856</v>
      </c>
      <c r="D1541" s="26">
        <v>45630</v>
      </c>
      <c r="E1541" t="s">
        <v>17</v>
      </c>
      <c r="F1541" t="s">
        <v>4</v>
      </c>
      <c r="G1541">
        <v>75</v>
      </c>
      <c r="H1541">
        <v>60</v>
      </c>
      <c r="I1541" s="26">
        <f t="shared" si="48"/>
        <v>45627</v>
      </c>
      <c r="J1541" s="26">
        <f>INDEX(customers!$L:$L,MATCH(orders!$B1541,customers!$A:$A,0))</f>
        <v>45536</v>
      </c>
      <c r="K1541">
        <v>1</v>
      </c>
      <c r="L1541">
        <f t="shared" si="49"/>
        <v>3</v>
      </c>
      <c r="M1541" s="26" t="str">
        <f>INDEX(customers!$I:$I,MATCH(orders!$B1541,customers!$A:$A,0))</f>
        <v>Affiliate</v>
      </c>
      <c r="N1541" s="26" t="str">
        <f>INDEX(customers!$E:$E,MATCH(orders!$B1541,customers!$A:$A,0))</f>
        <v>North America</v>
      </c>
      <c r="O1541" s="26" t="str">
        <f>INDEX(customers!$F:$F,MATCH(orders!$B1541,customers!$A:$A,0))</f>
        <v>Tech</v>
      </c>
      <c r="P1541" s="26" t="str">
        <f>INDEX(customers!$G:$G,MATCH(orders!$B1541,customers!$A:$A,0))</f>
        <v>Mid-Market</v>
      </c>
      <c r="Q1541" t="str">
        <f>INDEX(customers!$J:$J,MATCH(orders!$B1541,customers!$A:$A,0))</f>
        <v>Basic</v>
      </c>
      <c r="R1541" t="str">
        <f>INDEX(customers!$K:$K,MATCH(orders!$B1541,customers!$A:$A,0))</f>
        <v>Monthly</v>
      </c>
    </row>
    <row r="1542" spans="1:18" x14ac:dyDescent="0.25">
      <c r="A1542" t="s">
        <v>2857</v>
      </c>
      <c r="B1542" t="s">
        <v>2858</v>
      </c>
      <c r="C1542" t="s">
        <v>2859</v>
      </c>
      <c r="D1542" s="26">
        <v>44854</v>
      </c>
      <c r="E1542" t="s">
        <v>18</v>
      </c>
      <c r="F1542" t="s">
        <v>5</v>
      </c>
      <c r="G1542">
        <v>1440</v>
      </c>
      <c r="H1542">
        <v>1180.8</v>
      </c>
      <c r="I1542" s="26">
        <f t="shared" si="48"/>
        <v>44835</v>
      </c>
      <c r="J1542" s="26">
        <f>INDEX(customers!$L:$L,MATCH(orders!$B1542,customers!$A:$A,0))</f>
        <v>44835</v>
      </c>
      <c r="K1542">
        <v>1</v>
      </c>
      <c r="L1542">
        <f t="shared" si="49"/>
        <v>0</v>
      </c>
      <c r="M1542" s="26" t="str">
        <f>INDEX(customers!$I:$I,MATCH(orders!$B1542,customers!$A:$A,0))</f>
        <v>Paid Search</v>
      </c>
      <c r="N1542" s="26" t="str">
        <f>INDEX(customers!$E:$E,MATCH(orders!$B1542,customers!$A:$A,0))</f>
        <v>Europe</v>
      </c>
      <c r="O1542" s="26" t="str">
        <f>INDEX(customers!$F:$F,MATCH(orders!$B1542,customers!$A:$A,0))</f>
        <v>Healthcare</v>
      </c>
      <c r="P1542" s="26" t="str">
        <f>INDEX(customers!$G:$G,MATCH(orders!$B1542,customers!$A:$A,0))</f>
        <v>Mid-Market</v>
      </c>
      <c r="Q1542" t="str">
        <f>INDEX(customers!$J:$J,MATCH(orders!$B1542,customers!$A:$A,0))</f>
        <v>Pro</v>
      </c>
      <c r="R1542" t="str">
        <f>INDEX(customers!$K:$K,MATCH(orders!$B1542,customers!$A:$A,0))</f>
        <v>Annual</v>
      </c>
    </row>
    <row r="1543" spans="1:18" x14ac:dyDescent="0.25">
      <c r="A1543" t="s">
        <v>2860</v>
      </c>
      <c r="B1543" t="s">
        <v>2861</v>
      </c>
      <c r="C1543" t="s">
        <v>2862</v>
      </c>
      <c r="D1543" s="26">
        <v>45472</v>
      </c>
      <c r="E1543" t="s">
        <v>17</v>
      </c>
      <c r="F1543" t="s">
        <v>4</v>
      </c>
      <c r="G1543">
        <v>75</v>
      </c>
      <c r="H1543">
        <v>60</v>
      </c>
      <c r="I1543" s="26">
        <f t="shared" si="48"/>
        <v>45444</v>
      </c>
      <c r="J1543" s="26">
        <f>INDEX(customers!$L:$L,MATCH(orders!$B1543,customers!$A:$A,0))</f>
        <v>45444</v>
      </c>
      <c r="K1543">
        <v>1</v>
      </c>
      <c r="L1543">
        <f t="shared" si="49"/>
        <v>0</v>
      </c>
      <c r="M1543" s="26" t="str">
        <f>INDEX(customers!$I:$I,MATCH(orders!$B1543,customers!$A:$A,0))</f>
        <v>Social Media</v>
      </c>
      <c r="N1543" s="26" t="str">
        <f>INDEX(customers!$E:$E,MATCH(orders!$B1543,customers!$A:$A,0))</f>
        <v>North America</v>
      </c>
      <c r="O1543" s="26" t="str">
        <f>INDEX(customers!$F:$F,MATCH(orders!$B1543,customers!$A:$A,0))</f>
        <v>Healthcare</v>
      </c>
      <c r="P1543" s="26" t="str">
        <f>INDEX(customers!$G:$G,MATCH(orders!$B1543,customers!$A:$A,0))</f>
        <v>SMBs</v>
      </c>
      <c r="Q1543" t="str">
        <f>INDEX(customers!$J:$J,MATCH(orders!$B1543,customers!$A:$A,0))</f>
        <v>Basic</v>
      </c>
      <c r="R1543" t="str">
        <f>INDEX(customers!$K:$K,MATCH(orders!$B1543,customers!$A:$A,0))</f>
        <v>Monthly</v>
      </c>
    </row>
    <row r="1544" spans="1:18" x14ac:dyDescent="0.25">
      <c r="A1544" t="s">
        <v>2863</v>
      </c>
      <c r="B1544" t="s">
        <v>2861</v>
      </c>
      <c r="C1544" t="s">
        <v>2862</v>
      </c>
      <c r="D1544" s="26">
        <v>45502</v>
      </c>
      <c r="E1544" t="s">
        <v>17</v>
      </c>
      <c r="F1544" t="s">
        <v>4</v>
      </c>
      <c r="G1544">
        <v>75</v>
      </c>
      <c r="H1544">
        <v>60</v>
      </c>
      <c r="I1544" s="26">
        <f t="shared" si="48"/>
        <v>45474</v>
      </c>
      <c r="J1544" s="26">
        <f>INDEX(customers!$L:$L,MATCH(orders!$B1544,customers!$A:$A,0))</f>
        <v>45444</v>
      </c>
      <c r="K1544">
        <v>1</v>
      </c>
      <c r="L1544">
        <f t="shared" si="49"/>
        <v>1</v>
      </c>
      <c r="M1544" s="26" t="str">
        <f>INDEX(customers!$I:$I,MATCH(orders!$B1544,customers!$A:$A,0))</f>
        <v>Social Media</v>
      </c>
      <c r="N1544" s="26" t="str">
        <f>INDEX(customers!$E:$E,MATCH(orders!$B1544,customers!$A:$A,0))</f>
        <v>North America</v>
      </c>
      <c r="O1544" s="26" t="str">
        <f>INDEX(customers!$F:$F,MATCH(orders!$B1544,customers!$A:$A,0))</f>
        <v>Healthcare</v>
      </c>
      <c r="P1544" s="26" t="str">
        <f>INDEX(customers!$G:$G,MATCH(orders!$B1544,customers!$A:$A,0))</f>
        <v>SMBs</v>
      </c>
      <c r="Q1544" t="str">
        <f>INDEX(customers!$J:$J,MATCH(orders!$B1544,customers!$A:$A,0))</f>
        <v>Basic</v>
      </c>
      <c r="R1544" t="str">
        <f>INDEX(customers!$K:$K,MATCH(orders!$B1544,customers!$A:$A,0))</f>
        <v>Monthly</v>
      </c>
    </row>
    <row r="1545" spans="1:18" x14ac:dyDescent="0.25">
      <c r="A1545" t="s">
        <v>2864</v>
      </c>
      <c r="B1545" t="s">
        <v>2861</v>
      </c>
      <c r="C1545" t="s">
        <v>2865</v>
      </c>
      <c r="D1545" s="26">
        <v>45503</v>
      </c>
      <c r="E1545" t="s">
        <v>17</v>
      </c>
      <c r="F1545" t="s">
        <v>4</v>
      </c>
      <c r="G1545">
        <v>75</v>
      </c>
      <c r="H1545">
        <v>60</v>
      </c>
      <c r="I1545" s="26">
        <f t="shared" si="48"/>
        <v>45474</v>
      </c>
      <c r="J1545" s="26">
        <f>INDEX(customers!$L:$L,MATCH(orders!$B1545,customers!$A:$A,0))</f>
        <v>45444</v>
      </c>
      <c r="K1545">
        <v>1</v>
      </c>
      <c r="L1545">
        <f t="shared" si="49"/>
        <v>1</v>
      </c>
      <c r="M1545" s="26" t="str">
        <f>INDEX(customers!$I:$I,MATCH(orders!$B1545,customers!$A:$A,0))</f>
        <v>Social Media</v>
      </c>
      <c r="N1545" s="26" t="str">
        <f>INDEX(customers!$E:$E,MATCH(orders!$B1545,customers!$A:$A,0))</f>
        <v>North America</v>
      </c>
      <c r="O1545" s="26" t="str">
        <f>INDEX(customers!$F:$F,MATCH(orders!$B1545,customers!$A:$A,0))</f>
        <v>Healthcare</v>
      </c>
      <c r="P1545" s="26" t="str">
        <f>INDEX(customers!$G:$G,MATCH(orders!$B1545,customers!$A:$A,0))</f>
        <v>SMBs</v>
      </c>
      <c r="Q1545" t="str">
        <f>INDEX(customers!$J:$J,MATCH(orders!$B1545,customers!$A:$A,0))</f>
        <v>Basic</v>
      </c>
      <c r="R1545" t="str">
        <f>INDEX(customers!$K:$K,MATCH(orders!$B1545,customers!$A:$A,0))</f>
        <v>Monthly</v>
      </c>
    </row>
    <row r="1546" spans="1:18" x14ac:dyDescent="0.25">
      <c r="A1546" t="s">
        <v>2866</v>
      </c>
      <c r="B1546" t="s">
        <v>2861</v>
      </c>
      <c r="C1546" t="s">
        <v>2867</v>
      </c>
      <c r="D1546" s="26">
        <v>45534</v>
      </c>
      <c r="E1546" t="s">
        <v>17</v>
      </c>
      <c r="F1546" t="s">
        <v>4</v>
      </c>
      <c r="G1546">
        <v>75</v>
      </c>
      <c r="H1546">
        <v>60</v>
      </c>
      <c r="I1546" s="26">
        <f t="shared" si="48"/>
        <v>45505</v>
      </c>
      <c r="J1546" s="26">
        <f>INDEX(customers!$L:$L,MATCH(orders!$B1546,customers!$A:$A,0))</f>
        <v>45444</v>
      </c>
      <c r="K1546">
        <v>1</v>
      </c>
      <c r="L1546">
        <f t="shared" si="49"/>
        <v>2</v>
      </c>
      <c r="M1546" s="26" t="str">
        <f>INDEX(customers!$I:$I,MATCH(orders!$B1546,customers!$A:$A,0))</f>
        <v>Social Media</v>
      </c>
      <c r="N1546" s="26" t="str">
        <f>INDEX(customers!$E:$E,MATCH(orders!$B1546,customers!$A:$A,0))</f>
        <v>North America</v>
      </c>
      <c r="O1546" s="26" t="str">
        <f>INDEX(customers!$F:$F,MATCH(orders!$B1546,customers!$A:$A,0))</f>
        <v>Healthcare</v>
      </c>
      <c r="P1546" s="26" t="str">
        <f>INDEX(customers!$G:$G,MATCH(orders!$B1546,customers!$A:$A,0))</f>
        <v>SMBs</v>
      </c>
      <c r="Q1546" t="str">
        <f>INDEX(customers!$J:$J,MATCH(orders!$B1546,customers!$A:$A,0))</f>
        <v>Basic</v>
      </c>
      <c r="R1546" t="str">
        <f>INDEX(customers!$K:$K,MATCH(orders!$B1546,customers!$A:$A,0))</f>
        <v>Monthly</v>
      </c>
    </row>
    <row r="1547" spans="1:18" x14ac:dyDescent="0.25">
      <c r="A1547" t="s">
        <v>2868</v>
      </c>
      <c r="B1547" t="s">
        <v>2861</v>
      </c>
      <c r="C1547" t="s">
        <v>2869</v>
      </c>
      <c r="D1547" s="26">
        <v>45565</v>
      </c>
      <c r="E1547" t="s">
        <v>17</v>
      </c>
      <c r="F1547" t="s">
        <v>4</v>
      </c>
      <c r="G1547">
        <v>75</v>
      </c>
      <c r="H1547">
        <v>60</v>
      </c>
      <c r="I1547" s="26">
        <f t="shared" si="48"/>
        <v>45536</v>
      </c>
      <c r="J1547" s="26">
        <f>INDEX(customers!$L:$L,MATCH(orders!$B1547,customers!$A:$A,0))</f>
        <v>45444</v>
      </c>
      <c r="K1547">
        <v>1</v>
      </c>
      <c r="L1547">
        <f t="shared" si="49"/>
        <v>3</v>
      </c>
      <c r="M1547" s="26" t="str">
        <f>INDEX(customers!$I:$I,MATCH(orders!$B1547,customers!$A:$A,0))</f>
        <v>Social Media</v>
      </c>
      <c r="N1547" s="26" t="str">
        <f>INDEX(customers!$E:$E,MATCH(orders!$B1547,customers!$A:$A,0))</f>
        <v>North America</v>
      </c>
      <c r="O1547" s="26" t="str">
        <f>INDEX(customers!$F:$F,MATCH(orders!$B1547,customers!$A:$A,0))</f>
        <v>Healthcare</v>
      </c>
      <c r="P1547" s="26" t="str">
        <f>INDEX(customers!$G:$G,MATCH(orders!$B1547,customers!$A:$A,0))</f>
        <v>SMBs</v>
      </c>
      <c r="Q1547" t="str">
        <f>INDEX(customers!$J:$J,MATCH(orders!$B1547,customers!$A:$A,0))</f>
        <v>Basic</v>
      </c>
      <c r="R1547" t="str">
        <f>INDEX(customers!$K:$K,MATCH(orders!$B1547,customers!$A:$A,0))</f>
        <v>Monthly</v>
      </c>
    </row>
    <row r="1548" spans="1:18" x14ac:dyDescent="0.25">
      <c r="A1548" t="s">
        <v>2870</v>
      </c>
      <c r="B1548" t="s">
        <v>2861</v>
      </c>
      <c r="C1548" t="s">
        <v>2869</v>
      </c>
      <c r="D1548" s="26">
        <v>45595</v>
      </c>
      <c r="E1548" t="s">
        <v>17</v>
      </c>
      <c r="F1548" t="s">
        <v>4</v>
      </c>
      <c r="G1548">
        <v>75</v>
      </c>
      <c r="H1548">
        <v>60</v>
      </c>
      <c r="I1548" s="26">
        <f t="shared" si="48"/>
        <v>45566</v>
      </c>
      <c r="J1548" s="26">
        <f>INDEX(customers!$L:$L,MATCH(orders!$B1548,customers!$A:$A,0))</f>
        <v>45444</v>
      </c>
      <c r="K1548">
        <v>1</v>
      </c>
      <c r="L1548">
        <f t="shared" si="49"/>
        <v>4</v>
      </c>
      <c r="M1548" s="26" t="str">
        <f>INDEX(customers!$I:$I,MATCH(orders!$B1548,customers!$A:$A,0))</f>
        <v>Social Media</v>
      </c>
      <c r="N1548" s="26" t="str">
        <f>INDEX(customers!$E:$E,MATCH(orders!$B1548,customers!$A:$A,0))</f>
        <v>North America</v>
      </c>
      <c r="O1548" s="26" t="str">
        <f>INDEX(customers!$F:$F,MATCH(orders!$B1548,customers!$A:$A,0))</f>
        <v>Healthcare</v>
      </c>
      <c r="P1548" s="26" t="str">
        <f>INDEX(customers!$G:$G,MATCH(orders!$B1548,customers!$A:$A,0))</f>
        <v>SMBs</v>
      </c>
      <c r="Q1548" t="str">
        <f>INDEX(customers!$J:$J,MATCH(orders!$B1548,customers!$A:$A,0))</f>
        <v>Basic</v>
      </c>
      <c r="R1548" t="str">
        <f>INDEX(customers!$K:$K,MATCH(orders!$B1548,customers!$A:$A,0))</f>
        <v>Monthly</v>
      </c>
    </row>
    <row r="1549" spans="1:18" x14ac:dyDescent="0.25">
      <c r="A1549" t="s">
        <v>2871</v>
      </c>
      <c r="B1549" t="s">
        <v>2861</v>
      </c>
      <c r="C1549" t="s">
        <v>2872</v>
      </c>
      <c r="D1549" s="26">
        <v>45596</v>
      </c>
      <c r="E1549" t="s">
        <v>17</v>
      </c>
      <c r="F1549" t="s">
        <v>4</v>
      </c>
      <c r="G1549">
        <v>75</v>
      </c>
      <c r="H1549">
        <v>60</v>
      </c>
      <c r="I1549" s="26">
        <f t="shared" si="48"/>
        <v>45566</v>
      </c>
      <c r="J1549" s="26">
        <f>INDEX(customers!$L:$L,MATCH(orders!$B1549,customers!$A:$A,0))</f>
        <v>45444</v>
      </c>
      <c r="K1549">
        <v>1</v>
      </c>
      <c r="L1549">
        <f t="shared" si="49"/>
        <v>4</v>
      </c>
      <c r="M1549" s="26" t="str">
        <f>INDEX(customers!$I:$I,MATCH(orders!$B1549,customers!$A:$A,0))</f>
        <v>Social Media</v>
      </c>
      <c r="N1549" s="26" t="str">
        <f>INDEX(customers!$E:$E,MATCH(orders!$B1549,customers!$A:$A,0))</f>
        <v>North America</v>
      </c>
      <c r="O1549" s="26" t="str">
        <f>INDEX(customers!$F:$F,MATCH(orders!$B1549,customers!$A:$A,0))</f>
        <v>Healthcare</v>
      </c>
      <c r="P1549" s="26" t="str">
        <f>INDEX(customers!$G:$G,MATCH(orders!$B1549,customers!$A:$A,0))</f>
        <v>SMBs</v>
      </c>
      <c r="Q1549" t="str">
        <f>INDEX(customers!$J:$J,MATCH(orders!$B1549,customers!$A:$A,0))</f>
        <v>Basic</v>
      </c>
      <c r="R1549" t="str">
        <f>INDEX(customers!$K:$K,MATCH(orders!$B1549,customers!$A:$A,0))</f>
        <v>Monthly</v>
      </c>
    </row>
    <row r="1550" spans="1:18" x14ac:dyDescent="0.25">
      <c r="A1550" t="s">
        <v>2873</v>
      </c>
      <c r="B1550" t="s">
        <v>2861</v>
      </c>
      <c r="C1550" t="s">
        <v>2872</v>
      </c>
      <c r="D1550" s="26">
        <v>45626</v>
      </c>
      <c r="E1550" t="s">
        <v>17</v>
      </c>
      <c r="F1550" t="s">
        <v>4</v>
      </c>
      <c r="G1550">
        <v>75</v>
      </c>
      <c r="H1550">
        <v>60</v>
      </c>
      <c r="I1550" s="26">
        <f t="shared" si="48"/>
        <v>45597</v>
      </c>
      <c r="J1550" s="26">
        <f>INDEX(customers!$L:$L,MATCH(orders!$B1550,customers!$A:$A,0))</f>
        <v>45444</v>
      </c>
      <c r="K1550">
        <v>1</v>
      </c>
      <c r="L1550">
        <f t="shared" si="49"/>
        <v>5</v>
      </c>
      <c r="M1550" s="26" t="str">
        <f>INDEX(customers!$I:$I,MATCH(orders!$B1550,customers!$A:$A,0))</f>
        <v>Social Media</v>
      </c>
      <c r="N1550" s="26" t="str">
        <f>INDEX(customers!$E:$E,MATCH(orders!$B1550,customers!$A:$A,0))</f>
        <v>North America</v>
      </c>
      <c r="O1550" s="26" t="str">
        <f>INDEX(customers!$F:$F,MATCH(orders!$B1550,customers!$A:$A,0))</f>
        <v>Healthcare</v>
      </c>
      <c r="P1550" s="26" t="str">
        <f>INDEX(customers!$G:$G,MATCH(orders!$B1550,customers!$A:$A,0))</f>
        <v>SMBs</v>
      </c>
      <c r="Q1550" t="str">
        <f>INDEX(customers!$J:$J,MATCH(orders!$B1550,customers!$A:$A,0))</f>
        <v>Basic</v>
      </c>
      <c r="R1550" t="str">
        <f>INDEX(customers!$K:$K,MATCH(orders!$B1550,customers!$A:$A,0))</f>
        <v>Monthly</v>
      </c>
    </row>
    <row r="1551" spans="1:18" x14ac:dyDescent="0.25">
      <c r="A1551" t="s">
        <v>2874</v>
      </c>
      <c r="B1551" t="s">
        <v>2861</v>
      </c>
      <c r="C1551" t="s">
        <v>2875</v>
      </c>
      <c r="D1551" s="26">
        <v>45627</v>
      </c>
      <c r="E1551" t="s">
        <v>17</v>
      </c>
      <c r="F1551" t="s">
        <v>4</v>
      </c>
      <c r="G1551">
        <v>75</v>
      </c>
      <c r="H1551">
        <v>60</v>
      </c>
      <c r="I1551" s="26">
        <f t="shared" si="48"/>
        <v>45627</v>
      </c>
      <c r="J1551" s="26">
        <f>INDEX(customers!$L:$L,MATCH(orders!$B1551,customers!$A:$A,0))</f>
        <v>45444</v>
      </c>
      <c r="K1551">
        <v>1</v>
      </c>
      <c r="L1551">
        <f t="shared" si="49"/>
        <v>6</v>
      </c>
      <c r="M1551" s="26" t="str">
        <f>INDEX(customers!$I:$I,MATCH(orders!$B1551,customers!$A:$A,0))</f>
        <v>Social Media</v>
      </c>
      <c r="N1551" s="26" t="str">
        <f>INDEX(customers!$E:$E,MATCH(orders!$B1551,customers!$A:$A,0))</f>
        <v>North America</v>
      </c>
      <c r="O1551" s="26" t="str">
        <f>INDEX(customers!$F:$F,MATCH(orders!$B1551,customers!$A:$A,0))</f>
        <v>Healthcare</v>
      </c>
      <c r="P1551" s="26" t="str">
        <f>INDEX(customers!$G:$G,MATCH(orders!$B1551,customers!$A:$A,0))</f>
        <v>SMBs</v>
      </c>
      <c r="Q1551" t="str">
        <f>INDEX(customers!$J:$J,MATCH(orders!$B1551,customers!$A:$A,0))</f>
        <v>Basic</v>
      </c>
      <c r="R1551" t="str">
        <f>INDEX(customers!$K:$K,MATCH(orders!$B1551,customers!$A:$A,0))</f>
        <v>Monthly</v>
      </c>
    </row>
    <row r="1552" spans="1:18" x14ac:dyDescent="0.25">
      <c r="A1552" t="s">
        <v>2876</v>
      </c>
      <c r="B1552" t="s">
        <v>2877</v>
      </c>
      <c r="C1552" t="s">
        <v>2878</v>
      </c>
      <c r="D1552" s="26">
        <v>45218</v>
      </c>
      <c r="E1552" t="s">
        <v>18</v>
      </c>
      <c r="F1552" t="s">
        <v>4</v>
      </c>
      <c r="G1552">
        <v>135</v>
      </c>
      <c r="H1552">
        <v>110.7</v>
      </c>
      <c r="I1552" s="26">
        <f t="shared" si="48"/>
        <v>45200</v>
      </c>
      <c r="J1552" s="26">
        <f>INDEX(customers!$L:$L,MATCH(orders!$B1552,customers!$A:$A,0))</f>
        <v>45200</v>
      </c>
      <c r="K1552">
        <v>1</v>
      </c>
      <c r="L1552">
        <f t="shared" si="49"/>
        <v>0</v>
      </c>
      <c r="M1552" s="26" t="str">
        <f>INDEX(customers!$I:$I,MATCH(orders!$B1552,customers!$A:$A,0))</f>
        <v>Email</v>
      </c>
      <c r="N1552" s="26" t="str">
        <f>INDEX(customers!$E:$E,MATCH(orders!$B1552,customers!$A:$A,0))</f>
        <v>North America</v>
      </c>
      <c r="O1552" s="26" t="str">
        <f>INDEX(customers!$F:$F,MATCH(orders!$B1552,customers!$A:$A,0))</f>
        <v>Tech</v>
      </c>
      <c r="P1552" s="26" t="str">
        <f>INDEX(customers!$G:$G,MATCH(orders!$B1552,customers!$A:$A,0))</f>
        <v>Mid-Market</v>
      </c>
      <c r="Q1552" t="str">
        <f>INDEX(customers!$J:$J,MATCH(orders!$B1552,customers!$A:$A,0))</f>
        <v>Pro</v>
      </c>
      <c r="R1552" t="str">
        <f>INDEX(customers!$K:$K,MATCH(orders!$B1552,customers!$A:$A,0))</f>
        <v>Monthly</v>
      </c>
    </row>
    <row r="1553" spans="1:18" x14ac:dyDescent="0.25">
      <c r="A1553" t="s">
        <v>2879</v>
      </c>
      <c r="B1553" t="s">
        <v>2877</v>
      </c>
      <c r="C1553" t="s">
        <v>2880</v>
      </c>
      <c r="D1553" s="26">
        <v>45249</v>
      </c>
      <c r="E1553" t="s">
        <v>18</v>
      </c>
      <c r="F1553" t="s">
        <v>4</v>
      </c>
      <c r="G1553">
        <v>135</v>
      </c>
      <c r="H1553">
        <v>110.7</v>
      </c>
      <c r="I1553" s="26">
        <f t="shared" si="48"/>
        <v>45231</v>
      </c>
      <c r="J1553" s="26">
        <f>INDEX(customers!$L:$L,MATCH(orders!$B1553,customers!$A:$A,0))</f>
        <v>45200</v>
      </c>
      <c r="K1553">
        <v>1</v>
      </c>
      <c r="L1553">
        <f t="shared" si="49"/>
        <v>1</v>
      </c>
      <c r="M1553" s="26" t="str">
        <f>INDEX(customers!$I:$I,MATCH(orders!$B1553,customers!$A:$A,0))</f>
        <v>Email</v>
      </c>
      <c r="N1553" s="26" t="str">
        <f>INDEX(customers!$E:$E,MATCH(orders!$B1553,customers!$A:$A,0))</f>
        <v>North America</v>
      </c>
      <c r="O1553" s="26" t="str">
        <f>INDEX(customers!$F:$F,MATCH(orders!$B1553,customers!$A:$A,0))</f>
        <v>Tech</v>
      </c>
      <c r="P1553" s="26" t="str">
        <f>INDEX(customers!$G:$G,MATCH(orders!$B1553,customers!$A:$A,0))</f>
        <v>Mid-Market</v>
      </c>
      <c r="Q1553" t="str">
        <f>INDEX(customers!$J:$J,MATCH(orders!$B1553,customers!$A:$A,0))</f>
        <v>Pro</v>
      </c>
      <c r="R1553" t="str">
        <f>INDEX(customers!$K:$K,MATCH(orders!$B1553,customers!$A:$A,0))</f>
        <v>Monthly</v>
      </c>
    </row>
    <row r="1554" spans="1:18" x14ac:dyDescent="0.25">
      <c r="A1554" t="s">
        <v>2881</v>
      </c>
      <c r="B1554" t="s">
        <v>2877</v>
      </c>
      <c r="C1554" t="s">
        <v>2880</v>
      </c>
      <c r="D1554" s="26">
        <v>45279</v>
      </c>
      <c r="E1554" t="s">
        <v>18</v>
      </c>
      <c r="F1554" t="s">
        <v>4</v>
      </c>
      <c r="G1554">
        <v>135</v>
      </c>
      <c r="H1554">
        <v>110.7</v>
      </c>
      <c r="I1554" s="26">
        <f t="shared" si="48"/>
        <v>45261</v>
      </c>
      <c r="J1554" s="26">
        <f>INDEX(customers!$L:$L,MATCH(orders!$B1554,customers!$A:$A,0))</f>
        <v>45200</v>
      </c>
      <c r="K1554">
        <v>1</v>
      </c>
      <c r="L1554">
        <f t="shared" si="49"/>
        <v>2</v>
      </c>
      <c r="M1554" s="26" t="str">
        <f>INDEX(customers!$I:$I,MATCH(orders!$B1554,customers!$A:$A,0))</f>
        <v>Email</v>
      </c>
      <c r="N1554" s="26" t="str">
        <f>INDEX(customers!$E:$E,MATCH(orders!$B1554,customers!$A:$A,0))</f>
        <v>North America</v>
      </c>
      <c r="O1554" s="26" t="str">
        <f>INDEX(customers!$F:$F,MATCH(orders!$B1554,customers!$A:$A,0))</f>
        <v>Tech</v>
      </c>
      <c r="P1554" s="26" t="str">
        <f>INDEX(customers!$G:$G,MATCH(orders!$B1554,customers!$A:$A,0))</f>
        <v>Mid-Market</v>
      </c>
      <c r="Q1554" t="str">
        <f>INDEX(customers!$J:$J,MATCH(orders!$B1554,customers!$A:$A,0))</f>
        <v>Pro</v>
      </c>
      <c r="R1554" t="str">
        <f>INDEX(customers!$K:$K,MATCH(orders!$B1554,customers!$A:$A,0))</f>
        <v>Monthly</v>
      </c>
    </row>
    <row r="1555" spans="1:18" x14ac:dyDescent="0.25">
      <c r="A1555" t="s">
        <v>2882</v>
      </c>
      <c r="B1555" t="s">
        <v>2877</v>
      </c>
      <c r="C1555" t="s">
        <v>2883</v>
      </c>
      <c r="D1555" s="26">
        <v>45280</v>
      </c>
      <c r="E1555" t="s">
        <v>18</v>
      </c>
      <c r="F1555" t="s">
        <v>4</v>
      </c>
      <c r="G1555">
        <v>135</v>
      </c>
      <c r="H1555">
        <v>110.7</v>
      </c>
      <c r="I1555" s="26">
        <f t="shared" si="48"/>
        <v>45261</v>
      </c>
      <c r="J1555" s="26">
        <f>INDEX(customers!$L:$L,MATCH(orders!$B1555,customers!$A:$A,0))</f>
        <v>45200</v>
      </c>
      <c r="K1555">
        <v>1</v>
      </c>
      <c r="L1555">
        <f t="shared" si="49"/>
        <v>2</v>
      </c>
      <c r="M1555" s="26" t="str">
        <f>INDEX(customers!$I:$I,MATCH(orders!$B1555,customers!$A:$A,0))</f>
        <v>Email</v>
      </c>
      <c r="N1555" s="26" t="str">
        <f>INDEX(customers!$E:$E,MATCH(orders!$B1555,customers!$A:$A,0))</f>
        <v>North America</v>
      </c>
      <c r="O1555" s="26" t="str">
        <f>INDEX(customers!$F:$F,MATCH(orders!$B1555,customers!$A:$A,0))</f>
        <v>Tech</v>
      </c>
      <c r="P1555" s="26" t="str">
        <f>INDEX(customers!$G:$G,MATCH(orders!$B1555,customers!$A:$A,0))</f>
        <v>Mid-Market</v>
      </c>
      <c r="Q1555" t="str">
        <f>INDEX(customers!$J:$J,MATCH(orders!$B1555,customers!$A:$A,0))</f>
        <v>Pro</v>
      </c>
      <c r="R1555" t="str">
        <f>INDEX(customers!$K:$K,MATCH(orders!$B1555,customers!$A:$A,0))</f>
        <v>Monthly</v>
      </c>
    </row>
    <row r="1556" spans="1:18" x14ac:dyDescent="0.25">
      <c r="A1556" t="s">
        <v>2884</v>
      </c>
      <c r="B1556" t="s">
        <v>2885</v>
      </c>
      <c r="C1556" t="s">
        <v>2886</v>
      </c>
      <c r="D1556" s="26">
        <v>45308</v>
      </c>
      <c r="E1556" t="s">
        <v>18</v>
      </c>
      <c r="F1556" t="s">
        <v>4</v>
      </c>
      <c r="G1556">
        <v>135</v>
      </c>
      <c r="H1556">
        <v>110.7</v>
      </c>
      <c r="I1556" s="26">
        <f t="shared" si="48"/>
        <v>45292</v>
      </c>
      <c r="J1556" s="26">
        <f>INDEX(customers!$L:$L,MATCH(orders!$B1556,customers!$A:$A,0))</f>
        <v>45292</v>
      </c>
      <c r="K1556">
        <v>1</v>
      </c>
      <c r="L1556">
        <f t="shared" si="49"/>
        <v>0</v>
      </c>
      <c r="M1556" s="26" t="str">
        <f>INDEX(customers!$I:$I,MATCH(orders!$B1556,customers!$A:$A,0))</f>
        <v>Social Media</v>
      </c>
      <c r="N1556" s="26" t="str">
        <f>INDEX(customers!$E:$E,MATCH(orders!$B1556,customers!$A:$A,0))</f>
        <v>North America</v>
      </c>
      <c r="O1556" s="26" t="str">
        <f>INDEX(customers!$F:$F,MATCH(orders!$B1556,customers!$A:$A,0))</f>
        <v>Retail</v>
      </c>
      <c r="P1556" s="26" t="str">
        <f>INDEX(customers!$G:$G,MATCH(orders!$B1556,customers!$A:$A,0))</f>
        <v>SMBs</v>
      </c>
      <c r="Q1556" t="str">
        <f>INDEX(customers!$J:$J,MATCH(orders!$B1556,customers!$A:$A,0))</f>
        <v>Pro</v>
      </c>
      <c r="R1556" t="str">
        <f>INDEX(customers!$K:$K,MATCH(orders!$B1556,customers!$A:$A,0))</f>
        <v>Monthly</v>
      </c>
    </row>
    <row r="1557" spans="1:18" x14ac:dyDescent="0.25">
      <c r="A1557" t="s">
        <v>2887</v>
      </c>
      <c r="B1557" t="s">
        <v>2885</v>
      </c>
      <c r="C1557" t="s">
        <v>2888</v>
      </c>
      <c r="D1557" s="26">
        <v>45339</v>
      </c>
      <c r="E1557" t="s">
        <v>18</v>
      </c>
      <c r="F1557" t="s">
        <v>4</v>
      </c>
      <c r="G1557">
        <v>135</v>
      </c>
      <c r="H1557">
        <v>110.7</v>
      </c>
      <c r="I1557" s="26">
        <f t="shared" si="48"/>
        <v>45323</v>
      </c>
      <c r="J1557" s="26">
        <f>INDEX(customers!$L:$L,MATCH(orders!$B1557,customers!$A:$A,0))</f>
        <v>45292</v>
      </c>
      <c r="K1557">
        <v>1</v>
      </c>
      <c r="L1557">
        <f t="shared" si="49"/>
        <v>1</v>
      </c>
      <c r="M1557" s="26" t="str">
        <f>INDEX(customers!$I:$I,MATCH(orders!$B1557,customers!$A:$A,0))</f>
        <v>Social Media</v>
      </c>
      <c r="N1557" s="26" t="str">
        <f>INDEX(customers!$E:$E,MATCH(orders!$B1557,customers!$A:$A,0))</f>
        <v>North America</v>
      </c>
      <c r="O1557" s="26" t="str">
        <f>INDEX(customers!$F:$F,MATCH(orders!$B1557,customers!$A:$A,0))</f>
        <v>Retail</v>
      </c>
      <c r="P1557" s="26" t="str">
        <f>INDEX(customers!$G:$G,MATCH(orders!$B1557,customers!$A:$A,0))</f>
        <v>SMBs</v>
      </c>
      <c r="Q1557" t="str">
        <f>INDEX(customers!$J:$J,MATCH(orders!$B1557,customers!$A:$A,0))</f>
        <v>Pro</v>
      </c>
      <c r="R1557" t="str">
        <f>INDEX(customers!$K:$K,MATCH(orders!$B1557,customers!$A:$A,0))</f>
        <v>Monthly</v>
      </c>
    </row>
    <row r="1558" spans="1:18" x14ac:dyDescent="0.25">
      <c r="A1558" t="s">
        <v>2889</v>
      </c>
      <c r="B1558" t="s">
        <v>2885</v>
      </c>
      <c r="C1558" t="s">
        <v>2888</v>
      </c>
      <c r="D1558" s="26">
        <v>45368</v>
      </c>
      <c r="E1558" t="s">
        <v>18</v>
      </c>
      <c r="F1558" t="s">
        <v>4</v>
      </c>
      <c r="G1558">
        <v>135</v>
      </c>
      <c r="H1558">
        <v>110.7</v>
      </c>
      <c r="I1558" s="26">
        <f t="shared" si="48"/>
        <v>45352</v>
      </c>
      <c r="J1558" s="26">
        <f>INDEX(customers!$L:$L,MATCH(orders!$B1558,customers!$A:$A,0))</f>
        <v>45292</v>
      </c>
      <c r="K1558">
        <v>1</v>
      </c>
      <c r="L1558">
        <f t="shared" si="49"/>
        <v>2</v>
      </c>
      <c r="M1558" s="26" t="str">
        <f>INDEX(customers!$I:$I,MATCH(orders!$B1558,customers!$A:$A,0))</f>
        <v>Social Media</v>
      </c>
      <c r="N1558" s="26" t="str">
        <f>INDEX(customers!$E:$E,MATCH(orders!$B1558,customers!$A:$A,0))</f>
        <v>North America</v>
      </c>
      <c r="O1558" s="26" t="str">
        <f>INDEX(customers!$F:$F,MATCH(orders!$B1558,customers!$A:$A,0))</f>
        <v>Retail</v>
      </c>
      <c r="P1558" s="26" t="str">
        <f>INDEX(customers!$G:$G,MATCH(orders!$B1558,customers!$A:$A,0))</f>
        <v>SMBs</v>
      </c>
      <c r="Q1558" t="str">
        <f>INDEX(customers!$J:$J,MATCH(orders!$B1558,customers!$A:$A,0))</f>
        <v>Pro</v>
      </c>
      <c r="R1558" t="str">
        <f>INDEX(customers!$K:$K,MATCH(orders!$B1558,customers!$A:$A,0))</f>
        <v>Monthly</v>
      </c>
    </row>
    <row r="1559" spans="1:18" x14ac:dyDescent="0.25">
      <c r="A1559" t="s">
        <v>2890</v>
      </c>
      <c r="B1559" t="s">
        <v>2885</v>
      </c>
      <c r="C1559" t="s">
        <v>2891</v>
      </c>
      <c r="D1559" s="26">
        <v>45370</v>
      </c>
      <c r="E1559" t="s">
        <v>18</v>
      </c>
      <c r="F1559" t="s">
        <v>4</v>
      </c>
      <c r="G1559">
        <v>135</v>
      </c>
      <c r="H1559">
        <v>110.7</v>
      </c>
      <c r="I1559" s="26">
        <f t="shared" si="48"/>
        <v>45352</v>
      </c>
      <c r="J1559" s="26">
        <f>INDEX(customers!$L:$L,MATCH(orders!$B1559,customers!$A:$A,0))</f>
        <v>45292</v>
      </c>
      <c r="K1559">
        <v>1</v>
      </c>
      <c r="L1559">
        <f t="shared" si="49"/>
        <v>2</v>
      </c>
      <c r="M1559" s="26" t="str">
        <f>INDEX(customers!$I:$I,MATCH(orders!$B1559,customers!$A:$A,0))</f>
        <v>Social Media</v>
      </c>
      <c r="N1559" s="26" t="str">
        <f>INDEX(customers!$E:$E,MATCH(orders!$B1559,customers!$A:$A,0))</f>
        <v>North America</v>
      </c>
      <c r="O1559" s="26" t="str">
        <f>INDEX(customers!$F:$F,MATCH(orders!$B1559,customers!$A:$A,0))</f>
        <v>Retail</v>
      </c>
      <c r="P1559" s="26" t="str">
        <f>INDEX(customers!$G:$G,MATCH(orders!$B1559,customers!$A:$A,0))</f>
        <v>SMBs</v>
      </c>
      <c r="Q1559" t="str">
        <f>INDEX(customers!$J:$J,MATCH(orders!$B1559,customers!$A:$A,0))</f>
        <v>Pro</v>
      </c>
      <c r="R1559" t="str">
        <f>INDEX(customers!$K:$K,MATCH(orders!$B1559,customers!$A:$A,0))</f>
        <v>Monthly</v>
      </c>
    </row>
    <row r="1560" spans="1:18" x14ac:dyDescent="0.25">
      <c r="A1560" t="s">
        <v>2892</v>
      </c>
      <c r="B1560" t="s">
        <v>2885</v>
      </c>
      <c r="C1560" t="s">
        <v>2893</v>
      </c>
      <c r="D1560" s="26">
        <v>45401</v>
      </c>
      <c r="E1560" t="s">
        <v>18</v>
      </c>
      <c r="F1560" t="s">
        <v>4</v>
      </c>
      <c r="G1560">
        <v>135</v>
      </c>
      <c r="H1560">
        <v>110.7</v>
      </c>
      <c r="I1560" s="26">
        <f t="shared" si="48"/>
        <v>45383</v>
      </c>
      <c r="J1560" s="26">
        <f>INDEX(customers!$L:$L,MATCH(orders!$B1560,customers!$A:$A,0))</f>
        <v>45292</v>
      </c>
      <c r="K1560">
        <v>1</v>
      </c>
      <c r="L1560">
        <f t="shared" si="49"/>
        <v>3</v>
      </c>
      <c r="M1560" s="26" t="str">
        <f>INDEX(customers!$I:$I,MATCH(orders!$B1560,customers!$A:$A,0))</f>
        <v>Social Media</v>
      </c>
      <c r="N1560" s="26" t="str">
        <f>INDEX(customers!$E:$E,MATCH(orders!$B1560,customers!$A:$A,0))</f>
        <v>North America</v>
      </c>
      <c r="O1560" s="26" t="str">
        <f>INDEX(customers!$F:$F,MATCH(orders!$B1560,customers!$A:$A,0))</f>
        <v>Retail</v>
      </c>
      <c r="P1560" s="26" t="str">
        <f>INDEX(customers!$G:$G,MATCH(orders!$B1560,customers!$A:$A,0))</f>
        <v>SMBs</v>
      </c>
      <c r="Q1560" t="str">
        <f>INDEX(customers!$J:$J,MATCH(orders!$B1560,customers!$A:$A,0))</f>
        <v>Pro</v>
      </c>
      <c r="R1560" t="str">
        <f>INDEX(customers!$K:$K,MATCH(orders!$B1560,customers!$A:$A,0))</f>
        <v>Monthly</v>
      </c>
    </row>
    <row r="1561" spans="1:18" x14ac:dyDescent="0.25">
      <c r="A1561" t="s">
        <v>2894</v>
      </c>
      <c r="B1561" t="s">
        <v>2885</v>
      </c>
      <c r="C1561" t="s">
        <v>2893</v>
      </c>
      <c r="D1561" s="26">
        <v>45431</v>
      </c>
      <c r="E1561" t="s">
        <v>18</v>
      </c>
      <c r="F1561" t="s">
        <v>4</v>
      </c>
      <c r="G1561">
        <v>135</v>
      </c>
      <c r="H1561">
        <v>110.7</v>
      </c>
      <c r="I1561" s="26">
        <f t="shared" si="48"/>
        <v>45413</v>
      </c>
      <c r="J1561" s="26">
        <f>INDEX(customers!$L:$L,MATCH(orders!$B1561,customers!$A:$A,0))</f>
        <v>45292</v>
      </c>
      <c r="K1561">
        <v>1</v>
      </c>
      <c r="L1561">
        <f t="shared" si="49"/>
        <v>4</v>
      </c>
      <c r="M1561" s="26" t="str">
        <f>INDEX(customers!$I:$I,MATCH(orders!$B1561,customers!$A:$A,0))</f>
        <v>Social Media</v>
      </c>
      <c r="N1561" s="26" t="str">
        <f>INDEX(customers!$E:$E,MATCH(orders!$B1561,customers!$A:$A,0))</f>
        <v>North America</v>
      </c>
      <c r="O1561" s="26" t="str">
        <f>INDEX(customers!$F:$F,MATCH(orders!$B1561,customers!$A:$A,0))</f>
        <v>Retail</v>
      </c>
      <c r="P1561" s="26" t="str">
        <f>INDEX(customers!$G:$G,MATCH(orders!$B1561,customers!$A:$A,0))</f>
        <v>SMBs</v>
      </c>
      <c r="Q1561" t="str">
        <f>INDEX(customers!$J:$J,MATCH(orders!$B1561,customers!$A:$A,0))</f>
        <v>Pro</v>
      </c>
      <c r="R1561" t="str">
        <f>INDEX(customers!$K:$K,MATCH(orders!$B1561,customers!$A:$A,0))</f>
        <v>Monthly</v>
      </c>
    </row>
    <row r="1562" spans="1:18" x14ac:dyDescent="0.25">
      <c r="A1562" t="s">
        <v>2895</v>
      </c>
      <c r="B1562" t="s">
        <v>2885</v>
      </c>
      <c r="C1562" t="s">
        <v>2896</v>
      </c>
      <c r="D1562" s="26">
        <v>45432</v>
      </c>
      <c r="E1562" t="s">
        <v>18</v>
      </c>
      <c r="F1562" t="s">
        <v>4</v>
      </c>
      <c r="G1562">
        <v>135</v>
      </c>
      <c r="H1562">
        <v>110.7</v>
      </c>
      <c r="I1562" s="26">
        <f t="shared" si="48"/>
        <v>45413</v>
      </c>
      <c r="J1562" s="26">
        <f>INDEX(customers!$L:$L,MATCH(orders!$B1562,customers!$A:$A,0))</f>
        <v>45292</v>
      </c>
      <c r="K1562">
        <v>1</v>
      </c>
      <c r="L1562">
        <f t="shared" si="49"/>
        <v>4</v>
      </c>
      <c r="M1562" s="26" t="str">
        <f>INDEX(customers!$I:$I,MATCH(orders!$B1562,customers!$A:$A,0))</f>
        <v>Social Media</v>
      </c>
      <c r="N1562" s="26" t="str">
        <f>INDEX(customers!$E:$E,MATCH(orders!$B1562,customers!$A:$A,0))</f>
        <v>North America</v>
      </c>
      <c r="O1562" s="26" t="str">
        <f>INDEX(customers!$F:$F,MATCH(orders!$B1562,customers!$A:$A,0))</f>
        <v>Retail</v>
      </c>
      <c r="P1562" s="26" t="str">
        <f>INDEX(customers!$G:$G,MATCH(orders!$B1562,customers!$A:$A,0))</f>
        <v>SMBs</v>
      </c>
      <c r="Q1562" t="str">
        <f>INDEX(customers!$J:$J,MATCH(orders!$B1562,customers!$A:$A,0))</f>
        <v>Pro</v>
      </c>
      <c r="R1562" t="str">
        <f>INDEX(customers!$K:$K,MATCH(orders!$B1562,customers!$A:$A,0))</f>
        <v>Monthly</v>
      </c>
    </row>
    <row r="1563" spans="1:18" x14ac:dyDescent="0.25">
      <c r="A1563" t="s">
        <v>2897</v>
      </c>
      <c r="B1563" t="s">
        <v>2885</v>
      </c>
      <c r="C1563" t="s">
        <v>2898</v>
      </c>
      <c r="D1563" s="26">
        <v>45463</v>
      </c>
      <c r="E1563" t="s">
        <v>18</v>
      </c>
      <c r="F1563" t="s">
        <v>4</v>
      </c>
      <c r="G1563">
        <v>135</v>
      </c>
      <c r="H1563">
        <v>110.7</v>
      </c>
      <c r="I1563" s="26">
        <f t="shared" si="48"/>
        <v>45444</v>
      </c>
      <c r="J1563" s="26">
        <f>INDEX(customers!$L:$L,MATCH(orders!$B1563,customers!$A:$A,0))</f>
        <v>45292</v>
      </c>
      <c r="K1563">
        <v>1</v>
      </c>
      <c r="L1563">
        <f t="shared" si="49"/>
        <v>5</v>
      </c>
      <c r="M1563" s="26" t="str">
        <f>INDEX(customers!$I:$I,MATCH(orders!$B1563,customers!$A:$A,0))</f>
        <v>Social Media</v>
      </c>
      <c r="N1563" s="26" t="str">
        <f>INDEX(customers!$E:$E,MATCH(orders!$B1563,customers!$A:$A,0))</f>
        <v>North America</v>
      </c>
      <c r="O1563" s="26" t="str">
        <f>INDEX(customers!$F:$F,MATCH(orders!$B1563,customers!$A:$A,0))</f>
        <v>Retail</v>
      </c>
      <c r="P1563" s="26" t="str">
        <f>INDEX(customers!$G:$G,MATCH(orders!$B1563,customers!$A:$A,0))</f>
        <v>SMBs</v>
      </c>
      <c r="Q1563" t="str">
        <f>INDEX(customers!$J:$J,MATCH(orders!$B1563,customers!$A:$A,0))</f>
        <v>Pro</v>
      </c>
      <c r="R1563" t="str">
        <f>INDEX(customers!$K:$K,MATCH(orders!$B1563,customers!$A:$A,0))</f>
        <v>Monthly</v>
      </c>
    </row>
    <row r="1564" spans="1:18" x14ac:dyDescent="0.25">
      <c r="A1564" t="s">
        <v>2899</v>
      </c>
      <c r="B1564" t="s">
        <v>2885</v>
      </c>
      <c r="C1564" t="s">
        <v>2898</v>
      </c>
      <c r="D1564" s="26">
        <v>45493</v>
      </c>
      <c r="E1564" t="s">
        <v>18</v>
      </c>
      <c r="F1564" t="s">
        <v>4</v>
      </c>
      <c r="G1564">
        <v>135</v>
      </c>
      <c r="H1564">
        <v>110.7</v>
      </c>
      <c r="I1564" s="26">
        <f t="shared" si="48"/>
        <v>45474</v>
      </c>
      <c r="J1564" s="26">
        <f>INDEX(customers!$L:$L,MATCH(orders!$B1564,customers!$A:$A,0))</f>
        <v>45292</v>
      </c>
      <c r="K1564">
        <v>1</v>
      </c>
      <c r="L1564">
        <f t="shared" si="49"/>
        <v>6</v>
      </c>
      <c r="M1564" s="26" t="str">
        <f>INDEX(customers!$I:$I,MATCH(orders!$B1564,customers!$A:$A,0))</f>
        <v>Social Media</v>
      </c>
      <c r="N1564" s="26" t="str">
        <f>INDEX(customers!$E:$E,MATCH(orders!$B1564,customers!$A:$A,0))</f>
        <v>North America</v>
      </c>
      <c r="O1564" s="26" t="str">
        <f>INDEX(customers!$F:$F,MATCH(orders!$B1564,customers!$A:$A,0))</f>
        <v>Retail</v>
      </c>
      <c r="P1564" s="26" t="str">
        <f>INDEX(customers!$G:$G,MATCH(orders!$B1564,customers!$A:$A,0))</f>
        <v>SMBs</v>
      </c>
      <c r="Q1564" t="str">
        <f>INDEX(customers!$J:$J,MATCH(orders!$B1564,customers!$A:$A,0))</f>
        <v>Pro</v>
      </c>
      <c r="R1564" t="str">
        <f>INDEX(customers!$K:$K,MATCH(orders!$B1564,customers!$A:$A,0))</f>
        <v>Monthly</v>
      </c>
    </row>
    <row r="1565" spans="1:18" x14ac:dyDescent="0.25">
      <c r="A1565" t="s">
        <v>2900</v>
      </c>
      <c r="B1565" t="s">
        <v>2885</v>
      </c>
      <c r="C1565" t="s">
        <v>2901</v>
      </c>
      <c r="D1565" s="26">
        <v>45494</v>
      </c>
      <c r="E1565" t="s">
        <v>18</v>
      </c>
      <c r="F1565" t="s">
        <v>4</v>
      </c>
      <c r="G1565">
        <v>135</v>
      </c>
      <c r="H1565">
        <v>110.7</v>
      </c>
      <c r="I1565" s="26">
        <f t="shared" si="48"/>
        <v>45474</v>
      </c>
      <c r="J1565" s="26">
        <f>INDEX(customers!$L:$L,MATCH(orders!$B1565,customers!$A:$A,0))</f>
        <v>45292</v>
      </c>
      <c r="K1565">
        <v>1</v>
      </c>
      <c r="L1565">
        <f t="shared" si="49"/>
        <v>6</v>
      </c>
      <c r="M1565" s="26" t="str">
        <f>INDEX(customers!$I:$I,MATCH(orders!$B1565,customers!$A:$A,0))</f>
        <v>Social Media</v>
      </c>
      <c r="N1565" s="26" t="str">
        <f>INDEX(customers!$E:$E,MATCH(orders!$B1565,customers!$A:$A,0))</f>
        <v>North America</v>
      </c>
      <c r="O1565" s="26" t="str">
        <f>INDEX(customers!$F:$F,MATCH(orders!$B1565,customers!$A:$A,0))</f>
        <v>Retail</v>
      </c>
      <c r="P1565" s="26" t="str">
        <f>INDEX(customers!$G:$G,MATCH(orders!$B1565,customers!$A:$A,0))</f>
        <v>SMBs</v>
      </c>
      <c r="Q1565" t="str">
        <f>INDEX(customers!$J:$J,MATCH(orders!$B1565,customers!$A:$A,0))</f>
        <v>Pro</v>
      </c>
      <c r="R1565" t="str">
        <f>INDEX(customers!$K:$K,MATCH(orders!$B1565,customers!$A:$A,0))</f>
        <v>Monthly</v>
      </c>
    </row>
    <row r="1566" spans="1:18" x14ac:dyDescent="0.25">
      <c r="A1566" t="s">
        <v>2902</v>
      </c>
      <c r="B1566" t="s">
        <v>2885</v>
      </c>
      <c r="C1566" t="s">
        <v>2903</v>
      </c>
      <c r="D1566" s="26">
        <v>45525</v>
      </c>
      <c r="E1566" t="s">
        <v>18</v>
      </c>
      <c r="F1566" t="s">
        <v>4</v>
      </c>
      <c r="G1566">
        <v>135</v>
      </c>
      <c r="H1566">
        <v>110.7</v>
      </c>
      <c r="I1566" s="26">
        <f t="shared" si="48"/>
        <v>45505</v>
      </c>
      <c r="J1566" s="26">
        <f>INDEX(customers!$L:$L,MATCH(orders!$B1566,customers!$A:$A,0))</f>
        <v>45292</v>
      </c>
      <c r="K1566">
        <v>1</v>
      </c>
      <c r="L1566">
        <f t="shared" si="49"/>
        <v>7</v>
      </c>
      <c r="M1566" s="26" t="str">
        <f>INDEX(customers!$I:$I,MATCH(orders!$B1566,customers!$A:$A,0))</f>
        <v>Social Media</v>
      </c>
      <c r="N1566" s="26" t="str">
        <f>INDEX(customers!$E:$E,MATCH(orders!$B1566,customers!$A:$A,0))</f>
        <v>North America</v>
      </c>
      <c r="O1566" s="26" t="str">
        <f>INDEX(customers!$F:$F,MATCH(orders!$B1566,customers!$A:$A,0))</f>
        <v>Retail</v>
      </c>
      <c r="P1566" s="26" t="str">
        <f>INDEX(customers!$G:$G,MATCH(orders!$B1566,customers!$A:$A,0))</f>
        <v>SMBs</v>
      </c>
      <c r="Q1566" t="str">
        <f>INDEX(customers!$J:$J,MATCH(orders!$B1566,customers!$A:$A,0))</f>
        <v>Pro</v>
      </c>
      <c r="R1566" t="str">
        <f>INDEX(customers!$K:$K,MATCH(orders!$B1566,customers!$A:$A,0))</f>
        <v>Monthly</v>
      </c>
    </row>
    <row r="1567" spans="1:18" x14ac:dyDescent="0.25">
      <c r="A1567" t="s">
        <v>2904</v>
      </c>
      <c r="B1567" t="s">
        <v>2885</v>
      </c>
      <c r="C1567" t="s">
        <v>2905</v>
      </c>
      <c r="D1567" s="26">
        <v>45556</v>
      </c>
      <c r="E1567" t="s">
        <v>18</v>
      </c>
      <c r="F1567" t="s">
        <v>4</v>
      </c>
      <c r="G1567">
        <v>135</v>
      </c>
      <c r="H1567">
        <v>110.7</v>
      </c>
      <c r="I1567" s="26">
        <f t="shared" si="48"/>
        <v>45536</v>
      </c>
      <c r="J1567" s="26">
        <f>INDEX(customers!$L:$L,MATCH(orders!$B1567,customers!$A:$A,0))</f>
        <v>45292</v>
      </c>
      <c r="K1567">
        <v>1</v>
      </c>
      <c r="L1567">
        <f t="shared" si="49"/>
        <v>8</v>
      </c>
      <c r="M1567" s="26" t="str">
        <f>INDEX(customers!$I:$I,MATCH(orders!$B1567,customers!$A:$A,0))</f>
        <v>Social Media</v>
      </c>
      <c r="N1567" s="26" t="str">
        <f>INDEX(customers!$E:$E,MATCH(orders!$B1567,customers!$A:$A,0))</f>
        <v>North America</v>
      </c>
      <c r="O1567" s="26" t="str">
        <f>INDEX(customers!$F:$F,MATCH(orders!$B1567,customers!$A:$A,0))</f>
        <v>Retail</v>
      </c>
      <c r="P1567" s="26" t="str">
        <f>INDEX(customers!$G:$G,MATCH(orders!$B1567,customers!$A:$A,0))</f>
        <v>SMBs</v>
      </c>
      <c r="Q1567" t="str">
        <f>INDEX(customers!$J:$J,MATCH(orders!$B1567,customers!$A:$A,0))</f>
        <v>Pro</v>
      </c>
      <c r="R1567" t="str">
        <f>INDEX(customers!$K:$K,MATCH(orders!$B1567,customers!$A:$A,0))</f>
        <v>Monthly</v>
      </c>
    </row>
    <row r="1568" spans="1:18" x14ac:dyDescent="0.25">
      <c r="A1568" t="s">
        <v>2906</v>
      </c>
      <c r="B1568" t="s">
        <v>2885</v>
      </c>
      <c r="C1568" t="s">
        <v>2905</v>
      </c>
      <c r="D1568" s="26">
        <v>45586</v>
      </c>
      <c r="E1568" t="s">
        <v>18</v>
      </c>
      <c r="F1568" t="s">
        <v>4</v>
      </c>
      <c r="G1568">
        <v>135</v>
      </c>
      <c r="H1568">
        <v>110.7</v>
      </c>
      <c r="I1568" s="26">
        <f t="shared" si="48"/>
        <v>45566</v>
      </c>
      <c r="J1568" s="26">
        <f>INDEX(customers!$L:$L,MATCH(orders!$B1568,customers!$A:$A,0))</f>
        <v>45292</v>
      </c>
      <c r="K1568">
        <v>1</v>
      </c>
      <c r="L1568">
        <f t="shared" si="49"/>
        <v>9</v>
      </c>
      <c r="M1568" s="26" t="str">
        <f>INDEX(customers!$I:$I,MATCH(orders!$B1568,customers!$A:$A,0))</f>
        <v>Social Media</v>
      </c>
      <c r="N1568" s="26" t="str">
        <f>INDEX(customers!$E:$E,MATCH(orders!$B1568,customers!$A:$A,0))</f>
        <v>North America</v>
      </c>
      <c r="O1568" s="26" t="str">
        <f>INDEX(customers!$F:$F,MATCH(orders!$B1568,customers!$A:$A,0))</f>
        <v>Retail</v>
      </c>
      <c r="P1568" s="26" t="str">
        <f>INDEX(customers!$G:$G,MATCH(orders!$B1568,customers!$A:$A,0))</f>
        <v>SMBs</v>
      </c>
      <c r="Q1568" t="str">
        <f>INDEX(customers!$J:$J,MATCH(orders!$B1568,customers!$A:$A,0))</f>
        <v>Pro</v>
      </c>
      <c r="R1568" t="str">
        <f>INDEX(customers!$K:$K,MATCH(orders!$B1568,customers!$A:$A,0))</f>
        <v>Monthly</v>
      </c>
    </row>
    <row r="1569" spans="1:18" x14ac:dyDescent="0.25">
      <c r="A1569" t="s">
        <v>2907</v>
      </c>
      <c r="B1569" t="s">
        <v>2885</v>
      </c>
      <c r="C1569" t="s">
        <v>2908</v>
      </c>
      <c r="D1569" s="26">
        <v>45587</v>
      </c>
      <c r="E1569" t="s">
        <v>19</v>
      </c>
      <c r="F1569" t="s">
        <v>4</v>
      </c>
      <c r="G1569">
        <v>315</v>
      </c>
      <c r="H1569">
        <v>267.75</v>
      </c>
      <c r="I1569" s="26">
        <f t="shared" si="48"/>
        <v>45566</v>
      </c>
      <c r="J1569" s="26">
        <f>INDEX(customers!$L:$L,MATCH(orders!$B1569,customers!$A:$A,0))</f>
        <v>45292</v>
      </c>
      <c r="K1569">
        <v>1</v>
      </c>
      <c r="L1569">
        <f t="shared" si="49"/>
        <v>9</v>
      </c>
      <c r="M1569" s="26" t="str">
        <f>INDEX(customers!$I:$I,MATCH(orders!$B1569,customers!$A:$A,0))</f>
        <v>Social Media</v>
      </c>
      <c r="N1569" s="26" t="str">
        <f>INDEX(customers!$E:$E,MATCH(orders!$B1569,customers!$A:$A,0))</f>
        <v>North America</v>
      </c>
      <c r="O1569" s="26" t="str">
        <f>INDEX(customers!$F:$F,MATCH(orders!$B1569,customers!$A:$A,0))</f>
        <v>Retail</v>
      </c>
      <c r="P1569" s="26" t="str">
        <f>INDEX(customers!$G:$G,MATCH(orders!$B1569,customers!$A:$A,0))</f>
        <v>SMBs</v>
      </c>
      <c r="Q1569" t="str">
        <f>INDEX(customers!$J:$J,MATCH(orders!$B1569,customers!$A:$A,0))</f>
        <v>Pro</v>
      </c>
      <c r="R1569" t="str">
        <f>INDEX(customers!$K:$K,MATCH(orders!$B1569,customers!$A:$A,0))</f>
        <v>Monthly</v>
      </c>
    </row>
    <row r="1570" spans="1:18" x14ac:dyDescent="0.25">
      <c r="A1570" t="s">
        <v>2909</v>
      </c>
      <c r="B1570" t="s">
        <v>2885</v>
      </c>
      <c r="C1570" t="s">
        <v>2910</v>
      </c>
      <c r="D1570" s="26">
        <v>45618</v>
      </c>
      <c r="E1570" t="s">
        <v>19</v>
      </c>
      <c r="F1570" t="s">
        <v>4</v>
      </c>
      <c r="G1570">
        <v>315</v>
      </c>
      <c r="H1570">
        <v>267.75</v>
      </c>
      <c r="I1570" s="26">
        <f t="shared" si="48"/>
        <v>45597</v>
      </c>
      <c r="J1570" s="26">
        <f>INDEX(customers!$L:$L,MATCH(orders!$B1570,customers!$A:$A,0))</f>
        <v>45292</v>
      </c>
      <c r="K1570">
        <v>1</v>
      </c>
      <c r="L1570">
        <f t="shared" si="49"/>
        <v>10</v>
      </c>
      <c r="M1570" s="26" t="str">
        <f>INDEX(customers!$I:$I,MATCH(orders!$B1570,customers!$A:$A,0))</f>
        <v>Social Media</v>
      </c>
      <c r="N1570" s="26" t="str">
        <f>INDEX(customers!$E:$E,MATCH(orders!$B1570,customers!$A:$A,0))</f>
        <v>North America</v>
      </c>
      <c r="O1570" s="26" t="str">
        <f>INDEX(customers!$F:$F,MATCH(orders!$B1570,customers!$A:$A,0))</f>
        <v>Retail</v>
      </c>
      <c r="P1570" s="26" t="str">
        <f>INDEX(customers!$G:$G,MATCH(orders!$B1570,customers!$A:$A,0))</f>
        <v>SMBs</v>
      </c>
      <c r="Q1570" t="str">
        <f>INDEX(customers!$J:$J,MATCH(orders!$B1570,customers!$A:$A,0))</f>
        <v>Pro</v>
      </c>
      <c r="R1570" t="str">
        <f>INDEX(customers!$K:$K,MATCH(orders!$B1570,customers!$A:$A,0))</f>
        <v>Monthly</v>
      </c>
    </row>
    <row r="1571" spans="1:18" x14ac:dyDescent="0.25">
      <c r="A1571" t="s">
        <v>2911</v>
      </c>
      <c r="B1571" t="s">
        <v>2885</v>
      </c>
      <c r="C1571" t="s">
        <v>2910</v>
      </c>
      <c r="D1571" s="26">
        <v>45648</v>
      </c>
      <c r="E1571" t="s">
        <v>19</v>
      </c>
      <c r="F1571" t="s">
        <v>4</v>
      </c>
      <c r="G1571">
        <v>315</v>
      </c>
      <c r="H1571">
        <v>267.75</v>
      </c>
      <c r="I1571" s="26">
        <f t="shared" si="48"/>
        <v>45627</v>
      </c>
      <c r="J1571" s="26">
        <f>INDEX(customers!$L:$L,MATCH(orders!$B1571,customers!$A:$A,0))</f>
        <v>45292</v>
      </c>
      <c r="K1571">
        <v>1</v>
      </c>
      <c r="L1571">
        <f t="shared" si="49"/>
        <v>11</v>
      </c>
      <c r="M1571" s="26" t="str">
        <f>INDEX(customers!$I:$I,MATCH(orders!$B1571,customers!$A:$A,0))</f>
        <v>Social Media</v>
      </c>
      <c r="N1571" s="26" t="str">
        <f>INDEX(customers!$E:$E,MATCH(orders!$B1571,customers!$A:$A,0))</f>
        <v>North America</v>
      </c>
      <c r="O1571" s="26" t="str">
        <f>INDEX(customers!$F:$F,MATCH(orders!$B1571,customers!$A:$A,0))</f>
        <v>Retail</v>
      </c>
      <c r="P1571" s="26" t="str">
        <f>INDEX(customers!$G:$G,MATCH(orders!$B1571,customers!$A:$A,0))</f>
        <v>SMBs</v>
      </c>
      <c r="Q1571" t="str">
        <f>INDEX(customers!$J:$J,MATCH(orders!$B1571,customers!$A:$A,0))</f>
        <v>Pro</v>
      </c>
      <c r="R1571" t="str">
        <f>INDEX(customers!$K:$K,MATCH(orders!$B1571,customers!$A:$A,0))</f>
        <v>Monthly</v>
      </c>
    </row>
    <row r="1572" spans="1:18" x14ac:dyDescent="0.25">
      <c r="A1572" t="s">
        <v>2912</v>
      </c>
      <c r="B1572" t="s">
        <v>2885</v>
      </c>
      <c r="C1572" t="s">
        <v>2913</v>
      </c>
      <c r="D1572" s="26">
        <v>45649</v>
      </c>
      <c r="E1572" t="s">
        <v>19</v>
      </c>
      <c r="F1572" t="s">
        <v>4</v>
      </c>
      <c r="G1572">
        <v>315</v>
      </c>
      <c r="H1572">
        <v>267.75</v>
      </c>
      <c r="I1572" s="26">
        <f t="shared" si="48"/>
        <v>45627</v>
      </c>
      <c r="J1572" s="26">
        <f>INDEX(customers!$L:$L,MATCH(orders!$B1572,customers!$A:$A,0))</f>
        <v>45292</v>
      </c>
      <c r="K1572">
        <v>1</v>
      </c>
      <c r="L1572">
        <f t="shared" si="49"/>
        <v>11</v>
      </c>
      <c r="M1572" s="26" t="str">
        <f>INDEX(customers!$I:$I,MATCH(orders!$B1572,customers!$A:$A,0))</f>
        <v>Social Media</v>
      </c>
      <c r="N1572" s="26" t="str">
        <f>INDEX(customers!$E:$E,MATCH(orders!$B1572,customers!$A:$A,0))</f>
        <v>North America</v>
      </c>
      <c r="O1572" s="26" t="str">
        <f>INDEX(customers!$F:$F,MATCH(orders!$B1572,customers!$A:$A,0))</f>
        <v>Retail</v>
      </c>
      <c r="P1572" s="26" t="str">
        <f>INDEX(customers!$G:$G,MATCH(orders!$B1572,customers!$A:$A,0))</f>
        <v>SMBs</v>
      </c>
      <c r="Q1572" t="str">
        <f>INDEX(customers!$J:$J,MATCH(orders!$B1572,customers!$A:$A,0))</f>
        <v>Pro</v>
      </c>
      <c r="R1572" t="str">
        <f>INDEX(customers!$K:$K,MATCH(orders!$B1572,customers!$A:$A,0))</f>
        <v>Monthly</v>
      </c>
    </row>
    <row r="1573" spans="1:18" x14ac:dyDescent="0.25">
      <c r="A1573" t="s">
        <v>2914</v>
      </c>
      <c r="B1573" t="s">
        <v>2915</v>
      </c>
      <c r="C1573" t="s">
        <v>2916</v>
      </c>
      <c r="D1573" s="26">
        <v>45077</v>
      </c>
      <c r="E1573" t="s">
        <v>17</v>
      </c>
      <c r="F1573" t="s">
        <v>4</v>
      </c>
      <c r="G1573">
        <v>75</v>
      </c>
      <c r="H1573">
        <v>60</v>
      </c>
      <c r="I1573" s="26">
        <f t="shared" si="48"/>
        <v>45047</v>
      </c>
      <c r="J1573" s="26">
        <f>INDEX(customers!$L:$L,MATCH(orders!$B1573,customers!$A:$A,0))</f>
        <v>45047</v>
      </c>
      <c r="K1573">
        <v>1</v>
      </c>
      <c r="L1573">
        <f t="shared" si="49"/>
        <v>0</v>
      </c>
      <c r="M1573" s="26" t="str">
        <f>INDEX(customers!$I:$I,MATCH(orders!$B1573,customers!$A:$A,0))</f>
        <v>Affiliate</v>
      </c>
      <c r="N1573" s="26" t="str">
        <f>INDEX(customers!$E:$E,MATCH(orders!$B1573,customers!$A:$A,0))</f>
        <v>Europe</v>
      </c>
      <c r="O1573" s="26" t="str">
        <f>INDEX(customers!$F:$F,MATCH(orders!$B1573,customers!$A:$A,0))</f>
        <v>Tech</v>
      </c>
      <c r="P1573" s="26" t="str">
        <f>INDEX(customers!$G:$G,MATCH(orders!$B1573,customers!$A:$A,0))</f>
        <v>SMBs</v>
      </c>
      <c r="Q1573" t="str">
        <f>INDEX(customers!$J:$J,MATCH(orders!$B1573,customers!$A:$A,0))</f>
        <v>Pro</v>
      </c>
      <c r="R1573" t="str">
        <f>INDEX(customers!$K:$K,MATCH(orders!$B1573,customers!$A:$A,0))</f>
        <v>Monthly</v>
      </c>
    </row>
    <row r="1574" spans="1:18" x14ac:dyDescent="0.25">
      <c r="A1574" t="s">
        <v>2917</v>
      </c>
      <c r="B1574" t="s">
        <v>2915</v>
      </c>
      <c r="C1574" t="s">
        <v>2916</v>
      </c>
      <c r="D1574" s="26">
        <v>45107</v>
      </c>
      <c r="E1574" t="s">
        <v>17</v>
      </c>
      <c r="F1574" t="s">
        <v>4</v>
      </c>
      <c r="G1574">
        <v>75</v>
      </c>
      <c r="H1574">
        <v>60</v>
      </c>
      <c r="I1574" s="26">
        <f t="shared" si="48"/>
        <v>45078</v>
      </c>
      <c r="J1574" s="26">
        <f>INDEX(customers!$L:$L,MATCH(orders!$B1574,customers!$A:$A,0))</f>
        <v>45047</v>
      </c>
      <c r="K1574">
        <v>1</v>
      </c>
      <c r="L1574">
        <f t="shared" si="49"/>
        <v>1</v>
      </c>
      <c r="M1574" s="26" t="str">
        <f>INDEX(customers!$I:$I,MATCH(orders!$B1574,customers!$A:$A,0))</f>
        <v>Affiliate</v>
      </c>
      <c r="N1574" s="26" t="str">
        <f>INDEX(customers!$E:$E,MATCH(orders!$B1574,customers!$A:$A,0))</f>
        <v>Europe</v>
      </c>
      <c r="O1574" s="26" t="str">
        <f>INDEX(customers!$F:$F,MATCH(orders!$B1574,customers!$A:$A,0))</f>
        <v>Tech</v>
      </c>
      <c r="P1574" s="26" t="str">
        <f>INDEX(customers!$G:$G,MATCH(orders!$B1574,customers!$A:$A,0))</f>
        <v>SMBs</v>
      </c>
      <c r="Q1574" t="str">
        <f>INDEX(customers!$J:$J,MATCH(orders!$B1574,customers!$A:$A,0))</f>
        <v>Pro</v>
      </c>
      <c r="R1574" t="str">
        <f>INDEX(customers!$K:$K,MATCH(orders!$B1574,customers!$A:$A,0))</f>
        <v>Monthly</v>
      </c>
    </row>
    <row r="1575" spans="1:18" x14ac:dyDescent="0.25">
      <c r="A1575" t="s">
        <v>2918</v>
      </c>
      <c r="B1575" t="s">
        <v>2915</v>
      </c>
      <c r="C1575" t="s">
        <v>2919</v>
      </c>
      <c r="D1575" s="26">
        <v>45108</v>
      </c>
      <c r="E1575" t="s">
        <v>17</v>
      </c>
      <c r="F1575" t="s">
        <v>4</v>
      </c>
      <c r="G1575">
        <v>75</v>
      </c>
      <c r="H1575">
        <v>60</v>
      </c>
      <c r="I1575" s="26">
        <f t="shared" si="48"/>
        <v>45108</v>
      </c>
      <c r="J1575" s="26">
        <f>INDEX(customers!$L:$L,MATCH(orders!$B1575,customers!$A:$A,0))</f>
        <v>45047</v>
      </c>
      <c r="K1575">
        <v>1</v>
      </c>
      <c r="L1575">
        <f t="shared" si="49"/>
        <v>2</v>
      </c>
      <c r="M1575" s="26" t="str">
        <f>INDEX(customers!$I:$I,MATCH(orders!$B1575,customers!$A:$A,0))</f>
        <v>Affiliate</v>
      </c>
      <c r="N1575" s="26" t="str">
        <f>INDEX(customers!$E:$E,MATCH(orders!$B1575,customers!$A:$A,0))</f>
        <v>Europe</v>
      </c>
      <c r="O1575" s="26" t="str">
        <f>INDEX(customers!$F:$F,MATCH(orders!$B1575,customers!$A:$A,0))</f>
        <v>Tech</v>
      </c>
      <c r="P1575" s="26" t="str">
        <f>INDEX(customers!$G:$G,MATCH(orders!$B1575,customers!$A:$A,0))</f>
        <v>SMBs</v>
      </c>
      <c r="Q1575" t="str">
        <f>INDEX(customers!$J:$J,MATCH(orders!$B1575,customers!$A:$A,0))</f>
        <v>Pro</v>
      </c>
      <c r="R1575" t="str">
        <f>INDEX(customers!$K:$K,MATCH(orders!$B1575,customers!$A:$A,0))</f>
        <v>Monthly</v>
      </c>
    </row>
    <row r="1576" spans="1:18" x14ac:dyDescent="0.25">
      <c r="A1576" t="s">
        <v>2920</v>
      </c>
      <c r="B1576" t="s">
        <v>2915</v>
      </c>
      <c r="C1576" t="s">
        <v>2921</v>
      </c>
      <c r="D1576" s="26">
        <v>45139</v>
      </c>
      <c r="E1576" t="s">
        <v>17</v>
      </c>
      <c r="F1576" t="s">
        <v>4</v>
      </c>
      <c r="G1576">
        <v>75</v>
      </c>
      <c r="H1576">
        <v>60</v>
      </c>
      <c r="I1576" s="26">
        <f t="shared" si="48"/>
        <v>45139</v>
      </c>
      <c r="J1576" s="26">
        <f>INDEX(customers!$L:$L,MATCH(orders!$B1576,customers!$A:$A,0))</f>
        <v>45047</v>
      </c>
      <c r="K1576">
        <v>1</v>
      </c>
      <c r="L1576">
        <f t="shared" si="49"/>
        <v>3</v>
      </c>
      <c r="M1576" s="26" t="str">
        <f>INDEX(customers!$I:$I,MATCH(orders!$B1576,customers!$A:$A,0))</f>
        <v>Affiliate</v>
      </c>
      <c r="N1576" s="26" t="str">
        <f>INDEX(customers!$E:$E,MATCH(orders!$B1576,customers!$A:$A,0))</f>
        <v>Europe</v>
      </c>
      <c r="O1576" s="26" t="str">
        <f>INDEX(customers!$F:$F,MATCH(orders!$B1576,customers!$A:$A,0))</f>
        <v>Tech</v>
      </c>
      <c r="P1576" s="26" t="str">
        <f>INDEX(customers!$G:$G,MATCH(orders!$B1576,customers!$A:$A,0))</f>
        <v>SMBs</v>
      </c>
      <c r="Q1576" t="str">
        <f>INDEX(customers!$J:$J,MATCH(orders!$B1576,customers!$A:$A,0))</f>
        <v>Pro</v>
      </c>
      <c r="R1576" t="str">
        <f>INDEX(customers!$K:$K,MATCH(orders!$B1576,customers!$A:$A,0))</f>
        <v>Monthly</v>
      </c>
    </row>
    <row r="1577" spans="1:18" x14ac:dyDescent="0.25">
      <c r="A1577" t="s">
        <v>2922</v>
      </c>
      <c r="B1577" t="s">
        <v>2915</v>
      </c>
      <c r="C1577" t="s">
        <v>2923</v>
      </c>
      <c r="D1577" s="26">
        <v>45170</v>
      </c>
      <c r="E1577" t="s">
        <v>17</v>
      </c>
      <c r="F1577" t="s">
        <v>4</v>
      </c>
      <c r="G1577">
        <v>75</v>
      </c>
      <c r="H1577">
        <v>60</v>
      </c>
      <c r="I1577" s="26">
        <f t="shared" si="48"/>
        <v>45170</v>
      </c>
      <c r="J1577" s="26">
        <f>INDEX(customers!$L:$L,MATCH(orders!$B1577,customers!$A:$A,0))</f>
        <v>45047</v>
      </c>
      <c r="K1577">
        <v>1</v>
      </c>
      <c r="L1577">
        <f t="shared" si="49"/>
        <v>4</v>
      </c>
      <c r="M1577" s="26" t="str">
        <f>INDEX(customers!$I:$I,MATCH(orders!$B1577,customers!$A:$A,0))</f>
        <v>Affiliate</v>
      </c>
      <c r="N1577" s="26" t="str">
        <f>INDEX(customers!$E:$E,MATCH(orders!$B1577,customers!$A:$A,0))</f>
        <v>Europe</v>
      </c>
      <c r="O1577" s="26" t="str">
        <f>INDEX(customers!$F:$F,MATCH(orders!$B1577,customers!$A:$A,0))</f>
        <v>Tech</v>
      </c>
      <c r="P1577" s="26" t="str">
        <f>INDEX(customers!$G:$G,MATCH(orders!$B1577,customers!$A:$A,0))</f>
        <v>SMBs</v>
      </c>
      <c r="Q1577" t="str">
        <f>INDEX(customers!$J:$J,MATCH(orders!$B1577,customers!$A:$A,0))</f>
        <v>Pro</v>
      </c>
      <c r="R1577" t="str">
        <f>INDEX(customers!$K:$K,MATCH(orders!$B1577,customers!$A:$A,0))</f>
        <v>Monthly</v>
      </c>
    </row>
    <row r="1578" spans="1:18" x14ac:dyDescent="0.25">
      <c r="A1578" t="s">
        <v>2924</v>
      </c>
      <c r="B1578" t="s">
        <v>2915</v>
      </c>
      <c r="C1578" t="s">
        <v>2923</v>
      </c>
      <c r="D1578" s="26">
        <v>45200</v>
      </c>
      <c r="E1578" t="s">
        <v>17</v>
      </c>
      <c r="F1578" t="s">
        <v>4</v>
      </c>
      <c r="G1578">
        <v>75</v>
      </c>
      <c r="H1578">
        <v>60</v>
      </c>
      <c r="I1578" s="26">
        <f t="shared" si="48"/>
        <v>45200</v>
      </c>
      <c r="J1578" s="26">
        <f>INDEX(customers!$L:$L,MATCH(orders!$B1578,customers!$A:$A,0))</f>
        <v>45047</v>
      </c>
      <c r="K1578">
        <v>1</v>
      </c>
      <c r="L1578">
        <f t="shared" si="49"/>
        <v>5</v>
      </c>
      <c r="M1578" s="26" t="str">
        <f>INDEX(customers!$I:$I,MATCH(orders!$B1578,customers!$A:$A,0))</f>
        <v>Affiliate</v>
      </c>
      <c r="N1578" s="26" t="str">
        <f>INDEX(customers!$E:$E,MATCH(orders!$B1578,customers!$A:$A,0))</f>
        <v>Europe</v>
      </c>
      <c r="O1578" s="26" t="str">
        <f>INDEX(customers!$F:$F,MATCH(orders!$B1578,customers!$A:$A,0))</f>
        <v>Tech</v>
      </c>
      <c r="P1578" s="26" t="str">
        <f>INDEX(customers!$G:$G,MATCH(orders!$B1578,customers!$A:$A,0))</f>
        <v>SMBs</v>
      </c>
      <c r="Q1578" t="str">
        <f>INDEX(customers!$J:$J,MATCH(orders!$B1578,customers!$A:$A,0))</f>
        <v>Pro</v>
      </c>
      <c r="R1578" t="str">
        <f>INDEX(customers!$K:$K,MATCH(orders!$B1578,customers!$A:$A,0))</f>
        <v>Monthly</v>
      </c>
    </row>
    <row r="1579" spans="1:18" x14ac:dyDescent="0.25">
      <c r="A1579" t="s">
        <v>2925</v>
      </c>
      <c r="B1579" t="s">
        <v>2915</v>
      </c>
      <c r="C1579" t="s">
        <v>2926</v>
      </c>
      <c r="D1579" s="26">
        <v>45201</v>
      </c>
      <c r="E1579" t="s">
        <v>17</v>
      </c>
      <c r="F1579" t="s">
        <v>4</v>
      </c>
      <c r="G1579">
        <v>75</v>
      </c>
      <c r="H1579">
        <v>60</v>
      </c>
      <c r="I1579" s="26">
        <f t="shared" si="48"/>
        <v>45200</v>
      </c>
      <c r="J1579" s="26">
        <f>INDEX(customers!$L:$L,MATCH(orders!$B1579,customers!$A:$A,0))</f>
        <v>45047</v>
      </c>
      <c r="K1579">
        <v>1</v>
      </c>
      <c r="L1579">
        <f t="shared" si="49"/>
        <v>5</v>
      </c>
      <c r="M1579" s="26" t="str">
        <f>INDEX(customers!$I:$I,MATCH(orders!$B1579,customers!$A:$A,0))</f>
        <v>Affiliate</v>
      </c>
      <c r="N1579" s="26" t="str">
        <f>INDEX(customers!$E:$E,MATCH(orders!$B1579,customers!$A:$A,0))</f>
        <v>Europe</v>
      </c>
      <c r="O1579" s="26" t="str">
        <f>INDEX(customers!$F:$F,MATCH(orders!$B1579,customers!$A:$A,0))</f>
        <v>Tech</v>
      </c>
      <c r="P1579" s="26" t="str">
        <f>INDEX(customers!$G:$G,MATCH(orders!$B1579,customers!$A:$A,0))</f>
        <v>SMBs</v>
      </c>
      <c r="Q1579" t="str">
        <f>INDEX(customers!$J:$J,MATCH(orders!$B1579,customers!$A:$A,0))</f>
        <v>Pro</v>
      </c>
      <c r="R1579" t="str">
        <f>INDEX(customers!$K:$K,MATCH(orders!$B1579,customers!$A:$A,0))</f>
        <v>Monthly</v>
      </c>
    </row>
    <row r="1580" spans="1:18" x14ac:dyDescent="0.25">
      <c r="A1580" t="s">
        <v>2927</v>
      </c>
      <c r="B1580" t="s">
        <v>2915</v>
      </c>
      <c r="C1580" t="s">
        <v>2928</v>
      </c>
      <c r="D1580" s="26">
        <v>45232</v>
      </c>
      <c r="E1580" t="s">
        <v>17</v>
      </c>
      <c r="F1580" t="s">
        <v>4</v>
      </c>
      <c r="G1580">
        <v>75</v>
      </c>
      <c r="H1580">
        <v>60</v>
      </c>
      <c r="I1580" s="26">
        <f t="shared" si="48"/>
        <v>45231</v>
      </c>
      <c r="J1580" s="26">
        <f>INDEX(customers!$L:$L,MATCH(orders!$B1580,customers!$A:$A,0))</f>
        <v>45047</v>
      </c>
      <c r="K1580">
        <v>1</v>
      </c>
      <c r="L1580">
        <f t="shared" si="49"/>
        <v>6</v>
      </c>
      <c r="M1580" s="26" t="str">
        <f>INDEX(customers!$I:$I,MATCH(orders!$B1580,customers!$A:$A,0))</f>
        <v>Affiliate</v>
      </c>
      <c r="N1580" s="26" t="str">
        <f>INDEX(customers!$E:$E,MATCH(orders!$B1580,customers!$A:$A,0))</f>
        <v>Europe</v>
      </c>
      <c r="O1580" s="26" t="str">
        <f>INDEX(customers!$F:$F,MATCH(orders!$B1580,customers!$A:$A,0))</f>
        <v>Tech</v>
      </c>
      <c r="P1580" s="26" t="str">
        <f>INDEX(customers!$G:$G,MATCH(orders!$B1580,customers!$A:$A,0))</f>
        <v>SMBs</v>
      </c>
      <c r="Q1580" t="str">
        <f>INDEX(customers!$J:$J,MATCH(orders!$B1580,customers!$A:$A,0))</f>
        <v>Pro</v>
      </c>
      <c r="R1580" t="str">
        <f>INDEX(customers!$K:$K,MATCH(orders!$B1580,customers!$A:$A,0))</f>
        <v>Monthly</v>
      </c>
    </row>
    <row r="1581" spans="1:18" x14ac:dyDescent="0.25">
      <c r="A1581" t="s">
        <v>2929</v>
      </c>
      <c r="B1581" t="s">
        <v>2915</v>
      </c>
      <c r="C1581" t="s">
        <v>2928</v>
      </c>
      <c r="D1581" s="26">
        <v>45262</v>
      </c>
      <c r="E1581" t="s">
        <v>17</v>
      </c>
      <c r="F1581" t="s">
        <v>4</v>
      </c>
      <c r="G1581">
        <v>75</v>
      </c>
      <c r="H1581">
        <v>60</v>
      </c>
      <c r="I1581" s="26">
        <f t="shared" si="48"/>
        <v>45261</v>
      </c>
      <c r="J1581" s="26">
        <f>INDEX(customers!$L:$L,MATCH(orders!$B1581,customers!$A:$A,0))</f>
        <v>45047</v>
      </c>
      <c r="K1581">
        <v>1</v>
      </c>
      <c r="L1581">
        <f t="shared" si="49"/>
        <v>7</v>
      </c>
      <c r="M1581" s="26" t="str">
        <f>INDEX(customers!$I:$I,MATCH(orders!$B1581,customers!$A:$A,0))</f>
        <v>Affiliate</v>
      </c>
      <c r="N1581" s="26" t="str">
        <f>INDEX(customers!$E:$E,MATCH(orders!$B1581,customers!$A:$A,0))</f>
        <v>Europe</v>
      </c>
      <c r="O1581" s="26" t="str">
        <f>INDEX(customers!$F:$F,MATCH(orders!$B1581,customers!$A:$A,0))</f>
        <v>Tech</v>
      </c>
      <c r="P1581" s="26" t="str">
        <f>INDEX(customers!$G:$G,MATCH(orders!$B1581,customers!$A:$A,0))</f>
        <v>SMBs</v>
      </c>
      <c r="Q1581" t="str">
        <f>INDEX(customers!$J:$J,MATCH(orders!$B1581,customers!$A:$A,0))</f>
        <v>Pro</v>
      </c>
      <c r="R1581" t="str">
        <f>INDEX(customers!$K:$K,MATCH(orders!$B1581,customers!$A:$A,0))</f>
        <v>Monthly</v>
      </c>
    </row>
    <row r="1582" spans="1:18" x14ac:dyDescent="0.25">
      <c r="A1582" t="s">
        <v>2930</v>
      </c>
      <c r="B1582" t="s">
        <v>2915</v>
      </c>
      <c r="C1582" t="s">
        <v>2931</v>
      </c>
      <c r="D1582" s="26">
        <v>45263</v>
      </c>
      <c r="E1582" t="s">
        <v>17</v>
      </c>
      <c r="F1582" t="s">
        <v>4</v>
      </c>
      <c r="G1582">
        <v>75</v>
      </c>
      <c r="H1582">
        <v>60</v>
      </c>
      <c r="I1582" s="26">
        <f t="shared" si="48"/>
        <v>45261</v>
      </c>
      <c r="J1582" s="26">
        <f>INDEX(customers!$L:$L,MATCH(orders!$B1582,customers!$A:$A,0))</f>
        <v>45047</v>
      </c>
      <c r="K1582">
        <v>1</v>
      </c>
      <c r="L1582">
        <f t="shared" si="49"/>
        <v>7</v>
      </c>
      <c r="M1582" s="26" t="str">
        <f>INDEX(customers!$I:$I,MATCH(orders!$B1582,customers!$A:$A,0))</f>
        <v>Affiliate</v>
      </c>
      <c r="N1582" s="26" t="str">
        <f>INDEX(customers!$E:$E,MATCH(orders!$B1582,customers!$A:$A,0))</f>
        <v>Europe</v>
      </c>
      <c r="O1582" s="26" t="str">
        <f>INDEX(customers!$F:$F,MATCH(orders!$B1582,customers!$A:$A,0))</f>
        <v>Tech</v>
      </c>
      <c r="P1582" s="26" t="str">
        <f>INDEX(customers!$G:$G,MATCH(orders!$B1582,customers!$A:$A,0))</f>
        <v>SMBs</v>
      </c>
      <c r="Q1582" t="str">
        <f>INDEX(customers!$J:$J,MATCH(orders!$B1582,customers!$A:$A,0))</f>
        <v>Pro</v>
      </c>
      <c r="R1582" t="str">
        <f>INDEX(customers!$K:$K,MATCH(orders!$B1582,customers!$A:$A,0))</f>
        <v>Monthly</v>
      </c>
    </row>
    <row r="1583" spans="1:18" x14ac:dyDescent="0.25">
      <c r="A1583" t="s">
        <v>2932</v>
      </c>
      <c r="B1583" t="s">
        <v>2915</v>
      </c>
      <c r="C1583" t="s">
        <v>2933</v>
      </c>
      <c r="D1583" s="26">
        <v>45294</v>
      </c>
      <c r="E1583" t="s">
        <v>17</v>
      </c>
      <c r="F1583" t="s">
        <v>4</v>
      </c>
      <c r="G1583">
        <v>75</v>
      </c>
      <c r="H1583">
        <v>60</v>
      </c>
      <c r="I1583" s="26">
        <f t="shared" si="48"/>
        <v>45292</v>
      </c>
      <c r="J1583" s="26">
        <f>INDEX(customers!$L:$L,MATCH(orders!$B1583,customers!$A:$A,0))</f>
        <v>45047</v>
      </c>
      <c r="K1583">
        <v>1</v>
      </c>
      <c r="L1583">
        <f t="shared" si="49"/>
        <v>8</v>
      </c>
      <c r="M1583" s="26" t="str">
        <f>INDEX(customers!$I:$I,MATCH(orders!$B1583,customers!$A:$A,0))</f>
        <v>Affiliate</v>
      </c>
      <c r="N1583" s="26" t="str">
        <f>INDEX(customers!$E:$E,MATCH(orders!$B1583,customers!$A:$A,0))</f>
        <v>Europe</v>
      </c>
      <c r="O1583" s="26" t="str">
        <f>INDEX(customers!$F:$F,MATCH(orders!$B1583,customers!$A:$A,0))</f>
        <v>Tech</v>
      </c>
      <c r="P1583" s="26" t="str">
        <f>INDEX(customers!$G:$G,MATCH(orders!$B1583,customers!$A:$A,0))</f>
        <v>SMBs</v>
      </c>
      <c r="Q1583" t="str">
        <f>INDEX(customers!$J:$J,MATCH(orders!$B1583,customers!$A:$A,0))</f>
        <v>Pro</v>
      </c>
      <c r="R1583" t="str">
        <f>INDEX(customers!$K:$K,MATCH(orders!$B1583,customers!$A:$A,0))</f>
        <v>Monthly</v>
      </c>
    </row>
    <row r="1584" spans="1:18" x14ac:dyDescent="0.25">
      <c r="A1584" t="s">
        <v>2934</v>
      </c>
      <c r="B1584" t="s">
        <v>2915</v>
      </c>
      <c r="C1584" t="s">
        <v>2935</v>
      </c>
      <c r="D1584" s="26">
        <v>45325</v>
      </c>
      <c r="E1584" t="s">
        <v>17</v>
      </c>
      <c r="F1584" t="s">
        <v>4</v>
      </c>
      <c r="G1584">
        <v>75</v>
      </c>
      <c r="H1584">
        <v>60</v>
      </c>
      <c r="I1584" s="26">
        <f t="shared" si="48"/>
        <v>45323</v>
      </c>
      <c r="J1584" s="26">
        <f>INDEX(customers!$L:$L,MATCH(orders!$B1584,customers!$A:$A,0))</f>
        <v>45047</v>
      </c>
      <c r="K1584">
        <v>1</v>
      </c>
      <c r="L1584">
        <f t="shared" si="49"/>
        <v>9</v>
      </c>
      <c r="M1584" s="26" t="str">
        <f>INDEX(customers!$I:$I,MATCH(orders!$B1584,customers!$A:$A,0))</f>
        <v>Affiliate</v>
      </c>
      <c r="N1584" s="26" t="str">
        <f>INDEX(customers!$E:$E,MATCH(orders!$B1584,customers!$A:$A,0))</f>
        <v>Europe</v>
      </c>
      <c r="O1584" s="26" t="str">
        <f>INDEX(customers!$F:$F,MATCH(orders!$B1584,customers!$A:$A,0))</f>
        <v>Tech</v>
      </c>
      <c r="P1584" s="26" t="str">
        <f>INDEX(customers!$G:$G,MATCH(orders!$B1584,customers!$A:$A,0))</f>
        <v>SMBs</v>
      </c>
      <c r="Q1584" t="str">
        <f>INDEX(customers!$J:$J,MATCH(orders!$B1584,customers!$A:$A,0))</f>
        <v>Pro</v>
      </c>
      <c r="R1584" t="str">
        <f>INDEX(customers!$K:$K,MATCH(orders!$B1584,customers!$A:$A,0))</f>
        <v>Monthly</v>
      </c>
    </row>
    <row r="1585" spans="1:18" x14ac:dyDescent="0.25">
      <c r="A1585" t="s">
        <v>2936</v>
      </c>
      <c r="B1585" t="s">
        <v>2915</v>
      </c>
      <c r="C1585" t="s">
        <v>2935</v>
      </c>
      <c r="D1585" s="26">
        <v>45354</v>
      </c>
      <c r="E1585" t="s">
        <v>17</v>
      </c>
      <c r="F1585" t="s">
        <v>4</v>
      </c>
      <c r="G1585">
        <v>75</v>
      </c>
      <c r="H1585">
        <v>60</v>
      </c>
      <c r="I1585" s="26">
        <f t="shared" si="48"/>
        <v>45352</v>
      </c>
      <c r="J1585" s="26">
        <f>INDEX(customers!$L:$L,MATCH(orders!$B1585,customers!$A:$A,0))</f>
        <v>45047</v>
      </c>
      <c r="K1585">
        <v>1</v>
      </c>
      <c r="L1585">
        <f t="shared" si="49"/>
        <v>10</v>
      </c>
      <c r="M1585" s="26" t="str">
        <f>INDEX(customers!$I:$I,MATCH(orders!$B1585,customers!$A:$A,0))</f>
        <v>Affiliate</v>
      </c>
      <c r="N1585" s="26" t="str">
        <f>INDEX(customers!$E:$E,MATCH(orders!$B1585,customers!$A:$A,0))</f>
        <v>Europe</v>
      </c>
      <c r="O1585" s="26" t="str">
        <f>INDEX(customers!$F:$F,MATCH(orders!$B1585,customers!$A:$A,0))</f>
        <v>Tech</v>
      </c>
      <c r="P1585" s="26" t="str">
        <f>INDEX(customers!$G:$G,MATCH(orders!$B1585,customers!$A:$A,0))</f>
        <v>SMBs</v>
      </c>
      <c r="Q1585" t="str">
        <f>INDEX(customers!$J:$J,MATCH(orders!$B1585,customers!$A:$A,0))</f>
        <v>Pro</v>
      </c>
      <c r="R1585" t="str">
        <f>INDEX(customers!$K:$K,MATCH(orders!$B1585,customers!$A:$A,0))</f>
        <v>Monthly</v>
      </c>
    </row>
    <row r="1586" spans="1:18" x14ac:dyDescent="0.25">
      <c r="A1586" t="s">
        <v>2937</v>
      </c>
      <c r="B1586" t="s">
        <v>2915</v>
      </c>
      <c r="C1586" t="s">
        <v>2938</v>
      </c>
      <c r="D1586" s="26">
        <v>45356</v>
      </c>
      <c r="E1586" t="s">
        <v>17</v>
      </c>
      <c r="F1586" t="s">
        <v>4</v>
      </c>
      <c r="G1586">
        <v>75</v>
      </c>
      <c r="H1586">
        <v>60</v>
      </c>
      <c r="I1586" s="26">
        <f t="shared" si="48"/>
        <v>45352</v>
      </c>
      <c r="J1586" s="26">
        <f>INDEX(customers!$L:$L,MATCH(orders!$B1586,customers!$A:$A,0))</f>
        <v>45047</v>
      </c>
      <c r="K1586">
        <v>1</v>
      </c>
      <c r="L1586">
        <f t="shared" si="49"/>
        <v>10</v>
      </c>
      <c r="M1586" s="26" t="str">
        <f>INDEX(customers!$I:$I,MATCH(orders!$B1586,customers!$A:$A,0))</f>
        <v>Affiliate</v>
      </c>
      <c r="N1586" s="26" t="str">
        <f>INDEX(customers!$E:$E,MATCH(orders!$B1586,customers!$A:$A,0))</f>
        <v>Europe</v>
      </c>
      <c r="O1586" s="26" t="str">
        <f>INDEX(customers!$F:$F,MATCH(orders!$B1586,customers!$A:$A,0))</f>
        <v>Tech</v>
      </c>
      <c r="P1586" s="26" t="str">
        <f>INDEX(customers!$G:$G,MATCH(orders!$B1586,customers!$A:$A,0))</f>
        <v>SMBs</v>
      </c>
      <c r="Q1586" t="str">
        <f>INDEX(customers!$J:$J,MATCH(orders!$B1586,customers!$A:$A,0))</f>
        <v>Pro</v>
      </c>
      <c r="R1586" t="str">
        <f>INDEX(customers!$K:$K,MATCH(orders!$B1586,customers!$A:$A,0))</f>
        <v>Monthly</v>
      </c>
    </row>
    <row r="1587" spans="1:18" x14ac:dyDescent="0.25">
      <c r="A1587" t="s">
        <v>2939</v>
      </c>
      <c r="B1587" t="s">
        <v>2915</v>
      </c>
      <c r="C1587" t="s">
        <v>2940</v>
      </c>
      <c r="D1587" s="26">
        <v>45387</v>
      </c>
      <c r="E1587" t="s">
        <v>17</v>
      </c>
      <c r="F1587" t="s">
        <v>4</v>
      </c>
      <c r="G1587">
        <v>75</v>
      </c>
      <c r="H1587">
        <v>60</v>
      </c>
      <c r="I1587" s="26">
        <f t="shared" si="48"/>
        <v>45383</v>
      </c>
      <c r="J1587" s="26">
        <f>INDEX(customers!$L:$L,MATCH(orders!$B1587,customers!$A:$A,0))</f>
        <v>45047</v>
      </c>
      <c r="K1587">
        <v>1</v>
      </c>
      <c r="L1587">
        <f t="shared" si="49"/>
        <v>11</v>
      </c>
      <c r="M1587" s="26" t="str">
        <f>INDEX(customers!$I:$I,MATCH(orders!$B1587,customers!$A:$A,0))</f>
        <v>Affiliate</v>
      </c>
      <c r="N1587" s="26" t="str">
        <f>INDEX(customers!$E:$E,MATCH(orders!$B1587,customers!$A:$A,0))</f>
        <v>Europe</v>
      </c>
      <c r="O1587" s="26" t="str">
        <f>INDEX(customers!$F:$F,MATCH(orders!$B1587,customers!$A:$A,0))</f>
        <v>Tech</v>
      </c>
      <c r="P1587" s="26" t="str">
        <f>INDEX(customers!$G:$G,MATCH(orders!$B1587,customers!$A:$A,0))</f>
        <v>SMBs</v>
      </c>
      <c r="Q1587" t="str">
        <f>INDEX(customers!$J:$J,MATCH(orders!$B1587,customers!$A:$A,0))</f>
        <v>Pro</v>
      </c>
      <c r="R1587" t="str">
        <f>INDEX(customers!$K:$K,MATCH(orders!$B1587,customers!$A:$A,0))</f>
        <v>Monthly</v>
      </c>
    </row>
    <row r="1588" spans="1:18" x14ac:dyDescent="0.25">
      <c r="A1588" t="s">
        <v>2941</v>
      </c>
      <c r="B1588" t="s">
        <v>2915</v>
      </c>
      <c r="C1588" t="s">
        <v>2940</v>
      </c>
      <c r="D1588" s="26">
        <v>45417</v>
      </c>
      <c r="E1588" t="s">
        <v>17</v>
      </c>
      <c r="F1588" t="s">
        <v>4</v>
      </c>
      <c r="G1588">
        <v>75</v>
      </c>
      <c r="H1588">
        <v>60</v>
      </c>
      <c r="I1588" s="26">
        <f t="shared" si="48"/>
        <v>45413</v>
      </c>
      <c r="J1588" s="26">
        <f>INDEX(customers!$L:$L,MATCH(orders!$B1588,customers!$A:$A,0))</f>
        <v>45047</v>
      </c>
      <c r="K1588">
        <v>1</v>
      </c>
      <c r="L1588">
        <f t="shared" si="49"/>
        <v>12</v>
      </c>
      <c r="M1588" s="26" t="str">
        <f>INDEX(customers!$I:$I,MATCH(orders!$B1588,customers!$A:$A,0))</f>
        <v>Affiliate</v>
      </c>
      <c r="N1588" s="26" t="str">
        <f>INDEX(customers!$E:$E,MATCH(orders!$B1588,customers!$A:$A,0))</f>
        <v>Europe</v>
      </c>
      <c r="O1588" s="26" t="str">
        <f>INDEX(customers!$F:$F,MATCH(orders!$B1588,customers!$A:$A,0))</f>
        <v>Tech</v>
      </c>
      <c r="P1588" s="26" t="str">
        <f>INDEX(customers!$G:$G,MATCH(orders!$B1588,customers!$A:$A,0))</f>
        <v>SMBs</v>
      </c>
      <c r="Q1588" t="str">
        <f>INDEX(customers!$J:$J,MATCH(orders!$B1588,customers!$A:$A,0))</f>
        <v>Pro</v>
      </c>
      <c r="R1588" t="str">
        <f>INDEX(customers!$K:$K,MATCH(orders!$B1588,customers!$A:$A,0))</f>
        <v>Monthly</v>
      </c>
    </row>
    <row r="1589" spans="1:18" x14ac:dyDescent="0.25">
      <c r="A1589" t="s">
        <v>2942</v>
      </c>
      <c r="B1589" t="s">
        <v>2915</v>
      </c>
      <c r="C1589" t="s">
        <v>2943</v>
      </c>
      <c r="D1589" s="26">
        <v>45418</v>
      </c>
      <c r="E1589" t="s">
        <v>17</v>
      </c>
      <c r="F1589" t="s">
        <v>4</v>
      </c>
      <c r="G1589">
        <v>75</v>
      </c>
      <c r="H1589">
        <v>60</v>
      </c>
      <c r="I1589" s="26">
        <f t="shared" si="48"/>
        <v>45413</v>
      </c>
      <c r="J1589" s="26">
        <f>INDEX(customers!$L:$L,MATCH(orders!$B1589,customers!$A:$A,0))</f>
        <v>45047</v>
      </c>
      <c r="K1589">
        <v>1</v>
      </c>
      <c r="L1589">
        <f t="shared" si="49"/>
        <v>12</v>
      </c>
      <c r="M1589" s="26" t="str">
        <f>INDEX(customers!$I:$I,MATCH(orders!$B1589,customers!$A:$A,0))</f>
        <v>Affiliate</v>
      </c>
      <c r="N1589" s="26" t="str">
        <f>INDEX(customers!$E:$E,MATCH(orders!$B1589,customers!$A:$A,0))</f>
        <v>Europe</v>
      </c>
      <c r="O1589" s="26" t="str">
        <f>INDEX(customers!$F:$F,MATCH(orders!$B1589,customers!$A:$A,0))</f>
        <v>Tech</v>
      </c>
      <c r="P1589" s="26" t="str">
        <f>INDEX(customers!$G:$G,MATCH(orders!$B1589,customers!$A:$A,0))</f>
        <v>SMBs</v>
      </c>
      <c r="Q1589" t="str">
        <f>INDEX(customers!$J:$J,MATCH(orders!$B1589,customers!$A:$A,0))</f>
        <v>Pro</v>
      </c>
      <c r="R1589" t="str">
        <f>INDEX(customers!$K:$K,MATCH(orders!$B1589,customers!$A:$A,0))</f>
        <v>Monthly</v>
      </c>
    </row>
    <row r="1590" spans="1:18" x14ac:dyDescent="0.25">
      <c r="A1590" t="s">
        <v>2944</v>
      </c>
      <c r="B1590" t="s">
        <v>2915</v>
      </c>
      <c r="C1590" t="s">
        <v>2945</v>
      </c>
      <c r="D1590" s="26">
        <v>45449</v>
      </c>
      <c r="E1590" t="s">
        <v>17</v>
      </c>
      <c r="F1590" t="s">
        <v>4</v>
      </c>
      <c r="G1590">
        <v>75</v>
      </c>
      <c r="H1590">
        <v>60</v>
      </c>
      <c r="I1590" s="26">
        <f t="shared" si="48"/>
        <v>45444</v>
      </c>
      <c r="J1590" s="26">
        <f>INDEX(customers!$L:$L,MATCH(orders!$B1590,customers!$A:$A,0))</f>
        <v>45047</v>
      </c>
      <c r="K1590">
        <v>1</v>
      </c>
      <c r="L1590">
        <f t="shared" si="49"/>
        <v>13</v>
      </c>
      <c r="M1590" s="26" t="str">
        <f>INDEX(customers!$I:$I,MATCH(orders!$B1590,customers!$A:$A,0))</f>
        <v>Affiliate</v>
      </c>
      <c r="N1590" s="26" t="str">
        <f>INDEX(customers!$E:$E,MATCH(orders!$B1590,customers!$A:$A,0))</f>
        <v>Europe</v>
      </c>
      <c r="O1590" s="26" t="str">
        <f>INDEX(customers!$F:$F,MATCH(orders!$B1590,customers!$A:$A,0))</f>
        <v>Tech</v>
      </c>
      <c r="P1590" s="26" t="str">
        <f>INDEX(customers!$G:$G,MATCH(orders!$B1590,customers!$A:$A,0))</f>
        <v>SMBs</v>
      </c>
      <c r="Q1590" t="str">
        <f>INDEX(customers!$J:$J,MATCH(orders!$B1590,customers!$A:$A,0))</f>
        <v>Pro</v>
      </c>
      <c r="R1590" t="str">
        <f>INDEX(customers!$K:$K,MATCH(orders!$B1590,customers!$A:$A,0))</f>
        <v>Monthly</v>
      </c>
    </row>
    <row r="1591" spans="1:18" x14ac:dyDescent="0.25">
      <c r="A1591" t="s">
        <v>2946</v>
      </c>
      <c r="B1591" t="s">
        <v>2915</v>
      </c>
      <c r="C1591" t="s">
        <v>2945</v>
      </c>
      <c r="D1591" s="26">
        <v>45479</v>
      </c>
      <c r="E1591" t="s">
        <v>17</v>
      </c>
      <c r="F1591" t="s">
        <v>4</v>
      </c>
      <c r="G1591">
        <v>75</v>
      </c>
      <c r="H1591">
        <v>60</v>
      </c>
      <c r="I1591" s="26">
        <f t="shared" si="48"/>
        <v>45474</v>
      </c>
      <c r="J1591" s="26">
        <f>INDEX(customers!$L:$L,MATCH(orders!$B1591,customers!$A:$A,0))</f>
        <v>45047</v>
      </c>
      <c r="K1591">
        <v>1</v>
      </c>
      <c r="L1591">
        <f t="shared" si="49"/>
        <v>14</v>
      </c>
      <c r="M1591" s="26" t="str">
        <f>INDEX(customers!$I:$I,MATCH(orders!$B1591,customers!$A:$A,0))</f>
        <v>Affiliate</v>
      </c>
      <c r="N1591" s="26" t="str">
        <f>INDEX(customers!$E:$E,MATCH(orders!$B1591,customers!$A:$A,0))</f>
        <v>Europe</v>
      </c>
      <c r="O1591" s="26" t="str">
        <f>INDEX(customers!$F:$F,MATCH(orders!$B1591,customers!$A:$A,0))</f>
        <v>Tech</v>
      </c>
      <c r="P1591" s="26" t="str">
        <f>INDEX(customers!$G:$G,MATCH(orders!$B1591,customers!$A:$A,0))</f>
        <v>SMBs</v>
      </c>
      <c r="Q1591" t="str">
        <f>INDEX(customers!$J:$J,MATCH(orders!$B1591,customers!$A:$A,0))</f>
        <v>Pro</v>
      </c>
      <c r="R1591" t="str">
        <f>INDEX(customers!$K:$K,MATCH(orders!$B1591,customers!$A:$A,0))</f>
        <v>Monthly</v>
      </c>
    </row>
    <row r="1592" spans="1:18" x14ac:dyDescent="0.25">
      <c r="A1592" t="s">
        <v>2947</v>
      </c>
      <c r="B1592" t="s">
        <v>2915</v>
      </c>
      <c r="C1592" t="s">
        <v>2948</v>
      </c>
      <c r="D1592" s="26">
        <v>45480</v>
      </c>
      <c r="E1592" t="s">
        <v>17</v>
      </c>
      <c r="F1592" t="s">
        <v>4</v>
      </c>
      <c r="G1592">
        <v>75</v>
      </c>
      <c r="H1592">
        <v>60</v>
      </c>
      <c r="I1592" s="26">
        <f t="shared" si="48"/>
        <v>45474</v>
      </c>
      <c r="J1592" s="26">
        <f>INDEX(customers!$L:$L,MATCH(orders!$B1592,customers!$A:$A,0))</f>
        <v>45047</v>
      </c>
      <c r="K1592">
        <v>1</v>
      </c>
      <c r="L1592">
        <f t="shared" si="49"/>
        <v>14</v>
      </c>
      <c r="M1592" s="26" t="str">
        <f>INDEX(customers!$I:$I,MATCH(orders!$B1592,customers!$A:$A,0))</f>
        <v>Affiliate</v>
      </c>
      <c r="N1592" s="26" t="str">
        <f>INDEX(customers!$E:$E,MATCH(orders!$B1592,customers!$A:$A,0))</f>
        <v>Europe</v>
      </c>
      <c r="O1592" s="26" t="str">
        <f>INDEX(customers!$F:$F,MATCH(orders!$B1592,customers!$A:$A,0))</f>
        <v>Tech</v>
      </c>
      <c r="P1592" s="26" t="str">
        <f>INDEX(customers!$G:$G,MATCH(orders!$B1592,customers!$A:$A,0))</f>
        <v>SMBs</v>
      </c>
      <c r="Q1592" t="str">
        <f>INDEX(customers!$J:$J,MATCH(orders!$B1592,customers!$A:$A,0))</f>
        <v>Pro</v>
      </c>
      <c r="R1592" t="str">
        <f>INDEX(customers!$K:$K,MATCH(orders!$B1592,customers!$A:$A,0))</f>
        <v>Monthly</v>
      </c>
    </row>
    <row r="1593" spans="1:18" x14ac:dyDescent="0.25">
      <c r="A1593" t="s">
        <v>2949</v>
      </c>
      <c r="B1593" t="s">
        <v>2915</v>
      </c>
      <c r="C1593" t="s">
        <v>2950</v>
      </c>
      <c r="D1593" s="26">
        <v>45511</v>
      </c>
      <c r="E1593" t="s">
        <v>17</v>
      </c>
      <c r="F1593" t="s">
        <v>4</v>
      </c>
      <c r="G1593">
        <v>75</v>
      </c>
      <c r="H1593">
        <v>60</v>
      </c>
      <c r="I1593" s="26">
        <f t="shared" si="48"/>
        <v>45505</v>
      </c>
      <c r="J1593" s="26">
        <f>INDEX(customers!$L:$L,MATCH(orders!$B1593,customers!$A:$A,0))</f>
        <v>45047</v>
      </c>
      <c r="K1593">
        <v>1</v>
      </c>
      <c r="L1593">
        <f t="shared" si="49"/>
        <v>15</v>
      </c>
      <c r="M1593" s="26" t="str">
        <f>INDEX(customers!$I:$I,MATCH(orders!$B1593,customers!$A:$A,0))</f>
        <v>Affiliate</v>
      </c>
      <c r="N1593" s="26" t="str">
        <f>INDEX(customers!$E:$E,MATCH(orders!$B1593,customers!$A:$A,0))</f>
        <v>Europe</v>
      </c>
      <c r="O1593" s="26" t="str">
        <f>INDEX(customers!$F:$F,MATCH(orders!$B1593,customers!$A:$A,0))</f>
        <v>Tech</v>
      </c>
      <c r="P1593" s="26" t="str">
        <f>INDEX(customers!$G:$G,MATCH(orders!$B1593,customers!$A:$A,0))</f>
        <v>SMBs</v>
      </c>
      <c r="Q1593" t="str">
        <f>INDEX(customers!$J:$J,MATCH(orders!$B1593,customers!$A:$A,0))</f>
        <v>Pro</v>
      </c>
      <c r="R1593" t="str">
        <f>INDEX(customers!$K:$K,MATCH(orders!$B1593,customers!$A:$A,0))</f>
        <v>Monthly</v>
      </c>
    </row>
    <row r="1594" spans="1:18" x14ac:dyDescent="0.25">
      <c r="A1594" t="s">
        <v>2951</v>
      </c>
      <c r="B1594" t="s">
        <v>2915</v>
      </c>
      <c r="C1594" t="s">
        <v>2952</v>
      </c>
      <c r="D1594" s="26">
        <v>45542</v>
      </c>
      <c r="E1594" t="s">
        <v>17</v>
      </c>
      <c r="F1594" t="s">
        <v>4</v>
      </c>
      <c r="G1594">
        <v>75</v>
      </c>
      <c r="H1594">
        <v>60</v>
      </c>
      <c r="I1594" s="26">
        <f t="shared" si="48"/>
        <v>45536</v>
      </c>
      <c r="J1594" s="26">
        <f>INDEX(customers!$L:$L,MATCH(orders!$B1594,customers!$A:$A,0))</f>
        <v>45047</v>
      </c>
      <c r="K1594">
        <v>1</v>
      </c>
      <c r="L1594">
        <f t="shared" si="49"/>
        <v>16</v>
      </c>
      <c r="M1594" s="26" t="str">
        <f>INDEX(customers!$I:$I,MATCH(orders!$B1594,customers!$A:$A,0))</f>
        <v>Affiliate</v>
      </c>
      <c r="N1594" s="26" t="str">
        <f>INDEX(customers!$E:$E,MATCH(orders!$B1594,customers!$A:$A,0))</f>
        <v>Europe</v>
      </c>
      <c r="O1594" s="26" t="str">
        <f>INDEX(customers!$F:$F,MATCH(orders!$B1594,customers!$A:$A,0))</f>
        <v>Tech</v>
      </c>
      <c r="P1594" s="26" t="str">
        <f>INDEX(customers!$G:$G,MATCH(orders!$B1594,customers!$A:$A,0))</f>
        <v>SMBs</v>
      </c>
      <c r="Q1594" t="str">
        <f>INDEX(customers!$J:$J,MATCH(orders!$B1594,customers!$A:$A,0))</f>
        <v>Pro</v>
      </c>
      <c r="R1594" t="str">
        <f>INDEX(customers!$K:$K,MATCH(orders!$B1594,customers!$A:$A,0))</f>
        <v>Monthly</v>
      </c>
    </row>
    <row r="1595" spans="1:18" x14ac:dyDescent="0.25">
      <c r="A1595" t="s">
        <v>2953</v>
      </c>
      <c r="B1595" t="s">
        <v>2915</v>
      </c>
      <c r="C1595" t="s">
        <v>2952</v>
      </c>
      <c r="D1595" s="26">
        <v>45572</v>
      </c>
      <c r="E1595" t="s">
        <v>17</v>
      </c>
      <c r="F1595" t="s">
        <v>4</v>
      </c>
      <c r="G1595">
        <v>75</v>
      </c>
      <c r="H1595">
        <v>60</v>
      </c>
      <c r="I1595" s="26">
        <f t="shared" si="48"/>
        <v>45566</v>
      </c>
      <c r="J1595" s="26">
        <f>INDEX(customers!$L:$L,MATCH(orders!$B1595,customers!$A:$A,0))</f>
        <v>45047</v>
      </c>
      <c r="K1595">
        <v>1</v>
      </c>
      <c r="L1595">
        <f t="shared" si="49"/>
        <v>17</v>
      </c>
      <c r="M1595" s="26" t="str">
        <f>INDEX(customers!$I:$I,MATCH(orders!$B1595,customers!$A:$A,0))</f>
        <v>Affiliate</v>
      </c>
      <c r="N1595" s="26" t="str">
        <f>INDEX(customers!$E:$E,MATCH(orders!$B1595,customers!$A:$A,0))</f>
        <v>Europe</v>
      </c>
      <c r="O1595" s="26" t="str">
        <f>INDEX(customers!$F:$F,MATCH(orders!$B1595,customers!$A:$A,0))</f>
        <v>Tech</v>
      </c>
      <c r="P1595" s="26" t="str">
        <f>INDEX(customers!$G:$G,MATCH(orders!$B1595,customers!$A:$A,0))</f>
        <v>SMBs</v>
      </c>
      <c r="Q1595" t="str">
        <f>INDEX(customers!$J:$J,MATCH(orders!$B1595,customers!$A:$A,0))</f>
        <v>Pro</v>
      </c>
      <c r="R1595" t="str">
        <f>INDEX(customers!$K:$K,MATCH(orders!$B1595,customers!$A:$A,0))</f>
        <v>Monthly</v>
      </c>
    </row>
    <row r="1596" spans="1:18" x14ac:dyDescent="0.25">
      <c r="A1596" t="s">
        <v>2954</v>
      </c>
      <c r="B1596" t="s">
        <v>2915</v>
      </c>
      <c r="C1596" t="s">
        <v>2955</v>
      </c>
      <c r="D1596" s="26">
        <v>45573</v>
      </c>
      <c r="E1596" t="s">
        <v>17</v>
      </c>
      <c r="F1596" t="s">
        <v>4</v>
      </c>
      <c r="G1596">
        <v>75</v>
      </c>
      <c r="H1596">
        <v>60</v>
      </c>
      <c r="I1596" s="26">
        <f t="shared" si="48"/>
        <v>45566</v>
      </c>
      <c r="J1596" s="26">
        <f>INDEX(customers!$L:$L,MATCH(orders!$B1596,customers!$A:$A,0))</f>
        <v>45047</v>
      </c>
      <c r="K1596">
        <v>1</v>
      </c>
      <c r="L1596">
        <f t="shared" si="49"/>
        <v>17</v>
      </c>
      <c r="M1596" s="26" t="str">
        <f>INDEX(customers!$I:$I,MATCH(orders!$B1596,customers!$A:$A,0))</f>
        <v>Affiliate</v>
      </c>
      <c r="N1596" s="26" t="str">
        <f>INDEX(customers!$E:$E,MATCH(orders!$B1596,customers!$A:$A,0))</f>
        <v>Europe</v>
      </c>
      <c r="O1596" s="26" t="str">
        <f>INDEX(customers!$F:$F,MATCH(orders!$B1596,customers!$A:$A,0))</f>
        <v>Tech</v>
      </c>
      <c r="P1596" s="26" t="str">
        <f>INDEX(customers!$G:$G,MATCH(orders!$B1596,customers!$A:$A,0))</f>
        <v>SMBs</v>
      </c>
      <c r="Q1596" t="str">
        <f>INDEX(customers!$J:$J,MATCH(orders!$B1596,customers!$A:$A,0))</f>
        <v>Pro</v>
      </c>
      <c r="R1596" t="str">
        <f>INDEX(customers!$K:$K,MATCH(orders!$B1596,customers!$A:$A,0))</f>
        <v>Monthly</v>
      </c>
    </row>
    <row r="1597" spans="1:18" x14ac:dyDescent="0.25">
      <c r="A1597" t="s">
        <v>2956</v>
      </c>
      <c r="B1597" t="s">
        <v>2915</v>
      </c>
      <c r="C1597" t="s">
        <v>2957</v>
      </c>
      <c r="D1597" s="26">
        <v>45604</v>
      </c>
      <c r="E1597" t="s">
        <v>17</v>
      </c>
      <c r="F1597" t="s">
        <v>4</v>
      </c>
      <c r="G1597">
        <v>75</v>
      </c>
      <c r="H1597">
        <v>60</v>
      </c>
      <c r="I1597" s="26">
        <f t="shared" si="48"/>
        <v>45597</v>
      </c>
      <c r="J1597" s="26">
        <f>INDEX(customers!$L:$L,MATCH(orders!$B1597,customers!$A:$A,0))</f>
        <v>45047</v>
      </c>
      <c r="K1597">
        <v>1</v>
      </c>
      <c r="L1597">
        <f t="shared" si="49"/>
        <v>18</v>
      </c>
      <c r="M1597" s="26" t="str">
        <f>INDEX(customers!$I:$I,MATCH(orders!$B1597,customers!$A:$A,0))</f>
        <v>Affiliate</v>
      </c>
      <c r="N1597" s="26" t="str">
        <f>INDEX(customers!$E:$E,MATCH(orders!$B1597,customers!$A:$A,0))</f>
        <v>Europe</v>
      </c>
      <c r="O1597" s="26" t="str">
        <f>INDEX(customers!$F:$F,MATCH(orders!$B1597,customers!$A:$A,0))</f>
        <v>Tech</v>
      </c>
      <c r="P1597" s="26" t="str">
        <f>INDEX(customers!$G:$G,MATCH(orders!$B1597,customers!$A:$A,0))</f>
        <v>SMBs</v>
      </c>
      <c r="Q1597" t="str">
        <f>INDEX(customers!$J:$J,MATCH(orders!$B1597,customers!$A:$A,0))</f>
        <v>Pro</v>
      </c>
      <c r="R1597" t="str">
        <f>INDEX(customers!$K:$K,MATCH(orders!$B1597,customers!$A:$A,0))</f>
        <v>Monthly</v>
      </c>
    </row>
    <row r="1598" spans="1:18" x14ac:dyDescent="0.25">
      <c r="A1598" t="s">
        <v>2958</v>
      </c>
      <c r="B1598" t="s">
        <v>2915</v>
      </c>
      <c r="C1598" t="s">
        <v>2957</v>
      </c>
      <c r="D1598" s="26">
        <v>45634</v>
      </c>
      <c r="E1598" t="s">
        <v>17</v>
      </c>
      <c r="F1598" t="s">
        <v>4</v>
      </c>
      <c r="G1598">
        <v>75</v>
      </c>
      <c r="H1598">
        <v>60</v>
      </c>
      <c r="I1598" s="26">
        <f t="shared" si="48"/>
        <v>45627</v>
      </c>
      <c r="J1598" s="26">
        <f>INDEX(customers!$L:$L,MATCH(orders!$B1598,customers!$A:$A,0))</f>
        <v>45047</v>
      </c>
      <c r="K1598">
        <v>1</v>
      </c>
      <c r="L1598">
        <f t="shared" si="49"/>
        <v>19</v>
      </c>
      <c r="M1598" s="26" t="str">
        <f>INDEX(customers!$I:$I,MATCH(orders!$B1598,customers!$A:$A,0))</f>
        <v>Affiliate</v>
      </c>
      <c r="N1598" s="26" t="str">
        <f>INDEX(customers!$E:$E,MATCH(orders!$B1598,customers!$A:$A,0))</f>
        <v>Europe</v>
      </c>
      <c r="O1598" s="26" t="str">
        <f>INDEX(customers!$F:$F,MATCH(orders!$B1598,customers!$A:$A,0))</f>
        <v>Tech</v>
      </c>
      <c r="P1598" s="26" t="str">
        <f>INDEX(customers!$G:$G,MATCH(orders!$B1598,customers!$A:$A,0))</f>
        <v>SMBs</v>
      </c>
      <c r="Q1598" t="str">
        <f>INDEX(customers!$J:$J,MATCH(orders!$B1598,customers!$A:$A,0))</f>
        <v>Pro</v>
      </c>
      <c r="R1598" t="str">
        <f>INDEX(customers!$K:$K,MATCH(orders!$B1598,customers!$A:$A,0))</f>
        <v>Monthly</v>
      </c>
    </row>
    <row r="1599" spans="1:18" x14ac:dyDescent="0.25">
      <c r="A1599" t="s">
        <v>2959</v>
      </c>
      <c r="B1599" t="s">
        <v>2915</v>
      </c>
      <c r="C1599" t="s">
        <v>2960</v>
      </c>
      <c r="D1599" s="26">
        <v>45635</v>
      </c>
      <c r="E1599" t="s">
        <v>17</v>
      </c>
      <c r="F1599" t="s">
        <v>4</v>
      </c>
      <c r="G1599">
        <v>75</v>
      </c>
      <c r="H1599">
        <v>60</v>
      </c>
      <c r="I1599" s="26">
        <f t="shared" si="48"/>
        <v>45627</v>
      </c>
      <c r="J1599" s="26">
        <f>INDEX(customers!$L:$L,MATCH(orders!$B1599,customers!$A:$A,0))</f>
        <v>45047</v>
      </c>
      <c r="K1599">
        <v>1</v>
      </c>
      <c r="L1599">
        <f t="shared" si="49"/>
        <v>19</v>
      </c>
      <c r="M1599" s="26" t="str">
        <f>INDEX(customers!$I:$I,MATCH(orders!$B1599,customers!$A:$A,0))</f>
        <v>Affiliate</v>
      </c>
      <c r="N1599" s="26" t="str">
        <f>INDEX(customers!$E:$E,MATCH(orders!$B1599,customers!$A:$A,0))</f>
        <v>Europe</v>
      </c>
      <c r="O1599" s="26" t="str">
        <f>INDEX(customers!$F:$F,MATCH(orders!$B1599,customers!$A:$A,0))</f>
        <v>Tech</v>
      </c>
      <c r="P1599" s="26" t="str">
        <f>INDEX(customers!$G:$G,MATCH(orders!$B1599,customers!$A:$A,0))</f>
        <v>SMBs</v>
      </c>
      <c r="Q1599" t="str">
        <f>INDEX(customers!$J:$J,MATCH(orders!$B1599,customers!$A:$A,0))</f>
        <v>Pro</v>
      </c>
      <c r="R1599" t="str">
        <f>INDEX(customers!$K:$K,MATCH(orders!$B1599,customers!$A:$A,0))</f>
        <v>Monthly</v>
      </c>
    </row>
    <row r="1600" spans="1:18" x14ac:dyDescent="0.25">
      <c r="A1600" t="s">
        <v>2961</v>
      </c>
      <c r="B1600" t="s">
        <v>2962</v>
      </c>
      <c r="C1600" t="s">
        <v>2963</v>
      </c>
      <c r="D1600" s="26">
        <v>44744</v>
      </c>
      <c r="E1600" t="s">
        <v>17</v>
      </c>
      <c r="F1600" t="s">
        <v>4</v>
      </c>
      <c r="G1600">
        <v>75</v>
      </c>
      <c r="H1600">
        <v>60</v>
      </c>
      <c r="I1600" s="26">
        <f t="shared" si="48"/>
        <v>44743</v>
      </c>
      <c r="J1600" s="26">
        <f>INDEX(customers!$L:$L,MATCH(orders!$B1600,customers!$A:$A,0))</f>
        <v>44713</v>
      </c>
      <c r="K1600">
        <v>1</v>
      </c>
      <c r="L1600">
        <f t="shared" si="49"/>
        <v>1</v>
      </c>
      <c r="M1600" s="26" t="str">
        <f>INDEX(customers!$I:$I,MATCH(orders!$B1600,customers!$A:$A,0))</f>
        <v>Paid Search</v>
      </c>
      <c r="N1600" s="26" t="str">
        <f>INDEX(customers!$E:$E,MATCH(orders!$B1600,customers!$A:$A,0))</f>
        <v>North America</v>
      </c>
      <c r="O1600" s="26" t="str">
        <f>INDEX(customers!$F:$F,MATCH(orders!$B1600,customers!$A:$A,0))</f>
        <v>Tech</v>
      </c>
      <c r="P1600" s="26" t="str">
        <f>INDEX(customers!$G:$G,MATCH(orders!$B1600,customers!$A:$A,0))</f>
        <v>SMBs</v>
      </c>
      <c r="Q1600" t="str">
        <f>INDEX(customers!$J:$J,MATCH(orders!$B1600,customers!$A:$A,0))</f>
        <v>Basic</v>
      </c>
      <c r="R1600" t="str">
        <f>INDEX(customers!$K:$K,MATCH(orders!$B1600,customers!$A:$A,0))</f>
        <v>Monthly</v>
      </c>
    </row>
    <row r="1601" spans="1:18" x14ac:dyDescent="0.25">
      <c r="A1601" t="s">
        <v>2964</v>
      </c>
      <c r="B1601" t="s">
        <v>2962</v>
      </c>
      <c r="C1601" t="s">
        <v>2965</v>
      </c>
      <c r="D1601" s="26">
        <v>44775</v>
      </c>
      <c r="E1601" t="s">
        <v>17</v>
      </c>
      <c r="F1601" t="s">
        <v>4</v>
      </c>
      <c r="G1601">
        <v>75</v>
      </c>
      <c r="H1601">
        <v>60</v>
      </c>
      <c r="I1601" s="26">
        <f t="shared" si="48"/>
        <v>44774</v>
      </c>
      <c r="J1601" s="26">
        <f>INDEX(customers!$L:$L,MATCH(orders!$B1601,customers!$A:$A,0))</f>
        <v>44713</v>
      </c>
      <c r="K1601">
        <v>1</v>
      </c>
      <c r="L1601">
        <f t="shared" si="49"/>
        <v>2</v>
      </c>
      <c r="M1601" s="26" t="str">
        <f>INDEX(customers!$I:$I,MATCH(orders!$B1601,customers!$A:$A,0))</f>
        <v>Paid Search</v>
      </c>
      <c r="N1601" s="26" t="str">
        <f>INDEX(customers!$E:$E,MATCH(orders!$B1601,customers!$A:$A,0))</f>
        <v>North America</v>
      </c>
      <c r="O1601" s="26" t="str">
        <f>INDEX(customers!$F:$F,MATCH(orders!$B1601,customers!$A:$A,0))</f>
        <v>Tech</v>
      </c>
      <c r="P1601" s="26" t="str">
        <f>INDEX(customers!$G:$G,MATCH(orders!$B1601,customers!$A:$A,0))</f>
        <v>SMBs</v>
      </c>
      <c r="Q1601" t="str">
        <f>INDEX(customers!$J:$J,MATCH(orders!$B1601,customers!$A:$A,0))</f>
        <v>Basic</v>
      </c>
      <c r="R1601" t="str">
        <f>INDEX(customers!$K:$K,MATCH(orders!$B1601,customers!$A:$A,0))</f>
        <v>Monthly</v>
      </c>
    </row>
    <row r="1602" spans="1:18" x14ac:dyDescent="0.25">
      <c r="A1602" t="s">
        <v>2966</v>
      </c>
      <c r="B1602" t="s">
        <v>2962</v>
      </c>
      <c r="C1602" t="s">
        <v>2967</v>
      </c>
      <c r="D1602" s="26">
        <v>44806</v>
      </c>
      <c r="E1602" t="s">
        <v>17</v>
      </c>
      <c r="F1602" t="s">
        <v>4</v>
      </c>
      <c r="G1602">
        <v>75</v>
      </c>
      <c r="H1602">
        <v>60</v>
      </c>
      <c r="I1602" s="26">
        <f t="shared" ref="I1602:I1665" si="50">EOMONTH(D1602,-1)+1</f>
        <v>44805</v>
      </c>
      <c r="J1602" s="26">
        <f>INDEX(customers!$L:$L,MATCH(orders!$B1602,customers!$A:$A,0))</f>
        <v>44713</v>
      </c>
      <c r="K1602">
        <v>1</v>
      </c>
      <c r="L1602">
        <f t="shared" si="49"/>
        <v>3</v>
      </c>
      <c r="M1602" s="26" t="str">
        <f>INDEX(customers!$I:$I,MATCH(orders!$B1602,customers!$A:$A,0))</f>
        <v>Paid Search</v>
      </c>
      <c r="N1602" s="26" t="str">
        <f>INDEX(customers!$E:$E,MATCH(orders!$B1602,customers!$A:$A,0))</f>
        <v>North America</v>
      </c>
      <c r="O1602" s="26" t="str">
        <f>INDEX(customers!$F:$F,MATCH(orders!$B1602,customers!$A:$A,0))</f>
        <v>Tech</v>
      </c>
      <c r="P1602" s="26" t="str">
        <f>INDEX(customers!$G:$G,MATCH(orders!$B1602,customers!$A:$A,0))</f>
        <v>SMBs</v>
      </c>
      <c r="Q1602" t="str">
        <f>INDEX(customers!$J:$J,MATCH(orders!$B1602,customers!$A:$A,0))</f>
        <v>Basic</v>
      </c>
      <c r="R1602" t="str">
        <f>INDEX(customers!$K:$K,MATCH(orders!$B1602,customers!$A:$A,0))</f>
        <v>Monthly</v>
      </c>
    </row>
    <row r="1603" spans="1:18" x14ac:dyDescent="0.25">
      <c r="A1603" t="s">
        <v>2968</v>
      </c>
      <c r="B1603" t="s">
        <v>2962</v>
      </c>
      <c r="C1603" t="s">
        <v>2967</v>
      </c>
      <c r="D1603" s="26">
        <v>44836</v>
      </c>
      <c r="E1603" t="s">
        <v>17</v>
      </c>
      <c r="F1603" t="s">
        <v>4</v>
      </c>
      <c r="G1603">
        <v>75</v>
      </c>
      <c r="H1603">
        <v>60</v>
      </c>
      <c r="I1603" s="26">
        <f t="shared" si="50"/>
        <v>44835</v>
      </c>
      <c r="J1603" s="26">
        <f>INDEX(customers!$L:$L,MATCH(orders!$B1603,customers!$A:$A,0))</f>
        <v>44713</v>
      </c>
      <c r="K1603">
        <v>1</v>
      </c>
      <c r="L1603">
        <f t="shared" ref="L1603:L1666" si="51">DATEDIF(J1603,I1603,"M")</f>
        <v>4</v>
      </c>
      <c r="M1603" s="26" t="str">
        <f>INDEX(customers!$I:$I,MATCH(orders!$B1603,customers!$A:$A,0))</f>
        <v>Paid Search</v>
      </c>
      <c r="N1603" s="26" t="str">
        <f>INDEX(customers!$E:$E,MATCH(orders!$B1603,customers!$A:$A,0))</f>
        <v>North America</v>
      </c>
      <c r="O1603" s="26" t="str">
        <f>INDEX(customers!$F:$F,MATCH(orders!$B1603,customers!$A:$A,0))</f>
        <v>Tech</v>
      </c>
      <c r="P1603" s="26" t="str">
        <f>INDEX(customers!$G:$G,MATCH(orders!$B1603,customers!$A:$A,0))</f>
        <v>SMBs</v>
      </c>
      <c r="Q1603" t="str">
        <f>INDEX(customers!$J:$J,MATCH(orders!$B1603,customers!$A:$A,0))</f>
        <v>Basic</v>
      </c>
      <c r="R1603" t="str">
        <f>INDEX(customers!$K:$K,MATCH(orders!$B1603,customers!$A:$A,0))</f>
        <v>Monthly</v>
      </c>
    </row>
    <row r="1604" spans="1:18" x14ac:dyDescent="0.25">
      <c r="A1604" t="s">
        <v>2969</v>
      </c>
      <c r="B1604" t="s">
        <v>2962</v>
      </c>
      <c r="C1604" t="s">
        <v>2970</v>
      </c>
      <c r="D1604" s="26">
        <v>44837</v>
      </c>
      <c r="E1604" t="s">
        <v>17</v>
      </c>
      <c r="F1604" t="s">
        <v>4</v>
      </c>
      <c r="G1604">
        <v>75</v>
      </c>
      <c r="H1604">
        <v>60</v>
      </c>
      <c r="I1604" s="26">
        <f t="shared" si="50"/>
        <v>44835</v>
      </c>
      <c r="J1604" s="26">
        <f>INDEX(customers!$L:$L,MATCH(orders!$B1604,customers!$A:$A,0))</f>
        <v>44713</v>
      </c>
      <c r="K1604">
        <v>1</v>
      </c>
      <c r="L1604">
        <f t="shared" si="51"/>
        <v>4</v>
      </c>
      <c r="M1604" s="26" t="str">
        <f>INDEX(customers!$I:$I,MATCH(orders!$B1604,customers!$A:$A,0))</f>
        <v>Paid Search</v>
      </c>
      <c r="N1604" s="26" t="str">
        <f>INDEX(customers!$E:$E,MATCH(orders!$B1604,customers!$A:$A,0))</f>
        <v>North America</v>
      </c>
      <c r="O1604" s="26" t="str">
        <f>INDEX(customers!$F:$F,MATCH(orders!$B1604,customers!$A:$A,0))</f>
        <v>Tech</v>
      </c>
      <c r="P1604" s="26" t="str">
        <f>INDEX(customers!$G:$G,MATCH(orders!$B1604,customers!$A:$A,0))</f>
        <v>SMBs</v>
      </c>
      <c r="Q1604" t="str">
        <f>INDEX(customers!$J:$J,MATCH(orders!$B1604,customers!$A:$A,0))</f>
        <v>Basic</v>
      </c>
      <c r="R1604" t="str">
        <f>INDEX(customers!$K:$K,MATCH(orders!$B1604,customers!$A:$A,0))</f>
        <v>Monthly</v>
      </c>
    </row>
    <row r="1605" spans="1:18" x14ac:dyDescent="0.25">
      <c r="A1605" t="s">
        <v>2971</v>
      </c>
      <c r="B1605" t="s">
        <v>2962</v>
      </c>
      <c r="C1605" t="s">
        <v>2972</v>
      </c>
      <c r="D1605" s="26">
        <v>44868</v>
      </c>
      <c r="E1605" t="s">
        <v>17</v>
      </c>
      <c r="F1605" t="s">
        <v>4</v>
      </c>
      <c r="G1605">
        <v>75</v>
      </c>
      <c r="H1605">
        <v>60</v>
      </c>
      <c r="I1605" s="26">
        <f t="shared" si="50"/>
        <v>44866</v>
      </c>
      <c r="J1605" s="26">
        <f>INDEX(customers!$L:$L,MATCH(orders!$B1605,customers!$A:$A,0))</f>
        <v>44713</v>
      </c>
      <c r="K1605">
        <v>1</v>
      </c>
      <c r="L1605">
        <f t="shared" si="51"/>
        <v>5</v>
      </c>
      <c r="M1605" s="26" t="str">
        <f>INDEX(customers!$I:$I,MATCH(orders!$B1605,customers!$A:$A,0))</f>
        <v>Paid Search</v>
      </c>
      <c r="N1605" s="26" t="str">
        <f>INDEX(customers!$E:$E,MATCH(orders!$B1605,customers!$A:$A,0))</f>
        <v>North America</v>
      </c>
      <c r="O1605" s="26" t="str">
        <f>INDEX(customers!$F:$F,MATCH(orders!$B1605,customers!$A:$A,0))</f>
        <v>Tech</v>
      </c>
      <c r="P1605" s="26" t="str">
        <f>INDEX(customers!$G:$G,MATCH(orders!$B1605,customers!$A:$A,0))</f>
        <v>SMBs</v>
      </c>
      <c r="Q1605" t="str">
        <f>INDEX(customers!$J:$J,MATCH(orders!$B1605,customers!$A:$A,0))</f>
        <v>Basic</v>
      </c>
      <c r="R1605" t="str">
        <f>INDEX(customers!$K:$K,MATCH(orders!$B1605,customers!$A:$A,0))</f>
        <v>Monthly</v>
      </c>
    </row>
    <row r="1606" spans="1:18" x14ac:dyDescent="0.25">
      <c r="A1606" t="s">
        <v>2973</v>
      </c>
      <c r="B1606" t="s">
        <v>2962</v>
      </c>
      <c r="C1606" t="s">
        <v>2972</v>
      </c>
      <c r="D1606" s="26">
        <v>44898</v>
      </c>
      <c r="E1606" t="s">
        <v>17</v>
      </c>
      <c r="F1606" t="s">
        <v>4</v>
      </c>
      <c r="G1606">
        <v>75</v>
      </c>
      <c r="H1606">
        <v>60</v>
      </c>
      <c r="I1606" s="26">
        <f t="shared" si="50"/>
        <v>44896</v>
      </c>
      <c r="J1606" s="26">
        <f>INDEX(customers!$L:$L,MATCH(orders!$B1606,customers!$A:$A,0))</f>
        <v>44713</v>
      </c>
      <c r="K1606">
        <v>1</v>
      </c>
      <c r="L1606">
        <f t="shared" si="51"/>
        <v>6</v>
      </c>
      <c r="M1606" s="26" t="str">
        <f>INDEX(customers!$I:$I,MATCH(orders!$B1606,customers!$A:$A,0))</f>
        <v>Paid Search</v>
      </c>
      <c r="N1606" s="26" t="str">
        <f>INDEX(customers!$E:$E,MATCH(orders!$B1606,customers!$A:$A,0))</f>
        <v>North America</v>
      </c>
      <c r="O1606" s="26" t="str">
        <f>INDEX(customers!$F:$F,MATCH(orders!$B1606,customers!$A:$A,0))</f>
        <v>Tech</v>
      </c>
      <c r="P1606" s="26" t="str">
        <f>INDEX(customers!$G:$G,MATCH(orders!$B1606,customers!$A:$A,0))</f>
        <v>SMBs</v>
      </c>
      <c r="Q1606" t="str">
        <f>INDEX(customers!$J:$J,MATCH(orders!$B1606,customers!$A:$A,0))</f>
        <v>Basic</v>
      </c>
      <c r="R1606" t="str">
        <f>INDEX(customers!$K:$K,MATCH(orders!$B1606,customers!$A:$A,0))</f>
        <v>Monthly</v>
      </c>
    </row>
    <row r="1607" spans="1:18" x14ac:dyDescent="0.25">
      <c r="A1607" t="s">
        <v>2974</v>
      </c>
      <c r="B1607" t="s">
        <v>2962</v>
      </c>
      <c r="C1607" t="s">
        <v>2975</v>
      </c>
      <c r="D1607" s="26">
        <v>44899</v>
      </c>
      <c r="E1607" t="s">
        <v>17</v>
      </c>
      <c r="F1607" t="s">
        <v>4</v>
      </c>
      <c r="G1607">
        <v>75</v>
      </c>
      <c r="H1607">
        <v>60</v>
      </c>
      <c r="I1607" s="26">
        <f t="shared" si="50"/>
        <v>44896</v>
      </c>
      <c r="J1607" s="26">
        <f>INDEX(customers!$L:$L,MATCH(orders!$B1607,customers!$A:$A,0))</f>
        <v>44713</v>
      </c>
      <c r="K1607">
        <v>1</v>
      </c>
      <c r="L1607">
        <f t="shared" si="51"/>
        <v>6</v>
      </c>
      <c r="M1607" s="26" t="str">
        <f>INDEX(customers!$I:$I,MATCH(orders!$B1607,customers!$A:$A,0))</f>
        <v>Paid Search</v>
      </c>
      <c r="N1607" s="26" t="str">
        <f>INDEX(customers!$E:$E,MATCH(orders!$B1607,customers!$A:$A,0))</f>
        <v>North America</v>
      </c>
      <c r="O1607" s="26" t="str">
        <f>INDEX(customers!$F:$F,MATCH(orders!$B1607,customers!$A:$A,0))</f>
        <v>Tech</v>
      </c>
      <c r="P1607" s="26" t="str">
        <f>INDEX(customers!$G:$G,MATCH(orders!$B1607,customers!$A:$A,0))</f>
        <v>SMBs</v>
      </c>
      <c r="Q1607" t="str">
        <f>INDEX(customers!$J:$J,MATCH(orders!$B1607,customers!$A:$A,0))</f>
        <v>Basic</v>
      </c>
      <c r="R1607" t="str">
        <f>INDEX(customers!$K:$K,MATCH(orders!$B1607,customers!$A:$A,0))</f>
        <v>Monthly</v>
      </c>
    </row>
    <row r="1608" spans="1:18" x14ac:dyDescent="0.25">
      <c r="A1608" t="s">
        <v>2976</v>
      </c>
      <c r="B1608" t="s">
        <v>2962</v>
      </c>
      <c r="C1608" t="s">
        <v>2977</v>
      </c>
      <c r="D1608" s="26">
        <v>44930</v>
      </c>
      <c r="E1608" t="s">
        <v>17</v>
      </c>
      <c r="F1608" t="s">
        <v>4</v>
      </c>
      <c r="G1608">
        <v>75</v>
      </c>
      <c r="H1608">
        <v>60</v>
      </c>
      <c r="I1608" s="26">
        <f t="shared" si="50"/>
        <v>44927</v>
      </c>
      <c r="J1608" s="26">
        <f>INDEX(customers!$L:$L,MATCH(orders!$B1608,customers!$A:$A,0))</f>
        <v>44713</v>
      </c>
      <c r="K1608">
        <v>1</v>
      </c>
      <c r="L1608">
        <f t="shared" si="51"/>
        <v>7</v>
      </c>
      <c r="M1608" s="26" t="str">
        <f>INDEX(customers!$I:$I,MATCH(orders!$B1608,customers!$A:$A,0))</f>
        <v>Paid Search</v>
      </c>
      <c r="N1608" s="26" t="str">
        <f>INDEX(customers!$E:$E,MATCH(orders!$B1608,customers!$A:$A,0))</f>
        <v>North America</v>
      </c>
      <c r="O1608" s="26" t="str">
        <f>INDEX(customers!$F:$F,MATCH(orders!$B1608,customers!$A:$A,0))</f>
        <v>Tech</v>
      </c>
      <c r="P1608" s="26" t="str">
        <f>INDEX(customers!$G:$G,MATCH(orders!$B1608,customers!$A:$A,0))</f>
        <v>SMBs</v>
      </c>
      <c r="Q1608" t="str">
        <f>INDEX(customers!$J:$J,MATCH(orders!$B1608,customers!$A:$A,0))</f>
        <v>Basic</v>
      </c>
      <c r="R1608" t="str">
        <f>INDEX(customers!$K:$K,MATCH(orders!$B1608,customers!$A:$A,0))</f>
        <v>Monthly</v>
      </c>
    </row>
    <row r="1609" spans="1:18" x14ac:dyDescent="0.25">
      <c r="A1609" t="s">
        <v>2978</v>
      </c>
      <c r="B1609" t="s">
        <v>2979</v>
      </c>
      <c r="C1609" t="s">
        <v>2980</v>
      </c>
      <c r="D1609" s="26">
        <v>45337</v>
      </c>
      <c r="E1609" t="s">
        <v>17</v>
      </c>
      <c r="F1609" t="s">
        <v>4</v>
      </c>
      <c r="G1609">
        <v>75</v>
      </c>
      <c r="H1609">
        <v>60</v>
      </c>
      <c r="I1609" s="26">
        <f t="shared" si="50"/>
        <v>45323</v>
      </c>
      <c r="J1609" s="26">
        <f>INDEX(customers!$L:$L,MATCH(orders!$B1609,customers!$A:$A,0))</f>
        <v>45323</v>
      </c>
      <c r="K1609">
        <v>1</v>
      </c>
      <c r="L1609">
        <f t="shared" si="51"/>
        <v>0</v>
      </c>
      <c r="M1609" s="26" t="str">
        <f>INDEX(customers!$I:$I,MATCH(orders!$B1609,customers!$A:$A,0))</f>
        <v>Email</v>
      </c>
      <c r="N1609" s="26" t="str">
        <f>INDEX(customers!$E:$E,MATCH(orders!$B1609,customers!$A:$A,0))</f>
        <v>Europe</v>
      </c>
      <c r="O1609" s="26" t="str">
        <f>INDEX(customers!$F:$F,MATCH(orders!$B1609,customers!$A:$A,0))</f>
        <v>Healthcare</v>
      </c>
      <c r="P1609" s="26" t="str">
        <f>INDEX(customers!$G:$G,MATCH(orders!$B1609,customers!$A:$A,0))</f>
        <v>SMBs</v>
      </c>
      <c r="Q1609" t="str">
        <f>INDEX(customers!$J:$J,MATCH(orders!$B1609,customers!$A:$A,0))</f>
        <v>Basic</v>
      </c>
      <c r="R1609" t="str">
        <f>INDEX(customers!$K:$K,MATCH(orders!$B1609,customers!$A:$A,0))</f>
        <v>Monthly</v>
      </c>
    </row>
    <row r="1610" spans="1:18" x14ac:dyDescent="0.25">
      <c r="A1610" t="s">
        <v>2981</v>
      </c>
      <c r="B1610" t="s">
        <v>2979</v>
      </c>
      <c r="C1610" t="s">
        <v>2980</v>
      </c>
      <c r="D1610" s="26">
        <v>45366</v>
      </c>
      <c r="E1610" t="s">
        <v>17</v>
      </c>
      <c r="F1610" t="s">
        <v>4</v>
      </c>
      <c r="G1610">
        <v>75</v>
      </c>
      <c r="H1610">
        <v>60</v>
      </c>
      <c r="I1610" s="26">
        <f t="shared" si="50"/>
        <v>45352</v>
      </c>
      <c r="J1610" s="26">
        <f>INDEX(customers!$L:$L,MATCH(orders!$B1610,customers!$A:$A,0))</f>
        <v>45323</v>
      </c>
      <c r="K1610">
        <v>1</v>
      </c>
      <c r="L1610">
        <f t="shared" si="51"/>
        <v>1</v>
      </c>
      <c r="M1610" s="26" t="str">
        <f>INDEX(customers!$I:$I,MATCH(orders!$B1610,customers!$A:$A,0))</f>
        <v>Email</v>
      </c>
      <c r="N1610" s="26" t="str">
        <f>INDEX(customers!$E:$E,MATCH(orders!$B1610,customers!$A:$A,0))</f>
        <v>Europe</v>
      </c>
      <c r="O1610" s="26" t="str">
        <f>INDEX(customers!$F:$F,MATCH(orders!$B1610,customers!$A:$A,0))</f>
        <v>Healthcare</v>
      </c>
      <c r="P1610" s="26" t="str">
        <f>INDEX(customers!$G:$G,MATCH(orders!$B1610,customers!$A:$A,0))</f>
        <v>SMBs</v>
      </c>
      <c r="Q1610" t="str">
        <f>INDEX(customers!$J:$J,MATCH(orders!$B1610,customers!$A:$A,0))</f>
        <v>Basic</v>
      </c>
      <c r="R1610" t="str">
        <f>INDEX(customers!$K:$K,MATCH(orders!$B1610,customers!$A:$A,0))</f>
        <v>Monthly</v>
      </c>
    </row>
    <row r="1611" spans="1:18" x14ac:dyDescent="0.25">
      <c r="A1611" t="s">
        <v>2982</v>
      </c>
      <c r="B1611" t="s">
        <v>2979</v>
      </c>
      <c r="C1611" t="s">
        <v>2983</v>
      </c>
      <c r="D1611" s="26">
        <v>45368</v>
      </c>
      <c r="E1611" t="s">
        <v>17</v>
      </c>
      <c r="F1611" t="s">
        <v>4</v>
      </c>
      <c r="G1611">
        <v>75</v>
      </c>
      <c r="H1611">
        <v>60</v>
      </c>
      <c r="I1611" s="26">
        <f t="shared" si="50"/>
        <v>45352</v>
      </c>
      <c r="J1611" s="26">
        <f>INDEX(customers!$L:$L,MATCH(orders!$B1611,customers!$A:$A,0))</f>
        <v>45323</v>
      </c>
      <c r="K1611">
        <v>1</v>
      </c>
      <c r="L1611">
        <f t="shared" si="51"/>
        <v>1</v>
      </c>
      <c r="M1611" s="26" t="str">
        <f>INDEX(customers!$I:$I,MATCH(orders!$B1611,customers!$A:$A,0))</f>
        <v>Email</v>
      </c>
      <c r="N1611" s="26" t="str">
        <f>INDEX(customers!$E:$E,MATCH(orders!$B1611,customers!$A:$A,0))</f>
        <v>Europe</v>
      </c>
      <c r="O1611" s="26" t="str">
        <f>INDEX(customers!$F:$F,MATCH(orders!$B1611,customers!$A:$A,0))</f>
        <v>Healthcare</v>
      </c>
      <c r="P1611" s="26" t="str">
        <f>INDEX(customers!$G:$G,MATCH(orders!$B1611,customers!$A:$A,0))</f>
        <v>SMBs</v>
      </c>
      <c r="Q1611" t="str">
        <f>INDEX(customers!$J:$J,MATCH(orders!$B1611,customers!$A:$A,0))</f>
        <v>Basic</v>
      </c>
      <c r="R1611" t="str">
        <f>INDEX(customers!$K:$K,MATCH(orders!$B1611,customers!$A:$A,0))</f>
        <v>Monthly</v>
      </c>
    </row>
    <row r="1612" spans="1:18" x14ac:dyDescent="0.25">
      <c r="A1612" t="s">
        <v>2984</v>
      </c>
      <c r="B1612" t="s">
        <v>2979</v>
      </c>
      <c r="C1612" t="s">
        <v>2985</v>
      </c>
      <c r="D1612" s="26">
        <v>45399</v>
      </c>
      <c r="E1612" t="s">
        <v>17</v>
      </c>
      <c r="F1612" t="s">
        <v>4</v>
      </c>
      <c r="G1612">
        <v>75</v>
      </c>
      <c r="H1612">
        <v>60</v>
      </c>
      <c r="I1612" s="26">
        <f t="shared" si="50"/>
        <v>45383</v>
      </c>
      <c r="J1612" s="26">
        <f>INDEX(customers!$L:$L,MATCH(orders!$B1612,customers!$A:$A,0))</f>
        <v>45323</v>
      </c>
      <c r="K1612">
        <v>1</v>
      </c>
      <c r="L1612">
        <f t="shared" si="51"/>
        <v>2</v>
      </c>
      <c r="M1612" s="26" t="str">
        <f>INDEX(customers!$I:$I,MATCH(orders!$B1612,customers!$A:$A,0))</f>
        <v>Email</v>
      </c>
      <c r="N1612" s="26" t="str">
        <f>INDEX(customers!$E:$E,MATCH(orders!$B1612,customers!$A:$A,0))</f>
        <v>Europe</v>
      </c>
      <c r="O1612" s="26" t="str">
        <f>INDEX(customers!$F:$F,MATCH(orders!$B1612,customers!$A:$A,0))</f>
        <v>Healthcare</v>
      </c>
      <c r="P1612" s="26" t="str">
        <f>INDEX(customers!$G:$G,MATCH(orders!$B1612,customers!$A:$A,0))</f>
        <v>SMBs</v>
      </c>
      <c r="Q1612" t="str">
        <f>INDEX(customers!$J:$J,MATCH(orders!$B1612,customers!$A:$A,0))</f>
        <v>Basic</v>
      </c>
      <c r="R1612" t="str">
        <f>INDEX(customers!$K:$K,MATCH(orders!$B1612,customers!$A:$A,0))</f>
        <v>Monthly</v>
      </c>
    </row>
    <row r="1613" spans="1:18" x14ac:dyDescent="0.25">
      <c r="A1613" t="s">
        <v>2986</v>
      </c>
      <c r="B1613" t="s">
        <v>2979</v>
      </c>
      <c r="C1613" t="s">
        <v>2985</v>
      </c>
      <c r="D1613" s="26">
        <v>45429</v>
      </c>
      <c r="E1613" t="s">
        <v>17</v>
      </c>
      <c r="F1613" t="s">
        <v>4</v>
      </c>
      <c r="G1613">
        <v>75</v>
      </c>
      <c r="H1613">
        <v>60</v>
      </c>
      <c r="I1613" s="26">
        <f t="shared" si="50"/>
        <v>45413</v>
      </c>
      <c r="J1613" s="26">
        <f>INDEX(customers!$L:$L,MATCH(orders!$B1613,customers!$A:$A,0))</f>
        <v>45323</v>
      </c>
      <c r="K1613">
        <v>1</v>
      </c>
      <c r="L1613">
        <f t="shared" si="51"/>
        <v>3</v>
      </c>
      <c r="M1613" s="26" t="str">
        <f>INDEX(customers!$I:$I,MATCH(orders!$B1613,customers!$A:$A,0))</f>
        <v>Email</v>
      </c>
      <c r="N1613" s="26" t="str">
        <f>INDEX(customers!$E:$E,MATCH(orders!$B1613,customers!$A:$A,0))</f>
        <v>Europe</v>
      </c>
      <c r="O1613" s="26" t="str">
        <f>INDEX(customers!$F:$F,MATCH(orders!$B1613,customers!$A:$A,0))</f>
        <v>Healthcare</v>
      </c>
      <c r="P1613" s="26" t="str">
        <f>INDEX(customers!$G:$G,MATCH(orders!$B1613,customers!$A:$A,0))</f>
        <v>SMBs</v>
      </c>
      <c r="Q1613" t="str">
        <f>INDEX(customers!$J:$J,MATCH(orders!$B1613,customers!$A:$A,0))</f>
        <v>Basic</v>
      </c>
      <c r="R1613" t="str">
        <f>INDEX(customers!$K:$K,MATCH(orders!$B1613,customers!$A:$A,0))</f>
        <v>Monthly</v>
      </c>
    </row>
    <row r="1614" spans="1:18" x14ac:dyDescent="0.25">
      <c r="A1614" t="s">
        <v>2987</v>
      </c>
      <c r="B1614" t="s">
        <v>2979</v>
      </c>
      <c r="C1614" t="s">
        <v>2988</v>
      </c>
      <c r="D1614" s="26">
        <v>45430</v>
      </c>
      <c r="E1614" t="s">
        <v>17</v>
      </c>
      <c r="F1614" t="s">
        <v>4</v>
      </c>
      <c r="G1614">
        <v>75</v>
      </c>
      <c r="H1614">
        <v>60</v>
      </c>
      <c r="I1614" s="26">
        <f t="shared" si="50"/>
        <v>45413</v>
      </c>
      <c r="J1614" s="26">
        <f>INDEX(customers!$L:$L,MATCH(orders!$B1614,customers!$A:$A,0))</f>
        <v>45323</v>
      </c>
      <c r="K1614">
        <v>1</v>
      </c>
      <c r="L1614">
        <f t="shared" si="51"/>
        <v>3</v>
      </c>
      <c r="M1614" s="26" t="str">
        <f>INDEX(customers!$I:$I,MATCH(orders!$B1614,customers!$A:$A,0))</f>
        <v>Email</v>
      </c>
      <c r="N1614" s="26" t="str">
        <f>INDEX(customers!$E:$E,MATCH(orders!$B1614,customers!$A:$A,0))</f>
        <v>Europe</v>
      </c>
      <c r="O1614" s="26" t="str">
        <f>INDEX(customers!$F:$F,MATCH(orders!$B1614,customers!$A:$A,0))</f>
        <v>Healthcare</v>
      </c>
      <c r="P1614" s="26" t="str">
        <f>INDEX(customers!$G:$G,MATCH(orders!$B1614,customers!$A:$A,0))</f>
        <v>SMBs</v>
      </c>
      <c r="Q1614" t="str">
        <f>INDEX(customers!$J:$J,MATCH(orders!$B1614,customers!$A:$A,0))</f>
        <v>Basic</v>
      </c>
      <c r="R1614" t="str">
        <f>INDEX(customers!$K:$K,MATCH(orders!$B1614,customers!$A:$A,0))</f>
        <v>Monthly</v>
      </c>
    </row>
    <row r="1615" spans="1:18" x14ac:dyDescent="0.25">
      <c r="A1615" t="s">
        <v>2989</v>
      </c>
      <c r="B1615" t="s">
        <v>2990</v>
      </c>
      <c r="C1615" t="s">
        <v>2991</v>
      </c>
      <c r="D1615" s="26">
        <v>45188</v>
      </c>
      <c r="E1615" t="s">
        <v>17</v>
      </c>
      <c r="F1615" t="s">
        <v>4</v>
      </c>
      <c r="G1615">
        <v>75</v>
      </c>
      <c r="H1615">
        <v>60</v>
      </c>
      <c r="I1615" s="26">
        <f t="shared" si="50"/>
        <v>45170</v>
      </c>
      <c r="J1615" s="26">
        <f>INDEX(customers!$L:$L,MATCH(orders!$B1615,customers!$A:$A,0))</f>
        <v>45170</v>
      </c>
      <c r="K1615">
        <v>1</v>
      </c>
      <c r="L1615">
        <f t="shared" si="51"/>
        <v>0</v>
      </c>
      <c r="M1615" s="26" t="str">
        <f>INDEX(customers!$I:$I,MATCH(orders!$B1615,customers!$A:$A,0))</f>
        <v>Affiliate</v>
      </c>
      <c r="N1615" s="26" t="str">
        <f>INDEX(customers!$E:$E,MATCH(orders!$B1615,customers!$A:$A,0))</f>
        <v>North America</v>
      </c>
      <c r="O1615" s="26" t="str">
        <f>INDEX(customers!$F:$F,MATCH(orders!$B1615,customers!$A:$A,0))</f>
        <v>Education</v>
      </c>
      <c r="P1615" s="26" t="str">
        <f>INDEX(customers!$G:$G,MATCH(orders!$B1615,customers!$A:$A,0))</f>
        <v>SMBs</v>
      </c>
      <c r="Q1615" t="str">
        <f>INDEX(customers!$J:$J,MATCH(orders!$B1615,customers!$A:$A,0))</f>
        <v>Basic</v>
      </c>
      <c r="R1615" t="str">
        <f>INDEX(customers!$K:$K,MATCH(orders!$B1615,customers!$A:$A,0))</f>
        <v>Monthly</v>
      </c>
    </row>
    <row r="1616" spans="1:18" x14ac:dyDescent="0.25">
      <c r="A1616" t="s">
        <v>2992</v>
      </c>
      <c r="B1616" t="s">
        <v>2990</v>
      </c>
      <c r="C1616" t="s">
        <v>2991</v>
      </c>
      <c r="D1616" s="26">
        <v>45218</v>
      </c>
      <c r="E1616" t="s">
        <v>17</v>
      </c>
      <c r="F1616" t="s">
        <v>4</v>
      </c>
      <c r="G1616">
        <v>75</v>
      </c>
      <c r="H1616">
        <v>60</v>
      </c>
      <c r="I1616" s="26">
        <f t="shared" si="50"/>
        <v>45200</v>
      </c>
      <c r="J1616" s="26">
        <f>INDEX(customers!$L:$L,MATCH(orders!$B1616,customers!$A:$A,0))</f>
        <v>45170</v>
      </c>
      <c r="K1616">
        <v>1</v>
      </c>
      <c r="L1616">
        <f t="shared" si="51"/>
        <v>1</v>
      </c>
      <c r="M1616" s="26" t="str">
        <f>INDEX(customers!$I:$I,MATCH(orders!$B1616,customers!$A:$A,0))</f>
        <v>Affiliate</v>
      </c>
      <c r="N1616" s="26" t="str">
        <f>INDEX(customers!$E:$E,MATCH(orders!$B1616,customers!$A:$A,0))</f>
        <v>North America</v>
      </c>
      <c r="O1616" s="26" t="str">
        <f>INDEX(customers!$F:$F,MATCH(orders!$B1616,customers!$A:$A,0))</f>
        <v>Education</v>
      </c>
      <c r="P1616" s="26" t="str">
        <f>INDEX(customers!$G:$G,MATCH(orders!$B1616,customers!$A:$A,0))</f>
        <v>SMBs</v>
      </c>
      <c r="Q1616" t="str">
        <f>INDEX(customers!$J:$J,MATCH(orders!$B1616,customers!$A:$A,0))</f>
        <v>Basic</v>
      </c>
      <c r="R1616" t="str">
        <f>INDEX(customers!$K:$K,MATCH(orders!$B1616,customers!$A:$A,0))</f>
        <v>Monthly</v>
      </c>
    </row>
    <row r="1617" spans="1:18" x14ac:dyDescent="0.25">
      <c r="A1617" t="s">
        <v>2993</v>
      </c>
      <c r="B1617" t="s">
        <v>2990</v>
      </c>
      <c r="C1617" t="s">
        <v>2994</v>
      </c>
      <c r="D1617" s="26">
        <v>45219</v>
      </c>
      <c r="E1617" t="s">
        <v>17</v>
      </c>
      <c r="F1617" t="s">
        <v>4</v>
      </c>
      <c r="G1617">
        <v>75</v>
      </c>
      <c r="H1617">
        <v>60</v>
      </c>
      <c r="I1617" s="26">
        <f t="shared" si="50"/>
        <v>45200</v>
      </c>
      <c r="J1617" s="26">
        <f>INDEX(customers!$L:$L,MATCH(orders!$B1617,customers!$A:$A,0))</f>
        <v>45170</v>
      </c>
      <c r="K1617">
        <v>1</v>
      </c>
      <c r="L1617">
        <f t="shared" si="51"/>
        <v>1</v>
      </c>
      <c r="M1617" s="26" t="str">
        <f>INDEX(customers!$I:$I,MATCH(orders!$B1617,customers!$A:$A,0))</f>
        <v>Affiliate</v>
      </c>
      <c r="N1617" s="26" t="str">
        <f>INDEX(customers!$E:$E,MATCH(orders!$B1617,customers!$A:$A,0))</f>
        <v>North America</v>
      </c>
      <c r="O1617" s="26" t="str">
        <f>INDEX(customers!$F:$F,MATCH(orders!$B1617,customers!$A:$A,0))</f>
        <v>Education</v>
      </c>
      <c r="P1617" s="26" t="str">
        <f>INDEX(customers!$G:$G,MATCH(orders!$B1617,customers!$A:$A,0))</f>
        <v>SMBs</v>
      </c>
      <c r="Q1617" t="str">
        <f>INDEX(customers!$J:$J,MATCH(orders!$B1617,customers!$A:$A,0))</f>
        <v>Basic</v>
      </c>
      <c r="R1617" t="str">
        <f>INDEX(customers!$K:$K,MATCH(orders!$B1617,customers!$A:$A,0))</f>
        <v>Monthly</v>
      </c>
    </row>
    <row r="1618" spans="1:18" x14ac:dyDescent="0.25">
      <c r="A1618" t="s">
        <v>2995</v>
      </c>
      <c r="B1618" t="s">
        <v>2990</v>
      </c>
      <c r="C1618" t="s">
        <v>2996</v>
      </c>
      <c r="D1618" s="26">
        <v>45250</v>
      </c>
      <c r="E1618" t="s">
        <v>17</v>
      </c>
      <c r="F1618" t="s">
        <v>4</v>
      </c>
      <c r="G1618">
        <v>75</v>
      </c>
      <c r="H1618">
        <v>60</v>
      </c>
      <c r="I1618" s="26">
        <f t="shared" si="50"/>
        <v>45231</v>
      </c>
      <c r="J1618" s="26">
        <f>INDEX(customers!$L:$L,MATCH(orders!$B1618,customers!$A:$A,0))</f>
        <v>45170</v>
      </c>
      <c r="K1618">
        <v>1</v>
      </c>
      <c r="L1618">
        <f t="shared" si="51"/>
        <v>2</v>
      </c>
      <c r="M1618" s="26" t="str">
        <f>INDEX(customers!$I:$I,MATCH(orders!$B1618,customers!$A:$A,0))</f>
        <v>Affiliate</v>
      </c>
      <c r="N1618" s="26" t="str">
        <f>INDEX(customers!$E:$E,MATCH(orders!$B1618,customers!$A:$A,0))</f>
        <v>North America</v>
      </c>
      <c r="O1618" s="26" t="str">
        <f>INDEX(customers!$F:$F,MATCH(orders!$B1618,customers!$A:$A,0))</f>
        <v>Education</v>
      </c>
      <c r="P1618" s="26" t="str">
        <f>INDEX(customers!$G:$G,MATCH(orders!$B1618,customers!$A:$A,0))</f>
        <v>SMBs</v>
      </c>
      <c r="Q1618" t="str">
        <f>INDEX(customers!$J:$J,MATCH(orders!$B1618,customers!$A:$A,0))</f>
        <v>Basic</v>
      </c>
      <c r="R1618" t="str">
        <f>INDEX(customers!$K:$K,MATCH(orders!$B1618,customers!$A:$A,0))</f>
        <v>Monthly</v>
      </c>
    </row>
    <row r="1619" spans="1:18" x14ac:dyDescent="0.25">
      <c r="A1619" t="s">
        <v>2997</v>
      </c>
      <c r="B1619" t="s">
        <v>2990</v>
      </c>
      <c r="C1619" t="s">
        <v>2996</v>
      </c>
      <c r="D1619" s="26">
        <v>45280</v>
      </c>
      <c r="E1619" t="s">
        <v>17</v>
      </c>
      <c r="F1619" t="s">
        <v>4</v>
      </c>
      <c r="G1619">
        <v>75</v>
      </c>
      <c r="H1619">
        <v>60</v>
      </c>
      <c r="I1619" s="26">
        <f t="shared" si="50"/>
        <v>45261</v>
      </c>
      <c r="J1619" s="26">
        <f>INDEX(customers!$L:$L,MATCH(orders!$B1619,customers!$A:$A,0))</f>
        <v>45170</v>
      </c>
      <c r="K1619">
        <v>1</v>
      </c>
      <c r="L1619">
        <f t="shared" si="51"/>
        <v>3</v>
      </c>
      <c r="M1619" s="26" t="str">
        <f>INDEX(customers!$I:$I,MATCH(orders!$B1619,customers!$A:$A,0))</f>
        <v>Affiliate</v>
      </c>
      <c r="N1619" s="26" t="str">
        <f>INDEX(customers!$E:$E,MATCH(orders!$B1619,customers!$A:$A,0))</f>
        <v>North America</v>
      </c>
      <c r="O1619" s="26" t="str">
        <f>INDEX(customers!$F:$F,MATCH(orders!$B1619,customers!$A:$A,0))</f>
        <v>Education</v>
      </c>
      <c r="P1619" s="26" t="str">
        <f>INDEX(customers!$G:$G,MATCH(orders!$B1619,customers!$A:$A,0))</f>
        <v>SMBs</v>
      </c>
      <c r="Q1619" t="str">
        <f>INDEX(customers!$J:$J,MATCH(orders!$B1619,customers!$A:$A,0))</f>
        <v>Basic</v>
      </c>
      <c r="R1619" t="str">
        <f>INDEX(customers!$K:$K,MATCH(orders!$B1619,customers!$A:$A,0))</f>
        <v>Monthly</v>
      </c>
    </row>
    <row r="1620" spans="1:18" x14ac:dyDescent="0.25">
      <c r="A1620" t="s">
        <v>2998</v>
      </c>
      <c r="B1620" t="s">
        <v>2990</v>
      </c>
      <c r="C1620" t="s">
        <v>2999</v>
      </c>
      <c r="D1620" s="26">
        <v>45281</v>
      </c>
      <c r="E1620" t="s">
        <v>17</v>
      </c>
      <c r="F1620" t="s">
        <v>4</v>
      </c>
      <c r="G1620">
        <v>75</v>
      </c>
      <c r="H1620">
        <v>60</v>
      </c>
      <c r="I1620" s="26">
        <f t="shared" si="50"/>
        <v>45261</v>
      </c>
      <c r="J1620" s="26">
        <f>INDEX(customers!$L:$L,MATCH(orders!$B1620,customers!$A:$A,0))</f>
        <v>45170</v>
      </c>
      <c r="K1620">
        <v>1</v>
      </c>
      <c r="L1620">
        <f t="shared" si="51"/>
        <v>3</v>
      </c>
      <c r="M1620" s="26" t="str">
        <f>INDEX(customers!$I:$I,MATCH(orders!$B1620,customers!$A:$A,0))</f>
        <v>Affiliate</v>
      </c>
      <c r="N1620" s="26" t="str">
        <f>INDEX(customers!$E:$E,MATCH(orders!$B1620,customers!$A:$A,0))</f>
        <v>North America</v>
      </c>
      <c r="O1620" s="26" t="str">
        <f>INDEX(customers!$F:$F,MATCH(orders!$B1620,customers!$A:$A,0))</f>
        <v>Education</v>
      </c>
      <c r="P1620" s="26" t="str">
        <f>INDEX(customers!$G:$G,MATCH(orders!$B1620,customers!$A:$A,0))</f>
        <v>SMBs</v>
      </c>
      <c r="Q1620" t="str">
        <f>INDEX(customers!$J:$J,MATCH(orders!$B1620,customers!$A:$A,0))</f>
        <v>Basic</v>
      </c>
      <c r="R1620" t="str">
        <f>INDEX(customers!$K:$K,MATCH(orders!$B1620,customers!$A:$A,0))</f>
        <v>Monthly</v>
      </c>
    </row>
    <row r="1621" spans="1:18" x14ac:dyDescent="0.25">
      <c r="A1621" t="s">
        <v>3000</v>
      </c>
      <c r="B1621" t="s">
        <v>2990</v>
      </c>
      <c r="C1621" t="s">
        <v>3001</v>
      </c>
      <c r="D1621" s="26">
        <v>45312</v>
      </c>
      <c r="E1621" t="s">
        <v>17</v>
      </c>
      <c r="F1621" t="s">
        <v>4</v>
      </c>
      <c r="G1621">
        <v>75</v>
      </c>
      <c r="H1621">
        <v>60</v>
      </c>
      <c r="I1621" s="26">
        <f t="shared" si="50"/>
        <v>45292</v>
      </c>
      <c r="J1621" s="26">
        <f>INDEX(customers!$L:$L,MATCH(orders!$B1621,customers!$A:$A,0))</f>
        <v>45170</v>
      </c>
      <c r="K1621">
        <v>1</v>
      </c>
      <c r="L1621">
        <f t="shared" si="51"/>
        <v>4</v>
      </c>
      <c r="M1621" s="26" t="str">
        <f>INDEX(customers!$I:$I,MATCH(orders!$B1621,customers!$A:$A,0))</f>
        <v>Affiliate</v>
      </c>
      <c r="N1621" s="26" t="str">
        <f>INDEX(customers!$E:$E,MATCH(orders!$B1621,customers!$A:$A,0))</f>
        <v>North America</v>
      </c>
      <c r="O1621" s="26" t="str">
        <f>INDEX(customers!$F:$F,MATCH(orders!$B1621,customers!$A:$A,0))</f>
        <v>Education</v>
      </c>
      <c r="P1621" s="26" t="str">
        <f>INDEX(customers!$G:$G,MATCH(orders!$B1621,customers!$A:$A,0))</f>
        <v>SMBs</v>
      </c>
      <c r="Q1621" t="str">
        <f>INDEX(customers!$J:$J,MATCH(orders!$B1621,customers!$A:$A,0))</f>
        <v>Basic</v>
      </c>
      <c r="R1621" t="str">
        <f>INDEX(customers!$K:$K,MATCH(orders!$B1621,customers!$A:$A,0))</f>
        <v>Monthly</v>
      </c>
    </row>
    <row r="1622" spans="1:18" x14ac:dyDescent="0.25">
      <c r="A1622" t="s">
        <v>3002</v>
      </c>
      <c r="B1622" t="s">
        <v>2990</v>
      </c>
      <c r="C1622" t="s">
        <v>3003</v>
      </c>
      <c r="D1622" s="26">
        <v>45343</v>
      </c>
      <c r="E1622" t="s">
        <v>17</v>
      </c>
      <c r="F1622" t="s">
        <v>4</v>
      </c>
      <c r="G1622">
        <v>75</v>
      </c>
      <c r="H1622">
        <v>60</v>
      </c>
      <c r="I1622" s="26">
        <f t="shared" si="50"/>
        <v>45323</v>
      </c>
      <c r="J1622" s="26">
        <f>INDEX(customers!$L:$L,MATCH(orders!$B1622,customers!$A:$A,0))</f>
        <v>45170</v>
      </c>
      <c r="K1622">
        <v>1</v>
      </c>
      <c r="L1622">
        <f t="shared" si="51"/>
        <v>5</v>
      </c>
      <c r="M1622" s="26" t="str">
        <f>INDEX(customers!$I:$I,MATCH(orders!$B1622,customers!$A:$A,0))</f>
        <v>Affiliate</v>
      </c>
      <c r="N1622" s="26" t="str">
        <f>INDEX(customers!$E:$E,MATCH(orders!$B1622,customers!$A:$A,0))</f>
        <v>North America</v>
      </c>
      <c r="O1622" s="26" t="str">
        <f>INDEX(customers!$F:$F,MATCH(orders!$B1622,customers!$A:$A,0))</f>
        <v>Education</v>
      </c>
      <c r="P1622" s="26" t="str">
        <f>INDEX(customers!$G:$G,MATCH(orders!$B1622,customers!$A:$A,0))</f>
        <v>SMBs</v>
      </c>
      <c r="Q1622" t="str">
        <f>INDEX(customers!$J:$J,MATCH(orders!$B1622,customers!$A:$A,0))</f>
        <v>Basic</v>
      </c>
      <c r="R1622" t="str">
        <f>INDEX(customers!$K:$K,MATCH(orders!$B1622,customers!$A:$A,0))</f>
        <v>Monthly</v>
      </c>
    </row>
    <row r="1623" spans="1:18" x14ac:dyDescent="0.25">
      <c r="A1623" t="s">
        <v>3004</v>
      </c>
      <c r="B1623" t="s">
        <v>2990</v>
      </c>
      <c r="C1623" t="s">
        <v>3003</v>
      </c>
      <c r="D1623" s="26">
        <v>45372</v>
      </c>
      <c r="E1623" t="s">
        <v>17</v>
      </c>
      <c r="F1623" t="s">
        <v>4</v>
      </c>
      <c r="G1623">
        <v>75</v>
      </c>
      <c r="H1623">
        <v>60</v>
      </c>
      <c r="I1623" s="26">
        <f t="shared" si="50"/>
        <v>45352</v>
      </c>
      <c r="J1623" s="26">
        <f>INDEX(customers!$L:$L,MATCH(orders!$B1623,customers!$A:$A,0))</f>
        <v>45170</v>
      </c>
      <c r="K1623">
        <v>1</v>
      </c>
      <c r="L1623">
        <f t="shared" si="51"/>
        <v>6</v>
      </c>
      <c r="M1623" s="26" t="str">
        <f>INDEX(customers!$I:$I,MATCH(orders!$B1623,customers!$A:$A,0))</f>
        <v>Affiliate</v>
      </c>
      <c r="N1623" s="26" t="str">
        <f>INDEX(customers!$E:$E,MATCH(orders!$B1623,customers!$A:$A,0))</f>
        <v>North America</v>
      </c>
      <c r="O1623" s="26" t="str">
        <f>INDEX(customers!$F:$F,MATCH(orders!$B1623,customers!$A:$A,0))</f>
        <v>Education</v>
      </c>
      <c r="P1623" s="26" t="str">
        <f>INDEX(customers!$G:$G,MATCH(orders!$B1623,customers!$A:$A,0))</f>
        <v>SMBs</v>
      </c>
      <c r="Q1623" t="str">
        <f>INDEX(customers!$J:$J,MATCH(orders!$B1623,customers!$A:$A,0))</f>
        <v>Basic</v>
      </c>
      <c r="R1623" t="str">
        <f>INDEX(customers!$K:$K,MATCH(orders!$B1623,customers!$A:$A,0))</f>
        <v>Monthly</v>
      </c>
    </row>
    <row r="1624" spans="1:18" x14ac:dyDescent="0.25">
      <c r="A1624" t="s">
        <v>3005</v>
      </c>
      <c r="B1624" t="s">
        <v>2990</v>
      </c>
      <c r="C1624" t="s">
        <v>3006</v>
      </c>
      <c r="D1624" s="26">
        <v>45374</v>
      </c>
      <c r="E1624" t="s">
        <v>17</v>
      </c>
      <c r="F1624" t="s">
        <v>4</v>
      </c>
      <c r="G1624">
        <v>75</v>
      </c>
      <c r="H1624">
        <v>60</v>
      </c>
      <c r="I1624" s="26">
        <f t="shared" si="50"/>
        <v>45352</v>
      </c>
      <c r="J1624" s="26">
        <f>INDEX(customers!$L:$L,MATCH(orders!$B1624,customers!$A:$A,0))</f>
        <v>45170</v>
      </c>
      <c r="K1624">
        <v>1</v>
      </c>
      <c r="L1624">
        <f t="shared" si="51"/>
        <v>6</v>
      </c>
      <c r="M1624" s="26" t="str">
        <f>INDEX(customers!$I:$I,MATCH(orders!$B1624,customers!$A:$A,0))</f>
        <v>Affiliate</v>
      </c>
      <c r="N1624" s="26" t="str">
        <f>INDEX(customers!$E:$E,MATCH(orders!$B1624,customers!$A:$A,0))</f>
        <v>North America</v>
      </c>
      <c r="O1624" s="26" t="str">
        <f>INDEX(customers!$F:$F,MATCH(orders!$B1624,customers!$A:$A,0))</f>
        <v>Education</v>
      </c>
      <c r="P1624" s="26" t="str">
        <f>INDEX(customers!$G:$G,MATCH(orders!$B1624,customers!$A:$A,0))</f>
        <v>SMBs</v>
      </c>
      <c r="Q1624" t="str">
        <f>INDEX(customers!$J:$J,MATCH(orders!$B1624,customers!$A:$A,0))</f>
        <v>Basic</v>
      </c>
      <c r="R1624" t="str">
        <f>INDEX(customers!$K:$K,MATCH(orders!$B1624,customers!$A:$A,0))</f>
        <v>Monthly</v>
      </c>
    </row>
    <row r="1625" spans="1:18" x14ac:dyDescent="0.25">
      <c r="A1625" t="s">
        <v>3007</v>
      </c>
      <c r="B1625" t="s">
        <v>2990</v>
      </c>
      <c r="C1625" t="s">
        <v>3008</v>
      </c>
      <c r="D1625" s="26">
        <v>45405</v>
      </c>
      <c r="E1625" t="s">
        <v>17</v>
      </c>
      <c r="F1625" t="s">
        <v>4</v>
      </c>
      <c r="G1625">
        <v>75</v>
      </c>
      <c r="H1625">
        <v>60</v>
      </c>
      <c r="I1625" s="26">
        <f t="shared" si="50"/>
        <v>45383</v>
      </c>
      <c r="J1625" s="26">
        <f>INDEX(customers!$L:$L,MATCH(orders!$B1625,customers!$A:$A,0))</f>
        <v>45170</v>
      </c>
      <c r="K1625">
        <v>1</v>
      </c>
      <c r="L1625">
        <f t="shared" si="51"/>
        <v>7</v>
      </c>
      <c r="M1625" s="26" t="str">
        <f>INDEX(customers!$I:$I,MATCH(orders!$B1625,customers!$A:$A,0))</f>
        <v>Affiliate</v>
      </c>
      <c r="N1625" s="26" t="str">
        <f>INDEX(customers!$E:$E,MATCH(orders!$B1625,customers!$A:$A,0))</f>
        <v>North America</v>
      </c>
      <c r="O1625" s="26" t="str">
        <f>INDEX(customers!$F:$F,MATCH(orders!$B1625,customers!$A:$A,0))</f>
        <v>Education</v>
      </c>
      <c r="P1625" s="26" t="str">
        <f>INDEX(customers!$G:$G,MATCH(orders!$B1625,customers!$A:$A,0))</f>
        <v>SMBs</v>
      </c>
      <c r="Q1625" t="str">
        <f>INDEX(customers!$J:$J,MATCH(orders!$B1625,customers!$A:$A,0))</f>
        <v>Basic</v>
      </c>
      <c r="R1625" t="str">
        <f>INDEX(customers!$K:$K,MATCH(orders!$B1625,customers!$A:$A,0))</f>
        <v>Monthly</v>
      </c>
    </row>
    <row r="1626" spans="1:18" x14ac:dyDescent="0.25">
      <c r="A1626" t="s">
        <v>3009</v>
      </c>
      <c r="B1626" t="s">
        <v>2990</v>
      </c>
      <c r="C1626" t="s">
        <v>3008</v>
      </c>
      <c r="D1626" s="26">
        <v>45435</v>
      </c>
      <c r="E1626" t="s">
        <v>17</v>
      </c>
      <c r="F1626" t="s">
        <v>4</v>
      </c>
      <c r="G1626">
        <v>75</v>
      </c>
      <c r="H1626">
        <v>60</v>
      </c>
      <c r="I1626" s="26">
        <f t="shared" si="50"/>
        <v>45413</v>
      </c>
      <c r="J1626" s="26">
        <f>INDEX(customers!$L:$L,MATCH(orders!$B1626,customers!$A:$A,0))</f>
        <v>45170</v>
      </c>
      <c r="K1626">
        <v>1</v>
      </c>
      <c r="L1626">
        <f t="shared" si="51"/>
        <v>8</v>
      </c>
      <c r="M1626" s="26" t="str">
        <f>INDEX(customers!$I:$I,MATCH(orders!$B1626,customers!$A:$A,0))</f>
        <v>Affiliate</v>
      </c>
      <c r="N1626" s="26" t="str">
        <f>INDEX(customers!$E:$E,MATCH(orders!$B1626,customers!$A:$A,0))</f>
        <v>North America</v>
      </c>
      <c r="O1626" s="26" t="str">
        <f>INDEX(customers!$F:$F,MATCH(orders!$B1626,customers!$A:$A,0))</f>
        <v>Education</v>
      </c>
      <c r="P1626" s="26" t="str">
        <f>INDEX(customers!$G:$G,MATCH(orders!$B1626,customers!$A:$A,0))</f>
        <v>SMBs</v>
      </c>
      <c r="Q1626" t="str">
        <f>INDEX(customers!$J:$J,MATCH(orders!$B1626,customers!$A:$A,0))</f>
        <v>Basic</v>
      </c>
      <c r="R1626" t="str">
        <f>INDEX(customers!$K:$K,MATCH(orders!$B1626,customers!$A:$A,0))</f>
        <v>Monthly</v>
      </c>
    </row>
    <row r="1627" spans="1:18" x14ac:dyDescent="0.25">
      <c r="A1627" t="s">
        <v>3010</v>
      </c>
      <c r="B1627" t="s">
        <v>2990</v>
      </c>
      <c r="C1627" t="s">
        <v>3011</v>
      </c>
      <c r="D1627" s="26">
        <v>45436</v>
      </c>
      <c r="E1627" t="s">
        <v>17</v>
      </c>
      <c r="F1627" t="s">
        <v>4</v>
      </c>
      <c r="G1627">
        <v>75</v>
      </c>
      <c r="H1627">
        <v>60</v>
      </c>
      <c r="I1627" s="26">
        <f t="shared" si="50"/>
        <v>45413</v>
      </c>
      <c r="J1627" s="26">
        <f>INDEX(customers!$L:$L,MATCH(orders!$B1627,customers!$A:$A,0))</f>
        <v>45170</v>
      </c>
      <c r="K1627">
        <v>1</v>
      </c>
      <c r="L1627">
        <f t="shared" si="51"/>
        <v>8</v>
      </c>
      <c r="M1627" s="26" t="str">
        <f>INDEX(customers!$I:$I,MATCH(orders!$B1627,customers!$A:$A,0))</f>
        <v>Affiliate</v>
      </c>
      <c r="N1627" s="26" t="str">
        <f>INDEX(customers!$E:$E,MATCH(orders!$B1627,customers!$A:$A,0))</f>
        <v>North America</v>
      </c>
      <c r="O1627" s="26" t="str">
        <f>INDEX(customers!$F:$F,MATCH(orders!$B1627,customers!$A:$A,0))</f>
        <v>Education</v>
      </c>
      <c r="P1627" s="26" t="str">
        <f>INDEX(customers!$G:$G,MATCH(orders!$B1627,customers!$A:$A,0))</f>
        <v>SMBs</v>
      </c>
      <c r="Q1627" t="str">
        <f>INDEX(customers!$J:$J,MATCH(orders!$B1627,customers!$A:$A,0))</f>
        <v>Basic</v>
      </c>
      <c r="R1627" t="str">
        <f>INDEX(customers!$K:$K,MATCH(orders!$B1627,customers!$A:$A,0))</f>
        <v>Monthly</v>
      </c>
    </row>
    <row r="1628" spans="1:18" x14ac:dyDescent="0.25">
      <c r="A1628" t="s">
        <v>3012</v>
      </c>
      <c r="B1628" t="s">
        <v>2990</v>
      </c>
      <c r="C1628" t="s">
        <v>3013</v>
      </c>
      <c r="D1628" s="26">
        <v>45467</v>
      </c>
      <c r="E1628" t="s">
        <v>17</v>
      </c>
      <c r="F1628" t="s">
        <v>4</v>
      </c>
      <c r="G1628">
        <v>75</v>
      </c>
      <c r="H1628">
        <v>60</v>
      </c>
      <c r="I1628" s="26">
        <f t="shared" si="50"/>
        <v>45444</v>
      </c>
      <c r="J1628" s="26">
        <f>INDEX(customers!$L:$L,MATCH(orders!$B1628,customers!$A:$A,0))</f>
        <v>45170</v>
      </c>
      <c r="K1628">
        <v>1</v>
      </c>
      <c r="L1628">
        <f t="shared" si="51"/>
        <v>9</v>
      </c>
      <c r="M1628" s="26" t="str">
        <f>INDEX(customers!$I:$I,MATCH(orders!$B1628,customers!$A:$A,0))</f>
        <v>Affiliate</v>
      </c>
      <c r="N1628" s="26" t="str">
        <f>INDEX(customers!$E:$E,MATCH(orders!$B1628,customers!$A:$A,0))</f>
        <v>North America</v>
      </c>
      <c r="O1628" s="26" t="str">
        <f>INDEX(customers!$F:$F,MATCH(orders!$B1628,customers!$A:$A,0))</f>
        <v>Education</v>
      </c>
      <c r="P1628" s="26" t="str">
        <f>INDEX(customers!$G:$G,MATCH(orders!$B1628,customers!$A:$A,0))</f>
        <v>SMBs</v>
      </c>
      <c r="Q1628" t="str">
        <f>INDEX(customers!$J:$J,MATCH(orders!$B1628,customers!$A:$A,0))</f>
        <v>Basic</v>
      </c>
      <c r="R1628" t="str">
        <f>INDEX(customers!$K:$K,MATCH(orders!$B1628,customers!$A:$A,0))</f>
        <v>Monthly</v>
      </c>
    </row>
    <row r="1629" spans="1:18" x14ac:dyDescent="0.25">
      <c r="A1629" t="s">
        <v>3014</v>
      </c>
      <c r="B1629" t="s">
        <v>2990</v>
      </c>
      <c r="C1629" t="s">
        <v>3013</v>
      </c>
      <c r="D1629" s="26">
        <v>45497</v>
      </c>
      <c r="E1629" t="s">
        <v>17</v>
      </c>
      <c r="F1629" t="s">
        <v>4</v>
      </c>
      <c r="G1629">
        <v>75</v>
      </c>
      <c r="H1629">
        <v>60</v>
      </c>
      <c r="I1629" s="26">
        <f t="shared" si="50"/>
        <v>45474</v>
      </c>
      <c r="J1629" s="26">
        <f>INDEX(customers!$L:$L,MATCH(orders!$B1629,customers!$A:$A,0))</f>
        <v>45170</v>
      </c>
      <c r="K1629">
        <v>1</v>
      </c>
      <c r="L1629">
        <f t="shared" si="51"/>
        <v>10</v>
      </c>
      <c r="M1629" s="26" t="str">
        <f>INDEX(customers!$I:$I,MATCH(orders!$B1629,customers!$A:$A,0))</f>
        <v>Affiliate</v>
      </c>
      <c r="N1629" s="26" t="str">
        <f>INDEX(customers!$E:$E,MATCH(orders!$B1629,customers!$A:$A,0))</f>
        <v>North America</v>
      </c>
      <c r="O1629" s="26" t="str">
        <f>INDEX(customers!$F:$F,MATCH(orders!$B1629,customers!$A:$A,0))</f>
        <v>Education</v>
      </c>
      <c r="P1629" s="26" t="str">
        <f>INDEX(customers!$G:$G,MATCH(orders!$B1629,customers!$A:$A,0))</f>
        <v>SMBs</v>
      </c>
      <c r="Q1629" t="str">
        <f>INDEX(customers!$J:$J,MATCH(orders!$B1629,customers!$A:$A,0))</f>
        <v>Basic</v>
      </c>
      <c r="R1629" t="str">
        <f>INDEX(customers!$K:$K,MATCH(orders!$B1629,customers!$A:$A,0))</f>
        <v>Monthly</v>
      </c>
    </row>
    <row r="1630" spans="1:18" x14ac:dyDescent="0.25">
      <c r="A1630" t="s">
        <v>3015</v>
      </c>
      <c r="B1630" t="s">
        <v>2990</v>
      </c>
      <c r="C1630" t="s">
        <v>3016</v>
      </c>
      <c r="D1630" s="26">
        <v>45498</v>
      </c>
      <c r="E1630" t="s">
        <v>17</v>
      </c>
      <c r="F1630" t="s">
        <v>4</v>
      </c>
      <c r="G1630">
        <v>75</v>
      </c>
      <c r="H1630">
        <v>60</v>
      </c>
      <c r="I1630" s="26">
        <f t="shared" si="50"/>
        <v>45474</v>
      </c>
      <c r="J1630" s="26">
        <f>INDEX(customers!$L:$L,MATCH(orders!$B1630,customers!$A:$A,0))</f>
        <v>45170</v>
      </c>
      <c r="K1630">
        <v>1</v>
      </c>
      <c r="L1630">
        <f t="shared" si="51"/>
        <v>10</v>
      </c>
      <c r="M1630" s="26" t="str">
        <f>INDEX(customers!$I:$I,MATCH(orders!$B1630,customers!$A:$A,0))</f>
        <v>Affiliate</v>
      </c>
      <c r="N1630" s="26" t="str">
        <f>INDEX(customers!$E:$E,MATCH(orders!$B1630,customers!$A:$A,0))</f>
        <v>North America</v>
      </c>
      <c r="O1630" s="26" t="str">
        <f>INDEX(customers!$F:$F,MATCH(orders!$B1630,customers!$A:$A,0))</f>
        <v>Education</v>
      </c>
      <c r="P1630" s="26" t="str">
        <f>INDEX(customers!$G:$G,MATCH(orders!$B1630,customers!$A:$A,0))</f>
        <v>SMBs</v>
      </c>
      <c r="Q1630" t="str">
        <f>INDEX(customers!$J:$J,MATCH(orders!$B1630,customers!$A:$A,0))</f>
        <v>Basic</v>
      </c>
      <c r="R1630" t="str">
        <f>INDEX(customers!$K:$K,MATCH(orders!$B1630,customers!$A:$A,0))</f>
        <v>Monthly</v>
      </c>
    </row>
    <row r="1631" spans="1:18" x14ac:dyDescent="0.25">
      <c r="A1631" t="s">
        <v>3017</v>
      </c>
      <c r="B1631" t="s">
        <v>2990</v>
      </c>
      <c r="C1631" t="s">
        <v>3018</v>
      </c>
      <c r="D1631" s="26">
        <v>45529</v>
      </c>
      <c r="E1631" t="s">
        <v>17</v>
      </c>
      <c r="F1631" t="s">
        <v>4</v>
      </c>
      <c r="G1631">
        <v>75</v>
      </c>
      <c r="H1631">
        <v>60</v>
      </c>
      <c r="I1631" s="26">
        <f t="shared" si="50"/>
        <v>45505</v>
      </c>
      <c r="J1631" s="26">
        <f>INDEX(customers!$L:$L,MATCH(orders!$B1631,customers!$A:$A,0))</f>
        <v>45170</v>
      </c>
      <c r="K1631">
        <v>1</v>
      </c>
      <c r="L1631">
        <f t="shared" si="51"/>
        <v>11</v>
      </c>
      <c r="M1631" s="26" t="str">
        <f>INDEX(customers!$I:$I,MATCH(orders!$B1631,customers!$A:$A,0))</f>
        <v>Affiliate</v>
      </c>
      <c r="N1631" s="26" t="str">
        <f>INDEX(customers!$E:$E,MATCH(orders!$B1631,customers!$A:$A,0))</f>
        <v>North America</v>
      </c>
      <c r="O1631" s="26" t="str">
        <f>INDEX(customers!$F:$F,MATCH(orders!$B1631,customers!$A:$A,0))</f>
        <v>Education</v>
      </c>
      <c r="P1631" s="26" t="str">
        <f>INDEX(customers!$G:$G,MATCH(orders!$B1631,customers!$A:$A,0))</f>
        <v>SMBs</v>
      </c>
      <c r="Q1631" t="str">
        <f>INDEX(customers!$J:$J,MATCH(orders!$B1631,customers!$A:$A,0))</f>
        <v>Basic</v>
      </c>
      <c r="R1631" t="str">
        <f>INDEX(customers!$K:$K,MATCH(orders!$B1631,customers!$A:$A,0))</f>
        <v>Monthly</v>
      </c>
    </row>
    <row r="1632" spans="1:18" x14ac:dyDescent="0.25">
      <c r="A1632" t="s">
        <v>3019</v>
      </c>
      <c r="B1632" t="s">
        <v>2990</v>
      </c>
      <c r="C1632" t="s">
        <v>3020</v>
      </c>
      <c r="D1632" s="26">
        <v>45560</v>
      </c>
      <c r="E1632" t="s">
        <v>17</v>
      </c>
      <c r="F1632" t="s">
        <v>4</v>
      </c>
      <c r="G1632">
        <v>75</v>
      </c>
      <c r="H1632">
        <v>60</v>
      </c>
      <c r="I1632" s="26">
        <f t="shared" si="50"/>
        <v>45536</v>
      </c>
      <c r="J1632" s="26">
        <f>INDEX(customers!$L:$L,MATCH(orders!$B1632,customers!$A:$A,0))</f>
        <v>45170</v>
      </c>
      <c r="K1632">
        <v>1</v>
      </c>
      <c r="L1632">
        <f t="shared" si="51"/>
        <v>12</v>
      </c>
      <c r="M1632" s="26" t="str">
        <f>INDEX(customers!$I:$I,MATCH(orders!$B1632,customers!$A:$A,0))</f>
        <v>Affiliate</v>
      </c>
      <c r="N1632" s="26" t="str">
        <f>INDEX(customers!$E:$E,MATCH(orders!$B1632,customers!$A:$A,0))</f>
        <v>North America</v>
      </c>
      <c r="O1632" s="26" t="str">
        <f>INDEX(customers!$F:$F,MATCH(orders!$B1632,customers!$A:$A,0))</f>
        <v>Education</v>
      </c>
      <c r="P1632" s="26" t="str">
        <f>INDEX(customers!$G:$G,MATCH(orders!$B1632,customers!$A:$A,0))</f>
        <v>SMBs</v>
      </c>
      <c r="Q1632" t="str">
        <f>INDEX(customers!$J:$J,MATCH(orders!$B1632,customers!$A:$A,0))</f>
        <v>Basic</v>
      </c>
      <c r="R1632" t="str">
        <f>INDEX(customers!$K:$K,MATCH(orders!$B1632,customers!$A:$A,0))</f>
        <v>Monthly</v>
      </c>
    </row>
    <row r="1633" spans="1:18" x14ac:dyDescent="0.25">
      <c r="A1633" t="s">
        <v>3021</v>
      </c>
      <c r="B1633" t="s">
        <v>2990</v>
      </c>
      <c r="C1633" t="s">
        <v>3020</v>
      </c>
      <c r="D1633" s="26">
        <v>45590</v>
      </c>
      <c r="E1633" t="s">
        <v>17</v>
      </c>
      <c r="F1633" t="s">
        <v>4</v>
      </c>
      <c r="G1633">
        <v>75</v>
      </c>
      <c r="H1633">
        <v>60</v>
      </c>
      <c r="I1633" s="26">
        <f t="shared" si="50"/>
        <v>45566</v>
      </c>
      <c r="J1633" s="26">
        <f>INDEX(customers!$L:$L,MATCH(orders!$B1633,customers!$A:$A,0))</f>
        <v>45170</v>
      </c>
      <c r="K1633">
        <v>1</v>
      </c>
      <c r="L1633">
        <f t="shared" si="51"/>
        <v>13</v>
      </c>
      <c r="M1633" s="26" t="str">
        <f>INDEX(customers!$I:$I,MATCH(orders!$B1633,customers!$A:$A,0))</f>
        <v>Affiliate</v>
      </c>
      <c r="N1633" s="26" t="str">
        <f>INDEX(customers!$E:$E,MATCH(orders!$B1633,customers!$A:$A,0))</f>
        <v>North America</v>
      </c>
      <c r="O1633" s="26" t="str">
        <f>INDEX(customers!$F:$F,MATCH(orders!$B1633,customers!$A:$A,0))</f>
        <v>Education</v>
      </c>
      <c r="P1633" s="26" t="str">
        <f>INDEX(customers!$G:$G,MATCH(orders!$B1633,customers!$A:$A,0))</f>
        <v>SMBs</v>
      </c>
      <c r="Q1633" t="str">
        <f>INDEX(customers!$J:$J,MATCH(orders!$B1633,customers!$A:$A,0))</f>
        <v>Basic</v>
      </c>
      <c r="R1633" t="str">
        <f>INDEX(customers!$K:$K,MATCH(orders!$B1633,customers!$A:$A,0))</f>
        <v>Monthly</v>
      </c>
    </row>
    <row r="1634" spans="1:18" x14ac:dyDescent="0.25">
      <c r="A1634" t="s">
        <v>3022</v>
      </c>
      <c r="B1634" t="s">
        <v>2990</v>
      </c>
      <c r="C1634" t="s">
        <v>3023</v>
      </c>
      <c r="D1634" s="26">
        <v>45591</v>
      </c>
      <c r="E1634" t="s">
        <v>17</v>
      </c>
      <c r="F1634" t="s">
        <v>4</v>
      </c>
      <c r="G1634">
        <v>75</v>
      </c>
      <c r="H1634">
        <v>60</v>
      </c>
      <c r="I1634" s="26">
        <f t="shared" si="50"/>
        <v>45566</v>
      </c>
      <c r="J1634" s="26">
        <f>INDEX(customers!$L:$L,MATCH(orders!$B1634,customers!$A:$A,0))</f>
        <v>45170</v>
      </c>
      <c r="K1634">
        <v>1</v>
      </c>
      <c r="L1634">
        <f t="shared" si="51"/>
        <v>13</v>
      </c>
      <c r="M1634" s="26" t="str">
        <f>INDEX(customers!$I:$I,MATCH(orders!$B1634,customers!$A:$A,0))</f>
        <v>Affiliate</v>
      </c>
      <c r="N1634" s="26" t="str">
        <f>INDEX(customers!$E:$E,MATCH(orders!$B1634,customers!$A:$A,0))</f>
        <v>North America</v>
      </c>
      <c r="O1634" s="26" t="str">
        <f>INDEX(customers!$F:$F,MATCH(orders!$B1634,customers!$A:$A,0))</f>
        <v>Education</v>
      </c>
      <c r="P1634" s="26" t="str">
        <f>INDEX(customers!$G:$G,MATCH(orders!$B1634,customers!$A:$A,0))</f>
        <v>SMBs</v>
      </c>
      <c r="Q1634" t="str">
        <f>INDEX(customers!$J:$J,MATCH(orders!$B1634,customers!$A:$A,0))</f>
        <v>Basic</v>
      </c>
      <c r="R1634" t="str">
        <f>INDEX(customers!$K:$K,MATCH(orders!$B1634,customers!$A:$A,0))</f>
        <v>Monthly</v>
      </c>
    </row>
    <row r="1635" spans="1:18" x14ac:dyDescent="0.25">
      <c r="A1635" t="s">
        <v>3024</v>
      </c>
      <c r="B1635" t="s">
        <v>2990</v>
      </c>
      <c r="C1635" t="s">
        <v>3025</v>
      </c>
      <c r="D1635" s="26">
        <v>45622</v>
      </c>
      <c r="E1635" t="s">
        <v>17</v>
      </c>
      <c r="F1635" t="s">
        <v>4</v>
      </c>
      <c r="G1635">
        <v>75</v>
      </c>
      <c r="H1635">
        <v>60</v>
      </c>
      <c r="I1635" s="26">
        <f t="shared" si="50"/>
        <v>45597</v>
      </c>
      <c r="J1635" s="26">
        <f>INDEX(customers!$L:$L,MATCH(orders!$B1635,customers!$A:$A,0))</f>
        <v>45170</v>
      </c>
      <c r="K1635">
        <v>1</v>
      </c>
      <c r="L1635">
        <f t="shared" si="51"/>
        <v>14</v>
      </c>
      <c r="M1635" s="26" t="str">
        <f>INDEX(customers!$I:$I,MATCH(orders!$B1635,customers!$A:$A,0))</f>
        <v>Affiliate</v>
      </c>
      <c r="N1635" s="26" t="str">
        <f>INDEX(customers!$E:$E,MATCH(orders!$B1635,customers!$A:$A,0))</f>
        <v>North America</v>
      </c>
      <c r="O1635" s="26" t="str">
        <f>INDEX(customers!$F:$F,MATCH(orders!$B1635,customers!$A:$A,0))</f>
        <v>Education</v>
      </c>
      <c r="P1635" s="26" t="str">
        <f>INDEX(customers!$G:$G,MATCH(orders!$B1635,customers!$A:$A,0))</f>
        <v>SMBs</v>
      </c>
      <c r="Q1635" t="str">
        <f>INDEX(customers!$J:$J,MATCH(orders!$B1635,customers!$A:$A,0))</f>
        <v>Basic</v>
      </c>
      <c r="R1635" t="str">
        <f>INDEX(customers!$K:$K,MATCH(orders!$B1635,customers!$A:$A,0))</f>
        <v>Monthly</v>
      </c>
    </row>
    <row r="1636" spans="1:18" x14ac:dyDescent="0.25">
      <c r="A1636" t="s">
        <v>3026</v>
      </c>
      <c r="B1636" t="s">
        <v>2990</v>
      </c>
      <c r="C1636" t="s">
        <v>3025</v>
      </c>
      <c r="D1636" s="26">
        <v>45652</v>
      </c>
      <c r="E1636" t="s">
        <v>17</v>
      </c>
      <c r="F1636" t="s">
        <v>4</v>
      </c>
      <c r="G1636">
        <v>75</v>
      </c>
      <c r="H1636">
        <v>60</v>
      </c>
      <c r="I1636" s="26">
        <f t="shared" si="50"/>
        <v>45627</v>
      </c>
      <c r="J1636" s="26">
        <f>INDEX(customers!$L:$L,MATCH(orders!$B1636,customers!$A:$A,0))</f>
        <v>45170</v>
      </c>
      <c r="K1636">
        <v>1</v>
      </c>
      <c r="L1636">
        <f t="shared" si="51"/>
        <v>15</v>
      </c>
      <c r="M1636" s="26" t="str">
        <f>INDEX(customers!$I:$I,MATCH(orders!$B1636,customers!$A:$A,0))</f>
        <v>Affiliate</v>
      </c>
      <c r="N1636" s="26" t="str">
        <f>INDEX(customers!$E:$E,MATCH(orders!$B1636,customers!$A:$A,0))</f>
        <v>North America</v>
      </c>
      <c r="O1636" s="26" t="str">
        <f>INDEX(customers!$F:$F,MATCH(orders!$B1636,customers!$A:$A,0))</f>
        <v>Education</v>
      </c>
      <c r="P1636" s="26" t="str">
        <f>INDEX(customers!$G:$G,MATCH(orders!$B1636,customers!$A:$A,0))</f>
        <v>SMBs</v>
      </c>
      <c r="Q1636" t="str">
        <f>INDEX(customers!$J:$J,MATCH(orders!$B1636,customers!$A:$A,0))</f>
        <v>Basic</v>
      </c>
      <c r="R1636" t="str">
        <f>INDEX(customers!$K:$K,MATCH(orders!$B1636,customers!$A:$A,0))</f>
        <v>Monthly</v>
      </c>
    </row>
    <row r="1637" spans="1:18" x14ac:dyDescent="0.25">
      <c r="A1637" t="s">
        <v>3027</v>
      </c>
      <c r="B1637" t="s">
        <v>2990</v>
      </c>
      <c r="C1637" t="s">
        <v>3028</v>
      </c>
      <c r="D1637" s="26">
        <v>45653</v>
      </c>
      <c r="E1637" t="s">
        <v>17</v>
      </c>
      <c r="F1637" t="s">
        <v>4</v>
      </c>
      <c r="G1637">
        <v>75</v>
      </c>
      <c r="H1637">
        <v>60</v>
      </c>
      <c r="I1637" s="26">
        <f t="shared" si="50"/>
        <v>45627</v>
      </c>
      <c r="J1637" s="26">
        <f>INDEX(customers!$L:$L,MATCH(orders!$B1637,customers!$A:$A,0))</f>
        <v>45170</v>
      </c>
      <c r="K1637">
        <v>1</v>
      </c>
      <c r="L1637">
        <f t="shared" si="51"/>
        <v>15</v>
      </c>
      <c r="M1637" s="26" t="str">
        <f>INDEX(customers!$I:$I,MATCH(orders!$B1637,customers!$A:$A,0))</f>
        <v>Affiliate</v>
      </c>
      <c r="N1637" s="26" t="str">
        <f>INDEX(customers!$E:$E,MATCH(orders!$B1637,customers!$A:$A,0))</f>
        <v>North America</v>
      </c>
      <c r="O1637" s="26" t="str">
        <f>INDEX(customers!$F:$F,MATCH(orders!$B1637,customers!$A:$A,0))</f>
        <v>Education</v>
      </c>
      <c r="P1637" s="26" t="str">
        <f>INDEX(customers!$G:$G,MATCH(orders!$B1637,customers!$A:$A,0))</f>
        <v>SMBs</v>
      </c>
      <c r="Q1637" t="str">
        <f>INDEX(customers!$J:$J,MATCH(orders!$B1637,customers!$A:$A,0))</f>
        <v>Basic</v>
      </c>
      <c r="R1637" t="str">
        <f>INDEX(customers!$K:$K,MATCH(orders!$B1637,customers!$A:$A,0))</f>
        <v>Monthly</v>
      </c>
    </row>
    <row r="1638" spans="1:18" x14ac:dyDescent="0.25">
      <c r="A1638" t="s">
        <v>3029</v>
      </c>
      <c r="B1638" t="s">
        <v>3030</v>
      </c>
      <c r="C1638" t="s">
        <v>3031</v>
      </c>
      <c r="D1638" s="26">
        <v>45505</v>
      </c>
      <c r="E1638" t="s">
        <v>17</v>
      </c>
      <c r="F1638" t="s">
        <v>5</v>
      </c>
      <c r="G1638">
        <v>600</v>
      </c>
      <c r="H1638">
        <v>480</v>
      </c>
      <c r="I1638" s="26">
        <f t="shared" si="50"/>
        <v>45505</v>
      </c>
      <c r="J1638" s="26">
        <f>INDEX(customers!$L:$L,MATCH(orders!$B1638,customers!$A:$A,0))</f>
        <v>45474</v>
      </c>
      <c r="K1638">
        <v>1</v>
      </c>
      <c r="L1638">
        <f t="shared" si="51"/>
        <v>1</v>
      </c>
      <c r="M1638" s="26" t="str">
        <f>INDEX(customers!$I:$I,MATCH(orders!$B1638,customers!$A:$A,0))</f>
        <v>Social Media</v>
      </c>
      <c r="N1638" s="26" t="str">
        <f>INDEX(customers!$E:$E,MATCH(orders!$B1638,customers!$A:$A,0))</f>
        <v>North America</v>
      </c>
      <c r="O1638" s="26" t="str">
        <f>INDEX(customers!$F:$F,MATCH(orders!$B1638,customers!$A:$A,0))</f>
        <v>Other</v>
      </c>
      <c r="P1638" s="26" t="str">
        <f>INDEX(customers!$G:$G,MATCH(orders!$B1638,customers!$A:$A,0))</f>
        <v>SMBs</v>
      </c>
      <c r="Q1638" t="str">
        <f>INDEX(customers!$J:$J,MATCH(orders!$B1638,customers!$A:$A,0))</f>
        <v>Basic</v>
      </c>
      <c r="R1638" t="str">
        <f>INDEX(customers!$K:$K,MATCH(orders!$B1638,customers!$A:$A,0))</f>
        <v>Annual</v>
      </c>
    </row>
    <row r="1639" spans="1:18" x14ac:dyDescent="0.25">
      <c r="A1639" t="s">
        <v>3032</v>
      </c>
      <c r="B1639" t="s">
        <v>3033</v>
      </c>
      <c r="C1639" t="s">
        <v>3034</v>
      </c>
      <c r="D1639" s="26">
        <v>44621</v>
      </c>
      <c r="E1639" t="s">
        <v>17</v>
      </c>
      <c r="F1639" t="s">
        <v>4</v>
      </c>
      <c r="G1639">
        <v>75</v>
      </c>
      <c r="H1639">
        <v>60</v>
      </c>
      <c r="I1639" s="26">
        <f t="shared" si="50"/>
        <v>44621</v>
      </c>
      <c r="J1639" s="26">
        <f>INDEX(customers!$L:$L,MATCH(orders!$B1639,customers!$A:$A,0))</f>
        <v>44593</v>
      </c>
      <c r="K1639">
        <v>1</v>
      </c>
      <c r="L1639">
        <f t="shared" si="51"/>
        <v>1</v>
      </c>
      <c r="M1639" s="26" t="str">
        <f>INDEX(customers!$I:$I,MATCH(orders!$B1639,customers!$A:$A,0))</f>
        <v>Paid Search</v>
      </c>
      <c r="N1639" s="26" t="str">
        <f>INDEX(customers!$E:$E,MATCH(orders!$B1639,customers!$A:$A,0))</f>
        <v>North America</v>
      </c>
      <c r="O1639" s="26" t="str">
        <f>INDEX(customers!$F:$F,MATCH(orders!$B1639,customers!$A:$A,0))</f>
        <v>Healthcare</v>
      </c>
      <c r="P1639" s="26" t="str">
        <f>INDEX(customers!$G:$G,MATCH(orders!$B1639,customers!$A:$A,0))</f>
        <v>SMBs</v>
      </c>
      <c r="Q1639" t="str">
        <f>INDEX(customers!$J:$J,MATCH(orders!$B1639,customers!$A:$A,0))</f>
        <v>Basic</v>
      </c>
      <c r="R1639" t="str">
        <f>INDEX(customers!$K:$K,MATCH(orders!$B1639,customers!$A:$A,0))</f>
        <v>Monthly</v>
      </c>
    </row>
    <row r="1640" spans="1:18" x14ac:dyDescent="0.25">
      <c r="A1640" t="s">
        <v>3035</v>
      </c>
      <c r="B1640" t="s">
        <v>3033</v>
      </c>
      <c r="C1640" t="s">
        <v>3036</v>
      </c>
      <c r="D1640" s="26">
        <v>44652</v>
      </c>
      <c r="E1640" t="s">
        <v>17</v>
      </c>
      <c r="F1640" t="s">
        <v>4</v>
      </c>
      <c r="G1640">
        <v>75</v>
      </c>
      <c r="H1640">
        <v>60</v>
      </c>
      <c r="I1640" s="26">
        <f t="shared" si="50"/>
        <v>44652</v>
      </c>
      <c r="J1640" s="26">
        <f>INDEX(customers!$L:$L,MATCH(orders!$B1640,customers!$A:$A,0))</f>
        <v>44593</v>
      </c>
      <c r="K1640">
        <v>1</v>
      </c>
      <c r="L1640">
        <f t="shared" si="51"/>
        <v>2</v>
      </c>
      <c r="M1640" s="26" t="str">
        <f>INDEX(customers!$I:$I,MATCH(orders!$B1640,customers!$A:$A,0))</f>
        <v>Paid Search</v>
      </c>
      <c r="N1640" s="26" t="str">
        <f>INDEX(customers!$E:$E,MATCH(orders!$B1640,customers!$A:$A,0))</f>
        <v>North America</v>
      </c>
      <c r="O1640" s="26" t="str">
        <f>INDEX(customers!$F:$F,MATCH(orders!$B1640,customers!$A:$A,0))</f>
        <v>Healthcare</v>
      </c>
      <c r="P1640" s="26" t="str">
        <f>INDEX(customers!$G:$G,MATCH(orders!$B1640,customers!$A:$A,0))</f>
        <v>SMBs</v>
      </c>
      <c r="Q1640" t="str">
        <f>INDEX(customers!$J:$J,MATCH(orders!$B1640,customers!$A:$A,0))</f>
        <v>Basic</v>
      </c>
      <c r="R1640" t="str">
        <f>INDEX(customers!$K:$K,MATCH(orders!$B1640,customers!$A:$A,0))</f>
        <v>Monthly</v>
      </c>
    </row>
    <row r="1641" spans="1:18" x14ac:dyDescent="0.25">
      <c r="A1641" t="s">
        <v>3037</v>
      </c>
      <c r="B1641" t="s">
        <v>3033</v>
      </c>
      <c r="C1641" t="s">
        <v>3036</v>
      </c>
      <c r="D1641" s="26">
        <v>44682</v>
      </c>
      <c r="E1641" t="s">
        <v>17</v>
      </c>
      <c r="F1641" t="s">
        <v>4</v>
      </c>
      <c r="G1641">
        <v>75</v>
      </c>
      <c r="H1641">
        <v>60</v>
      </c>
      <c r="I1641" s="26">
        <f t="shared" si="50"/>
        <v>44682</v>
      </c>
      <c r="J1641" s="26">
        <f>INDEX(customers!$L:$L,MATCH(orders!$B1641,customers!$A:$A,0))</f>
        <v>44593</v>
      </c>
      <c r="K1641">
        <v>1</v>
      </c>
      <c r="L1641">
        <f t="shared" si="51"/>
        <v>3</v>
      </c>
      <c r="M1641" s="26" t="str">
        <f>INDEX(customers!$I:$I,MATCH(orders!$B1641,customers!$A:$A,0))</f>
        <v>Paid Search</v>
      </c>
      <c r="N1641" s="26" t="str">
        <f>INDEX(customers!$E:$E,MATCH(orders!$B1641,customers!$A:$A,0))</f>
        <v>North America</v>
      </c>
      <c r="O1641" s="26" t="str">
        <f>INDEX(customers!$F:$F,MATCH(orders!$B1641,customers!$A:$A,0))</f>
        <v>Healthcare</v>
      </c>
      <c r="P1641" s="26" t="str">
        <f>INDEX(customers!$G:$G,MATCH(orders!$B1641,customers!$A:$A,0))</f>
        <v>SMBs</v>
      </c>
      <c r="Q1641" t="str">
        <f>INDEX(customers!$J:$J,MATCH(orders!$B1641,customers!$A:$A,0))</f>
        <v>Basic</v>
      </c>
      <c r="R1641" t="str">
        <f>INDEX(customers!$K:$K,MATCH(orders!$B1641,customers!$A:$A,0))</f>
        <v>Monthly</v>
      </c>
    </row>
    <row r="1642" spans="1:18" x14ac:dyDescent="0.25">
      <c r="A1642" t="s">
        <v>3038</v>
      </c>
      <c r="B1642" t="s">
        <v>3033</v>
      </c>
      <c r="C1642" t="s">
        <v>3039</v>
      </c>
      <c r="D1642" s="26">
        <v>44683</v>
      </c>
      <c r="E1642" t="s">
        <v>17</v>
      </c>
      <c r="F1642" t="s">
        <v>4</v>
      </c>
      <c r="G1642">
        <v>75</v>
      </c>
      <c r="H1642">
        <v>60</v>
      </c>
      <c r="I1642" s="26">
        <f t="shared" si="50"/>
        <v>44682</v>
      </c>
      <c r="J1642" s="26">
        <f>INDEX(customers!$L:$L,MATCH(orders!$B1642,customers!$A:$A,0))</f>
        <v>44593</v>
      </c>
      <c r="K1642">
        <v>1</v>
      </c>
      <c r="L1642">
        <f t="shared" si="51"/>
        <v>3</v>
      </c>
      <c r="M1642" s="26" t="str">
        <f>INDEX(customers!$I:$I,MATCH(orders!$B1642,customers!$A:$A,0))</f>
        <v>Paid Search</v>
      </c>
      <c r="N1642" s="26" t="str">
        <f>INDEX(customers!$E:$E,MATCH(orders!$B1642,customers!$A:$A,0))</f>
        <v>North America</v>
      </c>
      <c r="O1642" s="26" t="str">
        <f>INDEX(customers!$F:$F,MATCH(orders!$B1642,customers!$A:$A,0))</f>
        <v>Healthcare</v>
      </c>
      <c r="P1642" s="26" t="str">
        <f>INDEX(customers!$G:$G,MATCH(orders!$B1642,customers!$A:$A,0))</f>
        <v>SMBs</v>
      </c>
      <c r="Q1642" t="str">
        <f>INDEX(customers!$J:$J,MATCH(orders!$B1642,customers!$A:$A,0))</f>
        <v>Basic</v>
      </c>
      <c r="R1642" t="str">
        <f>INDEX(customers!$K:$K,MATCH(orders!$B1642,customers!$A:$A,0))</f>
        <v>Monthly</v>
      </c>
    </row>
    <row r="1643" spans="1:18" x14ac:dyDescent="0.25">
      <c r="A1643" t="s">
        <v>3040</v>
      </c>
      <c r="B1643" t="s">
        <v>3033</v>
      </c>
      <c r="C1643" t="s">
        <v>3041</v>
      </c>
      <c r="D1643" s="26">
        <v>44714</v>
      </c>
      <c r="E1643" t="s">
        <v>17</v>
      </c>
      <c r="F1643" t="s">
        <v>4</v>
      </c>
      <c r="G1643">
        <v>75</v>
      </c>
      <c r="H1643">
        <v>60</v>
      </c>
      <c r="I1643" s="26">
        <f t="shared" si="50"/>
        <v>44713</v>
      </c>
      <c r="J1643" s="26">
        <f>INDEX(customers!$L:$L,MATCH(orders!$B1643,customers!$A:$A,0))</f>
        <v>44593</v>
      </c>
      <c r="K1643">
        <v>1</v>
      </c>
      <c r="L1643">
        <f t="shared" si="51"/>
        <v>4</v>
      </c>
      <c r="M1643" s="26" t="str">
        <f>INDEX(customers!$I:$I,MATCH(orders!$B1643,customers!$A:$A,0))</f>
        <v>Paid Search</v>
      </c>
      <c r="N1643" s="26" t="str">
        <f>INDEX(customers!$E:$E,MATCH(orders!$B1643,customers!$A:$A,0))</f>
        <v>North America</v>
      </c>
      <c r="O1643" s="26" t="str">
        <f>INDEX(customers!$F:$F,MATCH(orders!$B1643,customers!$A:$A,0))</f>
        <v>Healthcare</v>
      </c>
      <c r="P1643" s="26" t="str">
        <f>INDEX(customers!$G:$G,MATCH(orders!$B1643,customers!$A:$A,0))</f>
        <v>SMBs</v>
      </c>
      <c r="Q1643" t="str">
        <f>INDEX(customers!$J:$J,MATCH(orders!$B1643,customers!$A:$A,0))</f>
        <v>Basic</v>
      </c>
      <c r="R1643" t="str">
        <f>INDEX(customers!$K:$K,MATCH(orders!$B1643,customers!$A:$A,0))</f>
        <v>Monthly</v>
      </c>
    </row>
    <row r="1644" spans="1:18" x14ac:dyDescent="0.25">
      <c r="A1644" t="s">
        <v>3042</v>
      </c>
      <c r="B1644" t="s">
        <v>3033</v>
      </c>
      <c r="C1644" t="s">
        <v>3041</v>
      </c>
      <c r="D1644" s="26">
        <v>44744</v>
      </c>
      <c r="E1644" t="s">
        <v>17</v>
      </c>
      <c r="F1644" t="s">
        <v>4</v>
      </c>
      <c r="G1644">
        <v>75</v>
      </c>
      <c r="H1644">
        <v>60</v>
      </c>
      <c r="I1644" s="26">
        <f t="shared" si="50"/>
        <v>44743</v>
      </c>
      <c r="J1644" s="26">
        <f>INDEX(customers!$L:$L,MATCH(orders!$B1644,customers!$A:$A,0))</f>
        <v>44593</v>
      </c>
      <c r="K1644">
        <v>1</v>
      </c>
      <c r="L1644">
        <f t="shared" si="51"/>
        <v>5</v>
      </c>
      <c r="M1644" s="26" t="str">
        <f>INDEX(customers!$I:$I,MATCH(orders!$B1644,customers!$A:$A,0))</f>
        <v>Paid Search</v>
      </c>
      <c r="N1644" s="26" t="str">
        <f>INDEX(customers!$E:$E,MATCH(orders!$B1644,customers!$A:$A,0))</f>
        <v>North America</v>
      </c>
      <c r="O1644" s="26" t="str">
        <f>INDEX(customers!$F:$F,MATCH(orders!$B1644,customers!$A:$A,0))</f>
        <v>Healthcare</v>
      </c>
      <c r="P1644" s="26" t="str">
        <f>INDEX(customers!$G:$G,MATCH(orders!$B1644,customers!$A:$A,0))</f>
        <v>SMBs</v>
      </c>
      <c r="Q1644" t="str">
        <f>INDEX(customers!$J:$J,MATCH(orders!$B1644,customers!$A:$A,0))</f>
        <v>Basic</v>
      </c>
      <c r="R1644" t="str">
        <f>INDEX(customers!$K:$K,MATCH(orders!$B1644,customers!$A:$A,0))</f>
        <v>Monthly</v>
      </c>
    </row>
    <row r="1645" spans="1:18" x14ac:dyDescent="0.25">
      <c r="A1645" t="s">
        <v>3043</v>
      </c>
      <c r="B1645" t="s">
        <v>3033</v>
      </c>
      <c r="C1645" t="s">
        <v>3044</v>
      </c>
      <c r="D1645" s="26">
        <v>44745</v>
      </c>
      <c r="E1645" t="s">
        <v>17</v>
      </c>
      <c r="F1645" t="s">
        <v>4</v>
      </c>
      <c r="G1645">
        <v>75</v>
      </c>
      <c r="H1645">
        <v>60</v>
      </c>
      <c r="I1645" s="26">
        <f t="shared" si="50"/>
        <v>44743</v>
      </c>
      <c r="J1645" s="26">
        <f>INDEX(customers!$L:$L,MATCH(orders!$B1645,customers!$A:$A,0))</f>
        <v>44593</v>
      </c>
      <c r="K1645">
        <v>1</v>
      </c>
      <c r="L1645">
        <f t="shared" si="51"/>
        <v>5</v>
      </c>
      <c r="M1645" s="26" t="str">
        <f>INDEX(customers!$I:$I,MATCH(orders!$B1645,customers!$A:$A,0))</f>
        <v>Paid Search</v>
      </c>
      <c r="N1645" s="26" t="str">
        <f>INDEX(customers!$E:$E,MATCH(orders!$B1645,customers!$A:$A,0))</f>
        <v>North America</v>
      </c>
      <c r="O1645" s="26" t="str">
        <f>INDEX(customers!$F:$F,MATCH(orders!$B1645,customers!$A:$A,0))</f>
        <v>Healthcare</v>
      </c>
      <c r="P1645" s="26" t="str">
        <f>INDEX(customers!$G:$G,MATCH(orders!$B1645,customers!$A:$A,0))</f>
        <v>SMBs</v>
      </c>
      <c r="Q1645" t="str">
        <f>INDEX(customers!$J:$J,MATCH(orders!$B1645,customers!$A:$A,0))</f>
        <v>Basic</v>
      </c>
      <c r="R1645" t="str">
        <f>INDEX(customers!$K:$K,MATCH(orders!$B1645,customers!$A:$A,0))</f>
        <v>Monthly</v>
      </c>
    </row>
    <row r="1646" spans="1:18" x14ac:dyDescent="0.25">
      <c r="A1646" t="s">
        <v>3045</v>
      </c>
      <c r="B1646" t="s">
        <v>3046</v>
      </c>
      <c r="C1646" t="s">
        <v>3047</v>
      </c>
      <c r="D1646" s="26">
        <v>45484</v>
      </c>
      <c r="E1646" t="s">
        <v>18</v>
      </c>
      <c r="F1646" t="s">
        <v>4</v>
      </c>
      <c r="G1646">
        <v>135</v>
      </c>
      <c r="H1646">
        <v>110.7</v>
      </c>
      <c r="I1646" s="26">
        <f t="shared" si="50"/>
        <v>45474</v>
      </c>
      <c r="J1646" s="26">
        <f>INDEX(customers!$L:$L,MATCH(orders!$B1646,customers!$A:$A,0))</f>
        <v>45474</v>
      </c>
      <c r="K1646">
        <v>1</v>
      </c>
      <c r="L1646">
        <f t="shared" si="51"/>
        <v>0</v>
      </c>
      <c r="M1646" s="26" t="str">
        <f>INDEX(customers!$I:$I,MATCH(orders!$B1646,customers!$A:$A,0))</f>
        <v>Social Media</v>
      </c>
      <c r="N1646" s="26" t="str">
        <f>INDEX(customers!$E:$E,MATCH(orders!$B1646,customers!$A:$A,0))</f>
        <v>North America</v>
      </c>
      <c r="O1646" s="26" t="str">
        <f>INDEX(customers!$F:$F,MATCH(orders!$B1646,customers!$A:$A,0))</f>
        <v>Tech</v>
      </c>
      <c r="P1646" s="26" t="str">
        <f>INDEX(customers!$G:$G,MATCH(orders!$B1646,customers!$A:$A,0))</f>
        <v>SMBs</v>
      </c>
      <c r="Q1646" t="str">
        <f>INDEX(customers!$J:$J,MATCH(orders!$B1646,customers!$A:$A,0))</f>
        <v>Pro</v>
      </c>
      <c r="R1646" t="str">
        <f>INDEX(customers!$K:$K,MATCH(orders!$B1646,customers!$A:$A,0))</f>
        <v>Monthly</v>
      </c>
    </row>
    <row r="1647" spans="1:18" x14ac:dyDescent="0.25">
      <c r="A1647" t="s">
        <v>3048</v>
      </c>
      <c r="B1647" t="s">
        <v>3046</v>
      </c>
      <c r="C1647" t="s">
        <v>3049</v>
      </c>
      <c r="D1647" s="26">
        <v>45515</v>
      </c>
      <c r="E1647" t="s">
        <v>18</v>
      </c>
      <c r="F1647" t="s">
        <v>4</v>
      </c>
      <c r="G1647">
        <v>135</v>
      </c>
      <c r="H1647">
        <v>110.7</v>
      </c>
      <c r="I1647" s="26">
        <f t="shared" si="50"/>
        <v>45505</v>
      </c>
      <c r="J1647" s="26">
        <f>INDEX(customers!$L:$L,MATCH(orders!$B1647,customers!$A:$A,0))</f>
        <v>45474</v>
      </c>
      <c r="K1647">
        <v>1</v>
      </c>
      <c r="L1647">
        <f t="shared" si="51"/>
        <v>1</v>
      </c>
      <c r="M1647" s="26" t="str">
        <f>INDEX(customers!$I:$I,MATCH(orders!$B1647,customers!$A:$A,0))</f>
        <v>Social Media</v>
      </c>
      <c r="N1647" s="26" t="str">
        <f>INDEX(customers!$E:$E,MATCH(orders!$B1647,customers!$A:$A,0))</f>
        <v>North America</v>
      </c>
      <c r="O1647" s="26" t="str">
        <f>INDEX(customers!$F:$F,MATCH(orders!$B1647,customers!$A:$A,0))</f>
        <v>Tech</v>
      </c>
      <c r="P1647" s="26" t="str">
        <f>INDEX(customers!$G:$G,MATCH(orders!$B1647,customers!$A:$A,0))</f>
        <v>SMBs</v>
      </c>
      <c r="Q1647" t="str">
        <f>INDEX(customers!$J:$J,MATCH(orders!$B1647,customers!$A:$A,0))</f>
        <v>Pro</v>
      </c>
      <c r="R1647" t="str">
        <f>INDEX(customers!$K:$K,MATCH(orders!$B1647,customers!$A:$A,0))</f>
        <v>Monthly</v>
      </c>
    </row>
    <row r="1648" spans="1:18" x14ac:dyDescent="0.25">
      <c r="A1648" t="s">
        <v>3050</v>
      </c>
      <c r="B1648" t="s">
        <v>3046</v>
      </c>
      <c r="C1648" t="s">
        <v>3051</v>
      </c>
      <c r="D1648" s="26">
        <v>45546</v>
      </c>
      <c r="E1648" t="s">
        <v>18</v>
      </c>
      <c r="F1648" t="s">
        <v>4</v>
      </c>
      <c r="G1648">
        <v>135</v>
      </c>
      <c r="H1648">
        <v>110.7</v>
      </c>
      <c r="I1648" s="26">
        <f t="shared" si="50"/>
        <v>45536</v>
      </c>
      <c r="J1648" s="26">
        <f>INDEX(customers!$L:$L,MATCH(orders!$B1648,customers!$A:$A,0))</f>
        <v>45474</v>
      </c>
      <c r="K1648">
        <v>1</v>
      </c>
      <c r="L1648">
        <f t="shared" si="51"/>
        <v>2</v>
      </c>
      <c r="M1648" s="26" t="str">
        <f>INDEX(customers!$I:$I,MATCH(orders!$B1648,customers!$A:$A,0))</f>
        <v>Social Media</v>
      </c>
      <c r="N1648" s="26" t="str">
        <f>INDEX(customers!$E:$E,MATCH(orders!$B1648,customers!$A:$A,0))</f>
        <v>North America</v>
      </c>
      <c r="O1648" s="26" t="str">
        <f>INDEX(customers!$F:$F,MATCH(orders!$B1648,customers!$A:$A,0))</f>
        <v>Tech</v>
      </c>
      <c r="P1648" s="26" t="str">
        <f>INDEX(customers!$G:$G,MATCH(orders!$B1648,customers!$A:$A,0))</f>
        <v>SMBs</v>
      </c>
      <c r="Q1648" t="str">
        <f>INDEX(customers!$J:$J,MATCH(orders!$B1648,customers!$A:$A,0))</f>
        <v>Pro</v>
      </c>
      <c r="R1648" t="str">
        <f>INDEX(customers!$K:$K,MATCH(orders!$B1648,customers!$A:$A,0))</f>
        <v>Monthly</v>
      </c>
    </row>
    <row r="1649" spans="1:18" x14ac:dyDescent="0.25">
      <c r="A1649" t="s">
        <v>3052</v>
      </c>
      <c r="B1649" t="s">
        <v>3046</v>
      </c>
      <c r="C1649" t="s">
        <v>3051</v>
      </c>
      <c r="D1649" s="26">
        <v>45576</v>
      </c>
      <c r="E1649" t="s">
        <v>18</v>
      </c>
      <c r="F1649" t="s">
        <v>4</v>
      </c>
      <c r="G1649">
        <v>135</v>
      </c>
      <c r="H1649">
        <v>110.7</v>
      </c>
      <c r="I1649" s="26">
        <f t="shared" si="50"/>
        <v>45566</v>
      </c>
      <c r="J1649" s="26">
        <f>INDEX(customers!$L:$L,MATCH(orders!$B1649,customers!$A:$A,0))</f>
        <v>45474</v>
      </c>
      <c r="K1649">
        <v>1</v>
      </c>
      <c r="L1649">
        <f t="shared" si="51"/>
        <v>3</v>
      </c>
      <c r="M1649" s="26" t="str">
        <f>INDEX(customers!$I:$I,MATCH(orders!$B1649,customers!$A:$A,0))</f>
        <v>Social Media</v>
      </c>
      <c r="N1649" s="26" t="str">
        <f>INDEX(customers!$E:$E,MATCH(orders!$B1649,customers!$A:$A,0))</f>
        <v>North America</v>
      </c>
      <c r="O1649" s="26" t="str">
        <f>INDEX(customers!$F:$F,MATCH(orders!$B1649,customers!$A:$A,0))</f>
        <v>Tech</v>
      </c>
      <c r="P1649" s="26" t="str">
        <f>INDEX(customers!$G:$G,MATCH(orders!$B1649,customers!$A:$A,0))</f>
        <v>SMBs</v>
      </c>
      <c r="Q1649" t="str">
        <f>INDEX(customers!$J:$J,MATCH(orders!$B1649,customers!$A:$A,0))</f>
        <v>Pro</v>
      </c>
      <c r="R1649" t="str">
        <f>INDEX(customers!$K:$K,MATCH(orders!$B1649,customers!$A:$A,0))</f>
        <v>Monthly</v>
      </c>
    </row>
    <row r="1650" spans="1:18" x14ac:dyDescent="0.25">
      <c r="A1650" t="s">
        <v>3053</v>
      </c>
      <c r="B1650" t="s">
        <v>3046</v>
      </c>
      <c r="C1650" t="s">
        <v>3054</v>
      </c>
      <c r="D1650" s="26">
        <v>45577</v>
      </c>
      <c r="E1650" t="s">
        <v>18</v>
      </c>
      <c r="F1650" t="s">
        <v>4</v>
      </c>
      <c r="G1650">
        <v>135</v>
      </c>
      <c r="H1650">
        <v>110.7</v>
      </c>
      <c r="I1650" s="26">
        <f t="shared" si="50"/>
        <v>45566</v>
      </c>
      <c r="J1650" s="26">
        <f>INDEX(customers!$L:$L,MATCH(orders!$B1650,customers!$A:$A,0))</f>
        <v>45474</v>
      </c>
      <c r="K1650">
        <v>1</v>
      </c>
      <c r="L1650">
        <f t="shared" si="51"/>
        <v>3</v>
      </c>
      <c r="M1650" s="26" t="str">
        <f>INDEX(customers!$I:$I,MATCH(orders!$B1650,customers!$A:$A,0))</f>
        <v>Social Media</v>
      </c>
      <c r="N1650" s="26" t="str">
        <f>INDEX(customers!$E:$E,MATCH(orders!$B1650,customers!$A:$A,0))</f>
        <v>North America</v>
      </c>
      <c r="O1650" s="26" t="str">
        <f>INDEX(customers!$F:$F,MATCH(orders!$B1650,customers!$A:$A,0))</f>
        <v>Tech</v>
      </c>
      <c r="P1650" s="26" t="str">
        <f>INDEX(customers!$G:$G,MATCH(orders!$B1650,customers!$A:$A,0))</f>
        <v>SMBs</v>
      </c>
      <c r="Q1650" t="str">
        <f>INDEX(customers!$J:$J,MATCH(orders!$B1650,customers!$A:$A,0))</f>
        <v>Pro</v>
      </c>
      <c r="R1650" t="str">
        <f>INDEX(customers!$K:$K,MATCH(orders!$B1650,customers!$A:$A,0))</f>
        <v>Monthly</v>
      </c>
    </row>
    <row r="1651" spans="1:18" x14ac:dyDescent="0.25">
      <c r="A1651" t="s">
        <v>3055</v>
      </c>
      <c r="B1651" t="s">
        <v>3046</v>
      </c>
      <c r="C1651" t="s">
        <v>3056</v>
      </c>
      <c r="D1651" s="26">
        <v>45608</v>
      </c>
      <c r="E1651" t="s">
        <v>18</v>
      </c>
      <c r="F1651" t="s">
        <v>4</v>
      </c>
      <c r="G1651">
        <v>135</v>
      </c>
      <c r="H1651">
        <v>110.7</v>
      </c>
      <c r="I1651" s="26">
        <f t="shared" si="50"/>
        <v>45597</v>
      </c>
      <c r="J1651" s="26">
        <f>INDEX(customers!$L:$L,MATCH(orders!$B1651,customers!$A:$A,0))</f>
        <v>45474</v>
      </c>
      <c r="K1651">
        <v>1</v>
      </c>
      <c r="L1651">
        <f t="shared" si="51"/>
        <v>4</v>
      </c>
      <c r="M1651" s="26" t="str">
        <f>INDEX(customers!$I:$I,MATCH(orders!$B1651,customers!$A:$A,0))</f>
        <v>Social Media</v>
      </c>
      <c r="N1651" s="26" t="str">
        <f>INDEX(customers!$E:$E,MATCH(orders!$B1651,customers!$A:$A,0))</f>
        <v>North America</v>
      </c>
      <c r="O1651" s="26" t="str">
        <f>INDEX(customers!$F:$F,MATCH(orders!$B1651,customers!$A:$A,0))</f>
        <v>Tech</v>
      </c>
      <c r="P1651" s="26" t="str">
        <f>INDEX(customers!$G:$G,MATCH(orders!$B1651,customers!$A:$A,0))</f>
        <v>SMBs</v>
      </c>
      <c r="Q1651" t="str">
        <f>INDEX(customers!$J:$J,MATCH(orders!$B1651,customers!$A:$A,0))</f>
        <v>Pro</v>
      </c>
      <c r="R1651" t="str">
        <f>INDEX(customers!$K:$K,MATCH(orders!$B1651,customers!$A:$A,0))</f>
        <v>Monthly</v>
      </c>
    </row>
    <row r="1652" spans="1:18" x14ac:dyDescent="0.25">
      <c r="A1652" t="s">
        <v>3057</v>
      </c>
      <c r="B1652" t="s">
        <v>3046</v>
      </c>
      <c r="C1652" t="s">
        <v>3056</v>
      </c>
      <c r="D1652" s="26">
        <v>45638</v>
      </c>
      <c r="E1652" t="s">
        <v>18</v>
      </c>
      <c r="F1652" t="s">
        <v>4</v>
      </c>
      <c r="G1652">
        <v>135</v>
      </c>
      <c r="H1652">
        <v>110.7</v>
      </c>
      <c r="I1652" s="26">
        <f t="shared" si="50"/>
        <v>45627</v>
      </c>
      <c r="J1652" s="26">
        <f>INDEX(customers!$L:$L,MATCH(orders!$B1652,customers!$A:$A,0))</f>
        <v>45474</v>
      </c>
      <c r="K1652">
        <v>1</v>
      </c>
      <c r="L1652">
        <f t="shared" si="51"/>
        <v>5</v>
      </c>
      <c r="M1652" s="26" t="str">
        <f>INDEX(customers!$I:$I,MATCH(orders!$B1652,customers!$A:$A,0))</f>
        <v>Social Media</v>
      </c>
      <c r="N1652" s="26" t="str">
        <f>INDEX(customers!$E:$E,MATCH(orders!$B1652,customers!$A:$A,0))</f>
        <v>North America</v>
      </c>
      <c r="O1652" s="26" t="str">
        <f>INDEX(customers!$F:$F,MATCH(orders!$B1652,customers!$A:$A,0))</f>
        <v>Tech</v>
      </c>
      <c r="P1652" s="26" t="str">
        <f>INDEX(customers!$G:$G,MATCH(orders!$B1652,customers!$A:$A,0))</f>
        <v>SMBs</v>
      </c>
      <c r="Q1652" t="str">
        <f>INDEX(customers!$J:$J,MATCH(orders!$B1652,customers!$A:$A,0))</f>
        <v>Pro</v>
      </c>
      <c r="R1652" t="str">
        <f>INDEX(customers!$K:$K,MATCH(orders!$B1652,customers!$A:$A,0))</f>
        <v>Monthly</v>
      </c>
    </row>
    <row r="1653" spans="1:18" x14ac:dyDescent="0.25">
      <c r="A1653" t="s">
        <v>3058</v>
      </c>
      <c r="B1653" t="s">
        <v>3046</v>
      </c>
      <c r="C1653" t="s">
        <v>3059</v>
      </c>
      <c r="D1653" s="26">
        <v>45639</v>
      </c>
      <c r="E1653" t="s">
        <v>18</v>
      </c>
      <c r="F1653" t="s">
        <v>4</v>
      </c>
      <c r="G1653">
        <v>135</v>
      </c>
      <c r="H1653">
        <v>110.7</v>
      </c>
      <c r="I1653" s="26">
        <f t="shared" si="50"/>
        <v>45627</v>
      </c>
      <c r="J1653" s="26">
        <f>INDEX(customers!$L:$L,MATCH(orders!$B1653,customers!$A:$A,0))</f>
        <v>45474</v>
      </c>
      <c r="K1653">
        <v>1</v>
      </c>
      <c r="L1653">
        <f t="shared" si="51"/>
        <v>5</v>
      </c>
      <c r="M1653" s="26" t="str">
        <f>INDEX(customers!$I:$I,MATCH(orders!$B1653,customers!$A:$A,0))</f>
        <v>Social Media</v>
      </c>
      <c r="N1653" s="26" t="str">
        <f>INDEX(customers!$E:$E,MATCH(orders!$B1653,customers!$A:$A,0))</f>
        <v>North America</v>
      </c>
      <c r="O1653" s="26" t="str">
        <f>INDEX(customers!$F:$F,MATCH(orders!$B1653,customers!$A:$A,0))</f>
        <v>Tech</v>
      </c>
      <c r="P1653" s="26" t="str">
        <f>INDEX(customers!$G:$G,MATCH(orders!$B1653,customers!$A:$A,0))</f>
        <v>SMBs</v>
      </c>
      <c r="Q1653" t="str">
        <f>INDEX(customers!$J:$J,MATCH(orders!$B1653,customers!$A:$A,0))</f>
        <v>Pro</v>
      </c>
      <c r="R1653" t="str">
        <f>INDEX(customers!$K:$K,MATCH(orders!$B1653,customers!$A:$A,0))</f>
        <v>Monthly</v>
      </c>
    </row>
    <row r="1654" spans="1:18" x14ac:dyDescent="0.25">
      <c r="A1654" t="s">
        <v>3060</v>
      </c>
      <c r="B1654" t="s">
        <v>3061</v>
      </c>
      <c r="C1654" t="s">
        <v>3062</v>
      </c>
      <c r="D1654" s="26">
        <v>45385</v>
      </c>
      <c r="E1654" t="s">
        <v>17</v>
      </c>
      <c r="F1654" t="s">
        <v>4</v>
      </c>
      <c r="G1654">
        <v>75</v>
      </c>
      <c r="H1654">
        <v>60</v>
      </c>
      <c r="I1654" s="26">
        <f t="shared" si="50"/>
        <v>45383</v>
      </c>
      <c r="J1654" s="26">
        <f>INDEX(customers!$L:$L,MATCH(orders!$B1654,customers!$A:$A,0))</f>
        <v>45352</v>
      </c>
      <c r="K1654">
        <v>1</v>
      </c>
      <c r="L1654">
        <f t="shared" si="51"/>
        <v>1</v>
      </c>
      <c r="M1654" s="26" t="str">
        <f>INDEX(customers!$I:$I,MATCH(orders!$B1654,customers!$A:$A,0))</f>
        <v>Content</v>
      </c>
      <c r="N1654" s="26" t="str">
        <f>INDEX(customers!$E:$E,MATCH(orders!$B1654,customers!$A:$A,0))</f>
        <v>Europe</v>
      </c>
      <c r="O1654" s="26" t="str">
        <f>INDEX(customers!$F:$F,MATCH(orders!$B1654,customers!$A:$A,0))</f>
        <v>Tech</v>
      </c>
      <c r="P1654" s="26" t="str">
        <f>INDEX(customers!$G:$G,MATCH(orders!$B1654,customers!$A:$A,0))</f>
        <v>SMBs</v>
      </c>
      <c r="Q1654" t="str">
        <f>INDEX(customers!$J:$J,MATCH(orders!$B1654,customers!$A:$A,0))</f>
        <v>Basic</v>
      </c>
      <c r="R1654" t="str">
        <f>INDEX(customers!$K:$K,MATCH(orders!$B1654,customers!$A:$A,0))</f>
        <v>Monthly</v>
      </c>
    </row>
    <row r="1655" spans="1:18" x14ac:dyDescent="0.25">
      <c r="A1655" t="s">
        <v>3063</v>
      </c>
      <c r="B1655" t="s">
        <v>3061</v>
      </c>
      <c r="C1655" t="s">
        <v>3062</v>
      </c>
      <c r="D1655" s="26">
        <v>45415</v>
      </c>
      <c r="E1655" t="s">
        <v>17</v>
      </c>
      <c r="F1655" t="s">
        <v>4</v>
      </c>
      <c r="G1655">
        <v>75</v>
      </c>
      <c r="H1655">
        <v>60</v>
      </c>
      <c r="I1655" s="26">
        <f t="shared" si="50"/>
        <v>45413</v>
      </c>
      <c r="J1655" s="26">
        <f>INDEX(customers!$L:$L,MATCH(orders!$B1655,customers!$A:$A,0))</f>
        <v>45352</v>
      </c>
      <c r="K1655">
        <v>1</v>
      </c>
      <c r="L1655">
        <f t="shared" si="51"/>
        <v>2</v>
      </c>
      <c r="M1655" s="26" t="str">
        <f>INDEX(customers!$I:$I,MATCH(orders!$B1655,customers!$A:$A,0))</f>
        <v>Content</v>
      </c>
      <c r="N1655" s="26" t="str">
        <f>INDEX(customers!$E:$E,MATCH(orders!$B1655,customers!$A:$A,0))</f>
        <v>Europe</v>
      </c>
      <c r="O1655" s="26" t="str">
        <f>INDEX(customers!$F:$F,MATCH(orders!$B1655,customers!$A:$A,0))</f>
        <v>Tech</v>
      </c>
      <c r="P1655" s="26" t="str">
        <f>INDEX(customers!$G:$G,MATCH(orders!$B1655,customers!$A:$A,0))</f>
        <v>SMBs</v>
      </c>
      <c r="Q1655" t="str">
        <f>INDEX(customers!$J:$J,MATCH(orders!$B1655,customers!$A:$A,0))</f>
        <v>Basic</v>
      </c>
      <c r="R1655" t="str">
        <f>INDEX(customers!$K:$K,MATCH(orders!$B1655,customers!$A:$A,0))</f>
        <v>Monthly</v>
      </c>
    </row>
    <row r="1656" spans="1:18" x14ac:dyDescent="0.25">
      <c r="A1656" t="s">
        <v>3064</v>
      </c>
      <c r="B1656" t="s">
        <v>3061</v>
      </c>
      <c r="C1656" t="s">
        <v>3065</v>
      </c>
      <c r="D1656" s="26">
        <v>45416</v>
      </c>
      <c r="E1656" t="s">
        <v>17</v>
      </c>
      <c r="F1656" t="s">
        <v>4</v>
      </c>
      <c r="G1656">
        <v>75</v>
      </c>
      <c r="H1656">
        <v>60</v>
      </c>
      <c r="I1656" s="26">
        <f t="shared" si="50"/>
        <v>45413</v>
      </c>
      <c r="J1656" s="26">
        <f>INDEX(customers!$L:$L,MATCH(orders!$B1656,customers!$A:$A,0))</f>
        <v>45352</v>
      </c>
      <c r="K1656">
        <v>1</v>
      </c>
      <c r="L1656">
        <f t="shared" si="51"/>
        <v>2</v>
      </c>
      <c r="M1656" s="26" t="str">
        <f>INDEX(customers!$I:$I,MATCH(orders!$B1656,customers!$A:$A,0))</f>
        <v>Content</v>
      </c>
      <c r="N1656" s="26" t="str">
        <f>INDEX(customers!$E:$E,MATCH(orders!$B1656,customers!$A:$A,0))</f>
        <v>Europe</v>
      </c>
      <c r="O1656" s="26" t="str">
        <f>INDEX(customers!$F:$F,MATCH(orders!$B1656,customers!$A:$A,0))</f>
        <v>Tech</v>
      </c>
      <c r="P1656" s="26" t="str">
        <f>INDEX(customers!$G:$G,MATCH(orders!$B1656,customers!$A:$A,0))</f>
        <v>SMBs</v>
      </c>
      <c r="Q1656" t="str">
        <f>INDEX(customers!$J:$J,MATCH(orders!$B1656,customers!$A:$A,0))</f>
        <v>Basic</v>
      </c>
      <c r="R1656" t="str">
        <f>INDEX(customers!$K:$K,MATCH(orders!$B1656,customers!$A:$A,0))</f>
        <v>Monthly</v>
      </c>
    </row>
    <row r="1657" spans="1:18" x14ac:dyDescent="0.25">
      <c r="A1657" t="s">
        <v>3066</v>
      </c>
      <c r="B1657" t="s">
        <v>3061</v>
      </c>
      <c r="C1657" t="s">
        <v>3067</v>
      </c>
      <c r="D1657" s="26">
        <v>45447</v>
      </c>
      <c r="E1657" t="s">
        <v>17</v>
      </c>
      <c r="F1657" t="s">
        <v>4</v>
      </c>
      <c r="G1657">
        <v>75</v>
      </c>
      <c r="H1657">
        <v>60</v>
      </c>
      <c r="I1657" s="26">
        <f t="shared" si="50"/>
        <v>45444</v>
      </c>
      <c r="J1657" s="26">
        <f>INDEX(customers!$L:$L,MATCH(orders!$B1657,customers!$A:$A,0))</f>
        <v>45352</v>
      </c>
      <c r="K1657">
        <v>1</v>
      </c>
      <c r="L1657">
        <f t="shared" si="51"/>
        <v>3</v>
      </c>
      <c r="M1657" s="26" t="str">
        <f>INDEX(customers!$I:$I,MATCH(orders!$B1657,customers!$A:$A,0))</f>
        <v>Content</v>
      </c>
      <c r="N1657" s="26" t="str">
        <f>INDEX(customers!$E:$E,MATCH(orders!$B1657,customers!$A:$A,0))</f>
        <v>Europe</v>
      </c>
      <c r="O1657" s="26" t="str">
        <f>INDEX(customers!$F:$F,MATCH(orders!$B1657,customers!$A:$A,0))</f>
        <v>Tech</v>
      </c>
      <c r="P1657" s="26" t="str">
        <f>INDEX(customers!$G:$G,MATCH(orders!$B1657,customers!$A:$A,0))</f>
        <v>SMBs</v>
      </c>
      <c r="Q1657" t="str">
        <f>INDEX(customers!$J:$J,MATCH(orders!$B1657,customers!$A:$A,0))</f>
        <v>Basic</v>
      </c>
      <c r="R1657" t="str">
        <f>INDEX(customers!$K:$K,MATCH(orders!$B1657,customers!$A:$A,0))</f>
        <v>Monthly</v>
      </c>
    </row>
    <row r="1658" spans="1:18" x14ac:dyDescent="0.25">
      <c r="A1658" t="s">
        <v>3068</v>
      </c>
      <c r="B1658" t="s">
        <v>3061</v>
      </c>
      <c r="C1658" t="s">
        <v>3067</v>
      </c>
      <c r="D1658" s="26">
        <v>45477</v>
      </c>
      <c r="E1658" t="s">
        <v>17</v>
      </c>
      <c r="F1658" t="s">
        <v>4</v>
      </c>
      <c r="G1658">
        <v>75</v>
      </c>
      <c r="H1658">
        <v>60</v>
      </c>
      <c r="I1658" s="26">
        <f t="shared" si="50"/>
        <v>45474</v>
      </c>
      <c r="J1658" s="26">
        <f>INDEX(customers!$L:$L,MATCH(orders!$B1658,customers!$A:$A,0))</f>
        <v>45352</v>
      </c>
      <c r="K1658">
        <v>1</v>
      </c>
      <c r="L1658">
        <f t="shared" si="51"/>
        <v>4</v>
      </c>
      <c r="M1658" s="26" t="str">
        <f>INDEX(customers!$I:$I,MATCH(orders!$B1658,customers!$A:$A,0))</f>
        <v>Content</v>
      </c>
      <c r="N1658" s="26" t="str">
        <f>INDEX(customers!$E:$E,MATCH(orders!$B1658,customers!$A:$A,0))</f>
        <v>Europe</v>
      </c>
      <c r="O1658" s="26" t="str">
        <f>INDEX(customers!$F:$F,MATCH(orders!$B1658,customers!$A:$A,0))</f>
        <v>Tech</v>
      </c>
      <c r="P1658" s="26" t="str">
        <f>INDEX(customers!$G:$G,MATCH(orders!$B1658,customers!$A:$A,0))</f>
        <v>SMBs</v>
      </c>
      <c r="Q1658" t="str">
        <f>INDEX(customers!$J:$J,MATCH(orders!$B1658,customers!$A:$A,0))</f>
        <v>Basic</v>
      </c>
      <c r="R1658" t="str">
        <f>INDEX(customers!$K:$K,MATCH(orders!$B1658,customers!$A:$A,0))</f>
        <v>Monthly</v>
      </c>
    </row>
    <row r="1659" spans="1:18" x14ac:dyDescent="0.25">
      <c r="A1659" t="s">
        <v>3069</v>
      </c>
      <c r="B1659" t="s">
        <v>3061</v>
      </c>
      <c r="C1659" t="s">
        <v>3070</v>
      </c>
      <c r="D1659" s="26">
        <v>45478</v>
      </c>
      <c r="E1659" t="s">
        <v>17</v>
      </c>
      <c r="F1659" t="s">
        <v>4</v>
      </c>
      <c r="G1659">
        <v>75</v>
      </c>
      <c r="H1659">
        <v>60</v>
      </c>
      <c r="I1659" s="26">
        <f t="shared" si="50"/>
        <v>45474</v>
      </c>
      <c r="J1659" s="26">
        <f>INDEX(customers!$L:$L,MATCH(orders!$B1659,customers!$A:$A,0))</f>
        <v>45352</v>
      </c>
      <c r="K1659">
        <v>1</v>
      </c>
      <c r="L1659">
        <f t="shared" si="51"/>
        <v>4</v>
      </c>
      <c r="M1659" s="26" t="str">
        <f>INDEX(customers!$I:$I,MATCH(orders!$B1659,customers!$A:$A,0))</f>
        <v>Content</v>
      </c>
      <c r="N1659" s="26" t="str">
        <f>INDEX(customers!$E:$E,MATCH(orders!$B1659,customers!$A:$A,0))</f>
        <v>Europe</v>
      </c>
      <c r="O1659" s="26" t="str">
        <f>INDEX(customers!$F:$F,MATCH(orders!$B1659,customers!$A:$A,0))</f>
        <v>Tech</v>
      </c>
      <c r="P1659" s="26" t="str">
        <f>INDEX(customers!$G:$G,MATCH(orders!$B1659,customers!$A:$A,0))</f>
        <v>SMBs</v>
      </c>
      <c r="Q1659" t="str">
        <f>INDEX(customers!$J:$J,MATCH(orders!$B1659,customers!$A:$A,0))</f>
        <v>Basic</v>
      </c>
      <c r="R1659" t="str">
        <f>INDEX(customers!$K:$K,MATCH(orders!$B1659,customers!$A:$A,0))</f>
        <v>Monthly</v>
      </c>
    </row>
    <row r="1660" spans="1:18" x14ac:dyDescent="0.25">
      <c r="A1660" t="s">
        <v>3071</v>
      </c>
      <c r="B1660" t="s">
        <v>3061</v>
      </c>
      <c r="C1660" t="s">
        <v>3072</v>
      </c>
      <c r="D1660" s="26">
        <v>45509</v>
      </c>
      <c r="E1660" t="s">
        <v>17</v>
      </c>
      <c r="F1660" t="s">
        <v>4</v>
      </c>
      <c r="G1660">
        <v>75</v>
      </c>
      <c r="H1660">
        <v>60</v>
      </c>
      <c r="I1660" s="26">
        <f t="shared" si="50"/>
        <v>45505</v>
      </c>
      <c r="J1660" s="26">
        <f>INDEX(customers!$L:$L,MATCH(orders!$B1660,customers!$A:$A,0))</f>
        <v>45352</v>
      </c>
      <c r="K1660">
        <v>1</v>
      </c>
      <c r="L1660">
        <f t="shared" si="51"/>
        <v>5</v>
      </c>
      <c r="M1660" s="26" t="str">
        <f>INDEX(customers!$I:$I,MATCH(orders!$B1660,customers!$A:$A,0))</f>
        <v>Content</v>
      </c>
      <c r="N1660" s="26" t="str">
        <f>INDEX(customers!$E:$E,MATCH(orders!$B1660,customers!$A:$A,0))</f>
        <v>Europe</v>
      </c>
      <c r="O1660" s="26" t="str">
        <f>INDEX(customers!$F:$F,MATCH(orders!$B1660,customers!$A:$A,0))</f>
        <v>Tech</v>
      </c>
      <c r="P1660" s="26" t="str">
        <f>INDEX(customers!$G:$G,MATCH(orders!$B1660,customers!$A:$A,0))</f>
        <v>SMBs</v>
      </c>
      <c r="Q1660" t="str">
        <f>INDEX(customers!$J:$J,MATCH(orders!$B1660,customers!$A:$A,0))</f>
        <v>Basic</v>
      </c>
      <c r="R1660" t="str">
        <f>INDEX(customers!$K:$K,MATCH(orders!$B1660,customers!$A:$A,0))</f>
        <v>Monthly</v>
      </c>
    </row>
    <row r="1661" spans="1:18" x14ac:dyDescent="0.25">
      <c r="A1661" t="s">
        <v>3073</v>
      </c>
      <c r="B1661" t="s">
        <v>3061</v>
      </c>
      <c r="C1661" t="s">
        <v>3074</v>
      </c>
      <c r="D1661" s="26">
        <v>45540</v>
      </c>
      <c r="E1661" t="s">
        <v>17</v>
      </c>
      <c r="F1661" t="s">
        <v>4</v>
      </c>
      <c r="G1661">
        <v>75</v>
      </c>
      <c r="H1661">
        <v>60</v>
      </c>
      <c r="I1661" s="26">
        <f t="shared" si="50"/>
        <v>45536</v>
      </c>
      <c r="J1661" s="26">
        <f>INDEX(customers!$L:$L,MATCH(orders!$B1661,customers!$A:$A,0))</f>
        <v>45352</v>
      </c>
      <c r="K1661">
        <v>1</v>
      </c>
      <c r="L1661">
        <f t="shared" si="51"/>
        <v>6</v>
      </c>
      <c r="M1661" s="26" t="str">
        <f>INDEX(customers!$I:$I,MATCH(orders!$B1661,customers!$A:$A,0))</f>
        <v>Content</v>
      </c>
      <c r="N1661" s="26" t="str">
        <f>INDEX(customers!$E:$E,MATCH(orders!$B1661,customers!$A:$A,0))</f>
        <v>Europe</v>
      </c>
      <c r="O1661" s="26" t="str">
        <f>INDEX(customers!$F:$F,MATCH(orders!$B1661,customers!$A:$A,0))</f>
        <v>Tech</v>
      </c>
      <c r="P1661" s="26" t="str">
        <f>INDEX(customers!$G:$G,MATCH(orders!$B1661,customers!$A:$A,0))</f>
        <v>SMBs</v>
      </c>
      <c r="Q1661" t="str">
        <f>INDEX(customers!$J:$J,MATCH(orders!$B1661,customers!$A:$A,0))</f>
        <v>Basic</v>
      </c>
      <c r="R1661" t="str">
        <f>INDEX(customers!$K:$K,MATCH(orders!$B1661,customers!$A:$A,0))</f>
        <v>Monthly</v>
      </c>
    </row>
    <row r="1662" spans="1:18" x14ac:dyDescent="0.25">
      <c r="A1662" t="s">
        <v>3075</v>
      </c>
      <c r="B1662" t="s">
        <v>3061</v>
      </c>
      <c r="C1662" t="s">
        <v>3074</v>
      </c>
      <c r="D1662" s="26">
        <v>45570</v>
      </c>
      <c r="E1662" t="s">
        <v>17</v>
      </c>
      <c r="F1662" t="s">
        <v>4</v>
      </c>
      <c r="G1662">
        <v>75</v>
      </c>
      <c r="H1662">
        <v>60</v>
      </c>
      <c r="I1662" s="26">
        <f t="shared" si="50"/>
        <v>45566</v>
      </c>
      <c r="J1662" s="26">
        <f>INDEX(customers!$L:$L,MATCH(orders!$B1662,customers!$A:$A,0))</f>
        <v>45352</v>
      </c>
      <c r="K1662">
        <v>1</v>
      </c>
      <c r="L1662">
        <f t="shared" si="51"/>
        <v>7</v>
      </c>
      <c r="M1662" s="26" t="str">
        <f>INDEX(customers!$I:$I,MATCH(orders!$B1662,customers!$A:$A,0))</f>
        <v>Content</v>
      </c>
      <c r="N1662" s="26" t="str">
        <f>INDEX(customers!$E:$E,MATCH(orders!$B1662,customers!$A:$A,0))</f>
        <v>Europe</v>
      </c>
      <c r="O1662" s="26" t="str">
        <f>INDEX(customers!$F:$F,MATCH(orders!$B1662,customers!$A:$A,0))</f>
        <v>Tech</v>
      </c>
      <c r="P1662" s="26" t="str">
        <f>INDEX(customers!$G:$G,MATCH(orders!$B1662,customers!$A:$A,0))</f>
        <v>SMBs</v>
      </c>
      <c r="Q1662" t="str">
        <f>INDEX(customers!$J:$J,MATCH(orders!$B1662,customers!$A:$A,0))</f>
        <v>Basic</v>
      </c>
      <c r="R1662" t="str">
        <f>INDEX(customers!$K:$K,MATCH(orders!$B1662,customers!$A:$A,0))</f>
        <v>Monthly</v>
      </c>
    </row>
    <row r="1663" spans="1:18" x14ac:dyDescent="0.25">
      <c r="A1663" t="s">
        <v>3076</v>
      </c>
      <c r="B1663" t="s">
        <v>3061</v>
      </c>
      <c r="C1663" t="s">
        <v>3077</v>
      </c>
      <c r="D1663" s="26">
        <v>45571</v>
      </c>
      <c r="E1663" t="s">
        <v>17</v>
      </c>
      <c r="F1663" t="s">
        <v>4</v>
      </c>
      <c r="G1663">
        <v>75</v>
      </c>
      <c r="H1663">
        <v>60</v>
      </c>
      <c r="I1663" s="26">
        <f t="shared" si="50"/>
        <v>45566</v>
      </c>
      <c r="J1663" s="26">
        <f>INDEX(customers!$L:$L,MATCH(orders!$B1663,customers!$A:$A,0))</f>
        <v>45352</v>
      </c>
      <c r="K1663">
        <v>1</v>
      </c>
      <c r="L1663">
        <f t="shared" si="51"/>
        <v>7</v>
      </c>
      <c r="M1663" s="26" t="str">
        <f>INDEX(customers!$I:$I,MATCH(orders!$B1663,customers!$A:$A,0))</f>
        <v>Content</v>
      </c>
      <c r="N1663" s="26" t="str">
        <f>INDEX(customers!$E:$E,MATCH(orders!$B1663,customers!$A:$A,0))</f>
        <v>Europe</v>
      </c>
      <c r="O1663" s="26" t="str">
        <f>INDEX(customers!$F:$F,MATCH(orders!$B1663,customers!$A:$A,0))</f>
        <v>Tech</v>
      </c>
      <c r="P1663" s="26" t="str">
        <f>INDEX(customers!$G:$G,MATCH(orders!$B1663,customers!$A:$A,0))</f>
        <v>SMBs</v>
      </c>
      <c r="Q1663" t="str">
        <f>INDEX(customers!$J:$J,MATCH(orders!$B1663,customers!$A:$A,0))</f>
        <v>Basic</v>
      </c>
      <c r="R1663" t="str">
        <f>INDEX(customers!$K:$K,MATCH(orders!$B1663,customers!$A:$A,0))</f>
        <v>Monthly</v>
      </c>
    </row>
    <row r="1664" spans="1:18" x14ac:dyDescent="0.25">
      <c r="A1664" t="s">
        <v>3078</v>
      </c>
      <c r="B1664" t="s">
        <v>3061</v>
      </c>
      <c r="C1664" t="s">
        <v>3079</v>
      </c>
      <c r="D1664" s="26">
        <v>45602</v>
      </c>
      <c r="E1664" t="s">
        <v>17</v>
      </c>
      <c r="F1664" t="s">
        <v>4</v>
      </c>
      <c r="G1664">
        <v>75</v>
      </c>
      <c r="H1664">
        <v>60</v>
      </c>
      <c r="I1664" s="26">
        <f t="shared" si="50"/>
        <v>45597</v>
      </c>
      <c r="J1664" s="26">
        <f>INDEX(customers!$L:$L,MATCH(orders!$B1664,customers!$A:$A,0))</f>
        <v>45352</v>
      </c>
      <c r="K1664">
        <v>1</v>
      </c>
      <c r="L1664">
        <f t="shared" si="51"/>
        <v>8</v>
      </c>
      <c r="M1664" s="26" t="str">
        <f>INDEX(customers!$I:$I,MATCH(orders!$B1664,customers!$A:$A,0))</f>
        <v>Content</v>
      </c>
      <c r="N1664" s="26" t="str">
        <f>INDEX(customers!$E:$E,MATCH(orders!$B1664,customers!$A:$A,0))</f>
        <v>Europe</v>
      </c>
      <c r="O1664" s="26" t="str">
        <f>INDEX(customers!$F:$F,MATCH(orders!$B1664,customers!$A:$A,0))</f>
        <v>Tech</v>
      </c>
      <c r="P1664" s="26" t="str">
        <f>INDEX(customers!$G:$G,MATCH(orders!$B1664,customers!$A:$A,0))</f>
        <v>SMBs</v>
      </c>
      <c r="Q1664" t="str">
        <f>INDEX(customers!$J:$J,MATCH(orders!$B1664,customers!$A:$A,0))</f>
        <v>Basic</v>
      </c>
      <c r="R1664" t="str">
        <f>INDEX(customers!$K:$K,MATCH(orders!$B1664,customers!$A:$A,0))</f>
        <v>Monthly</v>
      </c>
    </row>
    <row r="1665" spans="1:18" x14ac:dyDescent="0.25">
      <c r="A1665" t="s">
        <v>3080</v>
      </c>
      <c r="B1665" t="s">
        <v>3061</v>
      </c>
      <c r="C1665" t="s">
        <v>3079</v>
      </c>
      <c r="D1665" s="26">
        <v>45632</v>
      </c>
      <c r="E1665" t="s">
        <v>17</v>
      </c>
      <c r="F1665" t="s">
        <v>4</v>
      </c>
      <c r="G1665">
        <v>75</v>
      </c>
      <c r="H1665">
        <v>60</v>
      </c>
      <c r="I1665" s="26">
        <f t="shared" si="50"/>
        <v>45627</v>
      </c>
      <c r="J1665" s="26">
        <f>INDEX(customers!$L:$L,MATCH(orders!$B1665,customers!$A:$A,0))</f>
        <v>45352</v>
      </c>
      <c r="K1665">
        <v>1</v>
      </c>
      <c r="L1665">
        <f t="shared" si="51"/>
        <v>9</v>
      </c>
      <c r="M1665" s="26" t="str">
        <f>INDEX(customers!$I:$I,MATCH(orders!$B1665,customers!$A:$A,0))</f>
        <v>Content</v>
      </c>
      <c r="N1665" s="26" t="str">
        <f>INDEX(customers!$E:$E,MATCH(orders!$B1665,customers!$A:$A,0))</f>
        <v>Europe</v>
      </c>
      <c r="O1665" s="26" t="str">
        <f>INDEX(customers!$F:$F,MATCH(orders!$B1665,customers!$A:$A,0))</f>
        <v>Tech</v>
      </c>
      <c r="P1665" s="26" t="str">
        <f>INDEX(customers!$G:$G,MATCH(orders!$B1665,customers!$A:$A,0))</f>
        <v>SMBs</v>
      </c>
      <c r="Q1665" t="str">
        <f>INDEX(customers!$J:$J,MATCH(orders!$B1665,customers!$A:$A,0))</f>
        <v>Basic</v>
      </c>
      <c r="R1665" t="str">
        <f>INDEX(customers!$K:$K,MATCH(orders!$B1665,customers!$A:$A,0))</f>
        <v>Monthly</v>
      </c>
    </row>
    <row r="1666" spans="1:18" x14ac:dyDescent="0.25">
      <c r="A1666" t="s">
        <v>3081</v>
      </c>
      <c r="B1666" t="s">
        <v>3061</v>
      </c>
      <c r="C1666" t="s">
        <v>3082</v>
      </c>
      <c r="D1666" s="26">
        <v>45633</v>
      </c>
      <c r="E1666" t="s">
        <v>17</v>
      </c>
      <c r="F1666" t="s">
        <v>4</v>
      </c>
      <c r="G1666">
        <v>75</v>
      </c>
      <c r="H1666">
        <v>60</v>
      </c>
      <c r="I1666" s="26">
        <f t="shared" ref="I1666:I1729" si="52">EOMONTH(D1666,-1)+1</f>
        <v>45627</v>
      </c>
      <c r="J1666" s="26">
        <f>INDEX(customers!$L:$L,MATCH(orders!$B1666,customers!$A:$A,0))</f>
        <v>45352</v>
      </c>
      <c r="K1666">
        <v>1</v>
      </c>
      <c r="L1666">
        <f t="shared" si="51"/>
        <v>9</v>
      </c>
      <c r="M1666" s="26" t="str">
        <f>INDEX(customers!$I:$I,MATCH(orders!$B1666,customers!$A:$A,0))</f>
        <v>Content</v>
      </c>
      <c r="N1666" s="26" t="str">
        <f>INDEX(customers!$E:$E,MATCH(orders!$B1666,customers!$A:$A,0))</f>
        <v>Europe</v>
      </c>
      <c r="O1666" s="26" t="str">
        <f>INDEX(customers!$F:$F,MATCH(orders!$B1666,customers!$A:$A,0))</f>
        <v>Tech</v>
      </c>
      <c r="P1666" s="26" t="str">
        <f>INDEX(customers!$G:$G,MATCH(orders!$B1666,customers!$A:$A,0))</f>
        <v>SMBs</v>
      </c>
      <c r="Q1666" t="str">
        <f>INDEX(customers!$J:$J,MATCH(orders!$B1666,customers!$A:$A,0))</f>
        <v>Basic</v>
      </c>
      <c r="R1666" t="str">
        <f>INDEX(customers!$K:$K,MATCH(orders!$B1666,customers!$A:$A,0))</f>
        <v>Monthly</v>
      </c>
    </row>
    <row r="1667" spans="1:18" x14ac:dyDescent="0.25">
      <c r="A1667" t="s">
        <v>3083</v>
      </c>
      <c r="B1667" t="s">
        <v>3084</v>
      </c>
      <c r="C1667" t="s">
        <v>3085</v>
      </c>
      <c r="D1667" s="26">
        <v>45389</v>
      </c>
      <c r="E1667" t="s">
        <v>17</v>
      </c>
      <c r="F1667" t="s">
        <v>5</v>
      </c>
      <c r="G1667">
        <v>600</v>
      </c>
      <c r="H1667">
        <v>480</v>
      </c>
      <c r="I1667" s="26">
        <f t="shared" si="52"/>
        <v>45383</v>
      </c>
      <c r="J1667" s="26">
        <f>INDEX(customers!$L:$L,MATCH(orders!$B1667,customers!$A:$A,0))</f>
        <v>45383</v>
      </c>
      <c r="K1667">
        <v>1</v>
      </c>
      <c r="L1667">
        <f t="shared" ref="L1667:L1730" si="53">DATEDIF(J1667,I1667,"M")</f>
        <v>0</v>
      </c>
      <c r="M1667" s="26" t="str">
        <f>INDEX(customers!$I:$I,MATCH(orders!$B1667,customers!$A:$A,0))</f>
        <v>Social Media</v>
      </c>
      <c r="N1667" s="26" t="str">
        <f>INDEX(customers!$E:$E,MATCH(orders!$B1667,customers!$A:$A,0))</f>
        <v>North America</v>
      </c>
      <c r="O1667" s="26" t="str">
        <f>INDEX(customers!$F:$F,MATCH(orders!$B1667,customers!$A:$A,0))</f>
        <v>Healthcare</v>
      </c>
      <c r="P1667" s="26" t="str">
        <f>INDEX(customers!$G:$G,MATCH(orders!$B1667,customers!$A:$A,0))</f>
        <v>SMBs</v>
      </c>
      <c r="Q1667" t="str">
        <f>INDEX(customers!$J:$J,MATCH(orders!$B1667,customers!$A:$A,0))</f>
        <v>Basic</v>
      </c>
      <c r="R1667" t="str">
        <f>INDEX(customers!$K:$K,MATCH(orders!$B1667,customers!$A:$A,0))</f>
        <v>Annual</v>
      </c>
    </row>
    <row r="1668" spans="1:18" x14ac:dyDescent="0.25">
      <c r="A1668" t="s">
        <v>3086</v>
      </c>
      <c r="B1668" t="s">
        <v>3087</v>
      </c>
      <c r="C1668" t="s">
        <v>3088</v>
      </c>
      <c r="D1668" s="26">
        <v>44788</v>
      </c>
      <c r="E1668" t="s">
        <v>17</v>
      </c>
      <c r="F1668" t="s">
        <v>4</v>
      </c>
      <c r="G1668">
        <v>75</v>
      </c>
      <c r="H1668">
        <v>60</v>
      </c>
      <c r="I1668" s="26">
        <f t="shared" si="52"/>
        <v>44774</v>
      </c>
      <c r="J1668" s="26">
        <f>INDEX(customers!$L:$L,MATCH(orders!$B1668,customers!$A:$A,0))</f>
        <v>44774</v>
      </c>
      <c r="K1668">
        <v>1</v>
      </c>
      <c r="L1668">
        <f t="shared" si="53"/>
        <v>0</v>
      </c>
      <c r="M1668" s="26" t="str">
        <f>INDEX(customers!$I:$I,MATCH(orders!$B1668,customers!$A:$A,0))</f>
        <v>Paid Search</v>
      </c>
      <c r="N1668" s="26" t="str">
        <f>INDEX(customers!$E:$E,MATCH(orders!$B1668,customers!$A:$A,0))</f>
        <v>North America</v>
      </c>
      <c r="O1668" s="26" t="str">
        <f>INDEX(customers!$F:$F,MATCH(orders!$B1668,customers!$A:$A,0))</f>
        <v>Other</v>
      </c>
      <c r="P1668" s="26" t="str">
        <f>INDEX(customers!$G:$G,MATCH(orders!$B1668,customers!$A:$A,0))</f>
        <v>SMBs</v>
      </c>
      <c r="Q1668" t="str">
        <f>INDEX(customers!$J:$J,MATCH(orders!$B1668,customers!$A:$A,0))</f>
        <v>Basic</v>
      </c>
      <c r="R1668" t="str">
        <f>INDEX(customers!$K:$K,MATCH(orders!$B1668,customers!$A:$A,0))</f>
        <v>Monthly</v>
      </c>
    </row>
    <row r="1669" spans="1:18" x14ac:dyDescent="0.25">
      <c r="A1669" t="s">
        <v>3089</v>
      </c>
      <c r="B1669" t="s">
        <v>3087</v>
      </c>
      <c r="C1669" t="s">
        <v>3090</v>
      </c>
      <c r="D1669" s="26">
        <v>44819</v>
      </c>
      <c r="E1669" t="s">
        <v>17</v>
      </c>
      <c r="F1669" t="s">
        <v>4</v>
      </c>
      <c r="G1669">
        <v>75</v>
      </c>
      <c r="H1669">
        <v>60</v>
      </c>
      <c r="I1669" s="26">
        <f t="shared" si="52"/>
        <v>44805</v>
      </c>
      <c r="J1669" s="26">
        <f>INDEX(customers!$L:$L,MATCH(orders!$B1669,customers!$A:$A,0))</f>
        <v>44774</v>
      </c>
      <c r="K1669">
        <v>1</v>
      </c>
      <c r="L1669">
        <f t="shared" si="53"/>
        <v>1</v>
      </c>
      <c r="M1669" s="26" t="str">
        <f>INDEX(customers!$I:$I,MATCH(orders!$B1669,customers!$A:$A,0))</f>
        <v>Paid Search</v>
      </c>
      <c r="N1669" s="26" t="str">
        <f>INDEX(customers!$E:$E,MATCH(orders!$B1669,customers!$A:$A,0))</f>
        <v>North America</v>
      </c>
      <c r="O1669" s="26" t="str">
        <f>INDEX(customers!$F:$F,MATCH(orders!$B1669,customers!$A:$A,0))</f>
        <v>Other</v>
      </c>
      <c r="P1669" s="26" t="str">
        <f>INDEX(customers!$G:$G,MATCH(orders!$B1669,customers!$A:$A,0))</f>
        <v>SMBs</v>
      </c>
      <c r="Q1669" t="str">
        <f>INDEX(customers!$J:$J,MATCH(orders!$B1669,customers!$A:$A,0))</f>
        <v>Basic</v>
      </c>
      <c r="R1669" t="str">
        <f>INDEX(customers!$K:$K,MATCH(orders!$B1669,customers!$A:$A,0))</f>
        <v>Monthly</v>
      </c>
    </row>
    <row r="1670" spans="1:18" x14ac:dyDescent="0.25">
      <c r="A1670" t="s">
        <v>3091</v>
      </c>
      <c r="B1670" t="s">
        <v>3087</v>
      </c>
      <c r="C1670" t="s">
        <v>3090</v>
      </c>
      <c r="D1670" s="26">
        <v>44849</v>
      </c>
      <c r="E1670" t="s">
        <v>17</v>
      </c>
      <c r="F1670" t="s">
        <v>4</v>
      </c>
      <c r="G1670">
        <v>75</v>
      </c>
      <c r="H1670">
        <v>60</v>
      </c>
      <c r="I1670" s="26">
        <f t="shared" si="52"/>
        <v>44835</v>
      </c>
      <c r="J1670" s="26">
        <f>INDEX(customers!$L:$L,MATCH(orders!$B1670,customers!$A:$A,0))</f>
        <v>44774</v>
      </c>
      <c r="K1670">
        <v>1</v>
      </c>
      <c r="L1670">
        <f t="shared" si="53"/>
        <v>2</v>
      </c>
      <c r="M1670" s="26" t="str">
        <f>INDEX(customers!$I:$I,MATCH(orders!$B1670,customers!$A:$A,0))</f>
        <v>Paid Search</v>
      </c>
      <c r="N1670" s="26" t="str">
        <f>INDEX(customers!$E:$E,MATCH(orders!$B1670,customers!$A:$A,0))</f>
        <v>North America</v>
      </c>
      <c r="O1670" s="26" t="str">
        <f>INDEX(customers!$F:$F,MATCH(orders!$B1670,customers!$A:$A,0))</f>
        <v>Other</v>
      </c>
      <c r="P1670" s="26" t="str">
        <f>INDEX(customers!$G:$G,MATCH(orders!$B1670,customers!$A:$A,0))</f>
        <v>SMBs</v>
      </c>
      <c r="Q1670" t="str">
        <f>INDEX(customers!$J:$J,MATCH(orders!$B1670,customers!$A:$A,0))</f>
        <v>Basic</v>
      </c>
      <c r="R1670" t="str">
        <f>INDEX(customers!$K:$K,MATCH(orders!$B1670,customers!$A:$A,0))</f>
        <v>Monthly</v>
      </c>
    </row>
    <row r="1671" spans="1:18" x14ac:dyDescent="0.25">
      <c r="A1671" t="s">
        <v>3092</v>
      </c>
      <c r="B1671" t="s">
        <v>3087</v>
      </c>
      <c r="C1671" t="s">
        <v>3093</v>
      </c>
      <c r="D1671" s="26">
        <v>44850</v>
      </c>
      <c r="E1671" t="s">
        <v>17</v>
      </c>
      <c r="F1671" t="s">
        <v>4</v>
      </c>
      <c r="G1671">
        <v>75</v>
      </c>
      <c r="H1671">
        <v>60</v>
      </c>
      <c r="I1671" s="26">
        <f t="shared" si="52"/>
        <v>44835</v>
      </c>
      <c r="J1671" s="26">
        <f>INDEX(customers!$L:$L,MATCH(orders!$B1671,customers!$A:$A,0))</f>
        <v>44774</v>
      </c>
      <c r="K1671">
        <v>1</v>
      </c>
      <c r="L1671">
        <f t="shared" si="53"/>
        <v>2</v>
      </c>
      <c r="M1671" s="26" t="str">
        <f>INDEX(customers!$I:$I,MATCH(orders!$B1671,customers!$A:$A,0))</f>
        <v>Paid Search</v>
      </c>
      <c r="N1671" s="26" t="str">
        <f>INDEX(customers!$E:$E,MATCH(orders!$B1671,customers!$A:$A,0))</f>
        <v>North America</v>
      </c>
      <c r="O1671" s="26" t="str">
        <f>INDEX(customers!$F:$F,MATCH(orders!$B1671,customers!$A:$A,0))</f>
        <v>Other</v>
      </c>
      <c r="P1671" s="26" t="str">
        <f>INDEX(customers!$G:$G,MATCH(orders!$B1671,customers!$A:$A,0))</f>
        <v>SMBs</v>
      </c>
      <c r="Q1671" t="str">
        <f>INDEX(customers!$J:$J,MATCH(orders!$B1671,customers!$A:$A,0))</f>
        <v>Basic</v>
      </c>
      <c r="R1671" t="str">
        <f>INDEX(customers!$K:$K,MATCH(orders!$B1671,customers!$A:$A,0))</f>
        <v>Monthly</v>
      </c>
    </row>
    <row r="1672" spans="1:18" x14ac:dyDescent="0.25">
      <c r="A1672" t="s">
        <v>3094</v>
      </c>
      <c r="B1672" t="s">
        <v>3087</v>
      </c>
      <c r="C1672" t="s">
        <v>3095</v>
      </c>
      <c r="D1672" s="26">
        <v>44881</v>
      </c>
      <c r="E1672" t="s">
        <v>17</v>
      </c>
      <c r="F1672" t="s">
        <v>4</v>
      </c>
      <c r="G1672">
        <v>75</v>
      </c>
      <c r="H1672">
        <v>60</v>
      </c>
      <c r="I1672" s="26">
        <f t="shared" si="52"/>
        <v>44866</v>
      </c>
      <c r="J1672" s="26">
        <f>INDEX(customers!$L:$L,MATCH(orders!$B1672,customers!$A:$A,0))</f>
        <v>44774</v>
      </c>
      <c r="K1672">
        <v>1</v>
      </c>
      <c r="L1672">
        <f t="shared" si="53"/>
        <v>3</v>
      </c>
      <c r="M1672" s="26" t="str">
        <f>INDEX(customers!$I:$I,MATCH(orders!$B1672,customers!$A:$A,0))</f>
        <v>Paid Search</v>
      </c>
      <c r="N1672" s="26" t="str">
        <f>INDEX(customers!$E:$E,MATCH(orders!$B1672,customers!$A:$A,0))</f>
        <v>North America</v>
      </c>
      <c r="O1672" s="26" t="str">
        <f>INDEX(customers!$F:$F,MATCH(orders!$B1672,customers!$A:$A,0))</f>
        <v>Other</v>
      </c>
      <c r="P1672" s="26" t="str">
        <f>INDEX(customers!$G:$G,MATCH(orders!$B1672,customers!$A:$A,0))</f>
        <v>SMBs</v>
      </c>
      <c r="Q1672" t="str">
        <f>INDEX(customers!$J:$J,MATCH(orders!$B1672,customers!$A:$A,0))</f>
        <v>Basic</v>
      </c>
      <c r="R1672" t="str">
        <f>INDEX(customers!$K:$K,MATCH(orders!$B1672,customers!$A:$A,0))</f>
        <v>Monthly</v>
      </c>
    </row>
    <row r="1673" spans="1:18" x14ac:dyDescent="0.25">
      <c r="A1673" t="s">
        <v>3096</v>
      </c>
      <c r="B1673" t="s">
        <v>3087</v>
      </c>
      <c r="C1673" t="s">
        <v>3095</v>
      </c>
      <c r="D1673" s="26">
        <v>44911</v>
      </c>
      <c r="E1673" t="s">
        <v>17</v>
      </c>
      <c r="F1673" t="s">
        <v>4</v>
      </c>
      <c r="G1673">
        <v>75</v>
      </c>
      <c r="H1673">
        <v>60</v>
      </c>
      <c r="I1673" s="26">
        <f t="shared" si="52"/>
        <v>44896</v>
      </c>
      <c r="J1673" s="26">
        <f>INDEX(customers!$L:$L,MATCH(orders!$B1673,customers!$A:$A,0))</f>
        <v>44774</v>
      </c>
      <c r="K1673">
        <v>1</v>
      </c>
      <c r="L1673">
        <f t="shared" si="53"/>
        <v>4</v>
      </c>
      <c r="M1673" s="26" t="str">
        <f>INDEX(customers!$I:$I,MATCH(orders!$B1673,customers!$A:$A,0))</f>
        <v>Paid Search</v>
      </c>
      <c r="N1673" s="26" t="str">
        <f>INDEX(customers!$E:$E,MATCH(orders!$B1673,customers!$A:$A,0))</f>
        <v>North America</v>
      </c>
      <c r="O1673" s="26" t="str">
        <f>INDEX(customers!$F:$F,MATCH(orders!$B1673,customers!$A:$A,0))</f>
        <v>Other</v>
      </c>
      <c r="P1673" s="26" t="str">
        <f>INDEX(customers!$G:$G,MATCH(orders!$B1673,customers!$A:$A,0))</f>
        <v>SMBs</v>
      </c>
      <c r="Q1673" t="str">
        <f>INDEX(customers!$J:$J,MATCH(orders!$B1673,customers!$A:$A,0))</f>
        <v>Basic</v>
      </c>
      <c r="R1673" t="str">
        <f>INDEX(customers!$K:$K,MATCH(orders!$B1673,customers!$A:$A,0))</f>
        <v>Monthly</v>
      </c>
    </row>
    <row r="1674" spans="1:18" x14ac:dyDescent="0.25">
      <c r="A1674" t="s">
        <v>3097</v>
      </c>
      <c r="B1674" t="s">
        <v>3087</v>
      </c>
      <c r="C1674" t="s">
        <v>3098</v>
      </c>
      <c r="D1674" s="26">
        <v>44912</v>
      </c>
      <c r="E1674" t="s">
        <v>17</v>
      </c>
      <c r="F1674" t="s">
        <v>4</v>
      </c>
      <c r="G1674">
        <v>75</v>
      </c>
      <c r="H1674">
        <v>60</v>
      </c>
      <c r="I1674" s="26">
        <f t="shared" si="52"/>
        <v>44896</v>
      </c>
      <c r="J1674" s="26">
        <f>INDEX(customers!$L:$L,MATCH(orders!$B1674,customers!$A:$A,0))</f>
        <v>44774</v>
      </c>
      <c r="K1674">
        <v>1</v>
      </c>
      <c r="L1674">
        <f t="shared" si="53"/>
        <v>4</v>
      </c>
      <c r="M1674" s="26" t="str">
        <f>INDEX(customers!$I:$I,MATCH(orders!$B1674,customers!$A:$A,0))</f>
        <v>Paid Search</v>
      </c>
      <c r="N1674" s="26" t="str">
        <f>INDEX(customers!$E:$E,MATCH(orders!$B1674,customers!$A:$A,0))</f>
        <v>North America</v>
      </c>
      <c r="O1674" s="26" t="str">
        <f>INDEX(customers!$F:$F,MATCH(orders!$B1674,customers!$A:$A,0))</f>
        <v>Other</v>
      </c>
      <c r="P1674" s="26" t="str">
        <f>INDEX(customers!$G:$G,MATCH(orders!$B1674,customers!$A:$A,0))</f>
        <v>SMBs</v>
      </c>
      <c r="Q1674" t="str">
        <f>INDEX(customers!$J:$J,MATCH(orders!$B1674,customers!$A:$A,0))</f>
        <v>Basic</v>
      </c>
      <c r="R1674" t="str">
        <f>INDEX(customers!$K:$K,MATCH(orders!$B1674,customers!$A:$A,0))</f>
        <v>Monthly</v>
      </c>
    </row>
    <row r="1675" spans="1:18" x14ac:dyDescent="0.25">
      <c r="A1675" t="s">
        <v>3099</v>
      </c>
      <c r="B1675" t="s">
        <v>3087</v>
      </c>
      <c r="C1675" t="s">
        <v>3100</v>
      </c>
      <c r="D1675" s="26">
        <v>44943</v>
      </c>
      <c r="E1675" t="s">
        <v>17</v>
      </c>
      <c r="F1675" t="s">
        <v>4</v>
      </c>
      <c r="G1675">
        <v>75</v>
      </c>
      <c r="H1675">
        <v>60</v>
      </c>
      <c r="I1675" s="26">
        <f t="shared" si="52"/>
        <v>44927</v>
      </c>
      <c r="J1675" s="26">
        <f>INDEX(customers!$L:$L,MATCH(orders!$B1675,customers!$A:$A,0))</f>
        <v>44774</v>
      </c>
      <c r="K1675">
        <v>1</v>
      </c>
      <c r="L1675">
        <f t="shared" si="53"/>
        <v>5</v>
      </c>
      <c r="M1675" s="26" t="str">
        <f>INDEX(customers!$I:$I,MATCH(orders!$B1675,customers!$A:$A,0))</f>
        <v>Paid Search</v>
      </c>
      <c r="N1675" s="26" t="str">
        <f>INDEX(customers!$E:$E,MATCH(orders!$B1675,customers!$A:$A,0))</f>
        <v>North America</v>
      </c>
      <c r="O1675" s="26" t="str">
        <f>INDEX(customers!$F:$F,MATCH(orders!$B1675,customers!$A:$A,0))</f>
        <v>Other</v>
      </c>
      <c r="P1675" s="26" t="str">
        <f>INDEX(customers!$G:$G,MATCH(orders!$B1675,customers!$A:$A,0))</f>
        <v>SMBs</v>
      </c>
      <c r="Q1675" t="str">
        <f>INDEX(customers!$J:$J,MATCH(orders!$B1675,customers!$A:$A,0))</f>
        <v>Basic</v>
      </c>
      <c r="R1675" t="str">
        <f>INDEX(customers!$K:$K,MATCH(orders!$B1675,customers!$A:$A,0))</f>
        <v>Monthly</v>
      </c>
    </row>
    <row r="1676" spans="1:18" x14ac:dyDescent="0.25">
      <c r="A1676" t="s">
        <v>3101</v>
      </c>
      <c r="B1676" t="s">
        <v>3087</v>
      </c>
      <c r="C1676" t="s">
        <v>3102</v>
      </c>
      <c r="D1676" s="26">
        <v>44974</v>
      </c>
      <c r="E1676" t="s">
        <v>17</v>
      </c>
      <c r="F1676" t="s">
        <v>4</v>
      </c>
      <c r="G1676">
        <v>75</v>
      </c>
      <c r="H1676">
        <v>60</v>
      </c>
      <c r="I1676" s="26">
        <f t="shared" si="52"/>
        <v>44958</v>
      </c>
      <c r="J1676" s="26">
        <f>INDEX(customers!$L:$L,MATCH(orders!$B1676,customers!$A:$A,0))</f>
        <v>44774</v>
      </c>
      <c r="K1676">
        <v>1</v>
      </c>
      <c r="L1676">
        <f t="shared" si="53"/>
        <v>6</v>
      </c>
      <c r="M1676" s="26" t="str">
        <f>INDEX(customers!$I:$I,MATCH(orders!$B1676,customers!$A:$A,0))</f>
        <v>Paid Search</v>
      </c>
      <c r="N1676" s="26" t="str">
        <f>INDEX(customers!$E:$E,MATCH(orders!$B1676,customers!$A:$A,0))</f>
        <v>North America</v>
      </c>
      <c r="O1676" s="26" t="str">
        <f>INDEX(customers!$F:$F,MATCH(orders!$B1676,customers!$A:$A,0))</f>
        <v>Other</v>
      </c>
      <c r="P1676" s="26" t="str">
        <f>INDEX(customers!$G:$G,MATCH(orders!$B1676,customers!$A:$A,0))</f>
        <v>SMBs</v>
      </c>
      <c r="Q1676" t="str">
        <f>INDEX(customers!$J:$J,MATCH(orders!$B1676,customers!$A:$A,0))</f>
        <v>Basic</v>
      </c>
      <c r="R1676" t="str">
        <f>INDEX(customers!$K:$K,MATCH(orders!$B1676,customers!$A:$A,0))</f>
        <v>Monthly</v>
      </c>
    </row>
    <row r="1677" spans="1:18" x14ac:dyDescent="0.25">
      <c r="A1677" t="s">
        <v>3103</v>
      </c>
      <c r="B1677" t="s">
        <v>3087</v>
      </c>
      <c r="C1677" t="s">
        <v>3102</v>
      </c>
      <c r="D1677" s="26">
        <v>45002</v>
      </c>
      <c r="E1677" t="s">
        <v>17</v>
      </c>
      <c r="F1677" t="s">
        <v>4</v>
      </c>
      <c r="G1677">
        <v>75</v>
      </c>
      <c r="H1677">
        <v>60</v>
      </c>
      <c r="I1677" s="26">
        <f t="shared" si="52"/>
        <v>44986</v>
      </c>
      <c r="J1677" s="26">
        <f>INDEX(customers!$L:$L,MATCH(orders!$B1677,customers!$A:$A,0))</f>
        <v>44774</v>
      </c>
      <c r="K1677">
        <v>1</v>
      </c>
      <c r="L1677">
        <f t="shared" si="53"/>
        <v>7</v>
      </c>
      <c r="M1677" s="26" t="str">
        <f>INDEX(customers!$I:$I,MATCH(orders!$B1677,customers!$A:$A,0))</f>
        <v>Paid Search</v>
      </c>
      <c r="N1677" s="26" t="str">
        <f>INDEX(customers!$E:$E,MATCH(orders!$B1677,customers!$A:$A,0))</f>
        <v>North America</v>
      </c>
      <c r="O1677" s="26" t="str">
        <f>INDEX(customers!$F:$F,MATCH(orders!$B1677,customers!$A:$A,0))</f>
        <v>Other</v>
      </c>
      <c r="P1677" s="26" t="str">
        <f>INDEX(customers!$G:$G,MATCH(orders!$B1677,customers!$A:$A,0))</f>
        <v>SMBs</v>
      </c>
      <c r="Q1677" t="str">
        <f>INDEX(customers!$J:$J,MATCH(orders!$B1677,customers!$A:$A,0))</f>
        <v>Basic</v>
      </c>
      <c r="R1677" t="str">
        <f>INDEX(customers!$K:$K,MATCH(orders!$B1677,customers!$A:$A,0))</f>
        <v>Monthly</v>
      </c>
    </row>
    <row r="1678" spans="1:18" x14ac:dyDescent="0.25">
      <c r="A1678" t="s">
        <v>3104</v>
      </c>
      <c r="B1678" t="s">
        <v>3087</v>
      </c>
      <c r="C1678" t="s">
        <v>3105</v>
      </c>
      <c r="D1678" s="26">
        <v>45005</v>
      </c>
      <c r="E1678" t="s">
        <v>17</v>
      </c>
      <c r="F1678" t="s">
        <v>4</v>
      </c>
      <c r="G1678">
        <v>75</v>
      </c>
      <c r="H1678">
        <v>60</v>
      </c>
      <c r="I1678" s="26">
        <f t="shared" si="52"/>
        <v>44986</v>
      </c>
      <c r="J1678" s="26">
        <f>INDEX(customers!$L:$L,MATCH(orders!$B1678,customers!$A:$A,0))</f>
        <v>44774</v>
      </c>
      <c r="K1678">
        <v>1</v>
      </c>
      <c r="L1678">
        <f t="shared" si="53"/>
        <v>7</v>
      </c>
      <c r="M1678" s="26" t="str">
        <f>INDEX(customers!$I:$I,MATCH(orders!$B1678,customers!$A:$A,0))</f>
        <v>Paid Search</v>
      </c>
      <c r="N1678" s="26" t="str">
        <f>INDEX(customers!$E:$E,MATCH(orders!$B1678,customers!$A:$A,0))</f>
        <v>North America</v>
      </c>
      <c r="O1678" s="26" t="str">
        <f>INDEX(customers!$F:$F,MATCH(orders!$B1678,customers!$A:$A,0))</f>
        <v>Other</v>
      </c>
      <c r="P1678" s="26" t="str">
        <f>INDEX(customers!$G:$G,MATCH(orders!$B1678,customers!$A:$A,0))</f>
        <v>SMBs</v>
      </c>
      <c r="Q1678" t="str">
        <f>INDEX(customers!$J:$J,MATCH(orders!$B1678,customers!$A:$A,0))</f>
        <v>Basic</v>
      </c>
      <c r="R1678" t="str">
        <f>INDEX(customers!$K:$K,MATCH(orders!$B1678,customers!$A:$A,0))</f>
        <v>Monthly</v>
      </c>
    </row>
    <row r="1679" spans="1:18" x14ac:dyDescent="0.25">
      <c r="A1679" t="s">
        <v>3106</v>
      </c>
      <c r="B1679" t="s">
        <v>3087</v>
      </c>
      <c r="C1679" t="s">
        <v>3107</v>
      </c>
      <c r="D1679" s="26">
        <v>45036</v>
      </c>
      <c r="E1679" t="s">
        <v>18</v>
      </c>
      <c r="F1679" t="s">
        <v>4</v>
      </c>
      <c r="G1679">
        <v>135</v>
      </c>
      <c r="H1679">
        <v>110.7</v>
      </c>
      <c r="I1679" s="26">
        <f t="shared" si="52"/>
        <v>45017</v>
      </c>
      <c r="J1679" s="26">
        <f>INDEX(customers!$L:$L,MATCH(orders!$B1679,customers!$A:$A,0))</f>
        <v>44774</v>
      </c>
      <c r="K1679">
        <v>1</v>
      </c>
      <c r="L1679">
        <f t="shared" si="53"/>
        <v>8</v>
      </c>
      <c r="M1679" s="26" t="str">
        <f>INDEX(customers!$I:$I,MATCH(orders!$B1679,customers!$A:$A,0))</f>
        <v>Paid Search</v>
      </c>
      <c r="N1679" s="26" t="str">
        <f>INDEX(customers!$E:$E,MATCH(orders!$B1679,customers!$A:$A,0))</f>
        <v>North America</v>
      </c>
      <c r="O1679" s="26" t="str">
        <f>INDEX(customers!$F:$F,MATCH(orders!$B1679,customers!$A:$A,0))</f>
        <v>Other</v>
      </c>
      <c r="P1679" s="26" t="str">
        <f>INDEX(customers!$G:$G,MATCH(orders!$B1679,customers!$A:$A,0))</f>
        <v>SMBs</v>
      </c>
      <c r="Q1679" t="str">
        <f>INDEX(customers!$J:$J,MATCH(orders!$B1679,customers!$A:$A,0))</f>
        <v>Basic</v>
      </c>
      <c r="R1679" t="str">
        <f>INDEX(customers!$K:$K,MATCH(orders!$B1679,customers!$A:$A,0))</f>
        <v>Monthly</v>
      </c>
    </row>
    <row r="1680" spans="1:18" x14ac:dyDescent="0.25">
      <c r="A1680" t="s">
        <v>3108</v>
      </c>
      <c r="B1680" t="s">
        <v>3087</v>
      </c>
      <c r="C1680" t="s">
        <v>3107</v>
      </c>
      <c r="D1680" s="26">
        <v>45066</v>
      </c>
      <c r="E1680" t="s">
        <v>18</v>
      </c>
      <c r="F1680" t="s">
        <v>4</v>
      </c>
      <c r="G1680">
        <v>135</v>
      </c>
      <c r="H1680">
        <v>110.7</v>
      </c>
      <c r="I1680" s="26">
        <f t="shared" si="52"/>
        <v>45047</v>
      </c>
      <c r="J1680" s="26">
        <f>INDEX(customers!$L:$L,MATCH(orders!$B1680,customers!$A:$A,0))</f>
        <v>44774</v>
      </c>
      <c r="K1680">
        <v>1</v>
      </c>
      <c r="L1680">
        <f t="shared" si="53"/>
        <v>9</v>
      </c>
      <c r="M1680" s="26" t="str">
        <f>INDEX(customers!$I:$I,MATCH(orders!$B1680,customers!$A:$A,0))</f>
        <v>Paid Search</v>
      </c>
      <c r="N1680" s="26" t="str">
        <f>INDEX(customers!$E:$E,MATCH(orders!$B1680,customers!$A:$A,0))</f>
        <v>North America</v>
      </c>
      <c r="O1680" s="26" t="str">
        <f>INDEX(customers!$F:$F,MATCH(orders!$B1680,customers!$A:$A,0))</f>
        <v>Other</v>
      </c>
      <c r="P1680" s="26" t="str">
        <f>INDEX(customers!$G:$G,MATCH(orders!$B1680,customers!$A:$A,0))</f>
        <v>SMBs</v>
      </c>
      <c r="Q1680" t="str">
        <f>INDEX(customers!$J:$J,MATCH(orders!$B1680,customers!$A:$A,0))</f>
        <v>Basic</v>
      </c>
      <c r="R1680" t="str">
        <f>INDEX(customers!$K:$K,MATCH(orders!$B1680,customers!$A:$A,0))</f>
        <v>Monthly</v>
      </c>
    </row>
    <row r="1681" spans="1:18" x14ac:dyDescent="0.25">
      <c r="A1681" t="s">
        <v>3109</v>
      </c>
      <c r="B1681" t="s">
        <v>3087</v>
      </c>
      <c r="C1681" t="s">
        <v>3110</v>
      </c>
      <c r="D1681" s="26">
        <v>45067</v>
      </c>
      <c r="E1681" t="s">
        <v>19</v>
      </c>
      <c r="F1681" t="s">
        <v>4</v>
      </c>
      <c r="G1681">
        <v>315</v>
      </c>
      <c r="H1681">
        <v>267.75</v>
      </c>
      <c r="I1681" s="26">
        <f t="shared" si="52"/>
        <v>45047</v>
      </c>
      <c r="J1681" s="26">
        <f>INDEX(customers!$L:$L,MATCH(orders!$B1681,customers!$A:$A,0))</f>
        <v>44774</v>
      </c>
      <c r="K1681">
        <v>1</v>
      </c>
      <c r="L1681">
        <f t="shared" si="53"/>
        <v>9</v>
      </c>
      <c r="M1681" s="26" t="str">
        <f>INDEX(customers!$I:$I,MATCH(orders!$B1681,customers!$A:$A,0))</f>
        <v>Paid Search</v>
      </c>
      <c r="N1681" s="26" t="str">
        <f>INDEX(customers!$E:$E,MATCH(orders!$B1681,customers!$A:$A,0))</f>
        <v>North America</v>
      </c>
      <c r="O1681" s="26" t="str">
        <f>INDEX(customers!$F:$F,MATCH(orders!$B1681,customers!$A:$A,0))</f>
        <v>Other</v>
      </c>
      <c r="P1681" s="26" t="str">
        <f>INDEX(customers!$G:$G,MATCH(orders!$B1681,customers!$A:$A,0))</f>
        <v>SMBs</v>
      </c>
      <c r="Q1681" t="str">
        <f>INDEX(customers!$J:$J,MATCH(orders!$B1681,customers!$A:$A,0))</f>
        <v>Basic</v>
      </c>
      <c r="R1681" t="str">
        <f>INDEX(customers!$K:$K,MATCH(orders!$B1681,customers!$A:$A,0))</f>
        <v>Monthly</v>
      </c>
    </row>
    <row r="1682" spans="1:18" x14ac:dyDescent="0.25">
      <c r="A1682" t="s">
        <v>3111</v>
      </c>
      <c r="B1682" t="s">
        <v>3112</v>
      </c>
      <c r="C1682" t="s">
        <v>3113</v>
      </c>
      <c r="D1682" s="26">
        <v>45586</v>
      </c>
      <c r="E1682" t="s">
        <v>18</v>
      </c>
      <c r="F1682" t="s">
        <v>4</v>
      </c>
      <c r="G1682">
        <v>135</v>
      </c>
      <c r="H1682">
        <v>110.7</v>
      </c>
      <c r="I1682" s="26">
        <f t="shared" si="52"/>
        <v>45566</v>
      </c>
      <c r="J1682" s="26">
        <f>INDEX(customers!$L:$L,MATCH(orders!$B1682,customers!$A:$A,0))</f>
        <v>45566</v>
      </c>
      <c r="K1682">
        <v>1</v>
      </c>
      <c r="L1682">
        <f t="shared" si="53"/>
        <v>0</v>
      </c>
      <c r="M1682" s="26" t="str">
        <f>INDEX(customers!$I:$I,MATCH(orders!$B1682,customers!$A:$A,0))</f>
        <v>Email</v>
      </c>
      <c r="N1682" s="26" t="str">
        <f>INDEX(customers!$E:$E,MATCH(orders!$B1682,customers!$A:$A,0))</f>
        <v>Asia-Pacific</v>
      </c>
      <c r="O1682" s="26" t="str">
        <f>INDEX(customers!$F:$F,MATCH(orders!$B1682,customers!$A:$A,0))</f>
        <v>Tech</v>
      </c>
      <c r="P1682" s="26" t="str">
        <f>INDEX(customers!$G:$G,MATCH(orders!$B1682,customers!$A:$A,0))</f>
        <v>Mid-Market</v>
      </c>
      <c r="Q1682" t="str">
        <f>INDEX(customers!$J:$J,MATCH(orders!$B1682,customers!$A:$A,0))</f>
        <v>Pro</v>
      </c>
      <c r="R1682" t="str">
        <f>INDEX(customers!$K:$K,MATCH(orders!$B1682,customers!$A:$A,0))</f>
        <v>Monthly</v>
      </c>
    </row>
    <row r="1683" spans="1:18" x14ac:dyDescent="0.25">
      <c r="A1683" t="s">
        <v>3114</v>
      </c>
      <c r="B1683" t="s">
        <v>3112</v>
      </c>
      <c r="C1683" t="s">
        <v>3115</v>
      </c>
      <c r="D1683" s="26">
        <v>45617</v>
      </c>
      <c r="E1683" t="s">
        <v>18</v>
      </c>
      <c r="F1683" t="s">
        <v>4</v>
      </c>
      <c r="G1683">
        <v>135</v>
      </c>
      <c r="H1683">
        <v>110.7</v>
      </c>
      <c r="I1683" s="26">
        <f t="shared" si="52"/>
        <v>45597</v>
      </c>
      <c r="J1683" s="26">
        <f>INDEX(customers!$L:$L,MATCH(orders!$B1683,customers!$A:$A,0))</f>
        <v>45566</v>
      </c>
      <c r="K1683">
        <v>1</v>
      </c>
      <c r="L1683">
        <f t="shared" si="53"/>
        <v>1</v>
      </c>
      <c r="M1683" s="26" t="str">
        <f>INDEX(customers!$I:$I,MATCH(orders!$B1683,customers!$A:$A,0))</f>
        <v>Email</v>
      </c>
      <c r="N1683" s="26" t="str">
        <f>INDEX(customers!$E:$E,MATCH(orders!$B1683,customers!$A:$A,0))</f>
        <v>Asia-Pacific</v>
      </c>
      <c r="O1683" s="26" t="str">
        <f>INDEX(customers!$F:$F,MATCH(orders!$B1683,customers!$A:$A,0))</f>
        <v>Tech</v>
      </c>
      <c r="P1683" s="26" t="str">
        <f>INDEX(customers!$G:$G,MATCH(orders!$B1683,customers!$A:$A,0))</f>
        <v>Mid-Market</v>
      </c>
      <c r="Q1683" t="str">
        <f>INDEX(customers!$J:$J,MATCH(orders!$B1683,customers!$A:$A,0))</f>
        <v>Pro</v>
      </c>
      <c r="R1683" t="str">
        <f>INDEX(customers!$K:$K,MATCH(orders!$B1683,customers!$A:$A,0))</f>
        <v>Monthly</v>
      </c>
    </row>
    <row r="1684" spans="1:18" x14ac:dyDescent="0.25">
      <c r="A1684" t="s">
        <v>3116</v>
      </c>
      <c r="B1684" t="s">
        <v>3112</v>
      </c>
      <c r="C1684" t="s">
        <v>3115</v>
      </c>
      <c r="D1684" s="26">
        <v>45647</v>
      </c>
      <c r="E1684" t="s">
        <v>18</v>
      </c>
      <c r="F1684" t="s">
        <v>4</v>
      </c>
      <c r="G1684">
        <v>135</v>
      </c>
      <c r="H1684">
        <v>110.7</v>
      </c>
      <c r="I1684" s="26">
        <f t="shared" si="52"/>
        <v>45627</v>
      </c>
      <c r="J1684" s="26">
        <f>INDEX(customers!$L:$L,MATCH(orders!$B1684,customers!$A:$A,0))</f>
        <v>45566</v>
      </c>
      <c r="K1684">
        <v>1</v>
      </c>
      <c r="L1684">
        <f t="shared" si="53"/>
        <v>2</v>
      </c>
      <c r="M1684" s="26" t="str">
        <f>INDEX(customers!$I:$I,MATCH(orders!$B1684,customers!$A:$A,0))</f>
        <v>Email</v>
      </c>
      <c r="N1684" s="26" t="str">
        <f>INDEX(customers!$E:$E,MATCH(orders!$B1684,customers!$A:$A,0))</f>
        <v>Asia-Pacific</v>
      </c>
      <c r="O1684" s="26" t="str">
        <f>INDEX(customers!$F:$F,MATCH(orders!$B1684,customers!$A:$A,0))</f>
        <v>Tech</v>
      </c>
      <c r="P1684" s="26" t="str">
        <f>INDEX(customers!$G:$G,MATCH(orders!$B1684,customers!$A:$A,0))</f>
        <v>Mid-Market</v>
      </c>
      <c r="Q1684" t="str">
        <f>INDEX(customers!$J:$J,MATCH(orders!$B1684,customers!$A:$A,0))</f>
        <v>Pro</v>
      </c>
      <c r="R1684" t="str">
        <f>INDEX(customers!$K:$K,MATCH(orders!$B1684,customers!$A:$A,0))</f>
        <v>Monthly</v>
      </c>
    </row>
    <row r="1685" spans="1:18" x14ac:dyDescent="0.25">
      <c r="A1685" t="s">
        <v>3117</v>
      </c>
      <c r="B1685" t="s">
        <v>3112</v>
      </c>
      <c r="C1685" t="s">
        <v>3118</v>
      </c>
      <c r="D1685" s="26">
        <v>45648</v>
      </c>
      <c r="E1685" t="s">
        <v>18</v>
      </c>
      <c r="F1685" t="s">
        <v>4</v>
      </c>
      <c r="G1685">
        <v>135</v>
      </c>
      <c r="H1685">
        <v>110.7</v>
      </c>
      <c r="I1685" s="26">
        <f t="shared" si="52"/>
        <v>45627</v>
      </c>
      <c r="J1685" s="26">
        <f>INDEX(customers!$L:$L,MATCH(orders!$B1685,customers!$A:$A,0))</f>
        <v>45566</v>
      </c>
      <c r="K1685">
        <v>1</v>
      </c>
      <c r="L1685">
        <f t="shared" si="53"/>
        <v>2</v>
      </c>
      <c r="M1685" s="26" t="str">
        <f>INDEX(customers!$I:$I,MATCH(orders!$B1685,customers!$A:$A,0))</f>
        <v>Email</v>
      </c>
      <c r="N1685" s="26" t="str">
        <f>INDEX(customers!$E:$E,MATCH(orders!$B1685,customers!$A:$A,0))</f>
        <v>Asia-Pacific</v>
      </c>
      <c r="O1685" s="26" t="str">
        <f>INDEX(customers!$F:$F,MATCH(orders!$B1685,customers!$A:$A,0))</f>
        <v>Tech</v>
      </c>
      <c r="P1685" s="26" t="str">
        <f>INDEX(customers!$G:$G,MATCH(orders!$B1685,customers!$A:$A,0))</f>
        <v>Mid-Market</v>
      </c>
      <c r="Q1685" t="str">
        <f>INDEX(customers!$J:$J,MATCH(orders!$B1685,customers!$A:$A,0))</f>
        <v>Pro</v>
      </c>
      <c r="R1685" t="str">
        <f>INDEX(customers!$K:$K,MATCH(orders!$B1685,customers!$A:$A,0))</f>
        <v>Monthly</v>
      </c>
    </row>
    <row r="1686" spans="1:18" x14ac:dyDescent="0.25">
      <c r="A1686" t="s">
        <v>3119</v>
      </c>
      <c r="B1686" t="s">
        <v>3120</v>
      </c>
      <c r="C1686" t="s">
        <v>3121</v>
      </c>
      <c r="D1686" s="26">
        <v>44764</v>
      </c>
      <c r="E1686" t="s">
        <v>17</v>
      </c>
      <c r="F1686" t="s">
        <v>5</v>
      </c>
      <c r="G1686">
        <v>600</v>
      </c>
      <c r="H1686">
        <v>480</v>
      </c>
      <c r="I1686" s="26">
        <f t="shared" si="52"/>
        <v>44743</v>
      </c>
      <c r="J1686" s="26">
        <f>INDEX(customers!$L:$L,MATCH(orders!$B1686,customers!$A:$A,0))</f>
        <v>44743</v>
      </c>
      <c r="K1686">
        <v>1</v>
      </c>
      <c r="L1686">
        <f t="shared" si="53"/>
        <v>0</v>
      </c>
      <c r="M1686" s="26" t="str">
        <f>INDEX(customers!$I:$I,MATCH(orders!$B1686,customers!$A:$A,0))</f>
        <v>Content</v>
      </c>
      <c r="N1686" s="26" t="str">
        <f>INDEX(customers!$E:$E,MATCH(orders!$B1686,customers!$A:$A,0))</f>
        <v>North America</v>
      </c>
      <c r="O1686" s="26" t="str">
        <f>INDEX(customers!$F:$F,MATCH(orders!$B1686,customers!$A:$A,0))</f>
        <v>Retail</v>
      </c>
      <c r="P1686" s="26" t="str">
        <f>INDEX(customers!$G:$G,MATCH(orders!$B1686,customers!$A:$A,0))</f>
        <v>SMBs</v>
      </c>
      <c r="Q1686" t="str">
        <f>INDEX(customers!$J:$J,MATCH(orders!$B1686,customers!$A:$A,0))</f>
        <v>Basic</v>
      </c>
      <c r="R1686" t="str">
        <f>INDEX(customers!$K:$K,MATCH(orders!$B1686,customers!$A:$A,0))</f>
        <v>Annual</v>
      </c>
    </row>
    <row r="1687" spans="1:18" x14ac:dyDescent="0.25">
      <c r="A1687" t="s">
        <v>3122</v>
      </c>
      <c r="B1687" t="s">
        <v>3120</v>
      </c>
      <c r="C1687" t="s">
        <v>3121</v>
      </c>
      <c r="D1687" s="26">
        <v>45129</v>
      </c>
      <c r="E1687" t="s">
        <v>17</v>
      </c>
      <c r="F1687" t="s">
        <v>5</v>
      </c>
      <c r="G1687">
        <v>600</v>
      </c>
      <c r="H1687">
        <v>480</v>
      </c>
      <c r="I1687" s="26">
        <f t="shared" si="52"/>
        <v>45108</v>
      </c>
      <c r="J1687" s="26">
        <f>INDEX(customers!$L:$L,MATCH(orders!$B1687,customers!$A:$A,0))</f>
        <v>44743</v>
      </c>
      <c r="K1687">
        <v>1</v>
      </c>
      <c r="L1687">
        <f t="shared" si="53"/>
        <v>12</v>
      </c>
      <c r="M1687" s="26" t="str">
        <f>INDEX(customers!$I:$I,MATCH(orders!$B1687,customers!$A:$A,0))</f>
        <v>Content</v>
      </c>
      <c r="N1687" s="26" t="str">
        <f>INDEX(customers!$E:$E,MATCH(orders!$B1687,customers!$A:$A,0))</f>
        <v>North America</v>
      </c>
      <c r="O1687" s="26" t="str">
        <f>INDEX(customers!$F:$F,MATCH(orders!$B1687,customers!$A:$A,0))</f>
        <v>Retail</v>
      </c>
      <c r="P1687" s="26" t="str">
        <f>INDEX(customers!$G:$G,MATCH(orders!$B1687,customers!$A:$A,0))</f>
        <v>SMBs</v>
      </c>
      <c r="Q1687" t="str">
        <f>INDEX(customers!$J:$J,MATCH(orders!$B1687,customers!$A:$A,0))</f>
        <v>Basic</v>
      </c>
      <c r="R1687" t="str">
        <f>INDEX(customers!$K:$K,MATCH(orders!$B1687,customers!$A:$A,0))</f>
        <v>Annual</v>
      </c>
    </row>
    <row r="1688" spans="1:18" x14ac:dyDescent="0.25">
      <c r="A1688" t="s">
        <v>3123</v>
      </c>
      <c r="B1688" t="s">
        <v>3120</v>
      </c>
      <c r="C1688" t="s">
        <v>3124</v>
      </c>
      <c r="D1688" s="26">
        <v>45130</v>
      </c>
      <c r="E1688" t="s">
        <v>17</v>
      </c>
      <c r="F1688" t="s">
        <v>5</v>
      </c>
      <c r="G1688">
        <v>600</v>
      </c>
      <c r="H1688">
        <v>480</v>
      </c>
      <c r="I1688" s="26">
        <f t="shared" si="52"/>
        <v>45108</v>
      </c>
      <c r="J1688" s="26">
        <f>INDEX(customers!$L:$L,MATCH(orders!$B1688,customers!$A:$A,0))</f>
        <v>44743</v>
      </c>
      <c r="K1688">
        <v>1</v>
      </c>
      <c r="L1688">
        <f t="shared" si="53"/>
        <v>12</v>
      </c>
      <c r="M1688" s="26" t="str">
        <f>INDEX(customers!$I:$I,MATCH(orders!$B1688,customers!$A:$A,0))</f>
        <v>Content</v>
      </c>
      <c r="N1688" s="26" t="str">
        <f>INDEX(customers!$E:$E,MATCH(orders!$B1688,customers!$A:$A,0))</f>
        <v>North America</v>
      </c>
      <c r="O1688" s="26" t="str">
        <f>INDEX(customers!$F:$F,MATCH(orders!$B1688,customers!$A:$A,0))</f>
        <v>Retail</v>
      </c>
      <c r="P1688" s="26" t="str">
        <f>INDEX(customers!$G:$G,MATCH(orders!$B1688,customers!$A:$A,0))</f>
        <v>SMBs</v>
      </c>
      <c r="Q1688" t="str">
        <f>INDEX(customers!$J:$J,MATCH(orders!$B1688,customers!$A:$A,0))</f>
        <v>Basic</v>
      </c>
      <c r="R1688" t="str">
        <f>INDEX(customers!$K:$K,MATCH(orders!$B1688,customers!$A:$A,0))</f>
        <v>Annual</v>
      </c>
    </row>
    <row r="1689" spans="1:18" x14ac:dyDescent="0.25">
      <c r="A1689" t="s">
        <v>3125</v>
      </c>
      <c r="B1689" t="s">
        <v>3126</v>
      </c>
      <c r="C1689" t="s">
        <v>3127</v>
      </c>
      <c r="D1689" s="26">
        <v>45355</v>
      </c>
      <c r="E1689" t="s">
        <v>18</v>
      </c>
      <c r="F1689" t="s">
        <v>4</v>
      </c>
      <c r="G1689">
        <v>135</v>
      </c>
      <c r="H1689">
        <v>110.7</v>
      </c>
      <c r="I1689" s="26">
        <f t="shared" si="52"/>
        <v>45352</v>
      </c>
      <c r="J1689" s="26">
        <f>INDEX(customers!$L:$L,MATCH(orders!$B1689,customers!$A:$A,0))</f>
        <v>45323</v>
      </c>
      <c r="K1689">
        <v>1</v>
      </c>
      <c r="L1689">
        <f t="shared" si="53"/>
        <v>1</v>
      </c>
      <c r="M1689" s="26" t="str">
        <f>INDEX(customers!$I:$I,MATCH(orders!$B1689,customers!$A:$A,0))</f>
        <v>Social Media</v>
      </c>
      <c r="N1689" s="26" t="str">
        <f>INDEX(customers!$E:$E,MATCH(orders!$B1689,customers!$A:$A,0))</f>
        <v>Europe</v>
      </c>
      <c r="O1689" s="26" t="str">
        <f>INDEX(customers!$F:$F,MATCH(orders!$B1689,customers!$A:$A,0))</f>
        <v>Healthcare</v>
      </c>
      <c r="P1689" s="26" t="str">
        <f>INDEX(customers!$G:$G,MATCH(orders!$B1689,customers!$A:$A,0))</f>
        <v>SMBs</v>
      </c>
      <c r="Q1689" t="str">
        <f>INDEX(customers!$J:$J,MATCH(orders!$B1689,customers!$A:$A,0))</f>
        <v>Pro</v>
      </c>
      <c r="R1689" t="str">
        <f>INDEX(customers!$K:$K,MATCH(orders!$B1689,customers!$A:$A,0))</f>
        <v>Monthly</v>
      </c>
    </row>
    <row r="1690" spans="1:18" x14ac:dyDescent="0.25">
      <c r="A1690" t="s">
        <v>3128</v>
      </c>
      <c r="B1690" t="s">
        <v>3126</v>
      </c>
      <c r="C1690" t="s">
        <v>3129</v>
      </c>
      <c r="D1690" s="26">
        <v>45386</v>
      </c>
      <c r="E1690" t="s">
        <v>18</v>
      </c>
      <c r="F1690" t="s">
        <v>4</v>
      </c>
      <c r="G1690">
        <v>135</v>
      </c>
      <c r="H1690">
        <v>110.7</v>
      </c>
      <c r="I1690" s="26">
        <f t="shared" si="52"/>
        <v>45383</v>
      </c>
      <c r="J1690" s="26">
        <f>INDEX(customers!$L:$L,MATCH(orders!$B1690,customers!$A:$A,0))</f>
        <v>45323</v>
      </c>
      <c r="K1690">
        <v>1</v>
      </c>
      <c r="L1690">
        <f t="shared" si="53"/>
        <v>2</v>
      </c>
      <c r="M1690" s="26" t="str">
        <f>INDEX(customers!$I:$I,MATCH(orders!$B1690,customers!$A:$A,0))</f>
        <v>Social Media</v>
      </c>
      <c r="N1690" s="26" t="str">
        <f>INDEX(customers!$E:$E,MATCH(orders!$B1690,customers!$A:$A,0))</f>
        <v>Europe</v>
      </c>
      <c r="O1690" s="26" t="str">
        <f>INDEX(customers!$F:$F,MATCH(orders!$B1690,customers!$A:$A,0))</f>
        <v>Healthcare</v>
      </c>
      <c r="P1690" s="26" t="str">
        <f>INDEX(customers!$G:$G,MATCH(orders!$B1690,customers!$A:$A,0))</f>
        <v>SMBs</v>
      </c>
      <c r="Q1690" t="str">
        <f>INDEX(customers!$J:$J,MATCH(orders!$B1690,customers!$A:$A,0))</f>
        <v>Pro</v>
      </c>
      <c r="R1690" t="str">
        <f>INDEX(customers!$K:$K,MATCH(orders!$B1690,customers!$A:$A,0))</f>
        <v>Monthly</v>
      </c>
    </row>
    <row r="1691" spans="1:18" x14ac:dyDescent="0.25">
      <c r="A1691" t="s">
        <v>3130</v>
      </c>
      <c r="B1691" t="s">
        <v>3126</v>
      </c>
      <c r="C1691" t="s">
        <v>3129</v>
      </c>
      <c r="D1691" s="26">
        <v>45416</v>
      </c>
      <c r="E1691" t="s">
        <v>18</v>
      </c>
      <c r="F1691" t="s">
        <v>4</v>
      </c>
      <c r="G1691">
        <v>135</v>
      </c>
      <c r="H1691">
        <v>110.7</v>
      </c>
      <c r="I1691" s="26">
        <f t="shared" si="52"/>
        <v>45413</v>
      </c>
      <c r="J1691" s="26">
        <f>INDEX(customers!$L:$L,MATCH(orders!$B1691,customers!$A:$A,0))</f>
        <v>45323</v>
      </c>
      <c r="K1691">
        <v>1</v>
      </c>
      <c r="L1691">
        <f t="shared" si="53"/>
        <v>3</v>
      </c>
      <c r="M1691" s="26" t="str">
        <f>INDEX(customers!$I:$I,MATCH(orders!$B1691,customers!$A:$A,0))</f>
        <v>Social Media</v>
      </c>
      <c r="N1691" s="26" t="str">
        <f>INDEX(customers!$E:$E,MATCH(orders!$B1691,customers!$A:$A,0))</f>
        <v>Europe</v>
      </c>
      <c r="O1691" s="26" t="str">
        <f>INDEX(customers!$F:$F,MATCH(orders!$B1691,customers!$A:$A,0))</f>
        <v>Healthcare</v>
      </c>
      <c r="P1691" s="26" t="str">
        <f>INDEX(customers!$G:$G,MATCH(orders!$B1691,customers!$A:$A,0))</f>
        <v>SMBs</v>
      </c>
      <c r="Q1691" t="str">
        <f>INDEX(customers!$J:$J,MATCH(orders!$B1691,customers!$A:$A,0))</f>
        <v>Pro</v>
      </c>
      <c r="R1691" t="str">
        <f>INDEX(customers!$K:$K,MATCH(orders!$B1691,customers!$A:$A,0))</f>
        <v>Monthly</v>
      </c>
    </row>
    <row r="1692" spans="1:18" x14ac:dyDescent="0.25">
      <c r="A1692" t="s">
        <v>3131</v>
      </c>
      <c r="B1692" t="s">
        <v>3126</v>
      </c>
      <c r="C1692" t="s">
        <v>3132</v>
      </c>
      <c r="D1692" s="26">
        <v>45417</v>
      </c>
      <c r="E1692" t="s">
        <v>17</v>
      </c>
      <c r="F1692" t="s">
        <v>4</v>
      </c>
      <c r="G1692">
        <v>75</v>
      </c>
      <c r="H1692">
        <v>60</v>
      </c>
      <c r="I1692" s="26">
        <f t="shared" si="52"/>
        <v>45413</v>
      </c>
      <c r="J1692" s="26">
        <f>INDEX(customers!$L:$L,MATCH(orders!$B1692,customers!$A:$A,0))</f>
        <v>45323</v>
      </c>
      <c r="K1692">
        <v>1</v>
      </c>
      <c r="L1692">
        <f t="shared" si="53"/>
        <v>3</v>
      </c>
      <c r="M1692" s="26" t="str">
        <f>INDEX(customers!$I:$I,MATCH(orders!$B1692,customers!$A:$A,0))</f>
        <v>Social Media</v>
      </c>
      <c r="N1692" s="26" t="str">
        <f>INDEX(customers!$E:$E,MATCH(orders!$B1692,customers!$A:$A,0))</f>
        <v>Europe</v>
      </c>
      <c r="O1692" s="26" t="str">
        <f>INDEX(customers!$F:$F,MATCH(orders!$B1692,customers!$A:$A,0))</f>
        <v>Healthcare</v>
      </c>
      <c r="P1692" s="26" t="str">
        <f>INDEX(customers!$G:$G,MATCH(orders!$B1692,customers!$A:$A,0))</f>
        <v>SMBs</v>
      </c>
      <c r="Q1692" t="str">
        <f>INDEX(customers!$J:$J,MATCH(orders!$B1692,customers!$A:$A,0))</f>
        <v>Pro</v>
      </c>
      <c r="R1692" t="str">
        <f>INDEX(customers!$K:$K,MATCH(orders!$B1692,customers!$A:$A,0))</f>
        <v>Monthly</v>
      </c>
    </row>
    <row r="1693" spans="1:18" x14ac:dyDescent="0.25">
      <c r="A1693" t="s">
        <v>3133</v>
      </c>
      <c r="B1693" t="s">
        <v>3126</v>
      </c>
      <c r="C1693" t="s">
        <v>3134</v>
      </c>
      <c r="D1693" s="26">
        <v>45448</v>
      </c>
      <c r="E1693" t="s">
        <v>17</v>
      </c>
      <c r="F1693" t="s">
        <v>4</v>
      </c>
      <c r="G1693">
        <v>75</v>
      </c>
      <c r="H1693">
        <v>60</v>
      </c>
      <c r="I1693" s="26">
        <f t="shared" si="52"/>
        <v>45444</v>
      </c>
      <c r="J1693" s="26">
        <f>INDEX(customers!$L:$L,MATCH(orders!$B1693,customers!$A:$A,0))</f>
        <v>45323</v>
      </c>
      <c r="K1693">
        <v>1</v>
      </c>
      <c r="L1693">
        <f t="shared" si="53"/>
        <v>4</v>
      </c>
      <c r="M1693" s="26" t="str">
        <f>INDEX(customers!$I:$I,MATCH(orders!$B1693,customers!$A:$A,0))</f>
        <v>Social Media</v>
      </c>
      <c r="N1693" s="26" t="str">
        <f>INDEX(customers!$E:$E,MATCH(orders!$B1693,customers!$A:$A,0))</f>
        <v>Europe</v>
      </c>
      <c r="O1693" s="26" t="str">
        <f>INDEX(customers!$F:$F,MATCH(orders!$B1693,customers!$A:$A,0))</f>
        <v>Healthcare</v>
      </c>
      <c r="P1693" s="26" t="str">
        <f>INDEX(customers!$G:$G,MATCH(orders!$B1693,customers!$A:$A,0))</f>
        <v>SMBs</v>
      </c>
      <c r="Q1693" t="str">
        <f>INDEX(customers!$J:$J,MATCH(orders!$B1693,customers!$A:$A,0))</f>
        <v>Pro</v>
      </c>
      <c r="R1693" t="str">
        <f>INDEX(customers!$K:$K,MATCH(orders!$B1693,customers!$A:$A,0))</f>
        <v>Monthly</v>
      </c>
    </row>
    <row r="1694" spans="1:18" x14ac:dyDescent="0.25">
      <c r="A1694" t="s">
        <v>3135</v>
      </c>
      <c r="B1694" t="s">
        <v>3126</v>
      </c>
      <c r="C1694" t="s">
        <v>3134</v>
      </c>
      <c r="D1694" s="26">
        <v>45478</v>
      </c>
      <c r="E1694" t="s">
        <v>17</v>
      </c>
      <c r="F1694" t="s">
        <v>4</v>
      </c>
      <c r="G1694">
        <v>75</v>
      </c>
      <c r="H1694">
        <v>60</v>
      </c>
      <c r="I1694" s="26">
        <f t="shared" si="52"/>
        <v>45474</v>
      </c>
      <c r="J1694" s="26">
        <f>INDEX(customers!$L:$L,MATCH(orders!$B1694,customers!$A:$A,0))</f>
        <v>45323</v>
      </c>
      <c r="K1694">
        <v>1</v>
      </c>
      <c r="L1694">
        <f t="shared" si="53"/>
        <v>5</v>
      </c>
      <c r="M1694" s="26" t="str">
        <f>INDEX(customers!$I:$I,MATCH(orders!$B1694,customers!$A:$A,0))</f>
        <v>Social Media</v>
      </c>
      <c r="N1694" s="26" t="str">
        <f>INDEX(customers!$E:$E,MATCH(orders!$B1694,customers!$A:$A,0))</f>
        <v>Europe</v>
      </c>
      <c r="O1694" s="26" t="str">
        <f>INDEX(customers!$F:$F,MATCH(orders!$B1694,customers!$A:$A,0))</f>
        <v>Healthcare</v>
      </c>
      <c r="P1694" s="26" t="str">
        <f>INDEX(customers!$G:$G,MATCH(orders!$B1694,customers!$A:$A,0))</f>
        <v>SMBs</v>
      </c>
      <c r="Q1694" t="str">
        <f>INDEX(customers!$J:$J,MATCH(orders!$B1694,customers!$A:$A,0))</f>
        <v>Pro</v>
      </c>
      <c r="R1694" t="str">
        <f>INDEX(customers!$K:$K,MATCH(orders!$B1694,customers!$A:$A,0))</f>
        <v>Monthly</v>
      </c>
    </row>
    <row r="1695" spans="1:18" x14ac:dyDescent="0.25">
      <c r="A1695" t="s">
        <v>3136</v>
      </c>
      <c r="B1695" t="s">
        <v>3126</v>
      </c>
      <c r="C1695" t="s">
        <v>3137</v>
      </c>
      <c r="D1695" s="26">
        <v>45479</v>
      </c>
      <c r="E1695" t="s">
        <v>17</v>
      </c>
      <c r="F1695" t="s">
        <v>4</v>
      </c>
      <c r="G1695">
        <v>75</v>
      </c>
      <c r="H1695">
        <v>60</v>
      </c>
      <c r="I1695" s="26">
        <f t="shared" si="52"/>
        <v>45474</v>
      </c>
      <c r="J1695" s="26">
        <f>INDEX(customers!$L:$L,MATCH(orders!$B1695,customers!$A:$A,0))</f>
        <v>45323</v>
      </c>
      <c r="K1695">
        <v>1</v>
      </c>
      <c r="L1695">
        <f t="shared" si="53"/>
        <v>5</v>
      </c>
      <c r="M1695" s="26" t="str">
        <f>INDEX(customers!$I:$I,MATCH(orders!$B1695,customers!$A:$A,0))</f>
        <v>Social Media</v>
      </c>
      <c r="N1695" s="26" t="str">
        <f>INDEX(customers!$E:$E,MATCH(orders!$B1695,customers!$A:$A,0))</f>
        <v>Europe</v>
      </c>
      <c r="O1695" s="26" t="str">
        <f>INDEX(customers!$F:$F,MATCH(orders!$B1695,customers!$A:$A,0))</f>
        <v>Healthcare</v>
      </c>
      <c r="P1695" s="26" t="str">
        <f>INDEX(customers!$G:$G,MATCH(orders!$B1695,customers!$A:$A,0))</f>
        <v>SMBs</v>
      </c>
      <c r="Q1695" t="str">
        <f>INDEX(customers!$J:$J,MATCH(orders!$B1695,customers!$A:$A,0))</f>
        <v>Pro</v>
      </c>
      <c r="R1695" t="str">
        <f>INDEX(customers!$K:$K,MATCH(orders!$B1695,customers!$A:$A,0))</f>
        <v>Monthly</v>
      </c>
    </row>
    <row r="1696" spans="1:18" x14ac:dyDescent="0.25">
      <c r="A1696" t="s">
        <v>3138</v>
      </c>
      <c r="B1696" t="s">
        <v>3126</v>
      </c>
      <c r="C1696" t="s">
        <v>3139</v>
      </c>
      <c r="D1696" s="26">
        <v>45510</v>
      </c>
      <c r="E1696" t="s">
        <v>17</v>
      </c>
      <c r="F1696" t="s">
        <v>4</v>
      </c>
      <c r="G1696">
        <v>75</v>
      </c>
      <c r="H1696">
        <v>60</v>
      </c>
      <c r="I1696" s="26">
        <f t="shared" si="52"/>
        <v>45505</v>
      </c>
      <c r="J1696" s="26">
        <f>INDEX(customers!$L:$L,MATCH(orders!$B1696,customers!$A:$A,0))</f>
        <v>45323</v>
      </c>
      <c r="K1696">
        <v>1</v>
      </c>
      <c r="L1696">
        <f t="shared" si="53"/>
        <v>6</v>
      </c>
      <c r="M1696" s="26" t="str">
        <f>INDEX(customers!$I:$I,MATCH(orders!$B1696,customers!$A:$A,0))</f>
        <v>Social Media</v>
      </c>
      <c r="N1696" s="26" t="str">
        <f>INDEX(customers!$E:$E,MATCH(orders!$B1696,customers!$A:$A,0))</f>
        <v>Europe</v>
      </c>
      <c r="O1696" s="26" t="str">
        <f>INDEX(customers!$F:$F,MATCH(orders!$B1696,customers!$A:$A,0))</f>
        <v>Healthcare</v>
      </c>
      <c r="P1696" s="26" t="str">
        <f>INDEX(customers!$G:$G,MATCH(orders!$B1696,customers!$A:$A,0))</f>
        <v>SMBs</v>
      </c>
      <c r="Q1696" t="str">
        <f>INDEX(customers!$J:$J,MATCH(orders!$B1696,customers!$A:$A,0))</f>
        <v>Pro</v>
      </c>
      <c r="R1696" t="str">
        <f>INDEX(customers!$K:$K,MATCH(orders!$B1696,customers!$A:$A,0))</f>
        <v>Monthly</v>
      </c>
    </row>
    <row r="1697" spans="1:18" x14ac:dyDescent="0.25">
      <c r="A1697" t="s">
        <v>3140</v>
      </c>
      <c r="B1697" t="s">
        <v>3126</v>
      </c>
      <c r="C1697" t="s">
        <v>3141</v>
      </c>
      <c r="D1697" s="26">
        <v>45541</v>
      </c>
      <c r="E1697" t="s">
        <v>17</v>
      </c>
      <c r="F1697" t="s">
        <v>4</v>
      </c>
      <c r="G1697">
        <v>75</v>
      </c>
      <c r="H1697">
        <v>60</v>
      </c>
      <c r="I1697" s="26">
        <f t="shared" si="52"/>
        <v>45536</v>
      </c>
      <c r="J1697" s="26">
        <f>INDEX(customers!$L:$L,MATCH(orders!$B1697,customers!$A:$A,0))</f>
        <v>45323</v>
      </c>
      <c r="K1697">
        <v>1</v>
      </c>
      <c r="L1697">
        <f t="shared" si="53"/>
        <v>7</v>
      </c>
      <c r="M1697" s="26" t="str">
        <f>INDEX(customers!$I:$I,MATCH(orders!$B1697,customers!$A:$A,0))</f>
        <v>Social Media</v>
      </c>
      <c r="N1697" s="26" t="str">
        <f>INDEX(customers!$E:$E,MATCH(orders!$B1697,customers!$A:$A,0))</f>
        <v>Europe</v>
      </c>
      <c r="O1697" s="26" t="str">
        <f>INDEX(customers!$F:$F,MATCH(orders!$B1697,customers!$A:$A,0))</f>
        <v>Healthcare</v>
      </c>
      <c r="P1697" s="26" t="str">
        <f>INDEX(customers!$G:$G,MATCH(orders!$B1697,customers!$A:$A,0))</f>
        <v>SMBs</v>
      </c>
      <c r="Q1697" t="str">
        <f>INDEX(customers!$J:$J,MATCH(orders!$B1697,customers!$A:$A,0))</f>
        <v>Pro</v>
      </c>
      <c r="R1697" t="str">
        <f>INDEX(customers!$K:$K,MATCH(orders!$B1697,customers!$A:$A,0))</f>
        <v>Monthly</v>
      </c>
    </row>
    <row r="1698" spans="1:18" x14ac:dyDescent="0.25">
      <c r="A1698" t="s">
        <v>3142</v>
      </c>
      <c r="B1698" t="s">
        <v>3143</v>
      </c>
      <c r="C1698" t="s">
        <v>3144</v>
      </c>
      <c r="D1698" s="26">
        <v>45616</v>
      </c>
      <c r="E1698" t="s">
        <v>17</v>
      </c>
      <c r="F1698" t="s">
        <v>4</v>
      </c>
      <c r="G1698">
        <v>75</v>
      </c>
      <c r="H1698">
        <v>60</v>
      </c>
      <c r="I1698" s="26">
        <f t="shared" si="52"/>
        <v>45597</v>
      </c>
      <c r="J1698" s="26">
        <f>INDEX(customers!$L:$L,MATCH(orders!$B1698,customers!$A:$A,0))</f>
        <v>45597</v>
      </c>
      <c r="K1698">
        <v>1</v>
      </c>
      <c r="L1698">
        <f t="shared" si="53"/>
        <v>0</v>
      </c>
      <c r="M1698" s="26" t="str">
        <f>INDEX(customers!$I:$I,MATCH(orders!$B1698,customers!$A:$A,0))</f>
        <v>Affiliate</v>
      </c>
      <c r="N1698" s="26" t="str">
        <f>INDEX(customers!$E:$E,MATCH(orders!$B1698,customers!$A:$A,0))</f>
        <v>North America</v>
      </c>
      <c r="O1698" s="26" t="str">
        <f>INDEX(customers!$F:$F,MATCH(orders!$B1698,customers!$A:$A,0))</f>
        <v>Retail</v>
      </c>
      <c r="P1698" s="26" t="str">
        <f>INDEX(customers!$G:$G,MATCH(orders!$B1698,customers!$A:$A,0))</f>
        <v>Mid-Market</v>
      </c>
      <c r="Q1698" t="str">
        <f>INDEX(customers!$J:$J,MATCH(orders!$B1698,customers!$A:$A,0))</f>
        <v>Pro</v>
      </c>
      <c r="R1698" t="str">
        <f>INDEX(customers!$K:$K,MATCH(orders!$B1698,customers!$A:$A,0))</f>
        <v>Monthly</v>
      </c>
    </row>
    <row r="1699" spans="1:18" x14ac:dyDescent="0.25">
      <c r="A1699" t="s">
        <v>3145</v>
      </c>
      <c r="B1699" t="s">
        <v>3143</v>
      </c>
      <c r="C1699" t="s">
        <v>3144</v>
      </c>
      <c r="D1699" s="26">
        <v>45646</v>
      </c>
      <c r="E1699" t="s">
        <v>17</v>
      </c>
      <c r="F1699" t="s">
        <v>4</v>
      </c>
      <c r="G1699">
        <v>75</v>
      </c>
      <c r="H1699">
        <v>60</v>
      </c>
      <c r="I1699" s="26">
        <f t="shared" si="52"/>
        <v>45627</v>
      </c>
      <c r="J1699" s="26">
        <f>INDEX(customers!$L:$L,MATCH(orders!$B1699,customers!$A:$A,0))</f>
        <v>45597</v>
      </c>
      <c r="K1699">
        <v>1</v>
      </c>
      <c r="L1699">
        <f t="shared" si="53"/>
        <v>1</v>
      </c>
      <c r="M1699" s="26" t="str">
        <f>INDEX(customers!$I:$I,MATCH(orders!$B1699,customers!$A:$A,0))</f>
        <v>Affiliate</v>
      </c>
      <c r="N1699" s="26" t="str">
        <f>INDEX(customers!$E:$E,MATCH(orders!$B1699,customers!$A:$A,0))</f>
        <v>North America</v>
      </c>
      <c r="O1699" s="26" t="str">
        <f>INDEX(customers!$F:$F,MATCH(orders!$B1699,customers!$A:$A,0))</f>
        <v>Retail</v>
      </c>
      <c r="P1699" s="26" t="str">
        <f>INDEX(customers!$G:$G,MATCH(orders!$B1699,customers!$A:$A,0))</f>
        <v>Mid-Market</v>
      </c>
      <c r="Q1699" t="str">
        <f>INDEX(customers!$J:$J,MATCH(orders!$B1699,customers!$A:$A,0))</f>
        <v>Pro</v>
      </c>
      <c r="R1699" t="str">
        <f>INDEX(customers!$K:$K,MATCH(orders!$B1699,customers!$A:$A,0))</f>
        <v>Monthly</v>
      </c>
    </row>
    <row r="1700" spans="1:18" x14ac:dyDescent="0.25">
      <c r="A1700" t="s">
        <v>3146</v>
      </c>
      <c r="B1700" t="s">
        <v>3143</v>
      </c>
      <c r="C1700" t="s">
        <v>3147</v>
      </c>
      <c r="D1700" s="26">
        <v>45647</v>
      </c>
      <c r="E1700" t="s">
        <v>17</v>
      </c>
      <c r="F1700" t="s">
        <v>4</v>
      </c>
      <c r="G1700">
        <v>75</v>
      </c>
      <c r="H1700">
        <v>60</v>
      </c>
      <c r="I1700" s="26">
        <f t="shared" si="52"/>
        <v>45627</v>
      </c>
      <c r="J1700" s="26">
        <f>INDEX(customers!$L:$L,MATCH(orders!$B1700,customers!$A:$A,0))</f>
        <v>45597</v>
      </c>
      <c r="K1700">
        <v>1</v>
      </c>
      <c r="L1700">
        <f t="shared" si="53"/>
        <v>1</v>
      </c>
      <c r="M1700" s="26" t="str">
        <f>INDEX(customers!$I:$I,MATCH(orders!$B1700,customers!$A:$A,0))</f>
        <v>Affiliate</v>
      </c>
      <c r="N1700" s="26" t="str">
        <f>INDEX(customers!$E:$E,MATCH(orders!$B1700,customers!$A:$A,0))</f>
        <v>North America</v>
      </c>
      <c r="O1700" s="26" t="str">
        <f>INDEX(customers!$F:$F,MATCH(orders!$B1700,customers!$A:$A,0))</f>
        <v>Retail</v>
      </c>
      <c r="P1700" s="26" t="str">
        <f>INDEX(customers!$G:$G,MATCH(orders!$B1700,customers!$A:$A,0))</f>
        <v>Mid-Market</v>
      </c>
      <c r="Q1700" t="str">
        <f>INDEX(customers!$J:$J,MATCH(orders!$B1700,customers!$A:$A,0))</f>
        <v>Pro</v>
      </c>
      <c r="R1700" t="str">
        <f>INDEX(customers!$K:$K,MATCH(orders!$B1700,customers!$A:$A,0))</f>
        <v>Monthly</v>
      </c>
    </row>
    <row r="1701" spans="1:18" x14ac:dyDescent="0.25">
      <c r="A1701" t="s">
        <v>3148</v>
      </c>
      <c r="B1701" t="s">
        <v>3149</v>
      </c>
      <c r="C1701" t="s">
        <v>3150</v>
      </c>
      <c r="D1701" s="26">
        <v>44684</v>
      </c>
      <c r="E1701" t="s">
        <v>17</v>
      </c>
      <c r="F1701" t="s">
        <v>4</v>
      </c>
      <c r="G1701">
        <v>75</v>
      </c>
      <c r="H1701">
        <v>60</v>
      </c>
      <c r="I1701" s="26">
        <f t="shared" si="52"/>
        <v>44682</v>
      </c>
      <c r="J1701" s="26">
        <f>INDEX(customers!$L:$L,MATCH(orders!$B1701,customers!$A:$A,0))</f>
        <v>44652</v>
      </c>
      <c r="K1701">
        <v>1</v>
      </c>
      <c r="L1701">
        <f t="shared" si="53"/>
        <v>1</v>
      </c>
      <c r="M1701" s="26" t="str">
        <f>INDEX(customers!$I:$I,MATCH(orders!$B1701,customers!$A:$A,0))</f>
        <v>Paid Search</v>
      </c>
      <c r="N1701" s="26" t="str">
        <f>INDEX(customers!$E:$E,MATCH(orders!$B1701,customers!$A:$A,0))</f>
        <v>North America</v>
      </c>
      <c r="O1701" s="26" t="str">
        <f>INDEX(customers!$F:$F,MATCH(orders!$B1701,customers!$A:$A,0))</f>
        <v>Tech</v>
      </c>
      <c r="P1701" s="26" t="str">
        <f>INDEX(customers!$G:$G,MATCH(orders!$B1701,customers!$A:$A,0))</f>
        <v>SMBs</v>
      </c>
      <c r="Q1701" t="str">
        <f>INDEX(customers!$J:$J,MATCH(orders!$B1701,customers!$A:$A,0))</f>
        <v>Basic</v>
      </c>
      <c r="R1701" t="str">
        <f>INDEX(customers!$K:$K,MATCH(orders!$B1701,customers!$A:$A,0))</f>
        <v>Monthly</v>
      </c>
    </row>
    <row r="1702" spans="1:18" x14ac:dyDescent="0.25">
      <c r="A1702" t="s">
        <v>3151</v>
      </c>
      <c r="B1702" t="s">
        <v>3149</v>
      </c>
      <c r="C1702" t="s">
        <v>3152</v>
      </c>
      <c r="D1702" s="26">
        <v>44715</v>
      </c>
      <c r="E1702" t="s">
        <v>17</v>
      </c>
      <c r="F1702" t="s">
        <v>4</v>
      </c>
      <c r="G1702">
        <v>75</v>
      </c>
      <c r="H1702">
        <v>60</v>
      </c>
      <c r="I1702" s="26">
        <f t="shared" si="52"/>
        <v>44713</v>
      </c>
      <c r="J1702" s="26">
        <f>INDEX(customers!$L:$L,MATCH(orders!$B1702,customers!$A:$A,0))</f>
        <v>44652</v>
      </c>
      <c r="K1702">
        <v>1</v>
      </c>
      <c r="L1702">
        <f t="shared" si="53"/>
        <v>2</v>
      </c>
      <c r="M1702" s="26" t="str">
        <f>INDEX(customers!$I:$I,MATCH(orders!$B1702,customers!$A:$A,0))</f>
        <v>Paid Search</v>
      </c>
      <c r="N1702" s="26" t="str">
        <f>INDEX(customers!$E:$E,MATCH(orders!$B1702,customers!$A:$A,0))</f>
        <v>North America</v>
      </c>
      <c r="O1702" s="26" t="str">
        <f>INDEX(customers!$F:$F,MATCH(orders!$B1702,customers!$A:$A,0))</f>
        <v>Tech</v>
      </c>
      <c r="P1702" s="26" t="str">
        <f>INDEX(customers!$G:$G,MATCH(orders!$B1702,customers!$A:$A,0))</f>
        <v>SMBs</v>
      </c>
      <c r="Q1702" t="str">
        <f>INDEX(customers!$J:$J,MATCH(orders!$B1702,customers!$A:$A,0))</f>
        <v>Basic</v>
      </c>
      <c r="R1702" t="str">
        <f>INDEX(customers!$K:$K,MATCH(orders!$B1702,customers!$A:$A,0))</f>
        <v>Monthly</v>
      </c>
    </row>
    <row r="1703" spans="1:18" x14ac:dyDescent="0.25">
      <c r="A1703" t="s">
        <v>3153</v>
      </c>
      <c r="B1703" t="s">
        <v>3149</v>
      </c>
      <c r="C1703" t="s">
        <v>3152</v>
      </c>
      <c r="D1703" s="26">
        <v>44745</v>
      </c>
      <c r="E1703" t="s">
        <v>17</v>
      </c>
      <c r="F1703" t="s">
        <v>4</v>
      </c>
      <c r="G1703">
        <v>75</v>
      </c>
      <c r="H1703">
        <v>60</v>
      </c>
      <c r="I1703" s="26">
        <f t="shared" si="52"/>
        <v>44743</v>
      </c>
      <c r="J1703" s="26">
        <f>INDEX(customers!$L:$L,MATCH(orders!$B1703,customers!$A:$A,0))</f>
        <v>44652</v>
      </c>
      <c r="K1703">
        <v>1</v>
      </c>
      <c r="L1703">
        <f t="shared" si="53"/>
        <v>3</v>
      </c>
      <c r="M1703" s="26" t="str">
        <f>INDEX(customers!$I:$I,MATCH(orders!$B1703,customers!$A:$A,0))</f>
        <v>Paid Search</v>
      </c>
      <c r="N1703" s="26" t="str">
        <f>INDEX(customers!$E:$E,MATCH(orders!$B1703,customers!$A:$A,0))</f>
        <v>North America</v>
      </c>
      <c r="O1703" s="26" t="str">
        <f>INDEX(customers!$F:$F,MATCH(orders!$B1703,customers!$A:$A,0))</f>
        <v>Tech</v>
      </c>
      <c r="P1703" s="26" t="str">
        <f>INDEX(customers!$G:$G,MATCH(orders!$B1703,customers!$A:$A,0))</f>
        <v>SMBs</v>
      </c>
      <c r="Q1703" t="str">
        <f>INDEX(customers!$J:$J,MATCH(orders!$B1703,customers!$A:$A,0))</f>
        <v>Basic</v>
      </c>
      <c r="R1703" t="str">
        <f>INDEX(customers!$K:$K,MATCH(orders!$B1703,customers!$A:$A,0))</f>
        <v>Monthly</v>
      </c>
    </row>
    <row r="1704" spans="1:18" x14ac:dyDescent="0.25">
      <c r="A1704" t="s">
        <v>3154</v>
      </c>
      <c r="B1704" t="s">
        <v>3149</v>
      </c>
      <c r="C1704" t="s">
        <v>3155</v>
      </c>
      <c r="D1704">
        <v>44746</v>
      </c>
      <c r="E1704" t="s">
        <v>17</v>
      </c>
      <c r="F1704" t="s">
        <v>4</v>
      </c>
      <c r="G1704">
        <v>75</v>
      </c>
      <c r="H1704">
        <v>60</v>
      </c>
      <c r="I1704" s="26">
        <f t="shared" si="52"/>
        <v>44743</v>
      </c>
      <c r="J1704" s="26">
        <f>INDEX(customers!$L:$L,MATCH(orders!$B1704,customers!$A:$A,0))</f>
        <v>44652</v>
      </c>
      <c r="K1704">
        <v>1</v>
      </c>
      <c r="L1704">
        <f t="shared" si="53"/>
        <v>3</v>
      </c>
      <c r="M1704" s="26" t="str">
        <f>INDEX(customers!$I:$I,MATCH(orders!$B1704,customers!$A:$A,0))</f>
        <v>Paid Search</v>
      </c>
      <c r="N1704" s="26" t="str">
        <f>INDEX(customers!$E:$E,MATCH(orders!$B1704,customers!$A:$A,0))</f>
        <v>North America</v>
      </c>
      <c r="O1704" s="26" t="str">
        <f>INDEX(customers!$F:$F,MATCH(orders!$B1704,customers!$A:$A,0))</f>
        <v>Tech</v>
      </c>
      <c r="P1704" s="26" t="str">
        <f>INDEX(customers!$G:$G,MATCH(orders!$B1704,customers!$A:$A,0))</f>
        <v>SMBs</v>
      </c>
      <c r="Q1704" t="str">
        <f>INDEX(customers!$J:$J,MATCH(orders!$B1704,customers!$A:$A,0))</f>
        <v>Basic</v>
      </c>
      <c r="R1704" t="str">
        <f>INDEX(customers!$K:$K,MATCH(orders!$B1704,customers!$A:$A,0))</f>
        <v>Monthly</v>
      </c>
    </row>
    <row r="1705" spans="1:18" x14ac:dyDescent="0.25">
      <c r="A1705" t="s">
        <v>3156</v>
      </c>
      <c r="B1705" t="s">
        <v>3149</v>
      </c>
      <c r="C1705" t="s">
        <v>3157</v>
      </c>
      <c r="D1705">
        <v>44777</v>
      </c>
      <c r="E1705" t="s">
        <v>17</v>
      </c>
      <c r="F1705" t="s">
        <v>4</v>
      </c>
      <c r="G1705">
        <v>75</v>
      </c>
      <c r="H1705">
        <v>60</v>
      </c>
      <c r="I1705" s="26">
        <f t="shared" si="52"/>
        <v>44774</v>
      </c>
      <c r="J1705" s="26">
        <f>INDEX(customers!$L:$L,MATCH(orders!$B1705,customers!$A:$A,0))</f>
        <v>44652</v>
      </c>
      <c r="K1705">
        <v>1</v>
      </c>
      <c r="L1705">
        <f t="shared" si="53"/>
        <v>4</v>
      </c>
      <c r="M1705" s="26" t="str">
        <f>INDEX(customers!$I:$I,MATCH(orders!$B1705,customers!$A:$A,0))</f>
        <v>Paid Search</v>
      </c>
      <c r="N1705" s="26" t="str">
        <f>INDEX(customers!$E:$E,MATCH(orders!$B1705,customers!$A:$A,0))</f>
        <v>North America</v>
      </c>
      <c r="O1705" s="26" t="str">
        <f>INDEX(customers!$F:$F,MATCH(orders!$B1705,customers!$A:$A,0))</f>
        <v>Tech</v>
      </c>
      <c r="P1705" s="26" t="str">
        <f>INDEX(customers!$G:$G,MATCH(orders!$B1705,customers!$A:$A,0))</f>
        <v>SMBs</v>
      </c>
      <c r="Q1705" t="str">
        <f>INDEX(customers!$J:$J,MATCH(orders!$B1705,customers!$A:$A,0))</f>
        <v>Basic</v>
      </c>
      <c r="R1705" t="str">
        <f>INDEX(customers!$K:$K,MATCH(orders!$B1705,customers!$A:$A,0))</f>
        <v>Monthly</v>
      </c>
    </row>
    <row r="1706" spans="1:18" x14ac:dyDescent="0.25">
      <c r="A1706" t="s">
        <v>3158</v>
      </c>
      <c r="B1706" t="s">
        <v>3149</v>
      </c>
      <c r="C1706" t="s">
        <v>3159</v>
      </c>
      <c r="D1706">
        <v>44808</v>
      </c>
      <c r="E1706" t="s">
        <v>17</v>
      </c>
      <c r="F1706" t="s">
        <v>4</v>
      </c>
      <c r="G1706">
        <v>75</v>
      </c>
      <c r="H1706">
        <v>60</v>
      </c>
      <c r="I1706" s="26">
        <f t="shared" si="52"/>
        <v>44805</v>
      </c>
      <c r="J1706" s="26">
        <f>INDEX(customers!$L:$L,MATCH(orders!$B1706,customers!$A:$A,0))</f>
        <v>44652</v>
      </c>
      <c r="K1706">
        <v>1</v>
      </c>
      <c r="L1706">
        <f t="shared" si="53"/>
        <v>5</v>
      </c>
      <c r="M1706" s="26" t="str">
        <f>INDEX(customers!$I:$I,MATCH(orders!$B1706,customers!$A:$A,0))</f>
        <v>Paid Search</v>
      </c>
      <c r="N1706" s="26" t="str">
        <f>INDEX(customers!$E:$E,MATCH(orders!$B1706,customers!$A:$A,0))</f>
        <v>North America</v>
      </c>
      <c r="O1706" s="26" t="str">
        <f>INDEX(customers!$F:$F,MATCH(orders!$B1706,customers!$A:$A,0))</f>
        <v>Tech</v>
      </c>
      <c r="P1706" s="26" t="str">
        <f>INDEX(customers!$G:$G,MATCH(orders!$B1706,customers!$A:$A,0))</f>
        <v>SMBs</v>
      </c>
      <c r="Q1706" t="str">
        <f>INDEX(customers!$J:$J,MATCH(orders!$B1706,customers!$A:$A,0))</f>
        <v>Basic</v>
      </c>
      <c r="R1706" t="str">
        <f>INDEX(customers!$K:$K,MATCH(orders!$B1706,customers!$A:$A,0))</f>
        <v>Monthly</v>
      </c>
    </row>
    <row r="1707" spans="1:18" x14ac:dyDescent="0.25">
      <c r="A1707" t="s">
        <v>3160</v>
      </c>
      <c r="B1707" t="s">
        <v>3149</v>
      </c>
      <c r="C1707" t="s">
        <v>3159</v>
      </c>
      <c r="D1707">
        <v>44838</v>
      </c>
      <c r="E1707" t="s">
        <v>17</v>
      </c>
      <c r="F1707" t="s">
        <v>4</v>
      </c>
      <c r="G1707">
        <v>75</v>
      </c>
      <c r="H1707">
        <v>60</v>
      </c>
      <c r="I1707" s="26">
        <f t="shared" si="52"/>
        <v>44835</v>
      </c>
      <c r="J1707" s="26">
        <f>INDEX(customers!$L:$L,MATCH(orders!$B1707,customers!$A:$A,0))</f>
        <v>44652</v>
      </c>
      <c r="K1707">
        <v>1</v>
      </c>
      <c r="L1707">
        <f t="shared" si="53"/>
        <v>6</v>
      </c>
      <c r="M1707" s="26" t="str">
        <f>INDEX(customers!$I:$I,MATCH(orders!$B1707,customers!$A:$A,0))</f>
        <v>Paid Search</v>
      </c>
      <c r="N1707" s="26" t="str">
        <f>INDEX(customers!$E:$E,MATCH(orders!$B1707,customers!$A:$A,0))</f>
        <v>North America</v>
      </c>
      <c r="O1707" s="26" t="str">
        <f>INDEX(customers!$F:$F,MATCH(orders!$B1707,customers!$A:$A,0))</f>
        <v>Tech</v>
      </c>
      <c r="P1707" s="26" t="str">
        <f>INDEX(customers!$G:$G,MATCH(orders!$B1707,customers!$A:$A,0))</f>
        <v>SMBs</v>
      </c>
      <c r="Q1707" t="str">
        <f>INDEX(customers!$J:$J,MATCH(orders!$B1707,customers!$A:$A,0))</f>
        <v>Basic</v>
      </c>
      <c r="R1707" t="str">
        <f>INDEX(customers!$K:$K,MATCH(orders!$B1707,customers!$A:$A,0))</f>
        <v>Monthly</v>
      </c>
    </row>
    <row r="1708" spans="1:18" x14ac:dyDescent="0.25">
      <c r="A1708" t="s">
        <v>3161</v>
      </c>
      <c r="B1708" t="s">
        <v>3149</v>
      </c>
      <c r="C1708" t="s">
        <v>3162</v>
      </c>
      <c r="D1708">
        <v>44839</v>
      </c>
      <c r="E1708" t="s">
        <v>17</v>
      </c>
      <c r="F1708" t="s">
        <v>4</v>
      </c>
      <c r="G1708">
        <v>75</v>
      </c>
      <c r="H1708">
        <v>60</v>
      </c>
      <c r="I1708" s="26">
        <f t="shared" si="52"/>
        <v>44835</v>
      </c>
      <c r="J1708" s="26">
        <f>INDEX(customers!$L:$L,MATCH(orders!$B1708,customers!$A:$A,0))</f>
        <v>44652</v>
      </c>
      <c r="K1708">
        <v>1</v>
      </c>
      <c r="L1708">
        <f t="shared" si="53"/>
        <v>6</v>
      </c>
      <c r="M1708" s="26" t="str">
        <f>INDEX(customers!$I:$I,MATCH(orders!$B1708,customers!$A:$A,0))</f>
        <v>Paid Search</v>
      </c>
      <c r="N1708" s="26" t="str">
        <f>INDEX(customers!$E:$E,MATCH(orders!$B1708,customers!$A:$A,0))</f>
        <v>North America</v>
      </c>
      <c r="O1708" s="26" t="str">
        <f>INDEX(customers!$F:$F,MATCH(orders!$B1708,customers!$A:$A,0))</f>
        <v>Tech</v>
      </c>
      <c r="P1708" s="26" t="str">
        <f>INDEX(customers!$G:$G,MATCH(orders!$B1708,customers!$A:$A,0))</f>
        <v>SMBs</v>
      </c>
      <c r="Q1708" t="str">
        <f>INDEX(customers!$J:$J,MATCH(orders!$B1708,customers!$A:$A,0))</f>
        <v>Basic</v>
      </c>
      <c r="R1708" t="str">
        <f>INDEX(customers!$K:$K,MATCH(orders!$B1708,customers!$A:$A,0))</f>
        <v>Monthly</v>
      </c>
    </row>
    <row r="1709" spans="1:18" x14ac:dyDescent="0.25">
      <c r="A1709" t="s">
        <v>3163</v>
      </c>
      <c r="B1709" t="s">
        <v>3149</v>
      </c>
      <c r="C1709" t="s">
        <v>3164</v>
      </c>
      <c r="D1709">
        <v>44870</v>
      </c>
      <c r="E1709" t="s">
        <v>17</v>
      </c>
      <c r="F1709" t="s">
        <v>4</v>
      </c>
      <c r="G1709">
        <v>75</v>
      </c>
      <c r="H1709">
        <v>60</v>
      </c>
      <c r="I1709" s="26">
        <f t="shared" si="52"/>
        <v>44866</v>
      </c>
      <c r="J1709" s="26">
        <f>INDEX(customers!$L:$L,MATCH(orders!$B1709,customers!$A:$A,0))</f>
        <v>44652</v>
      </c>
      <c r="K1709">
        <v>1</v>
      </c>
      <c r="L1709">
        <f t="shared" si="53"/>
        <v>7</v>
      </c>
      <c r="M1709" s="26" t="str">
        <f>INDEX(customers!$I:$I,MATCH(orders!$B1709,customers!$A:$A,0))</f>
        <v>Paid Search</v>
      </c>
      <c r="N1709" s="26" t="str">
        <f>INDEX(customers!$E:$E,MATCH(orders!$B1709,customers!$A:$A,0))</f>
        <v>North America</v>
      </c>
      <c r="O1709" s="26" t="str">
        <f>INDEX(customers!$F:$F,MATCH(orders!$B1709,customers!$A:$A,0))</f>
        <v>Tech</v>
      </c>
      <c r="P1709" s="26" t="str">
        <f>INDEX(customers!$G:$G,MATCH(orders!$B1709,customers!$A:$A,0))</f>
        <v>SMBs</v>
      </c>
      <c r="Q1709" t="str">
        <f>INDEX(customers!$J:$J,MATCH(orders!$B1709,customers!$A:$A,0))</f>
        <v>Basic</v>
      </c>
      <c r="R1709" t="str">
        <f>INDEX(customers!$K:$K,MATCH(orders!$B1709,customers!$A:$A,0))</f>
        <v>Monthly</v>
      </c>
    </row>
    <row r="1710" spans="1:18" x14ac:dyDescent="0.25">
      <c r="A1710" t="s">
        <v>3165</v>
      </c>
      <c r="B1710" t="s">
        <v>3149</v>
      </c>
      <c r="C1710" t="s">
        <v>3164</v>
      </c>
      <c r="D1710">
        <v>44900</v>
      </c>
      <c r="E1710" t="s">
        <v>17</v>
      </c>
      <c r="F1710" t="s">
        <v>4</v>
      </c>
      <c r="G1710">
        <v>75</v>
      </c>
      <c r="H1710">
        <v>60</v>
      </c>
      <c r="I1710" s="26">
        <f t="shared" si="52"/>
        <v>44896</v>
      </c>
      <c r="J1710" s="26">
        <f>INDEX(customers!$L:$L,MATCH(orders!$B1710,customers!$A:$A,0))</f>
        <v>44652</v>
      </c>
      <c r="K1710">
        <v>1</v>
      </c>
      <c r="L1710">
        <f t="shared" si="53"/>
        <v>8</v>
      </c>
      <c r="M1710" s="26" t="str">
        <f>INDEX(customers!$I:$I,MATCH(orders!$B1710,customers!$A:$A,0))</f>
        <v>Paid Search</v>
      </c>
      <c r="N1710" s="26" t="str">
        <f>INDEX(customers!$E:$E,MATCH(orders!$B1710,customers!$A:$A,0))</f>
        <v>North America</v>
      </c>
      <c r="O1710" s="26" t="str">
        <f>INDEX(customers!$F:$F,MATCH(orders!$B1710,customers!$A:$A,0))</f>
        <v>Tech</v>
      </c>
      <c r="P1710" s="26" t="str">
        <f>INDEX(customers!$G:$G,MATCH(orders!$B1710,customers!$A:$A,0))</f>
        <v>SMBs</v>
      </c>
      <c r="Q1710" t="str">
        <f>INDEX(customers!$J:$J,MATCH(orders!$B1710,customers!$A:$A,0))</f>
        <v>Basic</v>
      </c>
      <c r="R1710" t="str">
        <f>INDEX(customers!$K:$K,MATCH(orders!$B1710,customers!$A:$A,0))</f>
        <v>Monthly</v>
      </c>
    </row>
    <row r="1711" spans="1:18" x14ac:dyDescent="0.25">
      <c r="A1711" t="s">
        <v>3166</v>
      </c>
      <c r="B1711" t="s">
        <v>3149</v>
      </c>
      <c r="C1711" t="s">
        <v>3167</v>
      </c>
      <c r="D1711">
        <v>44901</v>
      </c>
      <c r="E1711" t="s">
        <v>17</v>
      </c>
      <c r="F1711" t="s">
        <v>4</v>
      </c>
      <c r="G1711">
        <v>75</v>
      </c>
      <c r="H1711">
        <v>60</v>
      </c>
      <c r="I1711" s="26">
        <f t="shared" si="52"/>
        <v>44896</v>
      </c>
      <c r="J1711" s="26">
        <f>INDEX(customers!$L:$L,MATCH(orders!$B1711,customers!$A:$A,0))</f>
        <v>44652</v>
      </c>
      <c r="K1711">
        <v>1</v>
      </c>
      <c r="L1711">
        <f t="shared" si="53"/>
        <v>8</v>
      </c>
      <c r="M1711" s="26" t="str">
        <f>INDEX(customers!$I:$I,MATCH(orders!$B1711,customers!$A:$A,0))</f>
        <v>Paid Search</v>
      </c>
      <c r="N1711" s="26" t="str">
        <f>INDEX(customers!$E:$E,MATCH(orders!$B1711,customers!$A:$A,0))</f>
        <v>North America</v>
      </c>
      <c r="O1711" s="26" t="str">
        <f>INDEX(customers!$F:$F,MATCH(orders!$B1711,customers!$A:$A,0))</f>
        <v>Tech</v>
      </c>
      <c r="P1711" s="26" t="str">
        <f>INDEX(customers!$G:$G,MATCH(orders!$B1711,customers!$A:$A,0))</f>
        <v>SMBs</v>
      </c>
      <c r="Q1711" t="str">
        <f>INDEX(customers!$J:$J,MATCH(orders!$B1711,customers!$A:$A,0))</f>
        <v>Basic</v>
      </c>
      <c r="R1711" t="str">
        <f>INDEX(customers!$K:$K,MATCH(orders!$B1711,customers!$A:$A,0))</f>
        <v>Monthly</v>
      </c>
    </row>
    <row r="1712" spans="1:18" x14ac:dyDescent="0.25">
      <c r="A1712" t="s">
        <v>3168</v>
      </c>
      <c r="B1712" t="s">
        <v>3149</v>
      </c>
      <c r="C1712" t="s">
        <v>3169</v>
      </c>
      <c r="D1712">
        <v>44932</v>
      </c>
      <c r="E1712" t="s">
        <v>17</v>
      </c>
      <c r="F1712" t="s">
        <v>4</v>
      </c>
      <c r="G1712">
        <v>75</v>
      </c>
      <c r="H1712">
        <v>60</v>
      </c>
      <c r="I1712" s="26">
        <f t="shared" si="52"/>
        <v>44927</v>
      </c>
      <c r="J1712" s="26">
        <f>INDEX(customers!$L:$L,MATCH(orders!$B1712,customers!$A:$A,0))</f>
        <v>44652</v>
      </c>
      <c r="K1712">
        <v>1</v>
      </c>
      <c r="L1712">
        <f t="shared" si="53"/>
        <v>9</v>
      </c>
      <c r="M1712" s="26" t="str">
        <f>INDEX(customers!$I:$I,MATCH(orders!$B1712,customers!$A:$A,0))</f>
        <v>Paid Search</v>
      </c>
      <c r="N1712" s="26" t="str">
        <f>INDEX(customers!$E:$E,MATCH(orders!$B1712,customers!$A:$A,0))</f>
        <v>North America</v>
      </c>
      <c r="O1712" s="26" t="str">
        <f>INDEX(customers!$F:$F,MATCH(orders!$B1712,customers!$A:$A,0))</f>
        <v>Tech</v>
      </c>
      <c r="P1712" s="26" t="str">
        <f>INDEX(customers!$G:$G,MATCH(orders!$B1712,customers!$A:$A,0))</f>
        <v>SMBs</v>
      </c>
      <c r="Q1712" t="str">
        <f>INDEX(customers!$J:$J,MATCH(orders!$B1712,customers!$A:$A,0))</f>
        <v>Basic</v>
      </c>
      <c r="R1712" t="str">
        <f>INDEX(customers!$K:$K,MATCH(orders!$B1712,customers!$A:$A,0))</f>
        <v>Monthly</v>
      </c>
    </row>
    <row r="1713" spans="1:18" x14ac:dyDescent="0.25">
      <c r="A1713" t="s">
        <v>3170</v>
      </c>
      <c r="B1713" t="s">
        <v>3149</v>
      </c>
      <c r="C1713" t="s">
        <v>3171</v>
      </c>
      <c r="D1713">
        <v>44963</v>
      </c>
      <c r="E1713" t="s">
        <v>17</v>
      </c>
      <c r="F1713" t="s">
        <v>4</v>
      </c>
      <c r="G1713">
        <v>75</v>
      </c>
      <c r="H1713">
        <v>60</v>
      </c>
      <c r="I1713" s="26">
        <f t="shared" si="52"/>
        <v>44958</v>
      </c>
      <c r="J1713" s="26">
        <f>INDEX(customers!$L:$L,MATCH(orders!$B1713,customers!$A:$A,0))</f>
        <v>44652</v>
      </c>
      <c r="K1713">
        <v>1</v>
      </c>
      <c r="L1713">
        <f t="shared" si="53"/>
        <v>10</v>
      </c>
      <c r="M1713" s="26" t="str">
        <f>INDEX(customers!$I:$I,MATCH(orders!$B1713,customers!$A:$A,0))</f>
        <v>Paid Search</v>
      </c>
      <c r="N1713" s="26" t="str">
        <f>INDEX(customers!$E:$E,MATCH(orders!$B1713,customers!$A:$A,0))</f>
        <v>North America</v>
      </c>
      <c r="O1713" s="26" t="str">
        <f>INDEX(customers!$F:$F,MATCH(orders!$B1713,customers!$A:$A,0))</f>
        <v>Tech</v>
      </c>
      <c r="P1713" s="26" t="str">
        <f>INDEX(customers!$G:$G,MATCH(orders!$B1713,customers!$A:$A,0))</f>
        <v>SMBs</v>
      </c>
      <c r="Q1713" t="str">
        <f>INDEX(customers!$J:$J,MATCH(orders!$B1713,customers!$A:$A,0))</f>
        <v>Basic</v>
      </c>
      <c r="R1713" t="str">
        <f>INDEX(customers!$K:$K,MATCH(orders!$B1713,customers!$A:$A,0))</f>
        <v>Monthly</v>
      </c>
    </row>
    <row r="1714" spans="1:18" x14ac:dyDescent="0.25">
      <c r="A1714" t="s">
        <v>3172</v>
      </c>
      <c r="B1714" t="s">
        <v>3149</v>
      </c>
      <c r="C1714" t="s">
        <v>3171</v>
      </c>
      <c r="D1714">
        <v>44991</v>
      </c>
      <c r="E1714" t="s">
        <v>17</v>
      </c>
      <c r="F1714" t="s">
        <v>4</v>
      </c>
      <c r="G1714">
        <v>75</v>
      </c>
      <c r="H1714">
        <v>60</v>
      </c>
      <c r="I1714" s="26">
        <f t="shared" si="52"/>
        <v>44986</v>
      </c>
      <c r="J1714" s="26">
        <f>INDEX(customers!$L:$L,MATCH(orders!$B1714,customers!$A:$A,0))</f>
        <v>44652</v>
      </c>
      <c r="K1714">
        <v>1</v>
      </c>
      <c r="L1714">
        <f t="shared" si="53"/>
        <v>11</v>
      </c>
      <c r="M1714" s="26" t="str">
        <f>INDEX(customers!$I:$I,MATCH(orders!$B1714,customers!$A:$A,0))</f>
        <v>Paid Search</v>
      </c>
      <c r="N1714" s="26" t="str">
        <f>INDEX(customers!$E:$E,MATCH(orders!$B1714,customers!$A:$A,0))</f>
        <v>North America</v>
      </c>
      <c r="O1714" s="26" t="str">
        <f>INDEX(customers!$F:$F,MATCH(orders!$B1714,customers!$A:$A,0))</f>
        <v>Tech</v>
      </c>
      <c r="P1714" s="26" t="str">
        <f>INDEX(customers!$G:$G,MATCH(orders!$B1714,customers!$A:$A,0))</f>
        <v>SMBs</v>
      </c>
      <c r="Q1714" t="str">
        <f>INDEX(customers!$J:$J,MATCH(orders!$B1714,customers!$A:$A,0))</f>
        <v>Basic</v>
      </c>
      <c r="R1714" t="str">
        <f>INDEX(customers!$K:$K,MATCH(orders!$B1714,customers!$A:$A,0))</f>
        <v>Monthly</v>
      </c>
    </row>
    <row r="1715" spans="1:18" x14ac:dyDescent="0.25">
      <c r="A1715" t="s">
        <v>3173</v>
      </c>
      <c r="B1715" t="s">
        <v>3149</v>
      </c>
      <c r="C1715" t="s">
        <v>3174</v>
      </c>
      <c r="D1715">
        <v>44994</v>
      </c>
      <c r="E1715" t="s">
        <v>17</v>
      </c>
      <c r="F1715" t="s">
        <v>4</v>
      </c>
      <c r="G1715">
        <v>75</v>
      </c>
      <c r="H1715">
        <v>60</v>
      </c>
      <c r="I1715" s="26">
        <f t="shared" si="52"/>
        <v>44986</v>
      </c>
      <c r="J1715" s="26">
        <f>INDEX(customers!$L:$L,MATCH(orders!$B1715,customers!$A:$A,0))</f>
        <v>44652</v>
      </c>
      <c r="K1715">
        <v>1</v>
      </c>
      <c r="L1715">
        <f t="shared" si="53"/>
        <v>11</v>
      </c>
      <c r="M1715" s="26" t="str">
        <f>INDEX(customers!$I:$I,MATCH(orders!$B1715,customers!$A:$A,0))</f>
        <v>Paid Search</v>
      </c>
      <c r="N1715" s="26" t="str">
        <f>INDEX(customers!$E:$E,MATCH(orders!$B1715,customers!$A:$A,0))</f>
        <v>North America</v>
      </c>
      <c r="O1715" s="26" t="str">
        <f>INDEX(customers!$F:$F,MATCH(orders!$B1715,customers!$A:$A,0))</f>
        <v>Tech</v>
      </c>
      <c r="P1715" s="26" t="str">
        <f>INDEX(customers!$G:$G,MATCH(orders!$B1715,customers!$A:$A,0))</f>
        <v>SMBs</v>
      </c>
      <c r="Q1715" t="str">
        <f>INDEX(customers!$J:$J,MATCH(orders!$B1715,customers!$A:$A,0))</f>
        <v>Basic</v>
      </c>
      <c r="R1715" t="str">
        <f>INDEX(customers!$K:$K,MATCH(orders!$B1715,customers!$A:$A,0))</f>
        <v>Monthly</v>
      </c>
    </row>
    <row r="1716" spans="1:18" x14ac:dyDescent="0.25">
      <c r="A1716" t="s">
        <v>3175</v>
      </c>
      <c r="B1716" t="s">
        <v>3149</v>
      </c>
      <c r="C1716" t="s">
        <v>3176</v>
      </c>
      <c r="D1716">
        <v>45025</v>
      </c>
      <c r="E1716" t="s">
        <v>17</v>
      </c>
      <c r="F1716" t="s">
        <v>4</v>
      </c>
      <c r="G1716">
        <v>75</v>
      </c>
      <c r="H1716">
        <v>60</v>
      </c>
      <c r="I1716" s="26">
        <f t="shared" si="52"/>
        <v>45017</v>
      </c>
      <c r="J1716" s="26">
        <f>INDEX(customers!$L:$L,MATCH(orders!$B1716,customers!$A:$A,0))</f>
        <v>44652</v>
      </c>
      <c r="K1716">
        <v>1</v>
      </c>
      <c r="L1716">
        <f t="shared" si="53"/>
        <v>12</v>
      </c>
      <c r="M1716" s="26" t="str">
        <f>INDEX(customers!$I:$I,MATCH(orders!$B1716,customers!$A:$A,0))</f>
        <v>Paid Search</v>
      </c>
      <c r="N1716" s="26" t="str">
        <f>INDEX(customers!$E:$E,MATCH(orders!$B1716,customers!$A:$A,0))</f>
        <v>North America</v>
      </c>
      <c r="O1716" s="26" t="str">
        <f>INDEX(customers!$F:$F,MATCH(orders!$B1716,customers!$A:$A,0))</f>
        <v>Tech</v>
      </c>
      <c r="P1716" s="26" t="str">
        <f>INDEX(customers!$G:$G,MATCH(orders!$B1716,customers!$A:$A,0))</f>
        <v>SMBs</v>
      </c>
      <c r="Q1716" t="str">
        <f>INDEX(customers!$J:$J,MATCH(orders!$B1716,customers!$A:$A,0))</f>
        <v>Basic</v>
      </c>
      <c r="R1716" t="str">
        <f>INDEX(customers!$K:$K,MATCH(orders!$B1716,customers!$A:$A,0))</f>
        <v>Monthly</v>
      </c>
    </row>
    <row r="1717" spans="1:18" x14ac:dyDescent="0.25">
      <c r="A1717" t="s">
        <v>3177</v>
      </c>
      <c r="B1717" t="s">
        <v>3149</v>
      </c>
      <c r="C1717" t="s">
        <v>3176</v>
      </c>
      <c r="D1717">
        <v>45055</v>
      </c>
      <c r="E1717" t="s">
        <v>17</v>
      </c>
      <c r="F1717" t="s">
        <v>4</v>
      </c>
      <c r="G1717">
        <v>75</v>
      </c>
      <c r="H1717">
        <v>60</v>
      </c>
      <c r="I1717" s="26">
        <f t="shared" si="52"/>
        <v>45047</v>
      </c>
      <c r="J1717" s="26">
        <f>INDEX(customers!$L:$L,MATCH(orders!$B1717,customers!$A:$A,0))</f>
        <v>44652</v>
      </c>
      <c r="K1717">
        <v>1</v>
      </c>
      <c r="L1717">
        <f t="shared" si="53"/>
        <v>13</v>
      </c>
      <c r="M1717" s="26" t="str">
        <f>INDEX(customers!$I:$I,MATCH(orders!$B1717,customers!$A:$A,0))</f>
        <v>Paid Search</v>
      </c>
      <c r="N1717" s="26" t="str">
        <f>INDEX(customers!$E:$E,MATCH(orders!$B1717,customers!$A:$A,0))</f>
        <v>North America</v>
      </c>
      <c r="O1717" s="26" t="str">
        <f>INDEX(customers!$F:$F,MATCH(orders!$B1717,customers!$A:$A,0))</f>
        <v>Tech</v>
      </c>
      <c r="P1717" s="26" t="str">
        <f>INDEX(customers!$G:$G,MATCH(orders!$B1717,customers!$A:$A,0))</f>
        <v>SMBs</v>
      </c>
      <c r="Q1717" t="str">
        <f>INDEX(customers!$J:$J,MATCH(orders!$B1717,customers!$A:$A,0))</f>
        <v>Basic</v>
      </c>
      <c r="R1717" t="str">
        <f>INDEX(customers!$K:$K,MATCH(orders!$B1717,customers!$A:$A,0))</f>
        <v>Monthly</v>
      </c>
    </row>
    <row r="1718" spans="1:18" x14ac:dyDescent="0.25">
      <c r="A1718" t="s">
        <v>3178</v>
      </c>
      <c r="B1718" t="s">
        <v>3149</v>
      </c>
      <c r="C1718" t="s">
        <v>3179</v>
      </c>
      <c r="D1718">
        <v>45056</v>
      </c>
      <c r="E1718" t="s">
        <v>17</v>
      </c>
      <c r="F1718" t="s">
        <v>4</v>
      </c>
      <c r="G1718">
        <v>75</v>
      </c>
      <c r="H1718">
        <v>60</v>
      </c>
      <c r="I1718" s="26">
        <f t="shared" si="52"/>
        <v>45047</v>
      </c>
      <c r="J1718" s="26">
        <f>INDEX(customers!$L:$L,MATCH(orders!$B1718,customers!$A:$A,0))</f>
        <v>44652</v>
      </c>
      <c r="K1718">
        <v>1</v>
      </c>
      <c r="L1718">
        <f t="shared" si="53"/>
        <v>13</v>
      </c>
      <c r="M1718" s="26" t="str">
        <f>INDEX(customers!$I:$I,MATCH(orders!$B1718,customers!$A:$A,0))</f>
        <v>Paid Search</v>
      </c>
      <c r="N1718" s="26" t="str">
        <f>INDEX(customers!$E:$E,MATCH(orders!$B1718,customers!$A:$A,0))</f>
        <v>North America</v>
      </c>
      <c r="O1718" s="26" t="str">
        <f>INDEX(customers!$F:$F,MATCH(orders!$B1718,customers!$A:$A,0))</f>
        <v>Tech</v>
      </c>
      <c r="P1718" s="26" t="str">
        <f>INDEX(customers!$G:$G,MATCH(orders!$B1718,customers!$A:$A,0))</f>
        <v>SMBs</v>
      </c>
      <c r="Q1718" t="str">
        <f>INDEX(customers!$J:$J,MATCH(orders!$B1718,customers!$A:$A,0))</f>
        <v>Basic</v>
      </c>
      <c r="R1718" t="str">
        <f>INDEX(customers!$K:$K,MATCH(orders!$B1718,customers!$A:$A,0))</f>
        <v>Monthly</v>
      </c>
    </row>
    <row r="1719" spans="1:18" x14ac:dyDescent="0.25">
      <c r="A1719" t="s">
        <v>3180</v>
      </c>
      <c r="B1719" t="s">
        <v>3149</v>
      </c>
      <c r="C1719" t="s">
        <v>3181</v>
      </c>
      <c r="D1719">
        <v>45087</v>
      </c>
      <c r="E1719" t="s">
        <v>17</v>
      </c>
      <c r="F1719" t="s">
        <v>4</v>
      </c>
      <c r="G1719">
        <v>75</v>
      </c>
      <c r="H1719">
        <v>60</v>
      </c>
      <c r="I1719" s="26">
        <f t="shared" si="52"/>
        <v>45078</v>
      </c>
      <c r="J1719" s="26">
        <f>INDEX(customers!$L:$L,MATCH(orders!$B1719,customers!$A:$A,0))</f>
        <v>44652</v>
      </c>
      <c r="K1719">
        <v>1</v>
      </c>
      <c r="L1719">
        <f t="shared" si="53"/>
        <v>14</v>
      </c>
      <c r="M1719" s="26" t="str">
        <f>INDEX(customers!$I:$I,MATCH(orders!$B1719,customers!$A:$A,0))</f>
        <v>Paid Search</v>
      </c>
      <c r="N1719" s="26" t="str">
        <f>INDEX(customers!$E:$E,MATCH(orders!$B1719,customers!$A:$A,0))</f>
        <v>North America</v>
      </c>
      <c r="O1719" s="26" t="str">
        <f>INDEX(customers!$F:$F,MATCH(orders!$B1719,customers!$A:$A,0))</f>
        <v>Tech</v>
      </c>
      <c r="P1719" s="26" t="str">
        <f>INDEX(customers!$G:$G,MATCH(orders!$B1719,customers!$A:$A,0))</f>
        <v>SMBs</v>
      </c>
      <c r="Q1719" t="str">
        <f>INDEX(customers!$J:$J,MATCH(orders!$B1719,customers!$A:$A,0))</f>
        <v>Basic</v>
      </c>
      <c r="R1719" t="str">
        <f>INDEX(customers!$K:$K,MATCH(orders!$B1719,customers!$A:$A,0))</f>
        <v>Monthly</v>
      </c>
    </row>
    <row r="1720" spans="1:18" x14ac:dyDescent="0.25">
      <c r="A1720" t="s">
        <v>3182</v>
      </c>
      <c r="B1720" t="s">
        <v>3149</v>
      </c>
      <c r="C1720" t="s">
        <v>3181</v>
      </c>
      <c r="D1720">
        <v>45117</v>
      </c>
      <c r="E1720" t="s">
        <v>17</v>
      </c>
      <c r="F1720" t="s">
        <v>4</v>
      </c>
      <c r="G1720">
        <v>75</v>
      </c>
      <c r="H1720">
        <v>60</v>
      </c>
      <c r="I1720" s="26">
        <f t="shared" si="52"/>
        <v>45108</v>
      </c>
      <c r="J1720" s="26">
        <f>INDEX(customers!$L:$L,MATCH(orders!$B1720,customers!$A:$A,0))</f>
        <v>44652</v>
      </c>
      <c r="K1720">
        <v>1</v>
      </c>
      <c r="L1720">
        <f t="shared" si="53"/>
        <v>15</v>
      </c>
      <c r="M1720" s="26" t="str">
        <f>INDEX(customers!$I:$I,MATCH(orders!$B1720,customers!$A:$A,0))</f>
        <v>Paid Search</v>
      </c>
      <c r="N1720" s="26" t="str">
        <f>INDEX(customers!$E:$E,MATCH(orders!$B1720,customers!$A:$A,0))</f>
        <v>North America</v>
      </c>
      <c r="O1720" s="26" t="str">
        <f>INDEX(customers!$F:$F,MATCH(orders!$B1720,customers!$A:$A,0))</f>
        <v>Tech</v>
      </c>
      <c r="P1720" s="26" t="str">
        <f>INDEX(customers!$G:$G,MATCH(orders!$B1720,customers!$A:$A,0))</f>
        <v>SMBs</v>
      </c>
      <c r="Q1720" t="str">
        <f>INDEX(customers!$J:$J,MATCH(orders!$B1720,customers!$A:$A,0))</f>
        <v>Basic</v>
      </c>
      <c r="R1720" t="str">
        <f>INDEX(customers!$K:$K,MATCH(orders!$B1720,customers!$A:$A,0))</f>
        <v>Monthly</v>
      </c>
    </row>
    <row r="1721" spans="1:18" x14ac:dyDescent="0.25">
      <c r="A1721" t="s">
        <v>3183</v>
      </c>
      <c r="B1721" t="s">
        <v>3149</v>
      </c>
      <c r="C1721" t="s">
        <v>3184</v>
      </c>
      <c r="D1721">
        <v>45118</v>
      </c>
      <c r="E1721" t="s">
        <v>17</v>
      </c>
      <c r="F1721" t="s">
        <v>4</v>
      </c>
      <c r="G1721">
        <v>75</v>
      </c>
      <c r="H1721">
        <v>60</v>
      </c>
      <c r="I1721" s="26">
        <f t="shared" si="52"/>
        <v>45108</v>
      </c>
      <c r="J1721" s="26">
        <f>INDEX(customers!$L:$L,MATCH(orders!$B1721,customers!$A:$A,0))</f>
        <v>44652</v>
      </c>
      <c r="K1721">
        <v>1</v>
      </c>
      <c r="L1721">
        <f t="shared" si="53"/>
        <v>15</v>
      </c>
      <c r="M1721" s="26" t="str">
        <f>INDEX(customers!$I:$I,MATCH(orders!$B1721,customers!$A:$A,0))</f>
        <v>Paid Search</v>
      </c>
      <c r="N1721" s="26" t="str">
        <f>INDEX(customers!$E:$E,MATCH(orders!$B1721,customers!$A:$A,0))</f>
        <v>North America</v>
      </c>
      <c r="O1721" s="26" t="str">
        <f>INDEX(customers!$F:$F,MATCH(orders!$B1721,customers!$A:$A,0))</f>
        <v>Tech</v>
      </c>
      <c r="P1721" s="26" t="str">
        <f>INDEX(customers!$G:$G,MATCH(orders!$B1721,customers!$A:$A,0))</f>
        <v>SMBs</v>
      </c>
      <c r="Q1721" t="str">
        <f>INDEX(customers!$J:$J,MATCH(orders!$B1721,customers!$A:$A,0))</f>
        <v>Basic</v>
      </c>
      <c r="R1721" t="str">
        <f>INDEX(customers!$K:$K,MATCH(orders!$B1721,customers!$A:$A,0))</f>
        <v>Monthly</v>
      </c>
    </row>
    <row r="1722" spans="1:18" x14ac:dyDescent="0.25">
      <c r="A1722" t="s">
        <v>3185</v>
      </c>
      <c r="B1722" t="s">
        <v>3149</v>
      </c>
      <c r="C1722" t="s">
        <v>3186</v>
      </c>
      <c r="D1722">
        <v>45149</v>
      </c>
      <c r="E1722" t="s">
        <v>18</v>
      </c>
      <c r="F1722" t="s">
        <v>4</v>
      </c>
      <c r="G1722">
        <v>135</v>
      </c>
      <c r="H1722">
        <v>110.7</v>
      </c>
      <c r="I1722" s="26">
        <f t="shared" si="52"/>
        <v>45139</v>
      </c>
      <c r="J1722" s="26">
        <f>INDEX(customers!$L:$L,MATCH(orders!$B1722,customers!$A:$A,0))</f>
        <v>44652</v>
      </c>
      <c r="K1722">
        <v>1</v>
      </c>
      <c r="L1722">
        <f t="shared" si="53"/>
        <v>16</v>
      </c>
      <c r="M1722" s="26" t="str">
        <f>INDEX(customers!$I:$I,MATCH(orders!$B1722,customers!$A:$A,0))</f>
        <v>Paid Search</v>
      </c>
      <c r="N1722" s="26" t="str">
        <f>INDEX(customers!$E:$E,MATCH(orders!$B1722,customers!$A:$A,0))</f>
        <v>North America</v>
      </c>
      <c r="O1722" s="26" t="str">
        <f>INDEX(customers!$F:$F,MATCH(orders!$B1722,customers!$A:$A,0))</f>
        <v>Tech</v>
      </c>
      <c r="P1722" s="26" t="str">
        <f>INDEX(customers!$G:$G,MATCH(orders!$B1722,customers!$A:$A,0))</f>
        <v>SMBs</v>
      </c>
      <c r="Q1722" t="str">
        <f>INDEX(customers!$J:$J,MATCH(orders!$B1722,customers!$A:$A,0))</f>
        <v>Basic</v>
      </c>
      <c r="R1722" t="str">
        <f>INDEX(customers!$K:$K,MATCH(orders!$B1722,customers!$A:$A,0))</f>
        <v>Monthly</v>
      </c>
    </row>
    <row r="1723" spans="1:18" x14ac:dyDescent="0.25">
      <c r="A1723" t="s">
        <v>3187</v>
      </c>
      <c r="B1723" t="s">
        <v>3149</v>
      </c>
      <c r="C1723" t="s">
        <v>3188</v>
      </c>
      <c r="D1723">
        <v>45180</v>
      </c>
      <c r="E1723" t="s">
        <v>18</v>
      </c>
      <c r="F1723" t="s">
        <v>4</v>
      </c>
      <c r="G1723">
        <v>135</v>
      </c>
      <c r="H1723">
        <v>110.7</v>
      </c>
      <c r="I1723" s="26">
        <f t="shared" si="52"/>
        <v>45170</v>
      </c>
      <c r="J1723" s="26">
        <f>INDEX(customers!$L:$L,MATCH(orders!$B1723,customers!$A:$A,0))</f>
        <v>44652</v>
      </c>
      <c r="K1723">
        <v>1</v>
      </c>
      <c r="L1723">
        <f t="shared" si="53"/>
        <v>17</v>
      </c>
      <c r="M1723" s="26" t="str">
        <f>INDEX(customers!$I:$I,MATCH(orders!$B1723,customers!$A:$A,0))</f>
        <v>Paid Search</v>
      </c>
      <c r="N1723" s="26" t="str">
        <f>INDEX(customers!$E:$E,MATCH(orders!$B1723,customers!$A:$A,0))</f>
        <v>North America</v>
      </c>
      <c r="O1723" s="26" t="str">
        <f>INDEX(customers!$F:$F,MATCH(orders!$B1723,customers!$A:$A,0))</f>
        <v>Tech</v>
      </c>
      <c r="P1723" s="26" t="str">
        <f>INDEX(customers!$G:$G,MATCH(orders!$B1723,customers!$A:$A,0))</f>
        <v>SMBs</v>
      </c>
      <c r="Q1723" t="str">
        <f>INDEX(customers!$J:$J,MATCH(orders!$B1723,customers!$A:$A,0))</f>
        <v>Basic</v>
      </c>
      <c r="R1723" t="str">
        <f>INDEX(customers!$K:$K,MATCH(orders!$B1723,customers!$A:$A,0))</f>
        <v>Monthly</v>
      </c>
    </row>
    <row r="1724" spans="1:18" x14ac:dyDescent="0.25">
      <c r="A1724" t="s">
        <v>3189</v>
      </c>
      <c r="B1724" t="s">
        <v>3149</v>
      </c>
      <c r="C1724" t="s">
        <v>3188</v>
      </c>
      <c r="D1724">
        <v>45210</v>
      </c>
      <c r="E1724" t="s">
        <v>18</v>
      </c>
      <c r="F1724" t="s">
        <v>4</v>
      </c>
      <c r="G1724">
        <v>135</v>
      </c>
      <c r="H1724">
        <v>110.7</v>
      </c>
      <c r="I1724" s="26">
        <f t="shared" si="52"/>
        <v>45200</v>
      </c>
      <c r="J1724" s="26">
        <f>INDEX(customers!$L:$L,MATCH(orders!$B1724,customers!$A:$A,0))</f>
        <v>44652</v>
      </c>
      <c r="K1724">
        <v>1</v>
      </c>
      <c r="L1724">
        <f t="shared" si="53"/>
        <v>18</v>
      </c>
      <c r="M1724" s="26" t="str">
        <f>INDEX(customers!$I:$I,MATCH(orders!$B1724,customers!$A:$A,0))</f>
        <v>Paid Search</v>
      </c>
      <c r="N1724" s="26" t="str">
        <f>INDEX(customers!$E:$E,MATCH(orders!$B1724,customers!$A:$A,0))</f>
        <v>North America</v>
      </c>
      <c r="O1724" s="26" t="str">
        <f>INDEX(customers!$F:$F,MATCH(orders!$B1724,customers!$A:$A,0))</f>
        <v>Tech</v>
      </c>
      <c r="P1724" s="26" t="str">
        <f>INDEX(customers!$G:$G,MATCH(orders!$B1724,customers!$A:$A,0))</f>
        <v>SMBs</v>
      </c>
      <c r="Q1724" t="str">
        <f>INDEX(customers!$J:$J,MATCH(orders!$B1724,customers!$A:$A,0))</f>
        <v>Basic</v>
      </c>
      <c r="R1724" t="str">
        <f>INDEX(customers!$K:$K,MATCH(orders!$B1724,customers!$A:$A,0))</f>
        <v>Monthly</v>
      </c>
    </row>
    <row r="1725" spans="1:18" x14ac:dyDescent="0.25">
      <c r="A1725" t="s">
        <v>3190</v>
      </c>
      <c r="B1725" t="s">
        <v>3149</v>
      </c>
      <c r="C1725" t="s">
        <v>3191</v>
      </c>
      <c r="D1725">
        <v>45211</v>
      </c>
      <c r="E1725" t="s">
        <v>18</v>
      </c>
      <c r="F1725" t="s">
        <v>4</v>
      </c>
      <c r="G1725">
        <v>135</v>
      </c>
      <c r="H1725">
        <v>110.7</v>
      </c>
      <c r="I1725" s="26">
        <f t="shared" si="52"/>
        <v>45200</v>
      </c>
      <c r="J1725" s="26">
        <f>INDEX(customers!$L:$L,MATCH(orders!$B1725,customers!$A:$A,0))</f>
        <v>44652</v>
      </c>
      <c r="K1725">
        <v>1</v>
      </c>
      <c r="L1725">
        <f t="shared" si="53"/>
        <v>18</v>
      </c>
      <c r="M1725" s="26" t="str">
        <f>INDEX(customers!$I:$I,MATCH(orders!$B1725,customers!$A:$A,0))</f>
        <v>Paid Search</v>
      </c>
      <c r="N1725" s="26" t="str">
        <f>INDEX(customers!$E:$E,MATCH(orders!$B1725,customers!$A:$A,0))</f>
        <v>North America</v>
      </c>
      <c r="O1725" s="26" t="str">
        <f>INDEX(customers!$F:$F,MATCH(orders!$B1725,customers!$A:$A,0))</f>
        <v>Tech</v>
      </c>
      <c r="P1725" s="26" t="str">
        <f>INDEX(customers!$G:$G,MATCH(orders!$B1725,customers!$A:$A,0))</f>
        <v>SMBs</v>
      </c>
      <c r="Q1725" t="str">
        <f>INDEX(customers!$J:$J,MATCH(orders!$B1725,customers!$A:$A,0))</f>
        <v>Basic</v>
      </c>
      <c r="R1725" t="str">
        <f>INDEX(customers!$K:$K,MATCH(orders!$B1725,customers!$A:$A,0))</f>
        <v>Monthly</v>
      </c>
    </row>
    <row r="1726" spans="1:18" x14ac:dyDescent="0.25">
      <c r="A1726" t="s">
        <v>3192</v>
      </c>
      <c r="B1726" t="s">
        <v>3193</v>
      </c>
      <c r="C1726" t="s">
        <v>3194</v>
      </c>
      <c r="D1726">
        <v>44981</v>
      </c>
      <c r="E1726" t="s">
        <v>18</v>
      </c>
      <c r="F1726" t="s">
        <v>4</v>
      </c>
      <c r="G1726">
        <v>135</v>
      </c>
      <c r="H1726">
        <v>110.7</v>
      </c>
      <c r="I1726" s="26">
        <f t="shared" si="52"/>
        <v>44958</v>
      </c>
      <c r="J1726" s="26">
        <f>INDEX(customers!$L:$L,MATCH(orders!$B1726,customers!$A:$A,0))</f>
        <v>44958</v>
      </c>
      <c r="K1726">
        <v>1</v>
      </c>
      <c r="L1726">
        <f t="shared" si="53"/>
        <v>0</v>
      </c>
      <c r="M1726" s="26" t="str">
        <f>INDEX(customers!$I:$I,MATCH(orders!$B1726,customers!$A:$A,0))</f>
        <v>Social Media</v>
      </c>
      <c r="N1726" s="26" t="str">
        <f>INDEX(customers!$E:$E,MATCH(orders!$B1726,customers!$A:$A,0))</f>
        <v>North America</v>
      </c>
      <c r="O1726" s="26" t="str">
        <f>INDEX(customers!$F:$F,MATCH(orders!$B1726,customers!$A:$A,0))</f>
        <v>Retail</v>
      </c>
      <c r="P1726" s="26" t="str">
        <f>INDEX(customers!$G:$G,MATCH(orders!$B1726,customers!$A:$A,0))</f>
        <v>SMBs</v>
      </c>
      <c r="Q1726" t="str">
        <f>INDEX(customers!$J:$J,MATCH(orders!$B1726,customers!$A:$A,0))</f>
        <v>Pro</v>
      </c>
      <c r="R1726" t="str">
        <f>INDEX(customers!$K:$K,MATCH(orders!$B1726,customers!$A:$A,0))</f>
        <v>Monthly</v>
      </c>
    </row>
    <row r="1727" spans="1:18" x14ac:dyDescent="0.25">
      <c r="A1727" t="s">
        <v>3195</v>
      </c>
      <c r="B1727" t="s">
        <v>3193</v>
      </c>
      <c r="C1727" t="s">
        <v>3194</v>
      </c>
      <c r="D1727">
        <v>45009</v>
      </c>
      <c r="E1727" t="s">
        <v>18</v>
      </c>
      <c r="F1727" t="s">
        <v>4</v>
      </c>
      <c r="G1727">
        <v>135</v>
      </c>
      <c r="H1727">
        <v>110.7</v>
      </c>
      <c r="I1727" s="26">
        <f t="shared" si="52"/>
        <v>44986</v>
      </c>
      <c r="J1727" s="26">
        <f>INDEX(customers!$L:$L,MATCH(orders!$B1727,customers!$A:$A,0))</f>
        <v>44958</v>
      </c>
      <c r="K1727">
        <v>1</v>
      </c>
      <c r="L1727">
        <f t="shared" si="53"/>
        <v>1</v>
      </c>
      <c r="M1727" s="26" t="str">
        <f>INDEX(customers!$I:$I,MATCH(orders!$B1727,customers!$A:$A,0))</f>
        <v>Social Media</v>
      </c>
      <c r="N1727" s="26" t="str">
        <f>INDEX(customers!$E:$E,MATCH(orders!$B1727,customers!$A:$A,0))</f>
        <v>North America</v>
      </c>
      <c r="O1727" s="26" t="str">
        <f>INDEX(customers!$F:$F,MATCH(orders!$B1727,customers!$A:$A,0))</f>
        <v>Retail</v>
      </c>
      <c r="P1727" s="26" t="str">
        <f>INDEX(customers!$G:$G,MATCH(orders!$B1727,customers!$A:$A,0))</f>
        <v>SMBs</v>
      </c>
      <c r="Q1727" t="str">
        <f>INDEX(customers!$J:$J,MATCH(orders!$B1727,customers!$A:$A,0))</f>
        <v>Pro</v>
      </c>
      <c r="R1727" t="str">
        <f>INDEX(customers!$K:$K,MATCH(orders!$B1727,customers!$A:$A,0))</f>
        <v>Monthly</v>
      </c>
    </row>
    <row r="1728" spans="1:18" x14ac:dyDescent="0.25">
      <c r="A1728" t="s">
        <v>3196</v>
      </c>
      <c r="B1728" t="s">
        <v>3193</v>
      </c>
      <c r="C1728" t="s">
        <v>3197</v>
      </c>
      <c r="D1728">
        <v>45012</v>
      </c>
      <c r="E1728" t="s">
        <v>18</v>
      </c>
      <c r="F1728" t="s">
        <v>4</v>
      </c>
      <c r="G1728">
        <v>135</v>
      </c>
      <c r="H1728">
        <v>110.7</v>
      </c>
      <c r="I1728" s="26">
        <f t="shared" si="52"/>
        <v>44986</v>
      </c>
      <c r="J1728" s="26">
        <f>INDEX(customers!$L:$L,MATCH(orders!$B1728,customers!$A:$A,0))</f>
        <v>44958</v>
      </c>
      <c r="K1728">
        <v>1</v>
      </c>
      <c r="L1728">
        <f t="shared" si="53"/>
        <v>1</v>
      </c>
      <c r="M1728" s="26" t="str">
        <f>INDEX(customers!$I:$I,MATCH(orders!$B1728,customers!$A:$A,0))</f>
        <v>Social Media</v>
      </c>
      <c r="N1728" s="26" t="str">
        <f>INDEX(customers!$E:$E,MATCH(orders!$B1728,customers!$A:$A,0))</f>
        <v>North America</v>
      </c>
      <c r="O1728" s="26" t="str">
        <f>INDEX(customers!$F:$F,MATCH(orders!$B1728,customers!$A:$A,0))</f>
        <v>Retail</v>
      </c>
      <c r="P1728" s="26" t="str">
        <f>INDEX(customers!$G:$G,MATCH(orders!$B1728,customers!$A:$A,0))</f>
        <v>SMBs</v>
      </c>
      <c r="Q1728" t="str">
        <f>INDEX(customers!$J:$J,MATCH(orders!$B1728,customers!$A:$A,0))</f>
        <v>Pro</v>
      </c>
      <c r="R1728" t="str">
        <f>INDEX(customers!$K:$K,MATCH(orders!$B1728,customers!$A:$A,0))</f>
        <v>Monthly</v>
      </c>
    </row>
    <row r="1729" spans="1:18" x14ac:dyDescent="0.25">
      <c r="A1729" t="s">
        <v>3198</v>
      </c>
      <c r="B1729" t="s">
        <v>3193</v>
      </c>
      <c r="C1729" t="s">
        <v>3199</v>
      </c>
      <c r="D1729">
        <v>45043</v>
      </c>
      <c r="E1729" t="s">
        <v>18</v>
      </c>
      <c r="F1729" t="s">
        <v>4</v>
      </c>
      <c r="G1729">
        <v>135</v>
      </c>
      <c r="H1729">
        <v>110.7</v>
      </c>
      <c r="I1729" s="26">
        <f t="shared" si="52"/>
        <v>45017</v>
      </c>
      <c r="J1729" s="26">
        <f>INDEX(customers!$L:$L,MATCH(orders!$B1729,customers!$A:$A,0))</f>
        <v>44958</v>
      </c>
      <c r="K1729">
        <v>1</v>
      </c>
      <c r="L1729">
        <f t="shared" si="53"/>
        <v>2</v>
      </c>
      <c r="M1729" s="26" t="str">
        <f>INDEX(customers!$I:$I,MATCH(orders!$B1729,customers!$A:$A,0))</f>
        <v>Social Media</v>
      </c>
      <c r="N1729" s="26" t="str">
        <f>INDEX(customers!$E:$E,MATCH(orders!$B1729,customers!$A:$A,0))</f>
        <v>North America</v>
      </c>
      <c r="O1729" s="26" t="str">
        <f>INDEX(customers!$F:$F,MATCH(orders!$B1729,customers!$A:$A,0))</f>
        <v>Retail</v>
      </c>
      <c r="P1729" s="26" t="str">
        <f>INDEX(customers!$G:$G,MATCH(orders!$B1729,customers!$A:$A,0))</f>
        <v>SMBs</v>
      </c>
      <c r="Q1729" t="str">
        <f>INDEX(customers!$J:$J,MATCH(orders!$B1729,customers!$A:$A,0))</f>
        <v>Pro</v>
      </c>
      <c r="R1729" t="str">
        <f>INDEX(customers!$K:$K,MATCH(orders!$B1729,customers!$A:$A,0))</f>
        <v>Monthly</v>
      </c>
    </row>
    <row r="1730" spans="1:18" x14ac:dyDescent="0.25">
      <c r="A1730" t="s">
        <v>3200</v>
      </c>
      <c r="B1730" t="s">
        <v>3193</v>
      </c>
      <c r="C1730" t="s">
        <v>3199</v>
      </c>
      <c r="D1730">
        <v>45073</v>
      </c>
      <c r="E1730" t="s">
        <v>18</v>
      </c>
      <c r="F1730" t="s">
        <v>4</v>
      </c>
      <c r="G1730">
        <v>135</v>
      </c>
      <c r="H1730">
        <v>110.7</v>
      </c>
      <c r="I1730" s="26">
        <f t="shared" ref="I1730:I1793" si="54">EOMONTH(D1730,-1)+1</f>
        <v>45047</v>
      </c>
      <c r="J1730" s="26">
        <f>INDEX(customers!$L:$L,MATCH(orders!$B1730,customers!$A:$A,0))</f>
        <v>44958</v>
      </c>
      <c r="K1730">
        <v>1</v>
      </c>
      <c r="L1730">
        <f t="shared" si="53"/>
        <v>3</v>
      </c>
      <c r="M1730" s="26" t="str">
        <f>INDEX(customers!$I:$I,MATCH(orders!$B1730,customers!$A:$A,0))</f>
        <v>Social Media</v>
      </c>
      <c r="N1730" s="26" t="str">
        <f>INDEX(customers!$E:$E,MATCH(orders!$B1730,customers!$A:$A,0))</f>
        <v>North America</v>
      </c>
      <c r="O1730" s="26" t="str">
        <f>INDEX(customers!$F:$F,MATCH(orders!$B1730,customers!$A:$A,0))</f>
        <v>Retail</v>
      </c>
      <c r="P1730" s="26" t="str">
        <f>INDEX(customers!$G:$G,MATCH(orders!$B1730,customers!$A:$A,0))</f>
        <v>SMBs</v>
      </c>
      <c r="Q1730" t="str">
        <f>INDEX(customers!$J:$J,MATCH(orders!$B1730,customers!$A:$A,0))</f>
        <v>Pro</v>
      </c>
      <c r="R1730" t="str">
        <f>INDEX(customers!$K:$K,MATCH(orders!$B1730,customers!$A:$A,0))</f>
        <v>Monthly</v>
      </c>
    </row>
    <row r="1731" spans="1:18" x14ac:dyDescent="0.25">
      <c r="A1731" t="s">
        <v>3201</v>
      </c>
      <c r="B1731" t="s">
        <v>3193</v>
      </c>
      <c r="C1731" t="s">
        <v>3202</v>
      </c>
      <c r="D1731">
        <v>45074</v>
      </c>
      <c r="E1731" t="s">
        <v>18</v>
      </c>
      <c r="F1731" t="s">
        <v>4</v>
      </c>
      <c r="G1731">
        <v>135</v>
      </c>
      <c r="H1731">
        <v>110.7</v>
      </c>
      <c r="I1731" s="26">
        <f t="shared" si="54"/>
        <v>45047</v>
      </c>
      <c r="J1731" s="26">
        <f>INDEX(customers!$L:$L,MATCH(orders!$B1731,customers!$A:$A,0))</f>
        <v>44958</v>
      </c>
      <c r="K1731">
        <v>1</v>
      </c>
      <c r="L1731">
        <f t="shared" ref="L1731:L1794" si="55">DATEDIF(J1731,I1731,"M")</f>
        <v>3</v>
      </c>
      <c r="M1731" s="26" t="str">
        <f>INDEX(customers!$I:$I,MATCH(orders!$B1731,customers!$A:$A,0))</f>
        <v>Social Media</v>
      </c>
      <c r="N1731" s="26" t="str">
        <f>INDEX(customers!$E:$E,MATCH(orders!$B1731,customers!$A:$A,0))</f>
        <v>North America</v>
      </c>
      <c r="O1731" s="26" t="str">
        <f>INDEX(customers!$F:$F,MATCH(orders!$B1731,customers!$A:$A,0))</f>
        <v>Retail</v>
      </c>
      <c r="P1731" s="26" t="str">
        <f>INDEX(customers!$G:$G,MATCH(orders!$B1731,customers!$A:$A,0))</f>
        <v>SMBs</v>
      </c>
      <c r="Q1731" t="str">
        <f>INDEX(customers!$J:$J,MATCH(orders!$B1731,customers!$A:$A,0))</f>
        <v>Pro</v>
      </c>
      <c r="R1731" t="str">
        <f>INDEX(customers!$K:$K,MATCH(orders!$B1731,customers!$A:$A,0))</f>
        <v>Monthly</v>
      </c>
    </row>
    <row r="1732" spans="1:18" x14ac:dyDescent="0.25">
      <c r="A1732" t="s">
        <v>3203</v>
      </c>
      <c r="B1732" t="s">
        <v>3193</v>
      </c>
      <c r="C1732" t="s">
        <v>3204</v>
      </c>
      <c r="D1732">
        <v>45105</v>
      </c>
      <c r="E1732" t="s">
        <v>18</v>
      </c>
      <c r="F1732" t="s">
        <v>4</v>
      </c>
      <c r="G1732">
        <v>135</v>
      </c>
      <c r="H1732">
        <v>110.7</v>
      </c>
      <c r="I1732" s="26">
        <f t="shared" si="54"/>
        <v>45078</v>
      </c>
      <c r="J1732" s="26">
        <f>INDEX(customers!$L:$L,MATCH(orders!$B1732,customers!$A:$A,0))</f>
        <v>44958</v>
      </c>
      <c r="K1732">
        <v>1</v>
      </c>
      <c r="L1732">
        <f t="shared" si="55"/>
        <v>4</v>
      </c>
      <c r="M1732" s="26" t="str">
        <f>INDEX(customers!$I:$I,MATCH(orders!$B1732,customers!$A:$A,0))</f>
        <v>Social Media</v>
      </c>
      <c r="N1732" s="26" t="str">
        <f>INDEX(customers!$E:$E,MATCH(orders!$B1732,customers!$A:$A,0))</f>
        <v>North America</v>
      </c>
      <c r="O1732" s="26" t="str">
        <f>INDEX(customers!$F:$F,MATCH(orders!$B1732,customers!$A:$A,0))</f>
        <v>Retail</v>
      </c>
      <c r="P1732" s="26" t="str">
        <f>INDEX(customers!$G:$G,MATCH(orders!$B1732,customers!$A:$A,0))</f>
        <v>SMBs</v>
      </c>
      <c r="Q1732" t="str">
        <f>INDEX(customers!$J:$J,MATCH(orders!$B1732,customers!$A:$A,0))</f>
        <v>Pro</v>
      </c>
      <c r="R1732" t="str">
        <f>INDEX(customers!$K:$K,MATCH(orders!$B1732,customers!$A:$A,0))</f>
        <v>Monthly</v>
      </c>
    </row>
    <row r="1733" spans="1:18" x14ac:dyDescent="0.25">
      <c r="A1733" t="s">
        <v>3205</v>
      </c>
      <c r="B1733" t="s">
        <v>3193</v>
      </c>
      <c r="C1733" t="s">
        <v>3204</v>
      </c>
      <c r="D1733">
        <v>45135</v>
      </c>
      <c r="E1733" t="s">
        <v>18</v>
      </c>
      <c r="F1733" t="s">
        <v>4</v>
      </c>
      <c r="G1733">
        <v>135</v>
      </c>
      <c r="H1733">
        <v>110.7</v>
      </c>
      <c r="I1733" s="26">
        <f t="shared" si="54"/>
        <v>45108</v>
      </c>
      <c r="J1733" s="26">
        <f>INDEX(customers!$L:$L,MATCH(orders!$B1733,customers!$A:$A,0))</f>
        <v>44958</v>
      </c>
      <c r="K1733">
        <v>1</v>
      </c>
      <c r="L1733">
        <f t="shared" si="55"/>
        <v>5</v>
      </c>
      <c r="M1733" s="26" t="str">
        <f>INDEX(customers!$I:$I,MATCH(orders!$B1733,customers!$A:$A,0))</f>
        <v>Social Media</v>
      </c>
      <c r="N1733" s="26" t="str">
        <f>INDEX(customers!$E:$E,MATCH(orders!$B1733,customers!$A:$A,0))</f>
        <v>North America</v>
      </c>
      <c r="O1733" s="26" t="str">
        <f>INDEX(customers!$F:$F,MATCH(orders!$B1733,customers!$A:$A,0))</f>
        <v>Retail</v>
      </c>
      <c r="P1733" s="26" t="str">
        <f>INDEX(customers!$G:$G,MATCH(orders!$B1733,customers!$A:$A,0))</f>
        <v>SMBs</v>
      </c>
      <c r="Q1733" t="str">
        <f>INDEX(customers!$J:$J,MATCH(orders!$B1733,customers!$A:$A,0))</f>
        <v>Pro</v>
      </c>
      <c r="R1733" t="str">
        <f>INDEX(customers!$K:$K,MATCH(orders!$B1733,customers!$A:$A,0))</f>
        <v>Monthly</v>
      </c>
    </row>
    <row r="1734" spans="1:18" x14ac:dyDescent="0.25">
      <c r="A1734" t="s">
        <v>3206</v>
      </c>
      <c r="B1734" t="s">
        <v>3193</v>
      </c>
      <c r="C1734" t="s">
        <v>3207</v>
      </c>
      <c r="D1734">
        <v>45136</v>
      </c>
      <c r="E1734" t="s">
        <v>18</v>
      </c>
      <c r="F1734" t="s">
        <v>4</v>
      </c>
      <c r="G1734">
        <v>135</v>
      </c>
      <c r="H1734">
        <v>110.7</v>
      </c>
      <c r="I1734" s="26">
        <f t="shared" si="54"/>
        <v>45108</v>
      </c>
      <c r="J1734" s="26">
        <f>INDEX(customers!$L:$L,MATCH(orders!$B1734,customers!$A:$A,0))</f>
        <v>44958</v>
      </c>
      <c r="K1734">
        <v>1</v>
      </c>
      <c r="L1734">
        <f t="shared" si="55"/>
        <v>5</v>
      </c>
      <c r="M1734" s="26" t="str">
        <f>INDEX(customers!$I:$I,MATCH(orders!$B1734,customers!$A:$A,0))</f>
        <v>Social Media</v>
      </c>
      <c r="N1734" s="26" t="str">
        <f>INDEX(customers!$E:$E,MATCH(orders!$B1734,customers!$A:$A,0))</f>
        <v>North America</v>
      </c>
      <c r="O1734" s="26" t="str">
        <f>INDEX(customers!$F:$F,MATCH(orders!$B1734,customers!$A:$A,0))</f>
        <v>Retail</v>
      </c>
      <c r="P1734" s="26" t="str">
        <f>INDEX(customers!$G:$G,MATCH(orders!$B1734,customers!$A:$A,0))</f>
        <v>SMBs</v>
      </c>
      <c r="Q1734" t="str">
        <f>INDEX(customers!$J:$J,MATCH(orders!$B1734,customers!$A:$A,0))</f>
        <v>Pro</v>
      </c>
      <c r="R1734" t="str">
        <f>INDEX(customers!$K:$K,MATCH(orders!$B1734,customers!$A:$A,0))</f>
        <v>Monthly</v>
      </c>
    </row>
    <row r="1735" spans="1:18" x14ac:dyDescent="0.25">
      <c r="A1735" t="s">
        <v>3208</v>
      </c>
      <c r="B1735" t="s">
        <v>3193</v>
      </c>
      <c r="C1735" t="s">
        <v>3209</v>
      </c>
      <c r="D1735">
        <v>45167</v>
      </c>
      <c r="E1735" t="s">
        <v>17</v>
      </c>
      <c r="F1735" t="s">
        <v>4</v>
      </c>
      <c r="G1735">
        <v>75</v>
      </c>
      <c r="H1735">
        <v>60</v>
      </c>
      <c r="I1735" s="26">
        <f t="shared" si="54"/>
        <v>45139</v>
      </c>
      <c r="J1735" s="26">
        <f>INDEX(customers!$L:$L,MATCH(orders!$B1735,customers!$A:$A,0))</f>
        <v>44958</v>
      </c>
      <c r="K1735">
        <v>1</v>
      </c>
      <c r="L1735">
        <f t="shared" si="55"/>
        <v>6</v>
      </c>
      <c r="M1735" s="26" t="str">
        <f>INDEX(customers!$I:$I,MATCH(orders!$B1735,customers!$A:$A,0))</f>
        <v>Social Media</v>
      </c>
      <c r="N1735" s="26" t="str">
        <f>INDEX(customers!$E:$E,MATCH(orders!$B1735,customers!$A:$A,0))</f>
        <v>North America</v>
      </c>
      <c r="O1735" s="26" t="str">
        <f>INDEX(customers!$F:$F,MATCH(orders!$B1735,customers!$A:$A,0))</f>
        <v>Retail</v>
      </c>
      <c r="P1735" s="26" t="str">
        <f>INDEX(customers!$G:$G,MATCH(orders!$B1735,customers!$A:$A,0))</f>
        <v>SMBs</v>
      </c>
      <c r="Q1735" t="str">
        <f>INDEX(customers!$J:$J,MATCH(orders!$B1735,customers!$A:$A,0))</f>
        <v>Pro</v>
      </c>
      <c r="R1735" t="str">
        <f>INDEX(customers!$K:$K,MATCH(orders!$B1735,customers!$A:$A,0))</f>
        <v>Monthly</v>
      </c>
    </row>
    <row r="1736" spans="1:18" x14ac:dyDescent="0.25">
      <c r="A1736" t="s">
        <v>3210</v>
      </c>
      <c r="B1736" t="s">
        <v>3193</v>
      </c>
      <c r="C1736" t="s">
        <v>3211</v>
      </c>
      <c r="D1736">
        <v>45198</v>
      </c>
      <c r="E1736" t="s">
        <v>17</v>
      </c>
      <c r="F1736" t="s">
        <v>4</v>
      </c>
      <c r="G1736">
        <v>75</v>
      </c>
      <c r="H1736">
        <v>60</v>
      </c>
      <c r="I1736" s="26">
        <f t="shared" si="54"/>
        <v>45170</v>
      </c>
      <c r="J1736" s="26">
        <f>INDEX(customers!$L:$L,MATCH(orders!$B1736,customers!$A:$A,0))</f>
        <v>44958</v>
      </c>
      <c r="K1736">
        <v>1</v>
      </c>
      <c r="L1736">
        <f t="shared" si="55"/>
        <v>7</v>
      </c>
      <c r="M1736" s="26" t="str">
        <f>INDEX(customers!$I:$I,MATCH(orders!$B1736,customers!$A:$A,0))</f>
        <v>Social Media</v>
      </c>
      <c r="N1736" s="26" t="str">
        <f>INDEX(customers!$E:$E,MATCH(orders!$B1736,customers!$A:$A,0))</f>
        <v>North America</v>
      </c>
      <c r="O1736" s="26" t="str">
        <f>INDEX(customers!$F:$F,MATCH(orders!$B1736,customers!$A:$A,0))</f>
        <v>Retail</v>
      </c>
      <c r="P1736" s="26" t="str">
        <f>INDEX(customers!$G:$G,MATCH(orders!$B1736,customers!$A:$A,0))</f>
        <v>SMBs</v>
      </c>
      <c r="Q1736" t="str">
        <f>INDEX(customers!$J:$J,MATCH(orders!$B1736,customers!$A:$A,0))</f>
        <v>Pro</v>
      </c>
      <c r="R1736" t="str">
        <f>INDEX(customers!$K:$K,MATCH(orders!$B1736,customers!$A:$A,0))</f>
        <v>Monthly</v>
      </c>
    </row>
    <row r="1737" spans="1:18" x14ac:dyDescent="0.25">
      <c r="A1737" t="s">
        <v>3212</v>
      </c>
      <c r="B1737" t="s">
        <v>3193</v>
      </c>
      <c r="C1737" t="s">
        <v>3211</v>
      </c>
      <c r="D1737">
        <v>45228</v>
      </c>
      <c r="E1737" t="s">
        <v>17</v>
      </c>
      <c r="F1737" t="s">
        <v>4</v>
      </c>
      <c r="G1737">
        <v>75</v>
      </c>
      <c r="H1737">
        <v>60</v>
      </c>
      <c r="I1737" s="26">
        <f t="shared" si="54"/>
        <v>45200</v>
      </c>
      <c r="J1737" s="26">
        <f>INDEX(customers!$L:$L,MATCH(orders!$B1737,customers!$A:$A,0))</f>
        <v>44958</v>
      </c>
      <c r="K1737">
        <v>1</v>
      </c>
      <c r="L1737">
        <f t="shared" si="55"/>
        <v>8</v>
      </c>
      <c r="M1737" s="26" t="str">
        <f>INDEX(customers!$I:$I,MATCH(orders!$B1737,customers!$A:$A,0))</f>
        <v>Social Media</v>
      </c>
      <c r="N1737" s="26" t="str">
        <f>INDEX(customers!$E:$E,MATCH(orders!$B1737,customers!$A:$A,0))</f>
        <v>North America</v>
      </c>
      <c r="O1737" s="26" t="str">
        <f>INDEX(customers!$F:$F,MATCH(orders!$B1737,customers!$A:$A,0))</f>
        <v>Retail</v>
      </c>
      <c r="P1737" s="26" t="str">
        <f>INDEX(customers!$G:$G,MATCH(orders!$B1737,customers!$A:$A,0))</f>
        <v>SMBs</v>
      </c>
      <c r="Q1737" t="str">
        <f>INDEX(customers!$J:$J,MATCH(orders!$B1737,customers!$A:$A,0))</f>
        <v>Pro</v>
      </c>
      <c r="R1737" t="str">
        <f>INDEX(customers!$K:$K,MATCH(orders!$B1737,customers!$A:$A,0))</f>
        <v>Monthly</v>
      </c>
    </row>
    <row r="1738" spans="1:18" x14ac:dyDescent="0.25">
      <c r="A1738" t="s">
        <v>3213</v>
      </c>
      <c r="B1738" t="s">
        <v>3193</v>
      </c>
      <c r="C1738" t="s">
        <v>3214</v>
      </c>
      <c r="D1738">
        <v>45229</v>
      </c>
      <c r="E1738" t="s">
        <v>17</v>
      </c>
      <c r="F1738" t="s">
        <v>4</v>
      </c>
      <c r="G1738">
        <v>75</v>
      </c>
      <c r="H1738">
        <v>60</v>
      </c>
      <c r="I1738" s="26">
        <f t="shared" si="54"/>
        <v>45200</v>
      </c>
      <c r="J1738" s="26">
        <f>INDEX(customers!$L:$L,MATCH(orders!$B1738,customers!$A:$A,0))</f>
        <v>44958</v>
      </c>
      <c r="K1738">
        <v>1</v>
      </c>
      <c r="L1738">
        <f t="shared" si="55"/>
        <v>8</v>
      </c>
      <c r="M1738" s="26" t="str">
        <f>INDEX(customers!$I:$I,MATCH(orders!$B1738,customers!$A:$A,0))</f>
        <v>Social Media</v>
      </c>
      <c r="N1738" s="26" t="str">
        <f>INDEX(customers!$E:$E,MATCH(orders!$B1738,customers!$A:$A,0))</f>
        <v>North America</v>
      </c>
      <c r="O1738" s="26" t="str">
        <f>INDEX(customers!$F:$F,MATCH(orders!$B1738,customers!$A:$A,0))</f>
        <v>Retail</v>
      </c>
      <c r="P1738" s="26" t="str">
        <f>INDEX(customers!$G:$G,MATCH(orders!$B1738,customers!$A:$A,0))</f>
        <v>SMBs</v>
      </c>
      <c r="Q1738" t="str">
        <f>INDEX(customers!$J:$J,MATCH(orders!$B1738,customers!$A:$A,0))</f>
        <v>Pro</v>
      </c>
      <c r="R1738" t="str">
        <f>INDEX(customers!$K:$K,MATCH(orders!$B1738,customers!$A:$A,0))</f>
        <v>Monthly</v>
      </c>
    </row>
    <row r="1739" spans="1:18" x14ac:dyDescent="0.25">
      <c r="A1739" t="s">
        <v>3215</v>
      </c>
      <c r="B1739" t="s">
        <v>3193</v>
      </c>
      <c r="C1739" t="s">
        <v>3216</v>
      </c>
      <c r="D1739">
        <v>45260</v>
      </c>
      <c r="E1739" t="s">
        <v>17</v>
      </c>
      <c r="F1739" t="s">
        <v>4</v>
      </c>
      <c r="G1739">
        <v>75</v>
      </c>
      <c r="H1739">
        <v>60</v>
      </c>
      <c r="I1739" s="26">
        <f t="shared" si="54"/>
        <v>45231</v>
      </c>
      <c r="J1739" s="26">
        <f>INDEX(customers!$L:$L,MATCH(orders!$B1739,customers!$A:$A,0))</f>
        <v>44958</v>
      </c>
      <c r="K1739">
        <v>1</v>
      </c>
      <c r="L1739">
        <f t="shared" si="55"/>
        <v>9</v>
      </c>
      <c r="M1739" s="26" t="str">
        <f>INDEX(customers!$I:$I,MATCH(orders!$B1739,customers!$A:$A,0))</f>
        <v>Social Media</v>
      </c>
      <c r="N1739" s="26" t="str">
        <f>INDEX(customers!$E:$E,MATCH(orders!$B1739,customers!$A:$A,0))</f>
        <v>North America</v>
      </c>
      <c r="O1739" s="26" t="str">
        <f>INDEX(customers!$F:$F,MATCH(orders!$B1739,customers!$A:$A,0))</f>
        <v>Retail</v>
      </c>
      <c r="P1739" s="26" t="str">
        <f>INDEX(customers!$G:$G,MATCH(orders!$B1739,customers!$A:$A,0))</f>
        <v>SMBs</v>
      </c>
      <c r="Q1739" t="str">
        <f>INDEX(customers!$J:$J,MATCH(orders!$B1739,customers!$A:$A,0))</f>
        <v>Pro</v>
      </c>
      <c r="R1739" t="str">
        <f>INDEX(customers!$K:$K,MATCH(orders!$B1739,customers!$A:$A,0))</f>
        <v>Monthly</v>
      </c>
    </row>
    <row r="1740" spans="1:18" x14ac:dyDescent="0.25">
      <c r="A1740" t="s">
        <v>3217</v>
      </c>
      <c r="B1740" t="s">
        <v>3193</v>
      </c>
      <c r="C1740" t="s">
        <v>3216</v>
      </c>
      <c r="D1740">
        <v>45290</v>
      </c>
      <c r="E1740" t="s">
        <v>17</v>
      </c>
      <c r="F1740" t="s">
        <v>4</v>
      </c>
      <c r="G1740">
        <v>75</v>
      </c>
      <c r="H1740">
        <v>60</v>
      </c>
      <c r="I1740" s="26">
        <f t="shared" si="54"/>
        <v>45261</v>
      </c>
      <c r="J1740" s="26">
        <f>INDEX(customers!$L:$L,MATCH(orders!$B1740,customers!$A:$A,0))</f>
        <v>44958</v>
      </c>
      <c r="K1740">
        <v>1</v>
      </c>
      <c r="L1740">
        <f t="shared" si="55"/>
        <v>10</v>
      </c>
      <c r="M1740" s="26" t="str">
        <f>INDEX(customers!$I:$I,MATCH(orders!$B1740,customers!$A:$A,0))</f>
        <v>Social Media</v>
      </c>
      <c r="N1740" s="26" t="str">
        <f>INDEX(customers!$E:$E,MATCH(orders!$B1740,customers!$A:$A,0))</f>
        <v>North America</v>
      </c>
      <c r="O1740" s="26" t="str">
        <f>INDEX(customers!$F:$F,MATCH(orders!$B1740,customers!$A:$A,0))</f>
        <v>Retail</v>
      </c>
      <c r="P1740" s="26" t="str">
        <f>INDEX(customers!$G:$G,MATCH(orders!$B1740,customers!$A:$A,0))</f>
        <v>SMBs</v>
      </c>
      <c r="Q1740" t="str">
        <f>INDEX(customers!$J:$J,MATCH(orders!$B1740,customers!$A:$A,0))</f>
        <v>Pro</v>
      </c>
      <c r="R1740" t="str">
        <f>INDEX(customers!$K:$K,MATCH(orders!$B1740,customers!$A:$A,0))</f>
        <v>Monthly</v>
      </c>
    </row>
    <row r="1741" spans="1:18" x14ac:dyDescent="0.25">
      <c r="A1741" t="s">
        <v>3218</v>
      </c>
      <c r="B1741" t="s">
        <v>3193</v>
      </c>
      <c r="C1741" t="s">
        <v>3219</v>
      </c>
      <c r="D1741">
        <v>45291</v>
      </c>
      <c r="E1741" t="s">
        <v>17</v>
      </c>
      <c r="F1741" t="s">
        <v>4</v>
      </c>
      <c r="G1741">
        <v>75</v>
      </c>
      <c r="H1741">
        <v>60</v>
      </c>
      <c r="I1741" s="26">
        <f t="shared" si="54"/>
        <v>45261</v>
      </c>
      <c r="J1741" s="26">
        <f>INDEX(customers!$L:$L,MATCH(orders!$B1741,customers!$A:$A,0))</f>
        <v>44958</v>
      </c>
      <c r="K1741">
        <v>1</v>
      </c>
      <c r="L1741">
        <f t="shared" si="55"/>
        <v>10</v>
      </c>
      <c r="M1741" s="26" t="str">
        <f>INDEX(customers!$I:$I,MATCH(orders!$B1741,customers!$A:$A,0))</f>
        <v>Social Media</v>
      </c>
      <c r="N1741" s="26" t="str">
        <f>INDEX(customers!$E:$E,MATCH(orders!$B1741,customers!$A:$A,0))</f>
        <v>North America</v>
      </c>
      <c r="O1741" s="26" t="str">
        <f>INDEX(customers!$F:$F,MATCH(orders!$B1741,customers!$A:$A,0))</f>
        <v>Retail</v>
      </c>
      <c r="P1741" s="26" t="str">
        <f>INDEX(customers!$G:$G,MATCH(orders!$B1741,customers!$A:$A,0))</f>
        <v>SMBs</v>
      </c>
      <c r="Q1741" t="str">
        <f>INDEX(customers!$J:$J,MATCH(orders!$B1741,customers!$A:$A,0))</f>
        <v>Pro</v>
      </c>
      <c r="R1741" t="str">
        <f>INDEX(customers!$K:$K,MATCH(orders!$B1741,customers!$A:$A,0))</f>
        <v>Monthly</v>
      </c>
    </row>
    <row r="1742" spans="1:18" x14ac:dyDescent="0.25">
      <c r="A1742" t="s">
        <v>3220</v>
      </c>
      <c r="B1742" t="s">
        <v>3193</v>
      </c>
      <c r="C1742" t="s">
        <v>3221</v>
      </c>
      <c r="D1742">
        <v>45322</v>
      </c>
      <c r="E1742" t="s">
        <v>17</v>
      </c>
      <c r="F1742" t="s">
        <v>4</v>
      </c>
      <c r="G1742">
        <v>75</v>
      </c>
      <c r="H1742">
        <v>60</v>
      </c>
      <c r="I1742" s="26">
        <f t="shared" si="54"/>
        <v>45292</v>
      </c>
      <c r="J1742" s="26">
        <f>INDEX(customers!$L:$L,MATCH(orders!$B1742,customers!$A:$A,0))</f>
        <v>44958</v>
      </c>
      <c r="K1742">
        <v>1</v>
      </c>
      <c r="L1742">
        <f t="shared" si="55"/>
        <v>11</v>
      </c>
      <c r="M1742" s="26" t="str">
        <f>INDEX(customers!$I:$I,MATCH(orders!$B1742,customers!$A:$A,0))</f>
        <v>Social Media</v>
      </c>
      <c r="N1742" s="26" t="str">
        <f>INDEX(customers!$E:$E,MATCH(orders!$B1742,customers!$A:$A,0))</f>
        <v>North America</v>
      </c>
      <c r="O1742" s="26" t="str">
        <f>INDEX(customers!$F:$F,MATCH(orders!$B1742,customers!$A:$A,0))</f>
        <v>Retail</v>
      </c>
      <c r="P1742" s="26" t="str">
        <f>INDEX(customers!$G:$G,MATCH(orders!$B1742,customers!$A:$A,0))</f>
        <v>SMBs</v>
      </c>
      <c r="Q1742" t="str">
        <f>INDEX(customers!$J:$J,MATCH(orders!$B1742,customers!$A:$A,0))</f>
        <v>Pro</v>
      </c>
      <c r="R1742" t="str">
        <f>INDEX(customers!$K:$K,MATCH(orders!$B1742,customers!$A:$A,0))</f>
        <v>Monthly</v>
      </c>
    </row>
    <row r="1743" spans="1:18" x14ac:dyDescent="0.25">
      <c r="A1743" t="s">
        <v>3222</v>
      </c>
      <c r="B1743" t="s">
        <v>3193</v>
      </c>
      <c r="C1743" t="s">
        <v>3221</v>
      </c>
      <c r="D1743">
        <v>45351</v>
      </c>
      <c r="E1743" t="s">
        <v>17</v>
      </c>
      <c r="F1743" t="s">
        <v>4</v>
      </c>
      <c r="G1743">
        <v>75</v>
      </c>
      <c r="H1743">
        <v>60</v>
      </c>
      <c r="I1743" s="26">
        <f t="shared" si="54"/>
        <v>45323</v>
      </c>
      <c r="J1743" s="26">
        <f>INDEX(customers!$L:$L,MATCH(orders!$B1743,customers!$A:$A,0))</f>
        <v>44958</v>
      </c>
      <c r="K1743">
        <v>1</v>
      </c>
      <c r="L1743">
        <f t="shared" si="55"/>
        <v>12</v>
      </c>
      <c r="M1743" s="26" t="str">
        <f>INDEX(customers!$I:$I,MATCH(orders!$B1743,customers!$A:$A,0))</f>
        <v>Social Media</v>
      </c>
      <c r="N1743" s="26" t="str">
        <f>INDEX(customers!$E:$E,MATCH(orders!$B1743,customers!$A:$A,0))</f>
        <v>North America</v>
      </c>
      <c r="O1743" s="26" t="str">
        <f>INDEX(customers!$F:$F,MATCH(orders!$B1743,customers!$A:$A,0))</f>
        <v>Retail</v>
      </c>
      <c r="P1743" s="26" t="str">
        <f>INDEX(customers!$G:$G,MATCH(orders!$B1743,customers!$A:$A,0))</f>
        <v>SMBs</v>
      </c>
      <c r="Q1743" t="str">
        <f>INDEX(customers!$J:$J,MATCH(orders!$B1743,customers!$A:$A,0))</f>
        <v>Pro</v>
      </c>
      <c r="R1743" t="str">
        <f>INDEX(customers!$K:$K,MATCH(orders!$B1743,customers!$A:$A,0))</f>
        <v>Monthly</v>
      </c>
    </row>
    <row r="1744" spans="1:18" x14ac:dyDescent="0.25">
      <c r="A1744" t="s">
        <v>3223</v>
      </c>
      <c r="B1744" t="s">
        <v>3193</v>
      </c>
      <c r="C1744" t="s">
        <v>3224</v>
      </c>
      <c r="D1744">
        <v>45353</v>
      </c>
      <c r="E1744" t="s">
        <v>17</v>
      </c>
      <c r="F1744" t="s">
        <v>4</v>
      </c>
      <c r="G1744">
        <v>75</v>
      </c>
      <c r="H1744">
        <v>60</v>
      </c>
      <c r="I1744" s="26">
        <f t="shared" si="54"/>
        <v>45352</v>
      </c>
      <c r="J1744" s="26">
        <f>INDEX(customers!$L:$L,MATCH(orders!$B1744,customers!$A:$A,0))</f>
        <v>44958</v>
      </c>
      <c r="K1744">
        <v>1</v>
      </c>
      <c r="L1744">
        <f t="shared" si="55"/>
        <v>13</v>
      </c>
      <c r="M1744" s="26" t="str">
        <f>INDEX(customers!$I:$I,MATCH(orders!$B1744,customers!$A:$A,0))</f>
        <v>Social Media</v>
      </c>
      <c r="N1744" s="26" t="str">
        <f>INDEX(customers!$E:$E,MATCH(orders!$B1744,customers!$A:$A,0))</f>
        <v>North America</v>
      </c>
      <c r="O1744" s="26" t="str">
        <f>INDEX(customers!$F:$F,MATCH(orders!$B1744,customers!$A:$A,0))</f>
        <v>Retail</v>
      </c>
      <c r="P1744" s="26" t="str">
        <f>INDEX(customers!$G:$G,MATCH(orders!$B1744,customers!$A:$A,0))</f>
        <v>SMBs</v>
      </c>
      <c r="Q1744" t="str">
        <f>INDEX(customers!$J:$J,MATCH(orders!$B1744,customers!$A:$A,0))</f>
        <v>Pro</v>
      </c>
      <c r="R1744" t="str">
        <f>INDEX(customers!$K:$K,MATCH(orders!$B1744,customers!$A:$A,0))</f>
        <v>Monthly</v>
      </c>
    </row>
    <row r="1745" spans="1:18" x14ac:dyDescent="0.25">
      <c r="A1745" t="s">
        <v>3225</v>
      </c>
      <c r="B1745" t="s">
        <v>3193</v>
      </c>
      <c r="C1745" t="s">
        <v>3226</v>
      </c>
      <c r="D1745">
        <v>45384</v>
      </c>
      <c r="E1745" t="s">
        <v>17</v>
      </c>
      <c r="F1745" t="s">
        <v>4</v>
      </c>
      <c r="G1745">
        <v>75</v>
      </c>
      <c r="H1745">
        <v>60</v>
      </c>
      <c r="I1745" s="26">
        <f t="shared" si="54"/>
        <v>45383</v>
      </c>
      <c r="J1745" s="26">
        <f>INDEX(customers!$L:$L,MATCH(orders!$B1745,customers!$A:$A,0))</f>
        <v>44958</v>
      </c>
      <c r="K1745">
        <v>1</v>
      </c>
      <c r="L1745">
        <f t="shared" si="55"/>
        <v>14</v>
      </c>
      <c r="M1745" s="26" t="str">
        <f>INDEX(customers!$I:$I,MATCH(orders!$B1745,customers!$A:$A,0))</f>
        <v>Social Media</v>
      </c>
      <c r="N1745" s="26" t="str">
        <f>INDEX(customers!$E:$E,MATCH(orders!$B1745,customers!$A:$A,0))</f>
        <v>North America</v>
      </c>
      <c r="O1745" s="26" t="str">
        <f>INDEX(customers!$F:$F,MATCH(orders!$B1745,customers!$A:$A,0))</f>
        <v>Retail</v>
      </c>
      <c r="P1745" s="26" t="str">
        <f>INDEX(customers!$G:$G,MATCH(orders!$B1745,customers!$A:$A,0))</f>
        <v>SMBs</v>
      </c>
      <c r="Q1745" t="str">
        <f>INDEX(customers!$J:$J,MATCH(orders!$B1745,customers!$A:$A,0))</f>
        <v>Pro</v>
      </c>
      <c r="R1745" t="str">
        <f>INDEX(customers!$K:$K,MATCH(orders!$B1745,customers!$A:$A,0))</f>
        <v>Monthly</v>
      </c>
    </row>
    <row r="1746" spans="1:18" x14ac:dyDescent="0.25">
      <c r="A1746" t="s">
        <v>3227</v>
      </c>
      <c r="B1746" t="s">
        <v>3193</v>
      </c>
      <c r="C1746" t="s">
        <v>3226</v>
      </c>
      <c r="D1746">
        <v>45414</v>
      </c>
      <c r="E1746" t="s">
        <v>17</v>
      </c>
      <c r="F1746" t="s">
        <v>4</v>
      </c>
      <c r="G1746">
        <v>75</v>
      </c>
      <c r="H1746">
        <v>60</v>
      </c>
      <c r="I1746" s="26">
        <f t="shared" si="54"/>
        <v>45413</v>
      </c>
      <c r="J1746" s="26">
        <f>INDEX(customers!$L:$L,MATCH(orders!$B1746,customers!$A:$A,0))</f>
        <v>44958</v>
      </c>
      <c r="K1746">
        <v>1</v>
      </c>
      <c r="L1746">
        <f t="shared" si="55"/>
        <v>15</v>
      </c>
      <c r="M1746" s="26" t="str">
        <f>INDEX(customers!$I:$I,MATCH(orders!$B1746,customers!$A:$A,0))</f>
        <v>Social Media</v>
      </c>
      <c r="N1746" s="26" t="str">
        <f>INDEX(customers!$E:$E,MATCH(orders!$B1746,customers!$A:$A,0))</f>
        <v>North America</v>
      </c>
      <c r="O1746" s="26" t="str">
        <f>INDEX(customers!$F:$F,MATCH(orders!$B1746,customers!$A:$A,0))</f>
        <v>Retail</v>
      </c>
      <c r="P1746" s="26" t="str">
        <f>INDEX(customers!$G:$G,MATCH(orders!$B1746,customers!$A:$A,0))</f>
        <v>SMBs</v>
      </c>
      <c r="Q1746" t="str">
        <f>INDEX(customers!$J:$J,MATCH(orders!$B1746,customers!$A:$A,0))</f>
        <v>Pro</v>
      </c>
      <c r="R1746" t="str">
        <f>INDEX(customers!$K:$K,MATCH(orders!$B1746,customers!$A:$A,0))</f>
        <v>Monthly</v>
      </c>
    </row>
    <row r="1747" spans="1:18" x14ac:dyDescent="0.25">
      <c r="A1747" t="s">
        <v>3228</v>
      </c>
      <c r="B1747" t="s">
        <v>3193</v>
      </c>
      <c r="C1747" t="s">
        <v>3229</v>
      </c>
      <c r="D1747">
        <v>45415</v>
      </c>
      <c r="E1747" t="s">
        <v>17</v>
      </c>
      <c r="F1747" t="s">
        <v>4</v>
      </c>
      <c r="G1747">
        <v>75</v>
      </c>
      <c r="H1747">
        <v>60</v>
      </c>
      <c r="I1747" s="26">
        <f t="shared" si="54"/>
        <v>45413</v>
      </c>
      <c r="J1747" s="26">
        <f>INDEX(customers!$L:$L,MATCH(orders!$B1747,customers!$A:$A,0))</f>
        <v>44958</v>
      </c>
      <c r="K1747">
        <v>1</v>
      </c>
      <c r="L1747">
        <f t="shared" si="55"/>
        <v>15</v>
      </c>
      <c r="M1747" s="26" t="str">
        <f>INDEX(customers!$I:$I,MATCH(orders!$B1747,customers!$A:$A,0))</f>
        <v>Social Media</v>
      </c>
      <c r="N1747" s="26" t="str">
        <f>INDEX(customers!$E:$E,MATCH(orders!$B1747,customers!$A:$A,0))</f>
        <v>North America</v>
      </c>
      <c r="O1747" s="26" t="str">
        <f>INDEX(customers!$F:$F,MATCH(orders!$B1747,customers!$A:$A,0))</f>
        <v>Retail</v>
      </c>
      <c r="P1747" s="26" t="str">
        <f>INDEX(customers!$G:$G,MATCH(orders!$B1747,customers!$A:$A,0))</f>
        <v>SMBs</v>
      </c>
      <c r="Q1747" t="str">
        <f>INDEX(customers!$J:$J,MATCH(orders!$B1747,customers!$A:$A,0))</f>
        <v>Pro</v>
      </c>
      <c r="R1747" t="str">
        <f>INDEX(customers!$K:$K,MATCH(orders!$B1747,customers!$A:$A,0))</f>
        <v>Monthly</v>
      </c>
    </row>
    <row r="1748" spans="1:18" x14ac:dyDescent="0.25">
      <c r="A1748" t="s">
        <v>3230</v>
      </c>
      <c r="B1748" t="s">
        <v>3193</v>
      </c>
      <c r="C1748" t="s">
        <v>3231</v>
      </c>
      <c r="D1748">
        <v>45446</v>
      </c>
      <c r="E1748" t="s">
        <v>17</v>
      </c>
      <c r="F1748" t="s">
        <v>4</v>
      </c>
      <c r="G1748">
        <v>75</v>
      </c>
      <c r="H1748">
        <v>60</v>
      </c>
      <c r="I1748" s="26">
        <f t="shared" si="54"/>
        <v>45444</v>
      </c>
      <c r="J1748" s="26">
        <f>INDEX(customers!$L:$L,MATCH(orders!$B1748,customers!$A:$A,0))</f>
        <v>44958</v>
      </c>
      <c r="K1748">
        <v>1</v>
      </c>
      <c r="L1748">
        <f t="shared" si="55"/>
        <v>16</v>
      </c>
      <c r="M1748" s="26" t="str">
        <f>INDEX(customers!$I:$I,MATCH(orders!$B1748,customers!$A:$A,0))</f>
        <v>Social Media</v>
      </c>
      <c r="N1748" s="26" t="str">
        <f>INDEX(customers!$E:$E,MATCH(orders!$B1748,customers!$A:$A,0))</f>
        <v>North America</v>
      </c>
      <c r="O1748" s="26" t="str">
        <f>INDEX(customers!$F:$F,MATCH(orders!$B1748,customers!$A:$A,0))</f>
        <v>Retail</v>
      </c>
      <c r="P1748" s="26" t="str">
        <f>INDEX(customers!$G:$G,MATCH(orders!$B1748,customers!$A:$A,0))</f>
        <v>SMBs</v>
      </c>
      <c r="Q1748" t="str">
        <f>INDEX(customers!$J:$J,MATCH(orders!$B1748,customers!$A:$A,0))</f>
        <v>Pro</v>
      </c>
      <c r="R1748" t="str">
        <f>INDEX(customers!$K:$K,MATCH(orders!$B1748,customers!$A:$A,0))</f>
        <v>Monthly</v>
      </c>
    </row>
    <row r="1749" spans="1:18" x14ac:dyDescent="0.25">
      <c r="A1749" t="s">
        <v>3232</v>
      </c>
      <c r="B1749" t="s">
        <v>3193</v>
      </c>
      <c r="C1749" t="s">
        <v>3231</v>
      </c>
      <c r="D1749">
        <v>45476</v>
      </c>
      <c r="E1749" t="s">
        <v>17</v>
      </c>
      <c r="F1749" t="s">
        <v>4</v>
      </c>
      <c r="G1749">
        <v>75</v>
      </c>
      <c r="H1749">
        <v>60</v>
      </c>
      <c r="I1749" s="26">
        <f t="shared" si="54"/>
        <v>45474</v>
      </c>
      <c r="J1749" s="26">
        <f>INDEX(customers!$L:$L,MATCH(orders!$B1749,customers!$A:$A,0))</f>
        <v>44958</v>
      </c>
      <c r="K1749">
        <v>1</v>
      </c>
      <c r="L1749">
        <f t="shared" si="55"/>
        <v>17</v>
      </c>
      <c r="M1749" s="26" t="str">
        <f>INDEX(customers!$I:$I,MATCH(orders!$B1749,customers!$A:$A,0))</f>
        <v>Social Media</v>
      </c>
      <c r="N1749" s="26" t="str">
        <f>INDEX(customers!$E:$E,MATCH(orders!$B1749,customers!$A:$A,0))</f>
        <v>North America</v>
      </c>
      <c r="O1749" s="26" t="str">
        <f>INDEX(customers!$F:$F,MATCH(orders!$B1749,customers!$A:$A,0))</f>
        <v>Retail</v>
      </c>
      <c r="P1749" s="26" t="str">
        <f>INDEX(customers!$G:$G,MATCH(orders!$B1749,customers!$A:$A,0))</f>
        <v>SMBs</v>
      </c>
      <c r="Q1749" t="str">
        <f>INDEX(customers!$J:$J,MATCH(orders!$B1749,customers!$A:$A,0))</f>
        <v>Pro</v>
      </c>
      <c r="R1749" t="str">
        <f>INDEX(customers!$K:$K,MATCH(orders!$B1749,customers!$A:$A,0))</f>
        <v>Monthly</v>
      </c>
    </row>
    <row r="1750" spans="1:18" x14ac:dyDescent="0.25">
      <c r="A1750" t="s">
        <v>3233</v>
      </c>
      <c r="B1750" t="s">
        <v>3193</v>
      </c>
      <c r="C1750" t="s">
        <v>3234</v>
      </c>
      <c r="D1750">
        <v>45477</v>
      </c>
      <c r="E1750" t="s">
        <v>17</v>
      </c>
      <c r="F1750" t="s">
        <v>4</v>
      </c>
      <c r="G1750">
        <v>75</v>
      </c>
      <c r="H1750">
        <v>60</v>
      </c>
      <c r="I1750" s="26">
        <f t="shared" si="54"/>
        <v>45474</v>
      </c>
      <c r="J1750" s="26">
        <f>INDEX(customers!$L:$L,MATCH(orders!$B1750,customers!$A:$A,0))</f>
        <v>44958</v>
      </c>
      <c r="K1750">
        <v>1</v>
      </c>
      <c r="L1750">
        <f t="shared" si="55"/>
        <v>17</v>
      </c>
      <c r="M1750" s="26" t="str">
        <f>INDEX(customers!$I:$I,MATCH(orders!$B1750,customers!$A:$A,0))</f>
        <v>Social Media</v>
      </c>
      <c r="N1750" s="26" t="str">
        <f>INDEX(customers!$E:$E,MATCH(orders!$B1750,customers!$A:$A,0))</f>
        <v>North America</v>
      </c>
      <c r="O1750" s="26" t="str">
        <f>INDEX(customers!$F:$F,MATCH(orders!$B1750,customers!$A:$A,0))</f>
        <v>Retail</v>
      </c>
      <c r="P1750" s="26" t="str">
        <f>INDEX(customers!$G:$G,MATCH(orders!$B1750,customers!$A:$A,0))</f>
        <v>SMBs</v>
      </c>
      <c r="Q1750" t="str">
        <f>INDEX(customers!$J:$J,MATCH(orders!$B1750,customers!$A:$A,0))</f>
        <v>Pro</v>
      </c>
      <c r="R1750" t="str">
        <f>INDEX(customers!$K:$K,MATCH(orders!$B1750,customers!$A:$A,0))</f>
        <v>Monthly</v>
      </c>
    </row>
    <row r="1751" spans="1:18" x14ac:dyDescent="0.25">
      <c r="A1751" t="s">
        <v>3235</v>
      </c>
      <c r="B1751" t="s">
        <v>3193</v>
      </c>
      <c r="C1751" t="s">
        <v>3236</v>
      </c>
      <c r="D1751">
        <v>45508</v>
      </c>
      <c r="E1751" t="s">
        <v>17</v>
      </c>
      <c r="F1751" t="s">
        <v>4</v>
      </c>
      <c r="G1751">
        <v>75</v>
      </c>
      <c r="H1751">
        <v>60</v>
      </c>
      <c r="I1751" s="26">
        <f t="shared" si="54"/>
        <v>45505</v>
      </c>
      <c r="J1751" s="26">
        <f>INDEX(customers!$L:$L,MATCH(orders!$B1751,customers!$A:$A,0))</f>
        <v>44958</v>
      </c>
      <c r="K1751">
        <v>1</v>
      </c>
      <c r="L1751">
        <f t="shared" si="55"/>
        <v>18</v>
      </c>
      <c r="M1751" s="26" t="str">
        <f>INDEX(customers!$I:$I,MATCH(orders!$B1751,customers!$A:$A,0))</f>
        <v>Social Media</v>
      </c>
      <c r="N1751" s="26" t="str">
        <f>INDEX(customers!$E:$E,MATCH(orders!$B1751,customers!$A:$A,0))</f>
        <v>North America</v>
      </c>
      <c r="O1751" s="26" t="str">
        <f>INDEX(customers!$F:$F,MATCH(orders!$B1751,customers!$A:$A,0))</f>
        <v>Retail</v>
      </c>
      <c r="P1751" s="26" t="str">
        <f>INDEX(customers!$G:$G,MATCH(orders!$B1751,customers!$A:$A,0))</f>
        <v>SMBs</v>
      </c>
      <c r="Q1751" t="str">
        <f>INDEX(customers!$J:$J,MATCH(orders!$B1751,customers!$A:$A,0))</f>
        <v>Pro</v>
      </c>
      <c r="R1751" t="str">
        <f>INDEX(customers!$K:$K,MATCH(orders!$B1751,customers!$A:$A,0))</f>
        <v>Monthly</v>
      </c>
    </row>
    <row r="1752" spans="1:18" x14ac:dyDescent="0.25">
      <c r="A1752" t="s">
        <v>3237</v>
      </c>
      <c r="B1752" t="s">
        <v>3238</v>
      </c>
      <c r="C1752" t="s">
        <v>3239</v>
      </c>
      <c r="D1752">
        <v>44903</v>
      </c>
      <c r="E1752" t="s">
        <v>19</v>
      </c>
      <c r="F1752" t="s">
        <v>5</v>
      </c>
      <c r="G1752">
        <v>3600</v>
      </c>
      <c r="H1752">
        <v>3060</v>
      </c>
      <c r="I1752" s="26">
        <f t="shared" si="54"/>
        <v>44896</v>
      </c>
      <c r="J1752" s="26">
        <f>INDEX(customers!$L:$L,MATCH(orders!$B1752,customers!$A:$A,0))</f>
        <v>44896</v>
      </c>
      <c r="K1752">
        <v>1</v>
      </c>
      <c r="L1752">
        <f t="shared" si="55"/>
        <v>0</v>
      </c>
      <c r="M1752" s="26" t="str">
        <f>INDEX(customers!$I:$I,MATCH(orders!$B1752,customers!$A:$A,0))</f>
        <v>Email</v>
      </c>
      <c r="N1752" s="26" t="str">
        <f>INDEX(customers!$E:$E,MATCH(orders!$B1752,customers!$A:$A,0))</f>
        <v>North America</v>
      </c>
      <c r="O1752" s="26" t="str">
        <f>INDEX(customers!$F:$F,MATCH(orders!$B1752,customers!$A:$A,0))</f>
        <v>Tech</v>
      </c>
      <c r="P1752" s="26" t="str">
        <f>INDEX(customers!$G:$G,MATCH(orders!$B1752,customers!$A:$A,0))</f>
        <v>SMBs</v>
      </c>
      <c r="Q1752" t="str">
        <f>INDEX(customers!$J:$J,MATCH(orders!$B1752,customers!$A:$A,0))</f>
        <v>Enterprise</v>
      </c>
      <c r="R1752" t="str">
        <f>INDEX(customers!$K:$K,MATCH(orders!$B1752,customers!$A:$A,0))</f>
        <v>Annual</v>
      </c>
    </row>
    <row r="1753" spans="1:18" x14ac:dyDescent="0.25">
      <c r="A1753" t="s">
        <v>3240</v>
      </c>
      <c r="B1753" t="s">
        <v>3238</v>
      </c>
      <c r="C1753" t="s">
        <v>3239</v>
      </c>
      <c r="D1753">
        <v>45268</v>
      </c>
      <c r="E1753" t="s">
        <v>19</v>
      </c>
      <c r="F1753" t="s">
        <v>5</v>
      </c>
      <c r="G1753">
        <v>3600</v>
      </c>
      <c r="H1753">
        <v>3060</v>
      </c>
      <c r="I1753" s="26">
        <f t="shared" si="54"/>
        <v>45261</v>
      </c>
      <c r="J1753" s="26">
        <f>INDEX(customers!$L:$L,MATCH(orders!$B1753,customers!$A:$A,0))</f>
        <v>44896</v>
      </c>
      <c r="K1753">
        <v>1</v>
      </c>
      <c r="L1753">
        <f t="shared" si="55"/>
        <v>12</v>
      </c>
      <c r="M1753" s="26" t="str">
        <f>INDEX(customers!$I:$I,MATCH(orders!$B1753,customers!$A:$A,0))</f>
        <v>Email</v>
      </c>
      <c r="N1753" s="26" t="str">
        <f>INDEX(customers!$E:$E,MATCH(orders!$B1753,customers!$A:$A,0))</f>
        <v>North America</v>
      </c>
      <c r="O1753" s="26" t="str">
        <f>INDEX(customers!$F:$F,MATCH(orders!$B1753,customers!$A:$A,0))</f>
        <v>Tech</v>
      </c>
      <c r="P1753" s="26" t="str">
        <f>INDEX(customers!$G:$G,MATCH(orders!$B1753,customers!$A:$A,0))</f>
        <v>SMBs</v>
      </c>
      <c r="Q1753" t="str">
        <f>INDEX(customers!$J:$J,MATCH(orders!$B1753,customers!$A:$A,0))</f>
        <v>Enterprise</v>
      </c>
      <c r="R1753" t="str">
        <f>INDEX(customers!$K:$K,MATCH(orders!$B1753,customers!$A:$A,0))</f>
        <v>Annual</v>
      </c>
    </row>
    <row r="1754" spans="1:18" x14ac:dyDescent="0.25">
      <c r="A1754" t="s">
        <v>3241</v>
      </c>
      <c r="B1754" t="s">
        <v>3238</v>
      </c>
      <c r="C1754" t="s">
        <v>3242</v>
      </c>
      <c r="D1754">
        <v>45269</v>
      </c>
      <c r="E1754" t="s">
        <v>19</v>
      </c>
      <c r="F1754" t="s">
        <v>5</v>
      </c>
      <c r="G1754">
        <v>3600</v>
      </c>
      <c r="H1754">
        <v>3060</v>
      </c>
      <c r="I1754" s="26">
        <f t="shared" si="54"/>
        <v>45261</v>
      </c>
      <c r="J1754" s="26">
        <f>INDEX(customers!$L:$L,MATCH(orders!$B1754,customers!$A:$A,0))</f>
        <v>44896</v>
      </c>
      <c r="K1754">
        <v>1</v>
      </c>
      <c r="L1754">
        <f t="shared" si="55"/>
        <v>12</v>
      </c>
      <c r="M1754" s="26" t="str">
        <f>INDEX(customers!$I:$I,MATCH(orders!$B1754,customers!$A:$A,0))</f>
        <v>Email</v>
      </c>
      <c r="N1754" s="26" t="str">
        <f>INDEX(customers!$E:$E,MATCH(orders!$B1754,customers!$A:$A,0))</f>
        <v>North America</v>
      </c>
      <c r="O1754" s="26" t="str">
        <f>INDEX(customers!$F:$F,MATCH(orders!$B1754,customers!$A:$A,0))</f>
        <v>Tech</v>
      </c>
      <c r="P1754" s="26" t="str">
        <f>INDEX(customers!$G:$G,MATCH(orders!$B1754,customers!$A:$A,0))</f>
        <v>SMBs</v>
      </c>
      <c r="Q1754" t="str">
        <f>INDEX(customers!$J:$J,MATCH(orders!$B1754,customers!$A:$A,0))</f>
        <v>Enterprise</v>
      </c>
      <c r="R1754" t="str">
        <f>INDEX(customers!$K:$K,MATCH(orders!$B1754,customers!$A:$A,0))</f>
        <v>Annual</v>
      </c>
    </row>
    <row r="1755" spans="1:18" x14ac:dyDescent="0.25">
      <c r="A1755" t="s">
        <v>3243</v>
      </c>
      <c r="B1755" t="s">
        <v>3238</v>
      </c>
      <c r="C1755" t="s">
        <v>3244</v>
      </c>
      <c r="D1755">
        <v>45635</v>
      </c>
      <c r="E1755" t="s">
        <v>18</v>
      </c>
      <c r="F1755" t="s">
        <v>5</v>
      </c>
      <c r="G1755">
        <v>1440</v>
      </c>
      <c r="H1755">
        <v>1180.8</v>
      </c>
      <c r="I1755" s="26">
        <f t="shared" si="54"/>
        <v>45627</v>
      </c>
      <c r="J1755" s="26">
        <f>INDEX(customers!$L:$L,MATCH(orders!$B1755,customers!$A:$A,0))</f>
        <v>44896</v>
      </c>
      <c r="K1755">
        <v>1</v>
      </c>
      <c r="L1755">
        <f t="shared" si="55"/>
        <v>24</v>
      </c>
      <c r="M1755" s="26" t="str">
        <f>INDEX(customers!$I:$I,MATCH(orders!$B1755,customers!$A:$A,0))</f>
        <v>Email</v>
      </c>
      <c r="N1755" s="26" t="str">
        <f>INDEX(customers!$E:$E,MATCH(orders!$B1755,customers!$A:$A,0))</f>
        <v>North America</v>
      </c>
      <c r="O1755" s="26" t="str">
        <f>INDEX(customers!$F:$F,MATCH(orders!$B1755,customers!$A:$A,0))</f>
        <v>Tech</v>
      </c>
      <c r="P1755" s="26" t="str">
        <f>INDEX(customers!$G:$G,MATCH(orders!$B1755,customers!$A:$A,0))</f>
        <v>SMBs</v>
      </c>
      <c r="Q1755" t="str">
        <f>INDEX(customers!$J:$J,MATCH(orders!$B1755,customers!$A:$A,0))</f>
        <v>Enterprise</v>
      </c>
      <c r="R1755" t="str">
        <f>INDEX(customers!$K:$K,MATCH(orders!$B1755,customers!$A:$A,0))</f>
        <v>Annual</v>
      </c>
    </row>
    <row r="1756" spans="1:18" x14ac:dyDescent="0.25">
      <c r="A1756" t="s">
        <v>3245</v>
      </c>
      <c r="B1756" t="s">
        <v>3246</v>
      </c>
      <c r="C1756" t="s">
        <v>3247</v>
      </c>
      <c r="D1756">
        <v>45294</v>
      </c>
      <c r="E1756" t="s">
        <v>17</v>
      </c>
      <c r="F1756" t="s">
        <v>4</v>
      </c>
      <c r="G1756">
        <v>75</v>
      </c>
      <c r="H1756">
        <v>60</v>
      </c>
      <c r="I1756" s="26">
        <f t="shared" si="54"/>
        <v>45292</v>
      </c>
      <c r="J1756" s="26">
        <f>INDEX(customers!$L:$L,MATCH(orders!$B1756,customers!$A:$A,0))</f>
        <v>45292</v>
      </c>
      <c r="K1756">
        <v>1</v>
      </c>
      <c r="L1756">
        <f t="shared" si="55"/>
        <v>0</v>
      </c>
      <c r="M1756" s="26" t="str">
        <f>INDEX(customers!$I:$I,MATCH(orders!$B1756,customers!$A:$A,0))</f>
        <v>Paid Search</v>
      </c>
      <c r="N1756" s="26" t="str">
        <f>INDEX(customers!$E:$E,MATCH(orders!$B1756,customers!$A:$A,0))</f>
        <v>North America</v>
      </c>
      <c r="O1756" s="26" t="str">
        <f>INDEX(customers!$F:$F,MATCH(orders!$B1756,customers!$A:$A,0))</f>
        <v>Healthcare</v>
      </c>
      <c r="P1756" s="26" t="str">
        <f>INDEX(customers!$G:$G,MATCH(orders!$B1756,customers!$A:$A,0))</f>
        <v>SMBs</v>
      </c>
      <c r="Q1756" t="str">
        <f>INDEX(customers!$J:$J,MATCH(orders!$B1756,customers!$A:$A,0))</f>
        <v>Pro</v>
      </c>
      <c r="R1756" t="str">
        <f>INDEX(customers!$K:$K,MATCH(orders!$B1756,customers!$A:$A,0))</f>
        <v>Monthly</v>
      </c>
    </row>
    <row r="1757" spans="1:18" x14ac:dyDescent="0.25">
      <c r="A1757" t="s">
        <v>3248</v>
      </c>
      <c r="B1757" t="s">
        <v>3246</v>
      </c>
      <c r="C1757" t="s">
        <v>3249</v>
      </c>
      <c r="D1757">
        <v>45325</v>
      </c>
      <c r="E1757" t="s">
        <v>18</v>
      </c>
      <c r="F1757" t="s">
        <v>4</v>
      </c>
      <c r="G1757">
        <v>135</v>
      </c>
      <c r="H1757">
        <v>110.7</v>
      </c>
      <c r="I1757" s="26">
        <f t="shared" si="54"/>
        <v>45323</v>
      </c>
      <c r="J1757" s="26">
        <f>INDEX(customers!$L:$L,MATCH(orders!$B1757,customers!$A:$A,0))</f>
        <v>45292</v>
      </c>
      <c r="K1757">
        <v>1</v>
      </c>
      <c r="L1757">
        <f t="shared" si="55"/>
        <v>1</v>
      </c>
      <c r="M1757" s="26" t="str">
        <f>INDEX(customers!$I:$I,MATCH(orders!$B1757,customers!$A:$A,0))</f>
        <v>Paid Search</v>
      </c>
      <c r="N1757" s="26" t="str">
        <f>INDEX(customers!$E:$E,MATCH(orders!$B1757,customers!$A:$A,0))</f>
        <v>North America</v>
      </c>
      <c r="O1757" s="26" t="str">
        <f>INDEX(customers!$F:$F,MATCH(orders!$B1757,customers!$A:$A,0))</f>
        <v>Healthcare</v>
      </c>
      <c r="P1757" s="26" t="str">
        <f>INDEX(customers!$G:$G,MATCH(orders!$B1757,customers!$A:$A,0))</f>
        <v>SMBs</v>
      </c>
      <c r="Q1757" t="str">
        <f>INDEX(customers!$J:$J,MATCH(orders!$B1757,customers!$A:$A,0))</f>
        <v>Pro</v>
      </c>
      <c r="R1757" t="str">
        <f>INDEX(customers!$K:$K,MATCH(orders!$B1757,customers!$A:$A,0))</f>
        <v>Monthly</v>
      </c>
    </row>
    <row r="1758" spans="1:18" x14ac:dyDescent="0.25">
      <c r="A1758" t="s">
        <v>3250</v>
      </c>
      <c r="B1758" t="s">
        <v>3246</v>
      </c>
      <c r="C1758" t="s">
        <v>3249</v>
      </c>
      <c r="D1758">
        <v>45354</v>
      </c>
      <c r="E1758" t="s">
        <v>18</v>
      </c>
      <c r="F1758" t="s">
        <v>4</v>
      </c>
      <c r="G1758">
        <v>135</v>
      </c>
      <c r="H1758">
        <v>110.7</v>
      </c>
      <c r="I1758" s="26">
        <f t="shared" si="54"/>
        <v>45352</v>
      </c>
      <c r="J1758" s="26">
        <f>INDEX(customers!$L:$L,MATCH(orders!$B1758,customers!$A:$A,0))</f>
        <v>45292</v>
      </c>
      <c r="K1758">
        <v>1</v>
      </c>
      <c r="L1758">
        <f t="shared" si="55"/>
        <v>2</v>
      </c>
      <c r="M1758" s="26" t="str">
        <f>INDEX(customers!$I:$I,MATCH(orders!$B1758,customers!$A:$A,0))</f>
        <v>Paid Search</v>
      </c>
      <c r="N1758" s="26" t="str">
        <f>INDEX(customers!$E:$E,MATCH(orders!$B1758,customers!$A:$A,0))</f>
        <v>North America</v>
      </c>
      <c r="O1758" s="26" t="str">
        <f>INDEX(customers!$F:$F,MATCH(orders!$B1758,customers!$A:$A,0))</f>
        <v>Healthcare</v>
      </c>
      <c r="P1758" s="26" t="str">
        <f>INDEX(customers!$G:$G,MATCH(orders!$B1758,customers!$A:$A,0))</f>
        <v>SMBs</v>
      </c>
      <c r="Q1758" t="str">
        <f>INDEX(customers!$J:$J,MATCH(orders!$B1758,customers!$A:$A,0))</f>
        <v>Pro</v>
      </c>
      <c r="R1758" t="str">
        <f>INDEX(customers!$K:$K,MATCH(orders!$B1758,customers!$A:$A,0))</f>
        <v>Monthly</v>
      </c>
    </row>
    <row r="1759" spans="1:18" x14ac:dyDescent="0.25">
      <c r="A1759" t="s">
        <v>3251</v>
      </c>
      <c r="B1759" t="s">
        <v>3246</v>
      </c>
      <c r="C1759" t="s">
        <v>3252</v>
      </c>
      <c r="D1759">
        <v>45356</v>
      </c>
      <c r="E1759" t="s">
        <v>18</v>
      </c>
      <c r="F1759" t="s">
        <v>4</v>
      </c>
      <c r="G1759">
        <v>135</v>
      </c>
      <c r="H1759">
        <v>110.7</v>
      </c>
      <c r="I1759" s="26">
        <f t="shared" si="54"/>
        <v>45352</v>
      </c>
      <c r="J1759" s="26">
        <f>INDEX(customers!$L:$L,MATCH(orders!$B1759,customers!$A:$A,0))</f>
        <v>45292</v>
      </c>
      <c r="K1759">
        <v>1</v>
      </c>
      <c r="L1759">
        <f t="shared" si="55"/>
        <v>2</v>
      </c>
      <c r="M1759" s="26" t="str">
        <f>INDEX(customers!$I:$I,MATCH(orders!$B1759,customers!$A:$A,0))</f>
        <v>Paid Search</v>
      </c>
      <c r="N1759" s="26" t="str">
        <f>INDEX(customers!$E:$E,MATCH(orders!$B1759,customers!$A:$A,0))</f>
        <v>North America</v>
      </c>
      <c r="O1759" s="26" t="str">
        <f>INDEX(customers!$F:$F,MATCH(orders!$B1759,customers!$A:$A,0))</f>
        <v>Healthcare</v>
      </c>
      <c r="P1759" s="26" t="str">
        <f>INDEX(customers!$G:$G,MATCH(orders!$B1759,customers!$A:$A,0))</f>
        <v>SMBs</v>
      </c>
      <c r="Q1759" t="str">
        <f>INDEX(customers!$J:$J,MATCH(orders!$B1759,customers!$A:$A,0))</f>
        <v>Pro</v>
      </c>
      <c r="R1759" t="str">
        <f>INDEX(customers!$K:$K,MATCH(orders!$B1759,customers!$A:$A,0))</f>
        <v>Monthly</v>
      </c>
    </row>
    <row r="1760" spans="1:18" x14ac:dyDescent="0.25">
      <c r="A1760" t="s">
        <v>3253</v>
      </c>
      <c r="B1760" t="s">
        <v>3246</v>
      </c>
      <c r="C1760" t="s">
        <v>3254</v>
      </c>
      <c r="D1760">
        <v>45387</v>
      </c>
      <c r="E1760" t="s">
        <v>18</v>
      </c>
      <c r="F1760" t="s">
        <v>4</v>
      </c>
      <c r="G1760">
        <v>135</v>
      </c>
      <c r="H1760">
        <v>110.7</v>
      </c>
      <c r="I1760" s="26">
        <f t="shared" si="54"/>
        <v>45383</v>
      </c>
      <c r="J1760" s="26">
        <f>INDEX(customers!$L:$L,MATCH(orders!$B1760,customers!$A:$A,0))</f>
        <v>45292</v>
      </c>
      <c r="K1760">
        <v>1</v>
      </c>
      <c r="L1760">
        <f t="shared" si="55"/>
        <v>3</v>
      </c>
      <c r="M1760" s="26" t="str">
        <f>INDEX(customers!$I:$I,MATCH(orders!$B1760,customers!$A:$A,0))</f>
        <v>Paid Search</v>
      </c>
      <c r="N1760" s="26" t="str">
        <f>INDEX(customers!$E:$E,MATCH(orders!$B1760,customers!$A:$A,0))</f>
        <v>North America</v>
      </c>
      <c r="O1760" s="26" t="str">
        <f>INDEX(customers!$F:$F,MATCH(orders!$B1760,customers!$A:$A,0))</f>
        <v>Healthcare</v>
      </c>
      <c r="P1760" s="26" t="str">
        <f>INDEX(customers!$G:$G,MATCH(orders!$B1760,customers!$A:$A,0))</f>
        <v>SMBs</v>
      </c>
      <c r="Q1760" t="str">
        <f>INDEX(customers!$J:$J,MATCH(orders!$B1760,customers!$A:$A,0))</f>
        <v>Pro</v>
      </c>
      <c r="R1760" t="str">
        <f>INDEX(customers!$K:$K,MATCH(orders!$B1760,customers!$A:$A,0))</f>
        <v>Monthly</v>
      </c>
    </row>
    <row r="1761" spans="1:18" x14ac:dyDescent="0.25">
      <c r="A1761" t="s">
        <v>3255</v>
      </c>
      <c r="B1761" t="s">
        <v>3246</v>
      </c>
      <c r="C1761" t="s">
        <v>3254</v>
      </c>
      <c r="D1761">
        <v>45417</v>
      </c>
      <c r="E1761" t="s">
        <v>18</v>
      </c>
      <c r="F1761" t="s">
        <v>4</v>
      </c>
      <c r="G1761">
        <v>135</v>
      </c>
      <c r="H1761">
        <v>110.7</v>
      </c>
      <c r="I1761" s="26">
        <f t="shared" si="54"/>
        <v>45413</v>
      </c>
      <c r="J1761" s="26">
        <f>INDEX(customers!$L:$L,MATCH(orders!$B1761,customers!$A:$A,0))</f>
        <v>45292</v>
      </c>
      <c r="K1761">
        <v>1</v>
      </c>
      <c r="L1761">
        <f t="shared" si="55"/>
        <v>4</v>
      </c>
      <c r="M1761" s="26" t="str">
        <f>INDEX(customers!$I:$I,MATCH(orders!$B1761,customers!$A:$A,0))</f>
        <v>Paid Search</v>
      </c>
      <c r="N1761" s="26" t="str">
        <f>INDEX(customers!$E:$E,MATCH(orders!$B1761,customers!$A:$A,0))</f>
        <v>North America</v>
      </c>
      <c r="O1761" s="26" t="str">
        <f>INDEX(customers!$F:$F,MATCH(orders!$B1761,customers!$A:$A,0))</f>
        <v>Healthcare</v>
      </c>
      <c r="P1761" s="26" t="str">
        <f>INDEX(customers!$G:$G,MATCH(orders!$B1761,customers!$A:$A,0))</f>
        <v>SMBs</v>
      </c>
      <c r="Q1761" t="str">
        <f>INDEX(customers!$J:$J,MATCH(orders!$B1761,customers!$A:$A,0))</f>
        <v>Pro</v>
      </c>
      <c r="R1761" t="str">
        <f>INDEX(customers!$K:$K,MATCH(orders!$B1761,customers!$A:$A,0))</f>
        <v>Monthly</v>
      </c>
    </row>
    <row r="1762" spans="1:18" x14ac:dyDescent="0.25">
      <c r="A1762" t="s">
        <v>3256</v>
      </c>
      <c r="B1762" t="s">
        <v>3246</v>
      </c>
      <c r="C1762" t="s">
        <v>3257</v>
      </c>
      <c r="D1762">
        <v>45418</v>
      </c>
      <c r="E1762" t="s">
        <v>18</v>
      </c>
      <c r="F1762" t="s">
        <v>4</v>
      </c>
      <c r="G1762">
        <v>135</v>
      </c>
      <c r="H1762">
        <v>110.7</v>
      </c>
      <c r="I1762" s="26">
        <f t="shared" si="54"/>
        <v>45413</v>
      </c>
      <c r="J1762" s="26">
        <f>INDEX(customers!$L:$L,MATCH(orders!$B1762,customers!$A:$A,0))</f>
        <v>45292</v>
      </c>
      <c r="K1762">
        <v>1</v>
      </c>
      <c r="L1762">
        <f t="shared" si="55"/>
        <v>4</v>
      </c>
      <c r="M1762" s="26" t="str">
        <f>INDEX(customers!$I:$I,MATCH(orders!$B1762,customers!$A:$A,0))</f>
        <v>Paid Search</v>
      </c>
      <c r="N1762" s="26" t="str">
        <f>INDEX(customers!$E:$E,MATCH(orders!$B1762,customers!$A:$A,0))</f>
        <v>North America</v>
      </c>
      <c r="O1762" s="26" t="str">
        <f>INDEX(customers!$F:$F,MATCH(orders!$B1762,customers!$A:$A,0))</f>
        <v>Healthcare</v>
      </c>
      <c r="P1762" s="26" t="str">
        <f>INDEX(customers!$G:$G,MATCH(orders!$B1762,customers!$A:$A,0))</f>
        <v>SMBs</v>
      </c>
      <c r="Q1762" t="str">
        <f>INDEX(customers!$J:$J,MATCH(orders!$B1762,customers!$A:$A,0))</f>
        <v>Pro</v>
      </c>
      <c r="R1762" t="str">
        <f>INDEX(customers!$K:$K,MATCH(orders!$B1762,customers!$A:$A,0))</f>
        <v>Monthly</v>
      </c>
    </row>
    <row r="1763" spans="1:18" x14ac:dyDescent="0.25">
      <c r="A1763" t="s">
        <v>3258</v>
      </c>
      <c r="B1763" t="s">
        <v>3246</v>
      </c>
      <c r="C1763" t="s">
        <v>3259</v>
      </c>
      <c r="D1763">
        <v>45449</v>
      </c>
      <c r="E1763" t="s">
        <v>18</v>
      </c>
      <c r="F1763" t="s">
        <v>4</v>
      </c>
      <c r="G1763">
        <v>135</v>
      </c>
      <c r="H1763">
        <v>110.7</v>
      </c>
      <c r="I1763" s="26">
        <f t="shared" si="54"/>
        <v>45444</v>
      </c>
      <c r="J1763" s="26">
        <f>INDEX(customers!$L:$L,MATCH(orders!$B1763,customers!$A:$A,0))</f>
        <v>45292</v>
      </c>
      <c r="K1763">
        <v>1</v>
      </c>
      <c r="L1763">
        <f t="shared" si="55"/>
        <v>5</v>
      </c>
      <c r="M1763" s="26" t="str">
        <f>INDEX(customers!$I:$I,MATCH(orders!$B1763,customers!$A:$A,0))</f>
        <v>Paid Search</v>
      </c>
      <c r="N1763" s="26" t="str">
        <f>INDEX(customers!$E:$E,MATCH(orders!$B1763,customers!$A:$A,0))</f>
        <v>North America</v>
      </c>
      <c r="O1763" s="26" t="str">
        <f>INDEX(customers!$F:$F,MATCH(orders!$B1763,customers!$A:$A,0))</f>
        <v>Healthcare</v>
      </c>
      <c r="P1763" s="26" t="str">
        <f>INDEX(customers!$G:$G,MATCH(orders!$B1763,customers!$A:$A,0))</f>
        <v>SMBs</v>
      </c>
      <c r="Q1763" t="str">
        <f>INDEX(customers!$J:$J,MATCH(orders!$B1763,customers!$A:$A,0))</f>
        <v>Pro</v>
      </c>
      <c r="R1763" t="str">
        <f>INDEX(customers!$K:$K,MATCH(orders!$B1763,customers!$A:$A,0))</f>
        <v>Monthly</v>
      </c>
    </row>
    <row r="1764" spans="1:18" x14ac:dyDescent="0.25">
      <c r="A1764" t="s">
        <v>3260</v>
      </c>
      <c r="B1764" t="s">
        <v>3246</v>
      </c>
      <c r="C1764" t="s">
        <v>3259</v>
      </c>
      <c r="D1764">
        <v>45479</v>
      </c>
      <c r="E1764" t="s">
        <v>18</v>
      </c>
      <c r="F1764" t="s">
        <v>4</v>
      </c>
      <c r="G1764">
        <v>135</v>
      </c>
      <c r="H1764">
        <v>110.7</v>
      </c>
      <c r="I1764" s="26">
        <f t="shared" si="54"/>
        <v>45474</v>
      </c>
      <c r="J1764" s="26">
        <f>INDEX(customers!$L:$L,MATCH(orders!$B1764,customers!$A:$A,0))</f>
        <v>45292</v>
      </c>
      <c r="K1764">
        <v>1</v>
      </c>
      <c r="L1764">
        <f t="shared" si="55"/>
        <v>6</v>
      </c>
      <c r="M1764" s="26" t="str">
        <f>INDEX(customers!$I:$I,MATCH(orders!$B1764,customers!$A:$A,0))</f>
        <v>Paid Search</v>
      </c>
      <c r="N1764" s="26" t="str">
        <f>INDEX(customers!$E:$E,MATCH(orders!$B1764,customers!$A:$A,0))</f>
        <v>North America</v>
      </c>
      <c r="O1764" s="26" t="str">
        <f>INDEX(customers!$F:$F,MATCH(orders!$B1764,customers!$A:$A,0))</f>
        <v>Healthcare</v>
      </c>
      <c r="P1764" s="26" t="str">
        <f>INDEX(customers!$G:$G,MATCH(orders!$B1764,customers!$A:$A,0))</f>
        <v>SMBs</v>
      </c>
      <c r="Q1764" t="str">
        <f>INDEX(customers!$J:$J,MATCH(orders!$B1764,customers!$A:$A,0))</f>
        <v>Pro</v>
      </c>
      <c r="R1764" t="str">
        <f>INDEX(customers!$K:$K,MATCH(orders!$B1764,customers!$A:$A,0))</f>
        <v>Monthly</v>
      </c>
    </row>
    <row r="1765" spans="1:18" x14ac:dyDescent="0.25">
      <c r="A1765" t="s">
        <v>3261</v>
      </c>
      <c r="B1765" t="s">
        <v>3246</v>
      </c>
      <c r="C1765" t="s">
        <v>3262</v>
      </c>
      <c r="D1765">
        <v>45480</v>
      </c>
      <c r="E1765" t="s">
        <v>18</v>
      </c>
      <c r="F1765" t="s">
        <v>4</v>
      </c>
      <c r="G1765">
        <v>135</v>
      </c>
      <c r="H1765">
        <v>110.7</v>
      </c>
      <c r="I1765" s="26">
        <f t="shared" si="54"/>
        <v>45474</v>
      </c>
      <c r="J1765" s="26">
        <f>INDEX(customers!$L:$L,MATCH(orders!$B1765,customers!$A:$A,0))</f>
        <v>45292</v>
      </c>
      <c r="K1765">
        <v>1</v>
      </c>
      <c r="L1765">
        <f t="shared" si="55"/>
        <v>6</v>
      </c>
      <c r="M1765" s="26" t="str">
        <f>INDEX(customers!$I:$I,MATCH(orders!$B1765,customers!$A:$A,0))</f>
        <v>Paid Search</v>
      </c>
      <c r="N1765" s="26" t="str">
        <f>INDEX(customers!$E:$E,MATCH(orders!$B1765,customers!$A:$A,0))</f>
        <v>North America</v>
      </c>
      <c r="O1765" s="26" t="str">
        <f>INDEX(customers!$F:$F,MATCH(orders!$B1765,customers!$A:$A,0))</f>
        <v>Healthcare</v>
      </c>
      <c r="P1765" s="26" t="str">
        <f>INDEX(customers!$G:$G,MATCH(orders!$B1765,customers!$A:$A,0))</f>
        <v>SMBs</v>
      </c>
      <c r="Q1765" t="str">
        <f>INDEX(customers!$J:$J,MATCH(orders!$B1765,customers!$A:$A,0))</f>
        <v>Pro</v>
      </c>
      <c r="R1765" t="str">
        <f>INDEX(customers!$K:$K,MATCH(orders!$B1765,customers!$A:$A,0))</f>
        <v>Monthly</v>
      </c>
    </row>
    <row r="1766" spans="1:18" x14ac:dyDescent="0.25">
      <c r="A1766" t="s">
        <v>3263</v>
      </c>
      <c r="B1766" t="s">
        <v>3246</v>
      </c>
      <c r="C1766" t="s">
        <v>3264</v>
      </c>
      <c r="D1766">
        <v>45511</v>
      </c>
      <c r="E1766" t="s">
        <v>18</v>
      </c>
      <c r="F1766" t="s">
        <v>4</v>
      </c>
      <c r="G1766">
        <v>135</v>
      </c>
      <c r="H1766">
        <v>110.7</v>
      </c>
      <c r="I1766" s="26">
        <f t="shared" si="54"/>
        <v>45505</v>
      </c>
      <c r="J1766" s="26">
        <f>INDEX(customers!$L:$L,MATCH(orders!$B1766,customers!$A:$A,0))</f>
        <v>45292</v>
      </c>
      <c r="K1766">
        <v>1</v>
      </c>
      <c r="L1766">
        <f t="shared" si="55"/>
        <v>7</v>
      </c>
      <c r="M1766" s="26" t="str">
        <f>INDEX(customers!$I:$I,MATCH(orders!$B1766,customers!$A:$A,0))</f>
        <v>Paid Search</v>
      </c>
      <c r="N1766" s="26" t="str">
        <f>INDEX(customers!$E:$E,MATCH(orders!$B1766,customers!$A:$A,0))</f>
        <v>North America</v>
      </c>
      <c r="O1766" s="26" t="str">
        <f>INDEX(customers!$F:$F,MATCH(orders!$B1766,customers!$A:$A,0))</f>
        <v>Healthcare</v>
      </c>
      <c r="P1766" s="26" t="str">
        <f>INDEX(customers!$G:$G,MATCH(orders!$B1766,customers!$A:$A,0))</f>
        <v>SMBs</v>
      </c>
      <c r="Q1766" t="str">
        <f>INDEX(customers!$J:$J,MATCH(orders!$B1766,customers!$A:$A,0))</f>
        <v>Pro</v>
      </c>
      <c r="R1766" t="str">
        <f>INDEX(customers!$K:$K,MATCH(orders!$B1766,customers!$A:$A,0))</f>
        <v>Monthly</v>
      </c>
    </row>
    <row r="1767" spans="1:18" x14ac:dyDescent="0.25">
      <c r="A1767" t="s">
        <v>3265</v>
      </c>
      <c r="B1767" t="s">
        <v>3246</v>
      </c>
      <c r="C1767" t="s">
        <v>3266</v>
      </c>
      <c r="D1767">
        <v>45542</v>
      </c>
      <c r="E1767" t="s">
        <v>18</v>
      </c>
      <c r="F1767" t="s">
        <v>4</v>
      </c>
      <c r="G1767">
        <v>135</v>
      </c>
      <c r="H1767">
        <v>110.7</v>
      </c>
      <c r="I1767" s="26">
        <f t="shared" si="54"/>
        <v>45536</v>
      </c>
      <c r="J1767" s="26">
        <f>INDEX(customers!$L:$L,MATCH(orders!$B1767,customers!$A:$A,0))</f>
        <v>45292</v>
      </c>
      <c r="K1767">
        <v>1</v>
      </c>
      <c r="L1767">
        <f t="shared" si="55"/>
        <v>8</v>
      </c>
      <c r="M1767" s="26" t="str">
        <f>INDEX(customers!$I:$I,MATCH(orders!$B1767,customers!$A:$A,0))</f>
        <v>Paid Search</v>
      </c>
      <c r="N1767" s="26" t="str">
        <f>INDEX(customers!$E:$E,MATCH(orders!$B1767,customers!$A:$A,0))</f>
        <v>North America</v>
      </c>
      <c r="O1767" s="26" t="str">
        <f>INDEX(customers!$F:$F,MATCH(orders!$B1767,customers!$A:$A,0))</f>
        <v>Healthcare</v>
      </c>
      <c r="P1767" s="26" t="str">
        <f>INDEX(customers!$G:$G,MATCH(orders!$B1767,customers!$A:$A,0))</f>
        <v>SMBs</v>
      </c>
      <c r="Q1767" t="str">
        <f>INDEX(customers!$J:$J,MATCH(orders!$B1767,customers!$A:$A,0))</f>
        <v>Pro</v>
      </c>
      <c r="R1767" t="str">
        <f>INDEX(customers!$K:$K,MATCH(orders!$B1767,customers!$A:$A,0))</f>
        <v>Monthly</v>
      </c>
    </row>
    <row r="1768" spans="1:18" x14ac:dyDescent="0.25">
      <c r="A1768" t="s">
        <v>3267</v>
      </c>
      <c r="B1768" t="s">
        <v>3246</v>
      </c>
      <c r="C1768" t="s">
        <v>3266</v>
      </c>
      <c r="D1768">
        <v>45572</v>
      </c>
      <c r="E1768" t="s">
        <v>18</v>
      </c>
      <c r="F1768" t="s">
        <v>4</v>
      </c>
      <c r="G1768">
        <v>135</v>
      </c>
      <c r="H1768">
        <v>110.7</v>
      </c>
      <c r="I1768" s="26">
        <f t="shared" si="54"/>
        <v>45566</v>
      </c>
      <c r="J1768" s="26">
        <f>INDEX(customers!$L:$L,MATCH(orders!$B1768,customers!$A:$A,0))</f>
        <v>45292</v>
      </c>
      <c r="K1768">
        <v>1</v>
      </c>
      <c r="L1768">
        <f t="shared" si="55"/>
        <v>9</v>
      </c>
      <c r="M1768" s="26" t="str">
        <f>INDEX(customers!$I:$I,MATCH(orders!$B1768,customers!$A:$A,0))</f>
        <v>Paid Search</v>
      </c>
      <c r="N1768" s="26" t="str">
        <f>INDEX(customers!$E:$E,MATCH(orders!$B1768,customers!$A:$A,0))</f>
        <v>North America</v>
      </c>
      <c r="O1768" s="26" t="str">
        <f>INDEX(customers!$F:$F,MATCH(orders!$B1768,customers!$A:$A,0))</f>
        <v>Healthcare</v>
      </c>
      <c r="P1768" s="26" t="str">
        <f>INDEX(customers!$G:$G,MATCH(orders!$B1768,customers!$A:$A,0))</f>
        <v>SMBs</v>
      </c>
      <c r="Q1768" t="str">
        <f>INDEX(customers!$J:$J,MATCH(orders!$B1768,customers!$A:$A,0))</f>
        <v>Pro</v>
      </c>
      <c r="R1768" t="str">
        <f>INDEX(customers!$K:$K,MATCH(orders!$B1768,customers!$A:$A,0))</f>
        <v>Monthly</v>
      </c>
    </row>
    <row r="1769" spans="1:18" x14ac:dyDescent="0.25">
      <c r="A1769" t="s">
        <v>3268</v>
      </c>
      <c r="B1769" t="s">
        <v>3246</v>
      </c>
      <c r="C1769" t="s">
        <v>3269</v>
      </c>
      <c r="D1769">
        <v>45573</v>
      </c>
      <c r="E1769" t="s">
        <v>18</v>
      </c>
      <c r="F1769" t="s">
        <v>4</v>
      </c>
      <c r="G1769">
        <v>135</v>
      </c>
      <c r="H1769">
        <v>110.7</v>
      </c>
      <c r="I1769" s="26">
        <f t="shared" si="54"/>
        <v>45566</v>
      </c>
      <c r="J1769" s="26">
        <f>INDEX(customers!$L:$L,MATCH(orders!$B1769,customers!$A:$A,0))</f>
        <v>45292</v>
      </c>
      <c r="K1769">
        <v>1</v>
      </c>
      <c r="L1769">
        <f t="shared" si="55"/>
        <v>9</v>
      </c>
      <c r="M1769" s="26" t="str">
        <f>INDEX(customers!$I:$I,MATCH(orders!$B1769,customers!$A:$A,0))</f>
        <v>Paid Search</v>
      </c>
      <c r="N1769" s="26" t="str">
        <f>INDEX(customers!$E:$E,MATCH(orders!$B1769,customers!$A:$A,0))</f>
        <v>North America</v>
      </c>
      <c r="O1769" s="26" t="str">
        <f>INDEX(customers!$F:$F,MATCH(orders!$B1769,customers!$A:$A,0))</f>
        <v>Healthcare</v>
      </c>
      <c r="P1769" s="26" t="str">
        <f>INDEX(customers!$G:$G,MATCH(orders!$B1769,customers!$A:$A,0))</f>
        <v>SMBs</v>
      </c>
      <c r="Q1769" t="str">
        <f>INDEX(customers!$J:$J,MATCH(orders!$B1769,customers!$A:$A,0))</f>
        <v>Pro</v>
      </c>
      <c r="R1769" t="str">
        <f>INDEX(customers!$K:$K,MATCH(orders!$B1769,customers!$A:$A,0))</f>
        <v>Monthly</v>
      </c>
    </row>
    <row r="1770" spans="1:18" x14ac:dyDescent="0.25">
      <c r="A1770" t="s">
        <v>3270</v>
      </c>
      <c r="B1770" t="s">
        <v>3246</v>
      </c>
      <c r="C1770" t="s">
        <v>3271</v>
      </c>
      <c r="D1770">
        <v>45604</v>
      </c>
      <c r="E1770" t="s">
        <v>18</v>
      </c>
      <c r="F1770" t="s">
        <v>4</v>
      </c>
      <c r="G1770">
        <v>135</v>
      </c>
      <c r="H1770">
        <v>110.7</v>
      </c>
      <c r="I1770" s="26">
        <f t="shared" si="54"/>
        <v>45597</v>
      </c>
      <c r="J1770" s="26">
        <f>INDEX(customers!$L:$L,MATCH(orders!$B1770,customers!$A:$A,0))</f>
        <v>45292</v>
      </c>
      <c r="K1770">
        <v>1</v>
      </c>
      <c r="L1770">
        <f t="shared" si="55"/>
        <v>10</v>
      </c>
      <c r="M1770" s="26" t="str">
        <f>INDEX(customers!$I:$I,MATCH(orders!$B1770,customers!$A:$A,0))</f>
        <v>Paid Search</v>
      </c>
      <c r="N1770" s="26" t="str">
        <f>INDEX(customers!$E:$E,MATCH(orders!$B1770,customers!$A:$A,0))</f>
        <v>North America</v>
      </c>
      <c r="O1770" s="26" t="str">
        <f>INDEX(customers!$F:$F,MATCH(orders!$B1770,customers!$A:$A,0))</f>
        <v>Healthcare</v>
      </c>
      <c r="P1770" s="26" t="str">
        <f>INDEX(customers!$G:$G,MATCH(orders!$B1770,customers!$A:$A,0))</f>
        <v>SMBs</v>
      </c>
      <c r="Q1770" t="str">
        <f>INDEX(customers!$J:$J,MATCH(orders!$B1770,customers!$A:$A,0))</f>
        <v>Pro</v>
      </c>
      <c r="R1770" t="str">
        <f>INDEX(customers!$K:$K,MATCH(orders!$B1770,customers!$A:$A,0))</f>
        <v>Monthly</v>
      </c>
    </row>
    <row r="1771" spans="1:18" x14ac:dyDescent="0.25">
      <c r="A1771" t="s">
        <v>3272</v>
      </c>
      <c r="B1771" t="s">
        <v>3246</v>
      </c>
      <c r="C1771" t="s">
        <v>3271</v>
      </c>
      <c r="D1771">
        <v>45634</v>
      </c>
      <c r="E1771" t="s">
        <v>18</v>
      </c>
      <c r="F1771" t="s">
        <v>4</v>
      </c>
      <c r="G1771">
        <v>135</v>
      </c>
      <c r="H1771">
        <v>110.7</v>
      </c>
      <c r="I1771" s="26">
        <f t="shared" si="54"/>
        <v>45627</v>
      </c>
      <c r="J1771" s="26">
        <f>INDEX(customers!$L:$L,MATCH(orders!$B1771,customers!$A:$A,0))</f>
        <v>45292</v>
      </c>
      <c r="K1771">
        <v>1</v>
      </c>
      <c r="L1771">
        <f t="shared" si="55"/>
        <v>11</v>
      </c>
      <c r="M1771" s="26" t="str">
        <f>INDEX(customers!$I:$I,MATCH(orders!$B1771,customers!$A:$A,0))</f>
        <v>Paid Search</v>
      </c>
      <c r="N1771" s="26" t="str">
        <f>INDEX(customers!$E:$E,MATCH(orders!$B1771,customers!$A:$A,0))</f>
        <v>North America</v>
      </c>
      <c r="O1771" s="26" t="str">
        <f>INDEX(customers!$F:$F,MATCH(orders!$B1771,customers!$A:$A,0))</f>
        <v>Healthcare</v>
      </c>
      <c r="P1771" s="26" t="str">
        <f>INDEX(customers!$G:$G,MATCH(orders!$B1771,customers!$A:$A,0))</f>
        <v>SMBs</v>
      </c>
      <c r="Q1771" t="str">
        <f>INDEX(customers!$J:$J,MATCH(orders!$B1771,customers!$A:$A,0))</f>
        <v>Pro</v>
      </c>
      <c r="R1771" t="str">
        <f>INDEX(customers!$K:$K,MATCH(orders!$B1771,customers!$A:$A,0))</f>
        <v>Monthly</v>
      </c>
    </row>
    <row r="1772" spans="1:18" x14ac:dyDescent="0.25">
      <c r="A1772" t="s">
        <v>3273</v>
      </c>
      <c r="B1772" t="s">
        <v>3246</v>
      </c>
      <c r="C1772" t="s">
        <v>3274</v>
      </c>
      <c r="D1772">
        <v>45635</v>
      </c>
      <c r="E1772" t="s">
        <v>18</v>
      </c>
      <c r="F1772" t="s">
        <v>4</v>
      </c>
      <c r="G1772">
        <v>135</v>
      </c>
      <c r="H1772">
        <v>110.7</v>
      </c>
      <c r="I1772" s="26">
        <f t="shared" si="54"/>
        <v>45627</v>
      </c>
      <c r="J1772" s="26">
        <f>INDEX(customers!$L:$L,MATCH(orders!$B1772,customers!$A:$A,0))</f>
        <v>45292</v>
      </c>
      <c r="K1772">
        <v>1</v>
      </c>
      <c r="L1772">
        <f t="shared" si="55"/>
        <v>11</v>
      </c>
      <c r="M1772" s="26" t="str">
        <f>INDEX(customers!$I:$I,MATCH(orders!$B1772,customers!$A:$A,0))</f>
        <v>Paid Search</v>
      </c>
      <c r="N1772" s="26" t="str">
        <f>INDEX(customers!$E:$E,MATCH(orders!$B1772,customers!$A:$A,0))</f>
        <v>North America</v>
      </c>
      <c r="O1772" s="26" t="str">
        <f>INDEX(customers!$F:$F,MATCH(orders!$B1772,customers!$A:$A,0))</f>
        <v>Healthcare</v>
      </c>
      <c r="P1772" s="26" t="str">
        <f>INDEX(customers!$G:$G,MATCH(orders!$B1772,customers!$A:$A,0))</f>
        <v>SMBs</v>
      </c>
      <c r="Q1772" t="str">
        <f>INDEX(customers!$J:$J,MATCH(orders!$B1772,customers!$A:$A,0))</f>
        <v>Pro</v>
      </c>
      <c r="R1772" t="str">
        <f>INDEX(customers!$K:$K,MATCH(orders!$B1772,customers!$A:$A,0))</f>
        <v>Monthly</v>
      </c>
    </row>
    <row r="1773" spans="1:18" x14ac:dyDescent="0.25">
      <c r="A1773" t="s">
        <v>3275</v>
      </c>
      <c r="B1773" t="s">
        <v>3276</v>
      </c>
      <c r="C1773" t="s">
        <v>3277</v>
      </c>
      <c r="D1773">
        <v>45146</v>
      </c>
      <c r="E1773" t="s">
        <v>17</v>
      </c>
      <c r="F1773" t="s">
        <v>4</v>
      </c>
      <c r="G1773">
        <v>75</v>
      </c>
      <c r="H1773">
        <v>60</v>
      </c>
      <c r="I1773" s="26">
        <f t="shared" si="54"/>
        <v>45139</v>
      </c>
      <c r="J1773" s="26">
        <f>INDEX(customers!$L:$L,MATCH(orders!$B1773,customers!$A:$A,0))</f>
        <v>45139</v>
      </c>
      <c r="K1773">
        <v>1</v>
      </c>
      <c r="L1773">
        <f t="shared" si="55"/>
        <v>0</v>
      </c>
      <c r="M1773" s="26" t="str">
        <f>INDEX(customers!$I:$I,MATCH(orders!$B1773,customers!$A:$A,0))</f>
        <v>Email</v>
      </c>
      <c r="N1773" s="26" t="str">
        <f>INDEX(customers!$E:$E,MATCH(orders!$B1773,customers!$A:$A,0))</f>
        <v>North America</v>
      </c>
      <c r="O1773" s="26" t="str">
        <f>INDEX(customers!$F:$F,MATCH(orders!$B1773,customers!$A:$A,0))</f>
        <v>Other</v>
      </c>
      <c r="P1773" s="26" t="str">
        <f>INDEX(customers!$G:$G,MATCH(orders!$B1773,customers!$A:$A,0))</f>
        <v>SMBs</v>
      </c>
      <c r="Q1773" t="str">
        <f>INDEX(customers!$J:$J,MATCH(orders!$B1773,customers!$A:$A,0))</f>
        <v>Basic</v>
      </c>
      <c r="R1773" t="str">
        <f>INDEX(customers!$K:$K,MATCH(orders!$B1773,customers!$A:$A,0))</f>
        <v>Monthly</v>
      </c>
    </row>
    <row r="1774" spans="1:18" x14ac:dyDescent="0.25">
      <c r="A1774" t="s">
        <v>3278</v>
      </c>
      <c r="B1774" t="s">
        <v>3276</v>
      </c>
      <c r="C1774" t="s">
        <v>3279</v>
      </c>
      <c r="D1774">
        <v>45177</v>
      </c>
      <c r="E1774" t="s">
        <v>17</v>
      </c>
      <c r="F1774" t="s">
        <v>4</v>
      </c>
      <c r="G1774">
        <v>75</v>
      </c>
      <c r="H1774">
        <v>60</v>
      </c>
      <c r="I1774" s="26">
        <f t="shared" si="54"/>
        <v>45170</v>
      </c>
      <c r="J1774" s="26">
        <f>INDEX(customers!$L:$L,MATCH(orders!$B1774,customers!$A:$A,0))</f>
        <v>45139</v>
      </c>
      <c r="K1774">
        <v>1</v>
      </c>
      <c r="L1774">
        <f t="shared" si="55"/>
        <v>1</v>
      </c>
      <c r="M1774" s="26" t="str">
        <f>INDEX(customers!$I:$I,MATCH(orders!$B1774,customers!$A:$A,0))</f>
        <v>Email</v>
      </c>
      <c r="N1774" s="26" t="str">
        <f>INDEX(customers!$E:$E,MATCH(orders!$B1774,customers!$A:$A,0))</f>
        <v>North America</v>
      </c>
      <c r="O1774" s="26" t="str">
        <f>INDEX(customers!$F:$F,MATCH(orders!$B1774,customers!$A:$A,0))</f>
        <v>Other</v>
      </c>
      <c r="P1774" s="26" t="str">
        <f>INDEX(customers!$G:$G,MATCH(orders!$B1774,customers!$A:$A,0))</f>
        <v>SMBs</v>
      </c>
      <c r="Q1774" t="str">
        <f>INDEX(customers!$J:$J,MATCH(orders!$B1774,customers!$A:$A,0))</f>
        <v>Basic</v>
      </c>
      <c r="R1774" t="str">
        <f>INDEX(customers!$K:$K,MATCH(orders!$B1774,customers!$A:$A,0))</f>
        <v>Monthly</v>
      </c>
    </row>
    <row r="1775" spans="1:18" x14ac:dyDescent="0.25">
      <c r="A1775" t="s">
        <v>3280</v>
      </c>
      <c r="B1775" t="s">
        <v>3276</v>
      </c>
      <c r="C1775" t="s">
        <v>3279</v>
      </c>
      <c r="D1775">
        <v>45207</v>
      </c>
      <c r="E1775" t="s">
        <v>17</v>
      </c>
      <c r="F1775" t="s">
        <v>4</v>
      </c>
      <c r="G1775">
        <v>75</v>
      </c>
      <c r="H1775">
        <v>60</v>
      </c>
      <c r="I1775" s="26">
        <f t="shared" si="54"/>
        <v>45200</v>
      </c>
      <c r="J1775" s="26">
        <f>INDEX(customers!$L:$L,MATCH(orders!$B1775,customers!$A:$A,0))</f>
        <v>45139</v>
      </c>
      <c r="K1775">
        <v>1</v>
      </c>
      <c r="L1775">
        <f t="shared" si="55"/>
        <v>2</v>
      </c>
      <c r="M1775" s="26" t="str">
        <f>INDEX(customers!$I:$I,MATCH(orders!$B1775,customers!$A:$A,0))</f>
        <v>Email</v>
      </c>
      <c r="N1775" s="26" t="str">
        <f>INDEX(customers!$E:$E,MATCH(orders!$B1775,customers!$A:$A,0))</f>
        <v>North America</v>
      </c>
      <c r="O1775" s="26" t="str">
        <f>INDEX(customers!$F:$F,MATCH(orders!$B1775,customers!$A:$A,0))</f>
        <v>Other</v>
      </c>
      <c r="P1775" s="26" t="str">
        <f>INDEX(customers!$G:$G,MATCH(orders!$B1775,customers!$A:$A,0))</f>
        <v>SMBs</v>
      </c>
      <c r="Q1775" t="str">
        <f>INDEX(customers!$J:$J,MATCH(orders!$B1775,customers!$A:$A,0))</f>
        <v>Basic</v>
      </c>
      <c r="R1775" t="str">
        <f>INDEX(customers!$K:$K,MATCH(orders!$B1775,customers!$A:$A,0))</f>
        <v>Monthly</v>
      </c>
    </row>
    <row r="1776" spans="1:18" x14ac:dyDescent="0.25">
      <c r="A1776" t="s">
        <v>3281</v>
      </c>
      <c r="B1776" t="s">
        <v>3276</v>
      </c>
      <c r="C1776" t="s">
        <v>3282</v>
      </c>
      <c r="D1776">
        <v>45208</v>
      </c>
      <c r="E1776" t="s">
        <v>17</v>
      </c>
      <c r="F1776" t="s">
        <v>4</v>
      </c>
      <c r="G1776">
        <v>75</v>
      </c>
      <c r="H1776">
        <v>60</v>
      </c>
      <c r="I1776" s="26">
        <f t="shared" si="54"/>
        <v>45200</v>
      </c>
      <c r="J1776" s="26">
        <f>INDEX(customers!$L:$L,MATCH(orders!$B1776,customers!$A:$A,0))</f>
        <v>45139</v>
      </c>
      <c r="K1776">
        <v>1</v>
      </c>
      <c r="L1776">
        <f t="shared" si="55"/>
        <v>2</v>
      </c>
      <c r="M1776" s="26" t="str">
        <f>INDEX(customers!$I:$I,MATCH(orders!$B1776,customers!$A:$A,0))</f>
        <v>Email</v>
      </c>
      <c r="N1776" s="26" t="str">
        <f>INDEX(customers!$E:$E,MATCH(orders!$B1776,customers!$A:$A,0))</f>
        <v>North America</v>
      </c>
      <c r="O1776" s="26" t="str">
        <f>INDEX(customers!$F:$F,MATCH(orders!$B1776,customers!$A:$A,0))</f>
        <v>Other</v>
      </c>
      <c r="P1776" s="26" t="str">
        <f>INDEX(customers!$G:$G,MATCH(orders!$B1776,customers!$A:$A,0))</f>
        <v>SMBs</v>
      </c>
      <c r="Q1776" t="str">
        <f>INDEX(customers!$J:$J,MATCH(orders!$B1776,customers!$A:$A,0))</f>
        <v>Basic</v>
      </c>
      <c r="R1776" t="str">
        <f>INDEX(customers!$K:$K,MATCH(orders!$B1776,customers!$A:$A,0))</f>
        <v>Monthly</v>
      </c>
    </row>
    <row r="1777" spans="1:18" x14ac:dyDescent="0.25">
      <c r="A1777" t="s">
        <v>3283</v>
      </c>
      <c r="B1777" t="s">
        <v>3276</v>
      </c>
      <c r="C1777" t="s">
        <v>3284</v>
      </c>
      <c r="D1777">
        <v>45239</v>
      </c>
      <c r="E1777" t="s">
        <v>17</v>
      </c>
      <c r="F1777" t="s">
        <v>4</v>
      </c>
      <c r="G1777">
        <v>75</v>
      </c>
      <c r="H1777">
        <v>60</v>
      </c>
      <c r="I1777" s="26">
        <f t="shared" si="54"/>
        <v>45231</v>
      </c>
      <c r="J1777" s="26">
        <f>INDEX(customers!$L:$L,MATCH(orders!$B1777,customers!$A:$A,0))</f>
        <v>45139</v>
      </c>
      <c r="K1777">
        <v>1</v>
      </c>
      <c r="L1777">
        <f t="shared" si="55"/>
        <v>3</v>
      </c>
      <c r="M1777" s="26" t="str">
        <f>INDEX(customers!$I:$I,MATCH(orders!$B1777,customers!$A:$A,0))</f>
        <v>Email</v>
      </c>
      <c r="N1777" s="26" t="str">
        <f>INDEX(customers!$E:$E,MATCH(orders!$B1777,customers!$A:$A,0))</f>
        <v>North America</v>
      </c>
      <c r="O1777" s="26" t="str">
        <f>INDEX(customers!$F:$F,MATCH(orders!$B1777,customers!$A:$A,0))</f>
        <v>Other</v>
      </c>
      <c r="P1777" s="26" t="str">
        <f>INDEX(customers!$G:$G,MATCH(orders!$B1777,customers!$A:$A,0))</f>
        <v>SMBs</v>
      </c>
      <c r="Q1777" t="str">
        <f>INDEX(customers!$J:$J,MATCH(orders!$B1777,customers!$A:$A,0))</f>
        <v>Basic</v>
      </c>
      <c r="R1777" t="str">
        <f>INDEX(customers!$K:$K,MATCH(orders!$B1777,customers!$A:$A,0))</f>
        <v>Monthly</v>
      </c>
    </row>
    <row r="1778" spans="1:18" x14ac:dyDescent="0.25">
      <c r="A1778" t="s">
        <v>3285</v>
      </c>
      <c r="B1778" t="s">
        <v>3276</v>
      </c>
      <c r="C1778" t="s">
        <v>3284</v>
      </c>
      <c r="D1778">
        <v>45269</v>
      </c>
      <c r="E1778" t="s">
        <v>17</v>
      </c>
      <c r="F1778" t="s">
        <v>4</v>
      </c>
      <c r="G1778">
        <v>75</v>
      </c>
      <c r="H1778">
        <v>60</v>
      </c>
      <c r="I1778" s="26">
        <f t="shared" si="54"/>
        <v>45261</v>
      </c>
      <c r="J1778" s="26">
        <f>INDEX(customers!$L:$L,MATCH(orders!$B1778,customers!$A:$A,0))</f>
        <v>45139</v>
      </c>
      <c r="K1778">
        <v>1</v>
      </c>
      <c r="L1778">
        <f t="shared" si="55"/>
        <v>4</v>
      </c>
      <c r="M1778" s="26" t="str">
        <f>INDEX(customers!$I:$I,MATCH(orders!$B1778,customers!$A:$A,0))</f>
        <v>Email</v>
      </c>
      <c r="N1778" s="26" t="str">
        <f>INDEX(customers!$E:$E,MATCH(orders!$B1778,customers!$A:$A,0))</f>
        <v>North America</v>
      </c>
      <c r="O1778" s="26" t="str">
        <f>INDEX(customers!$F:$F,MATCH(orders!$B1778,customers!$A:$A,0))</f>
        <v>Other</v>
      </c>
      <c r="P1778" s="26" t="str">
        <f>INDEX(customers!$G:$G,MATCH(orders!$B1778,customers!$A:$A,0))</f>
        <v>SMBs</v>
      </c>
      <c r="Q1778" t="str">
        <f>INDEX(customers!$J:$J,MATCH(orders!$B1778,customers!$A:$A,0))</f>
        <v>Basic</v>
      </c>
      <c r="R1778" t="str">
        <f>INDEX(customers!$K:$K,MATCH(orders!$B1778,customers!$A:$A,0))</f>
        <v>Monthly</v>
      </c>
    </row>
    <row r="1779" spans="1:18" x14ac:dyDescent="0.25">
      <c r="A1779" t="s">
        <v>3286</v>
      </c>
      <c r="B1779" t="s">
        <v>3276</v>
      </c>
      <c r="C1779" t="s">
        <v>3287</v>
      </c>
      <c r="D1779">
        <v>45270</v>
      </c>
      <c r="E1779" t="s">
        <v>17</v>
      </c>
      <c r="F1779" t="s">
        <v>4</v>
      </c>
      <c r="G1779">
        <v>75</v>
      </c>
      <c r="H1779">
        <v>60</v>
      </c>
      <c r="I1779" s="26">
        <f t="shared" si="54"/>
        <v>45261</v>
      </c>
      <c r="J1779" s="26">
        <f>INDEX(customers!$L:$L,MATCH(orders!$B1779,customers!$A:$A,0))</f>
        <v>45139</v>
      </c>
      <c r="K1779">
        <v>1</v>
      </c>
      <c r="L1779">
        <f t="shared" si="55"/>
        <v>4</v>
      </c>
      <c r="M1779" s="26" t="str">
        <f>INDEX(customers!$I:$I,MATCH(orders!$B1779,customers!$A:$A,0))</f>
        <v>Email</v>
      </c>
      <c r="N1779" s="26" t="str">
        <f>INDEX(customers!$E:$E,MATCH(orders!$B1779,customers!$A:$A,0))</f>
        <v>North America</v>
      </c>
      <c r="O1779" s="26" t="str">
        <f>INDEX(customers!$F:$F,MATCH(orders!$B1779,customers!$A:$A,0))</f>
        <v>Other</v>
      </c>
      <c r="P1779" s="26" t="str">
        <f>INDEX(customers!$G:$G,MATCH(orders!$B1779,customers!$A:$A,0))</f>
        <v>SMBs</v>
      </c>
      <c r="Q1779" t="str">
        <f>INDEX(customers!$J:$J,MATCH(orders!$B1779,customers!$A:$A,0))</f>
        <v>Basic</v>
      </c>
      <c r="R1779" t="str">
        <f>INDEX(customers!$K:$K,MATCH(orders!$B1779,customers!$A:$A,0))</f>
        <v>Monthly</v>
      </c>
    </row>
    <row r="1780" spans="1:18" x14ac:dyDescent="0.25">
      <c r="A1780" t="s">
        <v>3288</v>
      </c>
      <c r="B1780" t="s">
        <v>3276</v>
      </c>
      <c r="C1780" t="s">
        <v>3289</v>
      </c>
      <c r="D1780">
        <v>45301</v>
      </c>
      <c r="E1780" t="s">
        <v>17</v>
      </c>
      <c r="F1780" t="s">
        <v>4</v>
      </c>
      <c r="G1780">
        <v>75</v>
      </c>
      <c r="H1780">
        <v>60</v>
      </c>
      <c r="I1780" s="26">
        <f t="shared" si="54"/>
        <v>45292</v>
      </c>
      <c r="J1780" s="26">
        <f>INDEX(customers!$L:$L,MATCH(orders!$B1780,customers!$A:$A,0))</f>
        <v>45139</v>
      </c>
      <c r="K1780">
        <v>1</v>
      </c>
      <c r="L1780">
        <f t="shared" si="55"/>
        <v>5</v>
      </c>
      <c r="M1780" s="26" t="str">
        <f>INDEX(customers!$I:$I,MATCH(orders!$B1780,customers!$A:$A,0))</f>
        <v>Email</v>
      </c>
      <c r="N1780" s="26" t="str">
        <f>INDEX(customers!$E:$E,MATCH(orders!$B1780,customers!$A:$A,0))</f>
        <v>North America</v>
      </c>
      <c r="O1780" s="26" t="str">
        <f>INDEX(customers!$F:$F,MATCH(orders!$B1780,customers!$A:$A,0))</f>
        <v>Other</v>
      </c>
      <c r="P1780" s="26" t="str">
        <f>INDEX(customers!$G:$G,MATCH(orders!$B1780,customers!$A:$A,0))</f>
        <v>SMBs</v>
      </c>
      <c r="Q1780" t="str">
        <f>INDEX(customers!$J:$J,MATCH(orders!$B1780,customers!$A:$A,0))</f>
        <v>Basic</v>
      </c>
      <c r="R1780" t="str">
        <f>INDEX(customers!$K:$K,MATCH(orders!$B1780,customers!$A:$A,0))</f>
        <v>Monthly</v>
      </c>
    </row>
    <row r="1781" spans="1:18" x14ac:dyDescent="0.25">
      <c r="A1781" t="s">
        <v>3290</v>
      </c>
      <c r="B1781" t="s">
        <v>3276</v>
      </c>
      <c r="C1781" t="s">
        <v>3291</v>
      </c>
      <c r="D1781">
        <v>45332</v>
      </c>
      <c r="E1781" t="s">
        <v>17</v>
      </c>
      <c r="F1781" t="s">
        <v>4</v>
      </c>
      <c r="G1781">
        <v>75</v>
      </c>
      <c r="H1781">
        <v>60</v>
      </c>
      <c r="I1781" s="26">
        <f t="shared" si="54"/>
        <v>45323</v>
      </c>
      <c r="J1781" s="26">
        <f>INDEX(customers!$L:$L,MATCH(orders!$B1781,customers!$A:$A,0))</f>
        <v>45139</v>
      </c>
      <c r="K1781">
        <v>1</v>
      </c>
      <c r="L1781">
        <f t="shared" si="55"/>
        <v>6</v>
      </c>
      <c r="M1781" s="26" t="str">
        <f>INDEX(customers!$I:$I,MATCH(orders!$B1781,customers!$A:$A,0))</f>
        <v>Email</v>
      </c>
      <c r="N1781" s="26" t="str">
        <f>INDEX(customers!$E:$E,MATCH(orders!$B1781,customers!$A:$A,0))</f>
        <v>North America</v>
      </c>
      <c r="O1781" s="26" t="str">
        <f>INDEX(customers!$F:$F,MATCH(orders!$B1781,customers!$A:$A,0))</f>
        <v>Other</v>
      </c>
      <c r="P1781" s="26" t="str">
        <f>INDEX(customers!$G:$G,MATCH(orders!$B1781,customers!$A:$A,0))</f>
        <v>SMBs</v>
      </c>
      <c r="Q1781" t="str">
        <f>INDEX(customers!$J:$J,MATCH(orders!$B1781,customers!$A:$A,0))</f>
        <v>Basic</v>
      </c>
      <c r="R1781" t="str">
        <f>INDEX(customers!$K:$K,MATCH(orders!$B1781,customers!$A:$A,0))</f>
        <v>Monthly</v>
      </c>
    </row>
    <row r="1782" spans="1:18" x14ac:dyDescent="0.25">
      <c r="A1782" t="s">
        <v>3292</v>
      </c>
      <c r="B1782" t="s">
        <v>3276</v>
      </c>
      <c r="C1782" t="s">
        <v>3291</v>
      </c>
      <c r="D1782">
        <v>45361</v>
      </c>
      <c r="E1782" t="s">
        <v>17</v>
      </c>
      <c r="F1782" t="s">
        <v>4</v>
      </c>
      <c r="G1782">
        <v>75</v>
      </c>
      <c r="H1782">
        <v>60</v>
      </c>
      <c r="I1782" s="26">
        <f t="shared" si="54"/>
        <v>45352</v>
      </c>
      <c r="J1782" s="26">
        <f>INDEX(customers!$L:$L,MATCH(orders!$B1782,customers!$A:$A,0))</f>
        <v>45139</v>
      </c>
      <c r="K1782">
        <v>1</v>
      </c>
      <c r="L1782">
        <f t="shared" si="55"/>
        <v>7</v>
      </c>
      <c r="M1782" s="26" t="str">
        <f>INDEX(customers!$I:$I,MATCH(orders!$B1782,customers!$A:$A,0))</f>
        <v>Email</v>
      </c>
      <c r="N1782" s="26" t="str">
        <f>INDEX(customers!$E:$E,MATCH(orders!$B1782,customers!$A:$A,0))</f>
        <v>North America</v>
      </c>
      <c r="O1782" s="26" t="str">
        <f>INDEX(customers!$F:$F,MATCH(orders!$B1782,customers!$A:$A,0))</f>
        <v>Other</v>
      </c>
      <c r="P1782" s="26" t="str">
        <f>INDEX(customers!$G:$G,MATCH(orders!$B1782,customers!$A:$A,0))</f>
        <v>SMBs</v>
      </c>
      <c r="Q1782" t="str">
        <f>INDEX(customers!$J:$J,MATCH(orders!$B1782,customers!$A:$A,0))</f>
        <v>Basic</v>
      </c>
      <c r="R1782" t="str">
        <f>INDEX(customers!$K:$K,MATCH(orders!$B1782,customers!$A:$A,0))</f>
        <v>Monthly</v>
      </c>
    </row>
    <row r="1783" spans="1:18" x14ac:dyDescent="0.25">
      <c r="A1783" t="s">
        <v>3293</v>
      </c>
      <c r="B1783" t="s">
        <v>3276</v>
      </c>
      <c r="C1783" t="s">
        <v>3294</v>
      </c>
      <c r="D1783">
        <v>45363</v>
      </c>
      <c r="E1783" t="s">
        <v>17</v>
      </c>
      <c r="F1783" t="s">
        <v>4</v>
      </c>
      <c r="G1783">
        <v>75</v>
      </c>
      <c r="H1783">
        <v>60</v>
      </c>
      <c r="I1783" s="26">
        <f t="shared" si="54"/>
        <v>45352</v>
      </c>
      <c r="J1783" s="26">
        <f>INDEX(customers!$L:$L,MATCH(orders!$B1783,customers!$A:$A,0))</f>
        <v>45139</v>
      </c>
      <c r="K1783">
        <v>1</v>
      </c>
      <c r="L1783">
        <f t="shared" si="55"/>
        <v>7</v>
      </c>
      <c r="M1783" s="26" t="str">
        <f>INDEX(customers!$I:$I,MATCH(orders!$B1783,customers!$A:$A,0))</f>
        <v>Email</v>
      </c>
      <c r="N1783" s="26" t="str">
        <f>INDEX(customers!$E:$E,MATCH(orders!$B1783,customers!$A:$A,0))</f>
        <v>North America</v>
      </c>
      <c r="O1783" s="26" t="str">
        <f>INDEX(customers!$F:$F,MATCH(orders!$B1783,customers!$A:$A,0))</f>
        <v>Other</v>
      </c>
      <c r="P1783" s="26" t="str">
        <f>INDEX(customers!$G:$G,MATCH(orders!$B1783,customers!$A:$A,0))</f>
        <v>SMBs</v>
      </c>
      <c r="Q1783" t="str">
        <f>INDEX(customers!$J:$J,MATCH(orders!$B1783,customers!$A:$A,0))</f>
        <v>Basic</v>
      </c>
      <c r="R1783" t="str">
        <f>INDEX(customers!$K:$K,MATCH(orders!$B1783,customers!$A:$A,0))</f>
        <v>Monthly</v>
      </c>
    </row>
    <row r="1784" spans="1:18" x14ac:dyDescent="0.25">
      <c r="A1784" t="s">
        <v>3295</v>
      </c>
      <c r="B1784" t="s">
        <v>3276</v>
      </c>
      <c r="C1784" t="s">
        <v>3296</v>
      </c>
      <c r="D1784">
        <v>45394</v>
      </c>
      <c r="E1784" t="s">
        <v>17</v>
      </c>
      <c r="F1784" t="s">
        <v>4</v>
      </c>
      <c r="G1784">
        <v>75</v>
      </c>
      <c r="H1784">
        <v>60</v>
      </c>
      <c r="I1784" s="26">
        <f t="shared" si="54"/>
        <v>45383</v>
      </c>
      <c r="J1784" s="26">
        <f>INDEX(customers!$L:$L,MATCH(orders!$B1784,customers!$A:$A,0))</f>
        <v>45139</v>
      </c>
      <c r="K1784">
        <v>1</v>
      </c>
      <c r="L1784">
        <f t="shared" si="55"/>
        <v>8</v>
      </c>
      <c r="M1784" s="26" t="str">
        <f>INDEX(customers!$I:$I,MATCH(orders!$B1784,customers!$A:$A,0))</f>
        <v>Email</v>
      </c>
      <c r="N1784" s="26" t="str">
        <f>INDEX(customers!$E:$E,MATCH(orders!$B1784,customers!$A:$A,0))</f>
        <v>North America</v>
      </c>
      <c r="O1784" s="26" t="str">
        <f>INDEX(customers!$F:$F,MATCH(orders!$B1784,customers!$A:$A,0))</f>
        <v>Other</v>
      </c>
      <c r="P1784" s="26" t="str">
        <f>INDEX(customers!$G:$G,MATCH(orders!$B1784,customers!$A:$A,0))</f>
        <v>SMBs</v>
      </c>
      <c r="Q1784" t="str">
        <f>INDEX(customers!$J:$J,MATCH(orders!$B1784,customers!$A:$A,0))</f>
        <v>Basic</v>
      </c>
      <c r="R1784" t="str">
        <f>INDEX(customers!$K:$K,MATCH(orders!$B1784,customers!$A:$A,0))</f>
        <v>Monthly</v>
      </c>
    </row>
    <row r="1785" spans="1:18" x14ac:dyDescent="0.25">
      <c r="A1785" t="s">
        <v>3297</v>
      </c>
      <c r="B1785" t="s">
        <v>3276</v>
      </c>
      <c r="C1785" t="s">
        <v>3296</v>
      </c>
      <c r="D1785">
        <v>45424</v>
      </c>
      <c r="E1785" t="s">
        <v>17</v>
      </c>
      <c r="F1785" t="s">
        <v>4</v>
      </c>
      <c r="G1785">
        <v>75</v>
      </c>
      <c r="H1785">
        <v>60</v>
      </c>
      <c r="I1785" s="26">
        <f t="shared" si="54"/>
        <v>45413</v>
      </c>
      <c r="J1785" s="26">
        <f>INDEX(customers!$L:$L,MATCH(orders!$B1785,customers!$A:$A,0))</f>
        <v>45139</v>
      </c>
      <c r="K1785">
        <v>1</v>
      </c>
      <c r="L1785">
        <f t="shared" si="55"/>
        <v>9</v>
      </c>
      <c r="M1785" s="26" t="str">
        <f>INDEX(customers!$I:$I,MATCH(orders!$B1785,customers!$A:$A,0))</f>
        <v>Email</v>
      </c>
      <c r="N1785" s="26" t="str">
        <f>INDEX(customers!$E:$E,MATCH(orders!$B1785,customers!$A:$A,0))</f>
        <v>North America</v>
      </c>
      <c r="O1785" s="26" t="str">
        <f>INDEX(customers!$F:$F,MATCH(orders!$B1785,customers!$A:$A,0))</f>
        <v>Other</v>
      </c>
      <c r="P1785" s="26" t="str">
        <f>INDEX(customers!$G:$G,MATCH(orders!$B1785,customers!$A:$A,0))</f>
        <v>SMBs</v>
      </c>
      <c r="Q1785" t="str">
        <f>INDEX(customers!$J:$J,MATCH(orders!$B1785,customers!$A:$A,0))</f>
        <v>Basic</v>
      </c>
      <c r="R1785" t="str">
        <f>INDEX(customers!$K:$K,MATCH(orders!$B1785,customers!$A:$A,0))</f>
        <v>Monthly</v>
      </c>
    </row>
    <row r="1786" spans="1:18" x14ac:dyDescent="0.25">
      <c r="A1786" t="s">
        <v>3298</v>
      </c>
      <c r="B1786" t="s">
        <v>3276</v>
      </c>
      <c r="C1786" t="s">
        <v>3299</v>
      </c>
      <c r="D1786">
        <v>45425</v>
      </c>
      <c r="E1786" t="s">
        <v>17</v>
      </c>
      <c r="F1786" t="s">
        <v>4</v>
      </c>
      <c r="G1786">
        <v>75</v>
      </c>
      <c r="H1786">
        <v>60</v>
      </c>
      <c r="I1786" s="26">
        <f t="shared" si="54"/>
        <v>45413</v>
      </c>
      <c r="J1786" s="26">
        <f>INDEX(customers!$L:$L,MATCH(orders!$B1786,customers!$A:$A,0))</f>
        <v>45139</v>
      </c>
      <c r="K1786">
        <v>1</v>
      </c>
      <c r="L1786">
        <f t="shared" si="55"/>
        <v>9</v>
      </c>
      <c r="M1786" s="26" t="str">
        <f>INDEX(customers!$I:$I,MATCH(orders!$B1786,customers!$A:$A,0))</f>
        <v>Email</v>
      </c>
      <c r="N1786" s="26" t="str">
        <f>INDEX(customers!$E:$E,MATCH(orders!$B1786,customers!$A:$A,0))</f>
        <v>North America</v>
      </c>
      <c r="O1786" s="26" t="str">
        <f>INDEX(customers!$F:$F,MATCH(orders!$B1786,customers!$A:$A,0))</f>
        <v>Other</v>
      </c>
      <c r="P1786" s="26" t="str">
        <f>INDEX(customers!$G:$G,MATCH(orders!$B1786,customers!$A:$A,0))</f>
        <v>SMBs</v>
      </c>
      <c r="Q1786" t="str">
        <f>INDEX(customers!$J:$J,MATCH(orders!$B1786,customers!$A:$A,0))</f>
        <v>Basic</v>
      </c>
      <c r="R1786" t="str">
        <f>INDEX(customers!$K:$K,MATCH(orders!$B1786,customers!$A:$A,0))</f>
        <v>Monthly</v>
      </c>
    </row>
    <row r="1787" spans="1:18" x14ac:dyDescent="0.25">
      <c r="A1787" t="s">
        <v>3300</v>
      </c>
      <c r="B1787" t="s">
        <v>3276</v>
      </c>
      <c r="C1787" t="s">
        <v>3301</v>
      </c>
      <c r="D1787">
        <v>45456</v>
      </c>
      <c r="E1787" t="s">
        <v>17</v>
      </c>
      <c r="F1787" t="s">
        <v>4</v>
      </c>
      <c r="G1787">
        <v>75</v>
      </c>
      <c r="H1787">
        <v>60</v>
      </c>
      <c r="I1787" s="26">
        <f t="shared" si="54"/>
        <v>45444</v>
      </c>
      <c r="J1787" s="26">
        <f>INDEX(customers!$L:$L,MATCH(orders!$B1787,customers!$A:$A,0))</f>
        <v>45139</v>
      </c>
      <c r="K1787">
        <v>1</v>
      </c>
      <c r="L1787">
        <f t="shared" si="55"/>
        <v>10</v>
      </c>
      <c r="M1787" s="26" t="str">
        <f>INDEX(customers!$I:$I,MATCH(orders!$B1787,customers!$A:$A,0))</f>
        <v>Email</v>
      </c>
      <c r="N1787" s="26" t="str">
        <f>INDEX(customers!$E:$E,MATCH(orders!$B1787,customers!$A:$A,0))</f>
        <v>North America</v>
      </c>
      <c r="O1787" s="26" t="str">
        <f>INDEX(customers!$F:$F,MATCH(orders!$B1787,customers!$A:$A,0))</f>
        <v>Other</v>
      </c>
      <c r="P1787" s="26" t="str">
        <f>INDEX(customers!$G:$G,MATCH(orders!$B1787,customers!$A:$A,0))</f>
        <v>SMBs</v>
      </c>
      <c r="Q1787" t="str">
        <f>INDEX(customers!$J:$J,MATCH(orders!$B1787,customers!$A:$A,0))</f>
        <v>Basic</v>
      </c>
      <c r="R1787" t="str">
        <f>INDEX(customers!$K:$K,MATCH(orders!$B1787,customers!$A:$A,0))</f>
        <v>Monthly</v>
      </c>
    </row>
    <row r="1788" spans="1:18" x14ac:dyDescent="0.25">
      <c r="A1788" t="s">
        <v>3302</v>
      </c>
      <c r="B1788" t="s">
        <v>3276</v>
      </c>
      <c r="C1788" t="s">
        <v>3301</v>
      </c>
      <c r="D1788">
        <v>45486</v>
      </c>
      <c r="E1788" t="s">
        <v>17</v>
      </c>
      <c r="F1788" t="s">
        <v>4</v>
      </c>
      <c r="G1788">
        <v>75</v>
      </c>
      <c r="H1788">
        <v>60</v>
      </c>
      <c r="I1788" s="26">
        <f t="shared" si="54"/>
        <v>45474</v>
      </c>
      <c r="J1788" s="26">
        <f>INDEX(customers!$L:$L,MATCH(orders!$B1788,customers!$A:$A,0))</f>
        <v>45139</v>
      </c>
      <c r="K1788">
        <v>1</v>
      </c>
      <c r="L1788">
        <f t="shared" si="55"/>
        <v>11</v>
      </c>
      <c r="M1788" s="26" t="str">
        <f>INDEX(customers!$I:$I,MATCH(orders!$B1788,customers!$A:$A,0))</f>
        <v>Email</v>
      </c>
      <c r="N1788" s="26" t="str">
        <f>INDEX(customers!$E:$E,MATCH(orders!$B1788,customers!$A:$A,0))</f>
        <v>North America</v>
      </c>
      <c r="O1788" s="26" t="str">
        <f>INDEX(customers!$F:$F,MATCH(orders!$B1788,customers!$A:$A,0))</f>
        <v>Other</v>
      </c>
      <c r="P1788" s="26" t="str">
        <f>INDEX(customers!$G:$G,MATCH(orders!$B1788,customers!$A:$A,0))</f>
        <v>SMBs</v>
      </c>
      <c r="Q1788" t="str">
        <f>INDEX(customers!$J:$J,MATCH(orders!$B1788,customers!$A:$A,0))</f>
        <v>Basic</v>
      </c>
      <c r="R1788" t="str">
        <f>INDEX(customers!$K:$K,MATCH(orders!$B1788,customers!$A:$A,0))</f>
        <v>Monthly</v>
      </c>
    </row>
    <row r="1789" spans="1:18" x14ac:dyDescent="0.25">
      <c r="A1789" t="s">
        <v>3303</v>
      </c>
      <c r="B1789" t="s">
        <v>3276</v>
      </c>
      <c r="C1789" t="s">
        <v>3304</v>
      </c>
      <c r="D1789">
        <v>45487</v>
      </c>
      <c r="E1789" t="s">
        <v>17</v>
      </c>
      <c r="F1789" t="s">
        <v>4</v>
      </c>
      <c r="G1789">
        <v>75</v>
      </c>
      <c r="H1789">
        <v>60</v>
      </c>
      <c r="I1789" s="26">
        <f t="shared" si="54"/>
        <v>45474</v>
      </c>
      <c r="J1789" s="26">
        <f>INDEX(customers!$L:$L,MATCH(orders!$B1789,customers!$A:$A,0))</f>
        <v>45139</v>
      </c>
      <c r="K1789">
        <v>1</v>
      </c>
      <c r="L1789">
        <f t="shared" si="55"/>
        <v>11</v>
      </c>
      <c r="M1789" s="26" t="str">
        <f>INDEX(customers!$I:$I,MATCH(orders!$B1789,customers!$A:$A,0))</f>
        <v>Email</v>
      </c>
      <c r="N1789" s="26" t="str">
        <f>INDEX(customers!$E:$E,MATCH(orders!$B1789,customers!$A:$A,0))</f>
        <v>North America</v>
      </c>
      <c r="O1789" s="26" t="str">
        <f>INDEX(customers!$F:$F,MATCH(orders!$B1789,customers!$A:$A,0))</f>
        <v>Other</v>
      </c>
      <c r="P1789" s="26" t="str">
        <f>INDEX(customers!$G:$G,MATCH(orders!$B1789,customers!$A:$A,0))</f>
        <v>SMBs</v>
      </c>
      <c r="Q1789" t="str">
        <f>INDEX(customers!$J:$J,MATCH(orders!$B1789,customers!$A:$A,0))</f>
        <v>Basic</v>
      </c>
      <c r="R1789" t="str">
        <f>INDEX(customers!$K:$K,MATCH(orders!$B1789,customers!$A:$A,0))</f>
        <v>Monthly</v>
      </c>
    </row>
    <row r="1790" spans="1:18" x14ac:dyDescent="0.25">
      <c r="A1790" t="s">
        <v>3305</v>
      </c>
      <c r="B1790" t="s">
        <v>3276</v>
      </c>
      <c r="C1790" t="s">
        <v>3306</v>
      </c>
      <c r="D1790">
        <v>45518</v>
      </c>
      <c r="E1790" t="s">
        <v>17</v>
      </c>
      <c r="F1790" t="s">
        <v>4</v>
      </c>
      <c r="G1790">
        <v>75</v>
      </c>
      <c r="H1790">
        <v>60</v>
      </c>
      <c r="I1790" s="26">
        <f t="shared" si="54"/>
        <v>45505</v>
      </c>
      <c r="J1790" s="26">
        <f>INDEX(customers!$L:$L,MATCH(orders!$B1790,customers!$A:$A,0))</f>
        <v>45139</v>
      </c>
      <c r="K1790">
        <v>1</v>
      </c>
      <c r="L1790">
        <f t="shared" si="55"/>
        <v>12</v>
      </c>
      <c r="M1790" s="26" t="str">
        <f>INDEX(customers!$I:$I,MATCH(orders!$B1790,customers!$A:$A,0))</f>
        <v>Email</v>
      </c>
      <c r="N1790" s="26" t="str">
        <f>INDEX(customers!$E:$E,MATCH(orders!$B1790,customers!$A:$A,0))</f>
        <v>North America</v>
      </c>
      <c r="O1790" s="26" t="str">
        <f>INDEX(customers!$F:$F,MATCH(orders!$B1790,customers!$A:$A,0))</f>
        <v>Other</v>
      </c>
      <c r="P1790" s="26" t="str">
        <f>INDEX(customers!$G:$G,MATCH(orders!$B1790,customers!$A:$A,0))</f>
        <v>SMBs</v>
      </c>
      <c r="Q1790" t="str">
        <f>INDEX(customers!$J:$J,MATCH(orders!$B1790,customers!$A:$A,0))</f>
        <v>Basic</v>
      </c>
      <c r="R1790" t="str">
        <f>INDEX(customers!$K:$K,MATCH(orders!$B1790,customers!$A:$A,0))</f>
        <v>Monthly</v>
      </c>
    </row>
    <row r="1791" spans="1:18" x14ac:dyDescent="0.25">
      <c r="A1791" t="s">
        <v>3307</v>
      </c>
      <c r="B1791" t="s">
        <v>3276</v>
      </c>
      <c r="C1791" t="s">
        <v>3308</v>
      </c>
      <c r="D1791">
        <v>45549</v>
      </c>
      <c r="E1791" t="s">
        <v>17</v>
      </c>
      <c r="F1791" t="s">
        <v>4</v>
      </c>
      <c r="G1791">
        <v>75</v>
      </c>
      <c r="H1791">
        <v>60</v>
      </c>
      <c r="I1791" s="26">
        <f t="shared" si="54"/>
        <v>45536</v>
      </c>
      <c r="J1791" s="26">
        <f>INDEX(customers!$L:$L,MATCH(orders!$B1791,customers!$A:$A,0))</f>
        <v>45139</v>
      </c>
      <c r="K1791">
        <v>1</v>
      </c>
      <c r="L1791">
        <f t="shared" si="55"/>
        <v>13</v>
      </c>
      <c r="M1791" s="26" t="str">
        <f>INDEX(customers!$I:$I,MATCH(orders!$B1791,customers!$A:$A,0))</f>
        <v>Email</v>
      </c>
      <c r="N1791" s="26" t="str">
        <f>INDEX(customers!$E:$E,MATCH(orders!$B1791,customers!$A:$A,0))</f>
        <v>North America</v>
      </c>
      <c r="O1791" s="26" t="str">
        <f>INDEX(customers!$F:$F,MATCH(orders!$B1791,customers!$A:$A,0))</f>
        <v>Other</v>
      </c>
      <c r="P1791" s="26" t="str">
        <f>INDEX(customers!$G:$G,MATCH(orders!$B1791,customers!$A:$A,0))</f>
        <v>SMBs</v>
      </c>
      <c r="Q1791" t="str">
        <f>INDEX(customers!$J:$J,MATCH(orders!$B1791,customers!$A:$A,0))</f>
        <v>Basic</v>
      </c>
      <c r="R1791" t="str">
        <f>INDEX(customers!$K:$K,MATCH(orders!$B1791,customers!$A:$A,0))</f>
        <v>Monthly</v>
      </c>
    </row>
    <row r="1792" spans="1:18" x14ac:dyDescent="0.25">
      <c r="A1792" t="s">
        <v>3309</v>
      </c>
      <c r="B1792" t="s">
        <v>3276</v>
      </c>
      <c r="C1792" t="s">
        <v>3308</v>
      </c>
      <c r="D1792">
        <v>45579</v>
      </c>
      <c r="E1792" t="s">
        <v>17</v>
      </c>
      <c r="F1792" t="s">
        <v>4</v>
      </c>
      <c r="G1792">
        <v>75</v>
      </c>
      <c r="H1792">
        <v>60</v>
      </c>
      <c r="I1792" s="26">
        <f t="shared" si="54"/>
        <v>45566</v>
      </c>
      <c r="J1792" s="26">
        <f>INDEX(customers!$L:$L,MATCH(orders!$B1792,customers!$A:$A,0))</f>
        <v>45139</v>
      </c>
      <c r="K1792">
        <v>1</v>
      </c>
      <c r="L1792">
        <f t="shared" si="55"/>
        <v>14</v>
      </c>
      <c r="M1792" s="26" t="str">
        <f>INDEX(customers!$I:$I,MATCH(orders!$B1792,customers!$A:$A,0))</f>
        <v>Email</v>
      </c>
      <c r="N1792" s="26" t="str">
        <f>INDEX(customers!$E:$E,MATCH(orders!$B1792,customers!$A:$A,0))</f>
        <v>North America</v>
      </c>
      <c r="O1792" s="26" t="str">
        <f>INDEX(customers!$F:$F,MATCH(orders!$B1792,customers!$A:$A,0))</f>
        <v>Other</v>
      </c>
      <c r="P1792" s="26" t="str">
        <f>INDEX(customers!$G:$G,MATCH(orders!$B1792,customers!$A:$A,0))</f>
        <v>SMBs</v>
      </c>
      <c r="Q1792" t="str">
        <f>INDEX(customers!$J:$J,MATCH(orders!$B1792,customers!$A:$A,0))</f>
        <v>Basic</v>
      </c>
      <c r="R1792" t="str">
        <f>INDEX(customers!$K:$K,MATCH(orders!$B1792,customers!$A:$A,0))</f>
        <v>Monthly</v>
      </c>
    </row>
    <row r="1793" spans="1:18" x14ac:dyDescent="0.25">
      <c r="A1793" t="s">
        <v>3310</v>
      </c>
      <c r="B1793" t="s">
        <v>3276</v>
      </c>
      <c r="C1793" t="s">
        <v>3311</v>
      </c>
      <c r="D1793">
        <v>45580</v>
      </c>
      <c r="E1793" t="s">
        <v>18</v>
      </c>
      <c r="F1793" t="s">
        <v>4</v>
      </c>
      <c r="G1793">
        <v>135</v>
      </c>
      <c r="H1793">
        <v>110.7</v>
      </c>
      <c r="I1793" s="26">
        <f t="shared" si="54"/>
        <v>45566</v>
      </c>
      <c r="J1793" s="26">
        <f>INDEX(customers!$L:$L,MATCH(orders!$B1793,customers!$A:$A,0))</f>
        <v>45139</v>
      </c>
      <c r="K1793">
        <v>1</v>
      </c>
      <c r="L1793">
        <f t="shared" si="55"/>
        <v>14</v>
      </c>
      <c r="M1793" s="26" t="str">
        <f>INDEX(customers!$I:$I,MATCH(orders!$B1793,customers!$A:$A,0))</f>
        <v>Email</v>
      </c>
      <c r="N1793" s="26" t="str">
        <f>INDEX(customers!$E:$E,MATCH(orders!$B1793,customers!$A:$A,0))</f>
        <v>North America</v>
      </c>
      <c r="O1793" s="26" t="str">
        <f>INDEX(customers!$F:$F,MATCH(orders!$B1793,customers!$A:$A,0))</f>
        <v>Other</v>
      </c>
      <c r="P1793" s="26" t="str">
        <f>INDEX(customers!$G:$G,MATCH(orders!$B1793,customers!$A:$A,0))</f>
        <v>SMBs</v>
      </c>
      <c r="Q1793" t="str">
        <f>INDEX(customers!$J:$J,MATCH(orders!$B1793,customers!$A:$A,0))</f>
        <v>Basic</v>
      </c>
      <c r="R1793" t="str">
        <f>INDEX(customers!$K:$K,MATCH(orders!$B1793,customers!$A:$A,0))</f>
        <v>Monthly</v>
      </c>
    </row>
    <row r="1794" spans="1:18" x14ac:dyDescent="0.25">
      <c r="A1794" t="s">
        <v>3312</v>
      </c>
      <c r="B1794" t="s">
        <v>3276</v>
      </c>
      <c r="C1794" t="s">
        <v>3313</v>
      </c>
      <c r="D1794">
        <v>45611</v>
      </c>
      <c r="E1794" t="s">
        <v>18</v>
      </c>
      <c r="F1794" t="s">
        <v>4</v>
      </c>
      <c r="G1794">
        <v>135</v>
      </c>
      <c r="H1794">
        <v>110.7</v>
      </c>
      <c r="I1794" s="26">
        <f t="shared" ref="I1794:I1857" si="56">EOMONTH(D1794,-1)+1</f>
        <v>45597</v>
      </c>
      <c r="J1794" s="26">
        <f>INDEX(customers!$L:$L,MATCH(orders!$B1794,customers!$A:$A,0))</f>
        <v>45139</v>
      </c>
      <c r="K1794">
        <v>1</v>
      </c>
      <c r="L1794">
        <f t="shared" si="55"/>
        <v>15</v>
      </c>
      <c r="M1794" s="26" t="str">
        <f>INDEX(customers!$I:$I,MATCH(orders!$B1794,customers!$A:$A,0))</f>
        <v>Email</v>
      </c>
      <c r="N1794" s="26" t="str">
        <f>INDEX(customers!$E:$E,MATCH(orders!$B1794,customers!$A:$A,0))</f>
        <v>North America</v>
      </c>
      <c r="O1794" s="26" t="str">
        <f>INDEX(customers!$F:$F,MATCH(orders!$B1794,customers!$A:$A,0))</f>
        <v>Other</v>
      </c>
      <c r="P1794" s="26" t="str">
        <f>INDEX(customers!$G:$G,MATCH(orders!$B1794,customers!$A:$A,0))</f>
        <v>SMBs</v>
      </c>
      <c r="Q1794" t="str">
        <f>INDEX(customers!$J:$J,MATCH(orders!$B1794,customers!$A:$A,0))</f>
        <v>Basic</v>
      </c>
      <c r="R1794" t="str">
        <f>INDEX(customers!$K:$K,MATCH(orders!$B1794,customers!$A:$A,0))</f>
        <v>Monthly</v>
      </c>
    </row>
    <row r="1795" spans="1:18" x14ac:dyDescent="0.25">
      <c r="A1795" t="s">
        <v>3314</v>
      </c>
      <c r="B1795" t="s">
        <v>3276</v>
      </c>
      <c r="C1795" t="s">
        <v>3313</v>
      </c>
      <c r="D1795">
        <v>45641</v>
      </c>
      <c r="E1795" t="s">
        <v>18</v>
      </c>
      <c r="F1795" t="s">
        <v>4</v>
      </c>
      <c r="G1795">
        <v>135</v>
      </c>
      <c r="H1795">
        <v>110.7</v>
      </c>
      <c r="I1795" s="26">
        <f t="shared" si="56"/>
        <v>45627</v>
      </c>
      <c r="J1795" s="26">
        <f>INDEX(customers!$L:$L,MATCH(orders!$B1795,customers!$A:$A,0))</f>
        <v>45139</v>
      </c>
      <c r="K1795">
        <v>1</v>
      </c>
      <c r="L1795">
        <f t="shared" ref="L1795:L1858" si="57">DATEDIF(J1795,I1795,"M")</f>
        <v>16</v>
      </c>
      <c r="M1795" s="26" t="str">
        <f>INDEX(customers!$I:$I,MATCH(orders!$B1795,customers!$A:$A,0))</f>
        <v>Email</v>
      </c>
      <c r="N1795" s="26" t="str">
        <f>INDEX(customers!$E:$E,MATCH(orders!$B1795,customers!$A:$A,0))</f>
        <v>North America</v>
      </c>
      <c r="O1795" s="26" t="str">
        <f>INDEX(customers!$F:$F,MATCH(orders!$B1795,customers!$A:$A,0))</f>
        <v>Other</v>
      </c>
      <c r="P1795" s="26" t="str">
        <f>INDEX(customers!$G:$G,MATCH(orders!$B1795,customers!$A:$A,0))</f>
        <v>SMBs</v>
      </c>
      <c r="Q1795" t="str">
        <f>INDEX(customers!$J:$J,MATCH(orders!$B1795,customers!$A:$A,0))</f>
        <v>Basic</v>
      </c>
      <c r="R1795" t="str">
        <f>INDEX(customers!$K:$K,MATCH(orders!$B1795,customers!$A:$A,0))</f>
        <v>Monthly</v>
      </c>
    </row>
    <row r="1796" spans="1:18" x14ac:dyDescent="0.25">
      <c r="A1796" t="s">
        <v>3315</v>
      </c>
      <c r="B1796" t="s">
        <v>3276</v>
      </c>
      <c r="C1796" t="s">
        <v>3316</v>
      </c>
      <c r="D1796">
        <v>45642</v>
      </c>
      <c r="E1796" t="s">
        <v>18</v>
      </c>
      <c r="F1796" t="s">
        <v>4</v>
      </c>
      <c r="G1796">
        <v>135</v>
      </c>
      <c r="H1796">
        <v>110.7</v>
      </c>
      <c r="I1796" s="26">
        <f t="shared" si="56"/>
        <v>45627</v>
      </c>
      <c r="J1796" s="26">
        <f>INDEX(customers!$L:$L,MATCH(orders!$B1796,customers!$A:$A,0))</f>
        <v>45139</v>
      </c>
      <c r="K1796">
        <v>1</v>
      </c>
      <c r="L1796">
        <f t="shared" si="57"/>
        <v>16</v>
      </c>
      <c r="M1796" s="26" t="str">
        <f>INDEX(customers!$I:$I,MATCH(orders!$B1796,customers!$A:$A,0))</f>
        <v>Email</v>
      </c>
      <c r="N1796" s="26" t="str">
        <f>INDEX(customers!$E:$E,MATCH(orders!$B1796,customers!$A:$A,0))</f>
        <v>North America</v>
      </c>
      <c r="O1796" s="26" t="str">
        <f>INDEX(customers!$F:$F,MATCH(orders!$B1796,customers!$A:$A,0))</f>
        <v>Other</v>
      </c>
      <c r="P1796" s="26" t="str">
        <f>INDEX(customers!$G:$G,MATCH(orders!$B1796,customers!$A:$A,0))</f>
        <v>SMBs</v>
      </c>
      <c r="Q1796" t="str">
        <f>INDEX(customers!$J:$J,MATCH(orders!$B1796,customers!$A:$A,0))</f>
        <v>Basic</v>
      </c>
      <c r="R1796" t="str">
        <f>INDEX(customers!$K:$K,MATCH(orders!$B1796,customers!$A:$A,0))</f>
        <v>Monthly</v>
      </c>
    </row>
    <row r="1797" spans="1:18" x14ac:dyDescent="0.25">
      <c r="A1797" t="s">
        <v>3317</v>
      </c>
      <c r="B1797" t="s">
        <v>3318</v>
      </c>
      <c r="C1797" t="s">
        <v>3319</v>
      </c>
      <c r="D1797">
        <v>44936</v>
      </c>
      <c r="E1797" t="s">
        <v>17</v>
      </c>
      <c r="F1797" t="s">
        <v>4</v>
      </c>
      <c r="G1797">
        <v>75</v>
      </c>
      <c r="H1797">
        <v>60</v>
      </c>
      <c r="I1797" s="26">
        <f t="shared" si="56"/>
        <v>44927</v>
      </c>
      <c r="J1797" s="26">
        <f>INDEX(customers!$L:$L,MATCH(orders!$B1797,customers!$A:$A,0))</f>
        <v>44927</v>
      </c>
      <c r="K1797">
        <v>1</v>
      </c>
      <c r="L1797">
        <f t="shared" si="57"/>
        <v>0</v>
      </c>
      <c r="M1797" s="26" t="str">
        <f>INDEX(customers!$I:$I,MATCH(orders!$B1797,customers!$A:$A,0))</f>
        <v>Affiliate</v>
      </c>
      <c r="N1797" s="26" t="str">
        <f>INDEX(customers!$E:$E,MATCH(orders!$B1797,customers!$A:$A,0))</f>
        <v>Europe</v>
      </c>
      <c r="O1797" s="26" t="str">
        <f>INDEX(customers!$F:$F,MATCH(orders!$B1797,customers!$A:$A,0))</f>
        <v>Healthcare</v>
      </c>
      <c r="P1797" s="26" t="str">
        <f>INDEX(customers!$G:$G,MATCH(orders!$B1797,customers!$A:$A,0))</f>
        <v>Mid-Market</v>
      </c>
      <c r="Q1797" t="str">
        <f>INDEX(customers!$J:$J,MATCH(orders!$B1797,customers!$A:$A,0))</f>
        <v>Basic</v>
      </c>
      <c r="R1797" t="str">
        <f>INDEX(customers!$K:$K,MATCH(orders!$B1797,customers!$A:$A,0))</f>
        <v>Monthly</v>
      </c>
    </row>
    <row r="1798" spans="1:18" x14ac:dyDescent="0.25">
      <c r="A1798" t="s">
        <v>3320</v>
      </c>
      <c r="B1798" t="s">
        <v>3318</v>
      </c>
      <c r="C1798" t="s">
        <v>3321</v>
      </c>
      <c r="D1798">
        <v>44967</v>
      </c>
      <c r="E1798" t="s">
        <v>18</v>
      </c>
      <c r="F1798" t="s">
        <v>4</v>
      </c>
      <c r="G1798">
        <v>135</v>
      </c>
      <c r="H1798">
        <v>110.7</v>
      </c>
      <c r="I1798" s="26">
        <f t="shared" si="56"/>
        <v>44958</v>
      </c>
      <c r="J1798" s="26">
        <f>INDEX(customers!$L:$L,MATCH(orders!$B1798,customers!$A:$A,0))</f>
        <v>44927</v>
      </c>
      <c r="K1798">
        <v>1</v>
      </c>
      <c r="L1798">
        <f t="shared" si="57"/>
        <v>1</v>
      </c>
      <c r="M1798" s="26" t="str">
        <f>INDEX(customers!$I:$I,MATCH(orders!$B1798,customers!$A:$A,0))</f>
        <v>Affiliate</v>
      </c>
      <c r="N1798" s="26" t="str">
        <f>INDEX(customers!$E:$E,MATCH(orders!$B1798,customers!$A:$A,0))</f>
        <v>Europe</v>
      </c>
      <c r="O1798" s="26" t="str">
        <f>INDEX(customers!$F:$F,MATCH(orders!$B1798,customers!$A:$A,0))</f>
        <v>Healthcare</v>
      </c>
      <c r="P1798" s="26" t="str">
        <f>INDEX(customers!$G:$G,MATCH(orders!$B1798,customers!$A:$A,0))</f>
        <v>Mid-Market</v>
      </c>
      <c r="Q1798" t="str">
        <f>INDEX(customers!$J:$J,MATCH(orders!$B1798,customers!$A:$A,0))</f>
        <v>Basic</v>
      </c>
      <c r="R1798" t="str">
        <f>INDEX(customers!$K:$K,MATCH(orders!$B1798,customers!$A:$A,0))</f>
        <v>Monthly</v>
      </c>
    </row>
    <row r="1799" spans="1:18" x14ac:dyDescent="0.25">
      <c r="A1799" t="s">
        <v>3322</v>
      </c>
      <c r="B1799" t="s">
        <v>3318</v>
      </c>
      <c r="C1799" t="s">
        <v>3321</v>
      </c>
      <c r="D1799">
        <v>44995</v>
      </c>
      <c r="E1799" t="s">
        <v>18</v>
      </c>
      <c r="F1799" t="s">
        <v>4</v>
      </c>
      <c r="G1799">
        <v>135</v>
      </c>
      <c r="H1799">
        <v>110.7</v>
      </c>
      <c r="I1799" s="26">
        <f t="shared" si="56"/>
        <v>44986</v>
      </c>
      <c r="J1799" s="26">
        <f>INDEX(customers!$L:$L,MATCH(orders!$B1799,customers!$A:$A,0))</f>
        <v>44927</v>
      </c>
      <c r="K1799">
        <v>1</v>
      </c>
      <c r="L1799">
        <f t="shared" si="57"/>
        <v>2</v>
      </c>
      <c r="M1799" s="26" t="str">
        <f>INDEX(customers!$I:$I,MATCH(orders!$B1799,customers!$A:$A,0))</f>
        <v>Affiliate</v>
      </c>
      <c r="N1799" s="26" t="str">
        <f>INDEX(customers!$E:$E,MATCH(orders!$B1799,customers!$A:$A,0))</f>
        <v>Europe</v>
      </c>
      <c r="O1799" s="26" t="str">
        <f>INDEX(customers!$F:$F,MATCH(orders!$B1799,customers!$A:$A,0))</f>
        <v>Healthcare</v>
      </c>
      <c r="P1799" s="26" t="str">
        <f>INDEX(customers!$G:$G,MATCH(orders!$B1799,customers!$A:$A,0))</f>
        <v>Mid-Market</v>
      </c>
      <c r="Q1799" t="str">
        <f>INDEX(customers!$J:$J,MATCH(orders!$B1799,customers!$A:$A,0))</f>
        <v>Basic</v>
      </c>
      <c r="R1799" t="str">
        <f>INDEX(customers!$K:$K,MATCH(orders!$B1799,customers!$A:$A,0))</f>
        <v>Monthly</v>
      </c>
    </row>
    <row r="1800" spans="1:18" x14ac:dyDescent="0.25">
      <c r="A1800" t="s">
        <v>3323</v>
      </c>
      <c r="B1800" t="s">
        <v>3318</v>
      </c>
      <c r="C1800" t="s">
        <v>3324</v>
      </c>
      <c r="D1800">
        <v>44998</v>
      </c>
      <c r="E1800" t="s">
        <v>18</v>
      </c>
      <c r="F1800" t="s">
        <v>4</v>
      </c>
      <c r="G1800">
        <v>135</v>
      </c>
      <c r="H1800">
        <v>110.7</v>
      </c>
      <c r="I1800" s="26">
        <f t="shared" si="56"/>
        <v>44986</v>
      </c>
      <c r="J1800" s="26">
        <f>INDEX(customers!$L:$L,MATCH(orders!$B1800,customers!$A:$A,0))</f>
        <v>44927</v>
      </c>
      <c r="K1800">
        <v>1</v>
      </c>
      <c r="L1800">
        <f t="shared" si="57"/>
        <v>2</v>
      </c>
      <c r="M1800" s="26" t="str">
        <f>INDEX(customers!$I:$I,MATCH(orders!$B1800,customers!$A:$A,0))</f>
        <v>Affiliate</v>
      </c>
      <c r="N1800" s="26" t="str">
        <f>INDEX(customers!$E:$E,MATCH(orders!$B1800,customers!$A:$A,0))</f>
        <v>Europe</v>
      </c>
      <c r="O1800" s="26" t="str">
        <f>INDEX(customers!$F:$F,MATCH(orders!$B1800,customers!$A:$A,0))</f>
        <v>Healthcare</v>
      </c>
      <c r="P1800" s="26" t="str">
        <f>INDEX(customers!$G:$G,MATCH(orders!$B1800,customers!$A:$A,0))</f>
        <v>Mid-Market</v>
      </c>
      <c r="Q1800" t="str">
        <f>INDEX(customers!$J:$J,MATCH(orders!$B1800,customers!$A:$A,0))</f>
        <v>Basic</v>
      </c>
      <c r="R1800" t="str">
        <f>INDEX(customers!$K:$K,MATCH(orders!$B1800,customers!$A:$A,0))</f>
        <v>Monthly</v>
      </c>
    </row>
    <row r="1801" spans="1:18" x14ac:dyDescent="0.25">
      <c r="A1801" t="s">
        <v>3325</v>
      </c>
      <c r="B1801" t="s">
        <v>3318</v>
      </c>
      <c r="C1801" t="s">
        <v>3326</v>
      </c>
      <c r="D1801">
        <v>45029</v>
      </c>
      <c r="E1801" t="s">
        <v>18</v>
      </c>
      <c r="F1801" t="s">
        <v>4</v>
      </c>
      <c r="G1801">
        <v>135</v>
      </c>
      <c r="H1801">
        <v>110.7</v>
      </c>
      <c r="I1801" s="26">
        <f t="shared" si="56"/>
        <v>45017</v>
      </c>
      <c r="J1801" s="26">
        <f>INDEX(customers!$L:$L,MATCH(orders!$B1801,customers!$A:$A,0))</f>
        <v>44927</v>
      </c>
      <c r="K1801">
        <v>1</v>
      </c>
      <c r="L1801">
        <f t="shared" si="57"/>
        <v>3</v>
      </c>
      <c r="M1801" s="26" t="str">
        <f>INDEX(customers!$I:$I,MATCH(orders!$B1801,customers!$A:$A,0))</f>
        <v>Affiliate</v>
      </c>
      <c r="N1801" s="26" t="str">
        <f>INDEX(customers!$E:$E,MATCH(orders!$B1801,customers!$A:$A,0))</f>
        <v>Europe</v>
      </c>
      <c r="O1801" s="26" t="str">
        <f>INDEX(customers!$F:$F,MATCH(orders!$B1801,customers!$A:$A,0))</f>
        <v>Healthcare</v>
      </c>
      <c r="P1801" s="26" t="str">
        <f>INDEX(customers!$G:$G,MATCH(orders!$B1801,customers!$A:$A,0))</f>
        <v>Mid-Market</v>
      </c>
      <c r="Q1801" t="str">
        <f>INDEX(customers!$J:$J,MATCH(orders!$B1801,customers!$A:$A,0))</f>
        <v>Basic</v>
      </c>
      <c r="R1801" t="str">
        <f>INDEX(customers!$K:$K,MATCH(orders!$B1801,customers!$A:$A,0))</f>
        <v>Monthly</v>
      </c>
    </row>
    <row r="1802" spans="1:18" x14ac:dyDescent="0.25">
      <c r="A1802" t="s">
        <v>3327</v>
      </c>
      <c r="B1802" t="s">
        <v>3318</v>
      </c>
      <c r="C1802" t="s">
        <v>3326</v>
      </c>
      <c r="D1802">
        <v>45059</v>
      </c>
      <c r="E1802" t="s">
        <v>18</v>
      </c>
      <c r="F1802" t="s">
        <v>4</v>
      </c>
      <c r="G1802">
        <v>135</v>
      </c>
      <c r="H1802">
        <v>110.7</v>
      </c>
      <c r="I1802" s="26">
        <f t="shared" si="56"/>
        <v>45047</v>
      </c>
      <c r="J1802" s="26">
        <f>INDEX(customers!$L:$L,MATCH(orders!$B1802,customers!$A:$A,0))</f>
        <v>44927</v>
      </c>
      <c r="K1802">
        <v>1</v>
      </c>
      <c r="L1802">
        <f t="shared" si="57"/>
        <v>4</v>
      </c>
      <c r="M1802" s="26" t="str">
        <f>INDEX(customers!$I:$I,MATCH(orders!$B1802,customers!$A:$A,0))</f>
        <v>Affiliate</v>
      </c>
      <c r="N1802" s="26" t="str">
        <f>INDEX(customers!$E:$E,MATCH(orders!$B1802,customers!$A:$A,0))</f>
        <v>Europe</v>
      </c>
      <c r="O1802" s="26" t="str">
        <f>INDEX(customers!$F:$F,MATCH(orders!$B1802,customers!$A:$A,0))</f>
        <v>Healthcare</v>
      </c>
      <c r="P1802" s="26" t="str">
        <f>INDEX(customers!$G:$G,MATCH(orders!$B1802,customers!$A:$A,0))</f>
        <v>Mid-Market</v>
      </c>
      <c r="Q1802" t="str">
        <f>INDEX(customers!$J:$J,MATCH(orders!$B1802,customers!$A:$A,0))</f>
        <v>Basic</v>
      </c>
      <c r="R1802" t="str">
        <f>INDEX(customers!$K:$K,MATCH(orders!$B1802,customers!$A:$A,0))</f>
        <v>Monthly</v>
      </c>
    </row>
    <row r="1803" spans="1:18" x14ac:dyDescent="0.25">
      <c r="A1803" t="s">
        <v>3328</v>
      </c>
      <c r="B1803" t="s">
        <v>3318</v>
      </c>
      <c r="C1803" t="s">
        <v>3329</v>
      </c>
      <c r="D1803">
        <v>45060</v>
      </c>
      <c r="E1803" t="s">
        <v>18</v>
      </c>
      <c r="F1803" t="s">
        <v>4</v>
      </c>
      <c r="G1803">
        <v>135</v>
      </c>
      <c r="H1803">
        <v>110.7</v>
      </c>
      <c r="I1803" s="26">
        <f t="shared" si="56"/>
        <v>45047</v>
      </c>
      <c r="J1803" s="26">
        <f>INDEX(customers!$L:$L,MATCH(orders!$B1803,customers!$A:$A,0))</f>
        <v>44927</v>
      </c>
      <c r="K1803">
        <v>1</v>
      </c>
      <c r="L1803">
        <f t="shared" si="57"/>
        <v>4</v>
      </c>
      <c r="M1803" s="26" t="str">
        <f>INDEX(customers!$I:$I,MATCH(orders!$B1803,customers!$A:$A,0))</f>
        <v>Affiliate</v>
      </c>
      <c r="N1803" s="26" t="str">
        <f>INDEX(customers!$E:$E,MATCH(orders!$B1803,customers!$A:$A,0))</f>
        <v>Europe</v>
      </c>
      <c r="O1803" s="26" t="str">
        <f>INDEX(customers!$F:$F,MATCH(orders!$B1803,customers!$A:$A,0))</f>
        <v>Healthcare</v>
      </c>
      <c r="P1803" s="26" t="str">
        <f>INDEX(customers!$G:$G,MATCH(orders!$B1803,customers!$A:$A,0))</f>
        <v>Mid-Market</v>
      </c>
      <c r="Q1803" t="str">
        <f>INDEX(customers!$J:$J,MATCH(orders!$B1803,customers!$A:$A,0))</f>
        <v>Basic</v>
      </c>
      <c r="R1803" t="str">
        <f>INDEX(customers!$K:$K,MATCH(orders!$B1803,customers!$A:$A,0))</f>
        <v>Monthly</v>
      </c>
    </row>
    <row r="1804" spans="1:18" x14ac:dyDescent="0.25">
      <c r="A1804" t="s">
        <v>3330</v>
      </c>
      <c r="B1804" t="s">
        <v>3318</v>
      </c>
      <c r="C1804" t="s">
        <v>3331</v>
      </c>
      <c r="D1804">
        <v>45091</v>
      </c>
      <c r="E1804" t="s">
        <v>18</v>
      </c>
      <c r="F1804" t="s">
        <v>4</v>
      </c>
      <c r="G1804">
        <v>135</v>
      </c>
      <c r="H1804">
        <v>110.7</v>
      </c>
      <c r="I1804" s="26">
        <f t="shared" si="56"/>
        <v>45078</v>
      </c>
      <c r="J1804" s="26">
        <f>INDEX(customers!$L:$L,MATCH(orders!$B1804,customers!$A:$A,0))</f>
        <v>44927</v>
      </c>
      <c r="K1804">
        <v>1</v>
      </c>
      <c r="L1804">
        <f t="shared" si="57"/>
        <v>5</v>
      </c>
      <c r="M1804" s="26" t="str">
        <f>INDEX(customers!$I:$I,MATCH(orders!$B1804,customers!$A:$A,0))</f>
        <v>Affiliate</v>
      </c>
      <c r="N1804" s="26" t="str">
        <f>INDEX(customers!$E:$E,MATCH(orders!$B1804,customers!$A:$A,0))</f>
        <v>Europe</v>
      </c>
      <c r="O1804" s="26" t="str">
        <f>INDEX(customers!$F:$F,MATCH(orders!$B1804,customers!$A:$A,0))</f>
        <v>Healthcare</v>
      </c>
      <c r="P1804" s="26" t="str">
        <f>INDEX(customers!$G:$G,MATCH(orders!$B1804,customers!$A:$A,0))</f>
        <v>Mid-Market</v>
      </c>
      <c r="Q1804" t="str">
        <f>INDEX(customers!$J:$J,MATCH(orders!$B1804,customers!$A:$A,0))</f>
        <v>Basic</v>
      </c>
      <c r="R1804" t="str">
        <f>INDEX(customers!$K:$K,MATCH(orders!$B1804,customers!$A:$A,0))</f>
        <v>Monthly</v>
      </c>
    </row>
    <row r="1805" spans="1:18" x14ac:dyDescent="0.25">
      <c r="A1805" t="s">
        <v>3332</v>
      </c>
      <c r="B1805" t="s">
        <v>3318</v>
      </c>
      <c r="C1805" t="s">
        <v>3331</v>
      </c>
      <c r="D1805">
        <v>45121</v>
      </c>
      <c r="E1805" t="s">
        <v>18</v>
      </c>
      <c r="F1805" t="s">
        <v>4</v>
      </c>
      <c r="G1805">
        <v>135</v>
      </c>
      <c r="H1805">
        <v>110.7</v>
      </c>
      <c r="I1805" s="26">
        <f t="shared" si="56"/>
        <v>45108</v>
      </c>
      <c r="J1805" s="26">
        <f>INDEX(customers!$L:$L,MATCH(orders!$B1805,customers!$A:$A,0))</f>
        <v>44927</v>
      </c>
      <c r="K1805">
        <v>1</v>
      </c>
      <c r="L1805">
        <f t="shared" si="57"/>
        <v>6</v>
      </c>
      <c r="M1805" s="26" t="str">
        <f>INDEX(customers!$I:$I,MATCH(orders!$B1805,customers!$A:$A,0))</f>
        <v>Affiliate</v>
      </c>
      <c r="N1805" s="26" t="str">
        <f>INDEX(customers!$E:$E,MATCH(orders!$B1805,customers!$A:$A,0))</f>
        <v>Europe</v>
      </c>
      <c r="O1805" s="26" t="str">
        <f>INDEX(customers!$F:$F,MATCH(orders!$B1805,customers!$A:$A,0))</f>
        <v>Healthcare</v>
      </c>
      <c r="P1805" s="26" t="str">
        <f>INDEX(customers!$G:$G,MATCH(orders!$B1805,customers!$A:$A,0))</f>
        <v>Mid-Market</v>
      </c>
      <c r="Q1805" t="str">
        <f>INDEX(customers!$J:$J,MATCH(orders!$B1805,customers!$A:$A,0))</f>
        <v>Basic</v>
      </c>
      <c r="R1805" t="str">
        <f>INDEX(customers!$K:$K,MATCH(orders!$B1805,customers!$A:$A,0))</f>
        <v>Monthly</v>
      </c>
    </row>
    <row r="1806" spans="1:18" x14ac:dyDescent="0.25">
      <c r="A1806" t="s">
        <v>3333</v>
      </c>
      <c r="B1806" t="s">
        <v>3318</v>
      </c>
      <c r="C1806" t="s">
        <v>3334</v>
      </c>
      <c r="D1806">
        <v>45122</v>
      </c>
      <c r="E1806" t="s">
        <v>18</v>
      </c>
      <c r="F1806" t="s">
        <v>4</v>
      </c>
      <c r="G1806">
        <v>135</v>
      </c>
      <c r="H1806">
        <v>110.7</v>
      </c>
      <c r="I1806" s="26">
        <f t="shared" si="56"/>
        <v>45108</v>
      </c>
      <c r="J1806" s="26">
        <f>INDEX(customers!$L:$L,MATCH(orders!$B1806,customers!$A:$A,0))</f>
        <v>44927</v>
      </c>
      <c r="K1806">
        <v>1</v>
      </c>
      <c r="L1806">
        <f t="shared" si="57"/>
        <v>6</v>
      </c>
      <c r="M1806" s="26" t="str">
        <f>INDEX(customers!$I:$I,MATCH(orders!$B1806,customers!$A:$A,0))</f>
        <v>Affiliate</v>
      </c>
      <c r="N1806" s="26" t="str">
        <f>INDEX(customers!$E:$E,MATCH(orders!$B1806,customers!$A:$A,0))</f>
        <v>Europe</v>
      </c>
      <c r="O1806" s="26" t="str">
        <f>INDEX(customers!$F:$F,MATCH(orders!$B1806,customers!$A:$A,0))</f>
        <v>Healthcare</v>
      </c>
      <c r="P1806" s="26" t="str">
        <f>INDEX(customers!$G:$G,MATCH(orders!$B1806,customers!$A:$A,0))</f>
        <v>Mid-Market</v>
      </c>
      <c r="Q1806" t="str">
        <f>INDEX(customers!$J:$J,MATCH(orders!$B1806,customers!$A:$A,0))</f>
        <v>Basic</v>
      </c>
      <c r="R1806" t="str">
        <f>INDEX(customers!$K:$K,MATCH(orders!$B1806,customers!$A:$A,0))</f>
        <v>Monthly</v>
      </c>
    </row>
    <row r="1807" spans="1:18" x14ac:dyDescent="0.25">
      <c r="A1807" t="s">
        <v>3335</v>
      </c>
      <c r="B1807" t="s">
        <v>3318</v>
      </c>
      <c r="C1807" t="s">
        <v>3336</v>
      </c>
      <c r="D1807">
        <v>45153</v>
      </c>
      <c r="E1807" t="s">
        <v>18</v>
      </c>
      <c r="F1807" t="s">
        <v>4</v>
      </c>
      <c r="G1807">
        <v>135</v>
      </c>
      <c r="H1807">
        <v>110.7</v>
      </c>
      <c r="I1807" s="26">
        <f t="shared" si="56"/>
        <v>45139</v>
      </c>
      <c r="J1807" s="26">
        <f>INDEX(customers!$L:$L,MATCH(orders!$B1807,customers!$A:$A,0))</f>
        <v>44927</v>
      </c>
      <c r="K1807">
        <v>1</v>
      </c>
      <c r="L1807">
        <f t="shared" si="57"/>
        <v>7</v>
      </c>
      <c r="M1807" s="26" t="str">
        <f>INDEX(customers!$I:$I,MATCH(orders!$B1807,customers!$A:$A,0))</f>
        <v>Affiliate</v>
      </c>
      <c r="N1807" s="26" t="str">
        <f>INDEX(customers!$E:$E,MATCH(orders!$B1807,customers!$A:$A,0))</f>
        <v>Europe</v>
      </c>
      <c r="O1807" s="26" t="str">
        <f>INDEX(customers!$F:$F,MATCH(orders!$B1807,customers!$A:$A,0))</f>
        <v>Healthcare</v>
      </c>
      <c r="P1807" s="26" t="str">
        <f>INDEX(customers!$G:$G,MATCH(orders!$B1807,customers!$A:$A,0))</f>
        <v>Mid-Market</v>
      </c>
      <c r="Q1807" t="str">
        <f>INDEX(customers!$J:$J,MATCH(orders!$B1807,customers!$A:$A,0))</f>
        <v>Basic</v>
      </c>
      <c r="R1807" t="str">
        <f>INDEX(customers!$K:$K,MATCH(orders!$B1807,customers!$A:$A,0))</f>
        <v>Monthly</v>
      </c>
    </row>
    <row r="1808" spans="1:18" x14ac:dyDescent="0.25">
      <c r="A1808" t="s">
        <v>3337</v>
      </c>
      <c r="B1808" t="s">
        <v>3318</v>
      </c>
      <c r="C1808" t="s">
        <v>3338</v>
      </c>
      <c r="D1808">
        <v>45184</v>
      </c>
      <c r="E1808" t="s">
        <v>18</v>
      </c>
      <c r="F1808" t="s">
        <v>4</v>
      </c>
      <c r="G1808">
        <v>135</v>
      </c>
      <c r="H1808">
        <v>110.7</v>
      </c>
      <c r="I1808" s="26">
        <f t="shared" si="56"/>
        <v>45170</v>
      </c>
      <c r="J1808" s="26">
        <f>INDEX(customers!$L:$L,MATCH(orders!$B1808,customers!$A:$A,0))</f>
        <v>44927</v>
      </c>
      <c r="K1808">
        <v>1</v>
      </c>
      <c r="L1808">
        <f t="shared" si="57"/>
        <v>8</v>
      </c>
      <c r="M1808" s="26" t="str">
        <f>INDEX(customers!$I:$I,MATCH(orders!$B1808,customers!$A:$A,0))</f>
        <v>Affiliate</v>
      </c>
      <c r="N1808" s="26" t="str">
        <f>INDEX(customers!$E:$E,MATCH(orders!$B1808,customers!$A:$A,0))</f>
        <v>Europe</v>
      </c>
      <c r="O1808" s="26" t="str">
        <f>INDEX(customers!$F:$F,MATCH(orders!$B1808,customers!$A:$A,0))</f>
        <v>Healthcare</v>
      </c>
      <c r="P1808" s="26" t="str">
        <f>INDEX(customers!$G:$G,MATCH(orders!$B1808,customers!$A:$A,0))</f>
        <v>Mid-Market</v>
      </c>
      <c r="Q1808" t="str">
        <f>INDEX(customers!$J:$J,MATCH(orders!$B1808,customers!$A:$A,0))</f>
        <v>Basic</v>
      </c>
      <c r="R1808" t="str">
        <f>INDEX(customers!$K:$K,MATCH(orders!$B1808,customers!$A:$A,0))</f>
        <v>Monthly</v>
      </c>
    </row>
    <row r="1809" spans="1:18" x14ac:dyDescent="0.25">
      <c r="A1809" t="s">
        <v>3339</v>
      </c>
      <c r="B1809" t="s">
        <v>3318</v>
      </c>
      <c r="C1809" t="s">
        <v>3338</v>
      </c>
      <c r="D1809">
        <v>45214</v>
      </c>
      <c r="E1809" t="s">
        <v>18</v>
      </c>
      <c r="F1809" t="s">
        <v>4</v>
      </c>
      <c r="G1809">
        <v>135</v>
      </c>
      <c r="H1809">
        <v>110.7</v>
      </c>
      <c r="I1809" s="26">
        <f t="shared" si="56"/>
        <v>45200</v>
      </c>
      <c r="J1809" s="26">
        <f>INDEX(customers!$L:$L,MATCH(orders!$B1809,customers!$A:$A,0))</f>
        <v>44927</v>
      </c>
      <c r="K1809">
        <v>1</v>
      </c>
      <c r="L1809">
        <f t="shared" si="57"/>
        <v>9</v>
      </c>
      <c r="M1809" s="26" t="str">
        <f>INDEX(customers!$I:$I,MATCH(orders!$B1809,customers!$A:$A,0))</f>
        <v>Affiliate</v>
      </c>
      <c r="N1809" s="26" t="str">
        <f>INDEX(customers!$E:$E,MATCH(orders!$B1809,customers!$A:$A,0))</f>
        <v>Europe</v>
      </c>
      <c r="O1809" s="26" t="str">
        <f>INDEX(customers!$F:$F,MATCH(orders!$B1809,customers!$A:$A,0))</f>
        <v>Healthcare</v>
      </c>
      <c r="P1809" s="26" t="str">
        <f>INDEX(customers!$G:$G,MATCH(orders!$B1809,customers!$A:$A,0))</f>
        <v>Mid-Market</v>
      </c>
      <c r="Q1809" t="str">
        <f>INDEX(customers!$J:$J,MATCH(orders!$B1809,customers!$A:$A,0))</f>
        <v>Basic</v>
      </c>
      <c r="R1809" t="str">
        <f>INDEX(customers!$K:$K,MATCH(orders!$B1809,customers!$A:$A,0))</f>
        <v>Monthly</v>
      </c>
    </row>
    <row r="1810" spans="1:18" x14ac:dyDescent="0.25">
      <c r="A1810" t="s">
        <v>3340</v>
      </c>
      <c r="B1810" t="s">
        <v>3318</v>
      </c>
      <c r="C1810" t="s">
        <v>3341</v>
      </c>
      <c r="D1810">
        <v>45215</v>
      </c>
      <c r="E1810" t="s">
        <v>18</v>
      </c>
      <c r="F1810" t="s">
        <v>4</v>
      </c>
      <c r="G1810">
        <v>135</v>
      </c>
      <c r="H1810">
        <v>110.7</v>
      </c>
      <c r="I1810" s="26">
        <f t="shared" si="56"/>
        <v>45200</v>
      </c>
      <c r="J1810" s="26">
        <f>INDEX(customers!$L:$L,MATCH(orders!$B1810,customers!$A:$A,0))</f>
        <v>44927</v>
      </c>
      <c r="K1810">
        <v>1</v>
      </c>
      <c r="L1810">
        <f t="shared" si="57"/>
        <v>9</v>
      </c>
      <c r="M1810" s="26" t="str">
        <f>INDEX(customers!$I:$I,MATCH(orders!$B1810,customers!$A:$A,0))</f>
        <v>Affiliate</v>
      </c>
      <c r="N1810" s="26" t="str">
        <f>INDEX(customers!$E:$E,MATCH(orders!$B1810,customers!$A:$A,0))</f>
        <v>Europe</v>
      </c>
      <c r="O1810" s="26" t="str">
        <f>INDEX(customers!$F:$F,MATCH(orders!$B1810,customers!$A:$A,0))</f>
        <v>Healthcare</v>
      </c>
      <c r="P1810" s="26" t="str">
        <f>INDEX(customers!$G:$G,MATCH(orders!$B1810,customers!$A:$A,0))</f>
        <v>Mid-Market</v>
      </c>
      <c r="Q1810" t="str">
        <f>INDEX(customers!$J:$J,MATCH(orders!$B1810,customers!$A:$A,0))</f>
        <v>Basic</v>
      </c>
      <c r="R1810" t="str">
        <f>INDEX(customers!$K:$K,MATCH(orders!$B1810,customers!$A:$A,0))</f>
        <v>Monthly</v>
      </c>
    </row>
    <row r="1811" spans="1:18" x14ac:dyDescent="0.25">
      <c r="A1811" t="s">
        <v>3342</v>
      </c>
      <c r="B1811" t="s">
        <v>3318</v>
      </c>
      <c r="C1811" t="s">
        <v>3343</v>
      </c>
      <c r="D1811">
        <v>45246</v>
      </c>
      <c r="E1811" t="s">
        <v>18</v>
      </c>
      <c r="F1811" t="s">
        <v>4</v>
      </c>
      <c r="G1811">
        <v>135</v>
      </c>
      <c r="H1811">
        <v>110.7</v>
      </c>
      <c r="I1811" s="26">
        <f t="shared" si="56"/>
        <v>45231</v>
      </c>
      <c r="J1811" s="26">
        <f>INDEX(customers!$L:$L,MATCH(orders!$B1811,customers!$A:$A,0))</f>
        <v>44927</v>
      </c>
      <c r="K1811">
        <v>1</v>
      </c>
      <c r="L1811">
        <f t="shared" si="57"/>
        <v>10</v>
      </c>
      <c r="M1811" s="26" t="str">
        <f>INDEX(customers!$I:$I,MATCH(orders!$B1811,customers!$A:$A,0))</f>
        <v>Affiliate</v>
      </c>
      <c r="N1811" s="26" t="str">
        <f>INDEX(customers!$E:$E,MATCH(orders!$B1811,customers!$A:$A,0))</f>
        <v>Europe</v>
      </c>
      <c r="O1811" s="26" t="str">
        <f>INDEX(customers!$F:$F,MATCH(orders!$B1811,customers!$A:$A,0))</f>
        <v>Healthcare</v>
      </c>
      <c r="P1811" s="26" t="str">
        <f>INDEX(customers!$G:$G,MATCH(orders!$B1811,customers!$A:$A,0))</f>
        <v>Mid-Market</v>
      </c>
      <c r="Q1811" t="str">
        <f>INDEX(customers!$J:$J,MATCH(orders!$B1811,customers!$A:$A,0))</f>
        <v>Basic</v>
      </c>
      <c r="R1811" t="str">
        <f>INDEX(customers!$K:$K,MATCH(orders!$B1811,customers!$A:$A,0))</f>
        <v>Monthly</v>
      </c>
    </row>
    <row r="1812" spans="1:18" x14ac:dyDescent="0.25">
      <c r="A1812" t="s">
        <v>3344</v>
      </c>
      <c r="B1812" t="s">
        <v>3318</v>
      </c>
      <c r="C1812" t="s">
        <v>3343</v>
      </c>
      <c r="D1812">
        <v>45276</v>
      </c>
      <c r="E1812" t="s">
        <v>18</v>
      </c>
      <c r="F1812" t="s">
        <v>4</v>
      </c>
      <c r="G1812">
        <v>135</v>
      </c>
      <c r="H1812">
        <v>110.7</v>
      </c>
      <c r="I1812" s="26">
        <f t="shared" si="56"/>
        <v>45261</v>
      </c>
      <c r="J1812" s="26">
        <f>INDEX(customers!$L:$L,MATCH(orders!$B1812,customers!$A:$A,0))</f>
        <v>44927</v>
      </c>
      <c r="K1812">
        <v>1</v>
      </c>
      <c r="L1812">
        <f t="shared" si="57"/>
        <v>11</v>
      </c>
      <c r="M1812" s="26" t="str">
        <f>INDEX(customers!$I:$I,MATCH(orders!$B1812,customers!$A:$A,0))</f>
        <v>Affiliate</v>
      </c>
      <c r="N1812" s="26" t="str">
        <f>INDEX(customers!$E:$E,MATCH(orders!$B1812,customers!$A:$A,0))</f>
        <v>Europe</v>
      </c>
      <c r="O1812" s="26" t="str">
        <f>INDEX(customers!$F:$F,MATCH(orders!$B1812,customers!$A:$A,0))</f>
        <v>Healthcare</v>
      </c>
      <c r="P1812" s="26" t="str">
        <f>INDEX(customers!$G:$G,MATCH(orders!$B1812,customers!$A:$A,0))</f>
        <v>Mid-Market</v>
      </c>
      <c r="Q1812" t="str">
        <f>INDEX(customers!$J:$J,MATCH(orders!$B1812,customers!$A:$A,0))</f>
        <v>Basic</v>
      </c>
      <c r="R1812" t="str">
        <f>INDEX(customers!$K:$K,MATCH(orders!$B1812,customers!$A:$A,0))</f>
        <v>Monthly</v>
      </c>
    </row>
    <row r="1813" spans="1:18" x14ac:dyDescent="0.25">
      <c r="A1813" t="s">
        <v>3345</v>
      </c>
      <c r="B1813" t="s">
        <v>3318</v>
      </c>
      <c r="C1813" t="s">
        <v>3346</v>
      </c>
      <c r="D1813">
        <v>45277</v>
      </c>
      <c r="E1813" t="s">
        <v>18</v>
      </c>
      <c r="F1813" t="s">
        <v>4</v>
      </c>
      <c r="G1813">
        <v>135</v>
      </c>
      <c r="H1813">
        <v>110.7</v>
      </c>
      <c r="I1813" s="26">
        <f t="shared" si="56"/>
        <v>45261</v>
      </c>
      <c r="J1813" s="26">
        <f>INDEX(customers!$L:$L,MATCH(orders!$B1813,customers!$A:$A,0))</f>
        <v>44927</v>
      </c>
      <c r="K1813">
        <v>1</v>
      </c>
      <c r="L1813">
        <f t="shared" si="57"/>
        <v>11</v>
      </c>
      <c r="M1813" s="26" t="str">
        <f>INDEX(customers!$I:$I,MATCH(orders!$B1813,customers!$A:$A,0))</f>
        <v>Affiliate</v>
      </c>
      <c r="N1813" s="26" t="str">
        <f>INDEX(customers!$E:$E,MATCH(orders!$B1813,customers!$A:$A,0))</f>
        <v>Europe</v>
      </c>
      <c r="O1813" s="26" t="str">
        <f>INDEX(customers!$F:$F,MATCH(orders!$B1813,customers!$A:$A,0))</f>
        <v>Healthcare</v>
      </c>
      <c r="P1813" s="26" t="str">
        <f>INDEX(customers!$G:$G,MATCH(orders!$B1813,customers!$A:$A,0))</f>
        <v>Mid-Market</v>
      </c>
      <c r="Q1813" t="str">
        <f>INDEX(customers!$J:$J,MATCH(orders!$B1813,customers!$A:$A,0))</f>
        <v>Basic</v>
      </c>
      <c r="R1813" t="str">
        <f>INDEX(customers!$K:$K,MATCH(orders!$B1813,customers!$A:$A,0))</f>
        <v>Monthly</v>
      </c>
    </row>
    <row r="1814" spans="1:18" x14ac:dyDescent="0.25">
      <c r="A1814" t="s">
        <v>3347</v>
      </c>
      <c r="B1814" t="s">
        <v>3318</v>
      </c>
      <c r="C1814" t="s">
        <v>3348</v>
      </c>
      <c r="D1814">
        <v>45308</v>
      </c>
      <c r="E1814" t="s">
        <v>18</v>
      </c>
      <c r="F1814" t="s">
        <v>4</v>
      </c>
      <c r="G1814">
        <v>135</v>
      </c>
      <c r="H1814">
        <v>110.7</v>
      </c>
      <c r="I1814" s="26">
        <f t="shared" si="56"/>
        <v>45292</v>
      </c>
      <c r="J1814" s="26">
        <f>INDEX(customers!$L:$L,MATCH(orders!$B1814,customers!$A:$A,0))</f>
        <v>44927</v>
      </c>
      <c r="K1814">
        <v>1</v>
      </c>
      <c r="L1814">
        <f t="shared" si="57"/>
        <v>12</v>
      </c>
      <c r="M1814" s="26" t="str">
        <f>INDEX(customers!$I:$I,MATCH(orders!$B1814,customers!$A:$A,0))</f>
        <v>Affiliate</v>
      </c>
      <c r="N1814" s="26" t="str">
        <f>INDEX(customers!$E:$E,MATCH(orders!$B1814,customers!$A:$A,0))</f>
        <v>Europe</v>
      </c>
      <c r="O1814" s="26" t="str">
        <f>INDEX(customers!$F:$F,MATCH(orders!$B1814,customers!$A:$A,0))</f>
        <v>Healthcare</v>
      </c>
      <c r="P1814" s="26" t="str">
        <f>INDEX(customers!$G:$G,MATCH(orders!$B1814,customers!$A:$A,0))</f>
        <v>Mid-Market</v>
      </c>
      <c r="Q1814" t="str">
        <f>INDEX(customers!$J:$J,MATCH(orders!$B1814,customers!$A:$A,0))</f>
        <v>Basic</v>
      </c>
      <c r="R1814" t="str">
        <f>INDEX(customers!$K:$K,MATCH(orders!$B1814,customers!$A:$A,0))</f>
        <v>Monthly</v>
      </c>
    </row>
    <row r="1815" spans="1:18" x14ac:dyDescent="0.25">
      <c r="A1815" t="s">
        <v>3349</v>
      </c>
      <c r="B1815" t="s">
        <v>3318</v>
      </c>
      <c r="C1815" t="s">
        <v>3350</v>
      </c>
      <c r="D1815">
        <v>45339</v>
      </c>
      <c r="E1815" t="s">
        <v>18</v>
      </c>
      <c r="F1815" t="s">
        <v>4</v>
      </c>
      <c r="G1815">
        <v>135</v>
      </c>
      <c r="H1815">
        <v>110.7</v>
      </c>
      <c r="I1815" s="26">
        <f t="shared" si="56"/>
        <v>45323</v>
      </c>
      <c r="J1815" s="26">
        <f>INDEX(customers!$L:$L,MATCH(orders!$B1815,customers!$A:$A,0))</f>
        <v>44927</v>
      </c>
      <c r="K1815">
        <v>1</v>
      </c>
      <c r="L1815">
        <f t="shared" si="57"/>
        <v>13</v>
      </c>
      <c r="M1815" s="26" t="str">
        <f>INDEX(customers!$I:$I,MATCH(orders!$B1815,customers!$A:$A,0))</f>
        <v>Affiliate</v>
      </c>
      <c r="N1815" s="26" t="str">
        <f>INDEX(customers!$E:$E,MATCH(orders!$B1815,customers!$A:$A,0))</f>
        <v>Europe</v>
      </c>
      <c r="O1815" s="26" t="str">
        <f>INDEX(customers!$F:$F,MATCH(orders!$B1815,customers!$A:$A,0))</f>
        <v>Healthcare</v>
      </c>
      <c r="P1815" s="26" t="str">
        <f>INDEX(customers!$G:$G,MATCH(orders!$B1815,customers!$A:$A,0))</f>
        <v>Mid-Market</v>
      </c>
      <c r="Q1815" t="str">
        <f>INDEX(customers!$J:$J,MATCH(orders!$B1815,customers!$A:$A,0))</f>
        <v>Basic</v>
      </c>
      <c r="R1815" t="str">
        <f>INDEX(customers!$K:$K,MATCH(orders!$B1815,customers!$A:$A,0))</f>
        <v>Monthly</v>
      </c>
    </row>
    <row r="1816" spans="1:18" x14ac:dyDescent="0.25">
      <c r="A1816" t="s">
        <v>3351</v>
      </c>
      <c r="B1816" t="s">
        <v>3318</v>
      </c>
      <c r="C1816" t="s">
        <v>3350</v>
      </c>
      <c r="D1816">
        <v>45368</v>
      </c>
      <c r="E1816" t="s">
        <v>18</v>
      </c>
      <c r="F1816" t="s">
        <v>4</v>
      </c>
      <c r="G1816">
        <v>135</v>
      </c>
      <c r="H1816">
        <v>110.7</v>
      </c>
      <c r="I1816" s="26">
        <f t="shared" si="56"/>
        <v>45352</v>
      </c>
      <c r="J1816" s="26">
        <f>INDEX(customers!$L:$L,MATCH(orders!$B1816,customers!$A:$A,0))</f>
        <v>44927</v>
      </c>
      <c r="K1816">
        <v>1</v>
      </c>
      <c r="L1816">
        <f t="shared" si="57"/>
        <v>14</v>
      </c>
      <c r="M1816" s="26" t="str">
        <f>INDEX(customers!$I:$I,MATCH(orders!$B1816,customers!$A:$A,0))</f>
        <v>Affiliate</v>
      </c>
      <c r="N1816" s="26" t="str">
        <f>INDEX(customers!$E:$E,MATCH(orders!$B1816,customers!$A:$A,0))</f>
        <v>Europe</v>
      </c>
      <c r="O1816" s="26" t="str">
        <f>INDEX(customers!$F:$F,MATCH(orders!$B1816,customers!$A:$A,0))</f>
        <v>Healthcare</v>
      </c>
      <c r="P1816" s="26" t="str">
        <f>INDEX(customers!$G:$G,MATCH(orders!$B1816,customers!$A:$A,0))</f>
        <v>Mid-Market</v>
      </c>
      <c r="Q1816" t="str">
        <f>INDEX(customers!$J:$J,MATCH(orders!$B1816,customers!$A:$A,0))</f>
        <v>Basic</v>
      </c>
      <c r="R1816" t="str">
        <f>INDEX(customers!$K:$K,MATCH(orders!$B1816,customers!$A:$A,0))</f>
        <v>Monthly</v>
      </c>
    </row>
    <row r="1817" spans="1:18" x14ac:dyDescent="0.25">
      <c r="A1817" t="s">
        <v>3352</v>
      </c>
      <c r="B1817" t="s">
        <v>3318</v>
      </c>
      <c r="C1817" t="s">
        <v>3353</v>
      </c>
      <c r="D1817">
        <v>45370</v>
      </c>
      <c r="E1817" t="s">
        <v>18</v>
      </c>
      <c r="F1817" t="s">
        <v>4</v>
      </c>
      <c r="G1817">
        <v>135</v>
      </c>
      <c r="H1817">
        <v>110.7</v>
      </c>
      <c r="I1817" s="26">
        <f t="shared" si="56"/>
        <v>45352</v>
      </c>
      <c r="J1817" s="26">
        <f>INDEX(customers!$L:$L,MATCH(orders!$B1817,customers!$A:$A,0))</f>
        <v>44927</v>
      </c>
      <c r="K1817">
        <v>1</v>
      </c>
      <c r="L1817">
        <f t="shared" si="57"/>
        <v>14</v>
      </c>
      <c r="M1817" s="26" t="str">
        <f>INDEX(customers!$I:$I,MATCH(orders!$B1817,customers!$A:$A,0))</f>
        <v>Affiliate</v>
      </c>
      <c r="N1817" s="26" t="str">
        <f>INDEX(customers!$E:$E,MATCH(orders!$B1817,customers!$A:$A,0))</f>
        <v>Europe</v>
      </c>
      <c r="O1817" s="26" t="str">
        <f>INDEX(customers!$F:$F,MATCH(orders!$B1817,customers!$A:$A,0))</f>
        <v>Healthcare</v>
      </c>
      <c r="P1817" s="26" t="str">
        <f>INDEX(customers!$G:$G,MATCH(orders!$B1817,customers!$A:$A,0))</f>
        <v>Mid-Market</v>
      </c>
      <c r="Q1817" t="str">
        <f>INDEX(customers!$J:$J,MATCH(orders!$B1817,customers!$A:$A,0))</f>
        <v>Basic</v>
      </c>
      <c r="R1817" t="str">
        <f>INDEX(customers!$K:$K,MATCH(orders!$B1817,customers!$A:$A,0))</f>
        <v>Monthly</v>
      </c>
    </row>
    <row r="1818" spans="1:18" x14ac:dyDescent="0.25">
      <c r="A1818" t="s">
        <v>3354</v>
      </c>
      <c r="B1818" t="s">
        <v>3355</v>
      </c>
      <c r="C1818" t="s">
        <v>3356</v>
      </c>
      <c r="D1818">
        <v>45470</v>
      </c>
      <c r="E1818" t="s">
        <v>17</v>
      </c>
      <c r="F1818" t="s">
        <v>4</v>
      </c>
      <c r="G1818">
        <v>75</v>
      </c>
      <c r="H1818">
        <v>60</v>
      </c>
      <c r="I1818" s="26">
        <f t="shared" si="56"/>
        <v>45444</v>
      </c>
      <c r="J1818" s="26">
        <f>INDEX(customers!$L:$L,MATCH(orders!$B1818,customers!$A:$A,0))</f>
        <v>45444</v>
      </c>
      <c r="K1818">
        <v>1</v>
      </c>
      <c r="L1818">
        <f t="shared" si="57"/>
        <v>0</v>
      </c>
      <c r="M1818" s="26" t="str">
        <f>INDEX(customers!$I:$I,MATCH(orders!$B1818,customers!$A:$A,0))</f>
        <v>Social Media</v>
      </c>
      <c r="N1818" s="26" t="str">
        <f>INDEX(customers!$E:$E,MATCH(orders!$B1818,customers!$A:$A,0))</f>
        <v>North America</v>
      </c>
      <c r="O1818" s="26" t="str">
        <f>INDEX(customers!$F:$F,MATCH(orders!$B1818,customers!$A:$A,0))</f>
        <v>Healthcare</v>
      </c>
      <c r="P1818" s="26" t="str">
        <f>INDEX(customers!$G:$G,MATCH(orders!$B1818,customers!$A:$A,0))</f>
        <v>SMBs</v>
      </c>
      <c r="Q1818" t="str">
        <f>INDEX(customers!$J:$J,MATCH(orders!$B1818,customers!$A:$A,0))</f>
        <v>Basic</v>
      </c>
      <c r="R1818" t="str">
        <f>INDEX(customers!$K:$K,MATCH(orders!$B1818,customers!$A:$A,0))</f>
        <v>Monthly</v>
      </c>
    </row>
    <row r="1819" spans="1:18" x14ac:dyDescent="0.25">
      <c r="A1819" t="s">
        <v>3357</v>
      </c>
      <c r="B1819" t="s">
        <v>3355</v>
      </c>
      <c r="C1819" t="s">
        <v>3356</v>
      </c>
      <c r="D1819">
        <v>45500</v>
      </c>
      <c r="E1819" t="s">
        <v>17</v>
      </c>
      <c r="F1819" t="s">
        <v>4</v>
      </c>
      <c r="G1819">
        <v>75</v>
      </c>
      <c r="H1819">
        <v>60</v>
      </c>
      <c r="I1819" s="26">
        <f t="shared" si="56"/>
        <v>45474</v>
      </c>
      <c r="J1819" s="26">
        <f>INDEX(customers!$L:$L,MATCH(orders!$B1819,customers!$A:$A,0))</f>
        <v>45444</v>
      </c>
      <c r="K1819">
        <v>1</v>
      </c>
      <c r="L1819">
        <f t="shared" si="57"/>
        <v>1</v>
      </c>
      <c r="M1819" s="26" t="str">
        <f>INDEX(customers!$I:$I,MATCH(orders!$B1819,customers!$A:$A,0))</f>
        <v>Social Media</v>
      </c>
      <c r="N1819" s="26" t="str">
        <f>INDEX(customers!$E:$E,MATCH(orders!$B1819,customers!$A:$A,0))</f>
        <v>North America</v>
      </c>
      <c r="O1819" s="26" t="str">
        <f>INDEX(customers!$F:$F,MATCH(orders!$B1819,customers!$A:$A,0))</f>
        <v>Healthcare</v>
      </c>
      <c r="P1819" s="26" t="str">
        <f>INDEX(customers!$G:$G,MATCH(orders!$B1819,customers!$A:$A,0))</f>
        <v>SMBs</v>
      </c>
      <c r="Q1819" t="str">
        <f>INDEX(customers!$J:$J,MATCH(orders!$B1819,customers!$A:$A,0))</f>
        <v>Basic</v>
      </c>
      <c r="R1819" t="str">
        <f>INDEX(customers!$K:$K,MATCH(orders!$B1819,customers!$A:$A,0))</f>
        <v>Monthly</v>
      </c>
    </row>
    <row r="1820" spans="1:18" x14ac:dyDescent="0.25">
      <c r="A1820" t="s">
        <v>3358</v>
      </c>
      <c r="B1820" t="s">
        <v>3355</v>
      </c>
      <c r="C1820" t="s">
        <v>3359</v>
      </c>
      <c r="D1820">
        <v>45501</v>
      </c>
      <c r="E1820" t="s">
        <v>17</v>
      </c>
      <c r="F1820" t="s">
        <v>4</v>
      </c>
      <c r="G1820">
        <v>75</v>
      </c>
      <c r="H1820">
        <v>60</v>
      </c>
      <c r="I1820" s="26">
        <f t="shared" si="56"/>
        <v>45474</v>
      </c>
      <c r="J1820" s="26">
        <f>INDEX(customers!$L:$L,MATCH(orders!$B1820,customers!$A:$A,0))</f>
        <v>45444</v>
      </c>
      <c r="K1820">
        <v>1</v>
      </c>
      <c r="L1820">
        <f t="shared" si="57"/>
        <v>1</v>
      </c>
      <c r="M1820" s="26" t="str">
        <f>INDEX(customers!$I:$I,MATCH(orders!$B1820,customers!$A:$A,0))</f>
        <v>Social Media</v>
      </c>
      <c r="N1820" s="26" t="str">
        <f>INDEX(customers!$E:$E,MATCH(orders!$B1820,customers!$A:$A,0))</f>
        <v>North America</v>
      </c>
      <c r="O1820" s="26" t="str">
        <f>INDEX(customers!$F:$F,MATCH(orders!$B1820,customers!$A:$A,0))</f>
        <v>Healthcare</v>
      </c>
      <c r="P1820" s="26" t="str">
        <f>INDEX(customers!$G:$G,MATCH(orders!$B1820,customers!$A:$A,0))</f>
        <v>SMBs</v>
      </c>
      <c r="Q1820" t="str">
        <f>INDEX(customers!$J:$J,MATCH(orders!$B1820,customers!$A:$A,0))</f>
        <v>Basic</v>
      </c>
      <c r="R1820" t="str">
        <f>INDEX(customers!$K:$K,MATCH(orders!$B1820,customers!$A:$A,0))</f>
        <v>Monthly</v>
      </c>
    </row>
    <row r="1821" spans="1:18" x14ac:dyDescent="0.25">
      <c r="A1821" t="s">
        <v>3360</v>
      </c>
      <c r="B1821" t="s">
        <v>3355</v>
      </c>
      <c r="C1821" t="s">
        <v>3361</v>
      </c>
      <c r="D1821">
        <v>45532</v>
      </c>
      <c r="E1821" t="s">
        <v>18</v>
      </c>
      <c r="F1821" t="s">
        <v>4</v>
      </c>
      <c r="G1821">
        <v>135</v>
      </c>
      <c r="H1821">
        <v>110.7</v>
      </c>
      <c r="I1821" s="26">
        <f t="shared" si="56"/>
        <v>45505</v>
      </c>
      <c r="J1821" s="26">
        <f>INDEX(customers!$L:$L,MATCH(orders!$B1821,customers!$A:$A,0))</f>
        <v>45444</v>
      </c>
      <c r="K1821">
        <v>1</v>
      </c>
      <c r="L1821">
        <f t="shared" si="57"/>
        <v>2</v>
      </c>
      <c r="M1821" s="26" t="str">
        <f>INDEX(customers!$I:$I,MATCH(orders!$B1821,customers!$A:$A,0))</f>
        <v>Social Media</v>
      </c>
      <c r="N1821" s="26" t="str">
        <f>INDEX(customers!$E:$E,MATCH(orders!$B1821,customers!$A:$A,0))</f>
        <v>North America</v>
      </c>
      <c r="O1821" s="26" t="str">
        <f>INDEX(customers!$F:$F,MATCH(orders!$B1821,customers!$A:$A,0))</f>
        <v>Healthcare</v>
      </c>
      <c r="P1821" s="26" t="str">
        <f>INDEX(customers!$G:$G,MATCH(orders!$B1821,customers!$A:$A,0))</f>
        <v>SMBs</v>
      </c>
      <c r="Q1821" t="str">
        <f>INDEX(customers!$J:$J,MATCH(orders!$B1821,customers!$A:$A,0))</f>
        <v>Basic</v>
      </c>
      <c r="R1821" t="str">
        <f>INDEX(customers!$K:$K,MATCH(orders!$B1821,customers!$A:$A,0))</f>
        <v>Monthly</v>
      </c>
    </row>
    <row r="1822" spans="1:18" x14ac:dyDescent="0.25">
      <c r="A1822" t="s">
        <v>3362</v>
      </c>
      <c r="B1822" t="s">
        <v>3355</v>
      </c>
      <c r="C1822" t="s">
        <v>3363</v>
      </c>
      <c r="D1822">
        <v>45563</v>
      </c>
      <c r="E1822" t="s">
        <v>18</v>
      </c>
      <c r="F1822" t="s">
        <v>4</v>
      </c>
      <c r="G1822">
        <v>135</v>
      </c>
      <c r="H1822">
        <v>110.7</v>
      </c>
      <c r="I1822" s="26">
        <f t="shared" si="56"/>
        <v>45536</v>
      </c>
      <c r="J1822" s="26">
        <f>INDEX(customers!$L:$L,MATCH(orders!$B1822,customers!$A:$A,0))</f>
        <v>45444</v>
      </c>
      <c r="K1822">
        <v>1</v>
      </c>
      <c r="L1822">
        <f t="shared" si="57"/>
        <v>3</v>
      </c>
      <c r="M1822" s="26" t="str">
        <f>INDEX(customers!$I:$I,MATCH(orders!$B1822,customers!$A:$A,0))</f>
        <v>Social Media</v>
      </c>
      <c r="N1822" s="26" t="str">
        <f>INDEX(customers!$E:$E,MATCH(orders!$B1822,customers!$A:$A,0))</f>
        <v>North America</v>
      </c>
      <c r="O1822" s="26" t="str">
        <f>INDEX(customers!$F:$F,MATCH(orders!$B1822,customers!$A:$A,0))</f>
        <v>Healthcare</v>
      </c>
      <c r="P1822" s="26" t="str">
        <f>INDEX(customers!$G:$G,MATCH(orders!$B1822,customers!$A:$A,0))</f>
        <v>SMBs</v>
      </c>
      <c r="Q1822" t="str">
        <f>INDEX(customers!$J:$J,MATCH(orders!$B1822,customers!$A:$A,0))</f>
        <v>Basic</v>
      </c>
      <c r="R1822" t="str">
        <f>INDEX(customers!$K:$K,MATCH(orders!$B1822,customers!$A:$A,0))</f>
        <v>Monthly</v>
      </c>
    </row>
    <row r="1823" spans="1:18" x14ac:dyDescent="0.25">
      <c r="A1823" t="s">
        <v>3364</v>
      </c>
      <c r="B1823" t="s">
        <v>3355</v>
      </c>
      <c r="C1823" t="s">
        <v>3363</v>
      </c>
      <c r="D1823">
        <v>45593</v>
      </c>
      <c r="E1823" t="s">
        <v>18</v>
      </c>
      <c r="F1823" t="s">
        <v>4</v>
      </c>
      <c r="G1823">
        <v>135</v>
      </c>
      <c r="H1823">
        <v>110.7</v>
      </c>
      <c r="I1823" s="26">
        <f t="shared" si="56"/>
        <v>45566</v>
      </c>
      <c r="J1823" s="26">
        <f>INDEX(customers!$L:$L,MATCH(orders!$B1823,customers!$A:$A,0))</f>
        <v>45444</v>
      </c>
      <c r="K1823">
        <v>1</v>
      </c>
      <c r="L1823">
        <f t="shared" si="57"/>
        <v>4</v>
      </c>
      <c r="M1823" s="26" t="str">
        <f>INDEX(customers!$I:$I,MATCH(orders!$B1823,customers!$A:$A,0))</f>
        <v>Social Media</v>
      </c>
      <c r="N1823" s="26" t="str">
        <f>INDEX(customers!$E:$E,MATCH(orders!$B1823,customers!$A:$A,0))</f>
        <v>North America</v>
      </c>
      <c r="O1823" s="26" t="str">
        <f>INDEX(customers!$F:$F,MATCH(orders!$B1823,customers!$A:$A,0))</f>
        <v>Healthcare</v>
      </c>
      <c r="P1823" s="26" t="str">
        <f>INDEX(customers!$G:$G,MATCH(orders!$B1823,customers!$A:$A,0))</f>
        <v>SMBs</v>
      </c>
      <c r="Q1823" t="str">
        <f>INDEX(customers!$J:$J,MATCH(orders!$B1823,customers!$A:$A,0))</f>
        <v>Basic</v>
      </c>
      <c r="R1823" t="str">
        <f>INDEX(customers!$K:$K,MATCH(orders!$B1823,customers!$A:$A,0))</f>
        <v>Monthly</v>
      </c>
    </row>
    <row r="1824" spans="1:18" x14ac:dyDescent="0.25">
      <c r="A1824" t="s">
        <v>3365</v>
      </c>
      <c r="B1824" t="s">
        <v>3355</v>
      </c>
      <c r="C1824" t="s">
        <v>3366</v>
      </c>
      <c r="D1824">
        <v>45594</v>
      </c>
      <c r="E1824" t="s">
        <v>18</v>
      </c>
      <c r="F1824" t="s">
        <v>4</v>
      </c>
      <c r="G1824">
        <v>135</v>
      </c>
      <c r="H1824">
        <v>110.7</v>
      </c>
      <c r="I1824" s="26">
        <f t="shared" si="56"/>
        <v>45566</v>
      </c>
      <c r="J1824" s="26">
        <f>INDEX(customers!$L:$L,MATCH(orders!$B1824,customers!$A:$A,0))</f>
        <v>45444</v>
      </c>
      <c r="K1824">
        <v>1</v>
      </c>
      <c r="L1824">
        <f t="shared" si="57"/>
        <v>4</v>
      </c>
      <c r="M1824" s="26" t="str">
        <f>INDEX(customers!$I:$I,MATCH(orders!$B1824,customers!$A:$A,0))</f>
        <v>Social Media</v>
      </c>
      <c r="N1824" s="26" t="str">
        <f>INDEX(customers!$E:$E,MATCH(orders!$B1824,customers!$A:$A,0))</f>
        <v>North America</v>
      </c>
      <c r="O1824" s="26" t="str">
        <f>INDEX(customers!$F:$F,MATCH(orders!$B1824,customers!$A:$A,0))</f>
        <v>Healthcare</v>
      </c>
      <c r="P1824" s="26" t="str">
        <f>INDEX(customers!$G:$G,MATCH(orders!$B1824,customers!$A:$A,0))</f>
        <v>SMBs</v>
      </c>
      <c r="Q1824" t="str">
        <f>INDEX(customers!$J:$J,MATCH(orders!$B1824,customers!$A:$A,0))</f>
        <v>Basic</v>
      </c>
      <c r="R1824" t="str">
        <f>INDEX(customers!$K:$K,MATCH(orders!$B1824,customers!$A:$A,0))</f>
        <v>Monthly</v>
      </c>
    </row>
    <row r="1825" spans="1:18" x14ac:dyDescent="0.25">
      <c r="A1825" t="s">
        <v>3367</v>
      </c>
      <c r="B1825" t="s">
        <v>3355</v>
      </c>
      <c r="C1825" t="s">
        <v>3368</v>
      </c>
      <c r="D1825">
        <v>45625</v>
      </c>
      <c r="E1825" t="s">
        <v>18</v>
      </c>
      <c r="F1825" t="s">
        <v>4</v>
      </c>
      <c r="G1825">
        <v>135</v>
      </c>
      <c r="H1825">
        <v>110.7</v>
      </c>
      <c r="I1825" s="26">
        <f t="shared" si="56"/>
        <v>45597</v>
      </c>
      <c r="J1825" s="26">
        <f>INDEX(customers!$L:$L,MATCH(orders!$B1825,customers!$A:$A,0))</f>
        <v>45444</v>
      </c>
      <c r="K1825">
        <v>1</v>
      </c>
      <c r="L1825">
        <f t="shared" si="57"/>
        <v>5</v>
      </c>
      <c r="M1825" s="26" t="str">
        <f>INDEX(customers!$I:$I,MATCH(orders!$B1825,customers!$A:$A,0))</f>
        <v>Social Media</v>
      </c>
      <c r="N1825" s="26" t="str">
        <f>INDEX(customers!$E:$E,MATCH(orders!$B1825,customers!$A:$A,0))</f>
        <v>North America</v>
      </c>
      <c r="O1825" s="26" t="str">
        <f>INDEX(customers!$F:$F,MATCH(orders!$B1825,customers!$A:$A,0))</f>
        <v>Healthcare</v>
      </c>
      <c r="P1825" s="26" t="str">
        <f>INDEX(customers!$G:$G,MATCH(orders!$B1825,customers!$A:$A,0))</f>
        <v>SMBs</v>
      </c>
      <c r="Q1825" t="str">
        <f>INDEX(customers!$J:$J,MATCH(orders!$B1825,customers!$A:$A,0))</f>
        <v>Basic</v>
      </c>
      <c r="R1825" t="str">
        <f>INDEX(customers!$K:$K,MATCH(orders!$B1825,customers!$A:$A,0))</f>
        <v>Monthly</v>
      </c>
    </row>
    <row r="1826" spans="1:18" x14ac:dyDescent="0.25">
      <c r="A1826" t="s">
        <v>3369</v>
      </c>
      <c r="B1826" t="s">
        <v>3355</v>
      </c>
      <c r="C1826" t="s">
        <v>3368</v>
      </c>
      <c r="D1826">
        <v>45655</v>
      </c>
      <c r="E1826" t="s">
        <v>18</v>
      </c>
      <c r="F1826" t="s">
        <v>4</v>
      </c>
      <c r="G1826">
        <v>135</v>
      </c>
      <c r="H1826">
        <v>110.7</v>
      </c>
      <c r="I1826" s="26">
        <f t="shared" si="56"/>
        <v>45627</v>
      </c>
      <c r="J1826" s="26">
        <f>INDEX(customers!$L:$L,MATCH(orders!$B1826,customers!$A:$A,0))</f>
        <v>45444</v>
      </c>
      <c r="K1826">
        <v>1</v>
      </c>
      <c r="L1826">
        <f t="shared" si="57"/>
        <v>6</v>
      </c>
      <c r="M1826" s="26" t="str">
        <f>INDEX(customers!$I:$I,MATCH(orders!$B1826,customers!$A:$A,0))</f>
        <v>Social Media</v>
      </c>
      <c r="N1826" s="26" t="str">
        <f>INDEX(customers!$E:$E,MATCH(orders!$B1826,customers!$A:$A,0))</f>
        <v>North America</v>
      </c>
      <c r="O1826" s="26" t="str">
        <f>INDEX(customers!$F:$F,MATCH(orders!$B1826,customers!$A:$A,0))</f>
        <v>Healthcare</v>
      </c>
      <c r="P1826" s="26" t="str">
        <f>INDEX(customers!$G:$G,MATCH(orders!$B1826,customers!$A:$A,0))</f>
        <v>SMBs</v>
      </c>
      <c r="Q1826" t="str">
        <f>INDEX(customers!$J:$J,MATCH(orders!$B1826,customers!$A:$A,0))</f>
        <v>Basic</v>
      </c>
      <c r="R1826" t="str">
        <f>INDEX(customers!$K:$K,MATCH(orders!$B1826,customers!$A:$A,0))</f>
        <v>Monthly</v>
      </c>
    </row>
    <row r="1827" spans="1:18" x14ac:dyDescent="0.25">
      <c r="A1827" t="s">
        <v>3370</v>
      </c>
      <c r="B1827" t="s">
        <v>3355</v>
      </c>
      <c r="C1827" t="s">
        <v>3371</v>
      </c>
      <c r="D1827">
        <v>45656</v>
      </c>
      <c r="E1827" t="s">
        <v>18</v>
      </c>
      <c r="F1827" t="s">
        <v>4</v>
      </c>
      <c r="G1827">
        <v>135</v>
      </c>
      <c r="H1827">
        <v>110.7</v>
      </c>
      <c r="I1827" s="26">
        <f t="shared" si="56"/>
        <v>45627</v>
      </c>
      <c r="J1827" s="26">
        <f>INDEX(customers!$L:$L,MATCH(orders!$B1827,customers!$A:$A,0))</f>
        <v>45444</v>
      </c>
      <c r="K1827">
        <v>1</v>
      </c>
      <c r="L1827">
        <f t="shared" si="57"/>
        <v>6</v>
      </c>
      <c r="M1827" s="26" t="str">
        <f>INDEX(customers!$I:$I,MATCH(orders!$B1827,customers!$A:$A,0))</f>
        <v>Social Media</v>
      </c>
      <c r="N1827" s="26" t="str">
        <f>INDEX(customers!$E:$E,MATCH(orders!$B1827,customers!$A:$A,0))</f>
        <v>North America</v>
      </c>
      <c r="O1827" s="26" t="str">
        <f>INDEX(customers!$F:$F,MATCH(orders!$B1827,customers!$A:$A,0))</f>
        <v>Healthcare</v>
      </c>
      <c r="P1827" s="26" t="str">
        <f>INDEX(customers!$G:$G,MATCH(orders!$B1827,customers!$A:$A,0))</f>
        <v>SMBs</v>
      </c>
      <c r="Q1827" t="str">
        <f>INDEX(customers!$J:$J,MATCH(orders!$B1827,customers!$A:$A,0))</f>
        <v>Basic</v>
      </c>
      <c r="R1827" t="str">
        <f>INDEX(customers!$K:$K,MATCH(orders!$B1827,customers!$A:$A,0))</f>
        <v>Monthly</v>
      </c>
    </row>
    <row r="1828" spans="1:18" x14ac:dyDescent="0.25">
      <c r="A1828" t="s">
        <v>3372</v>
      </c>
      <c r="B1828" t="s">
        <v>3373</v>
      </c>
      <c r="C1828" t="s">
        <v>3374</v>
      </c>
      <c r="D1828">
        <v>45488</v>
      </c>
      <c r="E1828" t="s">
        <v>17</v>
      </c>
      <c r="F1828" t="s">
        <v>4</v>
      </c>
      <c r="G1828">
        <v>75</v>
      </c>
      <c r="H1828">
        <v>60</v>
      </c>
      <c r="I1828" s="26">
        <f t="shared" si="56"/>
        <v>45474</v>
      </c>
      <c r="J1828" s="26">
        <f>INDEX(customers!$L:$L,MATCH(orders!$B1828,customers!$A:$A,0))</f>
        <v>45474</v>
      </c>
      <c r="K1828">
        <v>1</v>
      </c>
      <c r="L1828">
        <f t="shared" si="57"/>
        <v>0</v>
      </c>
      <c r="M1828" s="26" t="str">
        <f>INDEX(customers!$I:$I,MATCH(orders!$B1828,customers!$A:$A,0))</f>
        <v>Paid Search</v>
      </c>
      <c r="N1828" s="26" t="str">
        <f>INDEX(customers!$E:$E,MATCH(orders!$B1828,customers!$A:$A,0))</f>
        <v>Europe</v>
      </c>
      <c r="O1828" s="26" t="str">
        <f>INDEX(customers!$F:$F,MATCH(orders!$B1828,customers!$A:$A,0))</f>
        <v>Other</v>
      </c>
      <c r="P1828" s="26" t="str">
        <f>INDEX(customers!$G:$G,MATCH(orders!$B1828,customers!$A:$A,0))</f>
        <v>SMBs</v>
      </c>
      <c r="Q1828" t="str">
        <f>INDEX(customers!$J:$J,MATCH(orders!$B1828,customers!$A:$A,0))</f>
        <v>Basic</v>
      </c>
      <c r="R1828" t="str">
        <f>INDEX(customers!$K:$K,MATCH(orders!$B1828,customers!$A:$A,0))</f>
        <v>Monthly</v>
      </c>
    </row>
    <row r="1829" spans="1:18" x14ac:dyDescent="0.25">
      <c r="A1829" t="s">
        <v>3375</v>
      </c>
      <c r="B1829" t="s">
        <v>3373</v>
      </c>
      <c r="C1829" t="s">
        <v>3376</v>
      </c>
      <c r="D1829">
        <v>45519</v>
      </c>
      <c r="E1829" t="s">
        <v>17</v>
      </c>
      <c r="F1829" t="s">
        <v>4</v>
      </c>
      <c r="G1829">
        <v>75</v>
      </c>
      <c r="H1829">
        <v>60</v>
      </c>
      <c r="I1829" s="26">
        <f t="shared" si="56"/>
        <v>45505</v>
      </c>
      <c r="J1829" s="26">
        <f>INDEX(customers!$L:$L,MATCH(orders!$B1829,customers!$A:$A,0))</f>
        <v>45474</v>
      </c>
      <c r="K1829">
        <v>1</v>
      </c>
      <c r="L1829">
        <f t="shared" si="57"/>
        <v>1</v>
      </c>
      <c r="M1829" s="26" t="str">
        <f>INDEX(customers!$I:$I,MATCH(orders!$B1829,customers!$A:$A,0))</f>
        <v>Paid Search</v>
      </c>
      <c r="N1829" s="26" t="str">
        <f>INDEX(customers!$E:$E,MATCH(orders!$B1829,customers!$A:$A,0))</f>
        <v>Europe</v>
      </c>
      <c r="O1829" s="26" t="str">
        <f>INDEX(customers!$F:$F,MATCH(orders!$B1829,customers!$A:$A,0))</f>
        <v>Other</v>
      </c>
      <c r="P1829" s="26" t="str">
        <f>INDEX(customers!$G:$G,MATCH(orders!$B1829,customers!$A:$A,0))</f>
        <v>SMBs</v>
      </c>
      <c r="Q1829" t="str">
        <f>INDEX(customers!$J:$J,MATCH(orders!$B1829,customers!$A:$A,0))</f>
        <v>Basic</v>
      </c>
      <c r="R1829" t="str">
        <f>INDEX(customers!$K:$K,MATCH(orders!$B1829,customers!$A:$A,0))</f>
        <v>Monthly</v>
      </c>
    </row>
    <row r="1830" spans="1:18" x14ac:dyDescent="0.25">
      <c r="A1830" t="s">
        <v>3377</v>
      </c>
      <c r="B1830" t="s">
        <v>3378</v>
      </c>
      <c r="C1830" t="s">
        <v>3379</v>
      </c>
      <c r="D1830">
        <v>45062</v>
      </c>
      <c r="E1830" t="s">
        <v>18</v>
      </c>
      <c r="F1830" t="s">
        <v>4</v>
      </c>
      <c r="G1830">
        <v>135</v>
      </c>
      <c r="H1830">
        <v>110.7</v>
      </c>
      <c r="I1830" s="26">
        <f t="shared" si="56"/>
        <v>45047</v>
      </c>
      <c r="J1830" s="26">
        <f>INDEX(customers!$L:$L,MATCH(orders!$B1830,customers!$A:$A,0))</f>
        <v>45047</v>
      </c>
      <c r="K1830">
        <v>1</v>
      </c>
      <c r="L1830">
        <f t="shared" si="57"/>
        <v>0</v>
      </c>
      <c r="M1830" s="26" t="str">
        <f>INDEX(customers!$I:$I,MATCH(orders!$B1830,customers!$A:$A,0))</f>
        <v>Social Media</v>
      </c>
      <c r="N1830" s="26" t="str">
        <f>INDEX(customers!$E:$E,MATCH(orders!$B1830,customers!$A:$A,0))</f>
        <v>Asia-Pacific</v>
      </c>
      <c r="O1830" s="26" t="str">
        <f>INDEX(customers!$F:$F,MATCH(orders!$B1830,customers!$A:$A,0))</f>
        <v>Retail</v>
      </c>
      <c r="P1830" s="26" t="str">
        <f>INDEX(customers!$G:$G,MATCH(orders!$B1830,customers!$A:$A,0))</f>
        <v>SMBs</v>
      </c>
      <c r="Q1830" t="str">
        <f>INDEX(customers!$J:$J,MATCH(orders!$B1830,customers!$A:$A,0))</f>
        <v>Pro</v>
      </c>
      <c r="R1830" t="str">
        <f>INDEX(customers!$K:$K,MATCH(orders!$B1830,customers!$A:$A,0))</f>
        <v>Monthly</v>
      </c>
    </row>
    <row r="1831" spans="1:18" x14ac:dyDescent="0.25">
      <c r="A1831" t="s">
        <v>3380</v>
      </c>
      <c r="B1831" t="s">
        <v>3378</v>
      </c>
      <c r="C1831" t="s">
        <v>3381</v>
      </c>
      <c r="D1831">
        <v>45093</v>
      </c>
      <c r="E1831" t="s">
        <v>18</v>
      </c>
      <c r="F1831" t="s">
        <v>4</v>
      </c>
      <c r="G1831">
        <v>135</v>
      </c>
      <c r="H1831">
        <v>110.7</v>
      </c>
      <c r="I1831" s="26">
        <f t="shared" si="56"/>
        <v>45078</v>
      </c>
      <c r="J1831" s="26">
        <f>INDEX(customers!$L:$L,MATCH(orders!$B1831,customers!$A:$A,0))</f>
        <v>45047</v>
      </c>
      <c r="K1831">
        <v>1</v>
      </c>
      <c r="L1831">
        <f t="shared" si="57"/>
        <v>1</v>
      </c>
      <c r="M1831" s="26" t="str">
        <f>INDEX(customers!$I:$I,MATCH(orders!$B1831,customers!$A:$A,0))</f>
        <v>Social Media</v>
      </c>
      <c r="N1831" s="26" t="str">
        <f>INDEX(customers!$E:$E,MATCH(orders!$B1831,customers!$A:$A,0))</f>
        <v>Asia-Pacific</v>
      </c>
      <c r="O1831" s="26" t="str">
        <f>INDEX(customers!$F:$F,MATCH(orders!$B1831,customers!$A:$A,0))</f>
        <v>Retail</v>
      </c>
      <c r="P1831" s="26" t="str">
        <f>INDEX(customers!$G:$G,MATCH(orders!$B1831,customers!$A:$A,0))</f>
        <v>SMBs</v>
      </c>
      <c r="Q1831" t="str">
        <f>INDEX(customers!$J:$J,MATCH(orders!$B1831,customers!$A:$A,0))</f>
        <v>Pro</v>
      </c>
      <c r="R1831" t="str">
        <f>INDEX(customers!$K:$K,MATCH(orders!$B1831,customers!$A:$A,0))</f>
        <v>Monthly</v>
      </c>
    </row>
    <row r="1832" spans="1:18" x14ac:dyDescent="0.25">
      <c r="A1832" t="s">
        <v>3382</v>
      </c>
      <c r="B1832" t="s">
        <v>3378</v>
      </c>
      <c r="C1832" t="s">
        <v>3381</v>
      </c>
      <c r="D1832">
        <v>45123</v>
      </c>
      <c r="E1832" t="s">
        <v>18</v>
      </c>
      <c r="F1832" t="s">
        <v>4</v>
      </c>
      <c r="G1832">
        <v>135</v>
      </c>
      <c r="H1832">
        <v>110.7</v>
      </c>
      <c r="I1832" s="26">
        <f t="shared" si="56"/>
        <v>45108</v>
      </c>
      <c r="J1832" s="26">
        <f>INDEX(customers!$L:$L,MATCH(orders!$B1832,customers!$A:$A,0))</f>
        <v>45047</v>
      </c>
      <c r="K1832">
        <v>1</v>
      </c>
      <c r="L1832">
        <f t="shared" si="57"/>
        <v>2</v>
      </c>
      <c r="M1832" s="26" t="str">
        <f>INDEX(customers!$I:$I,MATCH(orders!$B1832,customers!$A:$A,0))</f>
        <v>Social Media</v>
      </c>
      <c r="N1832" s="26" t="str">
        <f>INDEX(customers!$E:$E,MATCH(orders!$B1832,customers!$A:$A,0))</f>
        <v>Asia-Pacific</v>
      </c>
      <c r="O1832" s="26" t="str">
        <f>INDEX(customers!$F:$F,MATCH(orders!$B1832,customers!$A:$A,0))</f>
        <v>Retail</v>
      </c>
      <c r="P1832" s="26" t="str">
        <f>INDEX(customers!$G:$G,MATCH(orders!$B1832,customers!$A:$A,0))</f>
        <v>SMBs</v>
      </c>
      <c r="Q1832" t="str">
        <f>INDEX(customers!$J:$J,MATCH(orders!$B1832,customers!$A:$A,0))</f>
        <v>Pro</v>
      </c>
      <c r="R1832" t="str">
        <f>INDEX(customers!$K:$K,MATCH(orders!$B1832,customers!$A:$A,0))</f>
        <v>Monthly</v>
      </c>
    </row>
    <row r="1833" spans="1:18" x14ac:dyDescent="0.25">
      <c r="A1833" t="s">
        <v>3383</v>
      </c>
      <c r="B1833" t="s">
        <v>3378</v>
      </c>
      <c r="C1833" t="s">
        <v>3384</v>
      </c>
      <c r="D1833">
        <v>45124</v>
      </c>
      <c r="E1833" t="s">
        <v>18</v>
      </c>
      <c r="F1833" t="s">
        <v>4</v>
      </c>
      <c r="G1833">
        <v>135</v>
      </c>
      <c r="H1833">
        <v>110.7</v>
      </c>
      <c r="I1833" s="26">
        <f t="shared" si="56"/>
        <v>45108</v>
      </c>
      <c r="J1833" s="26">
        <f>INDEX(customers!$L:$L,MATCH(orders!$B1833,customers!$A:$A,0))</f>
        <v>45047</v>
      </c>
      <c r="K1833">
        <v>1</v>
      </c>
      <c r="L1833">
        <f t="shared" si="57"/>
        <v>2</v>
      </c>
      <c r="M1833" s="26" t="str">
        <f>INDEX(customers!$I:$I,MATCH(orders!$B1833,customers!$A:$A,0))</f>
        <v>Social Media</v>
      </c>
      <c r="N1833" s="26" t="str">
        <f>INDEX(customers!$E:$E,MATCH(orders!$B1833,customers!$A:$A,0))</f>
        <v>Asia-Pacific</v>
      </c>
      <c r="O1833" s="26" t="str">
        <f>INDEX(customers!$F:$F,MATCH(orders!$B1833,customers!$A:$A,0))</f>
        <v>Retail</v>
      </c>
      <c r="P1833" s="26" t="str">
        <f>INDEX(customers!$G:$G,MATCH(orders!$B1833,customers!$A:$A,0))</f>
        <v>SMBs</v>
      </c>
      <c r="Q1833" t="str">
        <f>INDEX(customers!$J:$J,MATCH(orders!$B1833,customers!$A:$A,0))</f>
        <v>Pro</v>
      </c>
      <c r="R1833" t="str">
        <f>INDEX(customers!$K:$K,MATCH(orders!$B1833,customers!$A:$A,0))</f>
        <v>Monthly</v>
      </c>
    </row>
    <row r="1834" spans="1:18" x14ac:dyDescent="0.25">
      <c r="A1834" t="s">
        <v>3385</v>
      </c>
      <c r="B1834" t="s">
        <v>3378</v>
      </c>
      <c r="C1834" t="s">
        <v>3386</v>
      </c>
      <c r="D1834">
        <v>45155</v>
      </c>
      <c r="E1834" t="s">
        <v>18</v>
      </c>
      <c r="F1834" t="s">
        <v>4</v>
      </c>
      <c r="G1834">
        <v>135</v>
      </c>
      <c r="H1834">
        <v>110.7</v>
      </c>
      <c r="I1834" s="26">
        <f t="shared" si="56"/>
        <v>45139</v>
      </c>
      <c r="J1834" s="26">
        <f>INDEX(customers!$L:$L,MATCH(orders!$B1834,customers!$A:$A,0))</f>
        <v>45047</v>
      </c>
      <c r="K1834">
        <v>1</v>
      </c>
      <c r="L1834">
        <f t="shared" si="57"/>
        <v>3</v>
      </c>
      <c r="M1834" s="26" t="str">
        <f>INDEX(customers!$I:$I,MATCH(orders!$B1834,customers!$A:$A,0))</f>
        <v>Social Media</v>
      </c>
      <c r="N1834" s="26" t="str">
        <f>INDEX(customers!$E:$E,MATCH(orders!$B1834,customers!$A:$A,0))</f>
        <v>Asia-Pacific</v>
      </c>
      <c r="O1834" s="26" t="str">
        <f>INDEX(customers!$F:$F,MATCH(orders!$B1834,customers!$A:$A,0))</f>
        <v>Retail</v>
      </c>
      <c r="P1834" s="26" t="str">
        <f>INDEX(customers!$G:$G,MATCH(orders!$B1834,customers!$A:$A,0))</f>
        <v>SMBs</v>
      </c>
      <c r="Q1834" t="str">
        <f>INDEX(customers!$J:$J,MATCH(orders!$B1834,customers!$A:$A,0))</f>
        <v>Pro</v>
      </c>
      <c r="R1834" t="str">
        <f>INDEX(customers!$K:$K,MATCH(orders!$B1834,customers!$A:$A,0))</f>
        <v>Monthly</v>
      </c>
    </row>
    <row r="1835" spans="1:18" x14ac:dyDescent="0.25">
      <c r="A1835" t="s">
        <v>3387</v>
      </c>
      <c r="B1835" t="s">
        <v>3378</v>
      </c>
      <c r="C1835" t="s">
        <v>3388</v>
      </c>
      <c r="D1835">
        <v>45186</v>
      </c>
      <c r="E1835" t="s">
        <v>18</v>
      </c>
      <c r="F1835" t="s">
        <v>4</v>
      </c>
      <c r="G1835">
        <v>135</v>
      </c>
      <c r="H1835">
        <v>110.7</v>
      </c>
      <c r="I1835" s="26">
        <f t="shared" si="56"/>
        <v>45170</v>
      </c>
      <c r="J1835" s="26">
        <f>INDEX(customers!$L:$L,MATCH(orders!$B1835,customers!$A:$A,0))</f>
        <v>45047</v>
      </c>
      <c r="K1835">
        <v>1</v>
      </c>
      <c r="L1835">
        <f t="shared" si="57"/>
        <v>4</v>
      </c>
      <c r="M1835" s="26" t="str">
        <f>INDEX(customers!$I:$I,MATCH(orders!$B1835,customers!$A:$A,0))</f>
        <v>Social Media</v>
      </c>
      <c r="N1835" s="26" t="str">
        <f>INDEX(customers!$E:$E,MATCH(orders!$B1835,customers!$A:$A,0))</f>
        <v>Asia-Pacific</v>
      </c>
      <c r="O1835" s="26" t="str">
        <f>INDEX(customers!$F:$F,MATCH(orders!$B1835,customers!$A:$A,0))</f>
        <v>Retail</v>
      </c>
      <c r="P1835" s="26" t="str">
        <f>INDEX(customers!$G:$G,MATCH(orders!$B1835,customers!$A:$A,0))</f>
        <v>SMBs</v>
      </c>
      <c r="Q1835" t="str">
        <f>INDEX(customers!$J:$J,MATCH(orders!$B1835,customers!$A:$A,0))</f>
        <v>Pro</v>
      </c>
      <c r="R1835" t="str">
        <f>INDEX(customers!$K:$K,MATCH(orders!$B1835,customers!$A:$A,0))</f>
        <v>Monthly</v>
      </c>
    </row>
    <row r="1836" spans="1:18" x14ac:dyDescent="0.25">
      <c r="A1836" t="s">
        <v>3389</v>
      </c>
      <c r="B1836" t="s">
        <v>3378</v>
      </c>
      <c r="C1836" t="s">
        <v>3388</v>
      </c>
      <c r="D1836">
        <v>45216</v>
      </c>
      <c r="E1836" t="s">
        <v>18</v>
      </c>
      <c r="F1836" t="s">
        <v>4</v>
      </c>
      <c r="G1836">
        <v>135</v>
      </c>
      <c r="H1836">
        <v>110.7</v>
      </c>
      <c r="I1836" s="26">
        <f t="shared" si="56"/>
        <v>45200</v>
      </c>
      <c r="J1836" s="26">
        <f>INDEX(customers!$L:$L,MATCH(orders!$B1836,customers!$A:$A,0))</f>
        <v>45047</v>
      </c>
      <c r="K1836">
        <v>1</v>
      </c>
      <c r="L1836">
        <f t="shared" si="57"/>
        <v>5</v>
      </c>
      <c r="M1836" s="26" t="str">
        <f>INDEX(customers!$I:$I,MATCH(orders!$B1836,customers!$A:$A,0))</f>
        <v>Social Media</v>
      </c>
      <c r="N1836" s="26" t="str">
        <f>INDEX(customers!$E:$E,MATCH(orders!$B1836,customers!$A:$A,0))</f>
        <v>Asia-Pacific</v>
      </c>
      <c r="O1836" s="26" t="str">
        <f>INDEX(customers!$F:$F,MATCH(orders!$B1836,customers!$A:$A,0))</f>
        <v>Retail</v>
      </c>
      <c r="P1836" s="26" t="str">
        <f>INDEX(customers!$G:$G,MATCH(orders!$B1836,customers!$A:$A,0))</f>
        <v>SMBs</v>
      </c>
      <c r="Q1836" t="str">
        <f>INDEX(customers!$J:$J,MATCH(orders!$B1836,customers!$A:$A,0))</f>
        <v>Pro</v>
      </c>
      <c r="R1836" t="str">
        <f>INDEX(customers!$K:$K,MATCH(orders!$B1836,customers!$A:$A,0))</f>
        <v>Monthly</v>
      </c>
    </row>
    <row r="1837" spans="1:18" x14ac:dyDescent="0.25">
      <c r="A1837" t="s">
        <v>3390</v>
      </c>
      <c r="B1837" t="s">
        <v>3378</v>
      </c>
      <c r="C1837" t="s">
        <v>3391</v>
      </c>
      <c r="D1837">
        <v>45217</v>
      </c>
      <c r="E1837" t="s">
        <v>17</v>
      </c>
      <c r="F1837" t="s">
        <v>4</v>
      </c>
      <c r="G1837">
        <v>75</v>
      </c>
      <c r="H1837">
        <v>60</v>
      </c>
      <c r="I1837" s="26">
        <f t="shared" si="56"/>
        <v>45200</v>
      </c>
      <c r="J1837" s="26">
        <f>INDEX(customers!$L:$L,MATCH(orders!$B1837,customers!$A:$A,0))</f>
        <v>45047</v>
      </c>
      <c r="K1837">
        <v>1</v>
      </c>
      <c r="L1837">
        <f t="shared" si="57"/>
        <v>5</v>
      </c>
      <c r="M1837" s="26" t="str">
        <f>INDEX(customers!$I:$I,MATCH(orders!$B1837,customers!$A:$A,0))</f>
        <v>Social Media</v>
      </c>
      <c r="N1837" s="26" t="str">
        <f>INDEX(customers!$E:$E,MATCH(orders!$B1837,customers!$A:$A,0))</f>
        <v>Asia-Pacific</v>
      </c>
      <c r="O1837" s="26" t="str">
        <f>INDEX(customers!$F:$F,MATCH(orders!$B1837,customers!$A:$A,0))</f>
        <v>Retail</v>
      </c>
      <c r="P1837" s="26" t="str">
        <f>INDEX(customers!$G:$G,MATCH(orders!$B1837,customers!$A:$A,0))</f>
        <v>SMBs</v>
      </c>
      <c r="Q1837" t="str">
        <f>INDEX(customers!$J:$J,MATCH(orders!$B1837,customers!$A:$A,0))</f>
        <v>Pro</v>
      </c>
      <c r="R1837" t="str">
        <f>INDEX(customers!$K:$K,MATCH(orders!$B1837,customers!$A:$A,0))</f>
        <v>Monthly</v>
      </c>
    </row>
    <row r="1838" spans="1:18" x14ac:dyDescent="0.25">
      <c r="A1838" t="s">
        <v>3392</v>
      </c>
      <c r="B1838" t="s">
        <v>3378</v>
      </c>
      <c r="C1838" t="s">
        <v>3393</v>
      </c>
      <c r="D1838">
        <v>45248</v>
      </c>
      <c r="E1838" t="s">
        <v>17</v>
      </c>
      <c r="F1838" t="s">
        <v>4</v>
      </c>
      <c r="G1838">
        <v>75</v>
      </c>
      <c r="H1838">
        <v>60</v>
      </c>
      <c r="I1838" s="26">
        <f t="shared" si="56"/>
        <v>45231</v>
      </c>
      <c r="J1838" s="26">
        <f>INDEX(customers!$L:$L,MATCH(orders!$B1838,customers!$A:$A,0))</f>
        <v>45047</v>
      </c>
      <c r="K1838">
        <v>1</v>
      </c>
      <c r="L1838">
        <f t="shared" si="57"/>
        <v>6</v>
      </c>
      <c r="M1838" s="26" t="str">
        <f>INDEX(customers!$I:$I,MATCH(orders!$B1838,customers!$A:$A,0))</f>
        <v>Social Media</v>
      </c>
      <c r="N1838" s="26" t="str">
        <f>INDEX(customers!$E:$E,MATCH(orders!$B1838,customers!$A:$A,0))</f>
        <v>Asia-Pacific</v>
      </c>
      <c r="O1838" s="26" t="str">
        <f>INDEX(customers!$F:$F,MATCH(orders!$B1838,customers!$A:$A,0))</f>
        <v>Retail</v>
      </c>
      <c r="P1838" s="26" t="str">
        <f>INDEX(customers!$G:$G,MATCH(orders!$B1838,customers!$A:$A,0))</f>
        <v>SMBs</v>
      </c>
      <c r="Q1838" t="str">
        <f>INDEX(customers!$J:$J,MATCH(orders!$B1838,customers!$A:$A,0))</f>
        <v>Pro</v>
      </c>
      <c r="R1838" t="str">
        <f>INDEX(customers!$K:$K,MATCH(orders!$B1838,customers!$A:$A,0))</f>
        <v>Monthly</v>
      </c>
    </row>
    <row r="1839" spans="1:18" x14ac:dyDescent="0.25">
      <c r="A1839" t="s">
        <v>3394</v>
      </c>
      <c r="B1839" t="s">
        <v>3378</v>
      </c>
      <c r="C1839" t="s">
        <v>3393</v>
      </c>
      <c r="D1839">
        <v>45278</v>
      </c>
      <c r="E1839" t="s">
        <v>17</v>
      </c>
      <c r="F1839" t="s">
        <v>4</v>
      </c>
      <c r="G1839">
        <v>75</v>
      </c>
      <c r="H1839">
        <v>60</v>
      </c>
      <c r="I1839" s="26">
        <f t="shared" si="56"/>
        <v>45261</v>
      </c>
      <c r="J1839" s="26">
        <f>INDEX(customers!$L:$L,MATCH(orders!$B1839,customers!$A:$A,0))</f>
        <v>45047</v>
      </c>
      <c r="K1839">
        <v>1</v>
      </c>
      <c r="L1839">
        <f t="shared" si="57"/>
        <v>7</v>
      </c>
      <c r="M1839" s="26" t="str">
        <f>INDEX(customers!$I:$I,MATCH(orders!$B1839,customers!$A:$A,0))</f>
        <v>Social Media</v>
      </c>
      <c r="N1839" s="26" t="str">
        <f>INDEX(customers!$E:$E,MATCH(orders!$B1839,customers!$A:$A,0))</f>
        <v>Asia-Pacific</v>
      </c>
      <c r="O1839" s="26" t="str">
        <f>INDEX(customers!$F:$F,MATCH(orders!$B1839,customers!$A:$A,0))</f>
        <v>Retail</v>
      </c>
      <c r="P1839" s="26" t="str">
        <f>INDEX(customers!$G:$G,MATCH(orders!$B1839,customers!$A:$A,0))</f>
        <v>SMBs</v>
      </c>
      <c r="Q1839" t="str">
        <f>INDEX(customers!$J:$J,MATCH(orders!$B1839,customers!$A:$A,0))</f>
        <v>Pro</v>
      </c>
      <c r="R1839" t="str">
        <f>INDEX(customers!$K:$K,MATCH(orders!$B1839,customers!$A:$A,0))</f>
        <v>Monthly</v>
      </c>
    </row>
    <row r="1840" spans="1:18" x14ac:dyDescent="0.25">
      <c r="A1840" t="s">
        <v>3395</v>
      </c>
      <c r="B1840" t="s">
        <v>3378</v>
      </c>
      <c r="C1840" t="s">
        <v>3396</v>
      </c>
      <c r="D1840">
        <v>45279</v>
      </c>
      <c r="E1840" t="s">
        <v>17</v>
      </c>
      <c r="F1840" t="s">
        <v>4</v>
      </c>
      <c r="G1840">
        <v>75</v>
      </c>
      <c r="H1840">
        <v>60</v>
      </c>
      <c r="I1840" s="26">
        <f t="shared" si="56"/>
        <v>45261</v>
      </c>
      <c r="J1840" s="26">
        <f>INDEX(customers!$L:$L,MATCH(orders!$B1840,customers!$A:$A,0))</f>
        <v>45047</v>
      </c>
      <c r="K1840">
        <v>1</v>
      </c>
      <c r="L1840">
        <f t="shared" si="57"/>
        <v>7</v>
      </c>
      <c r="M1840" s="26" t="str">
        <f>INDEX(customers!$I:$I,MATCH(orders!$B1840,customers!$A:$A,0))</f>
        <v>Social Media</v>
      </c>
      <c r="N1840" s="26" t="str">
        <f>INDEX(customers!$E:$E,MATCH(orders!$B1840,customers!$A:$A,0))</f>
        <v>Asia-Pacific</v>
      </c>
      <c r="O1840" s="26" t="str">
        <f>INDEX(customers!$F:$F,MATCH(orders!$B1840,customers!$A:$A,0))</f>
        <v>Retail</v>
      </c>
      <c r="P1840" s="26" t="str">
        <f>INDEX(customers!$G:$G,MATCH(orders!$B1840,customers!$A:$A,0))</f>
        <v>SMBs</v>
      </c>
      <c r="Q1840" t="str">
        <f>INDEX(customers!$J:$J,MATCH(orders!$B1840,customers!$A:$A,0))</f>
        <v>Pro</v>
      </c>
      <c r="R1840" t="str">
        <f>INDEX(customers!$K:$K,MATCH(orders!$B1840,customers!$A:$A,0))</f>
        <v>Monthly</v>
      </c>
    </row>
    <row r="1841" spans="1:18" x14ac:dyDescent="0.25">
      <c r="A1841" t="s">
        <v>3397</v>
      </c>
      <c r="B1841" t="s">
        <v>3378</v>
      </c>
      <c r="C1841" t="s">
        <v>3398</v>
      </c>
      <c r="D1841">
        <v>45310</v>
      </c>
      <c r="E1841" t="s">
        <v>17</v>
      </c>
      <c r="F1841" t="s">
        <v>4</v>
      </c>
      <c r="G1841">
        <v>75</v>
      </c>
      <c r="H1841">
        <v>60</v>
      </c>
      <c r="I1841" s="26">
        <f t="shared" si="56"/>
        <v>45292</v>
      </c>
      <c r="J1841" s="26">
        <f>INDEX(customers!$L:$L,MATCH(orders!$B1841,customers!$A:$A,0))</f>
        <v>45047</v>
      </c>
      <c r="K1841">
        <v>1</v>
      </c>
      <c r="L1841">
        <f t="shared" si="57"/>
        <v>8</v>
      </c>
      <c r="M1841" s="26" t="str">
        <f>INDEX(customers!$I:$I,MATCH(orders!$B1841,customers!$A:$A,0))</f>
        <v>Social Media</v>
      </c>
      <c r="N1841" s="26" t="str">
        <f>INDEX(customers!$E:$E,MATCH(orders!$B1841,customers!$A:$A,0))</f>
        <v>Asia-Pacific</v>
      </c>
      <c r="O1841" s="26" t="str">
        <f>INDEX(customers!$F:$F,MATCH(orders!$B1841,customers!$A:$A,0))</f>
        <v>Retail</v>
      </c>
      <c r="P1841" s="26" t="str">
        <f>INDEX(customers!$G:$G,MATCH(orders!$B1841,customers!$A:$A,0))</f>
        <v>SMBs</v>
      </c>
      <c r="Q1841" t="str">
        <f>INDEX(customers!$J:$J,MATCH(orders!$B1841,customers!$A:$A,0))</f>
        <v>Pro</v>
      </c>
      <c r="R1841" t="str">
        <f>INDEX(customers!$K:$K,MATCH(orders!$B1841,customers!$A:$A,0))</f>
        <v>Monthly</v>
      </c>
    </row>
    <row r="1842" spans="1:18" x14ac:dyDescent="0.25">
      <c r="A1842" t="s">
        <v>3399</v>
      </c>
      <c r="B1842" t="s">
        <v>3378</v>
      </c>
      <c r="C1842" t="s">
        <v>3400</v>
      </c>
      <c r="D1842">
        <v>45341</v>
      </c>
      <c r="E1842" t="s">
        <v>17</v>
      </c>
      <c r="F1842" t="s">
        <v>4</v>
      </c>
      <c r="G1842">
        <v>75</v>
      </c>
      <c r="H1842">
        <v>60</v>
      </c>
      <c r="I1842" s="26">
        <f t="shared" si="56"/>
        <v>45323</v>
      </c>
      <c r="J1842" s="26">
        <f>INDEX(customers!$L:$L,MATCH(orders!$B1842,customers!$A:$A,0))</f>
        <v>45047</v>
      </c>
      <c r="K1842">
        <v>1</v>
      </c>
      <c r="L1842">
        <f t="shared" si="57"/>
        <v>9</v>
      </c>
      <c r="M1842" s="26" t="str">
        <f>INDEX(customers!$I:$I,MATCH(orders!$B1842,customers!$A:$A,0))</f>
        <v>Social Media</v>
      </c>
      <c r="N1842" s="26" t="str">
        <f>INDEX(customers!$E:$E,MATCH(orders!$B1842,customers!$A:$A,0))</f>
        <v>Asia-Pacific</v>
      </c>
      <c r="O1842" s="26" t="str">
        <f>INDEX(customers!$F:$F,MATCH(orders!$B1842,customers!$A:$A,0))</f>
        <v>Retail</v>
      </c>
      <c r="P1842" s="26" t="str">
        <f>INDEX(customers!$G:$G,MATCH(orders!$B1842,customers!$A:$A,0))</f>
        <v>SMBs</v>
      </c>
      <c r="Q1842" t="str">
        <f>INDEX(customers!$J:$J,MATCH(orders!$B1842,customers!$A:$A,0))</f>
        <v>Pro</v>
      </c>
      <c r="R1842" t="str">
        <f>INDEX(customers!$K:$K,MATCH(orders!$B1842,customers!$A:$A,0))</f>
        <v>Monthly</v>
      </c>
    </row>
    <row r="1843" spans="1:18" x14ac:dyDescent="0.25">
      <c r="A1843" t="s">
        <v>3401</v>
      </c>
      <c r="B1843" t="s">
        <v>3378</v>
      </c>
      <c r="C1843" t="s">
        <v>3400</v>
      </c>
      <c r="D1843">
        <v>45370</v>
      </c>
      <c r="E1843" t="s">
        <v>17</v>
      </c>
      <c r="F1843" t="s">
        <v>4</v>
      </c>
      <c r="G1843">
        <v>75</v>
      </c>
      <c r="H1843">
        <v>60</v>
      </c>
      <c r="I1843" s="26">
        <f t="shared" si="56"/>
        <v>45352</v>
      </c>
      <c r="J1843" s="26">
        <f>INDEX(customers!$L:$L,MATCH(orders!$B1843,customers!$A:$A,0))</f>
        <v>45047</v>
      </c>
      <c r="K1843">
        <v>1</v>
      </c>
      <c r="L1843">
        <f t="shared" si="57"/>
        <v>10</v>
      </c>
      <c r="M1843" s="26" t="str">
        <f>INDEX(customers!$I:$I,MATCH(orders!$B1843,customers!$A:$A,0))</f>
        <v>Social Media</v>
      </c>
      <c r="N1843" s="26" t="str">
        <f>INDEX(customers!$E:$E,MATCH(orders!$B1843,customers!$A:$A,0))</f>
        <v>Asia-Pacific</v>
      </c>
      <c r="O1843" s="26" t="str">
        <f>INDEX(customers!$F:$F,MATCH(orders!$B1843,customers!$A:$A,0))</f>
        <v>Retail</v>
      </c>
      <c r="P1843" s="26" t="str">
        <f>INDEX(customers!$G:$G,MATCH(orders!$B1843,customers!$A:$A,0))</f>
        <v>SMBs</v>
      </c>
      <c r="Q1843" t="str">
        <f>INDEX(customers!$J:$J,MATCH(orders!$B1843,customers!$A:$A,0))</f>
        <v>Pro</v>
      </c>
      <c r="R1843" t="str">
        <f>INDEX(customers!$K:$K,MATCH(orders!$B1843,customers!$A:$A,0))</f>
        <v>Monthly</v>
      </c>
    </row>
    <row r="1844" spans="1:18" x14ac:dyDescent="0.25">
      <c r="A1844" t="s">
        <v>3402</v>
      </c>
      <c r="B1844" t="s">
        <v>3378</v>
      </c>
      <c r="C1844" t="s">
        <v>3403</v>
      </c>
      <c r="D1844">
        <v>45372</v>
      </c>
      <c r="E1844" t="s">
        <v>17</v>
      </c>
      <c r="F1844" t="s">
        <v>4</v>
      </c>
      <c r="G1844">
        <v>75</v>
      </c>
      <c r="H1844">
        <v>60</v>
      </c>
      <c r="I1844" s="26">
        <f t="shared" si="56"/>
        <v>45352</v>
      </c>
      <c r="J1844" s="26">
        <f>INDEX(customers!$L:$L,MATCH(orders!$B1844,customers!$A:$A,0))</f>
        <v>45047</v>
      </c>
      <c r="K1844">
        <v>1</v>
      </c>
      <c r="L1844">
        <f t="shared" si="57"/>
        <v>10</v>
      </c>
      <c r="M1844" s="26" t="str">
        <f>INDEX(customers!$I:$I,MATCH(orders!$B1844,customers!$A:$A,0))</f>
        <v>Social Media</v>
      </c>
      <c r="N1844" s="26" t="str">
        <f>INDEX(customers!$E:$E,MATCH(orders!$B1844,customers!$A:$A,0))</f>
        <v>Asia-Pacific</v>
      </c>
      <c r="O1844" s="26" t="str">
        <f>INDEX(customers!$F:$F,MATCH(orders!$B1844,customers!$A:$A,0))</f>
        <v>Retail</v>
      </c>
      <c r="P1844" s="26" t="str">
        <f>INDEX(customers!$G:$G,MATCH(orders!$B1844,customers!$A:$A,0))</f>
        <v>SMBs</v>
      </c>
      <c r="Q1844" t="str">
        <f>INDEX(customers!$J:$J,MATCH(orders!$B1844,customers!$A:$A,0))</f>
        <v>Pro</v>
      </c>
      <c r="R1844" t="str">
        <f>INDEX(customers!$K:$K,MATCH(orders!$B1844,customers!$A:$A,0))</f>
        <v>Monthly</v>
      </c>
    </row>
    <row r="1845" spans="1:18" x14ac:dyDescent="0.25">
      <c r="A1845" t="s">
        <v>3404</v>
      </c>
      <c r="B1845" t="s">
        <v>3378</v>
      </c>
      <c r="C1845" t="s">
        <v>3405</v>
      </c>
      <c r="D1845">
        <v>45403</v>
      </c>
      <c r="E1845" t="s">
        <v>17</v>
      </c>
      <c r="F1845" t="s">
        <v>4</v>
      </c>
      <c r="G1845">
        <v>75</v>
      </c>
      <c r="H1845">
        <v>60</v>
      </c>
      <c r="I1845" s="26">
        <f t="shared" si="56"/>
        <v>45383</v>
      </c>
      <c r="J1845" s="26">
        <f>INDEX(customers!$L:$L,MATCH(orders!$B1845,customers!$A:$A,0))</f>
        <v>45047</v>
      </c>
      <c r="K1845">
        <v>1</v>
      </c>
      <c r="L1845">
        <f t="shared" si="57"/>
        <v>11</v>
      </c>
      <c r="M1845" s="26" t="str">
        <f>INDEX(customers!$I:$I,MATCH(orders!$B1845,customers!$A:$A,0))</f>
        <v>Social Media</v>
      </c>
      <c r="N1845" s="26" t="str">
        <f>INDEX(customers!$E:$E,MATCH(orders!$B1845,customers!$A:$A,0))</f>
        <v>Asia-Pacific</v>
      </c>
      <c r="O1845" s="26" t="str">
        <f>INDEX(customers!$F:$F,MATCH(orders!$B1845,customers!$A:$A,0))</f>
        <v>Retail</v>
      </c>
      <c r="P1845" s="26" t="str">
        <f>INDEX(customers!$G:$G,MATCH(orders!$B1845,customers!$A:$A,0))</f>
        <v>SMBs</v>
      </c>
      <c r="Q1845" t="str">
        <f>INDEX(customers!$J:$J,MATCH(orders!$B1845,customers!$A:$A,0))</f>
        <v>Pro</v>
      </c>
      <c r="R1845" t="str">
        <f>INDEX(customers!$K:$K,MATCH(orders!$B1845,customers!$A:$A,0))</f>
        <v>Monthly</v>
      </c>
    </row>
    <row r="1846" spans="1:18" x14ac:dyDescent="0.25">
      <c r="A1846" t="s">
        <v>3406</v>
      </c>
      <c r="B1846" t="s">
        <v>3378</v>
      </c>
      <c r="C1846" t="s">
        <v>3405</v>
      </c>
      <c r="D1846">
        <v>45433</v>
      </c>
      <c r="E1846" t="s">
        <v>17</v>
      </c>
      <c r="F1846" t="s">
        <v>4</v>
      </c>
      <c r="G1846">
        <v>75</v>
      </c>
      <c r="H1846">
        <v>60</v>
      </c>
      <c r="I1846" s="26">
        <f t="shared" si="56"/>
        <v>45413</v>
      </c>
      <c r="J1846" s="26">
        <f>INDEX(customers!$L:$L,MATCH(orders!$B1846,customers!$A:$A,0))</f>
        <v>45047</v>
      </c>
      <c r="K1846">
        <v>1</v>
      </c>
      <c r="L1846">
        <f t="shared" si="57"/>
        <v>12</v>
      </c>
      <c r="M1846" s="26" t="str">
        <f>INDEX(customers!$I:$I,MATCH(orders!$B1846,customers!$A:$A,0))</f>
        <v>Social Media</v>
      </c>
      <c r="N1846" s="26" t="str">
        <f>INDEX(customers!$E:$E,MATCH(orders!$B1846,customers!$A:$A,0))</f>
        <v>Asia-Pacific</v>
      </c>
      <c r="O1846" s="26" t="str">
        <f>INDEX(customers!$F:$F,MATCH(orders!$B1846,customers!$A:$A,0))</f>
        <v>Retail</v>
      </c>
      <c r="P1846" s="26" t="str">
        <f>INDEX(customers!$G:$G,MATCH(orders!$B1846,customers!$A:$A,0))</f>
        <v>SMBs</v>
      </c>
      <c r="Q1846" t="str">
        <f>INDEX(customers!$J:$J,MATCH(orders!$B1846,customers!$A:$A,0))</f>
        <v>Pro</v>
      </c>
      <c r="R1846" t="str">
        <f>INDEX(customers!$K:$K,MATCH(orders!$B1846,customers!$A:$A,0))</f>
        <v>Monthly</v>
      </c>
    </row>
    <row r="1847" spans="1:18" x14ac:dyDescent="0.25">
      <c r="A1847" t="s">
        <v>3407</v>
      </c>
      <c r="B1847" t="s">
        <v>3378</v>
      </c>
      <c r="C1847" t="s">
        <v>3408</v>
      </c>
      <c r="D1847">
        <v>45434</v>
      </c>
      <c r="E1847" t="s">
        <v>17</v>
      </c>
      <c r="F1847" t="s">
        <v>4</v>
      </c>
      <c r="G1847">
        <v>75</v>
      </c>
      <c r="H1847">
        <v>60</v>
      </c>
      <c r="I1847" s="26">
        <f t="shared" si="56"/>
        <v>45413</v>
      </c>
      <c r="J1847" s="26">
        <f>INDEX(customers!$L:$L,MATCH(orders!$B1847,customers!$A:$A,0))</f>
        <v>45047</v>
      </c>
      <c r="K1847">
        <v>1</v>
      </c>
      <c r="L1847">
        <f t="shared" si="57"/>
        <v>12</v>
      </c>
      <c r="M1847" s="26" t="str">
        <f>INDEX(customers!$I:$I,MATCH(orders!$B1847,customers!$A:$A,0))</f>
        <v>Social Media</v>
      </c>
      <c r="N1847" s="26" t="str">
        <f>INDEX(customers!$E:$E,MATCH(orders!$B1847,customers!$A:$A,0))</f>
        <v>Asia-Pacific</v>
      </c>
      <c r="O1847" s="26" t="str">
        <f>INDEX(customers!$F:$F,MATCH(orders!$B1847,customers!$A:$A,0))</f>
        <v>Retail</v>
      </c>
      <c r="P1847" s="26" t="str">
        <f>INDEX(customers!$G:$G,MATCH(orders!$B1847,customers!$A:$A,0))</f>
        <v>SMBs</v>
      </c>
      <c r="Q1847" t="str">
        <f>INDEX(customers!$J:$J,MATCH(orders!$B1847,customers!$A:$A,0))</f>
        <v>Pro</v>
      </c>
      <c r="R1847" t="str">
        <f>INDEX(customers!$K:$K,MATCH(orders!$B1847,customers!$A:$A,0))</f>
        <v>Monthly</v>
      </c>
    </row>
    <row r="1848" spans="1:18" x14ac:dyDescent="0.25">
      <c r="A1848" t="s">
        <v>3409</v>
      </c>
      <c r="B1848" t="s">
        <v>3378</v>
      </c>
      <c r="C1848" t="s">
        <v>3410</v>
      </c>
      <c r="D1848">
        <v>45465</v>
      </c>
      <c r="E1848" t="s">
        <v>17</v>
      </c>
      <c r="F1848" t="s">
        <v>4</v>
      </c>
      <c r="G1848">
        <v>75</v>
      </c>
      <c r="H1848">
        <v>60</v>
      </c>
      <c r="I1848" s="26">
        <f t="shared" si="56"/>
        <v>45444</v>
      </c>
      <c r="J1848" s="26">
        <f>INDEX(customers!$L:$L,MATCH(orders!$B1848,customers!$A:$A,0))</f>
        <v>45047</v>
      </c>
      <c r="K1848">
        <v>1</v>
      </c>
      <c r="L1848">
        <f t="shared" si="57"/>
        <v>13</v>
      </c>
      <c r="M1848" s="26" t="str">
        <f>INDEX(customers!$I:$I,MATCH(orders!$B1848,customers!$A:$A,0))</f>
        <v>Social Media</v>
      </c>
      <c r="N1848" s="26" t="str">
        <f>INDEX(customers!$E:$E,MATCH(orders!$B1848,customers!$A:$A,0))</f>
        <v>Asia-Pacific</v>
      </c>
      <c r="O1848" s="26" t="str">
        <f>INDEX(customers!$F:$F,MATCH(orders!$B1848,customers!$A:$A,0))</f>
        <v>Retail</v>
      </c>
      <c r="P1848" s="26" t="str">
        <f>INDEX(customers!$G:$G,MATCH(orders!$B1848,customers!$A:$A,0))</f>
        <v>SMBs</v>
      </c>
      <c r="Q1848" t="str">
        <f>INDEX(customers!$J:$J,MATCH(orders!$B1848,customers!$A:$A,0))</f>
        <v>Pro</v>
      </c>
      <c r="R1848" t="str">
        <f>INDEX(customers!$K:$K,MATCH(orders!$B1848,customers!$A:$A,0))</f>
        <v>Monthly</v>
      </c>
    </row>
    <row r="1849" spans="1:18" x14ac:dyDescent="0.25">
      <c r="A1849" t="s">
        <v>3411</v>
      </c>
      <c r="B1849" t="s">
        <v>3378</v>
      </c>
      <c r="C1849" t="s">
        <v>3410</v>
      </c>
      <c r="D1849">
        <v>45495</v>
      </c>
      <c r="E1849" t="s">
        <v>17</v>
      </c>
      <c r="F1849" t="s">
        <v>4</v>
      </c>
      <c r="G1849">
        <v>75</v>
      </c>
      <c r="H1849">
        <v>60</v>
      </c>
      <c r="I1849" s="26">
        <f t="shared" si="56"/>
        <v>45474</v>
      </c>
      <c r="J1849" s="26">
        <f>INDEX(customers!$L:$L,MATCH(orders!$B1849,customers!$A:$A,0))</f>
        <v>45047</v>
      </c>
      <c r="K1849">
        <v>1</v>
      </c>
      <c r="L1849">
        <f t="shared" si="57"/>
        <v>14</v>
      </c>
      <c r="M1849" s="26" t="str">
        <f>INDEX(customers!$I:$I,MATCH(orders!$B1849,customers!$A:$A,0))</f>
        <v>Social Media</v>
      </c>
      <c r="N1849" s="26" t="str">
        <f>INDEX(customers!$E:$E,MATCH(orders!$B1849,customers!$A:$A,0))</f>
        <v>Asia-Pacific</v>
      </c>
      <c r="O1849" s="26" t="str">
        <f>INDEX(customers!$F:$F,MATCH(orders!$B1849,customers!$A:$A,0))</f>
        <v>Retail</v>
      </c>
      <c r="P1849" s="26" t="str">
        <f>INDEX(customers!$G:$G,MATCH(orders!$B1849,customers!$A:$A,0))</f>
        <v>SMBs</v>
      </c>
      <c r="Q1849" t="str">
        <f>INDEX(customers!$J:$J,MATCH(orders!$B1849,customers!$A:$A,0))</f>
        <v>Pro</v>
      </c>
      <c r="R1849" t="str">
        <f>INDEX(customers!$K:$K,MATCH(orders!$B1849,customers!$A:$A,0))</f>
        <v>Monthly</v>
      </c>
    </row>
    <row r="1850" spans="1:18" x14ac:dyDescent="0.25">
      <c r="A1850" t="s">
        <v>3412</v>
      </c>
      <c r="B1850" t="s">
        <v>3378</v>
      </c>
      <c r="C1850" t="s">
        <v>3413</v>
      </c>
      <c r="D1850">
        <v>45496</v>
      </c>
      <c r="E1850" t="s">
        <v>17</v>
      </c>
      <c r="F1850" t="s">
        <v>4</v>
      </c>
      <c r="G1850">
        <v>75</v>
      </c>
      <c r="H1850">
        <v>60</v>
      </c>
      <c r="I1850" s="26">
        <f t="shared" si="56"/>
        <v>45474</v>
      </c>
      <c r="J1850" s="26">
        <f>INDEX(customers!$L:$L,MATCH(orders!$B1850,customers!$A:$A,0))</f>
        <v>45047</v>
      </c>
      <c r="K1850">
        <v>1</v>
      </c>
      <c r="L1850">
        <f t="shared" si="57"/>
        <v>14</v>
      </c>
      <c r="M1850" s="26" t="str">
        <f>INDEX(customers!$I:$I,MATCH(orders!$B1850,customers!$A:$A,0))</f>
        <v>Social Media</v>
      </c>
      <c r="N1850" s="26" t="str">
        <f>INDEX(customers!$E:$E,MATCH(orders!$B1850,customers!$A:$A,0))</f>
        <v>Asia-Pacific</v>
      </c>
      <c r="O1850" s="26" t="str">
        <f>INDEX(customers!$F:$F,MATCH(orders!$B1850,customers!$A:$A,0))</f>
        <v>Retail</v>
      </c>
      <c r="P1850" s="26" t="str">
        <f>INDEX(customers!$G:$G,MATCH(orders!$B1850,customers!$A:$A,0))</f>
        <v>SMBs</v>
      </c>
      <c r="Q1850" t="str">
        <f>INDEX(customers!$J:$J,MATCH(orders!$B1850,customers!$A:$A,0))</f>
        <v>Pro</v>
      </c>
      <c r="R1850" t="str">
        <f>INDEX(customers!$K:$K,MATCH(orders!$B1850,customers!$A:$A,0))</f>
        <v>Monthly</v>
      </c>
    </row>
    <row r="1851" spans="1:18" x14ac:dyDescent="0.25">
      <c r="A1851" t="s">
        <v>3414</v>
      </c>
      <c r="B1851" t="s">
        <v>3378</v>
      </c>
      <c r="C1851" t="s">
        <v>3415</v>
      </c>
      <c r="D1851">
        <v>45527</v>
      </c>
      <c r="E1851" t="s">
        <v>17</v>
      </c>
      <c r="F1851" t="s">
        <v>4</v>
      </c>
      <c r="G1851">
        <v>75</v>
      </c>
      <c r="H1851">
        <v>60</v>
      </c>
      <c r="I1851" s="26">
        <f t="shared" si="56"/>
        <v>45505</v>
      </c>
      <c r="J1851" s="26">
        <f>INDEX(customers!$L:$L,MATCH(orders!$B1851,customers!$A:$A,0))</f>
        <v>45047</v>
      </c>
      <c r="K1851">
        <v>1</v>
      </c>
      <c r="L1851">
        <f t="shared" si="57"/>
        <v>15</v>
      </c>
      <c r="M1851" s="26" t="str">
        <f>INDEX(customers!$I:$I,MATCH(orders!$B1851,customers!$A:$A,0))</f>
        <v>Social Media</v>
      </c>
      <c r="N1851" s="26" t="str">
        <f>INDEX(customers!$E:$E,MATCH(orders!$B1851,customers!$A:$A,0))</f>
        <v>Asia-Pacific</v>
      </c>
      <c r="O1851" s="26" t="str">
        <f>INDEX(customers!$F:$F,MATCH(orders!$B1851,customers!$A:$A,0))</f>
        <v>Retail</v>
      </c>
      <c r="P1851" s="26" t="str">
        <f>INDEX(customers!$G:$G,MATCH(orders!$B1851,customers!$A:$A,0))</f>
        <v>SMBs</v>
      </c>
      <c r="Q1851" t="str">
        <f>INDEX(customers!$J:$J,MATCH(orders!$B1851,customers!$A:$A,0))</f>
        <v>Pro</v>
      </c>
      <c r="R1851" t="str">
        <f>INDEX(customers!$K:$K,MATCH(orders!$B1851,customers!$A:$A,0))</f>
        <v>Monthly</v>
      </c>
    </row>
    <row r="1852" spans="1:18" x14ac:dyDescent="0.25">
      <c r="A1852" t="s">
        <v>3416</v>
      </c>
      <c r="B1852" t="s">
        <v>3378</v>
      </c>
      <c r="C1852" t="s">
        <v>3417</v>
      </c>
      <c r="D1852">
        <v>45558</v>
      </c>
      <c r="E1852" t="s">
        <v>18</v>
      </c>
      <c r="F1852" t="s">
        <v>4</v>
      </c>
      <c r="G1852">
        <v>135</v>
      </c>
      <c r="H1852">
        <v>110.7</v>
      </c>
      <c r="I1852" s="26">
        <f t="shared" si="56"/>
        <v>45536</v>
      </c>
      <c r="J1852" s="26">
        <f>INDEX(customers!$L:$L,MATCH(orders!$B1852,customers!$A:$A,0))</f>
        <v>45047</v>
      </c>
      <c r="K1852">
        <v>1</v>
      </c>
      <c r="L1852">
        <f t="shared" si="57"/>
        <v>16</v>
      </c>
      <c r="M1852" s="26" t="str">
        <f>INDEX(customers!$I:$I,MATCH(orders!$B1852,customers!$A:$A,0))</f>
        <v>Social Media</v>
      </c>
      <c r="N1852" s="26" t="str">
        <f>INDEX(customers!$E:$E,MATCH(orders!$B1852,customers!$A:$A,0))</f>
        <v>Asia-Pacific</v>
      </c>
      <c r="O1852" s="26" t="str">
        <f>INDEX(customers!$F:$F,MATCH(orders!$B1852,customers!$A:$A,0))</f>
        <v>Retail</v>
      </c>
      <c r="P1852" s="26" t="str">
        <f>INDEX(customers!$G:$G,MATCH(orders!$B1852,customers!$A:$A,0))</f>
        <v>SMBs</v>
      </c>
      <c r="Q1852" t="str">
        <f>INDEX(customers!$J:$J,MATCH(orders!$B1852,customers!$A:$A,0))</f>
        <v>Pro</v>
      </c>
      <c r="R1852" t="str">
        <f>INDEX(customers!$K:$K,MATCH(orders!$B1852,customers!$A:$A,0))</f>
        <v>Monthly</v>
      </c>
    </row>
    <row r="1853" spans="1:18" x14ac:dyDescent="0.25">
      <c r="A1853" t="s">
        <v>3418</v>
      </c>
      <c r="B1853" t="s">
        <v>3378</v>
      </c>
      <c r="C1853" t="s">
        <v>3417</v>
      </c>
      <c r="D1853">
        <v>45588</v>
      </c>
      <c r="E1853" t="s">
        <v>18</v>
      </c>
      <c r="F1853" t="s">
        <v>4</v>
      </c>
      <c r="G1853">
        <v>135</v>
      </c>
      <c r="H1853">
        <v>110.7</v>
      </c>
      <c r="I1853" s="26">
        <f t="shared" si="56"/>
        <v>45566</v>
      </c>
      <c r="J1853" s="26">
        <f>INDEX(customers!$L:$L,MATCH(orders!$B1853,customers!$A:$A,0))</f>
        <v>45047</v>
      </c>
      <c r="K1853">
        <v>1</v>
      </c>
      <c r="L1853">
        <f t="shared" si="57"/>
        <v>17</v>
      </c>
      <c r="M1853" s="26" t="str">
        <f>INDEX(customers!$I:$I,MATCH(orders!$B1853,customers!$A:$A,0))</f>
        <v>Social Media</v>
      </c>
      <c r="N1853" s="26" t="str">
        <f>INDEX(customers!$E:$E,MATCH(orders!$B1853,customers!$A:$A,0))</f>
        <v>Asia-Pacific</v>
      </c>
      <c r="O1853" s="26" t="str">
        <f>INDEX(customers!$F:$F,MATCH(orders!$B1853,customers!$A:$A,0))</f>
        <v>Retail</v>
      </c>
      <c r="P1853" s="26" t="str">
        <f>INDEX(customers!$G:$G,MATCH(orders!$B1853,customers!$A:$A,0))</f>
        <v>SMBs</v>
      </c>
      <c r="Q1853" t="str">
        <f>INDEX(customers!$J:$J,MATCH(orders!$B1853,customers!$A:$A,0))</f>
        <v>Pro</v>
      </c>
      <c r="R1853" t="str">
        <f>INDEX(customers!$K:$K,MATCH(orders!$B1853,customers!$A:$A,0))</f>
        <v>Monthly</v>
      </c>
    </row>
    <row r="1854" spans="1:18" x14ac:dyDescent="0.25">
      <c r="A1854" t="s">
        <v>3419</v>
      </c>
      <c r="B1854" t="s">
        <v>3378</v>
      </c>
      <c r="C1854" t="s">
        <v>3420</v>
      </c>
      <c r="D1854">
        <v>45589</v>
      </c>
      <c r="E1854" t="s">
        <v>18</v>
      </c>
      <c r="F1854" t="s">
        <v>4</v>
      </c>
      <c r="G1854">
        <v>135</v>
      </c>
      <c r="H1854">
        <v>110.7</v>
      </c>
      <c r="I1854" s="26">
        <f t="shared" si="56"/>
        <v>45566</v>
      </c>
      <c r="J1854" s="26">
        <f>INDEX(customers!$L:$L,MATCH(orders!$B1854,customers!$A:$A,0))</f>
        <v>45047</v>
      </c>
      <c r="K1854">
        <v>1</v>
      </c>
      <c r="L1854">
        <f t="shared" si="57"/>
        <v>17</v>
      </c>
      <c r="M1854" s="26" t="str">
        <f>INDEX(customers!$I:$I,MATCH(orders!$B1854,customers!$A:$A,0))</f>
        <v>Social Media</v>
      </c>
      <c r="N1854" s="26" t="str">
        <f>INDEX(customers!$E:$E,MATCH(orders!$B1854,customers!$A:$A,0))</f>
        <v>Asia-Pacific</v>
      </c>
      <c r="O1854" s="26" t="str">
        <f>INDEX(customers!$F:$F,MATCH(orders!$B1854,customers!$A:$A,0))</f>
        <v>Retail</v>
      </c>
      <c r="P1854" s="26" t="str">
        <f>INDEX(customers!$G:$G,MATCH(orders!$B1854,customers!$A:$A,0))</f>
        <v>SMBs</v>
      </c>
      <c r="Q1854" t="str">
        <f>INDEX(customers!$J:$J,MATCH(orders!$B1854,customers!$A:$A,0))</f>
        <v>Pro</v>
      </c>
      <c r="R1854" t="str">
        <f>INDEX(customers!$K:$K,MATCH(orders!$B1854,customers!$A:$A,0))</f>
        <v>Monthly</v>
      </c>
    </row>
    <row r="1855" spans="1:18" x14ac:dyDescent="0.25">
      <c r="A1855" t="s">
        <v>3421</v>
      </c>
      <c r="B1855" t="s">
        <v>3378</v>
      </c>
      <c r="C1855" t="s">
        <v>3422</v>
      </c>
      <c r="D1855">
        <v>45620</v>
      </c>
      <c r="E1855" t="s">
        <v>17</v>
      </c>
      <c r="F1855" t="s">
        <v>4</v>
      </c>
      <c r="G1855">
        <v>75</v>
      </c>
      <c r="H1855">
        <v>60</v>
      </c>
      <c r="I1855" s="26">
        <f t="shared" si="56"/>
        <v>45597</v>
      </c>
      <c r="J1855" s="26">
        <f>INDEX(customers!$L:$L,MATCH(orders!$B1855,customers!$A:$A,0))</f>
        <v>45047</v>
      </c>
      <c r="K1855">
        <v>1</v>
      </c>
      <c r="L1855">
        <f t="shared" si="57"/>
        <v>18</v>
      </c>
      <c r="M1855" s="26" t="str">
        <f>INDEX(customers!$I:$I,MATCH(orders!$B1855,customers!$A:$A,0))</f>
        <v>Social Media</v>
      </c>
      <c r="N1855" s="26" t="str">
        <f>INDEX(customers!$E:$E,MATCH(orders!$B1855,customers!$A:$A,0))</f>
        <v>Asia-Pacific</v>
      </c>
      <c r="O1855" s="26" t="str">
        <f>INDEX(customers!$F:$F,MATCH(orders!$B1855,customers!$A:$A,0))</f>
        <v>Retail</v>
      </c>
      <c r="P1855" s="26" t="str">
        <f>INDEX(customers!$G:$G,MATCH(orders!$B1855,customers!$A:$A,0))</f>
        <v>SMBs</v>
      </c>
      <c r="Q1855" t="str">
        <f>INDEX(customers!$J:$J,MATCH(orders!$B1855,customers!$A:$A,0))</f>
        <v>Pro</v>
      </c>
      <c r="R1855" t="str">
        <f>INDEX(customers!$K:$K,MATCH(orders!$B1855,customers!$A:$A,0))</f>
        <v>Monthly</v>
      </c>
    </row>
    <row r="1856" spans="1:18" x14ac:dyDescent="0.25">
      <c r="A1856" t="s">
        <v>3423</v>
      </c>
      <c r="B1856" t="s">
        <v>3378</v>
      </c>
      <c r="C1856" t="s">
        <v>3422</v>
      </c>
      <c r="D1856">
        <v>45650</v>
      </c>
      <c r="E1856" t="s">
        <v>17</v>
      </c>
      <c r="F1856" t="s">
        <v>4</v>
      </c>
      <c r="G1856">
        <v>75</v>
      </c>
      <c r="H1856">
        <v>60</v>
      </c>
      <c r="I1856" s="26">
        <f t="shared" si="56"/>
        <v>45627</v>
      </c>
      <c r="J1856" s="26">
        <f>INDEX(customers!$L:$L,MATCH(orders!$B1856,customers!$A:$A,0))</f>
        <v>45047</v>
      </c>
      <c r="K1856">
        <v>1</v>
      </c>
      <c r="L1856">
        <f t="shared" si="57"/>
        <v>19</v>
      </c>
      <c r="M1856" s="26" t="str">
        <f>INDEX(customers!$I:$I,MATCH(orders!$B1856,customers!$A:$A,0))</f>
        <v>Social Media</v>
      </c>
      <c r="N1856" s="26" t="str">
        <f>INDEX(customers!$E:$E,MATCH(orders!$B1856,customers!$A:$A,0))</f>
        <v>Asia-Pacific</v>
      </c>
      <c r="O1856" s="26" t="str">
        <f>INDEX(customers!$F:$F,MATCH(orders!$B1856,customers!$A:$A,0))</f>
        <v>Retail</v>
      </c>
      <c r="P1856" s="26" t="str">
        <f>INDEX(customers!$G:$G,MATCH(orders!$B1856,customers!$A:$A,0))</f>
        <v>SMBs</v>
      </c>
      <c r="Q1856" t="str">
        <f>INDEX(customers!$J:$J,MATCH(orders!$B1856,customers!$A:$A,0))</f>
        <v>Pro</v>
      </c>
      <c r="R1856" t="str">
        <f>INDEX(customers!$K:$K,MATCH(orders!$B1856,customers!$A:$A,0))</f>
        <v>Monthly</v>
      </c>
    </row>
    <row r="1857" spans="1:18" x14ac:dyDescent="0.25">
      <c r="A1857" t="s">
        <v>3424</v>
      </c>
      <c r="B1857" t="s">
        <v>3378</v>
      </c>
      <c r="C1857" t="s">
        <v>3425</v>
      </c>
      <c r="D1857">
        <v>45651</v>
      </c>
      <c r="E1857" t="s">
        <v>17</v>
      </c>
      <c r="F1857" t="s">
        <v>4</v>
      </c>
      <c r="G1857">
        <v>75</v>
      </c>
      <c r="H1857">
        <v>60</v>
      </c>
      <c r="I1857" s="26">
        <f t="shared" si="56"/>
        <v>45627</v>
      </c>
      <c r="J1857" s="26">
        <f>INDEX(customers!$L:$L,MATCH(orders!$B1857,customers!$A:$A,0))</f>
        <v>45047</v>
      </c>
      <c r="K1857">
        <v>1</v>
      </c>
      <c r="L1857">
        <f t="shared" si="57"/>
        <v>19</v>
      </c>
      <c r="M1857" s="26" t="str">
        <f>INDEX(customers!$I:$I,MATCH(orders!$B1857,customers!$A:$A,0))</f>
        <v>Social Media</v>
      </c>
      <c r="N1857" s="26" t="str">
        <f>INDEX(customers!$E:$E,MATCH(orders!$B1857,customers!$A:$A,0))</f>
        <v>Asia-Pacific</v>
      </c>
      <c r="O1857" s="26" t="str">
        <f>INDEX(customers!$F:$F,MATCH(orders!$B1857,customers!$A:$A,0))</f>
        <v>Retail</v>
      </c>
      <c r="P1857" s="26" t="str">
        <f>INDEX(customers!$G:$G,MATCH(orders!$B1857,customers!$A:$A,0))</f>
        <v>SMBs</v>
      </c>
      <c r="Q1857" t="str">
        <f>INDEX(customers!$J:$J,MATCH(orders!$B1857,customers!$A:$A,0))</f>
        <v>Pro</v>
      </c>
      <c r="R1857" t="str">
        <f>INDEX(customers!$K:$K,MATCH(orders!$B1857,customers!$A:$A,0))</f>
        <v>Monthly</v>
      </c>
    </row>
    <row r="1858" spans="1:18" x14ac:dyDescent="0.25">
      <c r="A1858" t="s">
        <v>3426</v>
      </c>
      <c r="B1858" t="s">
        <v>3427</v>
      </c>
      <c r="C1858" t="s">
        <v>3428</v>
      </c>
      <c r="D1858">
        <v>45258</v>
      </c>
      <c r="E1858" t="s">
        <v>18</v>
      </c>
      <c r="F1858" t="s">
        <v>4</v>
      </c>
      <c r="G1858">
        <v>135</v>
      </c>
      <c r="H1858">
        <v>110.7</v>
      </c>
      <c r="I1858" s="26">
        <f t="shared" ref="I1858:I1921" si="58">EOMONTH(D1858,-1)+1</f>
        <v>45231</v>
      </c>
      <c r="J1858" s="26">
        <f>INDEX(customers!$L:$L,MATCH(orders!$B1858,customers!$A:$A,0))</f>
        <v>45231</v>
      </c>
      <c r="K1858">
        <v>1</v>
      </c>
      <c r="L1858">
        <f t="shared" si="57"/>
        <v>0</v>
      </c>
      <c r="M1858" s="26" t="str">
        <f>INDEX(customers!$I:$I,MATCH(orders!$B1858,customers!$A:$A,0))</f>
        <v>Email</v>
      </c>
      <c r="N1858" s="26" t="str">
        <f>INDEX(customers!$E:$E,MATCH(orders!$B1858,customers!$A:$A,0))</f>
        <v>North America</v>
      </c>
      <c r="O1858" s="26" t="str">
        <f>INDEX(customers!$F:$F,MATCH(orders!$B1858,customers!$A:$A,0))</f>
        <v>Retail</v>
      </c>
      <c r="P1858" s="26" t="str">
        <f>INDEX(customers!$G:$G,MATCH(orders!$B1858,customers!$A:$A,0))</f>
        <v>SMBs</v>
      </c>
      <c r="Q1858" t="str">
        <f>INDEX(customers!$J:$J,MATCH(orders!$B1858,customers!$A:$A,0))</f>
        <v>Pro</v>
      </c>
      <c r="R1858" t="str">
        <f>INDEX(customers!$K:$K,MATCH(orders!$B1858,customers!$A:$A,0))</f>
        <v>Monthly</v>
      </c>
    </row>
    <row r="1859" spans="1:18" x14ac:dyDescent="0.25">
      <c r="A1859" t="s">
        <v>3429</v>
      </c>
      <c r="B1859" t="s">
        <v>3430</v>
      </c>
      <c r="C1859" t="s">
        <v>3431</v>
      </c>
      <c r="D1859">
        <v>45631</v>
      </c>
      <c r="E1859" t="s">
        <v>18</v>
      </c>
      <c r="F1859" t="s">
        <v>5</v>
      </c>
      <c r="G1859">
        <v>1440</v>
      </c>
      <c r="H1859">
        <v>1180.8</v>
      </c>
      <c r="I1859" s="26">
        <f t="shared" si="58"/>
        <v>45627</v>
      </c>
      <c r="J1859" s="26">
        <f>INDEX(customers!$L:$L,MATCH(orders!$B1859,customers!$A:$A,0))</f>
        <v>45597</v>
      </c>
      <c r="K1859">
        <v>1</v>
      </c>
      <c r="L1859">
        <f t="shared" ref="L1859:L1922" si="59">DATEDIF(J1859,I1859,"M")</f>
        <v>1</v>
      </c>
      <c r="M1859" s="26" t="str">
        <f>INDEX(customers!$I:$I,MATCH(orders!$B1859,customers!$A:$A,0))</f>
        <v>Content</v>
      </c>
      <c r="N1859" s="26" t="str">
        <f>INDEX(customers!$E:$E,MATCH(orders!$B1859,customers!$A:$A,0))</f>
        <v>North America</v>
      </c>
      <c r="O1859" s="26" t="str">
        <f>INDEX(customers!$F:$F,MATCH(orders!$B1859,customers!$A:$A,0))</f>
        <v>Healthcare</v>
      </c>
      <c r="P1859" s="26" t="str">
        <f>INDEX(customers!$G:$G,MATCH(orders!$B1859,customers!$A:$A,0))</f>
        <v>SMBs</v>
      </c>
      <c r="Q1859" t="str">
        <f>INDEX(customers!$J:$J,MATCH(orders!$B1859,customers!$A:$A,0))</f>
        <v>Pro</v>
      </c>
      <c r="R1859" t="str">
        <f>INDEX(customers!$K:$K,MATCH(orders!$B1859,customers!$A:$A,0))</f>
        <v>Monthly</v>
      </c>
    </row>
    <row r="1860" spans="1:18" x14ac:dyDescent="0.25">
      <c r="A1860" t="s">
        <v>3432</v>
      </c>
      <c r="B1860" t="s">
        <v>3433</v>
      </c>
      <c r="C1860" t="s">
        <v>3434</v>
      </c>
      <c r="D1860">
        <v>44922</v>
      </c>
      <c r="E1860" t="s">
        <v>17</v>
      </c>
      <c r="F1860" t="s">
        <v>4</v>
      </c>
      <c r="G1860">
        <v>75</v>
      </c>
      <c r="H1860">
        <v>60</v>
      </c>
      <c r="I1860" s="26">
        <f t="shared" si="58"/>
        <v>44896</v>
      </c>
      <c r="J1860" s="26">
        <f>INDEX(customers!$L:$L,MATCH(orders!$B1860,customers!$A:$A,0))</f>
        <v>44896</v>
      </c>
      <c r="K1860">
        <v>1</v>
      </c>
      <c r="L1860">
        <f t="shared" si="59"/>
        <v>0</v>
      </c>
      <c r="M1860" s="26" t="str">
        <f>INDEX(customers!$I:$I,MATCH(orders!$B1860,customers!$A:$A,0))</f>
        <v>Paid Search</v>
      </c>
      <c r="N1860" s="26" t="str">
        <f>INDEX(customers!$E:$E,MATCH(orders!$B1860,customers!$A:$A,0))</f>
        <v>Europe</v>
      </c>
      <c r="O1860" s="26" t="str">
        <f>INDEX(customers!$F:$F,MATCH(orders!$B1860,customers!$A:$A,0))</f>
        <v>Tech</v>
      </c>
      <c r="P1860" s="26" t="str">
        <f>INDEX(customers!$G:$G,MATCH(orders!$B1860,customers!$A:$A,0))</f>
        <v>SMBs</v>
      </c>
      <c r="Q1860" t="str">
        <f>INDEX(customers!$J:$J,MATCH(orders!$B1860,customers!$A:$A,0))</f>
        <v>Basic</v>
      </c>
      <c r="R1860" t="str">
        <f>INDEX(customers!$K:$K,MATCH(orders!$B1860,customers!$A:$A,0))</f>
        <v>Monthly</v>
      </c>
    </row>
    <row r="1861" spans="1:18" x14ac:dyDescent="0.25">
      <c r="A1861" t="s">
        <v>3435</v>
      </c>
      <c r="B1861" t="s">
        <v>3433</v>
      </c>
      <c r="C1861" t="s">
        <v>3436</v>
      </c>
      <c r="D1861">
        <v>44953</v>
      </c>
      <c r="E1861" t="s">
        <v>17</v>
      </c>
      <c r="F1861" t="s">
        <v>4</v>
      </c>
      <c r="G1861">
        <v>75</v>
      </c>
      <c r="H1861">
        <v>60</v>
      </c>
      <c r="I1861" s="26">
        <f t="shared" si="58"/>
        <v>44927</v>
      </c>
      <c r="J1861" s="26">
        <f>INDEX(customers!$L:$L,MATCH(orders!$B1861,customers!$A:$A,0))</f>
        <v>44896</v>
      </c>
      <c r="K1861">
        <v>1</v>
      </c>
      <c r="L1861">
        <f t="shared" si="59"/>
        <v>1</v>
      </c>
      <c r="M1861" s="26" t="str">
        <f>INDEX(customers!$I:$I,MATCH(orders!$B1861,customers!$A:$A,0))</f>
        <v>Paid Search</v>
      </c>
      <c r="N1861" s="26" t="str">
        <f>INDEX(customers!$E:$E,MATCH(orders!$B1861,customers!$A:$A,0))</f>
        <v>Europe</v>
      </c>
      <c r="O1861" s="26" t="str">
        <f>INDEX(customers!$F:$F,MATCH(orders!$B1861,customers!$A:$A,0))</f>
        <v>Tech</v>
      </c>
      <c r="P1861" s="26" t="str">
        <f>INDEX(customers!$G:$G,MATCH(orders!$B1861,customers!$A:$A,0))</f>
        <v>SMBs</v>
      </c>
      <c r="Q1861" t="str">
        <f>INDEX(customers!$J:$J,MATCH(orders!$B1861,customers!$A:$A,0))</f>
        <v>Basic</v>
      </c>
      <c r="R1861" t="str">
        <f>INDEX(customers!$K:$K,MATCH(orders!$B1861,customers!$A:$A,0))</f>
        <v>Monthly</v>
      </c>
    </row>
    <row r="1862" spans="1:18" x14ac:dyDescent="0.25">
      <c r="A1862" t="s">
        <v>3437</v>
      </c>
      <c r="B1862" t="s">
        <v>3433</v>
      </c>
      <c r="C1862" t="s">
        <v>3438</v>
      </c>
      <c r="D1862">
        <v>44984</v>
      </c>
      <c r="E1862" t="s">
        <v>18</v>
      </c>
      <c r="F1862" t="s">
        <v>4</v>
      </c>
      <c r="G1862">
        <v>135</v>
      </c>
      <c r="H1862">
        <v>110.7</v>
      </c>
      <c r="I1862" s="26">
        <f t="shared" si="58"/>
        <v>44958</v>
      </c>
      <c r="J1862" s="26">
        <f>INDEX(customers!$L:$L,MATCH(orders!$B1862,customers!$A:$A,0))</f>
        <v>44896</v>
      </c>
      <c r="K1862">
        <v>1</v>
      </c>
      <c r="L1862">
        <f t="shared" si="59"/>
        <v>2</v>
      </c>
      <c r="M1862" s="26" t="str">
        <f>INDEX(customers!$I:$I,MATCH(orders!$B1862,customers!$A:$A,0))</f>
        <v>Paid Search</v>
      </c>
      <c r="N1862" s="26" t="str">
        <f>INDEX(customers!$E:$E,MATCH(orders!$B1862,customers!$A:$A,0))</f>
        <v>Europe</v>
      </c>
      <c r="O1862" s="26" t="str">
        <f>INDEX(customers!$F:$F,MATCH(orders!$B1862,customers!$A:$A,0))</f>
        <v>Tech</v>
      </c>
      <c r="P1862" s="26" t="str">
        <f>INDEX(customers!$G:$G,MATCH(orders!$B1862,customers!$A:$A,0))</f>
        <v>SMBs</v>
      </c>
      <c r="Q1862" t="str">
        <f>INDEX(customers!$J:$J,MATCH(orders!$B1862,customers!$A:$A,0))</f>
        <v>Basic</v>
      </c>
      <c r="R1862" t="str">
        <f>INDEX(customers!$K:$K,MATCH(orders!$B1862,customers!$A:$A,0))</f>
        <v>Monthly</v>
      </c>
    </row>
    <row r="1863" spans="1:18" x14ac:dyDescent="0.25">
      <c r="A1863" t="s">
        <v>3439</v>
      </c>
      <c r="B1863" t="s">
        <v>3433</v>
      </c>
      <c r="C1863" t="s">
        <v>3438</v>
      </c>
      <c r="D1863">
        <v>45012</v>
      </c>
      <c r="E1863" t="s">
        <v>18</v>
      </c>
      <c r="F1863" t="s">
        <v>4</v>
      </c>
      <c r="G1863">
        <v>135</v>
      </c>
      <c r="H1863">
        <v>110.7</v>
      </c>
      <c r="I1863" s="26">
        <f t="shared" si="58"/>
        <v>44986</v>
      </c>
      <c r="J1863" s="26">
        <f>INDEX(customers!$L:$L,MATCH(orders!$B1863,customers!$A:$A,0))</f>
        <v>44896</v>
      </c>
      <c r="K1863">
        <v>1</v>
      </c>
      <c r="L1863">
        <f t="shared" si="59"/>
        <v>3</v>
      </c>
      <c r="M1863" s="26" t="str">
        <f>INDEX(customers!$I:$I,MATCH(orders!$B1863,customers!$A:$A,0))</f>
        <v>Paid Search</v>
      </c>
      <c r="N1863" s="26" t="str">
        <f>INDEX(customers!$E:$E,MATCH(orders!$B1863,customers!$A:$A,0))</f>
        <v>Europe</v>
      </c>
      <c r="O1863" s="26" t="str">
        <f>INDEX(customers!$F:$F,MATCH(orders!$B1863,customers!$A:$A,0))</f>
        <v>Tech</v>
      </c>
      <c r="P1863" s="26" t="str">
        <f>INDEX(customers!$G:$G,MATCH(orders!$B1863,customers!$A:$A,0))</f>
        <v>SMBs</v>
      </c>
      <c r="Q1863" t="str">
        <f>INDEX(customers!$J:$J,MATCH(orders!$B1863,customers!$A:$A,0))</f>
        <v>Basic</v>
      </c>
      <c r="R1863" t="str">
        <f>INDEX(customers!$K:$K,MATCH(orders!$B1863,customers!$A:$A,0))</f>
        <v>Monthly</v>
      </c>
    </row>
    <row r="1864" spans="1:18" x14ac:dyDescent="0.25">
      <c r="A1864" t="s">
        <v>3440</v>
      </c>
      <c r="B1864" t="s">
        <v>3433</v>
      </c>
      <c r="C1864" t="s">
        <v>3441</v>
      </c>
      <c r="D1864">
        <v>45015</v>
      </c>
      <c r="E1864" t="s">
        <v>18</v>
      </c>
      <c r="F1864" t="s">
        <v>4</v>
      </c>
      <c r="G1864">
        <v>135</v>
      </c>
      <c r="H1864">
        <v>110.7</v>
      </c>
      <c r="I1864" s="26">
        <f t="shared" si="58"/>
        <v>44986</v>
      </c>
      <c r="J1864" s="26">
        <f>INDEX(customers!$L:$L,MATCH(orders!$B1864,customers!$A:$A,0))</f>
        <v>44896</v>
      </c>
      <c r="K1864">
        <v>1</v>
      </c>
      <c r="L1864">
        <f t="shared" si="59"/>
        <v>3</v>
      </c>
      <c r="M1864" s="26" t="str">
        <f>INDEX(customers!$I:$I,MATCH(orders!$B1864,customers!$A:$A,0))</f>
        <v>Paid Search</v>
      </c>
      <c r="N1864" s="26" t="str">
        <f>INDEX(customers!$E:$E,MATCH(orders!$B1864,customers!$A:$A,0))</f>
        <v>Europe</v>
      </c>
      <c r="O1864" s="26" t="str">
        <f>INDEX(customers!$F:$F,MATCH(orders!$B1864,customers!$A:$A,0))</f>
        <v>Tech</v>
      </c>
      <c r="P1864" s="26" t="str">
        <f>INDEX(customers!$G:$G,MATCH(orders!$B1864,customers!$A:$A,0))</f>
        <v>SMBs</v>
      </c>
      <c r="Q1864" t="str">
        <f>INDEX(customers!$J:$J,MATCH(orders!$B1864,customers!$A:$A,0))</f>
        <v>Basic</v>
      </c>
      <c r="R1864" t="str">
        <f>INDEX(customers!$K:$K,MATCH(orders!$B1864,customers!$A:$A,0))</f>
        <v>Monthly</v>
      </c>
    </row>
    <row r="1865" spans="1:18" x14ac:dyDescent="0.25">
      <c r="A1865" t="s">
        <v>3442</v>
      </c>
      <c r="B1865" t="s">
        <v>3433</v>
      </c>
      <c r="C1865" t="s">
        <v>3443</v>
      </c>
      <c r="D1865">
        <v>45046</v>
      </c>
      <c r="E1865" t="s">
        <v>18</v>
      </c>
      <c r="F1865" t="s">
        <v>4</v>
      </c>
      <c r="G1865">
        <v>135</v>
      </c>
      <c r="H1865">
        <v>110.7</v>
      </c>
      <c r="I1865" s="26">
        <f t="shared" si="58"/>
        <v>45017</v>
      </c>
      <c r="J1865" s="26">
        <f>INDEX(customers!$L:$L,MATCH(orders!$B1865,customers!$A:$A,0))</f>
        <v>44896</v>
      </c>
      <c r="K1865">
        <v>1</v>
      </c>
      <c r="L1865">
        <f t="shared" si="59"/>
        <v>4</v>
      </c>
      <c r="M1865" s="26" t="str">
        <f>INDEX(customers!$I:$I,MATCH(orders!$B1865,customers!$A:$A,0))</f>
        <v>Paid Search</v>
      </c>
      <c r="N1865" s="26" t="str">
        <f>INDEX(customers!$E:$E,MATCH(orders!$B1865,customers!$A:$A,0))</f>
        <v>Europe</v>
      </c>
      <c r="O1865" s="26" t="str">
        <f>INDEX(customers!$F:$F,MATCH(orders!$B1865,customers!$A:$A,0))</f>
        <v>Tech</v>
      </c>
      <c r="P1865" s="26" t="str">
        <f>INDEX(customers!$G:$G,MATCH(orders!$B1865,customers!$A:$A,0))</f>
        <v>SMBs</v>
      </c>
      <c r="Q1865" t="str">
        <f>INDEX(customers!$J:$J,MATCH(orders!$B1865,customers!$A:$A,0))</f>
        <v>Basic</v>
      </c>
      <c r="R1865" t="str">
        <f>INDEX(customers!$K:$K,MATCH(orders!$B1865,customers!$A:$A,0))</f>
        <v>Monthly</v>
      </c>
    </row>
    <row r="1866" spans="1:18" x14ac:dyDescent="0.25">
      <c r="A1866" t="s">
        <v>3444</v>
      </c>
      <c r="B1866" t="s">
        <v>3433</v>
      </c>
      <c r="C1866" t="s">
        <v>3443</v>
      </c>
      <c r="D1866">
        <v>45076</v>
      </c>
      <c r="E1866" t="s">
        <v>18</v>
      </c>
      <c r="F1866" t="s">
        <v>4</v>
      </c>
      <c r="G1866">
        <v>135</v>
      </c>
      <c r="H1866">
        <v>110.7</v>
      </c>
      <c r="I1866" s="26">
        <f t="shared" si="58"/>
        <v>45047</v>
      </c>
      <c r="J1866" s="26">
        <f>INDEX(customers!$L:$L,MATCH(orders!$B1866,customers!$A:$A,0))</f>
        <v>44896</v>
      </c>
      <c r="K1866">
        <v>1</v>
      </c>
      <c r="L1866">
        <f t="shared" si="59"/>
        <v>5</v>
      </c>
      <c r="M1866" s="26" t="str">
        <f>INDEX(customers!$I:$I,MATCH(orders!$B1866,customers!$A:$A,0))</f>
        <v>Paid Search</v>
      </c>
      <c r="N1866" s="26" t="str">
        <f>INDEX(customers!$E:$E,MATCH(orders!$B1866,customers!$A:$A,0))</f>
        <v>Europe</v>
      </c>
      <c r="O1866" s="26" t="str">
        <f>INDEX(customers!$F:$F,MATCH(orders!$B1866,customers!$A:$A,0))</f>
        <v>Tech</v>
      </c>
      <c r="P1866" s="26" t="str">
        <f>INDEX(customers!$G:$G,MATCH(orders!$B1866,customers!$A:$A,0))</f>
        <v>SMBs</v>
      </c>
      <c r="Q1866" t="str">
        <f>INDEX(customers!$J:$J,MATCH(orders!$B1866,customers!$A:$A,0))</f>
        <v>Basic</v>
      </c>
      <c r="R1866" t="str">
        <f>INDEX(customers!$K:$K,MATCH(orders!$B1866,customers!$A:$A,0))</f>
        <v>Monthly</v>
      </c>
    </row>
    <row r="1867" spans="1:18" x14ac:dyDescent="0.25">
      <c r="A1867" t="s">
        <v>3445</v>
      </c>
      <c r="B1867" t="s">
        <v>3433</v>
      </c>
      <c r="C1867" t="s">
        <v>3446</v>
      </c>
      <c r="D1867">
        <v>45077</v>
      </c>
      <c r="E1867" t="s">
        <v>18</v>
      </c>
      <c r="F1867" t="s">
        <v>4</v>
      </c>
      <c r="G1867">
        <v>135</v>
      </c>
      <c r="H1867">
        <v>110.7</v>
      </c>
      <c r="I1867" s="26">
        <f t="shared" si="58"/>
        <v>45047</v>
      </c>
      <c r="J1867" s="26">
        <f>INDEX(customers!$L:$L,MATCH(orders!$B1867,customers!$A:$A,0))</f>
        <v>44896</v>
      </c>
      <c r="K1867">
        <v>1</v>
      </c>
      <c r="L1867">
        <f t="shared" si="59"/>
        <v>5</v>
      </c>
      <c r="M1867" s="26" t="str">
        <f>INDEX(customers!$I:$I,MATCH(orders!$B1867,customers!$A:$A,0))</f>
        <v>Paid Search</v>
      </c>
      <c r="N1867" s="26" t="str">
        <f>INDEX(customers!$E:$E,MATCH(orders!$B1867,customers!$A:$A,0))</f>
        <v>Europe</v>
      </c>
      <c r="O1867" s="26" t="str">
        <f>INDEX(customers!$F:$F,MATCH(orders!$B1867,customers!$A:$A,0))</f>
        <v>Tech</v>
      </c>
      <c r="P1867" s="26" t="str">
        <f>INDEX(customers!$G:$G,MATCH(orders!$B1867,customers!$A:$A,0))</f>
        <v>SMBs</v>
      </c>
      <c r="Q1867" t="str">
        <f>INDEX(customers!$J:$J,MATCH(orders!$B1867,customers!$A:$A,0))</f>
        <v>Basic</v>
      </c>
      <c r="R1867" t="str">
        <f>INDEX(customers!$K:$K,MATCH(orders!$B1867,customers!$A:$A,0))</f>
        <v>Monthly</v>
      </c>
    </row>
    <row r="1868" spans="1:18" x14ac:dyDescent="0.25">
      <c r="A1868" t="s">
        <v>3447</v>
      </c>
      <c r="B1868" t="s">
        <v>3433</v>
      </c>
      <c r="C1868" t="s">
        <v>3446</v>
      </c>
      <c r="D1868">
        <v>45107</v>
      </c>
      <c r="E1868" t="s">
        <v>18</v>
      </c>
      <c r="F1868" t="s">
        <v>4</v>
      </c>
      <c r="G1868">
        <v>135</v>
      </c>
      <c r="H1868">
        <v>110.7</v>
      </c>
      <c r="I1868" s="26">
        <f t="shared" si="58"/>
        <v>45078</v>
      </c>
      <c r="J1868" s="26">
        <f>INDEX(customers!$L:$L,MATCH(orders!$B1868,customers!$A:$A,0))</f>
        <v>44896</v>
      </c>
      <c r="K1868">
        <v>1</v>
      </c>
      <c r="L1868">
        <f t="shared" si="59"/>
        <v>6</v>
      </c>
      <c r="M1868" s="26" t="str">
        <f>INDEX(customers!$I:$I,MATCH(orders!$B1868,customers!$A:$A,0))</f>
        <v>Paid Search</v>
      </c>
      <c r="N1868" s="26" t="str">
        <f>INDEX(customers!$E:$E,MATCH(orders!$B1868,customers!$A:$A,0))</f>
        <v>Europe</v>
      </c>
      <c r="O1868" s="26" t="str">
        <f>INDEX(customers!$F:$F,MATCH(orders!$B1868,customers!$A:$A,0))</f>
        <v>Tech</v>
      </c>
      <c r="P1868" s="26" t="str">
        <f>INDEX(customers!$G:$G,MATCH(orders!$B1868,customers!$A:$A,0))</f>
        <v>SMBs</v>
      </c>
      <c r="Q1868" t="str">
        <f>INDEX(customers!$J:$J,MATCH(orders!$B1868,customers!$A:$A,0))</f>
        <v>Basic</v>
      </c>
      <c r="R1868" t="str">
        <f>INDEX(customers!$K:$K,MATCH(orders!$B1868,customers!$A:$A,0))</f>
        <v>Monthly</v>
      </c>
    </row>
    <row r="1869" spans="1:18" x14ac:dyDescent="0.25">
      <c r="A1869" t="s">
        <v>3448</v>
      </c>
      <c r="B1869" t="s">
        <v>3433</v>
      </c>
      <c r="C1869" t="s">
        <v>3449</v>
      </c>
      <c r="D1869">
        <v>45108</v>
      </c>
      <c r="E1869" t="s">
        <v>18</v>
      </c>
      <c r="F1869" t="s">
        <v>4</v>
      </c>
      <c r="G1869">
        <v>135</v>
      </c>
      <c r="H1869">
        <v>110.7</v>
      </c>
      <c r="I1869" s="26">
        <f t="shared" si="58"/>
        <v>45108</v>
      </c>
      <c r="J1869" s="26">
        <f>INDEX(customers!$L:$L,MATCH(orders!$B1869,customers!$A:$A,0))</f>
        <v>44896</v>
      </c>
      <c r="K1869">
        <v>1</v>
      </c>
      <c r="L1869">
        <f t="shared" si="59"/>
        <v>7</v>
      </c>
      <c r="M1869" s="26" t="str">
        <f>INDEX(customers!$I:$I,MATCH(orders!$B1869,customers!$A:$A,0))</f>
        <v>Paid Search</v>
      </c>
      <c r="N1869" s="26" t="str">
        <f>INDEX(customers!$E:$E,MATCH(orders!$B1869,customers!$A:$A,0))</f>
        <v>Europe</v>
      </c>
      <c r="O1869" s="26" t="str">
        <f>INDEX(customers!$F:$F,MATCH(orders!$B1869,customers!$A:$A,0))</f>
        <v>Tech</v>
      </c>
      <c r="P1869" s="26" t="str">
        <f>INDEX(customers!$G:$G,MATCH(orders!$B1869,customers!$A:$A,0))</f>
        <v>SMBs</v>
      </c>
      <c r="Q1869" t="str">
        <f>INDEX(customers!$J:$J,MATCH(orders!$B1869,customers!$A:$A,0))</f>
        <v>Basic</v>
      </c>
      <c r="R1869" t="str">
        <f>INDEX(customers!$K:$K,MATCH(orders!$B1869,customers!$A:$A,0))</f>
        <v>Monthly</v>
      </c>
    </row>
    <row r="1870" spans="1:18" x14ac:dyDescent="0.25">
      <c r="A1870" t="s">
        <v>3450</v>
      </c>
      <c r="B1870" t="s">
        <v>3433</v>
      </c>
      <c r="C1870" t="s">
        <v>3451</v>
      </c>
      <c r="D1870">
        <v>45139</v>
      </c>
      <c r="E1870" t="s">
        <v>18</v>
      </c>
      <c r="F1870" t="s">
        <v>4</v>
      </c>
      <c r="G1870">
        <v>135</v>
      </c>
      <c r="H1870">
        <v>110.7</v>
      </c>
      <c r="I1870" s="26">
        <f t="shared" si="58"/>
        <v>45139</v>
      </c>
      <c r="J1870" s="26">
        <f>INDEX(customers!$L:$L,MATCH(orders!$B1870,customers!$A:$A,0))</f>
        <v>44896</v>
      </c>
      <c r="K1870">
        <v>1</v>
      </c>
      <c r="L1870">
        <f t="shared" si="59"/>
        <v>8</v>
      </c>
      <c r="M1870" s="26" t="str">
        <f>INDEX(customers!$I:$I,MATCH(orders!$B1870,customers!$A:$A,0))</f>
        <v>Paid Search</v>
      </c>
      <c r="N1870" s="26" t="str">
        <f>INDEX(customers!$E:$E,MATCH(orders!$B1870,customers!$A:$A,0))</f>
        <v>Europe</v>
      </c>
      <c r="O1870" s="26" t="str">
        <f>INDEX(customers!$F:$F,MATCH(orders!$B1870,customers!$A:$A,0))</f>
        <v>Tech</v>
      </c>
      <c r="P1870" s="26" t="str">
        <f>INDEX(customers!$G:$G,MATCH(orders!$B1870,customers!$A:$A,0))</f>
        <v>SMBs</v>
      </c>
      <c r="Q1870" t="str">
        <f>INDEX(customers!$J:$J,MATCH(orders!$B1870,customers!$A:$A,0))</f>
        <v>Basic</v>
      </c>
      <c r="R1870" t="str">
        <f>INDEX(customers!$K:$K,MATCH(orders!$B1870,customers!$A:$A,0))</f>
        <v>Monthly</v>
      </c>
    </row>
    <row r="1871" spans="1:18" x14ac:dyDescent="0.25">
      <c r="A1871" t="s">
        <v>3452</v>
      </c>
      <c r="B1871" t="s">
        <v>3433</v>
      </c>
      <c r="C1871" t="s">
        <v>3453</v>
      </c>
      <c r="D1871">
        <v>45170</v>
      </c>
      <c r="E1871" t="s">
        <v>18</v>
      </c>
      <c r="F1871" t="s">
        <v>4</v>
      </c>
      <c r="G1871">
        <v>135</v>
      </c>
      <c r="H1871">
        <v>110.7</v>
      </c>
      <c r="I1871" s="26">
        <f t="shared" si="58"/>
        <v>45170</v>
      </c>
      <c r="J1871" s="26">
        <f>INDEX(customers!$L:$L,MATCH(orders!$B1871,customers!$A:$A,0))</f>
        <v>44896</v>
      </c>
      <c r="K1871">
        <v>1</v>
      </c>
      <c r="L1871">
        <f t="shared" si="59"/>
        <v>9</v>
      </c>
      <c r="M1871" s="26" t="str">
        <f>INDEX(customers!$I:$I,MATCH(orders!$B1871,customers!$A:$A,0))</f>
        <v>Paid Search</v>
      </c>
      <c r="N1871" s="26" t="str">
        <f>INDEX(customers!$E:$E,MATCH(orders!$B1871,customers!$A:$A,0))</f>
        <v>Europe</v>
      </c>
      <c r="O1871" s="26" t="str">
        <f>INDEX(customers!$F:$F,MATCH(orders!$B1871,customers!$A:$A,0))</f>
        <v>Tech</v>
      </c>
      <c r="P1871" s="26" t="str">
        <f>INDEX(customers!$G:$G,MATCH(orders!$B1871,customers!$A:$A,0))</f>
        <v>SMBs</v>
      </c>
      <c r="Q1871" t="str">
        <f>INDEX(customers!$J:$J,MATCH(orders!$B1871,customers!$A:$A,0))</f>
        <v>Basic</v>
      </c>
      <c r="R1871" t="str">
        <f>INDEX(customers!$K:$K,MATCH(orders!$B1871,customers!$A:$A,0))</f>
        <v>Monthly</v>
      </c>
    </row>
    <row r="1872" spans="1:18" x14ac:dyDescent="0.25">
      <c r="A1872" t="s">
        <v>3454</v>
      </c>
      <c r="B1872" t="s">
        <v>3433</v>
      </c>
      <c r="C1872" t="s">
        <v>3453</v>
      </c>
      <c r="D1872">
        <v>45200</v>
      </c>
      <c r="E1872" t="s">
        <v>18</v>
      </c>
      <c r="F1872" t="s">
        <v>4</v>
      </c>
      <c r="G1872">
        <v>135</v>
      </c>
      <c r="H1872">
        <v>110.7</v>
      </c>
      <c r="I1872" s="26">
        <f t="shared" si="58"/>
        <v>45200</v>
      </c>
      <c r="J1872" s="26">
        <f>INDEX(customers!$L:$L,MATCH(orders!$B1872,customers!$A:$A,0))</f>
        <v>44896</v>
      </c>
      <c r="K1872">
        <v>1</v>
      </c>
      <c r="L1872">
        <f t="shared" si="59"/>
        <v>10</v>
      </c>
      <c r="M1872" s="26" t="str">
        <f>INDEX(customers!$I:$I,MATCH(orders!$B1872,customers!$A:$A,0))</f>
        <v>Paid Search</v>
      </c>
      <c r="N1872" s="26" t="str">
        <f>INDEX(customers!$E:$E,MATCH(orders!$B1872,customers!$A:$A,0))</f>
        <v>Europe</v>
      </c>
      <c r="O1872" s="26" t="str">
        <f>INDEX(customers!$F:$F,MATCH(orders!$B1872,customers!$A:$A,0))</f>
        <v>Tech</v>
      </c>
      <c r="P1872" s="26" t="str">
        <f>INDEX(customers!$G:$G,MATCH(orders!$B1872,customers!$A:$A,0))</f>
        <v>SMBs</v>
      </c>
      <c r="Q1872" t="str">
        <f>INDEX(customers!$J:$J,MATCH(orders!$B1872,customers!$A:$A,0))</f>
        <v>Basic</v>
      </c>
      <c r="R1872" t="str">
        <f>INDEX(customers!$K:$K,MATCH(orders!$B1872,customers!$A:$A,0))</f>
        <v>Monthly</v>
      </c>
    </row>
    <row r="1873" spans="1:18" x14ac:dyDescent="0.25">
      <c r="A1873" t="s">
        <v>3455</v>
      </c>
      <c r="B1873" t="s">
        <v>3433</v>
      </c>
      <c r="C1873" t="s">
        <v>3456</v>
      </c>
      <c r="D1873">
        <v>45201</v>
      </c>
      <c r="E1873" t="s">
        <v>18</v>
      </c>
      <c r="F1873" t="s">
        <v>4</v>
      </c>
      <c r="G1873">
        <v>135</v>
      </c>
      <c r="H1873">
        <v>110.7</v>
      </c>
      <c r="I1873" s="26">
        <f t="shared" si="58"/>
        <v>45200</v>
      </c>
      <c r="J1873" s="26">
        <f>INDEX(customers!$L:$L,MATCH(orders!$B1873,customers!$A:$A,0))</f>
        <v>44896</v>
      </c>
      <c r="K1873">
        <v>1</v>
      </c>
      <c r="L1873">
        <f t="shared" si="59"/>
        <v>10</v>
      </c>
      <c r="M1873" s="26" t="str">
        <f>INDEX(customers!$I:$I,MATCH(orders!$B1873,customers!$A:$A,0))</f>
        <v>Paid Search</v>
      </c>
      <c r="N1873" s="26" t="str">
        <f>INDEX(customers!$E:$E,MATCH(orders!$B1873,customers!$A:$A,0))</f>
        <v>Europe</v>
      </c>
      <c r="O1873" s="26" t="str">
        <f>INDEX(customers!$F:$F,MATCH(orders!$B1873,customers!$A:$A,0))</f>
        <v>Tech</v>
      </c>
      <c r="P1873" s="26" t="str">
        <f>INDEX(customers!$G:$G,MATCH(orders!$B1873,customers!$A:$A,0))</f>
        <v>SMBs</v>
      </c>
      <c r="Q1873" t="str">
        <f>INDEX(customers!$J:$J,MATCH(orders!$B1873,customers!$A:$A,0))</f>
        <v>Basic</v>
      </c>
      <c r="R1873" t="str">
        <f>INDEX(customers!$K:$K,MATCH(orders!$B1873,customers!$A:$A,0))</f>
        <v>Monthly</v>
      </c>
    </row>
    <row r="1874" spans="1:18" x14ac:dyDescent="0.25">
      <c r="A1874" t="s">
        <v>3457</v>
      </c>
      <c r="B1874" t="s">
        <v>3433</v>
      </c>
      <c r="C1874" t="s">
        <v>3458</v>
      </c>
      <c r="D1874">
        <v>45232</v>
      </c>
      <c r="E1874" t="s">
        <v>18</v>
      </c>
      <c r="F1874" t="s">
        <v>4</v>
      </c>
      <c r="G1874">
        <v>135</v>
      </c>
      <c r="H1874">
        <v>110.7</v>
      </c>
      <c r="I1874" s="26">
        <f t="shared" si="58"/>
        <v>45231</v>
      </c>
      <c r="J1874" s="26">
        <f>INDEX(customers!$L:$L,MATCH(orders!$B1874,customers!$A:$A,0))</f>
        <v>44896</v>
      </c>
      <c r="K1874">
        <v>1</v>
      </c>
      <c r="L1874">
        <f t="shared" si="59"/>
        <v>11</v>
      </c>
      <c r="M1874" s="26" t="str">
        <f>INDEX(customers!$I:$I,MATCH(orders!$B1874,customers!$A:$A,0))</f>
        <v>Paid Search</v>
      </c>
      <c r="N1874" s="26" t="str">
        <f>INDEX(customers!$E:$E,MATCH(orders!$B1874,customers!$A:$A,0))</f>
        <v>Europe</v>
      </c>
      <c r="O1874" s="26" t="str">
        <f>INDEX(customers!$F:$F,MATCH(orders!$B1874,customers!$A:$A,0))</f>
        <v>Tech</v>
      </c>
      <c r="P1874" s="26" t="str">
        <f>INDEX(customers!$G:$G,MATCH(orders!$B1874,customers!$A:$A,0))</f>
        <v>SMBs</v>
      </c>
      <c r="Q1874" t="str">
        <f>INDEX(customers!$J:$J,MATCH(orders!$B1874,customers!$A:$A,0))</f>
        <v>Basic</v>
      </c>
      <c r="R1874" t="str">
        <f>INDEX(customers!$K:$K,MATCH(orders!$B1874,customers!$A:$A,0))</f>
        <v>Monthly</v>
      </c>
    </row>
    <row r="1875" spans="1:18" x14ac:dyDescent="0.25">
      <c r="A1875" t="s">
        <v>3459</v>
      </c>
      <c r="B1875" t="s">
        <v>3433</v>
      </c>
      <c r="C1875" t="s">
        <v>3458</v>
      </c>
      <c r="D1875">
        <v>45262</v>
      </c>
      <c r="E1875" t="s">
        <v>18</v>
      </c>
      <c r="F1875" t="s">
        <v>4</v>
      </c>
      <c r="G1875">
        <v>135</v>
      </c>
      <c r="H1875">
        <v>110.7</v>
      </c>
      <c r="I1875" s="26">
        <f t="shared" si="58"/>
        <v>45261</v>
      </c>
      <c r="J1875" s="26">
        <f>INDEX(customers!$L:$L,MATCH(orders!$B1875,customers!$A:$A,0))</f>
        <v>44896</v>
      </c>
      <c r="K1875">
        <v>1</v>
      </c>
      <c r="L1875">
        <f t="shared" si="59"/>
        <v>12</v>
      </c>
      <c r="M1875" s="26" t="str">
        <f>INDEX(customers!$I:$I,MATCH(orders!$B1875,customers!$A:$A,0))</f>
        <v>Paid Search</v>
      </c>
      <c r="N1875" s="26" t="str">
        <f>INDEX(customers!$E:$E,MATCH(orders!$B1875,customers!$A:$A,0))</f>
        <v>Europe</v>
      </c>
      <c r="O1875" s="26" t="str">
        <f>INDEX(customers!$F:$F,MATCH(orders!$B1875,customers!$A:$A,0))</f>
        <v>Tech</v>
      </c>
      <c r="P1875" s="26" t="str">
        <f>INDEX(customers!$G:$G,MATCH(orders!$B1875,customers!$A:$A,0))</f>
        <v>SMBs</v>
      </c>
      <c r="Q1875" t="str">
        <f>INDEX(customers!$J:$J,MATCH(orders!$B1875,customers!$A:$A,0))</f>
        <v>Basic</v>
      </c>
      <c r="R1875" t="str">
        <f>INDEX(customers!$K:$K,MATCH(orders!$B1875,customers!$A:$A,0))</f>
        <v>Monthly</v>
      </c>
    </row>
    <row r="1876" spans="1:18" x14ac:dyDescent="0.25">
      <c r="A1876" t="s">
        <v>3460</v>
      </c>
      <c r="B1876" t="s">
        <v>3433</v>
      </c>
      <c r="C1876" t="s">
        <v>3461</v>
      </c>
      <c r="D1876">
        <v>45263</v>
      </c>
      <c r="E1876" t="s">
        <v>18</v>
      </c>
      <c r="F1876" t="s">
        <v>4</v>
      </c>
      <c r="G1876">
        <v>135</v>
      </c>
      <c r="H1876">
        <v>110.7</v>
      </c>
      <c r="I1876" s="26">
        <f t="shared" si="58"/>
        <v>45261</v>
      </c>
      <c r="J1876" s="26">
        <f>INDEX(customers!$L:$L,MATCH(orders!$B1876,customers!$A:$A,0))</f>
        <v>44896</v>
      </c>
      <c r="K1876">
        <v>1</v>
      </c>
      <c r="L1876">
        <f t="shared" si="59"/>
        <v>12</v>
      </c>
      <c r="M1876" s="26" t="str">
        <f>INDEX(customers!$I:$I,MATCH(orders!$B1876,customers!$A:$A,0))</f>
        <v>Paid Search</v>
      </c>
      <c r="N1876" s="26" t="str">
        <f>INDEX(customers!$E:$E,MATCH(orders!$B1876,customers!$A:$A,0))</f>
        <v>Europe</v>
      </c>
      <c r="O1876" s="26" t="str">
        <f>INDEX(customers!$F:$F,MATCH(orders!$B1876,customers!$A:$A,0))</f>
        <v>Tech</v>
      </c>
      <c r="P1876" s="26" t="str">
        <f>INDEX(customers!$G:$G,MATCH(orders!$B1876,customers!$A:$A,0))</f>
        <v>SMBs</v>
      </c>
      <c r="Q1876" t="str">
        <f>INDEX(customers!$J:$J,MATCH(orders!$B1876,customers!$A:$A,0))</f>
        <v>Basic</v>
      </c>
      <c r="R1876" t="str">
        <f>INDEX(customers!$K:$K,MATCH(orders!$B1876,customers!$A:$A,0))</f>
        <v>Monthly</v>
      </c>
    </row>
    <row r="1877" spans="1:18" x14ac:dyDescent="0.25">
      <c r="A1877" t="s">
        <v>3462</v>
      </c>
      <c r="B1877" t="s">
        <v>3433</v>
      </c>
      <c r="C1877" t="s">
        <v>3463</v>
      </c>
      <c r="D1877">
        <v>45294</v>
      </c>
      <c r="E1877" t="s">
        <v>18</v>
      </c>
      <c r="F1877" t="s">
        <v>4</v>
      </c>
      <c r="G1877">
        <v>135</v>
      </c>
      <c r="H1877">
        <v>110.7</v>
      </c>
      <c r="I1877" s="26">
        <f t="shared" si="58"/>
        <v>45292</v>
      </c>
      <c r="J1877" s="26">
        <f>INDEX(customers!$L:$L,MATCH(orders!$B1877,customers!$A:$A,0))</f>
        <v>44896</v>
      </c>
      <c r="K1877">
        <v>1</v>
      </c>
      <c r="L1877">
        <f t="shared" si="59"/>
        <v>13</v>
      </c>
      <c r="M1877" s="26" t="str">
        <f>INDEX(customers!$I:$I,MATCH(orders!$B1877,customers!$A:$A,0))</f>
        <v>Paid Search</v>
      </c>
      <c r="N1877" s="26" t="str">
        <f>INDEX(customers!$E:$E,MATCH(orders!$B1877,customers!$A:$A,0))</f>
        <v>Europe</v>
      </c>
      <c r="O1877" s="26" t="str">
        <f>INDEX(customers!$F:$F,MATCH(orders!$B1877,customers!$A:$A,0))</f>
        <v>Tech</v>
      </c>
      <c r="P1877" s="26" t="str">
        <f>INDEX(customers!$G:$G,MATCH(orders!$B1877,customers!$A:$A,0))</f>
        <v>SMBs</v>
      </c>
      <c r="Q1877" t="str">
        <f>INDEX(customers!$J:$J,MATCH(orders!$B1877,customers!$A:$A,0))</f>
        <v>Basic</v>
      </c>
      <c r="R1877" t="str">
        <f>INDEX(customers!$K:$K,MATCH(orders!$B1877,customers!$A:$A,0))</f>
        <v>Monthly</v>
      </c>
    </row>
    <row r="1878" spans="1:18" x14ac:dyDescent="0.25">
      <c r="A1878" t="s">
        <v>3464</v>
      </c>
      <c r="B1878" t="s">
        <v>3433</v>
      </c>
      <c r="C1878" t="s">
        <v>3465</v>
      </c>
      <c r="D1878">
        <v>45325</v>
      </c>
      <c r="E1878" t="s">
        <v>18</v>
      </c>
      <c r="F1878" t="s">
        <v>4</v>
      </c>
      <c r="G1878">
        <v>135</v>
      </c>
      <c r="H1878">
        <v>110.7</v>
      </c>
      <c r="I1878" s="26">
        <f t="shared" si="58"/>
        <v>45323</v>
      </c>
      <c r="J1878" s="26">
        <f>INDEX(customers!$L:$L,MATCH(orders!$B1878,customers!$A:$A,0))</f>
        <v>44896</v>
      </c>
      <c r="K1878">
        <v>1</v>
      </c>
      <c r="L1878">
        <f t="shared" si="59"/>
        <v>14</v>
      </c>
      <c r="M1878" s="26" t="str">
        <f>INDEX(customers!$I:$I,MATCH(orders!$B1878,customers!$A:$A,0))</f>
        <v>Paid Search</v>
      </c>
      <c r="N1878" s="26" t="str">
        <f>INDEX(customers!$E:$E,MATCH(orders!$B1878,customers!$A:$A,0))</f>
        <v>Europe</v>
      </c>
      <c r="O1878" s="26" t="str">
        <f>INDEX(customers!$F:$F,MATCH(orders!$B1878,customers!$A:$A,0))</f>
        <v>Tech</v>
      </c>
      <c r="P1878" s="26" t="str">
        <f>INDEX(customers!$G:$G,MATCH(orders!$B1878,customers!$A:$A,0))</f>
        <v>SMBs</v>
      </c>
      <c r="Q1878" t="str">
        <f>INDEX(customers!$J:$J,MATCH(orders!$B1878,customers!$A:$A,0))</f>
        <v>Basic</v>
      </c>
      <c r="R1878" t="str">
        <f>INDEX(customers!$K:$K,MATCH(orders!$B1878,customers!$A:$A,0))</f>
        <v>Monthly</v>
      </c>
    </row>
    <row r="1879" spans="1:18" x14ac:dyDescent="0.25">
      <c r="A1879" t="s">
        <v>3466</v>
      </c>
      <c r="B1879" t="s">
        <v>3467</v>
      </c>
      <c r="C1879" t="s">
        <v>3468</v>
      </c>
      <c r="D1879">
        <v>45182</v>
      </c>
      <c r="E1879" t="s">
        <v>17</v>
      </c>
      <c r="F1879" t="s">
        <v>5</v>
      </c>
      <c r="G1879">
        <v>600</v>
      </c>
      <c r="H1879">
        <v>480</v>
      </c>
      <c r="I1879" s="26">
        <f t="shared" si="58"/>
        <v>45170</v>
      </c>
      <c r="J1879" s="26">
        <f>INDEX(customers!$L:$L,MATCH(orders!$B1879,customers!$A:$A,0))</f>
        <v>45170</v>
      </c>
      <c r="K1879">
        <v>1</v>
      </c>
      <c r="L1879">
        <f t="shared" si="59"/>
        <v>0</v>
      </c>
      <c r="M1879" s="26" t="str">
        <f>INDEX(customers!$I:$I,MATCH(orders!$B1879,customers!$A:$A,0))</f>
        <v>Paid Search</v>
      </c>
      <c r="N1879" s="26" t="str">
        <f>INDEX(customers!$E:$E,MATCH(orders!$B1879,customers!$A:$A,0))</f>
        <v>North America</v>
      </c>
      <c r="O1879" s="26" t="str">
        <f>INDEX(customers!$F:$F,MATCH(orders!$B1879,customers!$A:$A,0))</f>
        <v>Tech</v>
      </c>
      <c r="P1879" s="26" t="str">
        <f>INDEX(customers!$G:$G,MATCH(orders!$B1879,customers!$A:$A,0))</f>
        <v>SMBs</v>
      </c>
      <c r="Q1879" t="str">
        <f>INDEX(customers!$J:$J,MATCH(orders!$B1879,customers!$A:$A,0))</f>
        <v>Basic</v>
      </c>
      <c r="R1879" t="str">
        <f>INDEX(customers!$K:$K,MATCH(orders!$B1879,customers!$A:$A,0))</f>
        <v>Annual</v>
      </c>
    </row>
    <row r="1880" spans="1:18" x14ac:dyDescent="0.25">
      <c r="A1880" t="s">
        <v>3469</v>
      </c>
      <c r="B1880" t="s">
        <v>3470</v>
      </c>
      <c r="C1880" t="s">
        <v>3471</v>
      </c>
      <c r="D1880">
        <v>45302</v>
      </c>
      <c r="E1880" t="s">
        <v>17</v>
      </c>
      <c r="F1880" t="s">
        <v>5</v>
      </c>
      <c r="G1880">
        <v>600</v>
      </c>
      <c r="H1880">
        <v>480</v>
      </c>
      <c r="I1880" s="26">
        <f t="shared" si="58"/>
        <v>45292</v>
      </c>
      <c r="J1880" s="26">
        <f>INDEX(customers!$L:$L,MATCH(orders!$B1880,customers!$A:$A,0))</f>
        <v>45292</v>
      </c>
      <c r="K1880">
        <v>1</v>
      </c>
      <c r="L1880">
        <f t="shared" si="59"/>
        <v>0</v>
      </c>
      <c r="M1880" s="26" t="str">
        <f>INDEX(customers!$I:$I,MATCH(orders!$B1880,customers!$A:$A,0))</f>
        <v>Paid Search</v>
      </c>
      <c r="N1880" s="26" t="str">
        <f>INDEX(customers!$E:$E,MATCH(orders!$B1880,customers!$A:$A,0))</f>
        <v>Asia-Pacific</v>
      </c>
      <c r="O1880" s="26" t="str">
        <f>INDEX(customers!$F:$F,MATCH(orders!$B1880,customers!$A:$A,0))</f>
        <v>Retail</v>
      </c>
      <c r="P1880" s="26" t="str">
        <f>INDEX(customers!$G:$G,MATCH(orders!$B1880,customers!$A:$A,0))</f>
        <v>SMBs</v>
      </c>
      <c r="Q1880" t="str">
        <f>INDEX(customers!$J:$J,MATCH(orders!$B1880,customers!$A:$A,0))</f>
        <v>Pro</v>
      </c>
      <c r="R1880" t="str">
        <f>INDEX(customers!$K:$K,MATCH(orders!$B1880,customers!$A:$A,0))</f>
        <v>Monthly</v>
      </c>
    </row>
    <row r="1881" spans="1:18" x14ac:dyDescent="0.25">
      <c r="A1881" t="s">
        <v>3472</v>
      </c>
      <c r="B1881" t="s">
        <v>3473</v>
      </c>
      <c r="C1881" t="s">
        <v>3474</v>
      </c>
      <c r="D1881">
        <v>44942</v>
      </c>
      <c r="E1881" t="s">
        <v>17</v>
      </c>
      <c r="F1881" t="s">
        <v>4</v>
      </c>
      <c r="G1881">
        <v>75</v>
      </c>
      <c r="H1881">
        <v>60</v>
      </c>
      <c r="I1881" s="26">
        <f t="shared" si="58"/>
        <v>44927</v>
      </c>
      <c r="J1881" s="26">
        <f>INDEX(customers!$L:$L,MATCH(orders!$B1881,customers!$A:$A,0))</f>
        <v>44927</v>
      </c>
      <c r="K1881">
        <v>1</v>
      </c>
      <c r="L1881">
        <f t="shared" si="59"/>
        <v>0</v>
      </c>
      <c r="M1881" s="26" t="str">
        <f>INDEX(customers!$I:$I,MATCH(orders!$B1881,customers!$A:$A,0))</f>
        <v>Paid Search</v>
      </c>
      <c r="N1881" s="26" t="str">
        <f>INDEX(customers!$E:$E,MATCH(orders!$B1881,customers!$A:$A,0))</f>
        <v>Asia-Pacific</v>
      </c>
      <c r="O1881" s="26" t="str">
        <f>INDEX(customers!$F:$F,MATCH(orders!$B1881,customers!$A:$A,0))</f>
        <v>Education</v>
      </c>
      <c r="P1881" s="26" t="str">
        <f>INDEX(customers!$G:$G,MATCH(orders!$B1881,customers!$A:$A,0))</f>
        <v>SMBs</v>
      </c>
      <c r="Q1881" t="str">
        <f>INDEX(customers!$J:$J,MATCH(orders!$B1881,customers!$A:$A,0))</f>
        <v>Pro</v>
      </c>
      <c r="R1881" t="str">
        <f>INDEX(customers!$K:$K,MATCH(orders!$B1881,customers!$A:$A,0))</f>
        <v>Monthly</v>
      </c>
    </row>
    <row r="1882" spans="1:18" x14ac:dyDescent="0.25">
      <c r="A1882" t="s">
        <v>3475</v>
      </c>
      <c r="B1882" t="s">
        <v>3473</v>
      </c>
      <c r="C1882" t="s">
        <v>3476</v>
      </c>
      <c r="D1882">
        <v>44973</v>
      </c>
      <c r="E1882" t="s">
        <v>17</v>
      </c>
      <c r="F1882" t="s">
        <v>4</v>
      </c>
      <c r="G1882">
        <v>75</v>
      </c>
      <c r="H1882">
        <v>60</v>
      </c>
      <c r="I1882" s="26">
        <f t="shared" si="58"/>
        <v>44958</v>
      </c>
      <c r="J1882" s="26">
        <f>INDEX(customers!$L:$L,MATCH(orders!$B1882,customers!$A:$A,0))</f>
        <v>44927</v>
      </c>
      <c r="K1882">
        <v>1</v>
      </c>
      <c r="L1882">
        <f t="shared" si="59"/>
        <v>1</v>
      </c>
      <c r="M1882" s="26" t="str">
        <f>INDEX(customers!$I:$I,MATCH(orders!$B1882,customers!$A:$A,0))</f>
        <v>Paid Search</v>
      </c>
      <c r="N1882" s="26" t="str">
        <f>INDEX(customers!$E:$E,MATCH(orders!$B1882,customers!$A:$A,0))</f>
        <v>Asia-Pacific</v>
      </c>
      <c r="O1882" s="26" t="str">
        <f>INDEX(customers!$F:$F,MATCH(orders!$B1882,customers!$A:$A,0))</f>
        <v>Education</v>
      </c>
      <c r="P1882" s="26" t="str">
        <f>INDEX(customers!$G:$G,MATCH(orders!$B1882,customers!$A:$A,0))</f>
        <v>SMBs</v>
      </c>
      <c r="Q1882" t="str">
        <f>INDEX(customers!$J:$J,MATCH(orders!$B1882,customers!$A:$A,0))</f>
        <v>Pro</v>
      </c>
      <c r="R1882" t="str">
        <f>INDEX(customers!$K:$K,MATCH(orders!$B1882,customers!$A:$A,0))</f>
        <v>Monthly</v>
      </c>
    </row>
    <row r="1883" spans="1:18" x14ac:dyDescent="0.25">
      <c r="A1883" t="s">
        <v>3477</v>
      </c>
      <c r="B1883" t="s">
        <v>3473</v>
      </c>
      <c r="C1883" t="s">
        <v>3476</v>
      </c>
      <c r="D1883">
        <v>45001</v>
      </c>
      <c r="E1883" t="s">
        <v>17</v>
      </c>
      <c r="F1883" t="s">
        <v>4</v>
      </c>
      <c r="G1883">
        <v>75</v>
      </c>
      <c r="H1883">
        <v>60</v>
      </c>
      <c r="I1883" s="26">
        <f t="shared" si="58"/>
        <v>44986</v>
      </c>
      <c r="J1883" s="26">
        <f>INDEX(customers!$L:$L,MATCH(orders!$B1883,customers!$A:$A,0))</f>
        <v>44927</v>
      </c>
      <c r="K1883">
        <v>1</v>
      </c>
      <c r="L1883">
        <f t="shared" si="59"/>
        <v>2</v>
      </c>
      <c r="M1883" s="26" t="str">
        <f>INDEX(customers!$I:$I,MATCH(orders!$B1883,customers!$A:$A,0))</f>
        <v>Paid Search</v>
      </c>
      <c r="N1883" s="26" t="str">
        <f>INDEX(customers!$E:$E,MATCH(orders!$B1883,customers!$A:$A,0))</f>
        <v>Asia-Pacific</v>
      </c>
      <c r="O1883" s="26" t="str">
        <f>INDEX(customers!$F:$F,MATCH(orders!$B1883,customers!$A:$A,0))</f>
        <v>Education</v>
      </c>
      <c r="P1883" s="26" t="str">
        <f>INDEX(customers!$G:$G,MATCH(orders!$B1883,customers!$A:$A,0))</f>
        <v>SMBs</v>
      </c>
      <c r="Q1883" t="str">
        <f>INDEX(customers!$J:$J,MATCH(orders!$B1883,customers!$A:$A,0))</f>
        <v>Pro</v>
      </c>
      <c r="R1883" t="str">
        <f>INDEX(customers!$K:$K,MATCH(orders!$B1883,customers!$A:$A,0))</f>
        <v>Monthly</v>
      </c>
    </row>
    <row r="1884" spans="1:18" x14ac:dyDescent="0.25">
      <c r="A1884" t="s">
        <v>3478</v>
      </c>
      <c r="B1884" t="s">
        <v>3473</v>
      </c>
      <c r="C1884" t="s">
        <v>3479</v>
      </c>
      <c r="D1884">
        <v>45004</v>
      </c>
      <c r="E1884" t="s">
        <v>17</v>
      </c>
      <c r="F1884" t="s">
        <v>4</v>
      </c>
      <c r="G1884">
        <v>75</v>
      </c>
      <c r="H1884">
        <v>60</v>
      </c>
      <c r="I1884" s="26">
        <f t="shared" si="58"/>
        <v>44986</v>
      </c>
      <c r="J1884" s="26">
        <f>INDEX(customers!$L:$L,MATCH(orders!$B1884,customers!$A:$A,0))</f>
        <v>44927</v>
      </c>
      <c r="K1884">
        <v>1</v>
      </c>
      <c r="L1884">
        <f t="shared" si="59"/>
        <v>2</v>
      </c>
      <c r="M1884" s="26" t="str">
        <f>INDEX(customers!$I:$I,MATCH(orders!$B1884,customers!$A:$A,0))</f>
        <v>Paid Search</v>
      </c>
      <c r="N1884" s="26" t="str">
        <f>INDEX(customers!$E:$E,MATCH(orders!$B1884,customers!$A:$A,0))</f>
        <v>Asia-Pacific</v>
      </c>
      <c r="O1884" s="26" t="str">
        <f>INDEX(customers!$F:$F,MATCH(orders!$B1884,customers!$A:$A,0))</f>
        <v>Education</v>
      </c>
      <c r="P1884" s="26" t="str">
        <f>INDEX(customers!$G:$G,MATCH(orders!$B1884,customers!$A:$A,0))</f>
        <v>SMBs</v>
      </c>
      <c r="Q1884" t="str">
        <f>INDEX(customers!$J:$J,MATCH(orders!$B1884,customers!$A:$A,0))</f>
        <v>Pro</v>
      </c>
      <c r="R1884" t="str">
        <f>INDEX(customers!$K:$K,MATCH(orders!$B1884,customers!$A:$A,0))</f>
        <v>Monthly</v>
      </c>
    </row>
    <row r="1885" spans="1:18" x14ac:dyDescent="0.25">
      <c r="A1885" t="s">
        <v>3480</v>
      </c>
      <c r="B1885" t="s">
        <v>3473</v>
      </c>
      <c r="C1885" t="s">
        <v>3481</v>
      </c>
      <c r="D1885">
        <v>45035</v>
      </c>
      <c r="E1885" t="s">
        <v>17</v>
      </c>
      <c r="F1885" t="s">
        <v>4</v>
      </c>
      <c r="G1885">
        <v>75</v>
      </c>
      <c r="H1885">
        <v>60</v>
      </c>
      <c r="I1885" s="26">
        <f t="shared" si="58"/>
        <v>45017</v>
      </c>
      <c r="J1885" s="26">
        <f>INDEX(customers!$L:$L,MATCH(orders!$B1885,customers!$A:$A,0))</f>
        <v>44927</v>
      </c>
      <c r="K1885">
        <v>1</v>
      </c>
      <c r="L1885">
        <f t="shared" si="59"/>
        <v>3</v>
      </c>
      <c r="M1885" s="26" t="str">
        <f>INDEX(customers!$I:$I,MATCH(orders!$B1885,customers!$A:$A,0))</f>
        <v>Paid Search</v>
      </c>
      <c r="N1885" s="26" t="str">
        <f>INDEX(customers!$E:$E,MATCH(orders!$B1885,customers!$A:$A,0))</f>
        <v>Asia-Pacific</v>
      </c>
      <c r="O1885" s="26" t="str">
        <f>INDEX(customers!$F:$F,MATCH(orders!$B1885,customers!$A:$A,0))</f>
        <v>Education</v>
      </c>
      <c r="P1885" s="26" t="str">
        <f>INDEX(customers!$G:$G,MATCH(orders!$B1885,customers!$A:$A,0))</f>
        <v>SMBs</v>
      </c>
      <c r="Q1885" t="str">
        <f>INDEX(customers!$J:$J,MATCH(orders!$B1885,customers!$A:$A,0))</f>
        <v>Pro</v>
      </c>
      <c r="R1885" t="str">
        <f>INDEX(customers!$K:$K,MATCH(orders!$B1885,customers!$A:$A,0))</f>
        <v>Monthly</v>
      </c>
    </row>
    <row r="1886" spans="1:18" x14ac:dyDescent="0.25">
      <c r="A1886" t="s">
        <v>3482</v>
      </c>
      <c r="B1886" t="s">
        <v>3473</v>
      </c>
      <c r="C1886" t="s">
        <v>3481</v>
      </c>
      <c r="D1886">
        <v>45065</v>
      </c>
      <c r="E1886" t="s">
        <v>17</v>
      </c>
      <c r="F1886" t="s">
        <v>4</v>
      </c>
      <c r="G1886">
        <v>75</v>
      </c>
      <c r="H1886">
        <v>60</v>
      </c>
      <c r="I1886" s="26">
        <f t="shared" si="58"/>
        <v>45047</v>
      </c>
      <c r="J1886" s="26">
        <f>INDEX(customers!$L:$L,MATCH(orders!$B1886,customers!$A:$A,0))</f>
        <v>44927</v>
      </c>
      <c r="K1886">
        <v>1</v>
      </c>
      <c r="L1886">
        <f t="shared" si="59"/>
        <v>4</v>
      </c>
      <c r="M1886" s="26" t="str">
        <f>INDEX(customers!$I:$I,MATCH(orders!$B1886,customers!$A:$A,0))</f>
        <v>Paid Search</v>
      </c>
      <c r="N1886" s="26" t="str">
        <f>INDEX(customers!$E:$E,MATCH(orders!$B1886,customers!$A:$A,0))</f>
        <v>Asia-Pacific</v>
      </c>
      <c r="O1886" s="26" t="str">
        <f>INDEX(customers!$F:$F,MATCH(orders!$B1886,customers!$A:$A,0))</f>
        <v>Education</v>
      </c>
      <c r="P1886" s="26" t="str">
        <f>INDEX(customers!$G:$G,MATCH(orders!$B1886,customers!$A:$A,0))</f>
        <v>SMBs</v>
      </c>
      <c r="Q1886" t="str">
        <f>INDEX(customers!$J:$J,MATCH(orders!$B1886,customers!$A:$A,0))</f>
        <v>Pro</v>
      </c>
      <c r="R1886" t="str">
        <f>INDEX(customers!$K:$K,MATCH(orders!$B1886,customers!$A:$A,0))</f>
        <v>Monthly</v>
      </c>
    </row>
    <row r="1887" spans="1:18" x14ac:dyDescent="0.25">
      <c r="A1887" t="s">
        <v>3483</v>
      </c>
      <c r="B1887" t="s">
        <v>3473</v>
      </c>
      <c r="C1887" t="s">
        <v>3484</v>
      </c>
      <c r="D1887">
        <v>45066</v>
      </c>
      <c r="E1887" t="s">
        <v>17</v>
      </c>
      <c r="F1887" t="s">
        <v>4</v>
      </c>
      <c r="G1887">
        <v>75</v>
      </c>
      <c r="H1887">
        <v>60</v>
      </c>
      <c r="I1887" s="26">
        <f t="shared" si="58"/>
        <v>45047</v>
      </c>
      <c r="J1887" s="26">
        <f>INDEX(customers!$L:$L,MATCH(orders!$B1887,customers!$A:$A,0))</f>
        <v>44927</v>
      </c>
      <c r="K1887">
        <v>1</v>
      </c>
      <c r="L1887">
        <f t="shared" si="59"/>
        <v>4</v>
      </c>
      <c r="M1887" s="26" t="str">
        <f>INDEX(customers!$I:$I,MATCH(orders!$B1887,customers!$A:$A,0))</f>
        <v>Paid Search</v>
      </c>
      <c r="N1887" s="26" t="str">
        <f>INDEX(customers!$E:$E,MATCH(orders!$B1887,customers!$A:$A,0))</f>
        <v>Asia-Pacific</v>
      </c>
      <c r="O1887" s="26" t="str">
        <f>INDEX(customers!$F:$F,MATCH(orders!$B1887,customers!$A:$A,0))</f>
        <v>Education</v>
      </c>
      <c r="P1887" s="26" t="str">
        <f>INDEX(customers!$G:$G,MATCH(orders!$B1887,customers!$A:$A,0))</f>
        <v>SMBs</v>
      </c>
      <c r="Q1887" t="str">
        <f>INDEX(customers!$J:$J,MATCH(orders!$B1887,customers!$A:$A,0))</f>
        <v>Pro</v>
      </c>
      <c r="R1887" t="str">
        <f>INDEX(customers!$K:$K,MATCH(orders!$B1887,customers!$A:$A,0))</f>
        <v>Monthly</v>
      </c>
    </row>
    <row r="1888" spans="1:18" x14ac:dyDescent="0.25">
      <c r="A1888" t="s">
        <v>3485</v>
      </c>
      <c r="B1888" t="s">
        <v>3473</v>
      </c>
      <c r="C1888" t="s">
        <v>3486</v>
      </c>
      <c r="D1888">
        <v>45097</v>
      </c>
      <c r="E1888" t="s">
        <v>17</v>
      </c>
      <c r="F1888" t="s">
        <v>4</v>
      </c>
      <c r="G1888">
        <v>75</v>
      </c>
      <c r="H1888">
        <v>60</v>
      </c>
      <c r="I1888" s="26">
        <f t="shared" si="58"/>
        <v>45078</v>
      </c>
      <c r="J1888" s="26">
        <f>INDEX(customers!$L:$L,MATCH(orders!$B1888,customers!$A:$A,0))</f>
        <v>44927</v>
      </c>
      <c r="K1888">
        <v>1</v>
      </c>
      <c r="L1888">
        <f t="shared" si="59"/>
        <v>5</v>
      </c>
      <c r="M1888" s="26" t="str">
        <f>INDEX(customers!$I:$I,MATCH(orders!$B1888,customers!$A:$A,0))</f>
        <v>Paid Search</v>
      </c>
      <c r="N1888" s="26" t="str">
        <f>INDEX(customers!$E:$E,MATCH(orders!$B1888,customers!$A:$A,0))</f>
        <v>Asia-Pacific</v>
      </c>
      <c r="O1888" s="26" t="str">
        <f>INDEX(customers!$F:$F,MATCH(orders!$B1888,customers!$A:$A,0))</f>
        <v>Education</v>
      </c>
      <c r="P1888" s="26" t="str">
        <f>INDEX(customers!$G:$G,MATCH(orders!$B1888,customers!$A:$A,0))</f>
        <v>SMBs</v>
      </c>
      <c r="Q1888" t="str">
        <f>INDEX(customers!$J:$J,MATCH(orders!$B1888,customers!$A:$A,0))</f>
        <v>Pro</v>
      </c>
      <c r="R1888" t="str">
        <f>INDEX(customers!$K:$K,MATCH(orders!$B1888,customers!$A:$A,0))</f>
        <v>Monthly</v>
      </c>
    </row>
    <row r="1889" spans="1:18" x14ac:dyDescent="0.25">
      <c r="A1889" t="s">
        <v>3487</v>
      </c>
      <c r="B1889" t="s">
        <v>3473</v>
      </c>
      <c r="C1889" t="s">
        <v>3486</v>
      </c>
      <c r="D1889">
        <v>45127</v>
      </c>
      <c r="E1889" t="s">
        <v>17</v>
      </c>
      <c r="F1889" t="s">
        <v>4</v>
      </c>
      <c r="G1889">
        <v>75</v>
      </c>
      <c r="H1889">
        <v>60</v>
      </c>
      <c r="I1889" s="26">
        <f t="shared" si="58"/>
        <v>45108</v>
      </c>
      <c r="J1889" s="26">
        <f>INDEX(customers!$L:$L,MATCH(orders!$B1889,customers!$A:$A,0))</f>
        <v>44927</v>
      </c>
      <c r="K1889">
        <v>1</v>
      </c>
      <c r="L1889">
        <f t="shared" si="59"/>
        <v>6</v>
      </c>
      <c r="M1889" s="26" t="str">
        <f>INDEX(customers!$I:$I,MATCH(orders!$B1889,customers!$A:$A,0))</f>
        <v>Paid Search</v>
      </c>
      <c r="N1889" s="26" t="str">
        <f>INDEX(customers!$E:$E,MATCH(orders!$B1889,customers!$A:$A,0))</f>
        <v>Asia-Pacific</v>
      </c>
      <c r="O1889" s="26" t="str">
        <f>INDEX(customers!$F:$F,MATCH(orders!$B1889,customers!$A:$A,0))</f>
        <v>Education</v>
      </c>
      <c r="P1889" s="26" t="str">
        <f>INDEX(customers!$G:$G,MATCH(orders!$B1889,customers!$A:$A,0))</f>
        <v>SMBs</v>
      </c>
      <c r="Q1889" t="str">
        <f>INDEX(customers!$J:$J,MATCH(orders!$B1889,customers!$A:$A,0))</f>
        <v>Pro</v>
      </c>
      <c r="R1889" t="str">
        <f>INDEX(customers!$K:$K,MATCH(orders!$B1889,customers!$A:$A,0))</f>
        <v>Monthly</v>
      </c>
    </row>
    <row r="1890" spans="1:18" x14ac:dyDescent="0.25">
      <c r="A1890" t="s">
        <v>3488</v>
      </c>
      <c r="B1890" t="s">
        <v>3473</v>
      </c>
      <c r="C1890" t="s">
        <v>3489</v>
      </c>
      <c r="D1890">
        <v>45128</v>
      </c>
      <c r="E1890" t="s">
        <v>17</v>
      </c>
      <c r="F1890" t="s">
        <v>4</v>
      </c>
      <c r="G1890">
        <v>75</v>
      </c>
      <c r="H1890">
        <v>60</v>
      </c>
      <c r="I1890" s="26">
        <f t="shared" si="58"/>
        <v>45108</v>
      </c>
      <c r="J1890" s="26">
        <f>INDEX(customers!$L:$L,MATCH(orders!$B1890,customers!$A:$A,0))</f>
        <v>44927</v>
      </c>
      <c r="K1890">
        <v>1</v>
      </c>
      <c r="L1890">
        <f t="shared" si="59"/>
        <v>6</v>
      </c>
      <c r="M1890" s="26" t="str">
        <f>INDEX(customers!$I:$I,MATCH(orders!$B1890,customers!$A:$A,0))</f>
        <v>Paid Search</v>
      </c>
      <c r="N1890" s="26" t="str">
        <f>INDEX(customers!$E:$E,MATCH(orders!$B1890,customers!$A:$A,0))</f>
        <v>Asia-Pacific</v>
      </c>
      <c r="O1890" s="26" t="str">
        <f>INDEX(customers!$F:$F,MATCH(orders!$B1890,customers!$A:$A,0))</f>
        <v>Education</v>
      </c>
      <c r="P1890" s="26" t="str">
        <f>INDEX(customers!$G:$G,MATCH(orders!$B1890,customers!$A:$A,0))</f>
        <v>SMBs</v>
      </c>
      <c r="Q1890" t="str">
        <f>INDEX(customers!$J:$J,MATCH(orders!$B1890,customers!$A:$A,0))</f>
        <v>Pro</v>
      </c>
      <c r="R1890" t="str">
        <f>INDEX(customers!$K:$K,MATCH(orders!$B1890,customers!$A:$A,0))</f>
        <v>Monthly</v>
      </c>
    </row>
    <row r="1891" spans="1:18" x14ac:dyDescent="0.25">
      <c r="A1891" t="s">
        <v>3490</v>
      </c>
      <c r="B1891" t="s">
        <v>3473</v>
      </c>
      <c r="C1891" t="s">
        <v>3491</v>
      </c>
      <c r="D1891">
        <v>45159</v>
      </c>
      <c r="E1891" t="s">
        <v>17</v>
      </c>
      <c r="F1891" t="s">
        <v>4</v>
      </c>
      <c r="G1891">
        <v>75</v>
      </c>
      <c r="H1891">
        <v>60</v>
      </c>
      <c r="I1891" s="26">
        <f t="shared" si="58"/>
        <v>45139</v>
      </c>
      <c r="J1891" s="26">
        <f>INDEX(customers!$L:$L,MATCH(orders!$B1891,customers!$A:$A,0))</f>
        <v>44927</v>
      </c>
      <c r="K1891">
        <v>1</v>
      </c>
      <c r="L1891">
        <f t="shared" si="59"/>
        <v>7</v>
      </c>
      <c r="M1891" s="26" t="str">
        <f>INDEX(customers!$I:$I,MATCH(orders!$B1891,customers!$A:$A,0))</f>
        <v>Paid Search</v>
      </c>
      <c r="N1891" s="26" t="str">
        <f>INDEX(customers!$E:$E,MATCH(orders!$B1891,customers!$A:$A,0))</f>
        <v>Asia-Pacific</v>
      </c>
      <c r="O1891" s="26" t="str">
        <f>INDEX(customers!$F:$F,MATCH(orders!$B1891,customers!$A:$A,0))</f>
        <v>Education</v>
      </c>
      <c r="P1891" s="26" t="str">
        <f>INDEX(customers!$G:$G,MATCH(orders!$B1891,customers!$A:$A,0))</f>
        <v>SMBs</v>
      </c>
      <c r="Q1891" t="str">
        <f>INDEX(customers!$J:$J,MATCH(orders!$B1891,customers!$A:$A,0))</f>
        <v>Pro</v>
      </c>
      <c r="R1891" t="str">
        <f>INDEX(customers!$K:$K,MATCH(orders!$B1891,customers!$A:$A,0))</f>
        <v>Monthly</v>
      </c>
    </row>
    <row r="1892" spans="1:18" x14ac:dyDescent="0.25">
      <c r="A1892" t="s">
        <v>3492</v>
      </c>
      <c r="B1892" t="s">
        <v>3473</v>
      </c>
      <c r="C1892" t="s">
        <v>3493</v>
      </c>
      <c r="D1892">
        <v>45190</v>
      </c>
      <c r="E1892" t="s">
        <v>17</v>
      </c>
      <c r="F1892" t="s">
        <v>4</v>
      </c>
      <c r="G1892">
        <v>75</v>
      </c>
      <c r="H1892">
        <v>60</v>
      </c>
      <c r="I1892" s="26">
        <f t="shared" si="58"/>
        <v>45170</v>
      </c>
      <c r="J1892" s="26">
        <f>INDEX(customers!$L:$L,MATCH(orders!$B1892,customers!$A:$A,0))</f>
        <v>44927</v>
      </c>
      <c r="K1892">
        <v>1</v>
      </c>
      <c r="L1892">
        <f t="shared" si="59"/>
        <v>8</v>
      </c>
      <c r="M1892" s="26" t="str">
        <f>INDEX(customers!$I:$I,MATCH(orders!$B1892,customers!$A:$A,0))</f>
        <v>Paid Search</v>
      </c>
      <c r="N1892" s="26" t="str">
        <f>INDEX(customers!$E:$E,MATCH(orders!$B1892,customers!$A:$A,0))</f>
        <v>Asia-Pacific</v>
      </c>
      <c r="O1892" s="26" t="str">
        <f>INDEX(customers!$F:$F,MATCH(orders!$B1892,customers!$A:$A,0))</f>
        <v>Education</v>
      </c>
      <c r="P1892" s="26" t="str">
        <f>INDEX(customers!$G:$G,MATCH(orders!$B1892,customers!$A:$A,0))</f>
        <v>SMBs</v>
      </c>
      <c r="Q1892" t="str">
        <f>INDEX(customers!$J:$J,MATCH(orders!$B1892,customers!$A:$A,0))</f>
        <v>Pro</v>
      </c>
      <c r="R1892" t="str">
        <f>INDEX(customers!$K:$K,MATCH(orders!$B1892,customers!$A:$A,0))</f>
        <v>Monthly</v>
      </c>
    </row>
    <row r="1893" spans="1:18" x14ac:dyDescent="0.25">
      <c r="A1893" t="s">
        <v>3494</v>
      </c>
      <c r="B1893" t="s">
        <v>3473</v>
      </c>
      <c r="C1893" t="s">
        <v>3493</v>
      </c>
      <c r="D1893">
        <v>45220</v>
      </c>
      <c r="E1893" t="s">
        <v>17</v>
      </c>
      <c r="F1893" t="s">
        <v>4</v>
      </c>
      <c r="G1893">
        <v>75</v>
      </c>
      <c r="H1893">
        <v>60</v>
      </c>
      <c r="I1893" s="26">
        <f t="shared" si="58"/>
        <v>45200</v>
      </c>
      <c r="J1893" s="26">
        <f>INDEX(customers!$L:$L,MATCH(orders!$B1893,customers!$A:$A,0))</f>
        <v>44927</v>
      </c>
      <c r="K1893">
        <v>1</v>
      </c>
      <c r="L1893">
        <f t="shared" si="59"/>
        <v>9</v>
      </c>
      <c r="M1893" s="26" t="str">
        <f>INDEX(customers!$I:$I,MATCH(orders!$B1893,customers!$A:$A,0))</f>
        <v>Paid Search</v>
      </c>
      <c r="N1893" s="26" t="str">
        <f>INDEX(customers!$E:$E,MATCH(orders!$B1893,customers!$A:$A,0))</f>
        <v>Asia-Pacific</v>
      </c>
      <c r="O1893" s="26" t="str">
        <f>INDEX(customers!$F:$F,MATCH(orders!$B1893,customers!$A:$A,0))</f>
        <v>Education</v>
      </c>
      <c r="P1893" s="26" t="str">
        <f>INDEX(customers!$G:$G,MATCH(orders!$B1893,customers!$A:$A,0))</f>
        <v>SMBs</v>
      </c>
      <c r="Q1893" t="str">
        <f>INDEX(customers!$J:$J,MATCH(orders!$B1893,customers!$A:$A,0))</f>
        <v>Pro</v>
      </c>
      <c r="R1893" t="str">
        <f>INDEX(customers!$K:$K,MATCH(orders!$B1893,customers!$A:$A,0))</f>
        <v>Monthly</v>
      </c>
    </row>
    <row r="1894" spans="1:18" x14ac:dyDescent="0.25">
      <c r="A1894" t="s">
        <v>3495</v>
      </c>
      <c r="B1894" t="s">
        <v>3473</v>
      </c>
      <c r="C1894" t="s">
        <v>3496</v>
      </c>
      <c r="D1894">
        <v>45221</v>
      </c>
      <c r="E1894" t="s">
        <v>17</v>
      </c>
      <c r="F1894" t="s">
        <v>4</v>
      </c>
      <c r="G1894">
        <v>75</v>
      </c>
      <c r="H1894">
        <v>60</v>
      </c>
      <c r="I1894" s="26">
        <f t="shared" si="58"/>
        <v>45200</v>
      </c>
      <c r="J1894" s="26">
        <f>INDEX(customers!$L:$L,MATCH(orders!$B1894,customers!$A:$A,0))</f>
        <v>44927</v>
      </c>
      <c r="K1894">
        <v>1</v>
      </c>
      <c r="L1894">
        <f t="shared" si="59"/>
        <v>9</v>
      </c>
      <c r="M1894" s="26" t="str">
        <f>INDEX(customers!$I:$I,MATCH(orders!$B1894,customers!$A:$A,0))</f>
        <v>Paid Search</v>
      </c>
      <c r="N1894" s="26" t="str">
        <f>INDEX(customers!$E:$E,MATCH(orders!$B1894,customers!$A:$A,0))</f>
        <v>Asia-Pacific</v>
      </c>
      <c r="O1894" s="26" t="str">
        <f>INDEX(customers!$F:$F,MATCH(orders!$B1894,customers!$A:$A,0))</f>
        <v>Education</v>
      </c>
      <c r="P1894" s="26" t="str">
        <f>INDEX(customers!$G:$G,MATCH(orders!$B1894,customers!$A:$A,0))</f>
        <v>SMBs</v>
      </c>
      <c r="Q1894" t="str">
        <f>INDEX(customers!$J:$J,MATCH(orders!$B1894,customers!$A:$A,0))</f>
        <v>Pro</v>
      </c>
      <c r="R1894" t="str">
        <f>INDEX(customers!$K:$K,MATCH(orders!$B1894,customers!$A:$A,0))</f>
        <v>Monthly</v>
      </c>
    </row>
    <row r="1895" spans="1:18" x14ac:dyDescent="0.25">
      <c r="A1895" t="s">
        <v>3497</v>
      </c>
      <c r="B1895" t="s">
        <v>3473</v>
      </c>
      <c r="C1895" t="s">
        <v>3498</v>
      </c>
      <c r="D1895">
        <v>45252</v>
      </c>
      <c r="E1895" t="s">
        <v>17</v>
      </c>
      <c r="F1895" t="s">
        <v>4</v>
      </c>
      <c r="G1895">
        <v>75</v>
      </c>
      <c r="H1895">
        <v>60</v>
      </c>
      <c r="I1895" s="26">
        <f t="shared" si="58"/>
        <v>45231</v>
      </c>
      <c r="J1895" s="26">
        <f>INDEX(customers!$L:$L,MATCH(orders!$B1895,customers!$A:$A,0))</f>
        <v>44927</v>
      </c>
      <c r="K1895">
        <v>1</v>
      </c>
      <c r="L1895">
        <f t="shared" si="59"/>
        <v>10</v>
      </c>
      <c r="M1895" s="26" t="str">
        <f>INDEX(customers!$I:$I,MATCH(orders!$B1895,customers!$A:$A,0))</f>
        <v>Paid Search</v>
      </c>
      <c r="N1895" s="26" t="str">
        <f>INDEX(customers!$E:$E,MATCH(orders!$B1895,customers!$A:$A,0))</f>
        <v>Asia-Pacific</v>
      </c>
      <c r="O1895" s="26" t="str">
        <f>INDEX(customers!$F:$F,MATCH(orders!$B1895,customers!$A:$A,0))</f>
        <v>Education</v>
      </c>
      <c r="P1895" s="26" t="str">
        <f>INDEX(customers!$G:$G,MATCH(orders!$B1895,customers!$A:$A,0))</f>
        <v>SMBs</v>
      </c>
      <c r="Q1895" t="str">
        <f>INDEX(customers!$J:$J,MATCH(orders!$B1895,customers!$A:$A,0))</f>
        <v>Pro</v>
      </c>
      <c r="R1895" t="str">
        <f>INDEX(customers!$K:$K,MATCH(orders!$B1895,customers!$A:$A,0))</f>
        <v>Monthly</v>
      </c>
    </row>
    <row r="1896" spans="1:18" x14ac:dyDescent="0.25">
      <c r="A1896" t="s">
        <v>3499</v>
      </c>
      <c r="B1896" t="s">
        <v>3473</v>
      </c>
      <c r="C1896" t="s">
        <v>3498</v>
      </c>
      <c r="D1896">
        <v>45282</v>
      </c>
      <c r="E1896" t="s">
        <v>17</v>
      </c>
      <c r="F1896" t="s">
        <v>4</v>
      </c>
      <c r="G1896">
        <v>75</v>
      </c>
      <c r="H1896">
        <v>60</v>
      </c>
      <c r="I1896" s="26">
        <f t="shared" si="58"/>
        <v>45261</v>
      </c>
      <c r="J1896" s="26">
        <f>INDEX(customers!$L:$L,MATCH(orders!$B1896,customers!$A:$A,0))</f>
        <v>44927</v>
      </c>
      <c r="K1896">
        <v>1</v>
      </c>
      <c r="L1896">
        <f t="shared" si="59"/>
        <v>11</v>
      </c>
      <c r="M1896" s="26" t="str">
        <f>INDEX(customers!$I:$I,MATCH(orders!$B1896,customers!$A:$A,0))</f>
        <v>Paid Search</v>
      </c>
      <c r="N1896" s="26" t="str">
        <f>INDEX(customers!$E:$E,MATCH(orders!$B1896,customers!$A:$A,0))</f>
        <v>Asia-Pacific</v>
      </c>
      <c r="O1896" s="26" t="str">
        <f>INDEX(customers!$F:$F,MATCH(orders!$B1896,customers!$A:$A,0))</f>
        <v>Education</v>
      </c>
      <c r="P1896" s="26" t="str">
        <f>INDEX(customers!$G:$G,MATCH(orders!$B1896,customers!$A:$A,0))</f>
        <v>SMBs</v>
      </c>
      <c r="Q1896" t="str">
        <f>INDEX(customers!$J:$J,MATCH(orders!$B1896,customers!$A:$A,0))</f>
        <v>Pro</v>
      </c>
      <c r="R1896" t="str">
        <f>INDEX(customers!$K:$K,MATCH(orders!$B1896,customers!$A:$A,0))</f>
        <v>Monthly</v>
      </c>
    </row>
    <row r="1897" spans="1:18" x14ac:dyDescent="0.25">
      <c r="A1897" t="s">
        <v>3500</v>
      </c>
      <c r="B1897" t="s">
        <v>3473</v>
      </c>
      <c r="C1897" t="s">
        <v>3501</v>
      </c>
      <c r="D1897">
        <v>45283</v>
      </c>
      <c r="E1897" t="s">
        <v>17</v>
      </c>
      <c r="F1897" t="s">
        <v>4</v>
      </c>
      <c r="G1897">
        <v>75</v>
      </c>
      <c r="H1897">
        <v>60</v>
      </c>
      <c r="I1897" s="26">
        <f t="shared" si="58"/>
        <v>45261</v>
      </c>
      <c r="J1897" s="26">
        <f>INDEX(customers!$L:$L,MATCH(orders!$B1897,customers!$A:$A,0))</f>
        <v>44927</v>
      </c>
      <c r="K1897">
        <v>1</v>
      </c>
      <c r="L1897">
        <f t="shared" si="59"/>
        <v>11</v>
      </c>
      <c r="M1897" s="26" t="str">
        <f>INDEX(customers!$I:$I,MATCH(orders!$B1897,customers!$A:$A,0))</f>
        <v>Paid Search</v>
      </c>
      <c r="N1897" s="26" t="str">
        <f>INDEX(customers!$E:$E,MATCH(orders!$B1897,customers!$A:$A,0))</f>
        <v>Asia-Pacific</v>
      </c>
      <c r="O1897" s="26" t="str">
        <f>INDEX(customers!$F:$F,MATCH(orders!$B1897,customers!$A:$A,0))</f>
        <v>Education</v>
      </c>
      <c r="P1897" s="26" t="str">
        <f>INDEX(customers!$G:$G,MATCH(orders!$B1897,customers!$A:$A,0))</f>
        <v>SMBs</v>
      </c>
      <c r="Q1897" t="str">
        <f>INDEX(customers!$J:$J,MATCH(orders!$B1897,customers!$A:$A,0))</f>
        <v>Pro</v>
      </c>
      <c r="R1897" t="str">
        <f>INDEX(customers!$K:$K,MATCH(orders!$B1897,customers!$A:$A,0))</f>
        <v>Monthly</v>
      </c>
    </row>
    <row r="1898" spans="1:18" x14ac:dyDescent="0.25">
      <c r="A1898" t="s">
        <v>3502</v>
      </c>
      <c r="B1898" t="s">
        <v>3473</v>
      </c>
      <c r="C1898" t="s">
        <v>3503</v>
      </c>
      <c r="D1898">
        <v>45314</v>
      </c>
      <c r="E1898" t="s">
        <v>17</v>
      </c>
      <c r="F1898" t="s">
        <v>4</v>
      </c>
      <c r="G1898">
        <v>75</v>
      </c>
      <c r="H1898">
        <v>60</v>
      </c>
      <c r="I1898" s="26">
        <f t="shared" si="58"/>
        <v>45292</v>
      </c>
      <c r="J1898" s="26">
        <f>INDEX(customers!$L:$L,MATCH(orders!$B1898,customers!$A:$A,0))</f>
        <v>44927</v>
      </c>
      <c r="K1898">
        <v>1</v>
      </c>
      <c r="L1898">
        <f t="shared" si="59"/>
        <v>12</v>
      </c>
      <c r="M1898" s="26" t="str">
        <f>INDEX(customers!$I:$I,MATCH(orders!$B1898,customers!$A:$A,0))</f>
        <v>Paid Search</v>
      </c>
      <c r="N1898" s="26" t="str">
        <f>INDEX(customers!$E:$E,MATCH(orders!$B1898,customers!$A:$A,0))</f>
        <v>Asia-Pacific</v>
      </c>
      <c r="O1898" s="26" t="str">
        <f>INDEX(customers!$F:$F,MATCH(orders!$B1898,customers!$A:$A,0))</f>
        <v>Education</v>
      </c>
      <c r="P1898" s="26" t="str">
        <f>INDEX(customers!$G:$G,MATCH(orders!$B1898,customers!$A:$A,0))</f>
        <v>SMBs</v>
      </c>
      <c r="Q1898" t="str">
        <f>INDEX(customers!$J:$J,MATCH(orders!$B1898,customers!$A:$A,0))</f>
        <v>Pro</v>
      </c>
      <c r="R1898" t="str">
        <f>INDEX(customers!$K:$K,MATCH(orders!$B1898,customers!$A:$A,0))</f>
        <v>Monthly</v>
      </c>
    </row>
    <row r="1899" spans="1:18" x14ac:dyDescent="0.25">
      <c r="A1899" t="s">
        <v>3504</v>
      </c>
      <c r="B1899" t="s">
        <v>3473</v>
      </c>
      <c r="C1899" t="s">
        <v>3505</v>
      </c>
      <c r="D1899">
        <v>45345</v>
      </c>
      <c r="E1899" t="s">
        <v>17</v>
      </c>
      <c r="F1899" t="s">
        <v>4</v>
      </c>
      <c r="G1899">
        <v>75</v>
      </c>
      <c r="H1899">
        <v>60</v>
      </c>
      <c r="I1899" s="26">
        <f t="shared" si="58"/>
        <v>45323</v>
      </c>
      <c r="J1899" s="26">
        <f>INDEX(customers!$L:$L,MATCH(orders!$B1899,customers!$A:$A,0))</f>
        <v>44927</v>
      </c>
      <c r="K1899">
        <v>1</v>
      </c>
      <c r="L1899">
        <f t="shared" si="59"/>
        <v>13</v>
      </c>
      <c r="M1899" s="26" t="str">
        <f>INDEX(customers!$I:$I,MATCH(orders!$B1899,customers!$A:$A,0))</f>
        <v>Paid Search</v>
      </c>
      <c r="N1899" s="26" t="str">
        <f>INDEX(customers!$E:$E,MATCH(orders!$B1899,customers!$A:$A,0))</f>
        <v>Asia-Pacific</v>
      </c>
      <c r="O1899" s="26" t="str">
        <f>INDEX(customers!$F:$F,MATCH(orders!$B1899,customers!$A:$A,0))</f>
        <v>Education</v>
      </c>
      <c r="P1899" s="26" t="str">
        <f>INDEX(customers!$G:$G,MATCH(orders!$B1899,customers!$A:$A,0))</f>
        <v>SMBs</v>
      </c>
      <c r="Q1899" t="str">
        <f>INDEX(customers!$J:$J,MATCH(orders!$B1899,customers!$A:$A,0))</f>
        <v>Pro</v>
      </c>
      <c r="R1899" t="str">
        <f>INDEX(customers!$K:$K,MATCH(orders!$B1899,customers!$A:$A,0))</f>
        <v>Monthly</v>
      </c>
    </row>
    <row r="1900" spans="1:18" x14ac:dyDescent="0.25">
      <c r="A1900" t="s">
        <v>3506</v>
      </c>
      <c r="B1900" t="s">
        <v>3473</v>
      </c>
      <c r="C1900" t="s">
        <v>3505</v>
      </c>
      <c r="D1900">
        <v>45374</v>
      </c>
      <c r="E1900" t="s">
        <v>17</v>
      </c>
      <c r="F1900" t="s">
        <v>4</v>
      </c>
      <c r="G1900">
        <v>75</v>
      </c>
      <c r="H1900">
        <v>60</v>
      </c>
      <c r="I1900" s="26">
        <f t="shared" si="58"/>
        <v>45352</v>
      </c>
      <c r="J1900" s="26">
        <f>INDEX(customers!$L:$L,MATCH(orders!$B1900,customers!$A:$A,0))</f>
        <v>44927</v>
      </c>
      <c r="K1900">
        <v>1</v>
      </c>
      <c r="L1900">
        <f t="shared" si="59"/>
        <v>14</v>
      </c>
      <c r="M1900" s="26" t="str">
        <f>INDEX(customers!$I:$I,MATCH(orders!$B1900,customers!$A:$A,0))</f>
        <v>Paid Search</v>
      </c>
      <c r="N1900" s="26" t="str">
        <f>INDEX(customers!$E:$E,MATCH(orders!$B1900,customers!$A:$A,0))</f>
        <v>Asia-Pacific</v>
      </c>
      <c r="O1900" s="26" t="str">
        <f>INDEX(customers!$F:$F,MATCH(orders!$B1900,customers!$A:$A,0))</f>
        <v>Education</v>
      </c>
      <c r="P1900" s="26" t="str">
        <f>INDEX(customers!$G:$G,MATCH(orders!$B1900,customers!$A:$A,0))</f>
        <v>SMBs</v>
      </c>
      <c r="Q1900" t="str">
        <f>INDEX(customers!$J:$J,MATCH(orders!$B1900,customers!$A:$A,0))</f>
        <v>Pro</v>
      </c>
      <c r="R1900" t="str">
        <f>INDEX(customers!$K:$K,MATCH(orders!$B1900,customers!$A:$A,0))</f>
        <v>Monthly</v>
      </c>
    </row>
    <row r="1901" spans="1:18" x14ac:dyDescent="0.25">
      <c r="A1901" t="s">
        <v>3507</v>
      </c>
      <c r="B1901" t="s">
        <v>3473</v>
      </c>
      <c r="C1901" t="s">
        <v>3508</v>
      </c>
      <c r="D1901">
        <v>45376</v>
      </c>
      <c r="E1901" t="s">
        <v>17</v>
      </c>
      <c r="F1901" t="s">
        <v>4</v>
      </c>
      <c r="G1901">
        <v>75</v>
      </c>
      <c r="H1901">
        <v>60</v>
      </c>
      <c r="I1901" s="26">
        <f t="shared" si="58"/>
        <v>45352</v>
      </c>
      <c r="J1901" s="26">
        <f>INDEX(customers!$L:$L,MATCH(orders!$B1901,customers!$A:$A,0))</f>
        <v>44927</v>
      </c>
      <c r="K1901">
        <v>1</v>
      </c>
      <c r="L1901">
        <f t="shared" si="59"/>
        <v>14</v>
      </c>
      <c r="M1901" s="26" t="str">
        <f>INDEX(customers!$I:$I,MATCH(orders!$B1901,customers!$A:$A,0))</f>
        <v>Paid Search</v>
      </c>
      <c r="N1901" s="26" t="str">
        <f>INDEX(customers!$E:$E,MATCH(orders!$B1901,customers!$A:$A,0))</f>
        <v>Asia-Pacific</v>
      </c>
      <c r="O1901" s="26" t="str">
        <f>INDEX(customers!$F:$F,MATCH(orders!$B1901,customers!$A:$A,0))</f>
        <v>Education</v>
      </c>
      <c r="P1901" s="26" t="str">
        <f>INDEX(customers!$G:$G,MATCH(orders!$B1901,customers!$A:$A,0))</f>
        <v>SMBs</v>
      </c>
      <c r="Q1901" t="str">
        <f>INDEX(customers!$J:$J,MATCH(orders!$B1901,customers!$A:$A,0))</f>
        <v>Pro</v>
      </c>
      <c r="R1901" t="str">
        <f>INDEX(customers!$K:$K,MATCH(orders!$B1901,customers!$A:$A,0))</f>
        <v>Monthly</v>
      </c>
    </row>
    <row r="1902" spans="1:18" x14ac:dyDescent="0.25">
      <c r="A1902" t="s">
        <v>3509</v>
      </c>
      <c r="B1902" t="s">
        <v>3473</v>
      </c>
      <c r="C1902" t="s">
        <v>3510</v>
      </c>
      <c r="D1902">
        <v>45407</v>
      </c>
      <c r="E1902" t="s">
        <v>17</v>
      </c>
      <c r="F1902" t="s">
        <v>4</v>
      </c>
      <c r="G1902">
        <v>75</v>
      </c>
      <c r="H1902">
        <v>60</v>
      </c>
      <c r="I1902" s="26">
        <f t="shared" si="58"/>
        <v>45383</v>
      </c>
      <c r="J1902" s="26">
        <f>INDEX(customers!$L:$L,MATCH(orders!$B1902,customers!$A:$A,0))</f>
        <v>44927</v>
      </c>
      <c r="K1902">
        <v>1</v>
      </c>
      <c r="L1902">
        <f t="shared" si="59"/>
        <v>15</v>
      </c>
      <c r="M1902" s="26" t="str">
        <f>INDEX(customers!$I:$I,MATCH(orders!$B1902,customers!$A:$A,0))</f>
        <v>Paid Search</v>
      </c>
      <c r="N1902" s="26" t="str">
        <f>INDEX(customers!$E:$E,MATCH(orders!$B1902,customers!$A:$A,0))</f>
        <v>Asia-Pacific</v>
      </c>
      <c r="O1902" s="26" t="str">
        <f>INDEX(customers!$F:$F,MATCH(orders!$B1902,customers!$A:$A,0))</f>
        <v>Education</v>
      </c>
      <c r="P1902" s="26" t="str">
        <f>INDEX(customers!$G:$G,MATCH(orders!$B1902,customers!$A:$A,0))</f>
        <v>SMBs</v>
      </c>
      <c r="Q1902" t="str">
        <f>INDEX(customers!$J:$J,MATCH(orders!$B1902,customers!$A:$A,0))</f>
        <v>Pro</v>
      </c>
      <c r="R1902" t="str">
        <f>INDEX(customers!$K:$K,MATCH(orders!$B1902,customers!$A:$A,0))</f>
        <v>Monthly</v>
      </c>
    </row>
    <row r="1903" spans="1:18" x14ac:dyDescent="0.25">
      <c r="A1903" t="s">
        <v>3511</v>
      </c>
      <c r="B1903" t="s">
        <v>3473</v>
      </c>
      <c r="C1903" t="s">
        <v>3510</v>
      </c>
      <c r="D1903">
        <v>45437</v>
      </c>
      <c r="E1903" t="s">
        <v>17</v>
      </c>
      <c r="F1903" t="s">
        <v>4</v>
      </c>
      <c r="G1903">
        <v>75</v>
      </c>
      <c r="H1903">
        <v>60</v>
      </c>
      <c r="I1903" s="26">
        <f t="shared" si="58"/>
        <v>45413</v>
      </c>
      <c r="J1903" s="26">
        <f>INDEX(customers!$L:$L,MATCH(orders!$B1903,customers!$A:$A,0))</f>
        <v>44927</v>
      </c>
      <c r="K1903">
        <v>1</v>
      </c>
      <c r="L1903">
        <f t="shared" si="59"/>
        <v>16</v>
      </c>
      <c r="M1903" s="26" t="str">
        <f>INDEX(customers!$I:$I,MATCH(orders!$B1903,customers!$A:$A,0))</f>
        <v>Paid Search</v>
      </c>
      <c r="N1903" s="26" t="str">
        <f>INDEX(customers!$E:$E,MATCH(orders!$B1903,customers!$A:$A,0))</f>
        <v>Asia-Pacific</v>
      </c>
      <c r="O1903" s="26" t="str">
        <f>INDEX(customers!$F:$F,MATCH(orders!$B1903,customers!$A:$A,0))</f>
        <v>Education</v>
      </c>
      <c r="P1903" s="26" t="str">
        <f>INDEX(customers!$G:$G,MATCH(orders!$B1903,customers!$A:$A,0))</f>
        <v>SMBs</v>
      </c>
      <c r="Q1903" t="str">
        <f>INDEX(customers!$J:$J,MATCH(orders!$B1903,customers!$A:$A,0))</f>
        <v>Pro</v>
      </c>
      <c r="R1903" t="str">
        <f>INDEX(customers!$K:$K,MATCH(orders!$B1903,customers!$A:$A,0))</f>
        <v>Monthly</v>
      </c>
    </row>
    <row r="1904" spans="1:18" x14ac:dyDescent="0.25">
      <c r="A1904" t="s">
        <v>3512</v>
      </c>
      <c r="B1904" t="s">
        <v>3473</v>
      </c>
      <c r="C1904" t="s">
        <v>3513</v>
      </c>
      <c r="D1904">
        <v>45438</v>
      </c>
      <c r="E1904" t="s">
        <v>18</v>
      </c>
      <c r="F1904" t="s">
        <v>4</v>
      </c>
      <c r="G1904">
        <v>135</v>
      </c>
      <c r="H1904">
        <v>110.7</v>
      </c>
      <c r="I1904" s="26">
        <f t="shared" si="58"/>
        <v>45413</v>
      </c>
      <c r="J1904" s="26">
        <f>INDEX(customers!$L:$L,MATCH(orders!$B1904,customers!$A:$A,0))</f>
        <v>44927</v>
      </c>
      <c r="K1904">
        <v>1</v>
      </c>
      <c r="L1904">
        <f t="shared" si="59"/>
        <v>16</v>
      </c>
      <c r="M1904" s="26" t="str">
        <f>INDEX(customers!$I:$I,MATCH(orders!$B1904,customers!$A:$A,0))</f>
        <v>Paid Search</v>
      </c>
      <c r="N1904" s="26" t="str">
        <f>INDEX(customers!$E:$E,MATCH(orders!$B1904,customers!$A:$A,0))</f>
        <v>Asia-Pacific</v>
      </c>
      <c r="O1904" s="26" t="str">
        <f>INDEX(customers!$F:$F,MATCH(orders!$B1904,customers!$A:$A,0))</f>
        <v>Education</v>
      </c>
      <c r="P1904" s="26" t="str">
        <f>INDEX(customers!$G:$G,MATCH(orders!$B1904,customers!$A:$A,0))</f>
        <v>SMBs</v>
      </c>
      <c r="Q1904" t="str">
        <f>INDEX(customers!$J:$J,MATCH(orders!$B1904,customers!$A:$A,0))</f>
        <v>Pro</v>
      </c>
      <c r="R1904" t="str">
        <f>INDEX(customers!$K:$K,MATCH(orders!$B1904,customers!$A:$A,0))</f>
        <v>Monthly</v>
      </c>
    </row>
    <row r="1905" spans="1:18" x14ac:dyDescent="0.25">
      <c r="A1905" t="s">
        <v>3514</v>
      </c>
      <c r="B1905" t="s">
        <v>3473</v>
      </c>
      <c r="C1905" t="s">
        <v>3515</v>
      </c>
      <c r="D1905">
        <v>45469</v>
      </c>
      <c r="E1905" t="s">
        <v>18</v>
      </c>
      <c r="F1905" t="s">
        <v>4</v>
      </c>
      <c r="G1905">
        <v>135</v>
      </c>
      <c r="H1905">
        <v>110.7</v>
      </c>
      <c r="I1905" s="26">
        <f t="shared" si="58"/>
        <v>45444</v>
      </c>
      <c r="J1905" s="26">
        <f>INDEX(customers!$L:$L,MATCH(orders!$B1905,customers!$A:$A,0))</f>
        <v>44927</v>
      </c>
      <c r="K1905">
        <v>1</v>
      </c>
      <c r="L1905">
        <f t="shared" si="59"/>
        <v>17</v>
      </c>
      <c r="M1905" s="26" t="str">
        <f>INDEX(customers!$I:$I,MATCH(orders!$B1905,customers!$A:$A,0))</f>
        <v>Paid Search</v>
      </c>
      <c r="N1905" s="26" t="str">
        <f>INDEX(customers!$E:$E,MATCH(orders!$B1905,customers!$A:$A,0))</f>
        <v>Asia-Pacific</v>
      </c>
      <c r="O1905" s="26" t="str">
        <f>INDEX(customers!$F:$F,MATCH(orders!$B1905,customers!$A:$A,0))</f>
        <v>Education</v>
      </c>
      <c r="P1905" s="26" t="str">
        <f>INDEX(customers!$G:$G,MATCH(orders!$B1905,customers!$A:$A,0))</f>
        <v>SMBs</v>
      </c>
      <c r="Q1905" t="str">
        <f>INDEX(customers!$J:$J,MATCH(orders!$B1905,customers!$A:$A,0))</f>
        <v>Pro</v>
      </c>
      <c r="R1905" t="str">
        <f>INDEX(customers!$K:$K,MATCH(orders!$B1905,customers!$A:$A,0))</f>
        <v>Monthly</v>
      </c>
    </row>
    <row r="1906" spans="1:18" x14ac:dyDescent="0.25">
      <c r="A1906" t="s">
        <v>3516</v>
      </c>
      <c r="B1906" t="s">
        <v>3473</v>
      </c>
      <c r="C1906" t="s">
        <v>3515</v>
      </c>
      <c r="D1906">
        <v>45499</v>
      </c>
      <c r="E1906" t="s">
        <v>18</v>
      </c>
      <c r="F1906" t="s">
        <v>4</v>
      </c>
      <c r="G1906">
        <v>135</v>
      </c>
      <c r="H1906">
        <v>110.7</v>
      </c>
      <c r="I1906" s="26">
        <f t="shared" si="58"/>
        <v>45474</v>
      </c>
      <c r="J1906" s="26">
        <f>INDEX(customers!$L:$L,MATCH(orders!$B1906,customers!$A:$A,0))</f>
        <v>44927</v>
      </c>
      <c r="K1906">
        <v>1</v>
      </c>
      <c r="L1906">
        <f t="shared" si="59"/>
        <v>18</v>
      </c>
      <c r="M1906" s="26" t="str">
        <f>INDEX(customers!$I:$I,MATCH(orders!$B1906,customers!$A:$A,0))</f>
        <v>Paid Search</v>
      </c>
      <c r="N1906" s="26" t="str">
        <f>INDEX(customers!$E:$E,MATCH(orders!$B1906,customers!$A:$A,0))</f>
        <v>Asia-Pacific</v>
      </c>
      <c r="O1906" s="26" t="str">
        <f>INDEX(customers!$F:$F,MATCH(orders!$B1906,customers!$A:$A,0))</f>
        <v>Education</v>
      </c>
      <c r="P1906" s="26" t="str">
        <f>INDEX(customers!$G:$G,MATCH(orders!$B1906,customers!$A:$A,0))</f>
        <v>SMBs</v>
      </c>
      <c r="Q1906" t="str">
        <f>INDEX(customers!$J:$J,MATCH(orders!$B1906,customers!$A:$A,0))</f>
        <v>Pro</v>
      </c>
      <c r="R1906" t="str">
        <f>INDEX(customers!$K:$K,MATCH(orders!$B1906,customers!$A:$A,0))</f>
        <v>Monthly</v>
      </c>
    </row>
    <row r="1907" spans="1:18" x14ac:dyDescent="0.25">
      <c r="A1907" t="s">
        <v>3517</v>
      </c>
      <c r="B1907" t="s">
        <v>3473</v>
      </c>
      <c r="C1907" t="s">
        <v>3518</v>
      </c>
      <c r="D1907">
        <v>45500</v>
      </c>
      <c r="E1907" t="s">
        <v>19</v>
      </c>
      <c r="F1907" t="s">
        <v>4</v>
      </c>
      <c r="G1907">
        <v>315</v>
      </c>
      <c r="H1907">
        <v>267.75</v>
      </c>
      <c r="I1907" s="26">
        <f t="shared" si="58"/>
        <v>45474</v>
      </c>
      <c r="J1907" s="26">
        <f>INDEX(customers!$L:$L,MATCH(orders!$B1907,customers!$A:$A,0))</f>
        <v>44927</v>
      </c>
      <c r="K1907">
        <v>1</v>
      </c>
      <c r="L1907">
        <f t="shared" si="59"/>
        <v>18</v>
      </c>
      <c r="M1907" s="26" t="str">
        <f>INDEX(customers!$I:$I,MATCH(orders!$B1907,customers!$A:$A,0))</f>
        <v>Paid Search</v>
      </c>
      <c r="N1907" s="26" t="str">
        <f>INDEX(customers!$E:$E,MATCH(orders!$B1907,customers!$A:$A,0))</f>
        <v>Asia-Pacific</v>
      </c>
      <c r="O1907" s="26" t="str">
        <f>INDEX(customers!$F:$F,MATCH(orders!$B1907,customers!$A:$A,0))</f>
        <v>Education</v>
      </c>
      <c r="P1907" s="26" t="str">
        <f>INDEX(customers!$G:$G,MATCH(orders!$B1907,customers!$A:$A,0))</f>
        <v>SMBs</v>
      </c>
      <c r="Q1907" t="str">
        <f>INDEX(customers!$J:$J,MATCH(orders!$B1907,customers!$A:$A,0))</f>
        <v>Pro</v>
      </c>
      <c r="R1907" t="str">
        <f>INDEX(customers!$K:$K,MATCH(orders!$B1907,customers!$A:$A,0))</f>
        <v>Monthly</v>
      </c>
    </row>
    <row r="1908" spans="1:18" x14ac:dyDescent="0.25">
      <c r="A1908" t="s">
        <v>3519</v>
      </c>
      <c r="B1908" t="s">
        <v>3473</v>
      </c>
      <c r="C1908" t="s">
        <v>3520</v>
      </c>
      <c r="D1908">
        <v>45531</v>
      </c>
      <c r="E1908" t="s">
        <v>18</v>
      </c>
      <c r="F1908" t="s">
        <v>4</v>
      </c>
      <c r="G1908">
        <v>135</v>
      </c>
      <c r="H1908">
        <v>110.7</v>
      </c>
      <c r="I1908" s="26">
        <f t="shared" si="58"/>
        <v>45505</v>
      </c>
      <c r="J1908" s="26">
        <f>INDEX(customers!$L:$L,MATCH(orders!$B1908,customers!$A:$A,0))</f>
        <v>44927</v>
      </c>
      <c r="K1908">
        <v>1</v>
      </c>
      <c r="L1908">
        <f t="shared" si="59"/>
        <v>19</v>
      </c>
      <c r="M1908" s="26" t="str">
        <f>INDEX(customers!$I:$I,MATCH(orders!$B1908,customers!$A:$A,0))</f>
        <v>Paid Search</v>
      </c>
      <c r="N1908" s="26" t="str">
        <f>INDEX(customers!$E:$E,MATCH(orders!$B1908,customers!$A:$A,0))</f>
        <v>Asia-Pacific</v>
      </c>
      <c r="O1908" s="26" t="str">
        <f>INDEX(customers!$F:$F,MATCH(orders!$B1908,customers!$A:$A,0))</f>
        <v>Education</v>
      </c>
      <c r="P1908" s="26" t="str">
        <f>INDEX(customers!$G:$G,MATCH(orders!$B1908,customers!$A:$A,0))</f>
        <v>SMBs</v>
      </c>
      <c r="Q1908" t="str">
        <f>INDEX(customers!$J:$J,MATCH(orders!$B1908,customers!$A:$A,0))</f>
        <v>Pro</v>
      </c>
      <c r="R1908" t="str">
        <f>INDEX(customers!$K:$K,MATCH(orders!$B1908,customers!$A:$A,0))</f>
        <v>Monthly</v>
      </c>
    </row>
    <row r="1909" spans="1:18" x14ac:dyDescent="0.25">
      <c r="A1909" t="s">
        <v>3521</v>
      </c>
      <c r="B1909" t="s">
        <v>3473</v>
      </c>
      <c r="C1909" t="s">
        <v>3522</v>
      </c>
      <c r="D1909">
        <v>45562</v>
      </c>
      <c r="E1909" t="s">
        <v>18</v>
      </c>
      <c r="F1909" t="s">
        <v>4</v>
      </c>
      <c r="G1909">
        <v>135</v>
      </c>
      <c r="H1909">
        <v>110.7</v>
      </c>
      <c r="I1909" s="26">
        <f t="shared" si="58"/>
        <v>45536</v>
      </c>
      <c r="J1909" s="26">
        <f>INDEX(customers!$L:$L,MATCH(orders!$B1909,customers!$A:$A,0))</f>
        <v>44927</v>
      </c>
      <c r="K1909">
        <v>1</v>
      </c>
      <c r="L1909">
        <f t="shared" si="59"/>
        <v>20</v>
      </c>
      <c r="M1909" s="26" t="str">
        <f>INDEX(customers!$I:$I,MATCH(orders!$B1909,customers!$A:$A,0))</f>
        <v>Paid Search</v>
      </c>
      <c r="N1909" s="26" t="str">
        <f>INDEX(customers!$E:$E,MATCH(orders!$B1909,customers!$A:$A,0))</f>
        <v>Asia-Pacific</v>
      </c>
      <c r="O1909" s="26" t="str">
        <f>INDEX(customers!$F:$F,MATCH(orders!$B1909,customers!$A:$A,0))</f>
        <v>Education</v>
      </c>
      <c r="P1909" s="26" t="str">
        <f>INDEX(customers!$G:$G,MATCH(orders!$B1909,customers!$A:$A,0))</f>
        <v>SMBs</v>
      </c>
      <c r="Q1909" t="str">
        <f>INDEX(customers!$J:$J,MATCH(orders!$B1909,customers!$A:$A,0))</f>
        <v>Pro</v>
      </c>
      <c r="R1909" t="str">
        <f>INDEX(customers!$K:$K,MATCH(orders!$B1909,customers!$A:$A,0))</f>
        <v>Monthly</v>
      </c>
    </row>
    <row r="1910" spans="1:18" x14ac:dyDescent="0.25">
      <c r="A1910" t="s">
        <v>3523</v>
      </c>
      <c r="B1910" t="s">
        <v>3473</v>
      </c>
      <c r="C1910" t="s">
        <v>3522</v>
      </c>
      <c r="D1910">
        <v>45592</v>
      </c>
      <c r="E1910" t="s">
        <v>18</v>
      </c>
      <c r="F1910" t="s">
        <v>4</v>
      </c>
      <c r="G1910">
        <v>135</v>
      </c>
      <c r="H1910">
        <v>110.7</v>
      </c>
      <c r="I1910" s="26">
        <f t="shared" si="58"/>
        <v>45566</v>
      </c>
      <c r="J1910" s="26">
        <f>INDEX(customers!$L:$L,MATCH(orders!$B1910,customers!$A:$A,0))</f>
        <v>44927</v>
      </c>
      <c r="K1910">
        <v>1</v>
      </c>
      <c r="L1910">
        <f t="shared" si="59"/>
        <v>21</v>
      </c>
      <c r="M1910" s="26" t="str">
        <f>INDEX(customers!$I:$I,MATCH(orders!$B1910,customers!$A:$A,0))</f>
        <v>Paid Search</v>
      </c>
      <c r="N1910" s="26" t="str">
        <f>INDEX(customers!$E:$E,MATCH(orders!$B1910,customers!$A:$A,0))</f>
        <v>Asia-Pacific</v>
      </c>
      <c r="O1910" s="26" t="str">
        <f>INDEX(customers!$F:$F,MATCH(orders!$B1910,customers!$A:$A,0))</f>
        <v>Education</v>
      </c>
      <c r="P1910" s="26" t="str">
        <f>INDEX(customers!$G:$G,MATCH(orders!$B1910,customers!$A:$A,0))</f>
        <v>SMBs</v>
      </c>
      <c r="Q1910" t="str">
        <f>INDEX(customers!$J:$J,MATCH(orders!$B1910,customers!$A:$A,0))</f>
        <v>Pro</v>
      </c>
      <c r="R1910" t="str">
        <f>INDEX(customers!$K:$K,MATCH(orders!$B1910,customers!$A:$A,0))</f>
        <v>Monthly</v>
      </c>
    </row>
    <row r="1911" spans="1:18" x14ac:dyDescent="0.25">
      <c r="A1911" t="s">
        <v>3524</v>
      </c>
      <c r="B1911" t="s">
        <v>3473</v>
      </c>
      <c r="C1911" t="s">
        <v>3525</v>
      </c>
      <c r="D1911">
        <v>45593</v>
      </c>
      <c r="E1911" t="s">
        <v>18</v>
      </c>
      <c r="F1911" t="s">
        <v>4</v>
      </c>
      <c r="G1911">
        <v>135</v>
      </c>
      <c r="H1911">
        <v>110.7</v>
      </c>
      <c r="I1911" s="26">
        <f t="shared" si="58"/>
        <v>45566</v>
      </c>
      <c r="J1911" s="26">
        <f>INDEX(customers!$L:$L,MATCH(orders!$B1911,customers!$A:$A,0))</f>
        <v>44927</v>
      </c>
      <c r="K1911">
        <v>1</v>
      </c>
      <c r="L1911">
        <f t="shared" si="59"/>
        <v>21</v>
      </c>
      <c r="M1911" s="26" t="str">
        <f>INDEX(customers!$I:$I,MATCH(orders!$B1911,customers!$A:$A,0))</f>
        <v>Paid Search</v>
      </c>
      <c r="N1911" s="26" t="str">
        <f>INDEX(customers!$E:$E,MATCH(orders!$B1911,customers!$A:$A,0))</f>
        <v>Asia-Pacific</v>
      </c>
      <c r="O1911" s="26" t="str">
        <f>INDEX(customers!$F:$F,MATCH(orders!$B1911,customers!$A:$A,0))</f>
        <v>Education</v>
      </c>
      <c r="P1911" s="26" t="str">
        <f>INDEX(customers!$G:$G,MATCH(orders!$B1911,customers!$A:$A,0))</f>
        <v>SMBs</v>
      </c>
      <c r="Q1911" t="str">
        <f>INDEX(customers!$J:$J,MATCH(orders!$B1911,customers!$A:$A,0))</f>
        <v>Pro</v>
      </c>
      <c r="R1911" t="str">
        <f>INDEX(customers!$K:$K,MATCH(orders!$B1911,customers!$A:$A,0))</f>
        <v>Monthly</v>
      </c>
    </row>
    <row r="1912" spans="1:18" x14ac:dyDescent="0.25">
      <c r="A1912" t="s">
        <v>3526</v>
      </c>
      <c r="B1912" t="s">
        <v>3473</v>
      </c>
      <c r="C1912" t="s">
        <v>3527</v>
      </c>
      <c r="D1912">
        <v>45624</v>
      </c>
      <c r="E1912" t="s">
        <v>18</v>
      </c>
      <c r="F1912" t="s">
        <v>4</v>
      </c>
      <c r="G1912">
        <v>135</v>
      </c>
      <c r="H1912">
        <v>110.7</v>
      </c>
      <c r="I1912" s="26">
        <f t="shared" si="58"/>
        <v>45597</v>
      </c>
      <c r="J1912" s="26">
        <f>INDEX(customers!$L:$L,MATCH(orders!$B1912,customers!$A:$A,0))</f>
        <v>44927</v>
      </c>
      <c r="K1912">
        <v>1</v>
      </c>
      <c r="L1912">
        <f t="shared" si="59"/>
        <v>22</v>
      </c>
      <c r="M1912" s="26" t="str">
        <f>INDEX(customers!$I:$I,MATCH(orders!$B1912,customers!$A:$A,0))</f>
        <v>Paid Search</v>
      </c>
      <c r="N1912" s="26" t="str">
        <f>INDEX(customers!$E:$E,MATCH(orders!$B1912,customers!$A:$A,0))</f>
        <v>Asia-Pacific</v>
      </c>
      <c r="O1912" s="26" t="str">
        <f>INDEX(customers!$F:$F,MATCH(orders!$B1912,customers!$A:$A,0))</f>
        <v>Education</v>
      </c>
      <c r="P1912" s="26" t="str">
        <f>INDEX(customers!$G:$G,MATCH(orders!$B1912,customers!$A:$A,0))</f>
        <v>SMBs</v>
      </c>
      <c r="Q1912" t="str">
        <f>INDEX(customers!$J:$J,MATCH(orders!$B1912,customers!$A:$A,0))</f>
        <v>Pro</v>
      </c>
      <c r="R1912" t="str">
        <f>INDEX(customers!$K:$K,MATCH(orders!$B1912,customers!$A:$A,0))</f>
        <v>Monthly</v>
      </c>
    </row>
    <row r="1913" spans="1:18" x14ac:dyDescent="0.25">
      <c r="A1913" t="s">
        <v>3528</v>
      </c>
      <c r="B1913" t="s">
        <v>3473</v>
      </c>
      <c r="C1913" t="s">
        <v>3527</v>
      </c>
      <c r="D1913">
        <v>45654</v>
      </c>
      <c r="E1913" t="s">
        <v>18</v>
      </c>
      <c r="F1913" t="s">
        <v>4</v>
      </c>
      <c r="G1913">
        <v>135</v>
      </c>
      <c r="H1913">
        <v>110.7</v>
      </c>
      <c r="I1913" s="26">
        <f t="shared" si="58"/>
        <v>45627</v>
      </c>
      <c r="J1913" s="26">
        <f>INDEX(customers!$L:$L,MATCH(orders!$B1913,customers!$A:$A,0))</f>
        <v>44927</v>
      </c>
      <c r="K1913">
        <v>1</v>
      </c>
      <c r="L1913">
        <f t="shared" si="59"/>
        <v>23</v>
      </c>
      <c r="M1913" s="26" t="str">
        <f>INDEX(customers!$I:$I,MATCH(orders!$B1913,customers!$A:$A,0))</f>
        <v>Paid Search</v>
      </c>
      <c r="N1913" s="26" t="str">
        <f>INDEX(customers!$E:$E,MATCH(orders!$B1913,customers!$A:$A,0))</f>
        <v>Asia-Pacific</v>
      </c>
      <c r="O1913" s="26" t="str">
        <f>INDEX(customers!$F:$F,MATCH(orders!$B1913,customers!$A:$A,0))</f>
        <v>Education</v>
      </c>
      <c r="P1913" s="26" t="str">
        <f>INDEX(customers!$G:$G,MATCH(orders!$B1913,customers!$A:$A,0))</f>
        <v>SMBs</v>
      </c>
      <c r="Q1913" t="str">
        <f>INDEX(customers!$J:$J,MATCH(orders!$B1913,customers!$A:$A,0))</f>
        <v>Pro</v>
      </c>
      <c r="R1913" t="str">
        <f>INDEX(customers!$K:$K,MATCH(orders!$B1913,customers!$A:$A,0))</f>
        <v>Monthly</v>
      </c>
    </row>
    <row r="1914" spans="1:18" x14ac:dyDescent="0.25">
      <c r="A1914" t="s">
        <v>3529</v>
      </c>
      <c r="B1914" t="s">
        <v>3473</v>
      </c>
      <c r="C1914" t="s">
        <v>3530</v>
      </c>
      <c r="D1914">
        <v>45655</v>
      </c>
      <c r="E1914" t="s">
        <v>18</v>
      </c>
      <c r="F1914" t="s">
        <v>4</v>
      </c>
      <c r="G1914">
        <v>135</v>
      </c>
      <c r="H1914">
        <v>110.7</v>
      </c>
      <c r="I1914" s="26">
        <f t="shared" si="58"/>
        <v>45627</v>
      </c>
      <c r="J1914" s="26">
        <f>INDEX(customers!$L:$L,MATCH(orders!$B1914,customers!$A:$A,0))</f>
        <v>44927</v>
      </c>
      <c r="K1914">
        <v>1</v>
      </c>
      <c r="L1914">
        <f t="shared" si="59"/>
        <v>23</v>
      </c>
      <c r="M1914" s="26" t="str">
        <f>INDEX(customers!$I:$I,MATCH(orders!$B1914,customers!$A:$A,0))</f>
        <v>Paid Search</v>
      </c>
      <c r="N1914" s="26" t="str">
        <f>INDEX(customers!$E:$E,MATCH(orders!$B1914,customers!$A:$A,0))</f>
        <v>Asia-Pacific</v>
      </c>
      <c r="O1914" s="26" t="str">
        <f>INDEX(customers!$F:$F,MATCH(orders!$B1914,customers!$A:$A,0))</f>
        <v>Education</v>
      </c>
      <c r="P1914" s="26" t="str">
        <f>INDEX(customers!$G:$G,MATCH(orders!$B1914,customers!$A:$A,0))</f>
        <v>SMBs</v>
      </c>
      <c r="Q1914" t="str">
        <f>INDEX(customers!$J:$J,MATCH(orders!$B1914,customers!$A:$A,0))</f>
        <v>Pro</v>
      </c>
      <c r="R1914" t="str">
        <f>INDEX(customers!$K:$K,MATCH(orders!$B1914,customers!$A:$A,0))</f>
        <v>Monthly</v>
      </c>
    </row>
    <row r="1915" spans="1:18" x14ac:dyDescent="0.25">
      <c r="A1915" t="s">
        <v>3531</v>
      </c>
      <c r="B1915" t="s">
        <v>3532</v>
      </c>
      <c r="C1915" t="s">
        <v>3533</v>
      </c>
      <c r="D1915">
        <v>45086</v>
      </c>
      <c r="E1915" t="s">
        <v>17</v>
      </c>
      <c r="F1915" t="s">
        <v>5</v>
      </c>
      <c r="G1915">
        <v>600</v>
      </c>
      <c r="H1915">
        <v>480</v>
      </c>
      <c r="I1915" s="26">
        <f t="shared" si="58"/>
        <v>45078</v>
      </c>
      <c r="J1915" s="26">
        <f>INDEX(customers!$L:$L,MATCH(orders!$B1915,customers!$A:$A,0))</f>
        <v>45078</v>
      </c>
      <c r="K1915">
        <v>1</v>
      </c>
      <c r="L1915">
        <f t="shared" si="59"/>
        <v>0</v>
      </c>
      <c r="M1915" s="26" t="str">
        <f>INDEX(customers!$I:$I,MATCH(orders!$B1915,customers!$A:$A,0))</f>
        <v>Email</v>
      </c>
      <c r="N1915" s="26" t="str">
        <f>INDEX(customers!$E:$E,MATCH(orders!$B1915,customers!$A:$A,0))</f>
        <v>North America</v>
      </c>
      <c r="O1915" s="26" t="str">
        <f>INDEX(customers!$F:$F,MATCH(orders!$B1915,customers!$A:$A,0))</f>
        <v>Retail</v>
      </c>
      <c r="P1915" s="26" t="str">
        <f>INDEX(customers!$G:$G,MATCH(orders!$B1915,customers!$A:$A,0))</f>
        <v>Mid-Market</v>
      </c>
      <c r="Q1915" t="str">
        <f>INDEX(customers!$J:$J,MATCH(orders!$B1915,customers!$A:$A,0))</f>
        <v>Basic</v>
      </c>
      <c r="R1915" t="str">
        <f>INDEX(customers!$K:$K,MATCH(orders!$B1915,customers!$A:$A,0))</f>
        <v>Annual</v>
      </c>
    </row>
    <row r="1916" spans="1:18" x14ac:dyDescent="0.25">
      <c r="A1916" t="s">
        <v>3534</v>
      </c>
      <c r="B1916" t="s">
        <v>3532</v>
      </c>
      <c r="C1916" t="s">
        <v>3535</v>
      </c>
      <c r="D1916">
        <v>45452</v>
      </c>
      <c r="E1916" t="s">
        <v>17</v>
      </c>
      <c r="F1916" t="s">
        <v>5</v>
      </c>
      <c r="G1916">
        <v>600</v>
      </c>
      <c r="H1916">
        <v>480</v>
      </c>
      <c r="I1916" s="26">
        <f t="shared" si="58"/>
        <v>45444</v>
      </c>
      <c r="J1916" s="26">
        <f>INDEX(customers!$L:$L,MATCH(orders!$B1916,customers!$A:$A,0))</f>
        <v>45078</v>
      </c>
      <c r="K1916">
        <v>1</v>
      </c>
      <c r="L1916">
        <f t="shared" si="59"/>
        <v>12</v>
      </c>
      <c r="M1916" s="26" t="str">
        <f>INDEX(customers!$I:$I,MATCH(orders!$B1916,customers!$A:$A,0))</f>
        <v>Email</v>
      </c>
      <c r="N1916" s="26" t="str">
        <f>INDEX(customers!$E:$E,MATCH(orders!$B1916,customers!$A:$A,0))</f>
        <v>North America</v>
      </c>
      <c r="O1916" s="26" t="str">
        <f>INDEX(customers!$F:$F,MATCH(orders!$B1916,customers!$A:$A,0))</f>
        <v>Retail</v>
      </c>
      <c r="P1916" s="26" t="str">
        <f>INDEX(customers!$G:$G,MATCH(orders!$B1916,customers!$A:$A,0))</f>
        <v>Mid-Market</v>
      </c>
      <c r="Q1916" t="str">
        <f>INDEX(customers!$J:$J,MATCH(orders!$B1916,customers!$A:$A,0))</f>
        <v>Basic</v>
      </c>
      <c r="R1916" t="str">
        <f>INDEX(customers!$K:$K,MATCH(orders!$B1916,customers!$A:$A,0))</f>
        <v>Annual</v>
      </c>
    </row>
    <row r="1917" spans="1:18" x14ac:dyDescent="0.25">
      <c r="A1917" t="s">
        <v>3536</v>
      </c>
      <c r="B1917" t="s">
        <v>3537</v>
      </c>
      <c r="C1917" t="s">
        <v>3538</v>
      </c>
      <c r="D1917">
        <v>44594</v>
      </c>
      <c r="E1917" t="s">
        <v>17</v>
      </c>
      <c r="F1917" t="s">
        <v>4</v>
      </c>
      <c r="G1917">
        <v>75</v>
      </c>
      <c r="H1917">
        <v>60</v>
      </c>
      <c r="I1917" s="26">
        <f t="shared" si="58"/>
        <v>44593</v>
      </c>
      <c r="J1917" s="26">
        <f>INDEX(customers!$L:$L,MATCH(orders!$B1917,customers!$A:$A,0))</f>
        <v>44593</v>
      </c>
      <c r="K1917">
        <v>1</v>
      </c>
      <c r="L1917">
        <f t="shared" si="59"/>
        <v>0</v>
      </c>
      <c r="M1917" s="26" t="str">
        <f>INDEX(customers!$I:$I,MATCH(orders!$B1917,customers!$A:$A,0))</f>
        <v>Paid Search</v>
      </c>
      <c r="N1917" s="26" t="str">
        <f>INDEX(customers!$E:$E,MATCH(orders!$B1917,customers!$A:$A,0))</f>
        <v>North America</v>
      </c>
      <c r="O1917" s="26" t="str">
        <f>INDEX(customers!$F:$F,MATCH(orders!$B1917,customers!$A:$A,0))</f>
        <v>Tech</v>
      </c>
      <c r="P1917" s="26" t="str">
        <f>INDEX(customers!$G:$G,MATCH(orders!$B1917,customers!$A:$A,0))</f>
        <v>SMBs</v>
      </c>
      <c r="Q1917" t="str">
        <f>INDEX(customers!$J:$J,MATCH(orders!$B1917,customers!$A:$A,0))</f>
        <v>Basic</v>
      </c>
      <c r="R1917" t="str">
        <f>INDEX(customers!$K:$K,MATCH(orders!$B1917,customers!$A:$A,0))</f>
        <v>Monthly</v>
      </c>
    </row>
    <row r="1918" spans="1:18" x14ac:dyDescent="0.25">
      <c r="A1918" t="s">
        <v>3539</v>
      </c>
      <c r="B1918" t="s">
        <v>3537</v>
      </c>
      <c r="C1918" t="s">
        <v>3538</v>
      </c>
      <c r="D1918">
        <v>44622</v>
      </c>
      <c r="E1918" t="s">
        <v>17</v>
      </c>
      <c r="F1918" t="s">
        <v>4</v>
      </c>
      <c r="G1918">
        <v>75</v>
      </c>
      <c r="H1918">
        <v>60</v>
      </c>
      <c r="I1918" s="26">
        <f t="shared" si="58"/>
        <v>44621</v>
      </c>
      <c r="J1918" s="26">
        <f>INDEX(customers!$L:$L,MATCH(orders!$B1918,customers!$A:$A,0))</f>
        <v>44593</v>
      </c>
      <c r="K1918">
        <v>1</v>
      </c>
      <c r="L1918">
        <f t="shared" si="59"/>
        <v>1</v>
      </c>
      <c r="M1918" s="26" t="str">
        <f>INDEX(customers!$I:$I,MATCH(orders!$B1918,customers!$A:$A,0))</f>
        <v>Paid Search</v>
      </c>
      <c r="N1918" s="26" t="str">
        <f>INDEX(customers!$E:$E,MATCH(orders!$B1918,customers!$A:$A,0))</f>
        <v>North America</v>
      </c>
      <c r="O1918" s="26" t="str">
        <f>INDEX(customers!$F:$F,MATCH(orders!$B1918,customers!$A:$A,0))</f>
        <v>Tech</v>
      </c>
      <c r="P1918" s="26" t="str">
        <f>INDEX(customers!$G:$G,MATCH(orders!$B1918,customers!$A:$A,0))</f>
        <v>SMBs</v>
      </c>
      <c r="Q1918" t="str">
        <f>INDEX(customers!$J:$J,MATCH(orders!$B1918,customers!$A:$A,0))</f>
        <v>Basic</v>
      </c>
      <c r="R1918" t="str">
        <f>INDEX(customers!$K:$K,MATCH(orders!$B1918,customers!$A:$A,0))</f>
        <v>Monthly</v>
      </c>
    </row>
    <row r="1919" spans="1:18" x14ac:dyDescent="0.25">
      <c r="A1919" t="s">
        <v>3540</v>
      </c>
      <c r="B1919" t="s">
        <v>3537</v>
      </c>
      <c r="C1919" t="s">
        <v>3541</v>
      </c>
      <c r="D1919">
        <v>44625</v>
      </c>
      <c r="E1919" t="s">
        <v>17</v>
      </c>
      <c r="F1919" t="s">
        <v>4</v>
      </c>
      <c r="G1919">
        <v>75</v>
      </c>
      <c r="H1919">
        <v>60</v>
      </c>
      <c r="I1919" s="26">
        <f t="shared" si="58"/>
        <v>44621</v>
      </c>
      <c r="J1919" s="26">
        <f>INDEX(customers!$L:$L,MATCH(orders!$B1919,customers!$A:$A,0))</f>
        <v>44593</v>
      </c>
      <c r="K1919">
        <v>1</v>
      </c>
      <c r="L1919">
        <f t="shared" si="59"/>
        <v>1</v>
      </c>
      <c r="M1919" s="26" t="str">
        <f>INDEX(customers!$I:$I,MATCH(orders!$B1919,customers!$A:$A,0))</f>
        <v>Paid Search</v>
      </c>
      <c r="N1919" s="26" t="str">
        <f>INDEX(customers!$E:$E,MATCH(orders!$B1919,customers!$A:$A,0))</f>
        <v>North America</v>
      </c>
      <c r="O1919" s="26" t="str">
        <f>INDEX(customers!$F:$F,MATCH(orders!$B1919,customers!$A:$A,0))</f>
        <v>Tech</v>
      </c>
      <c r="P1919" s="26" t="str">
        <f>INDEX(customers!$G:$G,MATCH(orders!$B1919,customers!$A:$A,0))</f>
        <v>SMBs</v>
      </c>
      <c r="Q1919" t="str">
        <f>INDEX(customers!$J:$J,MATCH(orders!$B1919,customers!$A:$A,0))</f>
        <v>Basic</v>
      </c>
      <c r="R1919" t="str">
        <f>INDEX(customers!$K:$K,MATCH(orders!$B1919,customers!$A:$A,0))</f>
        <v>Monthly</v>
      </c>
    </row>
    <row r="1920" spans="1:18" x14ac:dyDescent="0.25">
      <c r="A1920" t="s">
        <v>3542</v>
      </c>
      <c r="B1920" t="s">
        <v>3537</v>
      </c>
      <c r="C1920" t="s">
        <v>3543</v>
      </c>
      <c r="D1920">
        <v>44656</v>
      </c>
      <c r="E1920" t="s">
        <v>17</v>
      </c>
      <c r="F1920" t="s">
        <v>4</v>
      </c>
      <c r="G1920">
        <v>75</v>
      </c>
      <c r="H1920">
        <v>60</v>
      </c>
      <c r="I1920" s="26">
        <f t="shared" si="58"/>
        <v>44652</v>
      </c>
      <c r="J1920" s="26">
        <f>INDEX(customers!$L:$L,MATCH(orders!$B1920,customers!$A:$A,0))</f>
        <v>44593</v>
      </c>
      <c r="K1920">
        <v>1</v>
      </c>
      <c r="L1920">
        <f t="shared" si="59"/>
        <v>2</v>
      </c>
      <c r="M1920" s="26" t="str">
        <f>INDEX(customers!$I:$I,MATCH(orders!$B1920,customers!$A:$A,0))</f>
        <v>Paid Search</v>
      </c>
      <c r="N1920" s="26" t="str">
        <f>INDEX(customers!$E:$E,MATCH(orders!$B1920,customers!$A:$A,0))</f>
        <v>North America</v>
      </c>
      <c r="O1920" s="26" t="str">
        <f>INDEX(customers!$F:$F,MATCH(orders!$B1920,customers!$A:$A,0))</f>
        <v>Tech</v>
      </c>
      <c r="P1920" s="26" t="str">
        <f>INDEX(customers!$G:$G,MATCH(orders!$B1920,customers!$A:$A,0))</f>
        <v>SMBs</v>
      </c>
      <c r="Q1920" t="str">
        <f>INDEX(customers!$J:$J,MATCH(orders!$B1920,customers!$A:$A,0))</f>
        <v>Basic</v>
      </c>
      <c r="R1920" t="str">
        <f>INDEX(customers!$K:$K,MATCH(orders!$B1920,customers!$A:$A,0))</f>
        <v>Monthly</v>
      </c>
    </row>
    <row r="1921" spans="1:18" x14ac:dyDescent="0.25">
      <c r="A1921" t="s">
        <v>3544</v>
      </c>
      <c r="B1921" t="s">
        <v>3537</v>
      </c>
      <c r="C1921" t="s">
        <v>3543</v>
      </c>
      <c r="D1921">
        <v>44686</v>
      </c>
      <c r="E1921" t="s">
        <v>17</v>
      </c>
      <c r="F1921" t="s">
        <v>4</v>
      </c>
      <c r="G1921">
        <v>75</v>
      </c>
      <c r="H1921">
        <v>60</v>
      </c>
      <c r="I1921" s="26">
        <f t="shared" si="58"/>
        <v>44682</v>
      </c>
      <c r="J1921" s="26">
        <f>INDEX(customers!$L:$L,MATCH(orders!$B1921,customers!$A:$A,0))</f>
        <v>44593</v>
      </c>
      <c r="K1921">
        <v>1</v>
      </c>
      <c r="L1921">
        <f t="shared" si="59"/>
        <v>3</v>
      </c>
      <c r="M1921" s="26" t="str">
        <f>INDEX(customers!$I:$I,MATCH(orders!$B1921,customers!$A:$A,0))</f>
        <v>Paid Search</v>
      </c>
      <c r="N1921" s="26" t="str">
        <f>INDEX(customers!$E:$E,MATCH(orders!$B1921,customers!$A:$A,0))</f>
        <v>North America</v>
      </c>
      <c r="O1921" s="26" t="str">
        <f>INDEX(customers!$F:$F,MATCH(orders!$B1921,customers!$A:$A,0))</f>
        <v>Tech</v>
      </c>
      <c r="P1921" s="26" t="str">
        <f>INDEX(customers!$G:$G,MATCH(orders!$B1921,customers!$A:$A,0))</f>
        <v>SMBs</v>
      </c>
      <c r="Q1921" t="str">
        <f>INDEX(customers!$J:$J,MATCH(orders!$B1921,customers!$A:$A,0))</f>
        <v>Basic</v>
      </c>
      <c r="R1921" t="str">
        <f>INDEX(customers!$K:$K,MATCH(orders!$B1921,customers!$A:$A,0))</f>
        <v>Monthly</v>
      </c>
    </row>
    <row r="1922" spans="1:18" x14ac:dyDescent="0.25">
      <c r="A1922" t="s">
        <v>3545</v>
      </c>
      <c r="B1922" t="s">
        <v>3537</v>
      </c>
      <c r="C1922" t="s">
        <v>3546</v>
      </c>
      <c r="D1922">
        <v>44687</v>
      </c>
      <c r="E1922" t="s">
        <v>17</v>
      </c>
      <c r="F1922" t="s">
        <v>4</v>
      </c>
      <c r="G1922">
        <v>75</v>
      </c>
      <c r="H1922">
        <v>60</v>
      </c>
      <c r="I1922" s="26">
        <f t="shared" ref="I1922:I1985" si="60">EOMONTH(D1922,-1)+1</f>
        <v>44682</v>
      </c>
      <c r="J1922" s="26">
        <f>INDEX(customers!$L:$L,MATCH(orders!$B1922,customers!$A:$A,0))</f>
        <v>44593</v>
      </c>
      <c r="K1922">
        <v>1</v>
      </c>
      <c r="L1922">
        <f t="shared" si="59"/>
        <v>3</v>
      </c>
      <c r="M1922" s="26" t="str">
        <f>INDEX(customers!$I:$I,MATCH(orders!$B1922,customers!$A:$A,0))</f>
        <v>Paid Search</v>
      </c>
      <c r="N1922" s="26" t="str">
        <f>INDEX(customers!$E:$E,MATCH(orders!$B1922,customers!$A:$A,0))</f>
        <v>North America</v>
      </c>
      <c r="O1922" s="26" t="str">
        <f>INDEX(customers!$F:$F,MATCH(orders!$B1922,customers!$A:$A,0))</f>
        <v>Tech</v>
      </c>
      <c r="P1922" s="26" t="str">
        <f>INDEX(customers!$G:$G,MATCH(orders!$B1922,customers!$A:$A,0))</f>
        <v>SMBs</v>
      </c>
      <c r="Q1922" t="str">
        <f>INDEX(customers!$J:$J,MATCH(orders!$B1922,customers!$A:$A,0))</f>
        <v>Basic</v>
      </c>
      <c r="R1922" t="str">
        <f>INDEX(customers!$K:$K,MATCH(orders!$B1922,customers!$A:$A,0))</f>
        <v>Monthly</v>
      </c>
    </row>
    <row r="1923" spans="1:18" x14ac:dyDescent="0.25">
      <c r="A1923" t="s">
        <v>3547</v>
      </c>
      <c r="B1923" t="s">
        <v>3537</v>
      </c>
      <c r="C1923" t="s">
        <v>3548</v>
      </c>
      <c r="D1923">
        <v>44718</v>
      </c>
      <c r="E1923" t="s">
        <v>17</v>
      </c>
      <c r="F1923" t="s">
        <v>4</v>
      </c>
      <c r="G1923">
        <v>75</v>
      </c>
      <c r="H1923">
        <v>60</v>
      </c>
      <c r="I1923" s="26">
        <f t="shared" si="60"/>
        <v>44713</v>
      </c>
      <c r="J1923" s="26">
        <f>INDEX(customers!$L:$L,MATCH(orders!$B1923,customers!$A:$A,0))</f>
        <v>44593</v>
      </c>
      <c r="K1923">
        <v>1</v>
      </c>
      <c r="L1923">
        <f t="shared" ref="L1923:L1986" si="61">DATEDIF(J1923,I1923,"M")</f>
        <v>4</v>
      </c>
      <c r="M1923" s="26" t="str">
        <f>INDEX(customers!$I:$I,MATCH(orders!$B1923,customers!$A:$A,0))</f>
        <v>Paid Search</v>
      </c>
      <c r="N1923" s="26" t="str">
        <f>INDEX(customers!$E:$E,MATCH(orders!$B1923,customers!$A:$A,0))</f>
        <v>North America</v>
      </c>
      <c r="O1923" s="26" t="str">
        <f>INDEX(customers!$F:$F,MATCH(orders!$B1923,customers!$A:$A,0))</f>
        <v>Tech</v>
      </c>
      <c r="P1923" s="26" t="str">
        <f>INDEX(customers!$G:$G,MATCH(orders!$B1923,customers!$A:$A,0))</f>
        <v>SMBs</v>
      </c>
      <c r="Q1923" t="str">
        <f>INDEX(customers!$J:$J,MATCH(orders!$B1923,customers!$A:$A,0))</f>
        <v>Basic</v>
      </c>
      <c r="R1923" t="str">
        <f>INDEX(customers!$K:$K,MATCH(orders!$B1923,customers!$A:$A,0))</f>
        <v>Monthly</v>
      </c>
    </row>
    <row r="1924" spans="1:18" x14ac:dyDescent="0.25">
      <c r="A1924" t="s">
        <v>3549</v>
      </c>
      <c r="B1924" t="s">
        <v>3537</v>
      </c>
      <c r="C1924" t="s">
        <v>3548</v>
      </c>
      <c r="D1924">
        <v>44748</v>
      </c>
      <c r="E1924" t="s">
        <v>17</v>
      </c>
      <c r="F1924" t="s">
        <v>4</v>
      </c>
      <c r="G1924">
        <v>75</v>
      </c>
      <c r="H1924">
        <v>60</v>
      </c>
      <c r="I1924" s="26">
        <f t="shared" si="60"/>
        <v>44743</v>
      </c>
      <c r="J1924" s="26">
        <f>INDEX(customers!$L:$L,MATCH(orders!$B1924,customers!$A:$A,0))</f>
        <v>44593</v>
      </c>
      <c r="K1924">
        <v>1</v>
      </c>
      <c r="L1924">
        <f t="shared" si="61"/>
        <v>5</v>
      </c>
      <c r="M1924" s="26" t="str">
        <f>INDEX(customers!$I:$I,MATCH(orders!$B1924,customers!$A:$A,0))</f>
        <v>Paid Search</v>
      </c>
      <c r="N1924" s="26" t="str">
        <f>INDEX(customers!$E:$E,MATCH(orders!$B1924,customers!$A:$A,0))</f>
        <v>North America</v>
      </c>
      <c r="O1924" s="26" t="str">
        <f>INDEX(customers!$F:$F,MATCH(orders!$B1924,customers!$A:$A,0))</f>
        <v>Tech</v>
      </c>
      <c r="P1924" s="26" t="str">
        <f>INDEX(customers!$G:$G,MATCH(orders!$B1924,customers!$A:$A,0))</f>
        <v>SMBs</v>
      </c>
      <c r="Q1924" t="str">
        <f>INDEX(customers!$J:$J,MATCH(orders!$B1924,customers!$A:$A,0))</f>
        <v>Basic</v>
      </c>
      <c r="R1924" t="str">
        <f>INDEX(customers!$K:$K,MATCH(orders!$B1924,customers!$A:$A,0))</f>
        <v>Monthly</v>
      </c>
    </row>
    <row r="1925" spans="1:18" x14ac:dyDescent="0.25">
      <c r="A1925" t="s">
        <v>3550</v>
      </c>
      <c r="B1925" t="s">
        <v>3537</v>
      </c>
      <c r="C1925" t="s">
        <v>3551</v>
      </c>
      <c r="D1925">
        <v>44749</v>
      </c>
      <c r="E1925" t="s">
        <v>17</v>
      </c>
      <c r="F1925" t="s">
        <v>4</v>
      </c>
      <c r="G1925">
        <v>75</v>
      </c>
      <c r="H1925">
        <v>60</v>
      </c>
      <c r="I1925" s="26">
        <f t="shared" si="60"/>
        <v>44743</v>
      </c>
      <c r="J1925" s="26">
        <f>INDEX(customers!$L:$L,MATCH(orders!$B1925,customers!$A:$A,0))</f>
        <v>44593</v>
      </c>
      <c r="K1925">
        <v>1</v>
      </c>
      <c r="L1925">
        <f t="shared" si="61"/>
        <v>5</v>
      </c>
      <c r="M1925" s="26" t="str">
        <f>INDEX(customers!$I:$I,MATCH(orders!$B1925,customers!$A:$A,0))</f>
        <v>Paid Search</v>
      </c>
      <c r="N1925" s="26" t="str">
        <f>INDEX(customers!$E:$E,MATCH(orders!$B1925,customers!$A:$A,0))</f>
        <v>North America</v>
      </c>
      <c r="O1925" s="26" t="str">
        <f>INDEX(customers!$F:$F,MATCH(orders!$B1925,customers!$A:$A,0))</f>
        <v>Tech</v>
      </c>
      <c r="P1925" s="26" t="str">
        <f>INDEX(customers!$G:$G,MATCH(orders!$B1925,customers!$A:$A,0))</f>
        <v>SMBs</v>
      </c>
      <c r="Q1925" t="str">
        <f>INDEX(customers!$J:$J,MATCH(orders!$B1925,customers!$A:$A,0))</f>
        <v>Basic</v>
      </c>
      <c r="R1925" t="str">
        <f>INDEX(customers!$K:$K,MATCH(orders!$B1925,customers!$A:$A,0))</f>
        <v>Monthly</v>
      </c>
    </row>
    <row r="1926" spans="1:18" x14ac:dyDescent="0.25">
      <c r="A1926" t="s">
        <v>3552</v>
      </c>
      <c r="B1926" t="s">
        <v>3537</v>
      </c>
      <c r="C1926" t="s">
        <v>3553</v>
      </c>
      <c r="D1926">
        <v>44780</v>
      </c>
      <c r="E1926" t="s">
        <v>17</v>
      </c>
      <c r="F1926" t="s">
        <v>4</v>
      </c>
      <c r="G1926">
        <v>75</v>
      </c>
      <c r="H1926">
        <v>60</v>
      </c>
      <c r="I1926" s="26">
        <f t="shared" si="60"/>
        <v>44774</v>
      </c>
      <c r="J1926" s="26">
        <f>INDEX(customers!$L:$L,MATCH(orders!$B1926,customers!$A:$A,0))</f>
        <v>44593</v>
      </c>
      <c r="K1926">
        <v>1</v>
      </c>
      <c r="L1926">
        <f t="shared" si="61"/>
        <v>6</v>
      </c>
      <c r="M1926" s="26" t="str">
        <f>INDEX(customers!$I:$I,MATCH(orders!$B1926,customers!$A:$A,0))</f>
        <v>Paid Search</v>
      </c>
      <c r="N1926" s="26" t="str">
        <f>INDEX(customers!$E:$E,MATCH(orders!$B1926,customers!$A:$A,0))</f>
        <v>North America</v>
      </c>
      <c r="O1926" s="26" t="str">
        <f>INDEX(customers!$F:$F,MATCH(orders!$B1926,customers!$A:$A,0))</f>
        <v>Tech</v>
      </c>
      <c r="P1926" s="26" t="str">
        <f>INDEX(customers!$G:$G,MATCH(orders!$B1926,customers!$A:$A,0))</f>
        <v>SMBs</v>
      </c>
      <c r="Q1926" t="str">
        <f>INDEX(customers!$J:$J,MATCH(orders!$B1926,customers!$A:$A,0))</f>
        <v>Basic</v>
      </c>
      <c r="R1926" t="str">
        <f>INDEX(customers!$K:$K,MATCH(orders!$B1926,customers!$A:$A,0))</f>
        <v>Monthly</v>
      </c>
    </row>
    <row r="1927" spans="1:18" x14ac:dyDescent="0.25">
      <c r="A1927" t="s">
        <v>3554</v>
      </c>
      <c r="B1927" t="s">
        <v>3555</v>
      </c>
      <c r="C1927" t="s">
        <v>3556</v>
      </c>
      <c r="D1927">
        <v>45504</v>
      </c>
      <c r="E1927" t="s">
        <v>18</v>
      </c>
      <c r="F1927" t="s">
        <v>4</v>
      </c>
      <c r="G1927">
        <v>135</v>
      </c>
      <c r="H1927">
        <v>110.7</v>
      </c>
      <c r="I1927" s="26">
        <f t="shared" si="60"/>
        <v>45474</v>
      </c>
      <c r="J1927" s="26">
        <f>INDEX(customers!$L:$L,MATCH(orders!$B1927,customers!$A:$A,0))</f>
        <v>45474</v>
      </c>
      <c r="K1927">
        <v>1</v>
      </c>
      <c r="L1927">
        <f t="shared" si="61"/>
        <v>0</v>
      </c>
      <c r="M1927" s="26" t="str">
        <f>INDEX(customers!$I:$I,MATCH(orders!$B1927,customers!$A:$A,0))</f>
        <v>Paid Search</v>
      </c>
      <c r="N1927" s="26" t="str">
        <f>INDEX(customers!$E:$E,MATCH(orders!$B1927,customers!$A:$A,0))</f>
        <v>Europe</v>
      </c>
      <c r="O1927" s="26" t="str">
        <f>INDEX(customers!$F:$F,MATCH(orders!$B1927,customers!$A:$A,0))</f>
        <v>Tech</v>
      </c>
      <c r="P1927" s="26" t="str">
        <f>INDEX(customers!$G:$G,MATCH(orders!$B1927,customers!$A:$A,0))</f>
        <v>SMBs</v>
      </c>
      <c r="Q1927" t="str">
        <f>INDEX(customers!$J:$J,MATCH(orders!$B1927,customers!$A:$A,0))</f>
        <v>Pro</v>
      </c>
      <c r="R1927" t="str">
        <f>INDEX(customers!$K:$K,MATCH(orders!$B1927,customers!$A:$A,0))</f>
        <v>Monthly</v>
      </c>
    </row>
    <row r="1928" spans="1:18" x14ac:dyDescent="0.25">
      <c r="A1928" t="s">
        <v>3557</v>
      </c>
      <c r="B1928" t="s">
        <v>3555</v>
      </c>
      <c r="C1928" t="s">
        <v>3558</v>
      </c>
      <c r="D1928">
        <v>45535</v>
      </c>
      <c r="E1928" t="s">
        <v>18</v>
      </c>
      <c r="F1928" t="s">
        <v>4</v>
      </c>
      <c r="G1928">
        <v>135</v>
      </c>
      <c r="H1928">
        <v>110.7</v>
      </c>
      <c r="I1928" s="26">
        <f t="shared" si="60"/>
        <v>45505</v>
      </c>
      <c r="J1928" s="26">
        <f>INDEX(customers!$L:$L,MATCH(orders!$B1928,customers!$A:$A,0))</f>
        <v>45474</v>
      </c>
      <c r="K1928">
        <v>1</v>
      </c>
      <c r="L1928">
        <f t="shared" si="61"/>
        <v>1</v>
      </c>
      <c r="M1928" s="26" t="str">
        <f>INDEX(customers!$I:$I,MATCH(orders!$B1928,customers!$A:$A,0))</f>
        <v>Paid Search</v>
      </c>
      <c r="N1928" s="26" t="str">
        <f>INDEX(customers!$E:$E,MATCH(orders!$B1928,customers!$A:$A,0))</f>
        <v>Europe</v>
      </c>
      <c r="O1928" s="26" t="str">
        <f>INDEX(customers!$F:$F,MATCH(orders!$B1928,customers!$A:$A,0))</f>
        <v>Tech</v>
      </c>
      <c r="P1928" s="26" t="str">
        <f>INDEX(customers!$G:$G,MATCH(orders!$B1928,customers!$A:$A,0))</f>
        <v>SMBs</v>
      </c>
      <c r="Q1928" t="str">
        <f>INDEX(customers!$J:$J,MATCH(orders!$B1928,customers!$A:$A,0))</f>
        <v>Pro</v>
      </c>
      <c r="R1928" t="str">
        <f>INDEX(customers!$K:$K,MATCH(orders!$B1928,customers!$A:$A,0))</f>
        <v>Monthly</v>
      </c>
    </row>
    <row r="1929" spans="1:18" x14ac:dyDescent="0.25">
      <c r="A1929" t="s">
        <v>3559</v>
      </c>
      <c r="B1929" t="s">
        <v>3555</v>
      </c>
      <c r="C1929" t="s">
        <v>3558</v>
      </c>
      <c r="D1929">
        <v>45565</v>
      </c>
      <c r="E1929" t="s">
        <v>18</v>
      </c>
      <c r="F1929" t="s">
        <v>4</v>
      </c>
      <c r="G1929">
        <v>135</v>
      </c>
      <c r="H1929">
        <v>110.7</v>
      </c>
      <c r="I1929" s="26">
        <f t="shared" si="60"/>
        <v>45536</v>
      </c>
      <c r="J1929" s="26">
        <f>INDEX(customers!$L:$L,MATCH(orders!$B1929,customers!$A:$A,0))</f>
        <v>45474</v>
      </c>
      <c r="K1929">
        <v>1</v>
      </c>
      <c r="L1929">
        <f t="shared" si="61"/>
        <v>2</v>
      </c>
      <c r="M1929" s="26" t="str">
        <f>INDEX(customers!$I:$I,MATCH(orders!$B1929,customers!$A:$A,0))</f>
        <v>Paid Search</v>
      </c>
      <c r="N1929" s="26" t="str">
        <f>INDEX(customers!$E:$E,MATCH(orders!$B1929,customers!$A:$A,0))</f>
        <v>Europe</v>
      </c>
      <c r="O1929" s="26" t="str">
        <f>INDEX(customers!$F:$F,MATCH(orders!$B1929,customers!$A:$A,0))</f>
        <v>Tech</v>
      </c>
      <c r="P1929" s="26" t="str">
        <f>INDEX(customers!$G:$G,MATCH(orders!$B1929,customers!$A:$A,0))</f>
        <v>SMBs</v>
      </c>
      <c r="Q1929" t="str">
        <f>INDEX(customers!$J:$J,MATCH(orders!$B1929,customers!$A:$A,0))</f>
        <v>Pro</v>
      </c>
      <c r="R1929" t="str">
        <f>INDEX(customers!$K:$K,MATCH(orders!$B1929,customers!$A:$A,0))</f>
        <v>Monthly</v>
      </c>
    </row>
    <row r="1930" spans="1:18" x14ac:dyDescent="0.25">
      <c r="A1930" t="s">
        <v>3560</v>
      </c>
      <c r="B1930" t="s">
        <v>3555</v>
      </c>
      <c r="C1930" t="s">
        <v>3561</v>
      </c>
      <c r="D1930">
        <v>45566</v>
      </c>
      <c r="E1930" t="s">
        <v>18</v>
      </c>
      <c r="F1930" t="s">
        <v>4</v>
      </c>
      <c r="G1930">
        <v>135</v>
      </c>
      <c r="H1930">
        <v>110.7</v>
      </c>
      <c r="I1930" s="26">
        <f t="shared" si="60"/>
        <v>45566</v>
      </c>
      <c r="J1930" s="26">
        <f>INDEX(customers!$L:$L,MATCH(orders!$B1930,customers!$A:$A,0))</f>
        <v>45474</v>
      </c>
      <c r="K1930">
        <v>1</v>
      </c>
      <c r="L1930">
        <f t="shared" si="61"/>
        <v>3</v>
      </c>
      <c r="M1930" s="26" t="str">
        <f>INDEX(customers!$I:$I,MATCH(orders!$B1930,customers!$A:$A,0))</f>
        <v>Paid Search</v>
      </c>
      <c r="N1930" s="26" t="str">
        <f>INDEX(customers!$E:$E,MATCH(orders!$B1930,customers!$A:$A,0))</f>
        <v>Europe</v>
      </c>
      <c r="O1930" s="26" t="str">
        <f>INDEX(customers!$F:$F,MATCH(orders!$B1930,customers!$A:$A,0))</f>
        <v>Tech</v>
      </c>
      <c r="P1930" s="26" t="str">
        <f>INDEX(customers!$G:$G,MATCH(orders!$B1930,customers!$A:$A,0))</f>
        <v>SMBs</v>
      </c>
      <c r="Q1930" t="str">
        <f>INDEX(customers!$J:$J,MATCH(orders!$B1930,customers!$A:$A,0))</f>
        <v>Pro</v>
      </c>
      <c r="R1930" t="str">
        <f>INDEX(customers!$K:$K,MATCH(orders!$B1930,customers!$A:$A,0))</f>
        <v>Monthly</v>
      </c>
    </row>
    <row r="1931" spans="1:18" x14ac:dyDescent="0.25">
      <c r="A1931" t="s">
        <v>3562</v>
      </c>
      <c r="B1931" t="s">
        <v>3555</v>
      </c>
      <c r="C1931" t="s">
        <v>3563</v>
      </c>
      <c r="D1931">
        <v>45597</v>
      </c>
      <c r="E1931" t="s">
        <v>18</v>
      </c>
      <c r="F1931" t="s">
        <v>4</v>
      </c>
      <c r="G1931">
        <v>135</v>
      </c>
      <c r="H1931">
        <v>110.7</v>
      </c>
      <c r="I1931" s="26">
        <f t="shared" si="60"/>
        <v>45597</v>
      </c>
      <c r="J1931" s="26">
        <f>INDEX(customers!$L:$L,MATCH(orders!$B1931,customers!$A:$A,0))</f>
        <v>45474</v>
      </c>
      <c r="K1931">
        <v>1</v>
      </c>
      <c r="L1931">
        <f t="shared" si="61"/>
        <v>4</v>
      </c>
      <c r="M1931" s="26" t="str">
        <f>INDEX(customers!$I:$I,MATCH(orders!$B1931,customers!$A:$A,0))</f>
        <v>Paid Search</v>
      </c>
      <c r="N1931" s="26" t="str">
        <f>INDEX(customers!$E:$E,MATCH(orders!$B1931,customers!$A:$A,0))</f>
        <v>Europe</v>
      </c>
      <c r="O1931" s="26" t="str">
        <f>INDEX(customers!$F:$F,MATCH(orders!$B1931,customers!$A:$A,0))</f>
        <v>Tech</v>
      </c>
      <c r="P1931" s="26" t="str">
        <f>INDEX(customers!$G:$G,MATCH(orders!$B1931,customers!$A:$A,0))</f>
        <v>SMBs</v>
      </c>
      <c r="Q1931" t="str">
        <f>INDEX(customers!$J:$J,MATCH(orders!$B1931,customers!$A:$A,0))</f>
        <v>Pro</v>
      </c>
      <c r="R1931" t="str">
        <f>INDEX(customers!$K:$K,MATCH(orders!$B1931,customers!$A:$A,0))</f>
        <v>Monthly</v>
      </c>
    </row>
    <row r="1932" spans="1:18" x14ac:dyDescent="0.25">
      <c r="A1932" t="s">
        <v>3564</v>
      </c>
      <c r="B1932" t="s">
        <v>3555</v>
      </c>
      <c r="C1932" t="s">
        <v>3563</v>
      </c>
      <c r="D1932">
        <v>45627</v>
      </c>
      <c r="E1932" t="s">
        <v>18</v>
      </c>
      <c r="F1932" t="s">
        <v>4</v>
      </c>
      <c r="G1932">
        <v>135</v>
      </c>
      <c r="H1932">
        <v>110.7</v>
      </c>
      <c r="I1932" s="26">
        <f t="shared" si="60"/>
        <v>45627</v>
      </c>
      <c r="J1932" s="26">
        <f>INDEX(customers!$L:$L,MATCH(orders!$B1932,customers!$A:$A,0))</f>
        <v>45474</v>
      </c>
      <c r="K1932">
        <v>1</v>
      </c>
      <c r="L1932">
        <f t="shared" si="61"/>
        <v>5</v>
      </c>
      <c r="M1932" s="26" t="str">
        <f>INDEX(customers!$I:$I,MATCH(orders!$B1932,customers!$A:$A,0))</f>
        <v>Paid Search</v>
      </c>
      <c r="N1932" s="26" t="str">
        <f>INDEX(customers!$E:$E,MATCH(orders!$B1932,customers!$A:$A,0))</f>
        <v>Europe</v>
      </c>
      <c r="O1932" s="26" t="str">
        <f>INDEX(customers!$F:$F,MATCH(orders!$B1932,customers!$A:$A,0))</f>
        <v>Tech</v>
      </c>
      <c r="P1932" s="26" t="str">
        <f>INDEX(customers!$G:$G,MATCH(orders!$B1932,customers!$A:$A,0))</f>
        <v>SMBs</v>
      </c>
      <c r="Q1932" t="str">
        <f>INDEX(customers!$J:$J,MATCH(orders!$B1932,customers!$A:$A,0))</f>
        <v>Pro</v>
      </c>
      <c r="R1932" t="str">
        <f>INDEX(customers!$K:$K,MATCH(orders!$B1932,customers!$A:$A,0))</f>
        <v>Monthly</v>
      </c>
    </row>
    <row r="1933" spans="1:18" x14ac:dyDescent="0.25">
      <c r="A1933" t="s">
        <v>3565</v>
      </c>
      <c r="B1933" t="s">
        <v>3555</v>
      </c>
      <c r="C1933" t="s">
        <v>3566</v>
      </c>
      <c r="D1933">
        <v>45628</v>
      </c>
      <c r="E1933" t="s">
        <v>18</v>
      </c>
      <c r="F1933" t="s">
        <v>4</v>
      </c>
      <c r="G1933">
        <v>135</v>
      </c>
      <c r="H1933">
        <v>110.7</v>
      </c>
      <c r="I1933" s="26">
        <f t="shared" si="60"/>
        <v>45627</v>
      </c>
      <c r="J1933" s="26">
        <f>INDEX(customers!$L:$L,MATCH(orders!$B1933,customers!$A:$A,0))</f>
        <v>45474</v>
      </c>
      <c r="K1933">
        <v>1</v>
      </c>
      <c r="L1933">
        <f t="shared" si="61"/>
        <v>5</v>
      </c>
      <c r="M1933" s="26" t="str">
        <f>INDEX(customers!$I:$I,MATCH(orders!$B1933,customers!$A:$A,0))</f>
        <v>Paid Search</v>
      </c>
      <c r="N1933" s="26" t="str">
        <f>INDEX(customers!$E:$E,MATCH(orders!$B1933,customers!$A:$A,0))</f>
        <v>Europe</v>
      </c>
      <c r="O1933" s="26" t="str">
        <f>INDEX(customers!$F:$F,MATCH(orders!$B1933,customers!$A:$A,0))</f>
        <v>Tech</v>
      </c>
      <c r="P1933" s="26" t="str">
        <f>INDEX(customers!$G:$G,MATCH(orders!$B1933,customers!$A:$A,0))</f>
        <v>SMBs</v>
      </c>
      <c r="Q1933" t="str">
        <f>INDEX(customers!$J:$J,MATCH(orders!$B1933,customers!$A:$A,0))</f>
        <v>Pro</v>
      </c>
      <c r="R1933" t="str">
        <f>INDEX(customers!$K:$K,MATCH(orders!$B1933,customers!$A:$A,0))</f>
        <v>Monthly</v>
      </c>
    </row>
    <row r="1934" spans="1:18" x14ac:dyDescent="0.25">
      <c r="A1934" t="s">
        <v>3567</v>
      </c>
      <c r="B1934" t="s">
        <v>3568</v>
      </c>
      <c r="C1934" t="s">
        <v>3569</v>
      </c>
      <c r="D1934">
        <v>44610</v>
      </c>
      <c r="E1934" t="s">
        <v>17</v>
      </c>
      <c r="F1934" t="s">
        <v>4</v>
      </c>
      <c r="G1934">
        <v>75</v>
      </c>
      <c r="H1934">
        <v>60</v>
      </c>
      <c r="I1934" s="26">
        <f t="shared" si="60"/>
        <v>44593</v>
      </c>
      <c r="J1934" s="26">
        <f>INDEX(customers!$L:$L,MATCH(orders!$B1934,customers!$A:$A,0))</f>
        <v>44593</v>
      </c>
      <c r="K1934">
        <v>1</v>
      </c>
      <c r="L1934">
        <f t="shared" si="61"/>
        <v>0</v>
      </c>
      <c r="M1934" s="26" t="str">
        <f>INDEX(customers!$I:$I,MATCH(orders!$B1934,customers!$A:$A,0))</f>
        <v>Affiliate</v>
      </c>
      <c r="N1934" s="26" t="str">
        <f>INDEX(customers!$E:$E,MATCH(orders!$B1934,customers!$A:$A,0))</f>
        <v>Europe</v>
      </c>
      <c r="O1934" s="26" t="str">
        <f>INDEX(customers!$F:$F,MATCH(orders!$B1934,customers!$A:$A,0))</f>
        <v>Healthcare</v>
      </c>
      <c r="P1934" s="26" t="str">
        <f>INDEX(customers!$G:$G,MATCH(orders!$B1934,customers!$A:$A,0))</f>
        <v>SMBs</v>
      </c>
      <c r="Q1934" t="str">
        <f>INDEX(customers!$J:$J,MATCH(orders!$B1934,customers!$A:$A,0))</f>
        <v>Basic</v>
      </c>
      <c r="R1934" t="str">
        <f>INDEX(customers!$K:$K,MATCH(orders!$B1934,customers!$A:$A,0))</f>
        <v>Monthly</v>
      </c>
    </row>
    <row r="1935" spans="1:18" x14ac:dyDescent="0.25">
      <c r="A1935" t="s">
        <v>3570</v>
      </c>
      <c r="B1935" t="s">
        <v>3568</v>
      </c>
      <c r="C1935" t="s">
        <v>3569</v>
      </c>
      <c r="D1935">
        <v>44638</v>
      </c>
      <c r="E1935" t="s">
        <v>17</v>
      </c>
      <c r="F1935" t="s">
        <v>4</v>
      </c>
      <c r="G1935">
        <v>75</v>
      </c>
      <c r="H1935">
        <v>60</v>
      </c>
      <c r="I1935" s="26">
        <f t="shared" si="60"/>
        <v>44621</v>
      </c>
      <c r="J1935" s="26">
        <f>INDEX(customers!$L:$L,MATCH(orders!$B1935,customers!$A:$A,0))</f>
        <v>44593</v>
      </c>
      <c r="K1935">
        <v>1</v>
      </c>
      <c r="L1935">
        <f t="shared" si="61"/>
        <v>1</v>
      </c>
      <c r="M1935" s="26" t="str">
        <f>INDEX(customers!$I:$I,MATCH(orders!$B1935,customers!$A:$A,0))</f>
        <v>Affiliate</v>
      </c>
      <c r="N1935" s="26" t="str">
        <f>INDEX(customers!$E:$E,MATCH(orders!$B1935,customers!$A:$A,0))</f>
        <v>Europe</v>
      </c>
      <c r="O1935" s="26" t="str">
        <f>INDEX(customers!$F:$F,MATCH(orders!$B1935,customers!$A:$A,0))</f>
        <v>Healthcare</v>
      </c>
      <c r="P1935" s="26" t="str">
        <f>INDEX(customers!$G:$G,MATCH(orders!$B1935,customers!$A:$A,0))</f>
        <v>SMBs</v>
      </c>
      <c r="Q1935" t="str">
        <f>INDEX(customers!$J:$J,MATCH(orders!$B1935,customers!$A:$A,0))</f>
        <v>Basic</v>
      </c>
      <c r="R1935" t="str">
        <f>INDEX(customers!$K:$K,MATCH(orders!$B1935,customers!$A:$A,0))</f>
        <v>Monthly</v>
      </c>
    </row>
    <row r="1936" spans="1:18" x14ac:dyDescent="0.25">
      <c r="A1936" t="s">
        <v>3571</v>
      </c>
      <c r="B1936" t="s">
        <v>3568</v>
      </c>
      <c r="C1936" t="s">
        <v>3572</v>
      </c>
      <c r="D1936">
        <v>44641</v>
      </c>
      <c r="E1936" t="s">
        <v>17</v>
      </c>
      <c r="F1936" t="s">
        <v>4</v>
      </c>
      <c r="G1936">
        <v>75</v>
      </c>
      <c r="H1936">
        <v>60</v>
      </c>
      <c r="I1936" s="26">
        <f t="shared" si="60"/>
        <v>44621</v>
      </c>
      <c r="J1936" s="26">
        <f>INDEX(customers!$L:$L,MATCH(orders!$B1936,customers!$A:$A,0))</f>
        <v>44593</v>
      </c>
      <c r="K1936">
        <v>1</v>
      </c>
      <c r="L1936">
        <f t="shared" si="61"/>
        <v>1</v>
      </c>
      <c r="M1936" s="26" t="str">
        <f>INDEX(customers!$I:$I,MATCH(orders!$B1936,customers!$A:$A,0))</f>
        <v>Affiliate</v>
      </c>
      <c r="N1936" s="26" t="str">
        <f>INDEX(customers!$E:$E,MATCH(orders!$B1936,customers!$A:$A,0))</f>
        <v>Europe</v>
      </c>
      <c r="O1936" s="26" t="str">
        <f>INDEX(customers!$F:$F,MATCH(orders!$B1936,customers!$A:$A,0))</f>
        <v>Healthcare</v>
      </c>
      <c r="P1936" s="26" t="str">
        <f>INDEX(customers!$G:$G,MATCH(orders!$B1936,customers!$A:$A,0))</f>
        <v>SMBs</v>
      </c>
      <c r="Q1936" t="str">
        <f>INDEX(customers!$J:$J,MATCH(orders!$B1936,customers!$A:$A,0))</f>
        <v>Basic</v>
      </c>
      <c r="R1936" t="str">
        <f>INDEX(customers!$K:$K,MATCH(orders!$B1936,customers!$A:$A,0))</f>
        <v>Monthly</v>
      </c>
    </row>
    <row r="1937" spans="1:18" x14ac:dyDescent="0.25">
      <c r="A1937" t="s">
        <v>3573</v>
      </c>
      <c r="B1937" t="s">
        <v>3568</v>
      </c>
      <c r="C1937" t="s">
        <v>3574</v>
      </c>
      <c r="D1937">
        <v>44672</v>
      </c>
      <c r="E1937" t="s">
        <v>17</v>
      </c>
      <c r="F1937" t="s">
        <v>4</v>
      </c>
      <c r="G1937">
        <v>75</v>
      </c>
      <c r="H1937">
        <v>60</v>
      </c>
      <c r="I1937" s="26">
        <f t="shared" si="60"/>
        <v>44652</v>
      </c>
      <c r="J1937" s="26">
        <f>INDEX(customers!$L:$L,MATCH(orders!$B1937,customers!$A:$A,0))</f>
        <v>44593</v>
      </c>
      <c r="K1937">
        <v>1</v>
      </c>
      <c r="L1937">
        <f t="shared" si="61"/>
        <v>2</v>
      </c>
      <c r="M1937" s="26" t="str">
        <f>INDEX(customers!$I:$I,MATCH(orders!$B1937,customers!$A:$A,0))</f>
        <v>Affiliate</v>
      </c>
      <c r="N1937" s="26" t="str">
        <f>INDEX(customers!$E:$E,MATCH(orders!$B1937,customers!$A:$A,0))</f>
        <v>Europe</v>
      </c>
      <c r="O1937" s="26" t="str">
        <f>INDEX(customers!$F:$F,MATCH(orders!$B1937,customers!$A:$A,0))</f>
        <v>Healthcare</v>
      </c>
      <c r="P1937" s="26" t="str">
        <f>INDEX(customers!$G:$G,MATCH(orders!$B1937,customers!$A:$A,0))</f>
        <v>SMBs</v>
      </c>
      <c r="Q1937" t="str">
        <f>INDEX(customers!$J:$J,MATCH(orders!$B1937,customers!$A:$A,0))</f>
        <v>Basic</v>
      </c>
      <c r="R1937" t="str">
        <f>INDEX(customers!$K:$K,MATCH(orders!$B1937,customers!$A:$A,0))</f>
        <v>Monthly</v>
      </c>
    </row>
    <row r="1938" spans="1:18" x14ac:dyDescent="0.25">
      <c r="A1938" t="s">
        <v>3575</v>
      </c>
      <c r="B1938" t="s">
        <v>3568</v>
      </c>
      <c r="C1938" t="s">
        <v>3574</v>
      </c>
      <c r="D1938">
        <v>44702</v>
      </c>
      <c r="E1938" t="s">
        <v>17</v>
      </c>
      <c r="F1938" t="s">
        <v>4</v>
      </c>
      <c r="G1938">
        <v>75</v>
      </c>
      <c r="H1938">
        <v>60</v>
      </c>
      <c r="I1938" s="26">
        <f t="shared" si="60"/>
        <v>44682</v>
      </c>
      <c r="J1938" s="26">
        <f>INDEX(customers!$L:$L,MATCH(orders!$B1938,customers!$A:$A,0))</f>
        <v>44593</v>
      </c>
      <c r="K1938">
        <v>1</v>
      </c>
      <c r="L1938">
        <f t="shared" si="61"/>
        <v>3</v>
      </c>
      <c r="M1938" s="26" t="str">
        <f>INDEX(customers!$I:$I,MATCH(orders!$B1938,customers!$A:$A,0))</f>
        <v>Affiliate</v>
      </c>
      <c r="N1938" s="26" t="str">
        <f>INDEX(customers!$E:$E,MATCH(orders!$B1938,customers!$A:$A,0))</f>
        <v>Europe</v>
      </c>
      <c r="O1938" s="26" t="str">
        <f>INDEX(customers!$F:$F,MATCH(orders!$B1938,customers!$A:$A,0))</f>
        <v>Healthcare</v>
      </c>
      <c r="P1938" s="26" t="str">
        <f>INDEX(customers!$G:$G,MATCH(orders!$B1938,customers!$A:$A,0))</f>
        <v>SMBs</v>
      </c>
      <c r="Q1938" t="str">
        <f>INDEX(customers!$J:$J,MATCH(orders!$B1938,customers!$A:$A,0))</f>
        <v>Basic</v>
      </c>
      <c r="R1938" t="str">
        <f>INDEX(customers!$K:$K,MATCH(orders!$B1938,customers!$A:$A,0))</f>
        <v>Monthly</v>
      </c>
    </row>
    <row r="1939" spans="1:18" x14ac:dyDescent="0.25">
      <c r="A1939" t="s">
        <v>3576</v>
      </c>
      <c r="B1939" t="s">
        <v>3568</v>
      </c>
      <c r="C1939" t="s">
        <v>3577</v>
      </c>
      <c r="D1939">
        <v>44703</v>
      </c>
      <c r="E1939" t="s">
        <v>17</v>
      </c>
      <c r="F1939" t="s">
        <v>4</v>
      </c>
      <c r="G1939">
        <v>75</v>
      </c>
      <c r="H1939">
        <v>60</v>
      </c>
      <c r="I1939" s="26">
        <f t="shared" si="60"/>
        <v>44682</v>
      </c>
      <c r="J1939" s="26">
        <f>INDEX(customers!$L:$L,MATCH(orders!$B1939,customers!$A:$A,0))</f>
        <v>44593</v>
      </c>
      <c r="K1939">
        <v>1</v>
      </c>
      <c r="L1939">
        <f t="shared" si="61"/>
        <v>3</v>
      </c>
      <c r="M1939" s="26" t="str">
        <f>INDEX(customers!$I:$I,MATCH(orders!$B1939,customers!$A:$A,0))</f>
        <v>Affiliate</v>
      </c>
      <c r="N1939" s="26" t="str">
        <f>INDEX(customers!$E:$E,MATCH(orders!$B1939,customers!$A:$A,0))</f>
        <v>Europe</v>
      </c>
      <c r="O1939" s="26" t="str">
        <f>INDEX(customers!$F:$F,MATCH(orders!$B1939,customers!$A:$A,0))</f>
        <v>Healthcare</v>
      </c>
      <c r="P1939" s="26" t="str">
        <f>INDEX(customers!$G:$G,MATCH(orders!$B1939,customers!$A:$A,0))</f>
        <v>SMBs</v>
      </c>
      <c r="Q1939" t="str">
        <f>INDEX(customers!$J:$J,MATCH(orders!$B1939,customers!$A:$A,0))</f>
        <v>Basic</v>
      </c>
      <c r="R1939" t="str">
        <f>INDEX(customers!$K:$K,MATCH(orders!$B1939,customers!$A:$A,0))</f>
        <v>Monthly</v>
      </c>
    </row>
    <row r="1940" spans="1:18" x14ac:dyDescent="0.25">
      <c r="A1940" t="s">
        <v>3578</v>
      </c>
      <c r="B1940" t="s">
        <v>3568</v>
      </c>
      <c r="C1940" t="s">
        <v>3579</v>
      </c>
      <c r="D1940">
        <v>44734</v>
      </c>
      <c r="E1940" t="s">
        <v>17</v>
      </c>
      <c r="F1940" t="s">
        <v>4</v>
      </c>
      <c r="G1940">
        <v>75</v>
      </c>
      <c r="H1940">
        <v>60</v>
      </c>
      <c r="I1940" s="26">
        <f t="shared" si="60"/>
        <v>44713</v>
      </c>
      <c r="J1940" s="26">
        <f>INDEX(customers!$L:$L,MATCH(orders!$B1940,customers!$A:$A,0))</f>
        <v>44593</v>
      </c>
      <c r="K1940">
        <v>1</v>
      </c>
      <c r="L1940">
        <f t="shared" si="61"/>
        <v>4</v>
      </c>
      <c r="M1940" s="26" t="str">
        <f>INDEX(customers!$I:$I,MATCH(orders!$B1940,customers!$A:$A,0))</f>
        <v>Affiliate</v>
      </c>
      <c r="N1940" s="26" t="str">
        <f>INDEX(customers!$E:$E,MATCH(orders!$B1940,customers!$A:$A,0))</f>
        <v>Europe</v>
      </c>
      <c r="O1940" s="26" t="str">
        <f>INDEX(customers!$F:$F,MATCH(orders!$B1940,customers!$A:$A,0))</f>
        <v>Healthcare</v>
      </c>
      <c r="P1940" s="26" t="str">
        <f>INDEX(customers!$G:$G,MATCH(orders!$B1940,customers!$A:$A,0))</f>
        <v>SMBs</v>
      </c>
      <c r="Q1940" t="str">
        <f>INDEX(customers!$J:$J,MATCH(orders!$B1940,customers!$A:$A,0))</f>
        <v>Basic</v>
      </c>
      <c r="R1940" t="str">
        <f>INDEX(customers!$K:$K,MATCH(orders!$B1940,customers!$A:$A,0))</f>
        <v>Monthly</v>
      </c>
    </row>
    <row r="1941" spans="1:18" x14ac:dyDescent="0.25">
      <c r="A1941" t="s">
        <v>3580</v>
      </c>
      <c r="B1941" t="s">
        <v>3581</v>
      </c>
      <c r="C1941" t="s">
        <v>3582</v>
      </c>
      <c r="D1941">
        <v>45409</v>
      </c>
      <c r="E1941" t="s">
        <v>17</v>
      </c>
      <c r="F1941" t="s">
        <v>4</v>
      </c>
      <c r="G1941">
        <v>75</v>
      </c>
      <c r="H1941">
        <v>60</v>
      </c>
      <c r="I1941" s="26">
        <f t="shared" si="60"/>
        <v>45383</v>
      </c>
      <c r="J1941" s="26">
        <f>INDEX(customers!$L:$L,MATCH(orders!$B1941,customers!$A:$A,0))</f>
        <v>45383</v>
      </c>
      <c r="K1941">
        <v>1</v>
      </c>
      <c r="L1941">
        <f t="shared" si="61"/>
        <v>0</v>
      </c>
      <c r="M1941" s="26" t="str">
        <f>INDEX(customers!$I:$I,MATCH(orders!$B1941,customers!$A:$A,0))</f>
        <v>Content</v>
      </c>
      <c r="N1941" s="26" t="str">
        <f>INDEX(customers!$E:$E,MATCH(orders!$B1941,customers!$A:$A,0))</f>
        <v>Asia-Pacific</v>
      </c>
      <c r="O1941" s="26" t="str">
        <f>INDEX(customers!$F:$F,MATCH(orders!$B1941,customers!$A:$A,0))</f>
        <v>Education</v>
      </c>
      <c r="P1941" s="26" t="str">
        <f>INDEX(customers!$G:$G,MATCH(orders!$B1941,customers!$A:$A,0))</f>
        <v>SMBs</v>
      </c>
      <c r="Q1941" t="str">
        <f>INDEX(customers!$J:$J,MATCH(orders!$B1941,customers!$A:$A,0))</f>
        <v>Basic</v>
      </c>
      <c r="R1941" t="str">
        <f>INDEX(customers!$K:$K,MATCH(orders!$B1941,customers!$A:$A,0))</f>
        <v>Monthly</v>
      </c>
    </row>
    <row r="1942" spans="1:18" x14ac:dyDescent="0.25">
      <c r="A1942" t="s">
        <v>3583</v>
      </c>
      <c r="B1942" t="s">
        <v>3581</v>
      </c>
      <c r="C1942" t="s">
        <v>3582</v>
      </c>
      <c r="D1942">
        <v>45439</v>
      </c>
      <c r="E1942" t="s">
        <v>17</v>
      </c>
      <c r="F1942" t="s">
        <v>4</v>
      </c>
      <c r="G1942">
        <v>75</v>
      </c>
      <c r="H1942">
        <v>60</v>
      </c>
      <c r="I1942" s="26">
        <f t="shared" si="60"/>
        <v>45413</v>
      </c>
      <c r="J1942" s="26">
        <f>INDEX(customers!$L:$L,MATCH(orders!$B1942,customers!$A:$A,0))</f>
        <v>45383</v>
      </c>
      <c r="K1942">
        <v>1</v>
      </c>
      <c r="L1942">
        <f t="shared" si="61"/>
        <v>1</v>
      </c>
      <c r="M1942" s="26" t="str">
        <f>INDEX(customers!$I:$I,MATCH(orders!$B1942,customers!$A:$A,0))</f>
        <v>Content</v>
      </c>
      <c r="N1942" s="26" t="str">
        <f>INDEX(customers!$E:$E,MATCH(orders!$B1942,customers!$A:$A,0))</f>
        <v>Asia-Pacific</v>
      </c>
      <c r="O1942" s="26" t="str">
        <f>INDEX(customers!$F:$F,MATCH(orders!$B1942,customers!$A:$A,0))</f>
        <v>Education</v>
      </c>
      <c r="P1942" s="26" t="str">
        <f>INDEX(customers!$G:$G,MATCH(orders!$B1942,customers!$A:$A,0))</f>
        <v>SMBs</v>
      </c>
      <c r="Q1942" t="str">
        <f>INDEX(customers!$J:$J,MATCH(orders!$B1942,customers!$A:$A,0))</f>
        <v>Basic</v>
      </c>
      <c r="R1942" t="str">
        <f>INDEX(customers!$K:$K,MATCH(orders!$B1942,customers!$A:$A,0))</f>
        <v>Monthly</v>
      </c>
    </row>
    <row r="1943" spans="1:18" x14ac:dyDescent="0.25">
      <c r="A1943" t="s">
        <v>3584</v>
      </c>
      <c r="B1943" t="s">
        <v>3581</v>
      </c>
      <c r="C1943" t="s">
        <v>3585</v>
      </c>
      <c r="D1943">
        <v>45440</v>
      </c>
      <c r="E1943" t="s">
        <v>17</v>
      </c>
      <c r="F1943" t="s">
        <v>4</v>
      </c>
      <c r="G1943">
        <v>75</v>
      </c>
      <c r="H1943">
        <v>60</v>
      </c>
      <c r="I1943" s="26">
        <f t="shared" si="60"/>
        <v>45413</v>
      </c>
      <c r="J1943" s="26">
        <f>INDEX(customers!$L:$L,MATCH(orders!$B1943,customers!$A:$A,0))</f>
        <v>45383</v>
      </c>
      <c r="K1943">
        <v>1</v>
      </c>
      <c r="L1943">
        <f t="shared" si="61"/>
        <v>1</v>
      </c>
      <c r="M1943" s="26" t="str">
        <f>INDEX(customers!$I:$I,MATCH(orders!$B1943,customers!$A:$A,0))</f>
        <v>Content</v>
      </c>
      <c r="N1943" s="26" t="str">
        <f>INDEX(customers!$E:$E,MATCH(orders!$B1943,customers!$A:$A,0))</f>
        <v>Asia-Pacific</v>
      </c>
      <c r="O1943" s="26" t="str">
        <f>INDEX(customers!$F:$F,MATCH(orders!$B1943,customers!$A:$A,0))</f>
        <v>Education</v>
      </c>
      <c r="P1943" s="26" t="str">
        <f>INDEX(customers!$G:$G,MATCH(orders!$B1943,customers!$A:$A,0))</f>
        <v>SMBs</v>
      </c>
      <c r="Q1943" t="str">
        <f>INDEX(customers!$J:$J,MATCH(orders!$B1943,customers!$A:$A,0))</f>
        <v>Basic</v>
      </c>
      <c r="R1943" t="str">
        <f>INDEX(customers!$K:$K,MATCH(orders!$B1943,customers!$A:$A,0))</f>
        <v>Monthly</v>
      </c>
    </row>
    <row r="1944" spans="1:18" x14ac:dyDescent="0.25">
      <c r="A1944" t="s">
        <v>3586</v>
      </c>
      <c r="B1944" t="s">
        <v>3581</v>
      </c>
      <c r="C1944" t="s">
        <v>3587</v>
      </c>
      <c r="D1944">
        <v>45471</v>
      </c>
      <c r="E1944" t="s">
        <v>17</v>
      </c>
      <c r="F1944" t="s">
        <v>4</v>
      </c>
      <c r="G1944">
        <v>75</v>
      </c>
      <c r="H1944">
        <v>60</v>
      </c>
      <c r="I1944" s="26">
        <f t="shared" si="60"/>
        <v>45444</v>
      </c>
      <c r="J1944" s="26">
        <f>INDEX(customers!$L:$L,MATCH(orders!$B1944,customers!$A:$A,0))</f>
        <v>45383</v>
      </c>
      <c r="K1944">
        <v>1</v>
      </c>
      <c r="L1944">
        <f t="shared" si="61"/>
        <v>2</v>
      </c>
      <c r="M1944" s="26" t="str">
        <f>INDEX(customers!$I:$I,MATCH(orders!$B1944,customers!$A:$A,0))</f>
        <v>Content</v>
      </c>
      <c r="N1944" s="26" t="str">
        <f>INDEX(customers!$E:$E,MATCH(orders!$B1944,customers!$A:$A,0))</f>
        <v>Asia-Pacific</v>
      </c>
      <c r="O1944" s="26" t="str">
        <f>INDEX(customers!$F:$F,MATCH(orders!$B1944,customers!$A:$A,0))</f>
        <v>Education</v>
      </c>
      <c r="P1944" s="26" t="str">
        <f>INDEX(customers!$G:$G,MATCH(orders!$B1944,customers!$A:$A,0))</f>
        <v>SMBs</v>
      </c>
      <c r="Q1944" t="str">
        <f>INDEX(customers!$J:$J,MATCH(orders!$B1944,customers!$A:$A,0))</f>
        <v>Basic</v>
      </c>
      <c r="R1944" t="str">
        <f>INDEX(customers!$K:$K,MATCH(orders!$B1944,customers!$A:$A,0))</f>
        <v>Monthly</v>
      </c>
    </row>
    <row r="1945" spans="1:18" x14ac:dyDescent="0.25">
      <c r="A1945" t="s">
        <v>3588</v>
      </c>
      <c r="B1945" t="s">
        <v>3581</v>
      </c>
      <c r="C1945" t="s">
        <v>3587</v>
      </c>
      <c r="D1945">
        <v>45501</v>
      </c>
      <c r="E1945" t="s">
        <v>17</v>
      </c>
      <c r="F1945" t="s">
        <v>4</v>
      </c>
      <c r="G1945">
        <v>75</v>
      </c>
      <c r="H1945">
        <v>60</v>
      </c>
      <c r="I1945" s="26">
        <f t="shared" si="60"/>
        <v>45474</v>
      </c>
      <c r="J1945" s="26">
        <f>INDEX(customers!$L:$L,MATCH(orders!$B1945,customers!$A:$A,0))</f>
        <v>45383</v>
      </c>
      <c r="K1945">
        <v>1</v>
      </c>
      <c r="L1945">
        <f t="shared" si="61"/>
        <v>3</v>
      </c>
      <c r="M1945" s="26" t="str">
        <f>INDEX(customers!$I:$I,MATCH(orders!$B1945,customers!$A:$A,0))</f>
        <v>Content</v>
      </c>
      <c r="N1945" s="26" t="str">
        <f>INDEX(customers!$E:$E,MATCH(orders!$B1945,customers!$A:$A,0))</f>
        <v>Asia-Pacific</v>
      </c>
      <c r="O1945" s="26" t="str">
        <f>INDEX(customers!$F:$F,MATCH(orders!$B1945,customers!$A:$A,0))</f>
        <v>Education</v>
      </c>
      <c r="P1945" s="26" t="str">
        <f>INDEX(customers!$G:$G,MATCH(orders!$B1945,customers!$A:$A,0))</f>
        <v>SMBs</v>
      </c>
      <c r="Q1945" t="str">
        <f>INDEX(customers!$J:$J,MATCH(orders!$B1945,customers!$A:$A,0))</f>
        <v>Basic</v>
      </c>
      <c r="R1945" t="str">
        <f>INDEX(customers!$K:$K,MATCH(orders!$B1945,customers!$A:$A,0))</f>
        <v>Monthly</v>
      </c>
    </row>
    <row r="1946" spans="1:18" x14ac:dyDescent="0.25">
      <c r="A1946" t="s">
        <v>3589</v>
      </c>
      <c r="B1946" t="s">
        <v>3581</v>
      </c>
      <c r="C1946" t="s">
        <v>3590</v>
      </c>
      <c r="D1946">
        <v>45502</v>
      </c>
      <c r="E1946" t="s">
        <v>17</v>
      </c>
      <c r="F1946" t="s">
        <v>4</v>
      </c>
      <c r="G1946">
        <v>75</v>
      </c>
      <c r="H1946">
        <v>60</v>
      </c>
      <c r="I1946" s="26">
        <f t="shared" si="60"/>
        <v>45474</v>
      </c>
      <c r="J1946" s="26">
        <f>INDEX(customers!$L:$L,MATCH(orders!$B1946,customers!$A:$A,0))</f>
        <v>45383</v>
      </c>
      <c r="K1946">
        <v>1</v>
      </c>
      <c r="L1946">
        <f t="shared" si="61"/>
        <v>3</v>
      </c>
      <c r="M1946" s="26" t="str">
        <f>INDEX(customers!$I:$I,MATCH(orders!$B1946,customers!$A:$A,0))</f>
        <v>Content</v>
      </c>
      <c r="N1946" s="26" t="str">
        <f>INDEX(customers!$E:$E,MATCH(orders!$B1946,customers!$A:$A,0))</f>
        <v>Asia-Pacific</v>
      </c>
      <c r="O1946" s="26" t="str">
        <f>INDEX(customers!$F:$F,MATCH(orders!$B1946,customers!$A:$A,0))</f>
        <v>Education</v>
      </c>
      <c r="P1946" s="26" t="str">
        <f>INDEX(customers!$G:$G,MATCH(orders!$B1946,customers!$A:$A,0))</f>
        <v>SMBs</v>
      </c>
      <c r="Q1946" t="str">
        <f>INDEX(customers!$J:$J,MATCH(orders!$B1946,customers!$A:$A,0))</f>
        <v>Basic</v>
      </c>
      <c r="R1946" t="str">
        <f>INDEX(customers!$K:$K,MATCH(orders!$B1946,customers!$A:$A,0))</f>
        <v>Monthly</v>
      </c>
    </row>
    <row r="1947" spans="1:18" x14ac:dyDescent="0.25">
      <c r="A1947" t="s">
        <v>3591</v>
      </c>
      <c r="B1947" t="s">
        <v>3581</v>
      </c>
      <c r="C1947" t="s">
        <v>3592</v>
      </c>
      <c r="D1947">
        <v>45533</v>
      </c>
      <c r="E1947" t="s">
        <v>17</v>
      </c>
      <c r="F1947" t="s">
        <v>4</v>
      </c>
      <c r="G1947">
        <v>75</v>
      </c>
      <c r="H1947">
        <v>60</v>
      </c>
      <c r="I1947" s="26">
        <f t="shared" si="60"/>
        <v>45505</v>
      </c>
      <c r="J1947" s="26">
        <f>INDEX(customers!$L:$L,MATCH(orders!$B1947,customers!$A:$A,0))</f>
        <v>45383</v>
      </c>
      <c r="K1947">
        <v>1</v>
      </c>
      <c r="L1947">
        <f t="shared" si="61"/>
        <v>4</v>
      </c>
      <c r="M1947" s="26" t="str">
        <f>INDEX(customers!$I:$I,MATCH(orders!$B1947,customers!$A:$A,0))</f>
        <v>Content</v>
      </c>
      <c r="N1947" s="26" t="str">
        <f>INDEX(customers!$E:$E,MATCH(orders!$B1947,customers!$A:$A,0))</f>
        <v>Asia-Pacific</v>
      </c>
      <c r="O1947" s="26" t="str">
        <f>INDEX(customers!$F:$F,MATCH(orders!$B1947,customers!$A:$A,0))</f>
        <v>Education</v>
      </c>
      <c r="P1947" s="26" t="str">
        <f>INDEX(customers!$G:$G,MATCH(orders!$B1947,customers!$A:$A,0))</f>
        <v>SMBs</v>
      </c>
      <c r="Q1947" t="str">
        <f>INDEX(customers!$J:$J,MATCH(orders!$B1947,customers!$A:$A,0))</f>
        <v>Basic</v>
      </c>
      <c r="R1947" t="str">
        <f>INDEX(customers!$K:$K,MATCH(orders!$B1947,customers!$A:$A,0))</f>
        <v>Monthly</v>
      </c>
    </row>
    <row r="1948" spans="1:18" x14ac:dyDescent="0.25">
      <c r="A1948" t="s">
        <v>3593</v>
      </c>
      <c r="B1948" t="s">
        <v>3581</v>
      </c>
      <c r="C1948" t="s">
        <v>3594</v>
      </c>
      <c r="D1948">
        <v>45564</v>
      </c>
      <c r="E1948" t="s">
        <v>17</v>
      </c>
      <c r="F1948" t="s">
        <v>4</v>
      </c>
      <c r="G1948">
        <v>75</v>
      </c>
      <c r="H1948">
        <v>60</v>
      </c>
      <c r="I1948" s="26">
        <f t="shared" si="60"/>
        <v>45536</v>
      </c>
      <c r="J1948" s="26">
        <f>INDEX(customers!$L:$L,MATCH(orders!$B1948,customers!$A:$A,0))</f>
        <v>45383</v>
      </c>
      <c r="K1948">
        <v>1</v>
      </c>
      <c r="L1948">
        <f t="shared" si="61"/>
        <v>5</v>
      </c>
      <c r="M1948" s="26" t="str">
        <f>INDEX(customers!$I:$I,MATCH(orders!$B1948,customers!$A:$A,0))</f>
        <v>Content</v>
      </c>
      <c r="N1948" s="26" t="str">
        <f>INDEX(customers!$E:$E,MATCH(orders!$B1948,customers!$A:$A,0))</f>
        <v>Asia-Pacific</v>
      </c>
      <c r="O1948" s="26" t="str">
        <f>INDEX(customers!$F:$F,MATCH(orders!$B1948,customers!$A:$A,0))</f>
        <v>Education</v>
      </c>
      <c r="P1948" s="26" t="str">
        <f>INDEX(customers!$G:$G,MATCH(orders!$B1948,customers!$A:$A,0))</f>
        <v>SMBs</v>
      </c>
      <c r="Q1948" t="str">
        <f>INDEX(customers!$J:$J,MATCH(orders!$B1948,customers!$A:$A,0))</f>
        <v>Basic</v>
      </c>
      <c r="R1948" t="str">
        <f>INDEX(customers!$K:$K,MATCH(orders!$B1948,customers!$A:$A,0))</f>
        <v>Monthly</v>
      </c>
    </row>
    <row r="1949" spans="1:18" x14ac:dyDescent="0.25">
      <c r="A1949" t="s">
        <v>3595</v>
      </c>
      <c r="B1949" t="s">
        <v>3581</v>
      </c>
      <c r="C1949" t="s">
        <v>3594</v>
      </c>
      <c r="D1949">
        <v>45594</v>
      </c>
      <c r="E1949" t="s">
        <v>17</v>
      </c>
      <c r="F1949" t="s">
        <v>4</v>
      </c>
      <c r="G1949">
        <v>75</v>
      </c>
      <c r="H1949">
        <v>60</v>
      </c>
      <c r="I1949" s="26">
        <f t="shared" si="60"/>
        <v>45566</v>
      </c>
      <c r="J1949" s="26">
        <f>INDEX(customers!$L:$L,MATCH(orders!$B1949,customers!$A:$A,0))</f>
        <v>45383</v>
      </c>
      <c r="K1949">
        <v>1</v>
      </c>
      <c r="L1949">
        <f t="shared" si="61"/>
        <v>6</v>
      </c>
      <c r="M1949" s="26" t="str">
        <f>INDEX(customers!$I:$I,MATCH(orders!$B1949,customers!$A:$A,0))</f>
        <v>Content</v>
      </c>
      <c r="N1949" s="26" t="str">
        <f>INDEX(customers!$E:$E,MATCH(orders!$B1949,customers!$A:$A,0))</f>
        <v>Asia-Pacific</v>
      </c>
      <c r="O1949" s="26" t="str">
        <f>INDEX(customers!$F:$F,MATCH(orders!$B1949,customers!$A:$A,0))</f>
        <v>Education</v>
      </c>
      <c r="P1949" s="26" t="str">
        <f>INDEX(customers!$G:$G,MATCH(orders!$B1949,customers!$A:$A,0))</f>
        <v>SMBs</v>
      </c>
      <c r="Q1949" t="str">
        <f>INDEX(customers!$J:$J,MATCH(orders!$B1949,customers!$A:$A,0))</f>
        <v>Basic</v>
      </c>
      <c r="R1949" t="str">
        <f>INDEX(customers!$K:$K,MATCH(orders!$B1949,customers!$A:$A,0))</f>
        <v>Monthly</v>
      </c>
    </row>
    <row r="1950" spans="1:18" x14ac:dyDescent="0.25">
      <c r="A1950" t="s">
        <v>3596</v>
      </c>
      <c r="B1950" t="s">
        <v>3581</v>
      </c>
      <c r="C1950" t="s">
        <v>3597</v>
      </c>
      <c r="D1950">
        <v>45595</v>
      </c>
      <c r="E1950" t="s">
        <v>17</v>
      </c>
      <c r="F1950" t="s">
        <v>4</v>
      </c>
      <c r="G1950">
        <v>75</v>
      </c>
      <c r="H1950">
        <v>60</v>
      </c>
      <c r="I1950" s="26">
        <f t="shared" si="60"/>
        <v>45566</v>
      </c>
      <c r="J1950" s="26">
        <f>INDEX(customers!$L:$L,MATCH(orders!$B1950,customers!$A:$A,0))</f>
        <v>45383</v>
      </c>
      <c r="K1950">
        <v>1</v>
      </c>
      <c r="L1950">
        <f t="shared" si="61"/>
        <v>6</v>
      </c>
      <c r="M1950" s="26" t="str">
        <f>INDEX(customers!$I:$I,MATCH(orders!$B1950,customers!$A:$A,0))</f>
        <v>Content</v>
      </c>
      <c r="N1950" s="26" t="str">
        <f>INDEX(customers!$E:$E,MATCH(orders!$B1950,customers!$A:$A,0))</f>
        <v>Asia-Pacific</v>
      </c>
      <c r="O1950" s="26" t="str">
        <f>INDEX(customers!$F:$F,MATCH(orders!$B1950,customers!$A:$A,0))</f>
        <v>Education</v>
      </c>
      <c r="P1950" s="26" t="str">
        <f>INDEX(customers!$G:$G,MATCH(orders!$B1950,customers!$A:$A,0))</f>
        <v>SMBs</v>
      </c>
      <c r="Q1950" t="str">
        <f>INDEX(customers!$J:$J,MATCH(orders!$B1950,customers!$A:$A,0))</f>
        <v>Basic</v>
      </c>
      <c r="R1950" t="str">
        <f>INDEX(customers!$K:$K,MATCH(orders!$B1950,customers!$A:$A,0))</f>
        <v>Monthly</v>
      </c>
    </row>
    <row r="1951" spans="1:18" x14ac:dyDescent="0.25">
      <c r="A1951" t="s">
        <v>3598</v>
      </c>
      <c r="B1951" t="s">
        <v>3581</v>
      </c>
      <c r="C1951" t="s">
        <v>3599</v>
      </c>
      <c r="D1951">
        <v>45626</v>
      </c>
      <c r="E1951" t="s">
        <v>17</v>
      </c>
      <c r="F1951" t="s">
        <v>4</v>
      </c>
      <c r="G1951">
        <v>75</v>
      </c>
      <c r="H1951">
        <v>60</v>
      </c>
      <c r="I1951" s="26">
        <f t="shared" si="60"/>
        <v>45597</v>
      </c>
      <c r="J1951" s="26">
        <f>INDEX(customers!$L:$L,MATCH(orders!$B1951,customers!$A:$A,0))</f>
        <v>45383</v>
      </c>
      <c r="K1951">
        <v>1</v>
      </c>
      <c r="L1951">
        <f t="shared" si="61"/>
        <v>7</v>
      </c>
      <c r="M1951" s="26" t="str">
        <f>INDEX(customers!$I:$I,MATCH(orders!$B1951,customers!$A:$A,0))</f>
        <v>Content</v>
      </c>
      <c r="N1951" s="26" t="str">
        <f>INDEX(customers!$E:$E,MATCH(orders!$B1951,customers!$A:$A,0))</f>
        <v>Asia-Pacific</v>
      </c>
      <c r="O1951" s="26" t="str">
        <f>INDEX(customers!$F:$F,MATCH(orders!$B1951,customers!$A:$A,0))</f>
        <v>Education</v>
      </c>
      <c r="P1951" s="26" t="str">
        <f>INDEX(customers!$G:$G,MATCH(orders!$B1951,customers!$A:$A,0))</f>
        <v>SMBs</v>
      </c>
      <c r="Q1951" t="str">
        <f>INDEX(customers!$J:$J,MATCH(orders!$B1951,customers!$A:$A,0))</f>
        <v>Basic</v>
      </c>
      <c r="R1951" t="str">
        <f>INDEX(customers!$K:$K,MATCH(orders!$B1951,customers!$A:$A,0))</f>
        <v>Monthly</v>
      </c>
    </row>
    <row r="1952" spans="1:18" x14ac:dyDescent="0.25">
      <c r="A1952" t="s">
        <v>3600</v>
      </c>
      <c r="B1952" t="s">
        <v>3581</v>
      </c>
      <c r="C1952" t="s">
        <v>3599</v>
      </c>
      <c r="D1952">
        <v>45656</v>
      </c>
      <c r="E1952" t="s">
        <v>17</v>
      </c>
      <c r="F1952" t="s">
        <v>4</v>
      </c>
      <c r="G1952">
        <v>75</v>
      </c>
      <c r="H1952">
        <v>60</v>
      </c>
      <c r="I1952" s="26">
        <f t="shared" si="60"/>
        <v>45627</v>
      </c>
      <c r="J1952" s="26">
        <f>INDEX(customers!$L:$L,MATCH(orders!$B1952,customers!$A:$A,0))</f>
        <v>45383</v>
      </c>
      <c r="K1952">
        <v>1</v>
      </c>
      <c r="L1952">
        <f t="shared" si="61"/>
        <v>8</v>
      </c>
      <c r="M1952" s="26" t="str">
        <f>INDEX(customers!$I:$I,MATCH(orders!$B1952,customers!$A:$A,0))</f>
        <v>Content</v>
      </c>
      <c r="N1952" s="26" t="str">
        <f>INDEX(customers!$E:$E,MATCH(orders!$B1952,customers!$A:$A,0))</f>
        <v>Asia-Pacific</v>
      </c>
      <c r="O1952" s="26" t="str">
        <f>INDEX(customers!$F:$F,MATCH(orders!$B1952,customers!$A:$A,0))</f>
        <v>Education</v>
      </c>
      <c r="P1952" s="26" t="str">
        <f>INDEX(customers!$G:$G,MATCH(orders!$B1952,customers!$A:$A,0))</f>
        <v>SMBs</v>
      </c>
      <c r="Q1952" t="str">
        <f>INDEX(customers!$J:$J,MATCH(orders!$B1952,customers!$A:$A,0))</f>
        <v>Basic</v>
      </c>
      <c r="R1952" t="str">
        <f>INDEX(customers!$K:$K,MATCH(orders!$B1952,customers!$A:$A,0))</f>
        <v>Monthly</v>
      </c>
    </row>
    <row r="1953" spans="1:18" x14ac:dyDescent="0.25">
      <c r="A1953" t="s">
        <v>3601</v>
      </c>
      <c r="B1953" t="s">
        <v>3581</v>
      </c>
      <c r="C1953" t="s">
        <v>3602</v>
      </c>
      <c r="D1953">
        <v>45657</v>
      </c>
      <c r="E1953" t="s">
        <v>17</v>
      </c>
      <c r="F1953" t="s">
        <v>4</v>
      </c>
      <c r="G1953">
        <v>75</v>
      </c>
      <c r="H1953">
        <v>60</v>
      </c>
      <c r="I1953" s="26">
        <f t="shared" si="60"/>
        <v>45627</v>
      </c>
      <c r="J1953" s="26">
        <f>INDEX(customers!$L:$L,MATCH(orders!$B1953,customers!$A:$A,0))</f>
        <v>45383</v>
      </c>
      <c r="K1953">
        <v>1</v>
      </c>
      <c r="L1953">
        <f t="shared" si="61"/>
        <v>8</v>
      </c>
      <c r="M1953" s="26" t="str">
        <f>INDEX(customers!$I:$I,MATCH(orders!$B1953,customers!$A:$A,0))</f>
        <v>Content</v>
      </c>
      <c r="N1953" s="26" t="str">
        <f>INDEX(customers!$E:$E,MATCH(orders!$B1953,customers!$A:$A,0))</f>
        <v>Asia-Pacific</v>
      </c>
      <c r="O1953" s="26" t="str">
        <f>INDEX(customers!$F:$F,MATCH(orders!$B1953,customers!$A:$A,0))</f>
        <v>Education</v>
      </c>
      <c r="P1953" s="26" t="str">
        <f>INDEX(customers!$G:$G,MATCH(orders!$B1953,customers!$A:$A,0))</f>
        <v>SMBs</v>
      </c>
      <c r="Q1953" t="str">
        <f>INDEX(customers!$J:$J,MATCH(orders!$B1953,customers!$A:$A,0))</f>
        <v>Basic</v>
      </c>
      <c r="R1953" t="str">
        <f>INDEX(customers!$K:$K,MATCH(orders!$B1953,customers!$A:$A,0))</f>
        <v>Monthly</v>
      </c>
    </row>
    <row r="1954" spans="1:18" x14ac:dyDescent="0.25">
      <c r="A1954" t="s">
        <v>3603</v>
      </c>
      <c r="B1954" t="s">
        <v>3604</v>
      </c>
      <c r="C1954" t="s">
        <v>3605</v>
      </c>
      <c r="D1954">
        <v>45375</v>
      </c>
      <c r="E1954" t="s">
        <v>17</v>
      </c>
      <c r="F1954" t="s">
        <v>4</v>
      </c>
      <c r="G1954">
        <v>75</v>
      </c>
      <c r="H1954">
        <v>60</v>
      </c>
      <c r="I1954" s="26">
        <f t="shared" si="60"/>
        <v>45352</v>
      </c>
      <c r="J1954" s="26">
        <f>INDEX(customers!$L:$L,MATCH(orders!$B1954,customers!$A:$A,0))</f>
        <v>45352</v>
      </c>
      <c r="K1954">
        <v>1</v>
      </c>
      <c r="L1954">
        <f t="shared" si="61"/>
        <v>0</v>
      </c>
      <c r="M1954" s="26" t="str">
        <f>INDEX(customers!$I:$I,MATCH(orders!$B1954,customers!$A:$A,0))</f>
        <v>Social Media</v>
      </c>
      <c r="N1954" s="26" t="str">
        <f>INDEX(customers!$E:$E,MATCH(orders!$B1954,customers!$A:$A,0))</f>
        <v>North America</v>
      </c>
      <c r="O1954" s="26" t="str">
        <f>INDEX(customers!$F:$F,MATCH(orders!$B1954,customers!$A:$A,0))</f>
        <v>Retail</v>
      </c>
      <c r="P1954" s="26" t="str">
        <f>INDEX(customers!$G:$G,MATCH(orders!$B1954,customers!$A:$A,0))</f>
        <v>SMBs</v>
      </c>
      <c r="Q1954" t="str">
        <f>INDEX(customers!$J:$J,MATCH(orders!$B1954,customers!$A:$A,0))</f>
        <v>Basic</v>
      </c>
      <c r="R1954" t="str">
        <f>INDEX(customers!$K:$K,MATCH(orders!$B1954,customers!$A:$A,0))</f>
        <v>Monthly</v>
      </c>
    </row>
    <row r="1955" spans="1:18" x14ac:dyDescent="0.25">
      <c r="A1955" t="s">
        <v>3606</v>
      </c>
      <c r="B1955" t="s">
        <v>3604</v>
      </c>
      <c r="C1955" t="s">
        <v>3607</v>
      </c>
      <c r="D1955">
        <v>45406</v>
      </c>
      <c r="E1955" t="s">
        <v>17</v>
      </c>
      <c r="F1955" t="s">
        <v>4</v>
      </c>
      <c r="G1955">
        <v>75</v>
      </c>
      <c r="H1955">
        <v>60</v>
      </c>
      <c r="I1955" s="26">
        <f t="shared" si="60"/>
        <v>45383</v>
      </c>
      <c r="J1955" s="26">
        <f>INDEX(customers!$L:$L,MATCH(orders!$B1955,customers!$A:$A,0))</f>
        <v>45352</v>
      </c>
      <c r="K1955">
        <v>1</v>
      </c>
      <c r="L1955">
        <f t="shared" si="61"/>
        <v>1</v>
      </c>
      <c r="M1955" s="26" t="str">
        <f>INDEX(customers!$I:$I,MATCH(orders!$B1955,customers!$A:$A,0))</f>
        <v>Social Media</v>
      </c>
      <c r="N1955" s="26" t="str">
        <f>INDEX(customers!$E:$E,MATCH(orders!$B1955,customers!$A:$A,0))</f>
        <v>North America</v>
      </c>
      <c r="O1955" s="26" t="str">
        <f>INDEX(customers!$F:$F,MATCH(orders!$B1955,customers!$A:$A,0))</f>
        <v>Retail</v>
      </c>
      <c r="P1955" s="26" t="str">
        <f>INDEX(customers!$G:$G,MATCH(orders!$B1955,customers!$A:$A,0))</f>
        <v>SMBs</v>
      </c>
      <c r="Q1955" t="str">
        <f>INDEX(customers!$J:$J,MATCH(orders!$B1955,customers!$A:$A,0))</f>
        <v>Basic</v>
      </c>
      <c r="R1955" t="str">
        <f>INDEX(customers!$K:$K,MATCH(orders!$B1955,customers!$A:$A,0))</f>
        <v>Monthly</v>
      </c>
    </row>
    <row r="1956" spans="1:18" x14ac:dyDescent="0.25">
      <c r="A1956" t="s">
        <v>3608</v>
      </c>
      <c r="B1956" t="s">
        <v>3604</v>
      </c>
      <c r="C1956" t="s">
        <v>3607</v>
      </c>
      <c r="D1956">
        <v>45436</v>
      </c>
      <c r="E1956" t="s">
        <v>17</v>
      </c>
      <c r="F1956" t="s">
        <v>4</v>
      </c>
      <c r="G1956">
        <v>75</v>
      </c>
      <c r="H1956">
        <v>60</v>
      </c>
      <c r="I1956" s="26">
        <f t="shared" si="60"/>
        <v>45413</v>
      </c>
      <c r="J1956" s="26">
        <f>INDEX(customers!$L:$L,MATCH(orders!$B1956,customers!$A:$A,0))</f>
        <v>45352</v>
      </c>
      <c r="K1956">
        <v>1</v>
      </c>
      <c r="L1956">
        <f t="shared" si="61"/>
        <v>2</v>
      </c>
      <c r="M1956" s="26" t="str">
        <f>INDEX(customers!$I:$I,MATCH(orders!$B1956,customers!$A:$A,0))</f>
        <v>Social Media</v>
      </c>
      <c r="N1956" s="26" t="str">
        <f>INDEX(customers!$E:$E,MATCH(orders!$B1956,customers!$A:$A,0))</f>
        <v>North America</v>
      </c>
      <c r="O1956" s="26" t="str">
        <f>INDEX(customers!$F:$F,MATCH(orders!$B1956,customers!$A:$A,0))</f>
        <v>Retail</v>
      </c>
      <c r="P1956" s="26" t="str">
        <f>INDEX(customers!$G:$G,MATCH(orders!$B1956,customers!$A:$A,0))</f>
        <v>SMBs</v>
      </c>
      <c r="Q1956" t="str">
        <f>INDEX(customers!$J:$J,MATCH(orders!$B1956,customers!$A:$A,0))</f>
        <v>Basic</v>
      </c>
      <c r="R1956" t="str">
        <f>INDEX(customers!$K:$K,MATCH(orders!$B1956,customers!$A:$A,0))</f>
        <v>Monthly</v>
      </c>
    </row>
    <row r="1957" spans="1:18" x14ac:dyDescent="0.25">
      <c r="A1957" t="s">
        <v>3609</v>
      </c>
      <c r="B1957" t="s">
        <v>3604</v>
      </c>
      <c r="C1957" t="s">
        <v>3610</v>
      </c>
      <c r="D1957">
        <v>45437</v>
      </c>
      <c r="E1957" t="s">
        <v>17</v>
      </c>
      <c r="F1957" t="s">
        <v>4</v>
      </c>
      <c r="G1957">
        <v>75</v>
      </c>
      <c r="H1957">
        <v>60</v>
      </c>
      <c r="I1957" s="26">
        <f t="shared" si="60"/>
        <v>45413</v>
      </c>
      <c r="J1957" s="26">
        <f>INDEX(customers!$L:$L,MATCH(orders!$B1957,customers!$A:$A,0))</f>
        <v>45352</v>
      </c>
      <c r="K1957">
        <v>1</v>
      </c>
      <c r="L1957">
        <f t="shared" si="61"/>
        <v>2</v>
      </c>
      <c r="M1957" s="26" t="str">
        <f>INDEX(customers!$I:$I,MATCH(orders!$B1957,customers!$A:$A,0))</f>
        <v>Social Media</v>
      </c>
      <c r="N1957" s="26" t="str">
        <f>INDEX(customers!$E:$E,MATCH(orders!$B1957,customers!$A:$A,0))</f>
        <v>North America</v>
      </c>
      <c r="O1957" s="26" t="str">
        <f>INDEX(customers!$F:$F,MATCH(orders!$B1957,customers!$A:$A,0))</f>
        <v>Retail</v>
      </c>
      <c r="P1957" s="26" t="str">
        <f>INDEX(customers!$G:$G,MATCH(orders!$B1957,customers!$A:$A,0))</f>
        <v>SMBs</v>
      </c>
      <c r="Q1957" t="str">
        <f>INDEX(customers!$J:$J,MATCH(orders!$B1957,customers!$A:$A,0))</f>
        <v>Basic</v>
      </c>
      <c r="R1957" t="str">
        <f>INDEX(customers!$K:$K,MATCH(orders!$B1957,customers!$A:$A,0))</f>
        <v>Monthly</v>
      </c>
    </row>
    <row r="1958" spans="1:18" x14ac:dyDescent="0.25">
      <c r="A1958" t="s">
        <v>3611</v>
      </c>
      <c r="B1958" t="s">
        <v>3604</v>
      </c>
      <c r="C1958" t="s">
        <v>3612</v>
      </c>
      <c r="D1958">
        <v>45468</v>
      </c>
      <c r="E1958" t="s">
        <v>17</v>
      </c>
      <c r="F1958" t="s">
        <v>4</v>
      </c>
      <c r="G1958">
        <v>75</v>
      </c>
      <c r="H1958">
        <v>60</v>
      </c>
      <c r="I1958" s="26">
        <f t="shared" si="60"/>
        <v>45444</v>
      </c>
      <c r="J1958" s="26">
        <f>INDEX(customers!$L:$L,MATCH(orders!$B1958,customers!$A:$A,0))</f>
        <v>45352</v>
      </c>
      <c r="K1958">
        <v>1</v>
      </c>
      <c r="L1958">
        <f t="shared" si="61"/>
        <v>3</v>
      </c>
      <c r="M1958" s="26" t="str">
        <f>INDEX(customers!$I:$I,MATCH(orders!$B1958,customers!$A:$A,0))</f>
        <v>Social Media</v>
      </c>
      <c r="N1958" s="26" t="str">
        <f>INDEX(customers!$E:$E,MATCH(orders!$B1958,customers!$A:$A,0))</f>
        <v>North America</v>
      </c>
      <c r="O1958" s="26" t="str">
        <f>INDEX(customers!$F:$F,MATCH(orders!$B1958,customers!$A:$A,0))</f>
        <v>Retail</v>
      </c>
      <c r="P1958" s="26" t="str">
        <f>INDEX(customers!$G:$G,MATCH(orders!$B1958,customers!$A:$A,0))</f>
        <v>SMBs</v>
      </c>
      <c r="Q1958" t="str">
        <f>INDEX(customers!$J:$J,MATCH(orders!$B1958,customers!$A:$A,0))</f>
        <v>Basic</v>
      </c>
      <c r="R1958" t="str">
        <f>INDEX(customers!$K:$K,MATCH(orders!$B1958,customers!$A:$A,0))</f>
        <v>Monthly</v>
      </c>
    </row>
    <row r="1959" spans="1:18" x14ac:dyDescent="0.25">
      <c r="A1959" t="s">
        <v>3613</v>
      </c>
      <c r="B1959" t="s">
        <v>3604</v>
      </c>
      <c r="C1959" t="s">
        <v>3612</v>
      </c>
      <c r="D1959">
        <v>45498</v>
      </c>
      <c r="E1959" t="s">
        <v>17</v>
      </c>
      <c r="F1959" t="s">
        <v>4</v>
      </c>
      <c r="G1959">
        <v>75</v>
      </c>
      <c r="H1959">
        <v>60</v>
      </c>
      <c r="I1959" s="26">
        <f t="shared" si="60"/>
        <v>45474</v>
      </c>
      <c r="J1959" s="26">
        <f>INDEX(customers!$L:$L,MATCH(orders!$B1959,customers!$A:$A,0))</f>
        <v>45352</v>
      </c>
      <c r="K1959">
        <v>1</v>
      </c>
      <c r="L1959">
        <f t="shared" si="61"/>
        <v>4</v>
      </c>
      <c r="M1959" s="26" t="str">
        <f>INDEX(customers!$I:$I,MATCH(orders!$B1959,customers!$A:$A,0))</f>
        <v>Social Media</v>
      </c>
      <c r="N1959" s="26" t="str">
        <f>INDEX(customers!$E:$E,MATCH(orders!$B1959,customers!$A:$A,0))</f>
        <v>North America</v>
      </c>
      <c r="O1959" s="26" t="str">
        <f>INDEX(customers!$F:$F,MATCH(orders!$B1959,customers!$A:$A,0))</f>
        <v>Retail</v>
      </c>
      <c r="P1959" s="26" t="str">
        <f>INDEX(customers!$G:$G,MATCH(orders!$B1959,customers!$A:$A,0))</f>
        <v>SMBs</v>
      </c>
      <c r="Q1959" t="str">
        <f>INDEX(customers!$J:$J,MATCH(orders!$B1959,customers!$A:$A,0))</f>
        <v>Basic</v>
      </c>
      <c r="R1959" t="str">
        <f>INDEX(customers!$K:$K,MATCH(orders!$B1959,customers!$A:$A,0))</f>
        <v>Monthly</v>
      </c>
    </row>
    <row r="1960" spans="1:18" x14ac:dyDescent="0.25">
      <c r="A1960" t="s">
        <v>3614</v>
      </c>
      <c r="B1960" t="s">
        <v>3604</v>
      </c>
      <c r="C1960" t="s">
        <v>3615</v>
      </c>
      <c r="D1960">
        <v>45499</v>
      </c>
      <c r="E1960" t="s">
        <v>17</v>
      </c>
      <c r="F1960" t="s">
        <v>4</v>
      </c>
      <c r="G1960">
        <v>75</v>
      </c>
      <c r="H1960">
        <v>60</v>
      </c>
      <c r="I1960" s="26">
        <f t="shared" si="60"/>
        <v>45474</v>
      </c>
      <c r="J1960" s="26">
        <f>INDEX(customers!$L:$L,MATCH(orders!$B1960,customers!$A:$A,0))</f>
        <v>45352</v>
      </c>
      <c r="K1960">
        <v>1</v>
      </c>
      <c r="L1960">
        <f t="shared" si="61"/>
        <v>4</v>
      </c>
      <c r="M1960" s="26" t="str">
        <f>INDEX(customers!$I:$I,MATCH(orders!$B1960,customers!$A:$A,0))</f>
        <v>Social Media</v>
      </c>
      <c r="N1960" s="26" t="str">
        <f>INDEX(customers!$E:$E,MATCH(orders!$B1960,customers!$A:$A,0))</f>
        <v>North America</v>
      </c>
      <c r="O1960" s="26" t="str">
        <f>INDEX(customers!$F:$F,MATCH(orders!$B1960,customers!$A:$A,0))</f>
        <v>Retail</v>
      </c>
      <c r="P1960" s="26" t="str">
        <f>INDEX(customers!$G:$G,MATCH(orders!$B1960,customers!$A:$A,0))</f>
        <v>SMBs</v>
      </c>
      <c r="Q1960" t="str">
        <f>INDEX(customers!$J:$J,MATCH(orders!$B1960,customers!$A:$A,0))</f>
        <v>Basic</v>
      </c>
      <c r="R1960" t="str">
        <f>INDEX(customers!$K:$K,MATCH(orders!$B1960,customers!$A:$A,0))</f>
        <v>Monthly</v>
      </c>
    </row>
    <row r="1961" spans="1:18" x14ac:dyDescent="0.25">
      <c r="A1961" t="s">
        <v>3616</v>
      </c>
      <c r="B1961" t="s">
        <v>3604</v>
      </c>
      <c r="C1961" t="s">
        <v>3617</v>
      </c>
      <c r="D1961">
        <v>45530</v>
      </c>
      <c r="E1961" t="s">
        <v>18</v>
      </c>
      <c r="F1961" t="s">
        <v>4</v>
      </c>
      <c r="G1961">
        <v>135</v>
      </c>
      <c r="H1961">
        <v>110.7</v>
      </c>
      <c r="I1961" s="26">
        <f t="shared" si="60"/>
        <v>45505</v>
      </c>
      <c r="J1961" s="26">
        <f>INDEX(customers!$L:$L,MATCH(orders!$B1961,customers!$A:$A,0))</f>
        <v>45352</v>
      </c>
      <c r="K1961">
        <v>1</v>
      </c>
      <c r="L1961">
        <f t="shared" si="61"/>
        <v>5</v>
      </c>
      <c r="M1961" s="26" t="str">
        <f>INDEX(customers!$I:$I,MATCH(orders!$B1961,customers!$A:$A,0))</f>
        <v>Social Media</v>
      </c>
      <c r="N1961" s="26" t="str">
        <f>INDEX(customers!$E:$E,MATCH(orders!$B1961,customers!$A:$A,0))</f>
        <v>North America</v>
      </c>
      <c r="O1961" s="26" t="str">
        <f>INDEX(customers!$F:$F,MATCH(orders!$B1961,customers!$A:$A,0))</f>
        <v>Retail</v>
      </c>
      <c r="P1961" s="26" t="str">
        <f>INDEX(customers!$G:$G,MATCH(orders!$B1961,customers!$A:$A,0))</f>
        <v>SMBs</v>
      </c>
      <c r="Q1961" t="str">
        <f>INDEX(customers!$J:$J,MATCH(orders!$B1961,customers!$A:$A,0))</f>
        <v>Basic</v>
      </c>
      <c r="R1961" t="str">
        <f>INDEX(customers!$K:$K,MATCH(orders!$B1961,customers!$A:$A,0))</f>
        <v>Monthly</v>
      </c>
    </row>
    <row r="1962" spans="1:18" x14ac:dyDescent="0.25">
      <c r="A1962" t="s">
        <v>3618</v>
      </c>
      <c r="B1962" t="s">
        <v>3604</v>
      </c>
      <c r="C1962" t="s">
        <v>3619</v>
      </c>
      <c r="D1962">
        <v>45561</v>
      </c>
      <c r="E1962" t="s">
        <v>18</v>
      </c>
      <c r="F1962" t="s">
        <v>4</v>
      </c>
      <c r="G1962">
        <v>135</v>
      </c>
      <c r="H1962">
        <v>110.7</v>
      </c>
      <c r="I1962" s="26">
        <f t="shared" si="60"/>
        <v>45536</v>
      </c>
      <c r="J1962" s="26">
        <f>INDEX(customers!$L:$L,MATCH(orders!$B1962,customers!$A:$A,0))</f>
        <v>45352</v>
      </c>
      <c r="K1962">
        <v>1</v>
      </c>
      <c r="L1962">
        <f t="shared" si="61"/>
        <v>6</v>
      </c>
      <c r="M1962" s="26" t="str">
        <f>INDEX(customers!$I:$I,MATCH(orders!$B1962,customers!$A:$A,0))</f>
        <v>Social Media</v>
      </c>
      <c r="N1962" s="26" t="str">
        <f>INDEX(customers!$E:$E,MATCH(orders!$B1962,customers!$A:$A,0))</f>
        <v>North America</v>
      </c>
      <c r="O1962" s="26" t="str">
        <f>INDEX(customers!$F:$F,MATCH(orders!$B1962,customers!$A:$A,0))</f>
        <v>Retail</v>
      </c>
      <c r="P1962" s="26" t="str">
        <f>INDEX(customers!$G:$G,MATCH(orders!$B1962,customers!$A:$A,0))</f>
        <v>SMBs</v>
      </c>
      <c r="Q1962" t="str">
        <f>INDEX(customers!$J:$J,MATCH(orders!$B1962,customers!$A:$A,0))</f>
        <v>Basic</v>
      </c>
      <c r="R1962" t="str">
        <f>INDEX(customers!$K:$K,MATCH(orders!$B1962,customers!$A:$A,0))</f>
        <v>Monthly</v>
      </c>
    </row>
    <row r="1963" spans="1:18" x14ac:dyDescent="0.25">
      <c r="A1963" t="s">
        <v>3620</v>
      </c>
      <c r="B1963" t="s">
        <v>3604</v>
      </c>
      <c r="C1963" t="s">
        <v>3619</v>
      </c>
      <c r="D1963">
        <v>45591</v>
      </c>
      <c r="E1963" t="s">
        <v>18</v>
      </c>
      <c r="F1963" t="s">
        <v>4</v>
      </c>
      <c r="G1963">
        <v>135</v>
      </c>
      <c r="H1963">
        <v>110.7</v>
      </c>
      <c r="I1963" s="26">
        <f t="shared" si="60"/>
        <v>45566</v>
      </c>
      <c r="J1963" s="26">
        <f>INDEX(customers!$L:$L,MATCH(orders!$B1963,customers!$A:$A,0))</f>
        <v>45352</v>
      </c>
      <c r="K1963">
        <v>1</v>
      </c>
      <c r="L1963">
        <f t="shared" si="61"/>
        <v>7</v>
      </c>
      <c r="M1963" s="26" t="str">
        <f>INDEX(customers!$I:$I,MATCH(orders!$B1963,customers!$A:$A,0))</f>
        <v>Social Media</v>
      </c>
      <c r="N1963" s="26" t="str">
        <f>INDEX(customers!$E:$E,MATCH(orders!$B1963,customers!$A:$A,0))</f>
        <v>North America</v>
      </c>
      <c r="O1963" s="26" t="str">
        <f>INDEX(customers!$F:$F,MATCH(orders!$B1963,customers!$A:$A,0))</f>
        <v>Retail</v>
      </c>
      <c r="P1963" s="26" t="str">
        <f>INDEX(customers!$G:$G,MATCH(orders!$B1963,customers!$A:$A,0))</f>
        <v>SMBs</v>
      </c>
      <c r="Q1963" t="str">
        <f>INDEX(customers!$J:$J,MATCH(orders!$B1963,customers!$A:$A,0))</f>
        <v>Basic</v>
      </c>
      <c r="R1963" t="str">
        <f>INDEX(customers!$K:$K,MATCH(orders!$B1963,customers!$A:$A,0))</f>
        <v>Monthly</v>
      </c>
    </row>
    <row r="1964" spans="1:18" x14ac:dyDescent="0.25">
      <c r="A1964" t="s">
        <v>3621</v>
      </c>
      <c r="B1964" t="s">
        <v>3604</v>
      </c>
      <c r="C1964" t="s">
        <v>3622</v>
      </c>
      <c r="D1964">
        <v>45592</v>
      </c>
      <c r="E1964" t="s">
        <v>18</v>
      </c>
      <c r="F1964" t="s">
        <v>4</v>
      </c>
      <c r="G1964">
        <v>135</v>
      </c>
      <c r="H1964">
        <v>110.7</v>
      </c>
      <c r="I1964" s="26">
        <f t="shared" si="60"/>
        <v>45566</v>
      </c>
      <c r="J1964" s="26">
        <f>INDEX(customers!$L:$L,MATCH(orders!$B1964,customers!$A:$A,0))</f>
        <v>45352</v>
      </c>
      <c r="K1964">
        <v>1</v>
      </c>
      <c r="L1964">
        <f t="shared" si="61"/>
        <v>7</v>
      </c>
      <c r="M1964" s="26" t="str">
        <f>INDEX(customers!$I:$I,MATCH(orders!$B1964,customers!$A:$A,0))</f>
        <v>Social Media</v>
      </c>
      <c r="N1964" s="26" t="str">
        <f>INDEX(customers!$E:$E,MATCH(orders!$B1964,customers!$A:$A,0))</f>
        <v>North America</v>
      </c>
      <c r="O1964" s="26" t="str">
        <f>INDEX(customers!$F:$F,MATCH(orders!$B1964,customers!$A:$A,0))</f>
        <v>Retail</v>
      </c>
      <c r="P1964" s="26" t="str">
        <f>INDEX(customers!$G:$G,MATCH(orders!$B1964,customers!$A:$A,0))</f>
        <v>SMBs</v>
      </c>
      <c r="Q1964" t="str">
        <f>INDEX(customers!$J:$J,MATCH(orders!$B1964,customers!$A:$A,0))</f>
        <v>Basic</v>
      </c>
      <c r="R1964" t="str">
        <f>INDEX(customers!$K:$K,MATCH(orders!$B1964,customers!$A:$A,0))</f>
        <v>Monthly</v>
      </c>
    </row>
    <row r="1965" spans="1:18" x14ac:dyDescent="0.25">
      <c r="A1965" t="s">
        <v>3623</v>
      </c>
      <c r="B1965" t="s">
        <v>3604</v>
      </c>
      <c r="C1965" t="s">
        <v>3624</v>
      </c>
      <c r="D1965">
        <v>45623</v>
      </c>
      <c r="E1965" t="s">
        <v>18</v>
      </c>
      <c r="F1965" t="s">
        <v>4</v>
      </c>
      <c r="G1965">
        <v>135</v>
      </c>
      <c r="H1965">
        <v>110.7</v>
      </c>
      <c r="I1965" s="26">
        <f t="shared" si="60"/>
        <v>45597</v>
      </c>
      <c r="J1965" s="26">
        <f>INDEX(customers!$L:$L,MATCH(orders!$B1965,customers!$A:$A,0))</f>
        <v>45352</v>
      </c>
      <c r="K1965">
        <v>1</v>
      </c>
      <c r="L1965">
        <f t="shared" si="61"/>
        <v>8</v>
      </c>
      <c r="M1965" s="26" t="str">
        <f>INDEX(customers!$I:$I,MATCH(orders!$B1965,customers!$A:$A,0))</f>
        <v>Social Media</v>
      </c>
      <c r="N1965" s="26" t="str">
        <f>INDEX(customers!$E:$E,MATCH(orders!$B1965,customers!$A:$A,0))</f>
        <v>North America</v>
      </c>
      <c r="O1965" s="26" t="str">
        <f>INDEX(customers!$F:$F,MATCH(orders!$B1965,customers!$A:$A,0))</f>
        <v>Retail</v>
      </c>
      <c r="P1965" s="26" t="str">
        <f>INDEX(customers!$G:$G,MATCH(orders!$B1965,customers!$A:$A,0))</f>
        <v>SMBs</v>
      </c>
      <c r="Q1965" t="str">
        <f>INDEX(customers!$J:$J,MATCH(orders!$B1965,customers!$A:$A,0))</f>
        <v>Basic</v>
      </c>
      <c r="R1965" t="str">
        <f>INDEX(customers!$K:$K,MATCH(orders!$B1965,customers!$A:$A,0))</f>
        <v>Monthly</v>
      </c>
    </row>
    <row r="1966" spans="1:18" x14ac:dyDescent="0.25">
      <c r="A1966" t="s">
        <v>3625</v>
      </c>
      <c r="B1966" t="s">
        <v>3604</v>
      </c>
      <c r="C1966" t="s">
        <v>3624</v>
      </c>
      <c r="D1966">
        <v>45653</v>
      </c>
      <c r="E1966" t="s">
        <v>18</v>
      </c>
      <c r="F1966" t="s">
        <v>4</v>
      </c>
      <c r="G1966">
        <v>135</v>
      </c>
      <c r="H1966">
        <v>110.7</v>
      </c>
      <c r="I1966" s="26">
        <f t="shared" si="60"/>
        <v>45627</v>
      </c>
      <c r="J1966" s="26">
        <f>INDEX(customers!$L:$L,MATCH(orders!$B1966,customers!$A:$A,0))</f>
        <v>45352</v>
      </c>
      <c r="K1966">
        <v>1</v>
      </c>
      <c r="L1966">
        <f t="shared" si="61"/>
        <v>9</v>
      </c>
      <c r="M1966" s="26" t="str">
        <f>INDEX(customers!$I:$I,MATCH(orders!$B1966,customers!$A:$A,0))</f>
        <v>Social Media</v>
      </c>
      <c r="N1966" s="26" t="str">
        <f>INDEX(customers!$E:$E,MATCH(orders!$B1966,customers!$A:$A,0))</f>
        <v>North America</v>
      </c>
      <c r="O1966" s="26" t="str">
        <f>INDEX(customers!$F:$F,MATCH(orders!$B1966,customers!$A:$A,0))</f>
        <v>Retail</v>
      </c>
      <c r="P1966" s="26" t="str">
        <f>INDEX(customers!$G:$G,MATCH(orders!$B1966,customers!$A:$A,0))</f>
        <v>SMBs</v>
      </c>
      <c r="Q1966" t="str">
        <f>INDEX(customers!$J:$J,MATCH(orders!$B1966,customers!$A:$A,0))</f>
        <v>Basic</v>
      </c>
      <c r="R1966" t="str">
        <f>INDEX(customers!$K:$K,MATCH(orders!$B1966,customers!$A:$A,0))</f>
        <v>Monthly</v>
      </c>
    </row>
    <row r="1967" spans="1:18" x14ac:dyDescent="0.25">
      <c r="A1967" t="s">
        <v>3626</v>
      </c>
      <c r="B1967" t="s">
        <v>3604</v>
      </c>
      <c r="C1967" t="s">
        <v>3627</v>
      </c>
      <c r="D1967">
        <v>45654</v>
      </c>
      <c r="E1967" t="s">
        <v>18</v>
      </c>
      <c r="F1967" t="s">
        <v>4</v>
      </c>
      <c r="G1967">
        <v>135</v>
      </c>
      <c r="H1967">
        <v>110.7</v>
      </c>
      <c r="I1967" s="26">
        <f t="shared" si="60"/>
        <v>45627</v>
      </c>
      <c r="J1967" s="26">
        <f>INDEX(customers!$L:$L,MATCH(orders!$B1967,customers!$A:$A,0))</f>
        <v>45352</v>
      </c>
      <c r="K1967">
        <v>1</v>
      </c>
      <c r="L1967">
        <f t="shared" si="61"/>
        <v>9</v>
      </c>
      <c r="M1967" s="26" t="str">
        <f>INDEX(customers!$I:$I,MATCH(orders!$B1967,customers!$A:$A,0))</f>
        <v>Social Media</v>
      </c>
      <c r="N1967" s="26" t="str">
        <f>INDEX(customers!$E:$E,MATCH(orders!$B1967,customers!$A:$A,0))</f>
        <v>North America</v>
      </c>
      <c r="O1967" s="26" t="str">
        <f>INDEX(customers!$F:$F,MATCH(orders!$B1967,customers!$A:$A,0))</f>
        <v>Retail</v>
      </c>
      <c r="P1967" s="26" t="str">
        <f>INDEX(customers!$G:$G,MATCH(orders!$B1967,customers!$A:$A,0))</f>
        <v>SMBs</v>
      </c>
      <c r="Q1967" t="str">
        <f>INDEX(customers!$J:$J,MATCH(orders!$B1967,customers!$A:$A,0))</f>
        <v>Basic</v>
      </c>
      <c r="R1967" t="str">
        <f>INDEX(customers!$K:$K,MATCH(orders!$B1967,customers!$A:$A,0))</f>
        <v>Monthly</v>
      </c>
    </row>
    <row r="1968" spans="1:18" x14ac:dyDescent="0.25">
      <c r="A1968" t="s">
        <v>3628</v>
      </c>
      <c r="B1968" t="s">
        <v>3629</v>
      </c>
      <c r="C1968" t="s">
        <v>3630</v>
      </c>
      <c r="D1968">
        <v>44599</v>
      </c>
      <c r="E1968" t="s">
        <v>18</v>
      </c>
      <c r="F1968" t="s">
        <v>4</v>
      </c>
      <c r="G1968">
        <v>135</v>
      </c>
      <c r="H1968">
        <v>110.7</v>
      </c>
      <c r="I1968" s="26">
        <f t="shared" si="60"/>
        <v>44593</v>
      </c>
      <c r="J1968" s="26">
        <f>INDEX(customers!$L:$L,MATCH(orders!$B1968,customers!$A:$A,0))</f>
        <v>44593</v>
      </c>
      <c r="K1968">
        <v>1</v>
      </c>
      <c r="L1968">
        <f t="shared" si="61"/>
        <v>0</v>
      </c>
      <c r="M1968" s="26" t="str">
        <f>INDEX(customers!$I:$I,MATCH(orders!$B1968,customers!$A:$A,0))</f>
        <v>Paid Search</v>
      </c>
      <c r="N1968" s="26" t="str">
        <f>INDEX(customers!$E:$E,MATCH(orders!$B1968,customers!$A:$A,0))</f>
        <v>North America</v>
      </c>
      <c r="O1968" s="26" t="str">
        <f>INDEX(customers!$F:$F,MATCH(orders!$B1968,customers!$A:$A,0))</f>
        <v>Other</v>
      </c>
      <c r="P1968" s="26" t="str">
        <f>INDEX(customers!$G:$G,MATCH(orders!$B1968,customers!$A:$A,0))</f>
        <v>SMBs</v>
      </c>
      <c r="Q1968" t="str">
        <f>INDEX(customers!$J:$J,MATCH(orders!$B1968,customers!$A:$A,0))</f>
        <v>Pro</v>
      </c>
      <c r="R1968" t="str">
        <f>INDEX(customers!$K:$K,MATCH(orders!$B1968,customers!$A:$A,0))</f>
        <v>Monthly</v>
      </c>
    </row>
    <row r="1969" spans="1:18" x14ac:dyDescent="0.25">
      <c r="A1969" t="s">
        <v>3631</v>
      </c>
      <c r="B1969" t="s">
        <v>3629</v>
      </c>
      <c r="C1969" t="s">
        <v>3630</v>
      </c>
      <c r="D1969">
        <v>44627</v>
      </c>
      <c r="E1969" t="s">
        <v>18</v>
      </c>
      <c r="F1969" t="s">
        <v>4</v>
      </c>
      <c r="G1969">
        <v>135</v>
      </c>
      <c r="H1969">
        <v>110.7</v>
      </c>
      <c r="I1969" s="26">
        <f t="shared" si="60"/>
        <v>44621</v>
      </c>
      <c r="J1969" s="26">
        <f>INDEX(customers!$L:$L,MATCH(orders!$B1969,customers!$A:$A,0))</f>
        <v>44593</v>
      </c>
      <c r="K1969">
        <v>1</v>
      </c>
      <c r="L1969">
        <f t="shared" si="61"/>
        <v>1</v>
      </c>
      <c r="M1969" s="26" t="str">
        <f>INDEX(customers!$I:$I,MATCH(orders!$B1969,customers!$A:$A,0))</f>
        <v>Paid Search</v>
      </c>
      <c r="N1969" s="26" t="str">
        <f>INDEX(customers!$E:$E,MATCH(orders!$B1969,customers!$A:$A,0))</f>
        <v>North America</v>
      </c>
      <c r="O1969" s="26" t="str">
        <f>INDEX(customers!$F:$F,MATCH(orders!$B1969,customers!$A:$A,0))</f>
        <v>Other</v>
      </c>
      <c r="P1969" s="26" t="str">
        <f>INDEX(customers!$G:$G,MATCH(orders!$B1969,customers!$A:$A,0))</f>
        <v>SMBs</v>
      </c>
      <c r="Q1969" t="str">
        <f>INDEX(customers!$J:$J,MATCH(orders!$B1969,customers!$A:$A,0))</f>
        <v>Pro</v>
      </c>
      <c r="R1969" t="str">
        <f>INDEX(customers!$K:$K,MATCH(orders!$B1969,customers!$A:$A,0))</f>
        <v>Monthly</v>
      </c>
    </row>
    <row r="1970" spans="1:18" x14ac:dyDescent="0.25">
      <c r="A1970" t="s">
        <v>3632</v>
      </c>
      <c r="B1970" t="s">
        <v>3629</v>
      </c>
      <c r="C1970" t="s">
        <v>3633</v>
      </c>
      <c r="D1970">
        <v>44630</v>
      </c>
      <c r="E1970" t="s">
        <v>18</v>
      </c>
      <c r="F1970" t="s">
        <v>4</v>
      </c>
      <c r="G1970">
        <v>135</v>
      </c>
      <c r="H1970">
        <v>110.7</v>
      </c>
      <c r="I1970" s="26">
        <f t="shared" si="60"/>
        <v>44621</v>
      </c>
      <c r="J1970" s="26">
        <f>INDEX(customers!$L:$L,MATCH(orders!$B1970,customers!$A:$A,0))</f>
        <v>44593</v>
      </c>
      <c r="K1970">
        <v>1</v>
      </c>
      <c r="L1970">
        <f t="shared" si="61"/>
        <v>1</v>
      </c>
      <c r="M1970" s="26" t="str">
        <f>INDEX(customers!$I:$I,MATCH(orders!$B1970,customers!$A:$A,0))</f>
        <v>Paid Search</v>
      </c>
      <c r="N1970" s="26" t="str">
        <f>INDEX(customers!$E:$E,MATCH(orders!$B1970,customers!$A:$A,0))</f>
        <v>North America</v>
      </c>
      <c r="O1970" s="26" t="str">
        <f>INDEX(customers!$F:$F,MATCH(orders!$B1970,customers!$A:$A,0))</f>
        <v>Other</v>
      </c>
      <c r="P1970" s="26" t="str">
        <f>INDEX(customers!$G:$G,MATCH(orders!$B1970,customers!$A:$A,0))</f>
        <v>SMBs</v>
      </c>
      <c r="Q1970" t="str">
        <f>INDEX(customers!$J:$J,MATCH(orders!$B1970,customers!$A:$A,0))</f>
        <v>Pro</v>
      </c>
      <c r="R1970" t="str">
        <f>INDEX(customers!$K:$K,MATCH(orders!$B1970,customers!$A:$A,0))</f>
        <v>Monthly</v>
      </c>
    </row>
    <row r="1971" spans="1:18" x14ac:dyDescent="0.25">
      <c r="A1971" t="s">
        <v>3634</v>
      </c>
      <c r="B1971" t="s">
        <v>3629</v>
      </c>
      <c r="C1971" t="s">
        <v>3635</v>
      </c>
      <c r="D1971">
        <v>44661</v>
      </c>
      <c r="E1971" t="s">
        <v>18</v>
      </c>
      <c r="F1971" t="s">
        <v>4</v>
      </c>
      <c r="G1971">
        <v>135</v>
      </c>
      <c r="H1971">
        <v>110.7</v>
      </c>
      <c r="I1971" s="26">
        <f t="shared" si="60"/>
        <v>44652</v>
      </c>
      <c r="J1971" s="26">
        <f>INDEX(customers!$L:$L,MATCH(orders!$B1971,customers!$A:$A,0))</f>
        <v>44593</v>
      </c>
      <c r="K1971">
        <v>1</v>
      </c>
      <c r="L1971">
        <f t="shared" si="61"/>
        <v>2</v>
      </c>
      <c r="M1971" s="26" t="str">
        <f>INDEX(customers!$I:$I,MATCH(orders!$B1971,customers!$A:$A,0))</f>
        <v>Paid Search</v>
      </c>
      <c r="N1971" s="26" t="str">
        <f>INDEX(customers!$E:$E,MATCH(orders!$B1971,customers!$A:$A,0))</f>
        <v>North America</v>
      </c>
      <c r="O1971" s="26" t="str">
        <f>INDEX(customers!$F:$F,MATCH(orders!$B1971,customers!$A:$A,0))</f>
        <v>Other</v>
      </c>
      <c r="P1971" s="26" t="str">
        <f>INDEX(customers!$G:$G,MATCH(orders!$B1971,customers!$A:$A,0))</f>
        <v>SMBs</v>
      </c>
      <c r="Q1971" t="str">
        <f>INDEX(customers!$J:$J,MATCH(orders!$B1971,customers!$A:$A,0))</f>
        <v>Pro</v>
      </c>
      <c r="R1971" t="str">
        <f>INDEX(customers!$K:$K,MATCH(orders!$B1971,customers!$A:$A,0))</f>
        <v>Monthly</v>
      </c>
    </row>
    <row r="1972" spans="1:18" x14ac:dyDescent="0.25">
      <c r="A1972" t="s">
        <v>3636</v>
      </c>
      <c r="B1972" t="s">
        <v>3629</v>
      </c>
      <c r="C1972" t="s">
        <v>3635</v>
      </c>
      <c r="D1972">
        <v>44691</v>
      </c>
      <c r="E1972" t="s">
        <v>18</v>
      </c>
      <c r="F1972" t="s">
        <v>4</v>
      </c>
      <c r="G1972">
        <v>135</v>
      </c>
      <c r="H1972">
        <v>110.7</v>
      </c>
      <c r="I1972" s="26">
        <f t="shared" si="60"/>
        <v>44682</v>
      </c>
      <c r="J1972" s="26">
        <f>INDEX(customers!$L:$L,MATCH(orders!$B1972,customers!$A:$A,0))</f>
        <v>44593</v>
      </c>
      <c r="K1972">
        <v>1</v>
      </c>
      <c r="L1972">
        <f t="shared" si="61"/>
        <v>3</v>
      </c>
      <c r="M1972" s="26" t="str">
        <f>INDEX(customers!$I:$I,MATCH(orders!$B1972,customers!$A:$A,0))</f>
        <v>Paid Search</v>
      </c>
      <c r="N1972" s="26" t="str">
        <f>INDEX(customers!$E:$E,MATCH(orders!$B1972,customers!$A:$A,0))</f>
        <v>North America</v>
      </c>
      <c r="O1972" s="26" t="str">
        <f>INDEX(customers!$F:$F,MATCH(orders!$B1972,customers!$A:$A,0))</f>
        <v>Other</v>
      </c>
      <c r="P1972" s="26" t="str">
        <f>INDEX(customers!$G:$G,MATCH(orders!$B1972,customers!$A:$A,0))</f>
        <v>SMBs</v>
      </c>
      <c r="Q1972" t="str">
        <f>INDEX(customers!$J:$J,MATCH(orders!$B1972,customers!$A:$A,0))</f>
        <v>Pro</v>
      </c>
      <c r="R1972" t="str">
        <f>INDEX(customers!$K:$K,MATCH(orders!$B1972,customers!$A:$A,0))</f>
        <v>Monthly</v>
      </c>
    </row>
    <row r="1973" spans="1:18" x14ac:dyDescent="0.25">
      <c r="A1973" t="s">
        <v>3637</v>
      </c>
      <c r="B1973" t="s">
        <v>3629</v>
      </c>
      <c r="C1973" t="s">
        <v>3638</v>
      </c>
      <c r="D1973">
        <v>44692</v>
      </c>
      <c r="E1973" t="s">
        <v>18</v>
      </c>
      <c r="F1973" t="s">
        <v>4</v>
      </c>
      <c r="G1973">
        <v>135</v>
      </c>
      <c r="H1973">
        <v>110.7</v>
      </c>
      <c r="I1973" s="26">
        <f t="shared" si="60"/>
        <v>44682</v>
      </c>
      <c r="J1973" s="26">
        <f>INDEX(customers!$L:$L,MATCH(orders!$B1973,customers!$A:$A,0))</f>
        <v>44593</v>
      </c>
      <c r="K1973">
        <v>1</v>
      </c>
      <c r="L1973">
        <f t="shared" si="61"/>
        <v>3</v>
      </c>
      <c r="M1973" s="26" t="str">
        <f>INDEX(customers!$I:$I,MATCH(orders!$B1973,customers!$A:$A,0))</f>
        <v>Paid Search</v>
      </c>
      <c r="N1973" s="26" t="str">
        <f>INDEX(customers!$E:$E,MATCH(orders!$B1973,customers!$A:$A,0))</f>
        <v>North America</v>
      </c>
      <c r="O1973" s="26" t="str">
        <f>INDEX(customers!$F:$F,MATCH(orders!$B1973,customers!$A:$A,0))</f>
        <v>Other</v>
      </c>
      <c r="P1973" s="26" t="str">
        <f>INDEX(customers!$G:$G,MATCH(orders!$B1973,customers!$A:$A,0))</f>
        <v>SMBs</v>
      </c>
      <c r="Q1973" t="str">
        <f>INDEX(customers!$J:$J,MATCH(orders!$B1973,customers!$A:$A,0))</f>
        <v>Pro</v>
      </c>
      <c r="R1973" t="str">
        <f>INDEX(customers!$K:$K,MATCH(orders!$B1973,customers!$A:$A,0))</f>
        <v>Monthly</v>
      </c>
    </row>
    <row r="1974" spans="1:18" x14ac:dyDescent="0.25">
      <c r="A1974" t="s">
        <v>3639</v>
      </c>
      <c r="B1974" t="s">
        <v>3629</v>
      </c>
      <c r="C1974" t="s">
        <v>3640</v>
      </c>
      <c r="D1974">
        <v>44723</v>
      </c>
      <c r="E1974" t="s">
        <v>18</v>
      </c>
      <c r="F1974" t="s">
        <v>4</v>
      </c>
      <c r="G1974">
        <v>135</v>
      </c>
      <c r="H1974">
        <v>110.7</v>
      </c>
      <c r="I1974" s="26">
        <f t="shared" si="60"/>
        <v>44713</v>
      </c>
      <c r="J1974" s="26">
        <f>INDEX(customers!$L:$L,MATCH(orders!$B1974,customers!$A:$A,0))</f>
        <v>44593</v>
      </c>
      <c r="K1974">
        <v>1</v>
      </c>
      <c r="L1974">
        <f t="shared" si="61"/>
        <v>4</v>
      </c>
      <c r="M1974" s="26" t="str">
        <f>INDEX(customers!$I:$I,MATCH(orders!$B1974,customers!$A:$A,0))</f>
        <v>Paid Search</v>
      </c>
      <c r="N1974" s="26" t="str">
        <f>INDEX(customers!$E:$E,MATCH(orders!$B1974,customers!$A:$A,0))</f>
        <v>North America</v>
      </c>
      <c r="O1974" s="26" t="str">
        <f>INDEX(customers!$F:$F,MATCH(orders!$B1974,customers!$A:$A,0))</f>
        <v>Other</v>
      </c>
      <c r="P1974" s="26" t="str">
        <f>INDEX(customers!$G:$G,MATCH(orders!$B1974,customers!$A:$A,0))</f>
        <v>SMBs</v>
      </c>
      <c r="Q1974" t="str">
        <f>INDEX(customers!$J:$J,MATCH(orders!$B1974,customers!$A:$A,0))</f>
        <v>Pro</v>
      </c>
      <c r="R1974" t="str">
        <f>INDEX(customers!$K:$K,MATCH(orders!$B1974,customers!$A:$A,0))</f>
        <v>Monthly</v>
      </c>
    </row>
    <row r="1975" spans="1:18" x14ac:dyDescent="0.25">
      <c r="A1975" t="s">
        <v>3641</v>
      </c>
      <c r="B1975" t="s">
        <v>3629</v>
      </c>
      <c r="C1975" t="s">
        <v>3640</v>
      </c>
      <c r="D1975">
        <v>44753</v>
      </c>
      <c r="E1975" t="s">
        <v>18</v>
      </c>
      <c r="F1975" t="s">
        <v>4</v>
      </c>
      <c r="G1975">
        <v>135</v>
      </c>
      <c r="H1975">
        <v>110.7</v>
      </c>
      <c r="I1975" s="26">
        <f t="shared" si="60"/>
        <v>44743</v>
      </c>
      <c r="J1975" s="26">
        <f>INDEX(customers!$L:$L,MATCH(orders!$B1975,customers!$A:$A,0))</f>
        <v>44593</v>
      </c>
      <c r="K1975">
        <v>1</v>
      </c>
      <c r="L1975">
        <f t="shared" si="61"/>
        <v>5</v>
      </c>
      <c r="M1975" s="26" t="str">
        <f>INDEX(customers!$I:$I,MATCH(orders!$B1975,customers!$A:$A,0))</f>
        <v>Paid Search</v>
      </c>
      <c r="N1975" s="26" t="str">
        <f>INDEX(customers!$E:$E,MATCH(orders!$B1975,customers!$A:$A,0))</f>
        <v>North America</v>
      </c>
      <c r="O1975" s="26" t="str">
        <f>INDEX(customers!$F:$F,MATCH(orders!$B1975,customers!$A:$A,0))</f>
        <v>Other</v>
      </c>
      <c r="P1975" s="26" t="str">
        <f>INDEX(customers!$G:$G,MATCH(orders!$B1975,customers!$A:$A,0))</f>
        <v>SMBs</v>
      </c>
      <c r="Q1975" t="str">
        <f>INDEX(customers!$J:$J,MATCH(orders!$B1975,customers!$A:$A,0))</f>
        <v>Pro</v>
      </c>
      <c r="R1975" t="str">
        <f>INDEX(customers!$K:$K,MATCH(orders!$B1975,customers!$A:$A,0))</f>
        <v>Monthly</v>
      </c>
    </row>
    <row r="1976" spans="1:18" x14ac:dyDescent="0.25">
      <c r="A1976" t="s">
        <v>3642</v>
      </c>
      <c r="B1976" t="s">
        <v>3629</v>
      </c>
      <c r="C1976" t="s">
        <v>3643</v>
      </c>
      <c r="D1976">
        <v>44754</v>
      </c>
      <c r="E1976" t="s">
        <v>18</v>
      </c>
      <c r="F1976" t="s">
        <v>4</v>
      </c>
      <c r="G1976">
        <v>135</v>
      </c>
      <c r="H1976">
        <v>110.7</v>
      </c>
      <c r="I1976" s="26">
        <f t="shared" si="60"/>
        <v>44743</v>
      </c>
      <c r="J1976" s="26">
        <f>INDEX(customers!$L:$L,MATCH(orders!$B1976,customers!$A:$A,0))</f>
        <v>44593</v>
      </c>
      <c r="K1976">
        <v>1</v>
      </c>
      <c r="L1976">
        <f t="shared" si="61"/>
        <v>5</v>
      </c>
      <c r="M1976" s="26" t="str">
        <f>INDEX(customers!$I:$I,MATCH(orders!$B1976,customers!$A:$A,0))</f>
        <v>Paid Search</v>
      </c>
      <c r="N1976" s="26" t="str">
        <f>INDEX(customers!$E:$E,MATCH(orders!$B1976,customers!$A:$A,0))</f>
        <v>North America</v>
      </c>
      <c r="O1976" s="26" t="str">
        <f>INDEX(customers!$F:$F,MATCH(orders!$B1976,customers!$A:$A,0))</f>
        <v>Other</v>
      </c>
      <c r="P1976" s="26" t="str">
        <f>INDEX(customers!$G:$G,MATCH(orders!$B1976,customers!$A:$A,0))</f>
        <v>SMBs</v>
      </c>
      <c r="Q1976" t="str">
        <f>INDEX(customers!$J:$J,MATCH(orders!$B1976,customers!$A:$A,0))</f>
        <v>Pro</v>
      </c>
      <c r="R1976" t="str">
        <f>INDEX(customers!$K:$K,MATCH(orders!$B1976,customers!$A:$A,0))</f>
        <v>Monthly</v>
      </c>
    </row>
    <row r="1977" spans="1:18" x14ac:dyDescent="0.25">
      <c r="A1977" t="s">
        <v>3644</v>
      </c>
      <c r="B1977" t="s">
        <v>3629</v>
      </c>
      <c r="C1977" t="s">
        <v>3645</v>
      </c>
      <c r="D1977">
        <v>44785</v>
      </c>
      <c r="E1977" t="s">
        <v>19</v>
      </c>
      <c r="F1977" t="s">
        <v>4</v>
      </c>
      <c r="G1977">
        <v>315</v>
      </c>
      <c r="H1977">
        <v>267.75</v>
      </c>
      <c r="I1977" s="26">
        <f t="shared" si="60"/>
        <v>44774</v>
      </c>
      <c r="J1977" s="26">
        <f>INDEX(customers!$L:$L,MATCH(orders!$B1977,customers!$A:$A,0))</f>
        <v>44593</v>
      </c>
      <c r="K1977">
        <v>1</v>
      </c>
      <c r="L1977">
        <f t="shared" si="61"/>
        <v>6</v>
      </c>
      <c r="M1977" s="26" t="str">
        <f>INDEX(customers!$I:$I,MATCH(orders!$B1977,customers!$A:$A,0))</f>
        <v>Paid Search</v>
      </c>
      <c r="N1977" s="26" t="str">
        <f>INDEX(customers!$E:$E,MATCH(orders!$B1977,customers!$A:$A,0))</f>
        <v>North America</v>
      </c>
      <c r="O1977" s="26" t="str">
        <f>INDEX(customers!$F:$F,MATCH(orders!$B1977,customers!$A:$A,0))</f>
        <v>Other</v>
      </c>
      <c r="P1977" s="26" t="str">
        <f>INDEX(customers!$G:$G,MATCH(orders!$B1977,customers!$A:$A,0))</f>
        <v>SMBs</v>
      </c>
      <c r="Q1977" t="str">
        <f>INDEX(customers!$J:$J,MATCH(orders!$B1977,customers!$A:$A,0))</f>
        <v>Pro</v>
      </c>
      <c r="R1977" t="str">
        <f>INDEX(customers!$K:$K,MATCH(orders!$B1977,customers!$A:$A,0))</f>
        <v>Monthly</v>
      </c>
    </row>
    <row r="1978" spans="1:18" x14ac:dyDescent="0.25">
      <c r="A1978" t="s">
        <v>3646</v>
      </c>
      <c r="B1978" t="s">
        <v>3629</v>
      </c>
      <c r="C1978" t="s">
        <v>3647</v>
      </c>
      <c r="D1978">
        <v>44816</v>
      </c>
      <c r="E1978" t="s">
        <v>19</v>
      </c>
      <c r="F1978" t="s">
        <v>4</v>
      </c>
      <c r="G1978">
        <v>315</v>
      </c>
      <c r="H1978">
        <v>267.75</v>
      </c>
      <c r="I1978" s="26">
        <f t="shared" si="60"/>
        <v>44805</v>
      </c>
      <c r="J1978" s="26">
        <f>INDEX(customers!$L:$L,MATCH(orders!$B1978,customers!$A:$A,0))</f>
        <v>44593</v>
      </c>
      <c r="K1978">
        <v>1</v>
      </c>
      <c r="L1978">
        <f t="shared" si="61"/>
        <v>7</v>
      </c>
      <c r="M1978" s="26" t="str">
        <f>INDEX(customers!$I:$I,MATCH(orders!$B1978,customers!$A:$A,0))</f>
        <v>Paid Search</v>
      </c>
      <c r="N1978" s="26" t="str">
        <f>INDEX(customers!$E:$E,MATCH(orders!$B1978,customers!$A:$A,0))</f>
        <v>North America</v>
      </c>
      <c r="O1978" s="26" t="str">
        <f>INDEX(customers!$F:$F,MATCH(orders!$B1978,customers!$A:$A,0))</f>
        <v>Other</v>
      </c>
      <c r="P1978" s="26" t="str">
        <f>INDEX(customers!$G:$G,MATCH(orders!$B1978,customers!$A:$A,0))</f>
        <v>SMBs</v>
      </c>
      <c r="Q1978" t="str">
        <f>INDEX(customers!$J:$J,MATCH(orders!$B1978,customers!$A:$A,0))</f>
        <v>Pro</v>
      </c>
      <c r="R1978" t="str">
        <f>INDEX(customers!$K:$K,MATCH(orders!$B1978,customers!$A:$A,0))</f>
        <v>Monthly</v>
      </c>
    </row>
    <row r="1979" spans="1:18" x14ac:dyDescent="0.25">
      <c r="A1979" t="s">
        <v>3648</v>
      </c>
      <c r="B1979" t="s">
        <v>3629</v>
      </c>
      <c r="C1979" t="s">
        <v>3647</v>
      </c>
      <c r="D1979">
        <v>44846</v>
      </c>
      <c r="E1979" t="s">
        <v>19</v>
      </c>
      <c r="F1979" t="s">
        <v>4</v>
      </c>
      <c r="G1979">
        <v>315</v>
      </c>
      <c r="H1979">
        <v>267.75</v>
      </c>
      <c r="I1979" s="26">
        <f t="shared" si="60"/>
        <v>44835</v>
      </c>
      <c r="J1979" s="26">
        <f>INDEX(customers!$L:$L,MATCH(orders!$B1979,customers!$A:$A,0))</f>
        <v>44593</v>
      </c>
      <c r="K1979">
        <v>1</v>
      </c>
      <c r="L1979">
        <f t="shared" si="61"/>
        <v>8</v>
      </c>
      <c r="M1979" s="26" t="str">
        <f>INDEX(customers!$I:$I,MATCH(orders!$B1979,customers!$A:$A,0))</f>
        <v>Paid Search</v>
      </c>
      <c r="N1979" s="26" t="str">
        <f>INDEX(customers!$E:$E,MATCH(orders!$B1979,customers!$A:$A,0))</f>
        <v>North America</v>
      </c>
      <c r="O1979" s="26" t="str">
        <f>INDEX(customers!$F:$F,MATCH(orders!$B1979,customers!$A:$A,0))</f>
        <v>Other</v>
      </c>
      <c r="P1979" s="26" t="str">
        <f>INDEX(customers!$G:$G,MATCH(orders!$B1979,customers!$A:$A,0))</f>
        <v>SMBs</v>
      </c>
      <c r="Q1979" t="str">
        <f>INDEX(customers!$J:$J,MATCH(orders!$B1979,customers!$A:$A,0))</f>
        <v>Pro</v>
      </c>
      <c r="R1979" t="str">
        <f>INDEX(customers!$K:$K,MATCH(orders!$B1979,customers!$A:$A,0))</f>
        <v>Monthly</v>
      </c>
    </row>
    <row r="1980" spans="1:18" x14ac:dyDescent="0.25">
      <c r="A1980" t="s">
        <v>3649</v>
      </c>
      <c r="B1980" t="s">
        <v>3629</v>
      </c>
      <c r="C1980" t="s">
        <v>3650</v>
      </c>
      <c r="D1980">
        <v>44847</v>
      </c>
      <c r="E1980" t="s">
        <v>19</v>
      </c>
      <c r="F1980" t="s">
        <v>4</v>
      </c>
      <c r="G1980">
        <v>315</v>
      </c>
      <c r="H1980">
        <v>267.75</v>
      </c>
      <c r="I1980" s="26">
        <f t="shared" si="60"/>
        <v>44835</v>
      </c>
      <c r="J1980" s="26">
        <f>INDEX(customers!$L:$L,MATCH(orders!$B1980,customers!$A:$A,0))</f>
        <v>44593</v>
      </c>
      <c r="K1980">
        <v>1</v>
      </c>
      <c r="L1980">
        <f t="shared" si="61"/>
        <v>8</v>
      </c>
      <c r="M1980" s="26" t="str">
        <f>INDEX(customers!$I:$I,MATCH(orders!$B1980,customers!$A:$A,0))</f>
        <v>Paid Search</v>
      </c>
      <c r="N1980" s="26" t="str">
        <f>INDEX(customers!$E:$E,MATCH(orders!$B1980,customers!$A:$A,0))</f>
        <v>North America</v>
      </c>
      <c r="O1980" s="26" t="str">
        <f>INDEX(customers!$F:$F,MATCH(orders!$B1980,customers!$A:$A,0))</f>
        <v>Other</v>
      </c>
      <c r="P1980" s="26" t="str">
        <f>INDEX(customers!$G:$G,MATCH(orders!$B1980,customers!$A:$A,0))</f>
        <v>SMBs</v>
      </c>
      <c r="Q1980" t="str">
        <f>INDEX(customers!$J:$J,MATCH(orders!$B1980,customers!$A:$A,0))</f>
        <v>Pro</v>
      </c>
      <c r="R1980" t="str">
        <f>INDEX(customers!$K:$K,MATCH(orders!$B1980,customers!$A:$A,0))</f>
        <v>Monthly</v>
      </c>
    </row>
    <row r="1981" spans="1:18" x14ac:dyDescent="0.25">
      <c r="A1981" t="s">
        <v>3651</v>
      </c>
      <c r="B1981" t="s">
        <v>3629</v>
      </c>
      <c r="C1981" t="s">
        <v>3652</v>
      </c>
      <c r="D1981">
        <v>44878</v>
      </c>
      <c r="E1981" t="s">
        <v>19</v>
      </c>
      <c r="F1981" t="s">
        <v>4</v>
      </c>
      <c r="G1981">
        <v>315</v>
      </c>
      <c r="H1981">
        <v>267.75</v>
      </c>
      <c r="I1981" s="26">
        <f t="shared" si="60"/>
        <v>44866</v>
      </c>
      <c r="J1981" s="26">
        <f>INDEX(customers!$L:$L,MATCH(orders!$B1981,customers!$A:$A,0))</f>
        <v>44593</v>
      </c>
      <c r="K1981">
        <v>1</v>
      </c>
      <c r="L1981">
        <f t="shared" si="61"/>
        <v>9</v>
      </c>
      <c r="M1981" s="26" t="str">
        <f>INDEX(customers!$I:$I,MATCH(orders!$B1981,customers!$A:$A,0))</f>
        <v>Paid Search</v>
      </c>
      <c r="N1981" s="26" t="str">
        <f>INDEX(customers!$E:$E,MATCH(orders!$B1981,customers!$A:$A,0))</f>
        <v>North America</v>
      </c>
      <c r="O1981" s="26" t="str">
        <f>INDEX(customers!$F:$F,MATCH(orders!$B1981,customers!$A:$A,0))</f>
        <v>Other</v>
      </c>
      <c r="P1981" s="26" t="str">
        <f>INDEX(customers!$G:$G,MATCH(orders!$B1981,customers!$A:$A,0))</f>
        <v>SMBs</v>
      </c>
      <c r="Q1981" t="str">
        <f>INDEX(customers!$J:$J,MATCH(orders!$B1981,customers!$A:$A,0))</f>
        <v>Pro</v>
      </c>
      <c r="R1981" t="str">
        <f>INDEX(customers!$K:$K,MATCH(orders!$B1981,customers!$A:$A,0))</f>
        <v>Monthly</v>
      </c>
    </row>
    <row r="1982" spans="1:18" x14ac:dyDescent="0.25">
      <c r="A1982" t="s">
        <v>3653</v>
      </c>
      <c r="B1982" t="s">
        <v>3629</v>
      </c>
      <c r="C1982" t="s">
        <v>3652</v>
      </c>
      <c r="D1982">
        <v>44908</v>
      </c>
      <c r="E1982" t="s">
        <v>19</v>
      </c>
      <c r="F1982" t="s">
        <v>4</v>
      </c>
      <c r="G1982">
        <v>315</v>
      </c>
      <c r="H1982">
        <v>267.75</v>
      </c>
      <c r="I1982" s="26">
        <f t="shared" si="60"/>
        <v>44896</v>
      </c>
      <c r="J1982" s="26">
        <f>INDEX(customers!$L:$L,MATCH(orders!$B1982,customers!$A:$A,0))</f>
        <v>44593</v>
      </c>
      <c r="K1982">
        <v>1</v>
      </c>
      <c r="L1982">
        <f t="shared" si="61"/>
        <v>10</v>
      </c>
      <c r="M1982" s="26" t="str">
        <f>INDEX(customers!$I:$I,MATCH(orders!$B1982,customers!$A:$A,0))</f>
        <v>Paid Search</v>
      </c>
      <c r="N1982" s="26" t="str">
        <f>INDEX(customers!$E:$E,MATCH(orders!$B1982,customers!$A:$A,0))</f>
        <v>North America</v>
      </c>
      <c r="O1982" s="26" t="str">
        <f>INDEX(customers!$F:$F,MATCH(orders!$B1982,customers!$A:$A,0))</f>
        <v>Other</v>
      </c>
      <c r="P1982" s="26" t="str">
        <f>INDEX(customers!$G:$G,MATCH(orders!$B1982,customers!$A:$A,0))</f>
        <v>SMBs</v>
      </c>
      <c r="Q1982" t="str">
        <f>INDEX(customers!$J:$J,MATCH(orders!$B1982,customers!$A:$A,0))</f>
        <v>Pro</v>
      </c>
      <c r="R1982" t="str">
        <f>INDEX(customers!$K:$K,MATCH(orders!$B1982,customers!$A:$A,0))</f>
        <v>Monthly</v>
      </c>
    </row>
    <row r="1983" spans="1:18" x14ac:dyDescent="0.25">
      <c r="A1983" t="s">
        <v>3654</v>
      </c>
      <c r="B1983" t="s">
        <v>3629</v>
      </c>
      <c r="C1983" t="s">
        <v>3655</v>
      </c>
      <c r="D1983">
        <v>44909</v>
      </c>
      <c r="E1983" t="s">
        <v>19</v>
      </c>
      <c r="F1983" t="s">
        <v>4</v>
      </c>
      <c r="G1983">
        <v>315</v>
      </c>
      <c r="H1983">
        <v>267.75</v>
      </c>
      <c r="I1983" s="26">
        <f t="shared" si="60"/>
        <v>44896</v>
      </c>
      <c r="J1983" s="26">
        <f>INDEX(customers!$L:$L,MATCH(orders!$B1983,customers!$A:$A,0))</f>
        <v>44593</v>
      </c>
      <c r="K1983">
        <v>1</v>
      </c>
      <c r="L1983">
        <f t="shared" si="61"/>
        <v>10</v>
      </c>
      <c r="M1983" s="26" t="str">
        <f>INDEX(customers!$I:$I,MATCH(orders!$B1983,customers!$A:$A,0))</f>
        <v>Paid Search</v>
      </c>
      <c r="N1983" s="26" t="str">
        <f>INDEX(customers!$E:$E,MATCH(orders!$B1983,customers!$A:$A,0))</f>
        <v>North America</v>
      </c>
      <c r="O1983" s="26" t="str">
        <f>INDEX(customers!$F:$F,MATCH(orders!$B1983,customers!$A:$A,0))</f>
        <v>Other</v>
      </c>
      <c r="P1983" s="26" t="str">
        <f>INDEX(customers!$G:$G,MATCH(orders!$B1983,customers!$A:$A,0))</f>
        <v>SMBs</v>
      </c>
      <c r="Q1983" t="str">
        <f>INDEX(customers!$J:$J,MATCH(orders!$B1983,customers!$A:$A,0))</f>
        <v>Pro</v>
      </c>
      <c r="R1983" t="str">
        <f>INDEX(customers!$K:$K,MATCH(orders!$B1983,customers!$A:$A,0))</f>
        <v>Monthly</v>
      </c>
    </row>
    <row r="1984" spans="1:18" x14ac:dyDescent="0.25">
      <c r="A1984" t="s">
        <v>3656</v>
      </c>
      <c r="B1984" t="s">
        <v>3657</v>
      </c>
      <c r="C1984" t="s">
        <v>3658</v>
      </c>
      <c r="D1984">
        <v>44874</v>
      </c>
      <c r="E1984" t="s">
        <v>17</v>
      </c>
      <c r="F1984" t="s">
        <v>5</v>
      </c>
      <c r="G1984">
        <v>600</v>
      </c>
      <c r="H1984">
        <v>480</v>
      </c>
      <c r="I1984" s="26">
        <f t="shared" si="60"/>
        <v>44866</v>
      </c>
      <c r="J1984" s="26">
        <f>INDEX(customers!$L:$L,MATCH(orders!$B1984,customers!$A:$A,0))</f>
        <v>44866</v>
      </c>
      <c r="K1984">
        <v>1</v>
      </c>
      <c r="L1984">
        <f t="shared" si="61"/>
        <v>0</v>
      </c>
      <c r="M1984" s="26" t="str">
        <f>INDEX(customers!$I:$I,MATCH(orders!$B1984,customers!$A:$A,0))</f>
        <v>Social Media</v>
      </c>
      <c r="N1984" s="26" t="str">
        <f>INDEX(customers!$E:$E,MATCH(orders!$B1984,customers!$A:$A,0))</f>
        <v>North America</v>
      </c>
      <c r="O1984" s="26" t="str">
        <f>INDEX(customers!$F:$F,MATCH(orders!$B1984,customers!$A:$A,0))</f>
        <v>Tech</v>
      </c>
      <c r="P1984" s="26" t="str">
        <f>INDEX(customers!$G:$G,MATCH(orders!$B1984,customers!$A:$A,0))</f>
        <v>SMBs</v>
      </c>
      <c r="Q1984" t="str">
        <f>INDEX(customers!$J:$J,MATCH(orders!$B1984,customers!$A:$A,0))</f>
        <v>Basic</v>
      </c>
      <c r="R1984" t="str">
        <f>INDEX(customers!$K:$K,MATCH(orders!$B1984,customers!$A:$A,0))</f>
        <v>Annual</v>
      </c>
    </row>
    <row r="1985" spans="1:18" x14ac:dyDescent="0.25">
      <c r="A1985" t="s">
        <v>3659</v>
      </c>
      <c r="B1985" t="s">
        <v>3657</v>
      </c>
      <c r="C1985" t="s">
        <v>3658</v>
      </c>
      <c r="D1985">
        <v>45239</v>
      </c>
      <c r="E1985" t="s">
        <v>17</v>
      </c>
      <c r="F1985" t="s">
        <v>5</v>
      </c>
      <c r="G1985">
        <v>600</v>
      </c>
      <c r="H1985">
        <v>480</v>
      </c>
      <c r="I1985" s="26">
        <f t="shared" si="60"/>
        <v>45231</v>
      </c>
      <c r="J1985" s="26">
        <f>INDEX(customers!$L:$L,MATCH(orders!$B1985,customers!$A:$A,0))</f>
        <v>44866</v>
      </c>
      <c r="K1985">
        <v>1</v>
      </c>
      <c r="L1985">
        <f t="shared" si="61"/>
        <v>12</v>
      </c>
      <c r="M1985" s="26" t="str">
        <f>INDEX(customers!$I:$I,MATCH(orders!$B1985,customers!$A:$A,0))</f>
        <v>Social Media</v>
      </c>
      <c r="N1985" s="26" t="str">
        <f>INDEX(customers!$E:$E,MATCH(orders!$B1985,customers!$A:$A,0))</f>
        <v>North America</v>
      </c>
      <c r="O1985" s="26" t="str">
        <f>INDEX(customers!$F:$F,MATCH(orders!$B1985,customers!$A:$A,0))</f>
        <v>Tech</v>
      </c>
      <c r="P1985" s="26" t="str">
        <f>INDEX(customers!$G:$G,MATCH(orders!$B1985,customers!$A:$A,0))</f>
        <v>SMBs</v>
      </c>
      <c r="Q1985" t="str">
        <f>INDEX(customers!$J:$J,MATCH(orders!$B1985,customers!$A:$A,0))</f>
        <v>Basic</v>
      </c>
      <c r="R1985" t="str">
        <f>INDEX(customers!$K:$K,MATCH(orders!$B1985,customers!$A:$A,0))</f>
        <v>Annual</v>
      </c>
    </row>
    <row r="1986" spans="1:18" x14ac:dyDescent="0.25">
      <c r="A1986" t="s">
        <v>3660</v>
      </c>
      <c r="B1986" t="s">
        <v>3657</v>
      </c>
      <c r="C1986" t="s">
        <v>3661</v>
      </c>
      <c r="D1986">
        <v>45240</v>
      </c>
      <c r="E1986" t="s">
        <v>17</v>
      </c>
      <c r="F1986" t="s">
        <v>5</v>
      </c>
      <c r="G1986">
        <v>600</v>
      </c>
      <c r="H1986">
        <v>480</v>
      </c>
      <c r="I1986" s="26">
        <f t="shared" ref="I1986:I2049" si="62">EOMONTH(D1986,-1)+1</f>
        <v>45231</v>
      </c>
      <c r="J1986" s="26">
        <f>INDEX(customers!$L:$L,MATCH(orders!$B1986,customers!$A:$A,0))</f>
        <v>44866</v>
      </c>
      <c r="K1986">
        <v>1</v>
      </c>
      <c r="L1986">
        <f t="shared" si="61"/>
        <v>12</v>
      </c>
      <c r="M1986" s="26" t="str">
        <f>INDEX(customers!$I:$I,MATCH(orders!$B1986,customers!$A:$A,0))</f>
        <v>Social Media</v>
      </c>
      <c r="N1986" s="26" t="str">
        <f>INDEX(customers!$E:$E,MATCH(orders!$B1986,customers!$A:$A,0))</f>
        <v>North America</v>
      </c>
      <c r="O1986" s="26" t="str">
        <f>INDEX(customers!$F:$F,MATCH(orders!$B1986,customers!$A:$A,0))</f>
        <v>Tech</v>
      </c>
      <c r="P1986" s="26" t="str">
        <f>INDEX(customers!$G:$G,MATCH(orders!$B1986,customers!$A:$A,0))</f>
        <v>SMBs</v>
      </c>
      <c r="Q1986" t="str">
        <f>INDEX(customers!$J:$J,MATCH(orders!$B1986,customers!$A:$A,0))</f>
        <v>Basic</v>
      </c>
      <c r="R1986" t="str">
        <f>INDEX(customers!$K:$K,MATCH(orders!$B1986,customers!$A:$A,0))</f>
        <v>Annual</v>
      </c>
    </row>
    <row r="1987" spans="1:18" x14ac:dyDescent="0.25">
      <c r="A1987" t="s">
        <v>3662</v>
      </c>
      <c r="B1987" t="s">
        <v>3663</v>
      </c>
      <c r="C1987" t="s">
        <v>3664</v>
      </c>
      <c r="D1987">
        <v>45363</v>
      </c>
      <c r="E1987" t="s">
        <v>19</v>
      </c>
      <c r="F1987" t="s">
        <v>4</v>
      </c>
      <c r="G1987">
        <v>315</v>
      </c>
      <c r="H1987">
        <v>267.75</v>
      </c>
      <c r="I1987" s="26">
        <f t="shared" si="62"/>
        <v>45352</v>
      </c>
      <c r="J1987" s="26">
        <f>INDEX(customers!$L:$L,MATCH(orders!$B1987,customers!$A:$A,0))</f>
        <v>45352</v>
      </c>
      <c r="K1987">
        <v>1</v>
      </c>
      <c r="L1987">
        <f t="shared" ref="L1987:L2050" si="63">DATEDIF(J1987,I1987,"M")</f>
        <v>0</v>
      </c>
      <c r="M1987" s="26" t="str">
        <f>INDEX(customers!$I:$I,MATCH(orders!$B1987,customers!$A:$A,0))</f>
        <v>Affiliate</v>
      </c>
      <c r="N1987" s="26" t="str">
        <f>INDEX(customers!$E:$E,MATCH(orders!$B1987,customers!$A:$A,0))</f>
        <v>North America</v>
      </c>
      <c r="O1987" s="26" t="str">
        <f>INDEX(customers!$F:$F,MATCH(orders!$B1987,customers!$A:$A,0))</f>
        <v>Tech</v>
      </c>
      <c r="P1987" s="26" t="str">
        <f>INDEX(customers!$G:$G,MATCH(orders!$B1987,customers!$A:$A,0))</f>
        <v>SMBs</v>
      </c>
      <c r="Q1987" t="str">
        <f>INDEX(customers!$J:$J,MATCH(orders!$B1987,customers!$A:$A,0))</f>
        <v>Pro</v>
      </c>
      <c r="R1987" t="str">
        <f>INDEX(customers!$K:$K,MATCH(orders!$B1987,customers!$A:$A,0))</f>
        <v>Monthly</v>
      </c>
    </row>
    <row r="1988" spans="1:18" x14ac:dyDescent="0.25">
      <c r="A1988" t="s">
        <v>3665</v>
      </c>
      <c r="B1988" t="s">
        <v>3663</v>
      </c>
      <c r="C1988" t="s">
        <v>3666</v>
      </c>
      <c r="D1988">
        <v>45394</v>
      </c>
      <c r="E1988" t="s">
        <v>19</v>
      </c>
      <c r="F1988" t="s">
        <v>4</v>
      </c>
      <c r="G1988">
        <v>315</v>
      </c>
      <c r="H1988">
        <v>267.75</v>
      </c>
      <c r="I1988" s="26">
        <f t="shared" si="62"/>
        <v>45383</v>
      </c>
      <c r="J1988" s="26">
        <f>INDEX(customers!$L:$L,MATCH(orders!$B1988,customers!$A:$A,0))</f>
        <v>45352</v>
      </c>
      <c r="K1988">
        <v>1</v>
      </c>
      <c r="L1988">
        <f t="shared" si="63"/>
        <v>1</v>
      </c>
      <c r="M1988" s="26" t="str">
        <f>INDEX(customers!$I:$I,MATCH(orders!$B1988,customers!$A:$A,0))</f>
        <v>Affiliate</v>
      </c>
      <c r="N1988" s="26" t="str">
        <f>INDEX(customers!$E:$E,MATCH(orders!$B1988,customers!$A:$A,0))</f>
        <v>North America</v>
      </c>
      <c r="O1988" s="26" t="str">
        <f>INDEX(customers!$F:$F,MATCH(orders!$B1988,customers!$A:$A,0))</f>
        <v>Tech</v>
      </c>
      <c r="P1988" s="26" t="str">
        <f>INDEX(customers!$G:$G,MATCH(orders!$B1988,customers!$A:$A,0))</f>
        <v>SMBs</v>
      </c>
      <c r="Q1988" t="str">
        <f>INDEX(customers!$J:$J,MATCH(orders!$B1988,customers!$A:$A,0))</f>
        <v>Pro</v>
      </c>
      <c r="R1988" t="str">
        <f>INDEX(customers!$K:$K,MATCH(orders!$B1988,customers!$A:$A,0))</f>
        <v>Monthly</v>
      </c>
    </row>
    <row r="1989" spans="1:18" x14ac:dyDescent="0.25">
      <c r="A1989" t="s">
        <v>3667</v>
      </c>
      <c r="B1989" t="s">
        <v>3663</v>
      </c>
      <c r="C1989" t="s">
        <v>3666</v>
      </c>
      <c r="D1989">
        <v>45424</v>
      </c>
      <c r="E1989" t="s">
        <v>19</v>
      </c>
      <c r="F1989" t="s">
        <v>4</v>
      </c>
      <c r="G1989">
        <v>315</v>
      </c>
      <c r="H1989">
        <v>267.75</v>
      </c>
      <c r="I1989" s="26">
        <f t="shared" si="62"/>
        <v>45413</v>
      </c>
      <c r="J1989" s="26">
        <f>INDEX(customers!$L:$L,MATCH(orders!$B1989,customers!$A:$A,0))</f>
        <v>45352</v>
      </c>
      <c r="K1989">
        <v>1</v>
      </c>
      <c r="L1989">
        <f t="shared" si="63"/>
        <v>2</v>
      </c>
      <c r="M1989" s="26" t="str">
        <f>INDEX(customers!$I:$I,MATCH(orders!$B1989,customers!$A:$A,0))</f>
        <v>Affiliate</v>
      </c>
      <c r="N1989" s="26" t="str">
        <f>INDEX(customers!$E:$E,MATCH(orders!$B1989,customers!$A:$A,0))</f>
        <v>North America</v>
      </c>
      <c r="O1989" s="26" t="str">
        <f>INDEX(customers!$F:$F,MATCH(orders!$B1989,customers!$A:$A,0))</f>
        <v>Tech</v>
      </c>
      <c r="P1989" s="26" t="str">
        <f>INDEX(customers!$G:$G,MATCH(orders!$B1989,customers!$A:$A,0))</f>
        <v>SMBs</v>
      </c>
      <c r="Q1989" t="str">
        <f>INDEX(customers!$J:$J,MATCH(orders!$B1989,customers!$A:$A,0))</f>
        <v>Pro</v>
      </c>
      <c r="R1989" t="str">
        <f>INDEX(customers!$K:$K,MATCH(orders!$B1989,customers!$A:$A,0))</f>
        <v>Monthly</v>
      </c>
    </row>
    <row r="1990" spans="1:18" x14ac:dyDescent="0.25">
      <c r="A1990" t="s">
        <v>3668</v>
      </c>
      <c r="B1990" t="s">
        <v>3663</v>
      </c>
      <c r="C1990" t="s">
        <v>3669</v>
      </c>
      <c r="D1990">
        <v>45425</v>
      </c>
      <c r="E1990" t="s">
        <v>19</v>
      </c>
      <c r="F1990" t="s">
        <v>4</v>
      </c>
      <c r="G1990">
        <v>315</v>
      </c>
      <c r="H1990">
        <v>267.75</v>
      </c>
      <c r="I1990" s="26">
        <f t="shared" si="62"/>
        <v>45413</v>
      </c>
      <c r="J1990" s="26">
        <f>INDEX(customers!$L:$L,MATCH(orders!$B1990,customers!$A:$A,0))</f>
        <v>45352</v>
      </c>
      <c r="K1990">
        <v>1</v>
      </c>
      <c r="L1990">
        <f t="shared" si="63"/>
        <v>2</v>
      </c>
      <c r="M1990" s="26" t="str">
        <f>INDEX(customers!$I:$I,MATCH(orders!$B1990,customers!$A:$A,0))</f>
        <v>Affiliate</v>
      </c>
      <c r="N1990" s="26" t="str">
        <f>INDEX(customers!$E:$E,MATCH(orders!$B1990,customers!$A:$A,0))</f>
        <v>North America</v>
      </c>
      <c r="O1990" s="26" t="str">
        <f>INDEX(customers!$F:$F,MATCH(orders!$B1990,customers!$A:$A,0))</f>
        <v>Tech</v>
      </c>
      <c r="P1990" s="26" t="str">
        <f>INDEX(customers!$G:$G,MATCH(orders!$B1990,customers!$A:$A,0))</f>
        <v>SMBs</v>
      </c>
      <c r="Q1990" t="str">
        <f>INDEX(customers!$J:$J,MATCH(orders!$B1990,customers!$A:$A,0))</f>
        <v>Pro</v>
      </c>
      <c r="R1990" t="str">
        <f>INDEX(customers!$K:$K,MATCH(orders!$B1990,customers!$A:$A,0))</f>
        <v>Monthly</v>
      </c>
    </row>
    <row r="1991" spans="1:18" x14ac:dyDescent="0.25">
      <c r="A1991" t="s">
        <v>3670</v>
      </c>
      <c r="B1991" t="s">
        <v>3663</v>
      </c>
      <c r="C1991" t="s">
        <v>3671</v>
      </c>
      <c r="D1991">
        <v>45456</v>
      </c>
      <c r="E1991" t="s">
        <v>18</v>
      </c>
      <c r="F1991" t="s">
        <v>4</v>
      </c>
      <c r="G1991">
        <v>135</v>
      </c>
      <c r="H1991">
        <v>110.7</v>
      </c>
      <c r="I1991" s="26">
        <f t="shared" si="62"/>
        <v>45444</v>
      </c>
      <c r="J1991" s="26">
        <f>INDEX(customers!$L:$L,MATCH(orders!$B1991,customers!$A:$A,0))</f>
        <v>45352</v>
      </c>
      <c r="K1991">
        <v>1</v>
      </c>
      <c r="L1991">
        <f t="shared" si="63"/>
        <v>3</v>
      </c>
      <c r="M1991" s="26" t="str">
        <f>INDEX(customers!$I:$I,MATCH(orders!$B1991,customers!$A:$A,0))</f>
        <v>Affiliate</v>
      </c>
      <c r="N1991" s="26" t="str">
        <f>INDEX(customers!$E:$E,MATCH(orders!$B1991,customers!$A:$A,0))</f>
        <v>North America</v>
      </c>
      <c r="O1991" s="26" t="str">
        <f>INDEX(customers!$F:$F,MATCH(orders!$B1991,customers!$A:$A,0))</f>
        <v>Tech</v>
      </c>
      <c r="P1991" s="26" t="str">
        <f>INDEX(customers!$G:$G,MATCH(orders!$B1991,customers!$A:$A,0))</f>
        <v>SMBs</v>
      </c>
      <c r="Q1991" t="str">
        <f>INDEX(customers!$J:$J,MATCH(orders!$B1991,customers!$A:$A,0))</f>
        <v>Pro</v>
      </c>
      <c r="R1991" t="str">
        <f>INDEX(customers!$K:$K,MATCH(orders!$B1991,customers!$A:$A,0))</f>
        <v>Monthly</v>
      </c>
    </row>
    <row r="1992" spans="1:18" x14ac:dyDescent="0.25">
      <c r="A1992" t="s">
        <v>3672</v>
      </c>
      <c r="B1992" t="s">
        <v>3663</v>
      </c>
      <c r="C1992" t="s">
        <v>3671</v>
      </c>
      <c r="D1992">
        <v>45486</v>
      </c>
      <c r="E1992" t="s">
        <v>18</v>
      </c>
      <c r="F1992" t="s">
        <v>4</v>
      </c>
      <c r="G1992">
        <v>135</v>
      </c>
      <c r="H1992">
        <v>110.7</v>
      </c>
      <c r="I1992" s="26">
        <f t="shared" si="62"/>
        <v>45474</v>
      </c>
      <c r="J1992" s="26">
        <f>INDEX(customers!$L:$L,MATCH(orders!$B1992,customers!$A:$A,0))</f>
        <v>45352</v>
      </c>
      <c r="K1992">
        <v>1</v>
      </c>
      <c r="L1992">
        <f t="shared" si="63"/>
        <v>4</v>
      </c>
      <c r="M1992" s="26" t="str">
        <f>INDEX(customers!$I:$I,MATCH(orders!$B1992,customers!$A:$A,0))</f>
        <v>Affiliate</v>
      </c>
      <c r="N1992" s="26" t="str">
        <f>INDEX(customers!$E:$E,MATCH(orders!$B1992,customers!$A:$A,0))</f>
        <v>North America</v>
      </c>
      <c r="O1992" s="26" t="str">
        <f>INDEX(customers!$F:$F,MATCH(orders!$B1992,customers!$A:$A,0))</f>
        <v>Tech</v>
      </c>
      <c r="P1992" s="26" t="str">
        <f>INDEX(customers!$G:$G,MATCH(orders!$B1992,customers!$A:$A,0))</f>
        <v>SMBs</v>
      </c>
      <c r="Q1992" t="str">
        <f>INDEX(customers!$J:$J,MATCH(orders!$B1992,customers!$A:$A,0))</f>
        <v>Pro</v>
      </c>
      <c r="R1992" t="str">
        <f>INDEX(customers!$K:$K,MATCH(orders!$B1992,customers!$A:$A,0))</f>
        <v>Monthly</v>
      </c>
    </row>
    <row r="1993" spans="1:18" x14ac:dyDescent="0.25">
      <c r="A1993" t="s">
        <v>3673</v>
      </c>
      <c r="B1993" t="s">
        <v>3663</v>
      </c>
      <c r="C1993" t="s">
        <v>3674</v>
      </c>
      <c r="D1993">
        <v>45487</v>
      </c>
      <c r="E1993" t="s">
        <v>18</v>
      </c>
      <c r="F1993" t="s">
        <v>4</v>
      </c>
      <c r="G1993">
        <v>135</v>
      </c>
      <c r="H1993">
        <v>110.7</v>
      </c>
      <c r="I1993" s="26">
        <f t="shared" si="62"/>
        <v>45474</v>
      </c>
      <c r="J1993" s="26">
        <f>INDEX(customers!$L:$L,MATCH(orders!$B1993,customers!$A:$A,0))</f>
        <v>45352</v>
      </c>
      <c r="K1993">
        <v>1</v>
      </c>
      <c r="L1993">
        <f t="shared" si="63"/>
        <v>4</v>
      </c>
      <c r="M1993" s="26" t="str">
        <f>INDEX(customers!$I:$I,MATCH(orders!$B1993,customers!$A:$A,0))</f>
        <v>Affiliate</v>
      </c>
      <c r="N1993" s="26" t="str">
        <f>INDEX(customers!$E:$E,MATCH(orders!$B1993,customers!$A:$A,0))</f>
        <v>North America</v>
      </c>
      <c r="O1993" s="26" t="str">
        <f>INDEX(customers!$F:$F,MATCH(orders!$B1993,customers!$A:$A,0))</f>
        <v>Tech</v>
      </c>
      <c r="P1993" s="26" t="str">
        <f>INDEX(customers!$G:$G,MATCH(orders!$B1993,customers!$A:$A,0))</f>
        <v>SMBs</v>
      </c>
      <c r="Q1993" t="str">
        <f>INDEX(customers!$J:$J,MATCH(orders!$B1993,customers!$A:$A,0))</f>
        <v>Pro</v>
      </c>
      <c r="R1993" t="str">
        <f>INDEX(customers!$K:$K,MATCH(orders!$B1993,customers!$A:$A,0))</f>
        <v>Monthly</v>
      </c>
    </row>
    <row r="1994" spans="1:18" x14ac:dyDescent="0.25">
      <c r="A1994" t="s">
        <v>3675</v>
      </c>
      <c r="B1994" t="s">
        <v>3663</v>
      </c>
      <c r="C1994" t="s">
        <v>3676</v>
      </c>
      <c r="D1994">
        <v>45518</v>
      </c>
      <c r="E1994" t="s">
        <v>18</v>
      </c>
      <c r="F1994" t="s">
        <v>4</v>
      </c>
      <c r="G1994">
        <v>135</v>
      </c>
      <c r="H1994">
        <v>110.7</v>
      </c>
      <c r="I1994" s="26">
        <f t="shared" si="62"/>
        <v>45505</v>
      </c>
      <c r="J1994" s="26">
        <f>INDEX(customers!$L:$L,MATCH(orders!$B1994,customers!$A:$A,0))</f>
        <v>45352</v>
      </c>
      <c r="K1994">
        <v>1</v>
      </c>
      <c r="L1994">
        <f t="shared" si="63"/>
        <v>5</v>
      </c>
      <c r="M1994" s="26" t="str">
        <f>INDEX(customers!$I:$I,MATCH(orders!$B1994,customers!$A:$A,0))</f>
        <v>Affiliate</v>
      </c>
      <c r="N1994" s="26" t="str">
        <f>INDEX(customers!$E:$E,MATCH(orders!$B1994,customers!$A:$A,0))</f>
        <v>North America</v>
      </c>
      <c r="O1994" s="26" t="str">
        <f>INDEX(customers!$F:$F,MATCH(orders!$B1994,customers!$A:$A,0))</f>
        <v>Tech</v>
      </c>
      <c r="P1994" s="26" t="str">
        <f>INDEX(customers!$G:$G,MATCH(orders!$B1994,customers!$A:$A,0))</f>
        <v>SMBs</v>
      </c>
      <c r="Q1994" t="str">
        <f>INDEX(customers!$J:$J,MATCH(orders!$B1994,customers!$A:$A,0))</f>
        <v>Pro</v>
      </c>
      <c r="R1994" t="str">
        <f>INDEX(customers!$K:$K,MATCH(orders!$B1994,customers!$A:$A,0))</f>
        <v>Monthly</v>
      </c>
    </row>
    <row r="1995" spans="1:18" x14ac:dyDescent="0.25">
      <c r="A1995" t="s">
        <v>3677</v>
      </c>
      <c r="B1995" t="s">
        <v>3663</v>
      </c>
      <c r="C1995" t="s">
        <v>3678</v>
      </c>
      <c r="D1995">
        <v>45549</v>
      </c>
      <c r="E1995" t="s">
        <v>18</v>
      </c>
      <c r="F1995" t="s">
        <v>4</v>
      </c>
      <c r="G1995">
        <v>135</v>
      </c>
      <c r="H1995">
        <v>110.7</v>
      </c>
      <c r="I1995" s="26">
        <f t="shared" si="62"/>
        <v>45536</v>
      </c>
      <c r="J1995" s="26">
        <f>INDEX(customers!$L:$L,MATCH(orders!$B1995,customers!$A:$A,0))</f>
        <v>45352</v>
      </c>
      <c r="K1995">
        <v>1</v>
      </c>
      <c r="L1995">
        <f t="shared" si="63"/>
        <v>6</v>
      </c>
      <c r="M1995" s="26" t="str">
        <f>INDEX(customers!$I:$I,MATCH(orders!$B1995,customers!$A:$A,0))</f>
        <v>Affiliate</v>
      </c>
      <c r="N1995" s="26" t="str">
        <f>INDEX(customers!$E:$E,MATCH(orders!$B1995,customers!$A:$A,0))</f>
        <v>North America</v>
      </c>
      <c r="O1995" s="26" t="str">
        <f>INDEX(customers!$F:$F,MATCH(orders!$B1995,customers!$A:$A,0))</f>
        <v>Tech</v>
      </c>
      <c r="P1995" s="26" t="str">
        <f>INDEX(customers!$G:$G,MATCH(orders!$B1995,customers!$A:$A,0))</f>
        <v>SMBs</v>
      </c>
      <c r="Q1995" t="str">
        <f>INDEX(customers!$J:$J,MATCH(orders!$B1995,customers!$A:$A,0))</f>
        <v>Pro</v>
      </c>
      <c r="R1995" t="str">
        <f>INDEX(customers!$K:$K,MATCH(orders!$B1995,customers!$A:$A,0))</f>
        <v>Monthly</v>
      </c>
    </row>
    <row r="1996" spans="1:18" x14ac:dyDescent="0.25">
      <c r="A1996" t="s">
        <v>3679</v>
      </c>
      <c r="B1996" t="s">
        <v>3663</v>
      </c>
      <c r="C1996" t="s">
        <v>3678</v>
      </c>
      <c r="D1996">
        <v>45579</v>
      </c>
      <c r="E1996" t="s">
        <v>18</v>
      </c>
      <c r="F1996" t="s">
        <v>4</v>
      </c>
      <c r="G1996">
        <v>135</v>
      </c>
      <c r="H1996">
        <v>110.7</v>
      </c>
      <c r="I1996" s="26">
        <f t="shared" si="62"/>
        <v>45566</v>
      </c>
      <c r="J1996" s="26">
        <f>INDEX(customers!$L:$L,MATCH(orders!$B1996,customers!$A:$A,0))</f>
        <v>45352</v>
      </c>
      <c r="K1996">
        <v>1</v>
      </c>
      <c r="L1996">
        <f t="shared" si="63"/>
        <v>7</v>
      </c>
      <c r="M1996" s="26" t="str">
        <f>INDEX(customers!$I:$I,MATCH(orders!$B1996,customers!$A:$A,0))</f>
        <v>Affiliate</v>
      </c>
      <c r="N1996" s="26" t="str">
        <f>INDEX(customers!$E:$E,MATCH(orders!$B1996,customers!$A:$A,0))</f>
        <v>North America</v>
      </c>
      <c r="O1996" s="26" t="str">
        <f>INDEX(customers!$F:$F,MATCH(orders!$B1996,customers!$A:$A,0))</f>
        <v>Tech</v>
      </c>
      <c r="P1996" s="26" t="str">
        <f>INDEX(customers!$G:$G,MATCH(orders!$B1996,customers!$A:$A,0))</f>
        <v>SMBs</v>
      </c>
      <c r="Q1996" t="str">
        <f>INDEX(customers!$J:$J,MATCH(orders!$B1996,customers!$A:$A,0))</f>
        <v>Pro</v>
      </c>
      <c r="R1996" t="str">
        <f>INDEX(customers!$K:$K,MATCH(orders!$B1996,customers!$A:$A,0))</f>
        <v>Monthly</v>
      </c>
    </row>
    <row r="1997" spans="1:18" x14ac:dyDescent="0.25">
      <c r="A1997" t="s">
        <v>3680</v>
      </c>
      <c r="B1997" t="s">
        <v>3663</v>
      </c>
      <c r="C1997" t="s">
        <v>3681</v>
      </c>
      <c r="D1997">
        <v>45580</v>
      </c>
      <c r="E1997" t="s">
        <v>18</v>
      </c>
      <c r="F1997" t="s">
        <v>4</v>
      </c>
      <c r="G1997">
        <v>135</v>
      </c>
      <c r="H1997">
        <v>110.7</v>
      </c>
      <c r="I1997" s="26">
        <f t="shared" si="62"/>
        <v>45566</v>
      </c>
      <c r="J1997" s="26">
        <f>INDEX(customers!$L:$L,MATCH(orders!$B1997,customers!$A:$A,0))</f>
        <v>45352</v>
      </c>
      <c r="K1997">
        <v>1</v>
      </c>
      <c r="L1997">
        <f t="shared" si="63"/>
        <v>7</v>
      </c>
      <c r="M1997" s="26" t="str">
        <f>INDEX(customers!$I:$I,MATCH(orders!$B1997,customers!$A:$A,0))</f>
        <v>Affiliate</v>
      </c>
      <c r="N1997" s="26" t="str">
        <f>INDEX(customers!$E:$E,MATCH(orders!$B1997,customers!$A:$A,0))</f>
        <v>North America</v>
      </c>
      <c r="O1997" s="26" t="str">
        <f>INDEX(customers!$F:$F,MATCH(orders!$B1997,customers!$A:$A,0))</f>
        <v>Tech</v>
      </c>
      <c r="P1997" s="26" t="str">
        <f>INDEX(customers!$G:$G,MATCH(orders!$B1997,customers!$A:$A,0))</f>
        <v>SMBs</v>
      </c>
      <c r="Q1997" t="str">
        <f>INDEX(customers!$J:$J,MATCH(orders!$B1997,customers!$A:$A,0))</f>
        <v>Pro</v>
      </c>
      <c r="R1997" t="str">
        <f>INDEX(customers!$K:$K,MATCH(orders!$B1997,customers!$A:$A,0))</f>
        <v>Monthly</v>
      </c>
    </row>
    <row r="1998" spans="1:18" x14ac:dyDescent="0.25">
      <c r="A1998" t="s">
        <v>3682</v>
      </c>
      <c r="B1998" t="s">
        <v>3663</v>
      </c>
      <c r="C1998" t="s">
        <v>3683</v>
      </c>
      <c r="D1998">
        <v>45611</v>
      </c>
      <c r="E1998" t="s">
        <v>18</v>
      </c>
      <c r="F1998" t="s">
        <v>4</v>
      </c>
      <c r="G1998">
        <v>135</v>
      </c>
      <c r="H1998">
        <v>110.7</v>
      </c>
      <c r="I1998" s="26">
        <f t="shared" si="62"/>
        <v>45597</v>
      </c>
      <c r="J1998" s="26">
        <f>INDEX(customers!$L:$L,MATCH(orders!$B1998,customers!$A:$A,0))</f>
        <v>45352</v>
      </c>
      <c r="K1998">
        <v>1</v>
      </c>
      <c r="L1998">
        <f t="shared" si="63"/>
        <v>8</v>
      </c>
      <c r="M1998" s="26" t="str">
        <f>INDEX(customers!$I:$I,MATCH(orders!$B1998,customers!$A:$A,0))</f>
        <v>Affiliate</v>
      </c>
      <c r="N1998" s="26" t="str">
        <f>INDEX(customers!$E:$E,MATCH(orders!$B1998,customers!$A:$A,0))</f>
        <v>North America</v>
      </c>
      <c r="O1998" s="26" t="str">
        <f>INDEX(customers!$F:$F,MATCH(orders!$B1998,customers!$A:$A,0))</f>
        <v>Tech</v>
      </c>
      <c r="P1998" s="26" t="str">
        <f>INDEX(customers!$G:$G,MATCH(orders!$B1998,customers!$A:$A,0))</f>
        <v>SMBs</v>
      </c>
      <c r="Q1998" t="str">
        <f>INDEX(customers!$J:$J,MATCH(orders!$B1998,customers!$A:$A,0))</f>
        <v>Pro</v>
      </c>
      <c r="R1998" t="str">
        <f>INDEX(customers!$K:$K,MATCH(orders!$B1998,customers!$A:$A,0))</f>
        <v>Monthly</v>
      </c>
    </row>
    <row r="1999" spans="1:18" x14ac:dyDescent="0.25">
      <c r="A1999" t="s">
        <v>3684</v>
      </c>
      <c r="B1999" t="s">
        <v>3663</v>
      </c>
      <c r="C1999" t="s">
        <v>3683</v>
      </c>
      <c r="D1999">
        <v>45641</v>
      </c>
      <c r="E1999" t="s">
        <v>18</v>
      </c>
      <c r="F1999" t="s">
        <v>4</v>
      </c>
      <c r="G1999">
        <v>135</v>
      </c>
      <c r="H1999">
        <v>110.7</v>
      </c>
      <c r="I1999" s="26">
        <f t="shared" si="62"/>
        <v>45627</v>
      </c>
      <c r="J1999" s="26">
        <f>INDEX(customers!$L:$L,MATCH(orders!$B1999,customers!$A:$A,0))</f>
        <v>45352</v>
      </c>
      <c r="K1999">
        <v>1</v>
      </c>
      <c r="L1999">
        <f t="shared" si="63"/>
        <v>9</v>
      </c>
      <c r="M1999" s="26" t="str">
        <f>INDEX(customers!$I:$I,MATCH(orders!$B1999,customers!$A:$A,0))</f>
        <v>Affiliate</v>
      </c>
      <c r="N1999" s="26" t="str">
        <f>INDEX(customers!$E:$E,MATCH(orders!$B1999,customers!$A:$A,0))</f>
        <v>North America</v>
      </c>
      <c r="O1999" s="26" t="str">
        <f>INDEX(customers!$F:$F,MATCH(orders!$B1999,customers!$A:$A,0))</f>
        <v>Tech</v>
      </c>
      <c r="P1999" s="26" t="str">
        <f>INDEX(customers!$G:$G,MATCH(orders!$B1999,customers!$A:$A,0))</f>
        <v>SMBs</v>
      </c>
      <c r="Q1999" t="str">
        <f>INDEX(customers!$J:$J,MATCH(orders!$B1999,customers!$A:$A,0))</f>
        <v>Pro</v>
      </c>
      <c r="R1999" t="str">
        <f>INDEX(customers!$K:$K,MATCH(orders!$B1999,customers!$A:$A,0))</f>
        <v>Monthly</v>
      </c>
    </row>
    <row r="2000" spans="1:18" x14ac:dyDescent="0.25">
      <c r="A2000" t="s">
        <v>3685</v>
      </c>
      <c r="B2000" t="s">
        <v>3663</v>
      </c>
      <c r="C2000" t="s">
        <v>3686</v>
      </c>
      <c r="D2000">
        <v>45642</v>
      </c>
      <c r="E2000" t="s">
        <v>18</v>
      </c>
      <c r="F2000" t="s">
        <v>4</v>
      </c>
      <c r="G2000">
        <v>135</v>
      </c>
      <c r="H2000">
        <v>110.7</v>
      </c>
      <c r="I2000" s="26">
        <f t="shared" si="62"/>
        <v>45627</v>
      </c>
      <c r="J2000" s="26">
        <f>INDEX(customers!$L:$L,MATCH(orders!$B2000,customers!$A:$A,0))</f>
        <v>45352</v>
      </c>
      <c r="K2000">
        <v>1</v>
      </c>
      <c r="L2000">
        <f t="shared" si="63"/>
        <v>9</v>
      </c>
      <c r="M2000" s="26" t="str">
        <f>INDEX(customers!$I:$I,MATCH(orders!$B2000,customers!$A:$A,0))</f>
        <v>Affiliate</v>
      </c>
      <c r="N2000" s="26" t="str">
        <f>INDEX(customers!$E:$E,MATCH(orders!$B2000,customers!$A:$A,0))</f>
        <v>North America</v>
      </c>
      <c r="O2000" s="26" t="str">
        <f>INDEX(customers!$F:$F,MATCH(orders!$B2000,customers!$A:$A,0))</f>
        <v>Tech</v>
      </c>
      <c r="P2000" s="26" t="str">
        <f>INDEX(customers!$G:$G,MATCH(orders!$B2000,customers!$A:$A,0))</f>
        <v>SMBs</v>
      </c>
      <c r="Q2000" t="str">
        <f>INDEX(customers!$J:$J,MATCH(orders!$B2000,customers!$A:$A,0))</f>
        <v>Pro</v>
      </c>
      <c r="R2000" t="str">
        <f>INDEX(customers!$K:$K,MATCH(orders!$B2000,customers!$A:$A,0))</f>
        <v>Monthly</v>
      </c>
    </row>
    <row r="2001" spans="1:18" x14ac:dyDescent="0.25">
      <c r="A2001" t="s">
        <v>3687</v>
      </c>
      <c r="B2001" t="s">
        <v>3688</v>
      </c>
      <c r="C2001" t="s">
        <v>3689</v>
      </c>
      <c r="D2001">
        <v>45549</v>
      </c>
      <c r="E2001" t="s">
        <v>17</v>
      </c>
      <c r="F2001" t="s">
        <v>4</v>
      </c>
      <c r="G2001">
        <v>75</v>
      </c>
      <c r="H2001">
        <v>60</v>
      </c>
      <c r="I2001" s="26">
        <f t="shared" si="62"/>
        <v>45536</v>
      </c>
      <c r="J2001" s="26">
        <f>INDEX(customers!$L:$L,MATCH(orders!$B2001,customers!$A:$A,0))</f>
        <v>45536</v>
      </c>
      <c r="K2001">
        <v>1</v>
      </c>
      <c r="L2001">
        <f t="shared" si="63"/>
        <v>0</v>
      </c>
      <c r="M2001" s="26" t="str">
        <f>INDEX(customers!$I:$I,MATCH(orders!$B2001,customers!$A:$A,0))</f>
        <v>Email</v>
      </c>
      <c r="N2001" s="26" t="str">
        <f>INDEX(customers!$E:$E,MATCH(orders!$B2001,customers!$A:$A,0))</f>
        <v>Asia-Pacific</v>
      </c>
      <c r="O2001" s="26" t="str">
        <f>INDEX(customers!$F:$F,MATCH(orders!$B2001,customers!$A:$A,0))</f>
        <v>Tech</v>
      </c>
      <c r="P2001" s="26" t="str">
        <f>INDEX(customers!$G:$G,MATCH(orders!$B2001,customers!$A:$A,0))</f>
        <v>SMBs</v>
      </c>
      <c r="Q2001" t="str">
        <f>INDEX(customers!$J:$J,MATCH(orders!$B2001,customers!$A:$A,0))</f>
        <v>Pro</v>
      </c>
      <c r="R2001" t="str">
        <f>INDEX(customers!$K:$K,MATCH(orders!$B2001,customers!$A:$A,0))</f>
        <v>Monthly</v>
      </c>
    </row>
    <row r="2002" spans="1:18" x14ac:dyDescent="0.25">
      <c r="A2002" t="s">
        <v>3690</v>
      </c>
      <c r="B2002" t="s">
        <v>3688</v>
      </c>
      <c r="C2002" t="s">
        <v>3689</v>
      </c>
      <c r="D2002">
        <v>45579</v>
      </c>
      <c r="E2002" t="s">
        <v>17</v>
      </c>
      <c r="F2002" t="s">
        <v>4</v>
      </c>
      <c r="G2002">
        <v>75</v>
      </c>
      <c r="H2002">
        <v>60</v>
      </c>
      <c r="I2002" s="26">
        <f t="shared" si="62"/>
        <v>45566</v>
      </c>
      <c r="J2002" s="26">
        <f>INDEX(customers!$L:$L,MATCH(orders!$B2002,customers!$A:$A,0))</f>
        <v>45536</v>
      </c>
      <c r="K2002">
        <v>1</v>
      </c>
      <c r="L2002">
        <f t="shared" si="63"/>
        <v>1</v>
      </c>
      <c r="M2002" s="26" t="str">
        <f>INDEX(customers!$I:$I,MATCH(orders!$B2002,customers!$A:$A,0))</f>
        <v>Email</v>
      </c>
      <c r="N2002" s="26" t="str">
        <f>INDEX(customers!$E:$E,MATCH(orders!$B2002,customers!$A:$A,0))</f>
        <v>Asia-Pacific</v>
      </c>
      <c r="O2002" s="26" t="str">
        <f>INDEX(customers!$F:$F,MATCH(orders!$B2002,customers!$A:$A,0))</f>
        <v>Tech</v>
      </c>
      <c r="P2002" s="26" t="str">
        <f>INDEX(customers!$G:$G,MATCH(orders!$B2002,customers!$A:$A,0))</f>
        <v>SMBs</v>
      </c>
      <c r="Q2002" t="str">
        <f>INDEX(customers!$J:$J,MATCH(orders!$B2002,customers!$A:$A,0))</f>
        <v>Pro</v>
      </c>
      <c r="R2002" t="str">
        <f>INDEX(customers!$K:$K,MATCH(orders!$B2002,customers!$A:$A,0))</f>
        <v>Monthly</v>
      </c>
    </row>
    <row r="2003" spans="1:18" x14ac:dyDescent="0.25">
      <c r="A2003" t="s">
        <v>3691</v>
      </c>
      <c r="B2003" t="s">
        <v>3688</v>
      </c>
      <c r="C2003" t="s">
        <v>3692</v>
      </c>
      <c r="D2003">
        <v>45580</v>
      </c>
      <c r="E2003" t="s">
        <v>17</v>
      </c>
      <c r="F2003" t="s">
        <v>4</v>
      </c>
      <c r="G2003">
        <v>75</v>
      </c>
      <c r="H2003">
        <v>60</v>
      </c>
      <c r="I2003" s="26">
        <f t="shared" si="62"/>
        <v>45566</v>
      </c>
      <c r="J2003" s="26">
        <f>INDEX(customers!$L:$L,MATCH(orders!$B2003,customers!$A:$A,0))</f>
        <v>45536</v>
      </c>
      <c r="K2003">
        <v>1</v>
      </c>
      <c r="L2003">
        <f t="shared" si="63"/>
        <v>1</v>
      </c>
      <c r="M2003" s="26" t="str">
        <f>INDEX(customers!$I:$I,MATCH(orders!$B2003,customers!$A:$A,0))</f>
        <v>Email</v>
      </c>
      <c r="N2003" s="26" t="str">
        <f>INDEX(customers!$E:$E,MATCH(orders!$B2003,customers!$A:$A,0))</f>
        <v>Asia-Pacific</v>
      </c>
      <c r="O2003" s="26" t="str">
        <f>INDEX(customers!$F:$F,MATCH(orders!$B2003,customers!$A:$A,0))</f>
        <v>Tech</v>
      </c>
      <c r="P2003" s="26" t="str">
        <f>INDEX(customers!$G:$G,MATCH(orders!$B2003,customers!$A:$A,0))</f>
        <v>SMBs</v>
      </c>
      <c r="Q2003" t="str">
        <f>INDEX(customers!$J:$J,MATCH(orders!$B2003,customers!$A:$A,0))</f>
        <v>Pro</v>
      </c>
      <c r="R2003" t="str">
        <f>INDEX(customers!$K:$K,MATCH(orders!$B2003,customers!$A:$A,0))</f>
        <v>Monthly</v>
      </c>
    </row>
    <row r="2004" spans="1:18" x14ac:dyDescent="0.25">
      <c r="A2004" t="s">
        <v>3693</v>
      </c>
      <c r="B2004" t="s">
        <v>3688</v>
      </c>
      <c r="C2004" t="s">
        <v>3694</v>
      </c>
      <c r="D2004">
        <v>45611</v>
      </c>
      <c r="E2004" t="s">
        <v>17</v>
      </c>
      <c r="F2004" t="s">
        <v>4</v>
      </c>
      <c r="G2004">
        <v>75</v>
      </c>
      <c r="H2004">
        <v>60</v>
      </c>
      <c r="I2004" s="26">
        <f t="shared" si="62"/>
        <v>45597</v>
      </c>
      <c r="J2004" s="26">
        <f>INDEX(customers!$L:$L,MATCH(orders!$B2004,customers!$A:$A,0))</f>
        <v>45536</v>
      </c>
      <c r="K2004">
        <v>1</v>
      </c>
      <c r="L2004">
        <f t="shared" si="63"/>
        <v>2</v>
      </c>
      <c r="M2004" s="26" t="str">
        <f>INDEX(customers!$I:$I,MATCH(orders!$B2004,customers!$A:$A,0))</f>
        <v>Email</v>
      </c>
      <c r="N2004" s="26" t="str">
        <f>INDEX(customers!$E:$E,MATCH(orders!$B2004,customers!$A:$A,0))</f>
        <v>Asia-Pacific</v>
      </c>
      <c r="O2004" s="26" t="str">
        <f>INDEX(customers!$F:$F,MATCH(orders!$B2004,customers!$A:$A,0))</f>
        <v>Tech</v>
      </c>
      <c r="P2004" s="26" t="str">
        <f>INDEX(customers!$G:$G,MATCH(orders!$B2004,customers!$A:$A,0))</f>
        <v>SMBs</v>
      </c>
      <c r="Q2004" t="str">
        <f>INDEX(customers!$J:$J,MATCH(orders!$B2004,customers!$A:$A,0))</f>
        <v>Pro</v>
      </c>
      <c r="R2004" t="str">
        <f>INDEX(customers!$K:$K,MATCH(orders!$B2004,customers!$A:$A,0))</f>
        <v>Monthly</v>
      </c>
    </row>
    <row r="2005" spans="1:18" x14ac:dyDescent="0.25">
      <c r="A2005" t="s">
        <v>3695</v>
      </c>
      <c r="B2005" t="s">
        <v>3688</v>
      </c>
      <c r="C2005" t="s">
        <v>3694</v>
      </c>
      <c r="D2005">
        <v>45641</v>
      </c>
      <c r="E2005" t="s">
        <v>17</v>
      </c>
      <c r="F2005" t="s">
        <v>4</v>
      </c>
      <c r="G2005">
        <v>75</v>
      </c>
      <c r="H2005">
        <v>60</v>
      </c>
      <c r="I2005" s="26">
        <f t="shared" si="62"/>
        <v>45627</v>
      </c>
      <c r="J2005" s="26">
        <f>INDEX(customers!$L:$L,MATCH(orders!$B2005,customers!$A:$A,0))</f>
        <v>45536</v>
      </c>
      <c r="K2005">
        <v>1</v>
      </c>
      <c r="L2005">
        <f t="shared" si="63"/>
        <v>3</v>
      </c>
      <c r="M2005" s="26" t="str">
        <f>INDEX(customers!$I:$I,MATCH(orders!$B2005,customers!$A:$A,0))</f>
        <v>Email</v>
      </c>
      <c r="N2005" s="26" t="str">
        <f>INDEX(customers!$E:$E,MATCH(orders!$B2005,customers!$A:$A,0))</f>
        <v>Asia-Pacific</v>
      </c>
      <c r="O2005" s="26" t="str">
        <f>INDEX(customers!$F:$F,MATCH(orders!$B2005,customers!$A:$A,0))</f>
        <v>Tech</v>
      </c>
      <c r="P2005" s="26" t="str">
        <f>INDEX(customers!$G:$G,MATCH(orders!$B2005,customers!$A:$A,0))</f>
        <v>SMBs</v>
      </c>
      <c r="Q2005" t="str">
        <f>INDEX(customers!$J:$J,MATCH(orders!$B2005,customers!$A:$A,0))</f>
        <v>Pro</v>
      </c>
      <c r="R2005" t="str">
        <f>INDEX(customers!$K:$K,MATCH(orders!$B2005,customers!$A:$A,0))</f>
        <v>Monthly</v>
      </c>
    </row>
    <row r="2006" spans="1:18" x14ac:dyDescent="0.25">
      <c r="A2006" t="s">
        <v>3696</v>
      </c>
      <c r="B2006" t="s">
        <v>3688</v>
      </c>
      <c r="C2006" t="s">
        <v>3697</v>
      </c>
      <c r="D2006">
        <v>45642</v>
      </c>
      <c r="E2006" t="s">
        <v>17</v>
      </c>
      <c r="F2006" t="s">
        <v>4</v>
      </c>
      <c r="G2006">
        <v>75</v>
      </c>
      <c r="H2006">
        <v>60</v>
      </c>
      <c r="I2006" s="26">
        <f t="shared" si="62"/>
        <v>45627</v>
      </c>
      <c r="J2006" s="26">
        <f>INDEX(customers!$L:$L,MATCH(orders!$B2006,customers!$A:$A,0))</f>
        <v>45536</v>
      </c>
      <c r="K2006">
        <v>1</v>
      </c>
      <c r="L2006">
        <f t="shared" si="63"/>
        <v>3</v>
      </c>
      <c r="M2006" s="26" t="str">
        <f>INDEX(customers!$I:$I,MATCH(orders!$B2006,customers!$A:$A,0))</f>
        <v>Email</v>
      </c>
      <c r="N2006" s="26" t="str">
        <f>INDEX(customers!$E:$E,MATCH(orders!$B2006,customers!$A:$A,0))</f>
        <v>Asia-Pacific</v>
      </c>
      <c r="O2006" s="26" t="str">
        <f>INDEX(customers!$F:$F,MATCH(orders!$B2006,customers!$A:$A,0))</f>
        <v>Tech</v>
      </c>
      <c r="P2006" s="26" t="str">
        <f>INDEX(customers!$G:$G,MATCH(orders!$B2006,customers!$A:$A,0))</f>
        <v>SMBs</v>
      </c>
      <c r="Q2006" t="str">
        <f>INDEX(customers!$J:$J,MATCH(orders!$B2006,customers!$A:$A,0))</f>
        <v>Pro</v>
      </c>
      <c r="R2006" t="str">
        <f>INDEX(customers!$K:$K,MATCH(orders!$B2006,customers!$A:$A,0))</f>
        <v>Monthly</v>
      </c>
    </row>
    <row r="2007" spans="1:18" x14ac:dyDescent="0.25">
      <c r="A2007" t="s">
        <v>3698</v>
      </c>
      <c r="B2007" t="s">
        <v>3699</v>
      </c>
      <c r="C2007" t="s">
        <v>3700</v>
      </c>
      <c r="D2007">
        <v>45173</v>
      </c>
      <c r="E2007" t="s">
        <v>17</v>
      </c>
      <c r="F2007" t="s">
        <v>4</v>
      </c>
      <c r="G2007">
        <v>75</v>
      </c>
      <c r="H2007">
        <v>60</v>
      </c>
      <c r="I2007" s="26">
        <f t="shared" si="62"/>
        <v>45170</v>
      </c>
      <c r="J2007" s="26">
        <f>INDEX(customers!$L:$L,MATCH(orders!$B2007,customers!$A:$A,0))</f>
        <v>45139</v>
      </c>
      <c r="K2007">
        <v>1</v>
      </c>
      <c r="L2007">
        <f t="shared" si="63"/>
        <v>1</v>
      </c>
      <c r="M2007" s="26" t="str">
        <f>INDEX(customers!$I:$I,MATCH(orders!$B2007,customers!$A:$A,0))</f>
        <v>Paid Search</v>
      </c>
      <c r="N2007" s="26" t="str">
        <f>INDEX(customers!$E:$E,MATCH(orders!$B2007,customers!$A:$A,0))</f>
        <v>Asia-Pacific</v>
      </c>
      <c r="O2007" s="26" t="str">
        <f>INDEX(customers!$F:$F,MATCH(orders!$B2007,customers!$A:$A,0))</f>
        <v>Retail</v>
      </c>
      <c r="P2007" s="26" t="str">
        <f>INDEX(customers!$G:$G,MATCH(orders!$B2007,customers!$A:$A,0))</f>
        <v>SMBs</v>
      </c>
      <c r="Q2007" t="str">
        <f>INDEX(customers!$J:$J,MATCH(orders!$B2007,customers!$A:$A,0))</f>
        <v>Basic</v>
      </c>
      <c r="R2007" t="str">
        <f>INDEX(customers!$K:$K,MATCH(orders!$B2007,customers!$A:$A,0))</f>
        <v>Monthly</v>
      </c>
    </row>
    <row r="2008" spans="1:18" x14ac:dyDescent="0.25">
      <c r="A2008" t="s">
        <v>3701</v>
      </c>
      <c r="B2008" t="s">
        <v>3699</v>
      </c>
      <c r="C2008" t="s">
        <v>3700</v>
      </c>
      <c r="D2008">
        <v>45203</v>
      </c>
      <c r="E2008" t="s">
        <v>17</v>
      </c>
      <c r="F2008" t="s">
        <v>4</v>
      </c>
      <c r="G2008">
        <v>75</v>
      </c>
      <c r="H2008">
        <v>60</v>
      </c>
      <c r="I2008" s="26">
        <f t="shared" si="62"/>
        <v>45200</v>
      </c>
      <c r="J2008" s="26">
        <f>INDEX(customers!$L:$L,MATCH(orders!$B2008,customers!$A:$A,0))</f>
        <v>45139</v>
      </c>
      <c r="K2008">
        <v>1</v>
      </c>
      <c r="L2008">
        <f t="shared" si="63"/>
        <v>2</v>
      </c>
      <c r="M2008" s="26" t="str">
        <f>INDEX(customers!$I:$I,MATCH(orders!$B2008,customers!$A:$A,0))</f>
        <v>Paid Search</v>
      </c>
      <c r="N2008" s="26" t="str">
        <f>INDEX(customers!$E:$E,MATCH(orders!$B2008,customers!$A:$A,0))</f>
        <v>Asia-Pacific</v>
      </c>
      <c r="O2008" s="26" t="str">
        <f>INDEX(customers!$F:$F,MATCH(orders!$B2008,customers!$A:$A,0))</f>
        <v>Retail</v>
      </c>
      <c r="P2008" s="26" t="str">
        <f>INDEX(customers!$G:$G,MATCH(orders!$B2008,customers!$A:$A,0))</f>
        <v>SMBs</v>
      </c>
      <c r="Q2008" t="str">
        <f>INDEX(customers!$J:$J,MATCH(orders!$B2008,customers!$A:$A,0))</f>
        <v>Basic</v>
      </c>
      <c r="R2008" t="str">
        <f>INDEX(customers!$K:$K,MATCH(orders!$B2008,customers!$A:$A,0))</f>
        <v>Monthly</v>
      </c>
    </row>
    <row r="2009" spans="1:18" x14ac:dyDescent="0.25">
      <c r="A2009" t="s">
        <v>3702</v>
      </c>
      <c r="B2009" t="s">
        <v>3699</v>
      </c>
      <c r="C2009" t="s">
        <v>3703</v>
      </c>
      <c r="D2009">
        <v>45204</v>
      </c>
      <c r="E2009" t="s">
        <v>17</v>
      </c>
      <c r="F2009" t="s">
        <v>4</v>
      </c>
      <c r="G2009">
        <v>75</v>
      </c>
      <c r="H2009">
        <v>60</v>
      </c>
      <c r="I2009" s="26">
        <f t="shared" si="62"/>
        <v>45200</v>
      </c>
      <c r="J2009" s="26">
        <f>INDEX(customers!$L:$L,MATCH(orders!$B2009,customers!$A:$A,0))</f>
        <v>45139</v>
      </c>
      <c r="K2009">
        <v>1</v>
      </c>
      <c r="L2009">
        <f t="shared" si="63"/>
        <v>2</v>
      </c>
      <c r="M2009" s="26" t="str">
        <f>INDEX(customers!$I:$I,MATCH(orders!$B2009,customers!$A:$A,0))</f>
        <v>Paid Search</v>
      </c>
      <c r="N2009" s="26" t="str">
        <f>INDEX(customers!$E:$E,MATCH(orders!$B2009,customers!$A:$A,0))</f>
        <v>Asia-Pacific</v>
      </c>
      <c r="O2009" s="26" t="str">
        <f>INDEX(customers!$F:$F,MATCH(orders!$B2009,customers!$A:$A,0))</f>
        <v>Retail</v>
      </c>
      <c r="P2009" s="26" t="str">
        <f>INDEX(customers!$G:$G,MATCH(orders!$B2009,customers!$A:$A,0))</f>
        <v>SMBs</v>
      </c>
      <c r="Q2009" t="str">
        <f>INDEX(customers!$J:$J,MATCH(orders!$B2009,customers!$A:$A,0))</f>
        <v>Basic</v>
      </c>
      <c r="R2009" t="str">
        <f>INDEX(customers!$K:$K,MATCH(orders!$B2009,customers!$A:$A,0))</f>
        <v>Monthly</v>
      </c>
    </row>
    <row r="2010" spans="1:18" x14ac:dyDescent="0.25">
      <c r="A2010" t="s">
        <v>3704</v>
      </c>
      <c r="B2010" t="s">
        <v>3699</v>
      </c>
      <c r="C2010" t="s">
        <v>3705</v>
      </c>
      <c r="D2010">
        <v>45235</v>
      </c>
      <c r="E2010" t="s">
        <v>17</v>
      </c>
      <c r="F2010" t="s">
        <v>4</v>
      </c>
      <c r="G2010">
        <v>75</v>
      </c>
      <c r="H2010">
        <v>60</v>
      </c>
      <c r="I2010" s="26">
        <f t="shared" si="62"/>
        <v>45231</v>
      </c>
      <c r="J2010" s="26">
        <f>INDEX(customers!$L:$L,MATCH(orders!$B2010,customers!$A:$A,0))</f>
        <v>45139</v>
      </c>
      <c r="K2010">
        <v>1</v>
      </c>
      <c r="L2010">
        <f t="shared" si="63"/>
        <v>3</v>
      </c>
      <c r="M2010" s="26" t="str">
        <f>INDEX(customers!$I:$I,MATCH(orders!$B2010,customers!$A:$A,0))</f>
        <v>Paid Search</v>
      </c>
      <c r="N2010" s="26" t="str">
        <f>INDEX(customers!$E:$E,MATCH(orders!$B2010,customers!$A:$A,0))</f>
        <v>Asia-Pacific</v>
      </c>
      <c r="O2010" s="26" t="str">
        <f>INDEX(customers!$F:$F,MATCH(orders!$B2010,customers!$A:$A,0))</f>
        <v>Retail</v>
      </c>
      <c r="P2010" s="26" t="str">
        <f>INDEX(customers!$G:$G,MATCH(orders!$B2010,customers!$A:$A,0))</f>
        <v>SMBs</v>
      </c>
      <c r="Q2010" t="str">
        <f>INDEX(customers!$J:$J,MATCH(orders!$B2010,customers!$A:$A,0))</f>
        <v>Basic</v>
      </c>
      <c r="R2010" t="str">
        <f>INDEX(customers!$K:$K,MATCH(orders!$B2010,customers!$A:$A,0))</f>
        <v>Monthly</v>
      </c>
    </row>
    <row r="2011" spans="1:18" x14ac:dyDescent="0.25">
      <c r="A2011" t="s">
        <v>3706</v>
      </c>
      <c r="B2011" t="s">
        <v>3707</v>
      </c>
      <c r="C2011" t="s">
        <v>3708</v>
      </c>
      <c r="D2011">
        <v>45449</v>
      </c>
      <c r="E2011" t="s">
        <v>17</v>
      </c>
      <c r="F2011" t="s">
        <v>4</v>
      </c>
      <c r="G2011">
        <v>75</v>
      </c>
      <c r="H2011">
        <v>60</v>
      </c>
      <c r="I2011" s="26">
        <f t="shared" si="62"/>
        <v>45444</v>
      </c>
      <c r="J2011" s="26">
        <f>INDEX(customers!$L:$L,MATCH(orders!$B2011,customers!$A:$A,0))</f>
        <v>45413</v>
      </c>
      <c r="K2011">
        <v>1</v>
      </c>
      <c r="L2011">
        <f t="shared" si="63"/>
        <v>1</v>
      </c>
      <c r="M2011" s="26" t="str">
        <f>INDEX(customers!$I:$I,MATCH(orders!$B2011,customers!$A:$A,0))</f>
        <v>Email</v>
      </c>
      <c r="N2011" s="26" t="str">
        <f>INDEX(customers!$E:$E,MATCH(orders!$B2011,customers!$A:$A,0))</f>
        <v>North America</v>
      </c>
      <c r="O2011" s="26" t="str">
        <f>INDEX(customers!$F:$F,MATCH(orders!$B2011,customers!$A:$A,0))</f>
        <v>Tech</v>
      </c>
      <c r="P2011" s="26" t="str">
        <f>INDEX(customers!$G:$G,MATCH(orders!$B2011,customers!$A:$A,0))</f>
        <v>SMBs</v>
      </c>
      <c r="Q2011" t="str">
        <f>INDEX(customers!$J:$J,MATCH(orders!$B2011,customers!$A:$A,0))</f>
        <v>Pro</v>
      </c>
      <c r="R2011" t="str">
        <f>INDEX(customers!$K:$K,MATCH(orders!$B2011,customers!$A:$A,0))</f>
        <v>Monthly</v>
      </c>
    </row>
    <row r="2012" spans="1:18" x14ac:dyDescent="0.25">
      <c r="A2012" t="s">
        <v>3709</v>
      </c>
      <c r="B2012" t="s">
        <v>3707</v>
      </c>
      <c r="C2012" t="s">
        <v>3708</v>
      </c>
      <c r="D2012">
        <v>45479</v>
      </c>
      <c r="E2012" t="s">
        <v>17</v>
      </c>
      <c r="F2012" t="s">
        <v>4</v>
      </c>
      <c r="G2012">
        <v>75</v>
      </c>
      <c r="H2012">
        <v>60</v>
      </c>
      <c r="I2012" s="26">
        <f t="shared" si="62"/>
        <v>45474</v>
      </c>
      <c r="J2012" s="26">
        <f>INDEX(customers!$L:$L,MATCH(orders!$B2012,customers!$A:$A,0))</f>
        <v>45413</v>
      </c>
      <c r="K2012">
        <v>1</v>
      </c>
      <c r="L2012">
        <f t="shared" si="63"/>
        <v>2</v>
      </c>
      <c r="M2012" s="26" t="str">
        <f>INDEX(customers!$I:$I,MATCH(orders!$B2012,customers!$A:$A,0))</f>
        <v>Email</v>
      </c>
      <c r="N2012" s="26" t="str">
        <f>INDEX(customers!$E:$E,MATCH(orders!$B2012,customers!$A:$A,0))</f>
        <v>North America</v>
      </c>
      <c r="O2012" s="26" t="str">
        <f>INDEX(customers!$F:$F,MATCH(orders!$B2012,customers!$A:$A,0))</f>
        <v>Tech</v>
      </c>
      <c r="P2012" s="26" t="str">
        <f>INDEX(customers!$G:$G,MATCH(orders!$B2012,customers!$A:$A,0))</f>
        <v>SMBs</v>
      </c>
      <c r="Q2012" t="str">
        <f>INDEX(customers!$J:$J,MATCH(orders!$B2012,customers!$A:$A,0))</f>
        <v>Pro</v>
      </c>
      <c r="R2012" t="str">
        <f>INDEX(customers!$K:$K,MATCH(orders!$B2012,customers!$A:$A,0))</f>
        <v>Monthly</v>
      </c>
    </row>
    <row r="2013" spans="1:18" x14ac:dyDescent="0.25">
      <c r="A2013" t="s">
        <v>3710</v>
      </c>
      <c r="B2013" t="s">
        <v>3707</v>
      </c>
      <c r="C2013" t="s">
        <v>3711</v>
      </c>
      <c r="D2013">
        <v>45480</v>
      </c>
      <c r="E2013" t="s">
        <v>17</v>
      </c>
      <c r="F2013" t="s">
        <v>4</v>
      </c>
      <c r="G2013">
        <v>75</v>
      </c>
      <c r="H2013">
        <v>60</v>
      </c>
      <c r="I2013" s="26">
        <f t="shared" si="62"/>
        <v>45474</v>
      </c>
      <c r="J2013" s="26">
        <f>INDEX(customers!$L:$L,MATCH(orders!$B2013,customers!$A:$A,0))</f>
        <v>45413</v>
      </c>
      <c r="K2013">
        <v>1</v>
      </c>
      <c r="L2013">
        <f t="shared" si="63"/>
        <v>2</v>
      </c>
      <c r="M2013" s="26" t="str">
        <f>INDEX(customers!$I:$I,MATCH(orders!$B2013,customers!$A:$A,0))</f>
        <v>Email</v>
      </c>
      <c r="N2013" s="26" t="str">
        <f>INDEX(customers!$E:$E,MATCH(orders!$B2013,customers!$A:$A,0))</f>
        <v>North America</v>
      </c>
      <c r="O2013" s="26" t="str">
        <f>INDEX(customers!$F:$F,MATCH(orders!$B2013,customers!$A:$A,0))</f>
        <v>Tech</v>
      </c>
      <c r="P2013" s="26" t="str">
        <f>INDEX(customers!$G:$G,MATCH(orders!$B2013,customers!$A:$A,0))</f>
        <v>SMBs</v>
      </c>
      <c r="Q2013" t="str">
        <f>INDEX(customers!$J:$J,MATCH(orders!$B2013,customers!$A:$A,0))</f>
        <v>Pro</v>
      </c>
      <c r="R2013" t="str">
        <f>INDEX(customers!$K:$K,MATCH(orders!$B2013,customers!$A:$A,0))</f>
        <v>Monthly</v>
      </c>
    </row>
    <row r="2014" spans="1:18" x14ac:dyDescent="0.25">
      <c r="A2014" t="s">
        <v>3712</v>
      </c>
      <c r="B2014" t="s">
        <v>3707</v>
      </c>
      <c r="C2014" t="s">
        <v>3713</v>
      </c>
      <c r="D2014">
        <v>45511</v>
      </c>
      <c r="E2014" t="s">
        <v>17</v>
      </c>
      <c r="F2014" t="s">
        <v>4</v>
      </c>
      <c r="G2014">
        <v>75</v>
      </c>
      <c r="H2014">
        <v>60</v>
      </c>
      <c r="I2014" s="26">
        <f t="shared" si="62"/>
        <v>45505</v>
      </c>
      <c r="J2014" s="26">
        <f>INDEX(customers!$L:$L,MATCH(orders!$B2014,customers!$A:$A,0))</f>
        <v>45413</v>
      </c>
      <c r="K2014">
        <v>1</v>
      </c>
      <c r="L2014">
        <f t="shared" si="63"/>
        <v>3</v>
      </c>
      <c r="M2014" s="26" t="str">
        <f>INDEX(customers!$I:$I,MATCH(orders!$B2014,customers!$A:$A,0))</f>
        <v>Email</v>
      </c>
      <c r="N2014" s="26" t="str">
        <f>INDEX(customers!$E:$E,MATCH(orders!$B2014,customers!$A:$A,0))</f>
        <v>North America</v>
      </c>
      <c r="O2014" s="26" t="str">
        <f>INDEX(customers!$F:$F,MATCH(orders!$B2014,customers!$A:$A,0))</f>
        <v>Tech</v>
      </c>
      <c r="P2014" s="26" t="str">
        <f>INDEX(customers!$G:$G,MATCH(orders!$B2014,customers!$A:$A,0))</f>
        <v>SMBs</v>
      </c>
      <c r="Q2014" t="str">
        <f>INDEX(customers!$J:$J,MATCH(orders!$B2014,customers!$A:$A,0))</f>
        <v>Pro</v>
      </c>
      <c r="R2014" t="str">
        <f>INDEX(customers!$K:$K,MATCH(orders!$B2014,customers!$A:$A,0))</f>
        <v>Monthly</v>
      </c>
    </row>
    <row r="2015" spans="1:18" x14ac:dyDescent="0.25">
      <c r="A2015" t="s">
        <v>3714</v>
      </c>
      <c r="B2015" t="s">
        <v>3707</v>
      </c>
      <c r="C2015" t="s">
        <v>3715</v>
      </c>
      <c r="D2015">
        <v>45542</v>
      </c>
      <c r="E2015" t="s">
        <v>17</v>
      </c>
      <c r="F2015" t="s">
        <v>4</v>
      </c>
      <c r="G2015">
        <v>75</v>
      </c>
      <c r="H2015">
        <v>60</v>
      </c>
      <c r="I2015" s="26">
        <f t="shared" si="62"/>
        <v>45536</v>
      </c>
      <c r="J2015" s="26">
        <f>INDEX(customers!$L:$L,MATCH(orders!$B2015,customers!$A:$A,0))</f>
        <v>45413</v>
      </c>
      <c r="K2015">
        <v>1</v>
      </c>
      <c r="L2015">
        <f t="shared" si="63"/>
        <v>4</v>
      </c>
      <c r="M2015" s="26" t="str">
        <f>INDEX(customers!$I:$I,MATCH(orders!$B2015,customers!$A:$A,0))</f>
        <v>Email</v>
      </c>
      <c r="N2015" s="26" t="str">
        <f>INDEX(customers!$E:$E,MATCH(orders!$B2015,customers!$A:$A,0))</f>
        <v>North America</v>
      </c>
      <c r="O2015" s="26" t="str">
        <f>INDEX(customers!$F:$F,MATCH(orders!$B2015,customers!$A:$A,0))</f>
        <v>Tech</v>
      </c>
      <c r="P2015" s="26" t="str">
        <f>INDEX(customers!$G:$G,MATCH(orders!$B2015,customers!$A:$A,0))</f>
        <v>SMBs</v>
      </c>
      <c r="Q2015" t="str">
        <f>INDEX(customers!$J:$J,MATCH(orders!$B2015,customers!$A:$A,0))</f>
        <v>Pro</v>
      </c>
      <c r="R2015" t="str">
        <f>INDEX(customers!$K:$K,MATCH(orders!$B2015,customers!$A:$A,0))</f>
        <v>Monthly</v>
      </c>
    </row>
    <row r="2016" spans="1:18" x14ac:dyDescent="0.25">
      <c r="A2016" t="s">
        <v>3716</v>
      </c>
      <c r="B2016" t="s">
        <v>3707</v>
      </c>
      <c r="C2016" t="s">
        <v>3715</v>
      </c>
      <c r="D2016">
        <v>45572</v>
      </c>
      <c r="E2016" t="s">
        <v>17</v>
      </c>
      <c r="F2016" t="s">
        <v>4</v>
      </c>
      <c r="G2016">
        <v>75</v>
      </c>
      <c r="H2016">
        <v>60</v>
      </c>
      <c r="I2016" s="26">
        <f t="shared" si="62"/>
        <v>45566</v>
      </c>
      <c r="J2016" s="26">
        <f>INDEX(customers!$L:$L,MATCH(orders!$B2016,customers!$A:$A,0))</f>
        <v>45413</v>
      </c>
      <c r="K2016">
        <v>1</v>
      </c>
      <c r="L2016">
        <f t="shared" si="63"/>
        <v>5</v>
      </c>
      <c r="M2016" s="26" t="str">
        <f>INDEX(customers!$I:$I,MATCH(orders!$B2016,customers!$A:$A,0))</f>
        <v>Email</v>
      </c>
      <c r="N2016" s="26" t="str">
        <f>INDEX(customers!$E:$E,MATCH(orders!$B2016,customers!$A:$A,0))</f>
        <v>North America</v>
      </c>
      <c r="O2016" s="26" t="str">
        <f>INDEX(customers!$F:$F,MATCH(orders!$B2016,customers!$A:$A,0))</f>
        <v>Tech</v>
      </c>
      <c r="P2016" s="26" t="str">
        <f>INDEX(customers!$G:$G,MATCH(orders!$B2016,customers!$A:$A,0))</f>
        <v>SMBs</v>
      </c>
      <c r="Q2016" t="str">
        <f>INDEX(customers!$J:$J,MATCH(orders!$B2016,customers!$A:$A,0))</f>
        <v>Pro</v>
      </c>
      <c r="R2016" t="str">
        <f>INDEX(customers!$K:$K,MATCH(orders!$B2016,customers!$A:$A,0))</f>
        <v>Monthly</v>
      </c>
    </row>
    <row r="2017" spans="1:18" x14ac:dyDescent="0.25">
      <c r="A2017" t="s">
        <v>3717</v>
      </c>
      <c r="B2017" t="s">
        <v>3707</v>
      </c>
      <c r="C2017" t="s">
        <v>3718</v>
      </c>
      <c r="D2017">
        <v>45573</v>
      </c>
      <c r="E2017" t="s">
        <v>17</v>
      </c>
      <c r="F2017" t="s">
        <v>4</v>
      </c>
      <c r="G2017">
        <v>75</v>
      </c>
      <c r="H2017">
        <v>60</v>
      </c>
      <c r="I2017" s="26">
        <f t="shared" si="62"/>
        <v>45566</v>
      </c>
      <c r="J2017" s="26">
        <f>INDEX(customers!$L:$L,MATCH(orders!$B2017,customers!$A:$A,0))</f>
        <v>45413</v>
      </c>
      <c r="K2017">
        <v>1</v>
      </c>
      <c r="L2017">
        <f t="shared" si="63"/>
        <v>5</v>
      </c>
      <c r="M2017" s="26" t="str">
        <f>INDEX(customers!$I:$I,MATCH(orders!$B2017,customers!$A:$A,0))</f>
        <v>Email</v>
      </c>
      <c r="N2017" s="26" t="str">
        <f>INDEX(customers!$E:$E,MATCH(orders!$B2017,customers!$A:$A,0))</f>
        <v>North America</v>
      </c>
      <c r="O2017" s="26" t="str">
        <f>INDEX(customers!$F:$F,MATCH(orders!$B2017,customers!$A:$A,0))</f>
        <v>Tech</v>
      </c>
      <c r="P2017" s="26" t="str">
        <f>INDEX(customers!$G:$G,MATCH(orders!$B2017,customers!$A:$A,0))</f>
        <v>SMBs</v>
      </c>
      <c r="Q2017" t="str">
        <f>INDEX(customers!$J:$J,MATCH(orders!$B2017,customers!$A:$A,0))</f>
        <v>Pro</v>
      </c>
      <c r="R2017" t="str">
        <f>INDEX(customers!$K:$K,MATCH(orders!$B2017,customers!$A:$A,0))</f>
        <v>Monthly</v>
      </c>
    </row>
    <row r="2018" spans="1:18" x14ac:dyDescent="0.25">
      <c r="A2018" t="s">
        <v>3719</v>
      </c>
      <c r="B2018" t="s">
        <v>3707</v>
      </c>
      <c r="C2018" t="s">
        <v>3720</v>
      </c>
      <c r="D2018">
        <v>45604</v>
      </c>
      <c r="E2018" t="s">
        <v>18</v>
      </c>
      <c r="F2018" t="s">
        <v>4</v>
      </c>
      <c r="G2018">
        <v>135</v>
      </c>
      <c r="H2018">
        <v>110.7</v>
      </c>
      <c r="I2018" s="26">
        <f t="shared" si="62"/>
        <v>45597</v>
      </c>
      <c r="J2018" s="26">
        <f>INDEX(customers!$L:$L,MATCH(orders!$B2018,customers!$A:$A,0))</f>
        <v>45413</v>
      </c>
      <c r="K2018">
        <v>1</v>
      </c>
      <c r="L2018">
        <f t="shared" si="63"/>
        <v>6</v>
      </c>
      <c r="M2018" s="26" t="str">
        <f>INDEX(customers!$I:$I,MATCH(orders!$B2018,customers!$A:$A,0))</f>
        <v>Email</v>
      </c>
      <c r="N2018" s="26" t="str">
        <f>INDEX(customers!$E:$E,MATCH(orders!$B2018,customers!$A:$A,0))</f>
        <v>North America</v>
      </c>
      <c r="O2018" s="26" t="str">
        <f>INDEX(customers!$F:$F,MATCH(orders!$B2018,customers!$A:$A,0))</f>
        <v>Tech</v>
      </c>
      <c r="P2018" s="26" t="str">
        <f>INDEX(customers!$G:$G,MATCH(orders!$B2018,customers!$A:$A,0))</f>
        <v>SMBs</v>
      </c>
      <c r="Q2018" t="str">
        <f>INDEX(customers!$J:$J,MATCH(orders!$B2018,customers!$A:$A,0))</f>
        <v>Pro</v>
      </c>
      <c r="R2018" t="str">
        <f>INDEX(customers!$K:$K,MATCH(orders!$B2018,customers!$A:$A,0))</f>
        <v>Monthly</v>
      </c>
    </row>
    <row r="2019" spans="1:18" x14ac:dyDescent="0.25">
      <c r="A2019" t="s">
        <v>3721</v>
      </c>
      <c r="B2019" t="s">
        <v>3707</v>
      </c>
      <c r="C2019" t="s">
        <v>3720</v>
      </c>
      <c r="D2019">
        <v>45634</v>
      </c>
      <c r="E2019" t="s">
        <v>18</v>
      </c>
      <c r="F2019" t="s">
        <v>4</v>
      </c>
      <c r="G2019">
        <v>135</v>
      </c>
      <c r="H2019">
        <v>110.7</v>
      </c>
      <c r="I2019" s="26">
        <f t="shared" si="62"/>
        <v>45627</v>
      </c>
      <c r="J2019" s="26">
        <f>INDEX(customers!$L:$L,MATCH(orders!$B2019,customers!$A:$A,0))</f>
        <v>45413</v>
      </c>
      <c r="K2019">
        <v>1</v>
      </c>
      <c r="L2019">
        <f t="shared" si="63"/>
        <v>7</v>
      </c>
      <c r="M2019" s="26" t="str">
        <f>INDEX(customers!$I:$I,MATCH(orders!$B2019,customers!$A:$A,0))</f>
        <v>Email</v>
      </c>
      <c r="N2019" s="26" t="str">
        <f>INDEX(customers!$E:$E,MATCH(orders!$B2019,customers!$A:$A,0))</f>
        <v>North America</v>
      </c>
      <c r="O2019" s="26" t="str">
        <f>INDEX(customers!$F:$F,MATCH(orders!$B2019,customers!$A:$A,0))</f>
        <v>Tech</v>
      </c>
      <c r="P2019" s="26" t="str">
        <f>INDEX(customers!$G:$G,MATCH(orders!$B2019,customers!$A:$A,0))</f>
        <v>SMBs</v>
      </c>
      <c r="Q2019" t="str">
        <f>INDEX(customers!$J:$J,MATCH(orders!$B2019,customers!$A:$A,0))</f>
        <v>Pro</v>
      </c>
      <c r="R2019" t="str">
        <f>INDEX(customers!$K:$K,MATCH(orders!$B2019,customers!$A:$A,0))</f>
        <v>Monthly</v>
      </c>
    </row>
    <row r="2020" spans="1:18" x14ac:dyDescent="0.25">
      <c r="A2020" t="s">
        <v>3722</v>
      </c>
      <c r="B2020" t="s">
        <v>3707</v>
      </c>
      <c r="C2020" t="s">
        <v>3723</v>
      </c>
      <c r="D2020">
        <v>45635</v>
      </c>
      <c r="E2020" t="s">
        <v>18</v>
      </c>
      <c r="F2020" t="s">
        <v>4</v>
      </c>
      <c r="G2020">
        <v>135</v>
      </c>
      <c r="H2020">
        <v>110.7</v>
      </c>
      <c r="I2020" s="26">
        <f t="shared" si="62"/>
        <v>45627</v>
      </c>
      <c r="J2020" s="26">
        <f>INDEX(customers!$L:$L,MATCH(orders!$B2020,customers!$A:$A,0))</f>
        <v>45413</v>
      </c>
      <c r="K2020">
        <v>1</v>
      </c>
      <c r="L2020">
        <f t="shared" si="63"/>
        <v>7</v>
      </c>
      <c r="M2020" s="26" t="str">
        <f>INDEX(customers!$I:$I,MATCH(orders!$B2020,customers!$A:$A,0))</f>
        <v>Email</v>
      </c>
      <c r="N2020" s="26" t="str">
        <f>INDEX(customers!$E:$E,MATCH(orders!$B2020,customers!$A:$A,0))</f>
        <v>North America</v>
      </c>
      <c r="O2020" s="26" t="str">
        <f>INDEX(customers!$F:$F,MATCH(orders!$B2020,customers!$A:$A,0))</f>
        <v>Tech</v>
      </c>
      <c r="P2020" s="26" t="str">
        <f>INDEX(customers!$G:$G,MATCH(orders!$B2020,customers!$A:$A,0))</f>
        <v>SMBs</v>
      </c>
      <c r="Q2020" t="str">
        <f>INDEX(customers!$J:$J,MATCH(orders!$B2020,customers!$A:$A,0))</f>
        <v>Pro</v>
      </c>
      <c r="R2020" t="str">
        <f>INDEX(customers!$K:$K,MATCH(orders!$B2020,customers!$A:$A,0))</f>
        <v>Monthly</v>
      </c>
    </row>
    <row r="2021" spans="1:18" x14ac:dyDescent="0.25">
      <c r="A2021" t="s">
        <v>3724</v>
      </c>
      <c r="B2021" t="s">
        <v>3725</v>
      </c>
      <c r="C2021" t="s">
        <v>3726</v>
      </c>
      <c r="D2021">
        <v>45195</v>
      </c>
      <c r="E2021" t="s">
        <v>18</v>
      </c>
      <c r="F2021" t="s">
        <v>4</v>
      </c>
      <c r="G2021">
        <v>135</v>
      </c>
      <c r="H2021">
        <v>110.7</v>
      </c>
      <c r="I2021" s="26">
        <f t="shared" si="62"/>
        <v>45170</v>
      </c>
      <c r="J2021" s="26">
        <f>INDEX(customers!$L:$L,MATCH(orders!$B2021,customers!$A:$A,0))</f>
        <v>45170</v>
      </c>
      <c r="K2021">
        <v>1</v>
      </c>
      <c r="L2021">
        <f t="shared" si="63"/>
        <v>0</v>
      </c>
      <c r="M2021" s="26" t="str">
        <f>INDEX(customers!$I:$I,MATCH(orders!$B2021,customers!$A:$A,0))</f>
        <v>Paid Search</v>
      </c>
      <c r="N2021" s="26" t="str">
        <f>INDEX(customers!$E:$E,MATCH(orders!$B2021,customers!$A:$A,0))</f>
        <v>North America</v>
      </c>
      <c r="O2021" s="26" t="str">
        <f>INDEX(customers!$F:$F,MATCH(orders!$B2021,customers!$A:$A,0))</f>
        <v>Healthcare</v>
      </c>
      <c r="P2021" s="26" t="str">
        <f>INDEX(customers!$G:$G,MATCH(orders!$B2021,customers!$A:$A,0))</f>
        <v>SMBs</v>
      </c>
      <c r="Q2021" t="str">
        <f>INDEX(customers!$J:$J,MATCH(orders!$B2021,customers!$A:$A,0))</f>
        <v>Pro</v>
      </c>
      <c r="R2021" t="str">
        <f>INDEX(customers!$K:$K,MATCH(orders!$B2021,customers!$A:$A,0))</f>
        <v>Monthly</v>
      </c>
    </row>
    <row r="2022" spans="1:18" x14ac:dyDescent="0.25">
      <c r="A2022" t="s">
        <v>3727</v>
      </c>
      <c r="B2022" t="s">
        <v>3725</v>
      </c>
      <c r="C2022" t="s">
        <v>3726</v>
      </c>
      <c r="D2022">
        <v>45225</v>
      </c>
      <c r="E2022" t="s">
        <v>18</v>
      </c>
      <c r="F2022" t="s">
        <v>4</v>
      </c>
      <c r="G2022">
        <v>135</v>
      </c>
      <c r="H2022">
        <v>110.7</v>
      </c>
      <c r="I2022" s="26">
        <f t="shared" si="62"/>
        <v>45200</v>
      </c>
      <c r="J2022" s="26">
        <f>INDEX(customers!$L:$L,MATCH(orders!$B2022,customers!$A:$A,0))</f>
        <v>45170</v>
      </c>
      <c r="K2022">
        <v>1</v>
      </c>
      <c r="L2022">
        <f t="shared" si="63"/>
        <v>1</v>
      </c>
      <c r="M2022" s="26" t="str">
        <f>INDEX(customers!$I:$I,MATCH(orders!$B2022,customers!$A:$A,0))</f>
        <v>Paid Search</v>
      </c>
      <c r="N2022" s="26" t="str">
        <f>INDEX(customers!$E:$E,MATCH(orders!$B2022,customers!$A:$A,0))</f>
        <v>North America</v>
      </c>
      <c r="O2022" s="26" t="str">
        <f>INDEX(customers!$F:$F,MATCH(orders!$B2022,customers!$A:$A,0))</f>
        <v>Healthcare</v>
      </c>
      <c r="P2022" s="26" t="str">
        <f>INDEX(customers!$G:$G,MATCH(orders!$B2022,customers!$A:$A,0))</f>
        <v>SMBs</v>
      </c>
      <c r="Q2022" t="str">
        <f>INDEX(customers!$J:$J,MATCH(orders!$B2022,customers!$A:$A,0))</f>
        <v>Pro</v>
      </c>
      <c r="R2022" t="str">
        <f>INDEX(customers!$K:$K,MATCH(orders!$B2022,customers!$A:$A,0))</f>
        <v>Monthly</v>
      </c>
    </row>
    <row r="2023" spans="1:18" x14ac:dyDescent="0.25">
      <c r="A2023" t="s">
        <v>3728</v>
      </c>
      <c r="B2023" t="s">
        <v>3725</v>
      </c>
      <c r="C2023" t="s">
        <v>3729</v>
      </c>
      <c r="D2023">
        <v>45226</v>
      </c>
      <c r="E2023" t="s">
        <v>18</v>
      </c>
      <c r="F2023" t="s">
        <v>4</v>
      </c>
      <c r="G2023">
        <v>135</v>
      </c>
      <c r="H2023">
        <v>110.7</v>
      </c>
      <c r="I2023" s="26">
        <f t="shared" si="62"/>
        <v>45200</v>
      </c>
      <c r="J2023" s="26">
        <f>INDEX(customers!$L:$L,MATCH(orders!$B2023,customers!$A:$A,0))</f>
        <v>45170</v>
      </c>
      <c r="K2023">
        <v>1</v>
      </c>
      <c r="L2023">
        <f t="shared" si="63"/>
        <v>1</v>
      </c>
      <c r="M2023" s="26" t="str">
        <f>INDEX(customers!$I:$I,MATCH(orders!$B2023,customers!$A:$A,0))</f>
        <v>Paid Search</v>
      </c>
      <c r="N2023" s="26" t="str">
        <f>INDEX(customers!$E:$E,MATCH(orders!$B2023,customers!$A:$A,0))</f>
        <v>North America</v>
      </c>
      <c r="O2023" s="26" t="str">
        <f>INDEX(customers!$F:$F,MATCH(orders!$B2023,customers!$A:$A,0))</f>
        <v>Healthcare</v>
      </c>
      <c r="P2023" s="26" t="str">
        <f>INDEX(customers!$G:$G,MATCH(orders!$B2023,customers!$A:$A,0))</f>
        <v>SMBs</v>
      </c>
      <c r="Q2023" t="str">
        <f>INDEX(customers!$J:$J,MATCH(orders!$B2023,customers!$A:$A,0))</f>
        <v>Pro</v>
      </c>
      <c r="R2023" t="str">
        <f>INDEX(customers!$K:$K,MATCH(orders!$B2023,customers!$A:$A,0))</f>
        <v>Monthly</v>
      </c>
    </row>
    <row r="2024" spans="1:18" x14ac:dyDescent="0.25">
      <c r="A2024" t="s">
        <v>3730</v>
      </c>
      <c r="B2024" t="s">
        <v>3725</v>
      </c>
      <c r="C2024" t="s">
        <v>3731</v>
      </c>
      <c r="D2024">
        <v>45257</v>
      </c>
      <c r="E2024" t="s">
        <v>18</v>
      </c>
      <c r="F2024" t="s">
        <v>4</v>
      </c>
      <c r="G2024">
        <v>135</v>
      </c>
      <c r="H2024">
        <v>110.7</v>
      </c>
      <c r="I2024" s="26">
        <f t="shared" si="62"/>
        <v>45231</v>
      </c>
      <c r="J2024" s="26">
        <f>INDEX(customers!$L:$L,MATCH(orders!$B2024,customers!$A:$A,0))</f>
        <v>45170</v>
      </c>
      <c r="K2024">
        <v>1</v>
      </c>
      <c r="L2024">
        <f t="shared" si="63"/>
        <v>2</v>
      </c>
      <c r="M2024" s="26" t="str">
        <f>INDEX(customers!$I:$I,MATCH(orders!$B2024,customers!$A:$A,0))</f>
        <v>Paid Search</v>
      </c>
      <c r="N2024" s="26" t="str">
        <f>INDEX(customers!$E:$E,MATCH(orders!$B2024,customers!$A:$A,0))</f>
        <v>North America</v>
      </c>
      <c r="O2024" s="26" t="str">
        <f>INDEX(customers!$F:$F,MATCH(orders!$B2024,customers!$A:$A,0))</f>
        <v>Healthcare</v>
      </c>
      <c r="P2024" s="26" t="str">
        <f>INDEX(customers!$G:$G,MATCH(orders!$B2024,customers!$A:$A,0))</f>
        <v>SMBs</v>
      </c>
      <c r="Q2024" t="str">
        <f>INDEX(customers!$J:$J,MATCH(orders!$B2024,customers!$A:$A,0))</f>
        <v>Pro</v>
      </c>
      <c r="R2024" t="str">
        <f>INDEX(customers!$K:$K,MATCH(orders!$B2024,customers!$A:$A,0))</f>
        <v>Monthly</v>
      </c>
    </row>
    <row r="2025" spans="1:18" x14ac:dyDescent="0.25">
      <c r="A2025" t="s">
        <v>3732</v>
      </c>
      <c r="B2025" t="s">
        <v>3725</v>
      </c>
      <c r="C2025" t="s">
        <v>3731</v>
      </c>
      <c r="D2025">
        <v>45287</v>
      </c>
      <c r="E2025" t="s">
        <v>18</v>
      </c>
      <c r="F2025" t="s">
        <v>4</v>
      </c>
      <c r="G2025">
        <v>135</v>
      </c>
      <c r="H2025">
        <v>110.7</v>
      </c>
      <c r="I2025" s="26">
        <f t="shared" si="62"/>
        <v>45261</v>
      </c>
      <c r="J2025" s="26">
        <f>INDEX(customers!$L:$L,MATCH(orders!$B2025,customers!$A:$A,0))</f>
        <v>45170</v>
      </c>
      <c r="K2025">
        <v>1</v>
      </c>
      <c r="L2025">
        <f t="shared" si="63"/>
        <v>3</v>
      </c>
      <c r="M2025" s="26" t="str">
        <f>INDEX(customers!$I:$I,MATCH(orders!$B2025,customers!$A:$A,0))</f>
        <v>Paid Search</v>
      </c>
      <c r="N2025" s="26" t="str">
        <f>INDEX(customers!$E:$E,MATCH(orders!$B2025,customers!$A:$A,0))</f>
        <v>North America</v>
      </c>
      <c r="O2025" s="26" t="str">
        <f>INDEX(customers!$F:$F,MATCH(orders!$B2025,customers!$A:$A,0))</f>
        <v>Healthcare</v>
      </c>
      <c r="P2025" s="26" t="str">
        <f>INDEX(customers!$G:$G,MATCH(orders!$B2025,customers!$A:$A,0))</f>
        <v>SMBs</v>
      </c>
      <c r="Q2025" t="str">
        <f>INDEX(customers!$J:$J,MATCH(orders!$B2025,customers!$A:$A,0))</f>
        <v>Pro</v>
      </c>
      <c r="R2025" t="str">
        <f>INDEX(customers!$K:$K,MATCH(orders!$B2025,customers!$A:$A,0))</f>
        <v>Monthly</v>
      </c>
    </row>
    <row r="2026" spans="1:18" x14ac:dyDescent="0.25">
      <c r="A2026" t="s">
        <v>3733</v>
      </c>
      <c r="B2026" t="s">
        <v>3725</v>
      </c>
      <c r="C2026" t="s">
        <v>3734</v>
      </c>
      <c r="D2026">
        <v>45288</v>
      </c>
      <c r="E2026" t="s">
        <v>18</v>
      </c>
      <c r="F2026" t="s">
        <v>4</v>
      </c>
      <c r="G2026">
        <v>135</v>
      </c>
      <c r="H2026">
        <v>110.7</v>
      </c>
      <c r="I2026" s="26">
        <f t="shared" si="62"/>
        <v>45261</v>
      </c>
      <c r="J2026" s="26">
        <f>INDEX(customers!$L:$L,MATCH(orders!$B2026,customers!$A:$A,0))</f>
        <v>45170</v>
      </c>
      <c r="K2026">
        <v>1</v>
      </c>
      <c r="L2026">
        <f t="shared" si="63"/>
        <v>3</v>
      </c>
      <c r="M2026" s="26" t="str">
        <f>INDEX(customers!$I:$I,MATCH(orders!$B2026,customers!$A:$A,0))</f>
        <v>Paid Search</v>
      </c>
      <c r="N2026" s="26" t="str">
        <f>INDEX(customers!$E:$E,MATCH(orders!$B2026,customers!$A:$A,0))</f>
        <v>North America</v>
      </c>
      <c r="O2026" s="26" t="str">
        <f>INDEX(customers!$F:$F,MATCH(orders!$B2026,customers!$A:$A,0))</f>
        <v>Healthcare</v>
      </c>
      <c r="P2026" s="26" t="str">
        <f>INDEX(customers!$G:$G,MATCH(orders!$B2026,customers!$A:$A,0))</f>
        <v>SMBs</v>
      </c>
      <c r="Q2026" t="str">
        <f>INDEX(customers!$J:$J,MATCH(orders!$B2026,customers!$A:$A,0))</f>
        <v>Pro</v>
      </c>
      <c r="R2026" t="str">
        <f>INDEX(customers!$K:$K,MATCH(orders!$B2026,customers!$A:$A,0))</f>
        <v>Monthly</v>
      </c>
    </row>
    <row r="2027" spans="1:18" x14ac:dyDescent="0.25">
      <c r="A2027" t="s">
        <v>3735</v>
      </c>
      <c r="B2027" t="s">
        <v>3725</v>
      </c>
      <c r="C2027" t="s">
        <v>3736</v>
      </c>
      <c r="D2027">
        <v>45319</v>
      </c>
      <c r="E2027" t="s">
        <v>18</v>
      </c>
      <c r="F2027" t="s">
        <v>4</v>
      </c>
      <c r="G2027">
        <v>135</v>
      </c>
      <c r="H2027">
        <v>110.7</v>
      </c>
      <c r="I2027" s="26">
        <f t="shared" si="62"/>
        <v>45292</v>
      </c>
      <c r="J2027" s="26">
        <f>INDEX(customers!$L:$L,MATCH(orders!$B2027,customers!$A:$A,0))</f>
        <v>45170</v>
      </c>
      <c r="K2027">
        <v>1</v>
      </c>
      <c r="L2027">
        <f t="shared" si="63"/>
        <v>4</v>
      </c>
      <c r="M2027" s="26" t="str">
        <f>INDEX(customers!$I:$I,MATCH(orders!$B2027,customers!$A:$A,0))</f>
        <v>Paid Search</v>
      </c>
      <c r="N2027" s="26" t="str">
        <f>INDEX(customers!$E:$E,MATCH(orders!$B2027,customers!$A:$A,0))</f>
        <v>North America</v>
      </c>
      <c r="O2027" s="26" t="str">
        <f>INDEX(customers!$F:$F,MATCH(orders!$B2027,customers!$A:$A,0))</f>
        <v>Healthcare</v>
      </c>
      <c r="P2027" s="26" t="str">
        <f>INDEX(customers!$G:$G,MATCH(orders!$B2027,customers!$A:$A,0))</f>
        <v>SMBs</v>
      </c>
      <c r="Q2027" t="str">
        <f>INDEX(customers!$J:$J,MATCH(orders!$B2027,customers!$A:$A,0))</f>
        <v>Pro</v>
      </c>
      <c r="R2027" t="str">
        <f>INDEX(customers!$K:$K,MATCH(orders!$B2027,customers!$A:$A,0))</f>
        <v>Monthly</v>
      </c>
    </row>
    <row r="2028" spans="1:18" x14ac:dyDescent="0.25">
      <c r="A2028" t="s">
        <v>3737</v>
      </c>
      <c r="B2028" t="s">
        <v>3725</v>
      </c>
      <c r="C2028" t="s">
        <v>3738</v>
      </c>
      <c r="D2028">
        <v>45350</v>
      </c>
      <c r="E2028" t="s">
        <v>19</v>
      </c>
      <c r="F2028" t="s">
        <v>4</v>
      </c>
      <c r="G2028">
        <v>315</v>
      </c>
      <c r="H2028">
        <v>267.75</v>
      </c>
      <c r="I2028" s="26">
        <f t="shared" si="62"/>
        <v>45323</v>
      </c>
      <c r="J2028" s="26">
        <f>INDEX(customers!$L:$L,MATCH(orders!$B2028,customers!$A:$A,0))</f>
        <v>45170</v>
      </c>
      <c r="K2028">
        <v>1</v>
      </c>
      <c r="L2028">
        <f t="shared" si="63"/>
        <v>5</v>
      </c>
      <c r="M2028" s="26" t="str">
        <f>INDEX(customers!$I:$I,MATCH(orders!$B2028,customers!$A:$A,0))</f>
        <v>Paid Search</v>
      </c>
      <c r="N2028" s="26" t="str">
        <f>INDEX(customers!$E:$E,MATCH(orders!$B2028,customers!$A:$A,0))</f>
        <v>North America</v>
      </c>
      <c r="O2028" s="26" t="str">
        <f>INDEX(customers!$F:$F,MATCH(orders!$B2028,customers!$A:$A,0))</f>
        <v>Healthcare</v>
      </c>
      <c r="P2028" s="26" t="str">
        <f>INDEX(customers!$G:$G,MATCH(orders!$B2028,customers!$A:$A,0))</f>
        <v>SMBs</v>
      </c>
      <c r="Q2028" t="str">
        <f>INDEX(customers!$J:$J,MATCH(orders!$B2028,customers!$A:$A,0))</f>
        <v>Pro</v>
      </c>
      <c r="R2028" t="str">
        <f>INDEX(customers!$K:$K,MATCH(orders!$B2028,customers!$A:$A,0))</f>
        <v>Monthly</v>
      </c>
    </row>
    <row r="2029" spans="1:18" x14ac:dyDescent="0.25">
      <c r="A2029" t="s">
        <v>3739</v>
      </c>
      <c r="B2029" t="s">
        <v>3725</v>
      </c>
      <c r="C2029" t="s">
        <v>3738</v>
      </c>
      <c r="D2029">
        <v>45379</v>
      </c>
      <c r="E2029" t="s">
        <v>19</v>
      </c>
      <c r="F2029" t="s">
        <v>4</v>
      </c>
      <c r="G2029">
        <v>315</v>
      </c>
      <c r="H2029">
        <v>267.75</v>
      </c>
      <c r="I2029" s="26">
        <f t="shared" si="62"/>
        <v>45352</v>
      </c>
      <c r="J2029" s="26">
        <f>INDEX(customers!$L:$L,MATCH(orders!$B2029,customers!$A:$A,0))</f>
        <v>45170</v>
      </c>
      <c r="K2029">
        <v>1</v>
      </c>
      <c r="L2029">
        <f t="shared" si="63"/>
        <v>6</v>
      </c>
      <c r="M2029" s="26" t="str">
        <f>INDEX(customers!$I:$I,MATCH(orders!$B2029,customers!$A:$A,0))</f>
        <v>Paid Search</v>
      </c>
      <c r="N2029" s="26" t="str">
        <f>INDEX(customers!$E:$E,MATCH(orders!$B2029,customers!$A:$A,0))</f>
        <v>North America</v>
      </c>
      <c r="O2029" s="26" t="str">
        <f>INDEX(customers!$F:$F,MATCH(orders!$B2029,customers!$A:$A,0))</f>
        <v>Healthcare</v>
      </c>
      <c r="P2029" s="26" t="str">
        <f>INDEX(customers!$G:$G,MATCH(orders!$B2029,customers!$A:$A,0))</f>
        <v>SMBs</v>
      </c>
      <c r="Q2029" t="str">
        <f>INDEX(customers!$J:$J,MATCH(orders!$B2029,customers!$A:$A,0))</f>
        <v>Pro</v>
      </c>
      <c r="R2029" t="str">
        <f>INDEX(customers!$K:$K,MATCH(orders!$B2029,customers!$A:$A,0))</f>
        <v>Monthly</v>
      </c>
    </row>
    <row r="2030" spans="1:18" x14ac:dyDescent="0.25">
      <c r="A2030" t="s">
        <v>3740</v>
      </c>
      <c r="B2030" t="s">
        <v>3725</v>
      </c>
      <c r="C2030" t="s">
        <v>3741</v>
      </c>
      <c r="D2030">
        <v>45381</v>
      </c>
      <c r="E2030" t="s">
        <v>18</v>
      </c>
      <c r="F2030" t="s">
        <v>4</v>
      </c>
      <c r="G2030">
        <v>135</v>
      </c>
      <c r="H2030">
        <v>110.7</v>
      </c>
      <c r="I2030" s="26">
        <f t="shared" si="62"/>
        <v>45352</v>
      </c>
      <c r="J2030" s="26">
        <f>INDEX(customers!$L:$L,MATCH(orders!$B2030,customers!$A:$A,0))</f>
        <v>45170</v>
      </c>
      <c r="K2030">
        <v>1</v>
      </c>
      <c r="L2030">
        <f t="shared" si="63"/>
        <v>6</v>
      </c>
      <c r="M2030" s="26" t="str">
        <f>INDEX(customers!$I:$I,MATCH(orders!$B2030,customers!$A:$A,0))</f>
        <v>Paid Search</v>
      </c>
      <c r="N2030" s="26" t="str">
        <f>INDEX(customers!$E:$E,MATCH(orders!$B2030,customers!$A:$A,0))</f>
        <v>North America</v>
      </c>
      <c r="O2030" s="26" t="str">
        <f>INDEX(customers!$F:$F,MATCH(orders!$B2030,customers!$A:$A,0))</f>
        <v>Healthcare</v>
      </c>
      <c r="P2030" s="26" t="str">
        <f>INDEX(customers!$G:$G,MATCH(orders!$B2030,customers!$A:$A,0))</f>
        <v>SMBs</v>
      </c>
      <c r="Q2030" t="str">
        <f>INDEX(customers!$J:$J,MATCH(orders!$B2030,customers!$A:$A,0))</f>
        <v>Pro</v>
      </c>
      <c r="R2030" t="str">
        <f>INDEX(customers!$K:$K,MATCH(orders!$B2030,customers!$A:$A,0))</f>
        <v>Monthly</v>
      </c>
    </row>
    <row r="2031" spans="1:18" x14ac:dyDescent="0.25">
      <c r="A2031" t="s">
        <v>3742</v>
      </c>
      <c r="B2031" t="s">
        <v>3725</v>
      </c>
      <c r="C2031" t="s">
        <v>3743</v>
      </c>
      <c r="D2031">
        <v>45412</v>
      </c>
      <c r="E2031" t="s">
        <v>18</v>
      </c>
      <c r="F2031" t="s">
        <v>4</v>
      </c>
      <c r="G2031">
        <v>135</v>
      </c>
      <c r="H2031">
        <v>110.7</v>
      </c>
      <c r="I2031" s="26">
        <f t="shared" si="62"/>
        <v>45383</v>
      </c>
      <c r="J2031" s="26">
        <f>INDEX(customers!$L:$L,MATCH(orders!$B2031,customers!$A:$A,0))</f>
        <v>45170</v>
      </c>
      <c r="K2031">
        <v>1</v>
      </c>
      <c r="L2031">
        <f t="shared" si="63"/>
        <v>7</v>
      </c>
      <c r="M2031" s="26" t="str">
        <f>INDEX(customers!$I:$I,MATCH(orders!$B2031,customers!$A:$A,0))</f>
        <v>Paid Search</v>
      </c>
      <c r="N2031" s="26" t="str">
        <f>INDEX(customers!$E:$E,MATCH(orders!$B2031,customers!$A:$A,0))</f>
        <v>North America</v>
      </c>
      <c r="O2031" s="26" t="str">
        <f>INDEX(customers!$F:$F,MATCH(orders!$B2031,customers!$A:$A,0))</f>
        <v>Healthcare</v>
      </c>
      <c r="P2031" s="26" t="str">
        <f>INDEX(customers!$G:$G,MATCH(orders!$B2031,customers!$A:$A,0))</f>
        <v>SMBs</v>
      </c>
      <c r="Q2031" t="str">
        <f>INDEX(customers!$J:$J,MATCH(orders!$B2031,customers!$A:$A,0))</f>
        <v>Pro</v>
      </c>
      <c r="R2031" t="str">
        <f>INDEX(customers!$K:$K,MATCH(orders!$B2031,customers!$A:$A,0))</f>
        <v>Monthly</v>
      </c>
    </row>
    <row r="2032" spans="1:18" x14ac:dyDescent="0.25">
      <c r="A2032" t="s">
        <v>3744</v>
      </c>
      <c r="B2032" t="s">
        <v>3745</v>
      </c>
      <c r="C2032" t="s">
        <v>3746</v>
      </c>
      <c r="D2032">
        <v>45517</v>
      </c>
      <c r="E2032" t="s">
        <v>17</v>
      </c>
      <c r="F2032" t="s">
        <v>4</v>
      </c>
      <c r="G2032">
        <v>75</v>
      </c>
      <c r="H2032">
        <v>60</v>
      </c>
      <c r="I2032" s="26">
        <f t="shared" si="62"/>
        <v>45505</v>
      </c>
      <c r="J2032" s="26">
        <f>INDEX(customers!$L:$L,MATCH(orders!$B2032,customers!$A:$A,0))</f>
        <v>45505</v>
      </c>
      <c r="K2032">
        <v>1</v>
      </c>
      <c r="L2032">
        <f t="shared" si="63"/>
        <v>0</v>
      </c>
      <c r="M2032" s="26" t="str">
        <f>INDEX(customers!$I:$I,MATCH(orders!$B2032,customers!$A:$A,0))</f>
        <v>Affiliate</v>
      </c>
      <c r="N2032" s="26" t="str">
        <f>INDEX(customers!$E:$E,MATCH(orders!$B2032,customers!$A:$A,0))</f>
        <v>North America</v>
      </c>
      <c r="O2032" s="26" t="str">
        <f>INDEX(customers!$F:$F,MATCH(orders!$B2032,customers!$A:$A,0))</f>
        <v>Tech</v>
      </c>
      <c r="P2032" s="26" t="str">
        <f>INDEX(customers!$G:$G,MATCH(orders!$B2032,customers!$A:$A,0))</f>
        <v>SMBs</v>
      </c>
      <c r="Q2032" t="str">
        <f>INDEX(customers!$J:$J,MATCH(orders!$B2032,customers!$A:$A,0))</f>
        <v>Basic</v>
      </c>
      <c r="R2032" t="str">
        <f>INDEX(customers!$K:$K,MATCH(orders!$B2032,customers!$A:$A,0))</f>
        <v>Monthly</v>
      </c>
    </row>
    <row r="2033" spans="1:18" x14ac:dyDescent="0.25">
      <c r="A2033" t="s">
        <v>3747</v>
      </c>
      <c r="B2033" t="s">
        <v>3745</v>
      </c>
      <c r="C2033" t="s">
        <v>3748</v>
      </c>
      <c r="D2033">
        <v>45548</v>
      </c>
      <c r="E2033" t="s">
        <v>17</v>
      </c>
      <c r="F2033" t="s">
        <v>4</v>
      </c>
      <c r="G2033">
        <v>75</v>
      </c>
      <c r="H2033">
        <v>60</v>
      </c>
      <c r="I2033" s="26">
        <f t="shared" si="62"/>
        <v>45536</v>
      </c>
      <c r="J2033" s="26">
        <f>INDEX(customers!$L:$L,MATCH(orders!$B2033,customers!$A:$A,0))</f>
        <v>45505</v>
      </c>
      <c r="K2033">
        <v>1</v>
      </c>
      <c r="L2033">
        <f t="shared" si="63"/>
        <v>1</v>
      </c>
      <c r="M2033" s="26" t="str">
        <f>INDEX(customers!$I:$I,MATCH(orders!$B2033,customers!$A:$A,0))</f>
        <v>Affiliate</v>
      </c>
      <c r="N2033" s="26" t="str">
        <f>INDEX(customers!$E:$E,MATCH(orders!$B2033,customers!$A:$A,0))</f>
        <v>North America</v>
      </c>
      <c r="O2033" s="26" t="str">
        <f>INDEX(customers!$F:$F,MATCH(orders!$B2033,customers!$A:$A,0))</f>
        <v>Tech</v>
      </c>
      <c r="P2033" s="26" t="str">
        <f>INDEX(customers!$G:$G,MATCH(orders!$B2033,customers!$A:$A,0))</f>
        <v>SMBs</v>
      </c>
      <c r="Q2033" t="str">
        <f>INDEX(customers!$J:$J,MATCH(orders!$B2033,customers!$A:$A,0))</f>
        <v>Basic</v>
      </c>
      <c r="R2033" t="str">
        <f>INDEX(customers!$K:$K,MATCH(orders!$B2033,customers!$A:$A,0))</f>
        <v>Monthly</v>
      </c>
    </row>
    <row r="2034" spans="1:18" x14ac:dyDescent="0.25">
      <c r="A2034" t="s">
        <v>3749</v>
      </c>
      <c r="B2034" t="s">
        <v>3745</v>
      </c>
      <c r="C2034" t="s">
        <v>3748</v>
      </c>
      <c r="D2034">
        <v>45578</v>
      </c>
      <c r="E2034" t="s">
        <v>17</v>
      </c>
      <c r="F2034" t="s">
        <v>4</v>
      </c>
      <c r="G2034">
        <v>75</v>
      </c>
      <c r="H2034">
        <v>60</v>
      </c>
      <c r="I2034" s="26">
        <f t="shared" si="62"/>
        <v>45566</v>
      </c>
      <c r="J2034" s="26">
        <f>INDEX(customers!$L:$L,MATCH(orders!$B2034,customers!$A:$A,0))</f>
        <v>45505</v>
      </c>
      <c r="K2034">
        <v>1</v>
      </c>
      <c r="L2034">
        <f t="shared" si="63"/>
        <v>2</v>
      </c>
      <c r="M2034" s="26" t="str">
        <f>INDEX(customers!$I:$I,MATCH(orders!$B2034,customers!$A:$A,0))</f>
        <v>Affiliate</v>
      </c>
      <c r="N2034" s="26" t="str">
        <f>INDEX(customers!$E:$E,MATCH(orders!$B2034,customers!$A:$A,0))</f>
        <v>North America</v>
      </c>
      <c r="O2034" s="26" t="str">
        <f>INDEX(customers!$F:$F,MATCH(orders!$B2034,customers!$A:$A,0))</f>
        <v>Tech</v>
      </c>
      <c r="P2034" s="26" t="str">
        <f>INDEX(customers!$G:$G,MATCH(orders!$B2034,customers!$A:$A,0))</f>
        <v>SMBs</v>
      </c>
      <c r="Q2034" t="str">
        <f>INDEX(customers!$J:$J,MATCH(orders!$B2034,customers!$A:$A,0))</f>
        <v>Basic</v>
      </c>
      <c r="R2034" t="str">
        <f>INDEX(customers!$K:$K,MATCH(orders!$B2034,customers!$A:$A,0))</f>
        <v>Monthly</v>
      </c>
    </row>
    <row r="2035" spans="1:18" x14ac:dyDescent="0.25">
      <c r="A2035" t="s">
        <v>3750</v>
      </c>
      <c r="B2035" t="s">
        <v>3745</v>
      </c>
      <c r="C2035" t="s">
        <v>3751</v>
      </c>
      <c r="D2035">
        <v>45579</v>
      </c>
      <c r="E2035" t="s">
        <v>17</v>
      </c>
      <c r="F2035" t="s">
        <v>4</v>
      </c>
      <c r="G2035">
        <v>75</v>
      </c>
      <c r="H2035">
        <v>60</v>
      </c>
      <c r="I2035" s="26">
        <f t="shared" si="62"/>
        <v>45566</v>
      </c>
      <c r="J2035" s="26">
        <f>INDEX(customers!$L:$L,MATCH(orders!$B2035,customers!$A:$A,0))</f>
        <v>45505</v>
      </c>
      <c r="K2035">
        <v>1</v>
      </c>
      <c r="L2035">
        <f t="shared" si="63"/>
        <v>2</v>
      </c>
      <c r="M2035" s="26" t="str">
        <f>INDEX(customers!$I:$I,MATCH(orders!$B2035,customers!$A:$A,0))</f>
        <v>Affiliate</v>
      </c>
      <c r="N2035" s="26" t="str">
        <f>INDEX(customers!$E:$E,MATCH(orders!$B2035,customers!$A:$A,0))</f>
        <v>North America</v>
      </c>
      <c r="O2035" s="26" t="str">
        <f>INDEX(customers!$F:$F,MATCH(orders!$B2035,customers!$A:$A,0))</f>
        <v>Tech</v>
      </c>
      <c r="P2035" s="26" t="str">
        <f>INDEX(customers!$G:$G,MATCH(orders!$B2035,customers!$A:$A,0))</f>
        <v>SMBs</v>
      </c>
      <c r="Q2035" t="str">
        <f>INDEX(customers!$J:$J,MATCH(orders!$B2035,customers!$A:$A,0))</f>
        <v>Basic</v>
      </c>
      <c r="R2035" t="str">
        <f>INDEX(customers!$K:$K,MATCH(orders!$B2035,customers!$A:$A,0))</f>
        <v>Monthly</v>
      </c>
    </row>
    <row r="2036" spans="1:18" x14ac:dyDescent="0.25">
      <c r="A2036" t="s">
        <v>3752</v>
      </c>
      <c r="B2036" t="s">
        <v>3745</v>
      </c>
      <c r="C2036" t="s">
        <v>3753</v>
      </c>
      <c r="D2036">
        <v>45610</v>
      </c>
      <c r="E2036" t="s">
        <v>17</v>
      </c>
      <c r="F2036" t="s">
        <v>4</v>
      </c>
      <c r="G2036">
        <v>75</v>
      </c>
      <c r="H2036">
        <v>60</v>
      </c>
      <c r="I2036" s="26">
        <f t="shared" si="62"/>
        <v>45597</v>
      </c>
      <c r="J2036" s="26">
        <f>INDEX(customers!$L:$L,MATCH(orders!$B2036,customers!$A:$A,0))</f>
        <v>45505</v>
      </c>
      <c r="K2036">
        <v>1</v>
      </c>
      <c r="L2036">
        <f t="shared" si="63"/>
        <v>3</v>
      </c>
      <c r="M2036" s="26" t="str">
        <f>INDEX(customers!$I:$I,MATCH(orders!$B2036,customers!$A:$A,0))</f>
        <v>Affiliate</v>
      </c>
      <c r="N2036" s="26" t="str">
        <f>INDEX(customers!$E:$E,MATCH(orders!$B2036,customers!$A:$A,0))</f>
        <v>North America</v>
      </c>
      <c r="O2036" s="26" t="str">
        <f>INDEX(customers!$F:$F,MATCH(orders!$B2036,customers!$A:$A,0))</f>
        <v>Tech</v>
      </c>
      <c r="P2036" s="26" t="str">
        <f>INDEX(customers!$G:$G,MATCH(orders!$B2036,customers!$A:$A,0))</f>
        <v>SMBs</v>
      </c>
      <c r="Q2036" t="str">
        <f>INDEX(customers!$J:$J,MATCH(orders!$B2036,customers!$A:$A,0))</f>
        <v>Basic</v>
      </c>
      <c r="R2036" t="str">
        <f>INDEX(customers!$K:$K,MATCH(orders!$B2036,customers!$A:$A,0))</f>
        <v>Monthly</v>
      </c>
    </row>
    <row r="2037" spans="1:18" x14ac:dyDescent="0.25">
      <c r="A2037" t="s">
        <v>3754</v>
      </c>
      <c r="B2037" t="s">
        <v>3745</v>
      </c>
      <c r="C2037" t="s">
        <v>3753</v>
      </c>
      <c r="D2037">
        <v>45640</v>
      </c>
      <c r="E2037" t="s">
        <v>17</v>
      </c>
      <c r="F2037" t="s">
        <v>4</v>
      </c>
      <c r="G2037">
        <v>75</v>
      </c>
      <c r="H2037">
        <v>60</v>
      </c>
      <c r="I2037" s="26">
        <f t="shared" si="62"/>
        <v>45627</v>
      </c>
      <c r="J2037" s="26">
        <f>INDEX(customers!$L:$L,MATCH(orders!$B2037,customers!$A:$A,0))</f>
        <v>45505</v>
      </c>
      <c r="K2037">
        <v>1</v>
      </c>
      <c r="L2037">
        <f t="shared" si="63"/>
        <v>4</v>
      </c>
      <c r="M2037" s="26" t="str">
        <f>INDEX(customers!$I:$I,MATCH(orders!$B2037,customers!$A:$A,0))</f>
        <v>Affiliate</v>
      </c>
      <c r="N2037" s="26" t="str">
        <f>INDEX(customers!$E:$E,MATCH(orders!$B2037,customers!$A:$A,0))</f>
        <v>North America</v>
      </c>
      <c r="O2037" s="26" t="str">
        <f>INDEX(customers!$F:$F,MATCH(orders!$B2037,customers!$A:$A,0))</f>
        <v>Tech</v>
      </c>
      <c r="P2037" s="26" t="str">
        <f>INDEX(customers!$G:$G,MATCH(orders!$B2037,customers!$A:$A,0))</f>
        <v>SMBs</v>
      </c>
      <c r="Q2037" t="str">
        <f>INDEX(customers!$J:$J,MATCH(orders!$B2037,customers!$A:$A,0))</f>
        <v>Basic</v>
      </c>
      <c r="R2037" t="str">
        <f>INDEX(customers!$K:$K,MATCH(orders!$B2037,customers!$A:$A,0))</f>
        <v>Monthly</v>
      </c>
    </row>
    <row r="2038" spans="1:18" x14ac:dyDescent="0.25">
      <c r="A2038" t="s">
        <v>3755</v>
      </c>
      <c r="B2038" t="s">
        <v>3745</v>
      </c>
      <c r="C2038" t="s">
        <v>3756</v>
      </c>
      <c r="D2038">
        <v>45641</v>
      </c>
      <c r="E2038" t="s">
        <v>17</v>
      </c>
      <c r="F2038" t="s">
        <v>4</v>
      </c>
      <c r="G2038">
        <v>75</v>
      </c>
      <c r="H2038">
        <v>60</v>
      </c>
      <c r="I2038" s="26">
        <f t="shared" si="62"/>
        <v>45627</v>
      </c>
      <c r="J2038" s="26">
        <f>INDEX(customers!$L:$L,MATCH(orders!$B2038,customers!$A:$A,0))</f>
        <v>45505</v>
      </c>
      <c r="K2038">
        <v>1</v>
      </c>
      <c r="L2038">
        <f t="shared" si="63"/>
        <v>4</v>
      </c>
      <c r="M2038" s="26" t="str">
        <f>INDEX(customers!$I:$I,MATCH(orders!$B2038,customers!$A:$A,0))</f>
        <v>Affiliate</v>
      </c>
      <c r="N2038" s="26" t="str">
        <f>INDEX(customers!$E:$E,MATCH(orders!$B2038,customers!$A:$A,0))</f>
        <v>North America</v>
      </c>
      <c r="O2038" s="26" t="str">
        <f>INDEX(customers!$F:$F,MATCH(orders!$B2038,customers!$A:$A,0))</f>
        <v>Tech</v>
      </c>
      <c r="P2038" s="26" t="str">
        <f>INDEX(customers!$G:$G,MATCH(orders!$B2038,customers!$A:$A,0))</f>
        <v>SMBs</v>
      </c>
      <c r="Q2038" t="str">
        <f>INDEX(customers!$J:$J,MATCH(orders!$B2038,customers!$A:$A,0))</f>
        <v>Basic</v>
      </c>
      <c r="R2038" t="str">
        <f>INDEX(customers!$K:$K,MATCH(orders!$B2038,customers!$A:$A,0))</f>
        <v>Monthly</v>
      </c>
    </row>
    <row r="2039" spans="1:18" x14ac:dyDescent="0.25">
      <c r="A2039" t="s">
        <v>3757</v>
      </c>
      <c r="B2039" t="s">
        <v>3758</v>
      </c>
      <c r="C2039" t="s">
        <v>3759</v>
      </c>
      <c r="D2039">
        <v>45617</v>
      </c>
      <c r="E2039" t="s">
        <v>17</v>
      </c>
      <c r="F2039" t="s">
        <v>4</v>
      </c>
      <c r="G2039">
        <v>75</v>
      </c>
      <c r="H2039">
        <v>60</v>
      </c>
      <c r="I2039" s="26">
        <f t="shared" si="62"/>
        <v>45597</v>
      </c>
      <c r="J2039" s="26">
        <f>INDEX(customers!$L:$L,MATCH(orders!$B2039,customers!$A:$A,0))</f>
        <v>45597</v>
      </c>
      <c r="K2039">
        <v>1</v>
      </c>
      <c r="L2039">
        <f t="shared" si="63"/>
        <v>0</v>
      </c>
      <c r="M2039" s="26" t="str">
        <f>INDEX(customers!$I:$I,MATCH(orders!$B2039,customers!$A:$A,0))</f>
        <v>Social Media</v>
      </c>
      <c r="N2039" s="26" t="str">
        <f>INDEX(customers!$E:$E,MATCH(orders!$B2039,customers!$A:$A,0))</f>
        <v>North America</v>
      </c>
      <c r="O2039" s="26" t="str">
        <f>INDEX(customers!$F:$F,MATCH(orders!$B2039,customers!$A:$A,0))</f>
        <v>Tech</v>
      </c>
      <c r="P2039" s="26" t="str">
        <f>INDEX(customers!$G:$G,MATCH(orders!$B2039,customers!$A:$A,0))</f>
        <v>SMBs</v>
      </c>
      <c r="Q2039" t="str">
        <f>INDEX(customers!$J:$J,MATCH(orders!$B2039,customers!$A:$A,0))</f>
        <v>Pro</v>
      </c>
      <c r="R2039" t="str">
        <f>INDEX(customers!$K:$K,MATCH(orders!$B2039,customers!$A:$A,0))</f>
        <v>Monthly</v>
      </c>
    </row>
    <row r="2040" spans="1:18" x14ac:dyDescent="0.25">
      <c r="A2040" t="s">
        <v>3760</v>
      </c>
      <c r="B2040" t="s">
        <v>3758</v>
      </c>
      <c r="C2040" t="s">
        <v>3759</v>
      </c>
      <c r="D2040">
        <v>45647</v>
      </c>
      <c r="E2040" t="s">
        <v>17</v>
      </c>
      <c r="F2040" t="s">
        <v>4</v>
      </c>
      <c r="G2040">
        <v>75</v>
      </c>
      <c r="H2040">
        <v>60</v>
      </c>
      <c r="I2040" s="26">
        <f t="shared" si="62"/>
        <v>45627</v>
      </c>
      <c r="J2040" s="26">
        <f>INDEX(customers!$L:$L,MATCH(orders!$B2040,customers!$A:$A,0))</f>
        <v>45597</v>
      </c>
      <c r="K2040">
        <v>1</v>
      </c>
      <c r="L2040">
        <f t="shared" si="63"/>
        <v>1</v>
      </c>
      <c r="M2040" s="26" t="str">
        <f>INDEX(customers!$I:$I,MATCH(orders!$B2040,customers!$A:$A,0))</f>
        <v>Social Media</v>
      </c>
      <c r="N2040" s="26" t="str">
        <f>INDEX(customers!$E:$E,MATCH(orders!$B2040,customers!$A:$A,0))</f>
        <v>North America</v>
      </c>
      <c r="O2040" s="26" t="str">
        <f>INDEX(customers!$F:$F,MATCH(orders!$B2040,customers!$A:$A,0))</f>
        <v>Tech</v>
      </c>
      <c r="P2040" s="26" t="str">
        <f>INDEX(customers!$G:$G,MATCH(orders!$B2040,customers!$A:$A,0))</f>
        <v>SMBs</v>
      </c>
      <c r="Q2040" t="str">
        <f>INDEX(customers!$J:$J,MATCH(orders!$B2040,customers!$A:$A,0))</f>
        <v>Pro</v>
      </c>
      <c r="R2040" t="str">
        <f>INDEX(customers!$K:$K,MATCH(orders!$B2040,customers!$A:$A,0))</f>
        <v>Monthly</v>
      </c>
    </row>
    <row r="2041" spans="1:18" x14ac:dyDescent="0.25">
      <c r="A2041" t="s">
        <v>3761</v>
      </c>
      <c r="B2041" t="s">
        <v>3758</v>
      </c>
      <c r="C2041" t="s">
        <v>3762</v>
      </c>
      <c r="D2041">
        <v>45648</v>
      </c>
      <c r="E2041" t="s">
        <v>17</v>
      </c>
      <c r="F2041" t="s">
        <v>4</v>
      </c>
      <c r="G2041">
        <v>75</v>
      </c>
      <c r="H2041">
        <v>60</v>
      </c>
      <c r="I2041" s="26">
        <f t="shared" si="62"/>
        <v>45627</v>
      </c>
      <c r="J2041" s="26">
        <f>INDEX(customers!$L:$L,MATCH(orders!$B2041,customers!$A:$A,0))</f>
        <v>45597</v>
      </c>
      <c r="K2041">
        <v>1</v>
      </c>
      <c r="L2041">
        <f t="shared" si="63"/>
        <v>1</v>
      </c>
      <c r="M2041" s="26" t="str">
        <f>INDEX(customers!$I:$I,MATCH(orders!$B2041,customers!$A:$A,0))</f>
        <v>Social Media</v>
      </c>
      <c r="N2041" s="26" t="str">
        <f>INDEX(customers!$E:$E,MATCH(orders!$B2041,customers!$A:$A,0))</f>
        <v>North America</v>
      </c>
      <c r="O2041" s="26" t="str">
        <f>INDEX(customers!$F:$F,MATCH(orders!$B2041,customers!$A:$A,0))</f>
        <v>Tech</v>
      </c>
      <c r="P2041" s="26" t="str">
        <f>INDEX(customers!$G:$G,MATCH(orders!$B2041,customers!$A:$A,0))</f>
        <v>SMBs</v>
      </c>
      <c r="Q2041" t="str">
        <f>INDEX(customers!$J:$J,MATCH(orders!$B2041,customers!$A:$A,0))</f>
        <v>Pro</v>
      </c>
      <c r="R2041" t="str">
        <f>INDEX(customers!$K:$K,MATCH(orders!$B2041,customers!$A:$A,0))</f>
        <v>Monthly</v>
      </c>
    </row>
    <row r="2042" spans="1:18" x14ac:dyDescent="0.25">
      <c r="A2042" t="s">
        <v>3763</v>
      </c>
      <c r="B2042" t="s">
        <v>3764</v>
      </c>
      <c r="C2042" t="s">
        <v>3765</v>
      </c>
      <c r="D2042">
        <v>45533</v>
      </c>
      <c r="E2042" t="s">
        <v>18</v>
      </c>
      <c r="F2042" t="s">
        <v>5</v>
      </c>
      <c r="G2042">
        <v>1440</v>
      </c>
      <c r="H2042">
        <v>1180.8</v>
      </c>
      <c r="I2042" s="26">
        <f t="shared" si="62"/>
        <v>45505</v>
      </c>
      <c r="J2042" s="26">
        <f>INDEX(customers!$L:$L,MATCH(orders!$B2042,customers!$A:$A,0))</f>
        <v>45505</v>
      </c>
      <c r="K2042">
        <v>1</v>
      </c>
      <c r="L2042">
        <f t="shared" si="63"/>
        <v>0</v>
      </c>
      <c r="M2042" s="26" t="str">
        <f>INDEX(customers!$I:$I,MATCH(orders!$B2042,customers!$A:$A,0))</f>
        <v>Paid Search</v>
      </c>
      <c r="N2042" s="26" t="str">
        <f>INDEX(customers!$E:$E,MATCH(orders!$B2042,customers!$A:$A,0))</f>
        <v>Europe</v>
      </c>
      <c r="O2042" s="26" t="str">
        <f>INDEX(customers!$F:$F,MATCH(orders!$B2042,customers!$A:$A,0))</f>
        <v>Healthcare</v>
      </c>
      <c r="P2042" s="26" t="str">
        <f>INDEX(customers!$G:$G,MATCH(orders!$B2042,customers!$A:$A,0))</f>
        <v>SMBs</v>
      </c>
      <c r="Q2042" t="str">
        <f>INDEX(customers!$J:$J,MATCH(orders!$B2042,customers!$A:$A,0))</f>
        <v>Pro</v>
      </c>
      <c r="R2042" t="str">
        <f>INDEX(customers!$K:$K,MATCH(orders!$B2042,customers!$A:$A,0))</f>
        <v>Annual</v>
      </c>
    </row>
    <row r="2043" spans="1:18" x14ac:dyDescent="0.25">
      <c r="A2043" t="s">
        <v>3766</v>
      </c>
      <c r="B2043" t="s">
        <v>3767</v>
      </c>
      <c r="C2043" t="s">
        <v>3768</v>
      </c>
      <c r="D2043">
        <v>45293</v>
      </c>
      <c r="E2043" t="s">
        <v>17</v>
      </c>
      <c r="F2043" t="s">
        <v>4</v>
      </c>
      <c r="G2043">
        <v>75</v>
      </c>
      <c r="H2043">
        <v>60</v>
      </c>
      <c r="I2043" s="26">
        <f t="shared" si="62"/>
        <v>45292</v>
      </c>
      <c r="J2043" s="26">
        <f>INDEX(customers!$L:$L,MATCH(orders!$B2043,customers!$A:$A,0))</f>
        <v>45261</v>
      </c>
      <c r="K2043">
        <v>1</v>
      </c>
      <c r="L2043">
        <f t="shared" si="63"/>
        <v>1</v>
      </c>
      <c r="M2043" s="26" t="str">
        <f>INDEX(customers!$I:$I,MATCH(orders!$B2043,customers!$A:$A,0))</f>
        <v>Social Media</v>
      </c>
      <c r="N2043" s="26" t="str">
        <f>INDEX(customers!$E:$E,MATCH(orders!$B2043,customers!$A:$A,0))</f>
        <v>North America</v>
      </c>
      <c r="O2043" s="26" t="str">
        <f>INDEX(customers!$F:$F,MATCH(orders!$B2043,customers!$A:$A,0))</f>
        <v>Retail</v>
      </c>
      <c r="P2043" s="26" t="str">
        <f>INDEX(customers!$G:$G,MATCH(orders!$B2043,customers!$A:$A,0))</f>
        <v>Mid-Market</v>
      </c>
      <c r="Q2043" t="str">
        <f>INDEX(customers!$J:$J,MATCH(orders!$B2043,customers!$A:$A,0))</f>
        <v>Basic</v>
      </c>
      <c r="R2043" t="str">
        <f>INDEX(customers!$K:$K,MATCH(orders!$B2043,customers!$A:$A,0))</f>
        <v>Monthly</v>
      </c>
    </row>
    <row r="2044" spans="1:18" x14ac:dyDescent="0.25">
      <c r="A2044" t="s">
        <v>3769</v>
      </c>
      <c r="B2044" t="s">
        <v>3767</v>
      </c>
      <c r="C2044" t="s">
        <v>3770</v>
      </c>
      <c r="D2044">
        <v>45324</v>
      </c>
      <c r="E2044" t="s">
        <v>17</v>
      </c>
      <c r="F2044" t="s">
        <v>4</v>
      </c>
      <c r="G2044">
        <v>75</v>
      </c>
      <c r="H2044">
        <v>60</v>
      </c>
      <c r="I2044" s="26">
        <f t="shared" si="62"/>
        <v>45323</v>
      </c>
      <c r="J2044" s="26">
        <f>INDEX(customers!$L:$L,MATCH(orders!$B2044,customers!$A:$A,0))</f>
        <v>45261</v>
      </c>
      <c r="K2044">
        <v>1</v>
      </c>
      <c r="L2044">
        <f t="shared" si="63"/>
        <v>2</v>
      </c>
      <c r="M2044" s="26" t="str">
        <f>INDEX(customers!$I:$I,MATCH(orders!$B2044,customers!$A:$A,0))</f>
        <v>Social Media</v>
      </c>
      <c r="N2044" s="26" t="str">
        <f>INDEX(customers!$E:$E,MATCH(orders!$B2044,customers!$A:$A,0))</f>
        <v>North America</v>
      </c>
      <c r="O2044" s="26" t="str">
        <f>INDEX(customers!$F:$F,MATCH(orders!$B2044,customers!$A:$A,0))</f>
        <v>Retail</v>
      </c>
      <c r="P2044" s="26" t="str">
        <f>INDEX(customers!$G:$G,MATCH(orders!$B2044,customers!$A:$A,0))</f>
        <v>Mid-Market</v>
      </c>
      <c r="Q2044" t="str">
        <f>INDEX(customers!$J:$J,MATCH(orders!$B2044,customers!$A:$A,0))</f>
        <v>Basic</v>
      </c>
      <c r="R2044" t="str">
        <f>INDEX(customers!$K:$K,MATCH(orders!$B2044,customers!$A:$A,0))</f>
        <v>Monthly</v>
      </c>
    </row>
    <row r="2045" spans="1:18" x14ac:dyDescent="0.25">
      <c r="A2045" t="s">
        <v>3771</v>
      </c>
      <c r="B2045" t="s">
        <v>3767</v>
      </c>
      <c r="C2045" t="s">
        <v>3770</v>
      </c>
      <c r="D2045">
        <v>45353</v>
      </c>
      <c r="E2045" t="s">
        <v>17</v>
      </c>
      <c r="F2045" t="s">
        <v>4</v>
      </c>
      <c r="G2045">
        <v>75</v>
      </c>
      <c r="H2045">
        <v>60</v>
      </c>
      <c r="I2045" s="26">
        <f t="shared" si="62"/>
        <v>45352</v>
      </c>
      <c r="J2045" s="26">
        <f>INDEX(customers!$L:$L,MATCH(orders!$B2045,customers!$A:$A,0))</f>
        <v>45261</v>
      </c>
      <c r="K2045">
        <v>1</v>
      </c>
      <c r="L2045">
        <f t="shared" si="63"/>
        <v>3</v>
      </c>
      <c r="M2045" s="26" t="str">
        <f>INDEX(customers!$I:$I,MATCH(orders!$B2045,customers!$A:$A,0))</f>
        <v>Social Media</v>
      </c>
      <c r="N2045" s="26" t="str">
        <f>INDEX(customers!$E:$E,MATCH(orders!$B2045,customers!$A:$A,0))</f>
        <v>North America</v>
      </c>
      <c r="O2045" s="26" t="str">
        <f>INDEX(customers!$F:$F,MATCH(orders!$B2045,customers!$A:$A,0))</f>
        <v>Retail</v>
      </c>
      <c r="P2045" s="26" t="str">
        <f>INDEX(customers!$G:$G,MATCH(orders!$B2045,customers!$A:$A,0))</f>
        <v>Mid-Market</v>
      </c>
      <c r="Q2045" t="str">
        <f>INDEX(customers!$J:$J,MATCH(orders!$B2045,customers!$A:$A,0))</f>
        <v>Basic</v>
      </c>
      <c r="R2045" t="str">
        <f>INDEX(customers!$K:$K,MATCH(orders!$B2045,customers!$A:$A,0))</f>
        <v>Monthly</v>
      </c>
    </row>
    <row r="2046" spans="1:18" x14ac:dyDescent="0.25">
      <c r="A2046" t="s">
        <v>3772</v>
      </c>
      <c r="B2046" t="s">
        <v>3767</v>
      </c>
      <c r="C2046" t="s">
        <v>3773</v>
      </c>
      <c r="D2046">
        <v>45355</v>
      </c>
      <c r="E2046" t="s">
        <v>17</v>
      </c>
      <c r="F2046" t="s">
        <v>4</v>
      </c>
      <c r="G2046">
        <v>75</v>
      </c>
      <c r="H2046">
        <v>60</v>
      </c>
      <c r="I2046" s="26">
        <f t="shared" si="62"/>
        <v>45352</v>
      </c>
      <c r="J2046" s="26">
        <f>INDEX(customers!$L:$L,MATCH(orders!$B2046,customers!$A:$A,0))</f>
        <v>45261</v>
      </c>
      <c r="K2046">
        <v>1</v>
      </c>
      <c r="L2046">
        <f t="shared" si="63"/>
        <v>3</v>
      </c>
      <c r="M2046" s="26" t="str">
        <f>INDEX(customers!$I:$I,MATCH(orders!$B2046,customers!$A:$A,0))</f>
        <v>Social Media</v>
      </c>
      <c r="N2046" s="26" t="str">
        <f>INDEX(customers!$E:$E,MATCH(orders!$B2046,customers!$A:$A,0))</f>
        <v>North America</v>
      </c>
      <c r="O2046" s="26" t="str">
        <f>INDEX(customers!$F:$F,MATCH(orders!$B2046,customers!$A:$A,0))</f>
        <v>Retail</v>
      </c>
      <c r="P2046" s="26" t="str">
        <f>INDEX(customers!$G:$G,MATCH(orders!$B2046,customers!$A:$A,0))</f>
        <v>Mid-Market</v>
      </c>
      <c r="Q2046" t="str">
        <f>INDEX(customers!$J:$J,MATCH(orders!$B2046,customers!$A:$A,0))</f>
        <v>Basic</v>
      </c>
      <c r="R2046" t="str">
        <f>INDEX(customers!$K:$K,MATCH(orders!$B2046,customers!$A:$A,0))</f>
        <v>Monthly</v>
      </c>
    </row>
    <row r="2047" spans="1:18" x14ac:dyDescent="0.25">
      <c r="A2047" t="s">
        <v>3774</v>
      </c>
      <c r="B2047" t="s">
        <v>3767</v>
      </c>
      <c r="C2047" t="s">
        <v>3775</v>
      </c>
      <c r="D2047">
        <v>45386</v>
      </c>
      <c r="E2047" t="s">
        <v>17</v>
      </c>
      <c r="F2047" t="s">
        <v>4</v>
      </c>
      <c r="G2047">
        <v>75</v>
      </c>
      <c r="H2047">
        <v>60</v>
      </c>
      <c r="I2047" s="26">
        <f t="shared" si="62"/>
        <v>45383</v>
      </c>
      <c r="J2047" s="26">
        <f>INDEX(customers!$L:$L,MATCH(orders!$B2047,customers!$A:$A,0))</f>
        <v>45261</v>
      </c>
      <c r="K2047">
        <v>1</v>
      </c>
      <c r="L2047">
        <f t="shared" si="63"/>
        <v>4</v>
      </c>
      <c r="M2047" s="26" t="str">
        <f>INDEX(customers!$I:$I,MATCH(orders!$B2047,customers!$A:$A,0))</f>
        <v>Social Media</v>
      </c>
      <c r="N2047" s="26" t="str">
        <f>INDEX(customers!$E:$E,MATCH(orders!$B2047,customers!$A:$A,0))</f>
        <v>North America</v>
      </c>
      <c r="O2047" s="26" t="str">
        <f>INDEX(customers!$F:$F,MATCH(orders!$B2047,customers!$A:$A,0))</f>
        <v>Retail</v>
      </c>
      <c r="P2047" s="26" t="str">
        <f>INDEX(customers!$G:$G,MATCH(orders!$B2047,customers!$A:$A,0))</f>
        <v>Mid-Market</v>
      </c>
      <c r="Q2047" t="str">
        <f>INDEX(customers!$J:$J,MATCH(orders!$B2047,customers!$A:$A,0))</f>
        <v>Basic</v>
      </c>
      <c r="R2047" t="str">
        <f>INDEX(customers!$K:$K,MATCH(orders!$B2047,customers!$A:$A,0))</f>
        <v>Monthly</v>
      </c>
    </row>
    <row r="2048" spans="1:18" x14ac:dyDescent="0.25">
      <c r="A2048" t="s">
        <v>3776</v>
      </c>
      <c r="B2048" t="s">
        <v>3767</v>
      </c>
      <c r="C2048" t="s">
        <v>3775</v>
      </c>
      <c r="D2048">
        <v>45416</v>
      </c>
      <c r="E2048" t="s">
        <v>17</v>
      </c>
      <c r="F2048" t="s">
        <v>4</v>
      </c>
      <c r="G2048">
        <v>75</v>
      </c>
      <c r="H2048">
        <v>60</v>
      </c>
      <c r="I2048" s="26">
        <f t="shared" si="62"/>
        <v>45413</v>
      </c>
      <c r="J2048" s="26">
        <f>INDEX(customers!$L:$L,MATCH(orders!$B2048,customers!$A:$A,0))</f>
        <v>45261</v>
      </c>
      <c r="K2048">
        <v>1</v>
      </c>
      <c r="L2048">
        <f t="shared" si="63"/>
        <v>5</v>
      </c>
      <c r="M2048" s="26" t="str">
        <f>INDEX(customers!$I:$I,MATCH(orders!$B2048,customers!$A:$A,0))</f>
        <v>Social Media</v>
      </c>
      <c r="N2048" s="26" t="str">
        <f>INDEX(customers!$E:$E,MATCH(orders!$B2048,customers!$A:$A,0))</f>
        <v>North America</v>
      </c>
      <c r="O2048" s="26" t="str">
        <f>INDEX(customers!$F:$F,MATCH(orders!$B2048,customers!$A:$A,0))</f>
        <v>Retail</v>
      </c>
      <c r="P2048" s="26" t="str">
        <f>INDEX(customers!$G:$G,MATCH(orders!$B2048,customers!$A:$A,0))</f>
        <v>Mid-Market</v>
      </c>
      <c r="Q2048" t="str">
        <f>INDEX(customers!$J:$J,MATCH(orders!$B2048,customers!$A:$A,0))</f>
        <v>Basic</v>
      </c>
      <c r="R2048" t="str">
        <f>INDEX(customers!$K:$K,MATCH(orders!$B2048,customers!$A:$A,0))</f>
        <v>Monthly</v>
      </c>
    </row>
    <row r="2049" spans="1:18" x14ac:dyDescent="0.25">
      <c r="A2049" t="s">
        <v>3777</v>
      </c>
      <c r="B2049" t="s">
        <v>3767</v>
      </c>
      <c r="C2049" t="s">
        <v>3778</v>
      </c>
      <c r="D2049">
        <v>45417</v>
      </c>
      <c r="E2049" t="s">
        <v>17</v>
      </c>
      <c r="F2049" t="s">
        <v>4</v>
      </c>
      <c r="G2049">
        <v>75</v>
      </c>
      <c r="H2049">
        <v>60</v>
      </c>
      <c r="I2049" s="26">
        <f t="shared" si="62"/>
        <v>45413</v>
      </c>
      <c r="J2049" s="26">
        <f>INDEX(customers!$L:$L,MATCH(orders!$B2049,customers!$A:$A,0))</f>
        <v>45261</v>
      </c>
      <c r="K2049">
        <v>1</v>
      </c>
      <c r="L2049">
        <f t="shared" si="63"/>
        <v>5</v>
      </c>
      <c r="M2049" s="26" t="str">
        <f>INDEX(customers!$I:$I,MATCH(orders!$B2049,customers!$A:$A,0))</f>
        <v>Social Media</v>
      </c>
      <c r="N2049" s="26" t="str">
        <f>INDEX(customers!$E:$E,MATCH(orders!$B2049,customers!$A:$A,0))</f>
        <v>North America</v>
      </c>
      <c r="O2049" s="26" t="str">
        <f>INDEX(customers!$F:$F,MATCH(orders!$B2049,customers!$A:$A,0))</f>
        <v>Retail</v>
      </c>
      <c r="P2049" s="26" t="str">
        <f>INDEX(customers!$G:$G,MATCH(orders!$B2049,customers!$A:$A,0))</f>
        <v>Mid-Market</v>
      </c>
      <c r="Q2049" t="str">
        <f>INDEX(customers!$J:$J,MATCH(orders!$B2049,customers!$A:$A,0))</f>
        <v>Basic</v>
      </c>
      <c r="R2049" t="str">
        <f>INDEX(customers!$K:$K,MATCH(orders!$B2049,customers!$A:$A,0))</f>
        <v>Monthly</v>
      </c>
    </row>
    <row r="2050" spans="1:18" x14ac:dyDescent="0.25">
      <c r="A2050" t="s">
        <v>3779</v>
      </c>
      <c r="B2050" t="s">
        <v>3767</v>
      </c>
      <c r="C2050" t="s">
        <v>3780</v>
      </c>
      <c r="D2050">
        <v>45448</v>
      </c>
      <c r="E2050" t="s">
        <v>17</v>
      </c>
      <c r="F2050" t="s">
        <v>4</v>
      </c>
      <c r="G2050">
        <v>75</v>
      </c>
      <c r="H2050">
        <v>60</v>
      </c>
      <c r="I2050" s="26">
        <f t="shared" ref="I2050:I2113" si="64">EOMONTH(D2050,-1)+1</f>
        <v>45444</v>
      </c>
      <c r="J2050" s="26">
        <f>INDEX(customers!$L:$L,MATCH(orders!$B2050,customers!$A:$A,0))</f>
        <v>45261</v>
      </c>
      <c r="K2050">
        <v>1</v>
      </c>
      <c r="L2050">
        <f t="shared" si="63"/>
        <v>6</v>
      </c>
      <c r="M2050" s="26" t="str">
        <f>INDEX(customers!$I:$I,MATCH(orders!$B2050,customers!$A:$A,0))</f>
        <v>Social Media</v>
      </c>
      <c r="N2050" s="26" t="str">
        <f>INDEX(customers!$E:$E,MATCH(orders!$B2050,customers!$A:$A,0))</f>
        <v>North America</v>
      </c>
      <c r="O2050" s="26" t="str">
        <f>INDEX(customers!$F:$F,MATCH(orders!$B2050,customers!$A:$A,0))</f>
        <v>Retail</v>
      </c>
      <c r="P2050" s="26" t="str">
        <f>INDEX(customers!$G:$G,MATCH(orders!$B2050,customers!$A:$A,0))</f>
        <v>Mid-Market</v>
      </c>
      <c r="Q2050" t="str">
        <f>INDEX(customers!$J:$J,MATCH(orders!$B2050,customers!$A:$A,0))</f>
        <v>Basic</v>
      </c>
      <c r="R2050" t="str">
        <f>INDEX(customers!$K:$K,MATCH(orders!$B2050,customers!$A:$A,0))</f>
        <v>Monthly</v>
      </c>
    </row>
    <row r="2051" spans="1:18" x14ac:dyDescent="0.25">
      <c r="A2051" t="s">
        <v>3781</v>
      </c>
      <c r="B2051" t="s">
        <v>3767</v>
      </c>
      <c r="C2051" t="s">
        <v>3780</v>
      </c>
      <c r="D2051">
        <v>45478</v>
      </c>
      <c r="E2051" t="s">
        <v>17</v>
      </c>
      <c r="F2051" t="s">
        <v>4</v>
      </c>
      <c r="G2051">
        <v>75</v>
      </c>
      <c r="H2051">
        <v>60</v>
      </c>
      <c r="I2051" s="26">
        <f t="shared" si="64"/>
        <v>45474</v>
      </c>
      <c r="J2051" s="26">
        <f>INDEX(customers!$L:$L,MATCH(orders!$B2051,customers!$A:$A,0))</f>
        <v>45261</v>
      </c>
      <c r="K2051">
        <v>1</v>
      </c>
      <c r="L2051">
        <f t="shared" ref="L2051:L2114" si="65">DATEDIF(J2051,I2051,"M")</f>
        <v>7</v>
      </c>
      <c r="M2051" s="26" t="str">
        <f>INDEX(customers!$I:$I,MATCH(orders!$B2051,customers!$A:$A,0))</f>
        <v>Social Media</v>
      </c>
      <c r="N2051" s="26" t="str">
        <f>INDEX(customers!$E:$E,MATCH(orders!$B2051,customers!$A:$A,0))</f>
        <v>North America</v>
      </c>
      <c r="O2051" s="26" t="str">
        <f>INDEX(customers!$F:$F,MATCH(orders!$B2051,customers!$A:$A,0))</f>
        <v>Retail</v>
      </c>
      <c r="P2051" s="26" t="str">
        <f>INDEX(customers!$G:$G,MATCH(orders!$B2051,customers!$A:$A,0))</f>
        <v>Mid-Market</v>
      </c>
      <c r="Q2051" t="str">
        <f>INDEX(customers!$J:$J,MATCH(orders!$B2051,customers!$A:$A,0))</f>
        <v>Basic</v>
      </c>
      <c r="R2051" t="str">
        <f>INDEX(customers!$K:$K,MATCH(orders!$B2051,customers!$A:$A,0))</f>
        <v>Monthly</v>
      </c>
    </row>
    <row r="2052" spans="1:18" x14ac:dyDescent="0.25">
      <c r="A2052" t="s">
        <v>3782</v>
      </c>
      <c r="B2052" t="s">
        <v>3767</v>
      </c>
      <c r="C2052" t="s">
        <v>3783</v>
      </c>
      <c r="D2052">
        <v>45479</v>
      </c>
      <c r="E2052" t="s">
        <v>17</v>
      </c>
      <c r="F2052" t="s">
        <v>4</v>
      </c>
      <c r="G2052">
        <v>75</v>
      </c>
      <c r="H2052">
        <v>60</v>
      </c>
      <c r="I2052" s="26">
        <f t="shared" si="64"/>
        <v>45474</v>
      </c>
      <c r="J2052" s="26">
        <f>INDEX(customers!$L:$L,MATCH(orders!$B2052,customers!$A:$A,0))</f>
        <v>45261</v>
      </c>
      <c r="K2052">
        <v>1</v>
      </c>
      <c r="L2052">
        <f t="shared" si="65"/>
        <v>7</v>
      </c>
      <c r="M2052" s="26" t="str">
        <f>INDEX(customers!$I:$I,MATCH(orders!$B2052,customers!$A:$A,0))</f>
        <v>Social Media</v>
      </c>
      <c r="N2052" s="26" t="str">
        <f>INDEX(customers!$E:$E,MATCH(orders!$B2052,customers!$A:$A,0))</f>
        <v>North America</v>
      </c>
      <c r="O2052" s="26" t="str">
        <f>INDEX(customers!$F:$F,MATCH(orders!$B2052,customers!$A:$A,0))</f>
        <v>Retail</v>
      </c>
      <c r="P2052" s="26" t="str">
        <f>INDEX(customers!$G:$G,MATCH(orders!$B2052,customers!$A:$A,0))</f>
        <v>Mid-Market</v>
      </c>
      <c r="Q2052" t="str">
        <f>INDEX(customers!$J:$J,MATCH(orders!$B2052,customers!$A:$A,0))</f>
        <v>Basic</v>
      </c>
      <c r="R2052" t="str">
        <f>INDEX(customers!$K:$K,MATCH(orders!$B2052,customers!$A:$A,0))</f>
        <v>Monthly</v>
      </c>
    </row>
    <row r="2053" spans="1:18" x14ac:dyDescent="0.25">
      <c r="A2053" t="s">
        <v>3784</v>
      </c>
      <c r="B2053" t="s">
        <v>3767</v>
      </c>
      <c r="C2053" t="s">
        <v>3785</v>
      </c>
      <c r="D2053">
        <v>45510</v>
      </c>
      <c r="E2053" t="s">
        <v>17</v>
      </c>
      <c r="F2053" t="s">
        <v>4</v>
      </c>
      <c r="G2053">
        <v>75</v>
      </c>
      <c r="H2053">
        <v>60</v>
      </c>
      <c r="I2053" s="26">
        <f t="shared" si="64"/>
        <v>45505</v>
      </c>
      <c r="J2053" s="26">
        <f>INDEX(customers!$L:$L,MATCH(orders!$B2053,customers!$A:$A,0))</f>
        <v>45261</v>
      </c>
      <c r="K2053">
        <v>1</v>
      </c>
      <c r="L2053">
        <f t="shared" si="65"/>
        <v>8</v>
      </c>
      <c r="M2053" s="26" t="str">
        <f>INDEX(customers!$I:$I,MATCH(orders!$B2053,customers!$A:$A,0))</f>
        <v>Social Media</v>
      </c>
      <c r="N2053" s="26" t="str">
        <f>INDEX(customers!$E:$E,MATCH(orders!$B2053,customers!$A:$A,0))</f>
        <v>North America</v>
      </c>
      <c r="O2053" s="26" t="str">
        <f>INDEX(customers!$F:$F,MATCH(orders!$B2053,customers!$A:$A,0))</f>
        <v>Retail</v>
      </c>
      <c r="P2053" s="26" t="str">
        <f>INDEX(customers!$G:$G,MATCH(orders!$B2053,customers!$A:$A,0))</f>
        <v>Mid-Market</v>
      </c>
      <c r="Q2053" t="str">
        <f>INDEX(customers!$J:$J,MATCH(orders!$B2053,customers!$A:$A,0))</f>
        <v>Basic</v>
      </c>
      <c r="R2053" t="str">
        <f>INDEX(customers!$K:$K,MATCH(orders!$B2053,customers!$A:$A,0))</f>
        <v>Monthly</v>
      </c>
    </row>
    <row r="2054" spans="1:18" x14ac:dyDescent="0.25">
      <c r="A2054" t="s">
        <v>3786</v>
      </c>
      <c r="B2054" t="s">
        <v>3767</v>
      </c>
      <c r="C2054" t="s">
        <v>3787</v>
      </c>
      <c r="D2054">
        <v>45541</v>
      </c>
      <c r="E2054" t="s">
        <v>18</v>
      </c>
      <c r="F2054" t="s">
        <v>4</v>
      </c>
      <c r="G2054">
        <v>135</v>
      </c>
      <c r="H2054">
        <v>110.7</v>
      </c>
      <c r="I2054" s="26">
        <f t="shared" si="64"/>
        <v>45536</v>
      </c>
      <c r="J2054" s="26">
        <f>INDEX(customers!$L:$L,MATCH(orders!$B2054,customers!$A:$A,0))</f>
        <v>45261</v>
      </c>
      <c r="K2054">
        <v>1</v>
      </c>
      <c r="L2054">
        <f t="shared" si="65"/>
        <v>9</v>
      </c>
      <c r="M2054" s="26" t="str">
        <f>INDEX(customers!$I:$I,MATCH(orders!$B2054,customers!$A:$A,0))</f>
        <v>Social Media</v>
      </c>
      <c r="N2054" s="26" t="str">
        <f>INDEX(customers!$E:$E,MATCH(orders!$B2054,customers!$A:$A,0))</f>
        <v>North America</v>
      </c>
      <c r="O2054" s="26" t="str">
        <f>INDEX(customers!$F:$F,MATCH(orders!$B2054,customers!$A:$A,0))</f>
        <v>Retail</v>
      </c>
      <c r="P2054" s="26" t="str">
        <f>INDEX(customers!$G:$G,MATCH(orders!$B2054,customers!$A:$A,0))</f>
        <v>Mid-Market</v>
      </c>
      <c r="Q2054" t="str">
        <f>INDEX(customers!$J:$J,MATCH(orders!$B2054,customers!$A:$A,0))</f>
        <v>Basic</v>
      </c>
      <c r="R2054" t="str">
        <f>INDEX(customers!$K:$K,MATCH(orders!$B2054,customers!$A:$A,0))</f>
        <v>Monthly</v>
      </c>
    </row>
    <row r="2055" spans="1:18" x14ac:dyDescent="0.25">
      <c r="A2055" t="s">
        <v>3788</v>
      </c>
      <c r="B2055" t="s">
        <v>3767</v>
      </c>
      <c r="C2055" t="s">
        <v>3787</v>
      </c>
      <c r="D2055">
        <v>45571</v>
      </c>
      <c r="E2055" t="s">
        <v>18</v>
      </c>
      <c r="F2055" t="s">
        <v>4</v>
      </c>
      <c r="G2055">
        <v>135</v>
      </c>
      <c r="H2055">
        <v>110.7</v>
      </c>
      <c r="I2055" s="26">
        <f t="shared" si="64"/>
        <v>45566</v>
      </c>
      <c r="J2055" s="26">
        <f>INDEX(customers!$L:$L,MATCH(orders!$B2055,customers!$A:$A,0))</f>
        <v>45261</v>
      </c>
      <c r="K2055">
        <v>1</v>
      </c>
      <c r="L2055">
        <f t="shared" si="65"/>
        <v>10</v>
      </c>
      <c r="M2055" s="26" t="str">
        <f>INDEX(customers!$I:$I,MATCH(orders!$B2055,customers!$A:$A,0))</f>
        <v>Social Media</v>
      </c>
      <c r="N2055" s="26" t="str">
        <f>INDEX(customers!$E:$E,MATCH(orders!$B2055,customers!$A:$A,0))</f>
        <v>North America</v>
      </c>
      <c r="O2055" s="26" t="str">
        <f>INDEX(customers!$F:$F,MATCH(orders!$B2055,customers!$A:$A,0))</f>
        <v>Retail</v>
      </c>
      <c r="P2055" s="26" t="str">
        <f>INDEX(customers!$G:$G,MATCH(orders!$B2055,customers!$A:$A,0))</f>
        <v>Mid-Market</v>
      </c>
      <c r="Q2055" t="str">
        <f>INDEX(customers!$J:$J,MATCH(orders!$B2055,customers!$A:$A,0))</f>
        <v>Basic</v>
      </c>
      <c r="R2055" t="str">
        <f>INDEX(customers!$K:$K,MATCH(orders!$B2055,customers!$A:$A,0))</f>
        <v>Monthly</v>
      </c>
    </row>
    <row r="2056" spans="1:18" x14ac:dyDescent="0.25">
      <c r="A2056" t="s">
        <v>3789</v>
      </c>
      <c r="B2056" t="s">
        <v>3767</v>
      </c>
      <c r="C2056" t="s">
        <v>3790</v>
      </c>
      <c r="D2056">
        <v>45572</v>
      </c>
      <c r="E2056" t="s">
        <v>18</v>
      </c>
      <c r="F2056" t="s">
        <v>4</v>
      </c>
      <c r="G2056">
        <v>135</v>
      </c>
      <c r="H2056">
        <v>110.7</v>
      </c>
      <c r="I2056" s="26">
        <f t="shared" si="64"/>
        <v>45566</v>
      </c>
      <c r="J2056" s="26">
        <f>INDEX(customers!$L:$L,MATCH(orders!$B2056,customers!$A:$A,0))</f>
        <v>45261</v>
      </c>
      <c r="K2056">
        <v>1</v>
      </c>
      <c r="L2056">
        <f t="shared" si="65"/>
        <v>10</v>
      </c>
      <c r="M2056" s="26" t="str">
        <f>INDEX(customers!$I:$I,MATCH(orders!$B2056,customers!$A:$A,0))</f>
        <v>Social Media</v>
      </c>
      <c r="N2056" s="26" t="str">
        <f>INDEX(customers!$E:$E,MATCH(orders!$B2056,customers!$A:$A,0))</f>
        <v>North America</v>
      </c>
      <c r="O2056" s="26" t="str">
        <f>INDEX(customers!$F:$F,MATCH(orders!$B2056,customers!$A:$A,0))</f>
        <v>Retail</v>
      </c>
      <c r="P2056" s="26" t="str">
        <f>INDEX(customers!$G:$G,MATCH(orders!$B2056,customers!$A:$A,0))</f>
        <v>Mid-Market</v>
      </c>
      <c r="Q2056" t="str">
        <f>INDEX(customers!$J:$J,MATCH(orders!$B2056,customers!$A:$A,0))</f>
        <v>Basic</v>
      </c>
      <c r="R2056" t="str">
        <f>INDEX(customers!$K:$K,MATCH(orders!$B2056,customers!$A:$A,0))</f>
        <v>Monthly</v>
      </c>
    </row>
    <row r="2057" spans="1:18" x14ac:dyDescent="0.25">
      <c r="A2057" t="s">
        <v>3791</v>
      </c>
      <c r="B2057" t="s">
        <v>3767</v>
      </c>
      <c r="C2057" t="s">
        <v>3792</v>
      </c>
      <c r="D2057">
        <v>45603</v>
      </c>
      <c r="E2057" t="s">
        <v>18</v>
      </c>
      <c r="F2057" t="s">
        <v>4</v>
      </c>
      <c r="G2057">
        <v>135</v>
      </c>
      <c r="H2057">
        <v>110.7</v>
      </c>
      <c r="I2057" s="26">
        <f t="shared" si="64"/>
        <v>45597</v>
      </c>
      <c r="J2057" s="26">
        <f>INDEX(customers!$L:$L,MATCH(orders!$B2057,customers!$A:$A,0))</f>
        <v>45261</v>
      </c>
      <c r="K2057">
        <v>1</v>
      </c>
      <c r="L2057">
        <f t="shared" si="65"/>
        <v>11</v>
      </c>
      <c r="M2057" s="26" t="str">
        <f>INDEX(customers!$I:$I,MATCH(orders!$B2057,customers!$A:$A,0))</f>
        <v>Social Media</v>
      </c>
      <c r="N2057" s="26" t="str">
        <f>INDEX(customers!$E:$E,MATCH(orders!$B2057,customers!$A:$A,0))</f>
        <v>North America</v>
      </c>
      <c r="O2057" s="26" t="str">
        <f>INDEX(customers!$F:$F,MATCH(orders!$B2057,customers!$A:$A,0))</f>
        <v>Retail</v>
      </c>
      <c r="P2057" s="26" t="str">
        <f>INDEX(customers!$G:$G,MATCH(orders!$B2057,customers!$A:$A,0))</f>
        <v>Mid-Market</v>
      </c>
      <c r="Q2057" t="str">
        <f>INDEX(customers!$J:$J,MATCH(orders!$B2057,customers!$A:$A,0))</f>
        <v>Basic</v>
      </c>
      <c r="R2057" t="str">
        <f>INDEX(customers!$K:$K,MATCH(orders!$B2057,customers!$A:$A,0))</f>
        <v>Monthly</v>
      </c>
    </row>
    <row r="2058" spans="1:18" x14ac:dyDescent="0.25">
      <c r="A2058" t="s">
        <v>3793</v>
      </c>
      <c r="B2058" t="s">
        <v>3767</v>
      </c>
      <c r="C2058" t="s">
        <v>3792</v>
      </c>
      <c r="D2058">
        <v>45633</v>
      </c>
      <c r="E2058" t="s">
        <v>18</v>
      </c>
      <c r="F2058" t="s">
        <v>4</v>
      </c>
      <c r="G2058">
        <v>135</v>
      </c>
      <c r="H2058">
        <v>110.7</v>
      </c>
      <c r="I2058" s="26">
        <f t="shared" si="64"/>
        <v>45627</v>
      </c>
      <c r="J2058" s="26">
        <f>INDEX(customers!$L:$L,MATCH(orders!$B2058,customers!$A:$A,0))</f>
        <v>45261</v>
      </c>
      <c r="K2058">
        <v>1</v>
      </c>
      <c r="L2058">
        <f t="shared" si="65"/>
        <v>12</v>
      </c>
      <c r="M2058" s="26" t="str">
        <f>INDEX(customers!$I:$I,MATCH(orders!$B2058,customers!$A:$A,0))</f>
        <v>Social Media</v>
      </c>
      <c r="N2058" s="26" t="str">
        <f>INDEX(customers!$E:$E,MATCH(orders!$B2058,customers!$A:$A,0))</f>
        <v>North America</v>
      </c>
      <c r="O2058" s="26" t="str">
        <f>INDEX(customers!$F:$F,MATCH(orders!$B2058,customers!$A:$A,0))</f>
        <v>Retail</v>
      </c>
      <c r="P2058" s="26" t="str">
        <f>INDEX(customers!$G:$G,MATCH(orders!$B2058,customers!$A:$A,0))</f>
        <v>Mid-Market</v>
      </c>
      <c r="Q2058" t="str">
        <f>INDEX(customers!$J:$J,MATCH(orders!$B2058,customers!$A:$A,0))</f>
        <v>Basic</v>
      </c>
      <c r="R2058" t="str">
        <f>INDEX(customers!$K:$K,MATCH(orders!$B2058,customers!$A:$A,0))</f>
        <v>Monthly</v>
      </c>
    </row>
    <row r="2059" spans="1:18" x14ac:dyDescent="0.25">
      <c r="A2059" t="s">
        <v>3794</v>
      </c>
      <c r="B2059" t="s">
        <v>3767</v>
      </c>
      <c r="C2059" t="s">
        <v>3795</v>
      </c>
      <c r="D2059">
        <v>45634</v>
      </c>
      <c r="E2059" t="s">
        <v>18</v>
      </c>
      <c r="F2059" t="s">
        <v>4</v>
      </c>
      <c r="G2059">
        <v>135</v>
      </c>
      <c r="H2059">
        <v>110.7</v>
      </c>
      <c r="I2059" s="26">
        <f t="shared" si="64"/>
        <v>45627</v>
      </c>
      <c r="J2059" s="26">
        <f>INDEX(customers!$L:$L,MATCH(orders!$B2059,customers!$A:$A,0))</f>
        <v>45261</v>
      </c>
      <c r="K2059">
        <v>1</v>
      </c>
      <c r="L2059">
        <f t="shared" si="65"/>
        <v>12</v>
      </c>
      <c r="M2059" s="26" t="str">
        <f>INDEX(customers!$I:$I,MATCH(orders!$B2059,customers!$A:$A,0))</f>
        <v>Social Media</v>
      </c>
      <c r="N2059" s="26" t="str">
        <f>INDEX(customers!$E:$E,MATCH(orders!$B2059,customers!$A:$A,0))</f>
        <v>North America</v>
      </c>
      <c r="O2059" s="26" t="str">
        <f>INDEX(customers!$F:$F,MATCH(orders!$B2059,customers!$A:$A,0))</f>
        <v>Retail</v>
      </c>
      <c r="P2059" s="26" t="str">
        <f>INDEX(customers!$G:$G,MATCH(orders!$B2059,customers!$A:$A,0))</f>
        <v>Mid-Market</v>
      </c>
      <c r="Q2059" t="str">
        <f>INDEX(customers!$J:$J,MATCH(orders!$B2059,customers!$A:$A,0))</f>
        <v>Basic</v>
      </c>
      <c r="R2059" t="str">
        <f>INDEX(customers!$K:$K,MATCH(orders!$B2059,customers!$A:$A,0))</f>
        <v>Monthly</v>
      </c>
    </row>
    <row r="2060" spans="1:18" x14ac:dyDescent="0.25">
      <c r="A2060" t="s">
        <v>3796</v>
      </c>
      <c r="B2060" t="s">
        <v>3797</v>
      </c>
      <c r="C2060" t="s">
        <v>3798</v>
      </c>
      <c r="D2060">
        <v>44623</v>
      </c>
      <c r="E2060" t="s">
        <v>17</v>
      </c>
      <c r="F2060" t="s">
        <v>4</v>
      </c>
      <c r="G2060">
        <v>75</v>
      </c>
      <c r="H2060">
        <v>60</v>
      </c>
      <c r="I2060" s="26">
        <f t="shared" si="64"/>
        <v>44621</v>
      </c>
      <c r="J2060" s="26">
        <f>INDEX(customers!$L:$L,MATCH(orders!$B2060,customers!$A:$A,0))</f>
        <v>44621</v>
      </c>
      <c r="K2060">
        <v>1</v>
      </c>
      <c r="L2060">
        <f t="shared" si="65"/>
        <v>0</v>
      </c>
      <c r="M2060" s="26" t="str">
        <f>INDEX(customers!$I:$I,MATCH(orders!$B2060,customers!$A:$A,0))</f>
        <v>Social Media</v>
      </c>
      <c r="N2060" s="26" t="str">
        <f>INDEX(customers!$E:$E,MATCH(orders!$B2060,customers!$A:$A,0))</f>
        <v>North America</v>
      </c>
      <c r="O2060" s="26" t="str">
        <f>INDEX(customers!$F:$F,MATCH(orders!$B2060,customers!$A:$A,0))</f>
        <v>Tech</v>
      </c>
      <c r="P2060" s="26" t="str">
        <f>INDEX(customers!$G:$G,MATCH(orders!$B2060,customers!$A:$A,0))</f>
        <v>SMBs</v>
      </c>
      <c r="Q2060" t="str">
        <f>INDEX(customers!$J:$J,MATCH(orders!$B2060,customers!$A:$A,0))</f>
        <v>Basic</v>
      </c>
      <c r="R2060" t="str">
        <f>INDEX(customers!$K:$K,MATCH(orders!$B2060,customers!$A:$A,0))</f>
        <v>Monthly</v>
      </c>
    </row>
    <row r="2061" spans="1:18" x14ac:dyDescent="0.25">
      <c r="A2061" t="s">
        <v>3799</v>
      </c>
      <c r="B2061" t="s">
        <v>3797</v>
      </c>
      <c r="C2061" t="s">
        <v>3800</v>
      </c>
      <c r="D2061">
        <v>44654</v>
      </c>
      <c r="E2061" t="s">
        <v>17</v>
      </c>
      <c r="F2061" t="s">
        <v>4</v>
      </c>
      <c r="G2061">
        <v>75</v>
      </c>
      <c r="H2061">
        <v>60</v>
      </c>
      <c r="I2061" s="26">
        <f t="shared" si="64"/>
        <v>44652</v>
      </c>
      <c r="J2061" s="26">
        <f>INDEX(customers!$L:$L,MATCH(orders!$B2061,customers!$A:$A,0))</f>
        <v>44621</v>
      </c>
      <c r="K2061">
        <v>1</v>
      </c>
      <c r="L2061">
        <f t="shared" si="65"/>
        <v>1</v>
      </c>
      <c r="M2061" s="26" t="str">
        <f>INDEX(customers!$I:$I,MATCH(orders!$B2061,customers!$A:$A,0))</f>
        <v>Social Media</v>
      </c>
      <c r="N2061" s="26" t="str">
        <f>INDEX(customers!$E:$E,MATCH(orders!$B2061,customers!$A:$A,0))</f>
        <v>North America</v>
      </c>
      <c r="O2061" s="26" t="str">
        <f>INDEX(customers!$F:$F,MATCH(orders!$B2061,customers!$A:$A,0))</f>
        <v>Tech</v>
      </c>
      <c r="P2061" s="26" t="str">
        <f>INDEX(customers!$G:$G,MATCH(orders!$B2061,customers!$A:$A,0))</f>
        <v>SMBs</v>
      </c>
      <c r="Q2061" t="str">
        <f>INDEX(customers!$J:$J,MATCH(orders!$B2061,customers!$A:$A,0))</f>
        <v>Basic</v>
      </c>
      <c r="R2061" t="str">
        <f>INDEX(customers!$K:$K,MATCH(orders!$B2061,customers!$A:$A,0))</f>
        <v>Monthly</v>
      </c>
    </row>
    <row r="2062" spans="1:18" x14ac:dyDescent="0.25">
      <c r="A2062" t="s">
        <v>3801</v>
      </c>
      <c r="B2062" t="s">
        <v>3797</v>
      </c>
      <c r="C2062" t="s">
        <v>3800</v>
      </c>
      <c r="D2062">
        <v>44684</v>
      </c>
      <c r="E2062" t="s">
        <v>17</v>
      </c>
      <c r="F2062" t="s">
        <v>4</v>
      </c>
      <c r="G2062">
        <v>75</v>
      </c>
      <c r="H2062">
        <v>60</v>
      </c>
      <c r="I2062" s="26">
        <f t="shared" si="64"/>
        <v>44682</v>
      </c>
      <c r="J2062" s="26">
        <f>INDEX(customers!$L:$L,MATCH(orders!$B2062,customers!$A:$A,0))</f>
        <v>44621</v>
      </c>
      <c r="K2062">
        <v>1</v>
      </c>
      <c r="L2062">
        <f t="shared" si="65"/>
        <v>2</v>
      </c>
      <c r="M2062" s="26" t="str">
        <f>INDEX(customers!$I:$I,MATCH(orders!$B2062,customers!$A:$A,0))</f>
        <v>Social Media</v>
      </c>
      <c r="N2062" s="26" t="str">
        <f>INDEX(customers!$E:$E,MATCH(orders!$B2062,customers!$A:$A,0))</f>
        <v>North America</v>
      </c>
      <c r="O2062" s="26" t="str">
        <f>INDEX(customers!$F:$F,MATCH(orders!$B2062,customers!$A:$A,0))</f>
        <v>Tech</v>
      </c>
      <c r="P2062" s="26" t="str">
        <f>INDEX(customers!$G:$G,MATCH(orders!$B2062,customers!$A:$A,0))</f>
        <v>SMBs</v>
      </c>
      <c r="Q2062" t="str">
        <f>INDEX(customers!$J:$J,MATCH(orders!$B2062,customers!$A:$A,0))</f>
        <v>Basic</v>
      </c>
      <c r="R2062" t="str">
        <f>INDEX(customers!$K:$K,MATCH(orders!$B2062,customers!$A:$A,0))</f>
        <v>Monthly</v>
      </c>
    </row>
    <row r="2063" spans="1:18" x14ac:dyDescent="0.25">
      <c r="A2063" t="s">
        <v>3802</v>
      </c>
      <c r="B2063" t="s">
        <v>3797</v>
      </c>
      <c r="C2063" t="s">
        <v>3803</v>
      </c>
      <c r="D2063">
        <v>44685</v>
      </c>
      <c r="E2063" t="s">
        <v>17</v>
      </c>
      <c r="F2063" t="s">
        <v>4</v>
      </c>
      <c r="G2063">
        <v>75</v>
      </c>
      <c r="H2063">
        <v>60</v>
      </c>
      <c r="I2063" s="26">
        <f t="shared" si="64"/>
        <v>44682</v>
      </c>
      <c r="J2063" s="26">
        <f>INDEX(customers!$L:$L,MATCH(orders!$B2063,customers!$A:$A,0))</f>
        <v>44621</v>
      </c>
      <c r="K2063">
        <v>1</v>
      </c>
      <c r="L2063">
        <f t="shared" si="65"/>
        <v>2</v>
      </c>
      <c r="M2063" s="26" t="str">
        <f>INDEX(customers!$I:$I,MATCH(orders!$B2063,customers!$A:$A,0))</f>
        <v>Social Media</v>
      </c>
      <c r="N2063" s="26" t="str">
        <f>INDEX(customers!$E:$E,MATCH(orders!$B2063,customers!$A:$A,0))</f>
        <v>North America</v>
      </c>
      <c r="O2063" s="26" t="str">
        <f>INDEX(customers!$F:$F,MATCH(orders!$B2063,customers!$A:$A,0))</f>
        <v>Tech</v>
      </c>
      <c r="P2063" s="26" t="str">
        <f>INDEX(customers!$G:$G,MATCH(orders!$B2063,customers!$A:$A,0))</f>
        <v>SMBs</v>
      </c>
      <c r="Q2063" t="str">
        <f>INDEX(customers!$J:$J,MATCH(orders!$B2063,customers!$A:$A,0))</f>
        <v>Basic</v>
      </c>
      <c r="R2063" t="str">
        <f>INDEX(customers!$K:$K,MATCH(orders!$B2063,customers!$A:$A,0))</f>
        <v>Monthly</v>
      </c>
    </row>
    <row r="2064" spans="1:18" x14ac:dyDescent="0.25">
      <c r="A2064" t="s">
        <v>3804</v>
      </c>
      <c r="B2064" t="s">
        <v>3797</v>
      </c>
      <c r="C2064" t="s">
        <v>3805</v>
      </c>
      <c r="D2064">
        <v>44716</v>
      </c>
      <c r="E2064" t="s">
        <v>18</v>
      </c>
      <c r="F2064" t="s">
        <v>4</v>
      </c>
      <c r="G2064">
        <v>135</v>
      </c>
      <c r="H2064">
        <v>110.7</v>
      </c>
      <c r="I2064" s="26">
        <f t="shared" si="64"/>
        <v>44713</v>
      </c>
      <c r="J2064" s="26">
        <f>INDEX(customers!$L:$L,MATCH(orders!$B2064,customers!$A:$A,0))</f>
        <v>44621</v>
      </c>
      <c r="K2064">
        <v>1</v>
      </c>
      <c r="L2064">
        <f t="shared" si="65"/>
        <v>3</v>
      </c>
      <c r="M2064" s="26" t="str">
        <f>INDEX(customers!$I:$I,MATCH(orders!$B2064,customers!$A:$A,0))</f>
        <v>Social Media</v>
      </c>
      <c r="N2064" s="26" t="str">
        <f>INDEX(customers!$E:$E,MATCH(orders!$B2064,customers!$A:$A,0))</f>
        <v>North America</v>
      </c>
      <c r="O2064" s="26" t="str">
        <f>INDEX(customers!$F:$F,MATCH(orders!$B2064,customers!$A:$A,0))</f>
        <v>Tech</v>
      </c>
      <c r="P2064" s="26" t="str">
        <f>INDEX(customers!$G:$G,MATCH(orders!$B2064,customers!$A:$A,0))</f>
        <v>SMBs</v>
      </c>
      <c r="Q2064" t="str">
        <f>INDEX(customers!$J:$J,MATCH(orders!$B2064,customers!$A:$A,0))</f>
        <v>Basic</v>
      </c>
      <c r="R2064" t="str">
        <f>INDEX(customers!$K:$K,MATCH(orders!$B2064,customers!$A:$A,0))</f>
        <v>Monthly</v>
      </c>
    </row>
    <row r="2065" spans="1:18" x14ac:dyDescent="0.25">
      <c r="A2065" t="s">
        <v>3806</v>
      </c>
      <c r="B2065" t="s">
        <v>3797</v>
      </c>
      <c r="C2065" t="s">
        <v>3805</v>
      </c>
      <c r="D2065">
        <v>44746</v>
      </c>
      <c r="E2065" t="s">
        <v>18</v>
      </c>
      <c r="F2065" t="s">
        <v>4</v>
      </c>
      <c r="G2065">
        <v>135</v>
      </c>
      <c r="H2065">
        <v>110.7</v>
      </c>
      <c r="I2065" s="26">
        <f t="shared" si="64"/>
        <v>44743</v>
      </c>
      <c r="J2065" s="26">
        <f>INDEX(customers!$L:$L,MATCH(orders!$B2065,customers!$A:$A,0))</f>
        <v>44621</v>
      </c>
      <c r="K2065">
        <v>1</v>
      </c>
      <c r="L2065">
        <f t="shared" si="65"/>
        <v>4</v>
      </c>
      <c r="M2065" s="26" t="str">
        <f>INDEX(customers!$I:$I,MATCH(orders!$B2065,customers!$A:$A,0))</f>
        <v>Social Media</v>
      </c>
      <c r="N2065" s="26" t="str">
        <f>INDEX(customers!$E:$E,MATCH(orders!$B2065,customers!$A:$A,0))</f>
        <v>North America</v>
      </c>
      <c r="O2065" s="26" t="str">
        <f>INDEX(customers!$F:$F,MATCH(orders!$B2065,customers!$A:$A,0))</f>
        <v>Tech</v>
      </c>
      <c r="P2065" s="26" t="str">
        <f>INDEX(customers!$G:$G,MATCH(orders!$B2065,customers!$A:$A,0))</f>
        <v>SMBs</v>
      </c>
      <c r="Q2065" t="str">
        <f>INDEX(customers!$J:$J,MATCH(orders!$B2065,customers!$A:$A,0))</f>
        <v>Basic</v>
      </c>
      <c r="R2065" t="str">
        <f>INDEX(customers!$K:$K,MATCH(orders!$B2065,customers!$A:$A,0))</f>
        <v>Monthly</v>
      </c>
    </row>
    <row r="2066" spans="1:18" x14ac:dyDescent="0.25">
      <c r="A2066" t="s">
        <v>3807</v>
      </c>
      <c r="B2066" t="s">
        <v>3797</v>
      </c>
      <c r="C2066" t="s">
        <v>3808</v>
      </c>
      <c r="D2066">
        <v>44747</v>
      </c>
      <c r="E2066" t="s">
        <v>18</v>
      </c>
      <c r="F2066" t="s">
        <v>4</v>
      </c>
      <c r="G2066">
        <v>135</v>
      </c>
      <c r="H2066">
        <v>110.7</v>
      </c>
      <c r="I2066" s="26">
        <f t="shared" si="64"/>
        <v>44743</v>
      </c>
      <c r="J2066" s="26">
        <f>INDEX(customers!$L:$L,MATCH(orders!$B2066,customers!$A:$A,0))</f>
        <v>44621</v>
      </c>
      <c r="K2066">
        <v>1</v>
      </c>
      <c r="L2066">
        <f t="shared" si="65"/>
        <v>4</v>
      </c>
      <c r="M2066" s="26" t="str">
        <f>INDEX(customers!$I:$I,MATCH(orders!$B2066,customers!$A:$A,0))</f>
        <v>Social Media</v>
      </c>
      <c r="N2066" s="26" t="str">
        <f>INDEX(customers!$E:$E,MATCH(orders!$B2066,customers!$A:$A,0))</f>
        <v>North America</v>
      </c>
      <c r="O2066" s="26" t="str">
        <f>INDEX(customers!$F:$F,MATCH(orders!$B2066,customers!$A:$A,0))</f>
        <v>Tech</v>
      </c>
      <c r="P2066" s="26" t="str">
        <f>INDEX(customers!$G:$G,MATCH(orders!$B2066,customers!$A:$A,0))</f>
        <v>SMBs</v>
      </c>
      <c r="Q2066" t="str">
        <f>INDEX(customers!$J:$J,MATCH(orders!$B2066,customers!$A:$A,0))</f>
        <v>Basic</v>
      </c>
      <c r="R2066" t="str">
        <f>INDEX(customers!$K:$K,MATCH(orders!$B2066,customers!$A:$A,0))</f>
        <v>Monthly</v>
      </c>
    </row>
    <row r="2067" spans="1:18" x14ac:dyDescent="0.25">
      <c r="A2067" t="s">
        <v>3809</v>
      </c>
      <c r="B2067" t="s">
        <v>3797</v>
      </c>
      <c r="C2067" t="s">
        <v>3810</v>
      </c>
      <c r="D2067">
        <v>44778</v>
      </c>
      <c r="E2067" t="s">
        <v>18</v>
      </c>
      <c r="F2067" t="s">
        <v>4</v>
      </c>
      <c r="G2067">
        <v>135</v>
      </c>
      <c r="H2067">
        <v>110.7</v>
      </c>
      <c r="I2067" s="26">
        <f t="shared" si="64"/>
        <v>44774</v>
      </c>
      <c r="J2067" s="26">
        <f>INDEX(customers!$L:$L,MATCH(orders!$B2067,customers!$A:$A,0))</f>
        <v>44621</v>
      </c>
      <c r="K2067">
        <v>1</v>
      </c>
      <c r="L2067">
        <f t="shared" si="65"/>
        <v>5</v>
      </c>
      <c r="M2067" s="26" t="str">
        <f>INDEX(customers!$I:$I,MATCH(orders!$B2067,customers!$A:$A,0))</f>
        <v>Social Media</v>
      </c>
      <c r="N2067" s="26" t="str">
        <f>INDEX(customers!$E:$E,MATCH(orders!$B2067,customers!$A:$A,0))</f>
        <v>North America</v>
      </c>
      <c r="O2067" s="26" t="str">
        <f>INDEX(customers!$F:$F,MATCH(orders!$B2067,customers!$A:$A,0))</f>
        <v>Tech</v>
      </c>
      <c r="P2067" s="26" t="str">
        <f>INDEX(customers!$G:$G,MATCH(orders!$B2067,customers!$A:$A,0))</f>
        <v>SMBs</v>
      </c>
      <c r="Q2067" t="str">
        <f>INDEX(customers!$J:$J,MATCH(orders!$B2067,customers!$A:$A,0))</f>
        <v>Basic</v>
      </c>
      <c r="R2067" t="str">
        <f>INDEX(customers!$K:$K,MATCH(orders!$B2067,customers!$A:$A,0))</f>
        <v>Monthly</v>
      </c>
    </row>
    <row r="2068" spans="1:18" x14ac:dyDescent="0.25">
      <c r="A2068" t="s">
        <v>3811</v>
      </c>
      <c r="B2068" t="s">
        <v>3797</v>
      </c>
      <c r="C2068" t="s">
        <v>3812</v>
      </c>
      <c r="D2068">
        <v>44809</v>
      </c>
      <c r="E2068" t="s">
        <v>18</v>
      </c>
      <c r="F2068" t="s">
        <v>4</v>
      </c>
      <c r="G2068">
        <v>135</v>
      </c>
      <c r="H2068">
        <v>110.7</v>
      </c>
      <c r="I2068" s="26">
        <f t="shared" si="64"/>
        <v>44805</v>
      </c>
      <c r="J2068" s="26">
        <f>INDEX(customers!$L:$L,MATCH(orders!$B2068,customers!$A:$A,0))</f>
        <v>44621</v>
      </c>
      <c r="K2068">
        <v>1</v>
      </c>
      <c r="L2068">
        <f t="shared" si="65"/>
        <v>6</v>
      </c>
      <c r="M2068" s="26" t="str">
        <f>INDEX(customers!$I:$I,MATCH(orders!$B2068,customers!$A:$A,0))</f>
        <v>Social Media</v>
      </c>
      <c r="N2068" s="26" t="str">
        <f>INDEX(customers!$E:$E,MATCH(orders!$B2068,customers!$A:$A,0))</f>
        <v>North America</v>
      </c>
      <c r="O2068" s="26" t="str">
        <f>INDEX(customers!$F:$F,MATCH(orders!$B2068,customers!$A:$A,0))</f>
        <v>Tech</v>
      </c>
      <c r="P2068" s="26" t="str">
        <f>INDEX(customers!$G:$G,MATCH(orders!$B2068,customers!$A:$A,0))</f>
        <v>SMBs</v>
      </c>
      <c r="Q2068" t="str">
        <f>INDEX(customers!$J:$J,MATCH(orders!$B2068,customers!$A:$A,0))</f>
        <v>Basic</v>
      </c>
      <c r="R2068" t="str">
        <f>INDEX(customers!$K:$K,MATCH(orders!$B2068,customers!$A:$A,0))</f>
        <v>Monthly</v>
      </c>
    </row>
    <row r="2069" spans="1:18" x14ac:dyDescent="0.25">
      <c r="A2069" t="s">
        <v>3813</v>
      </c>
      <c r="B2069" t="s">
        <v>3797</v>
      </c>
      <c r="C2069" t="s">
        <v>3812</v>
      </c>
      <c r="D2069">
        <v>44839</v>
      </c>
      <c r="E2069" t="s">
        <v>18</v>
      </c>
      <c r="F2069" t="s">
        <v>4</v>
      </c>
      <c r="G2069">
        <v>135</v>
      </c>
      <c r="H2069">
        <v>110.7</v>
      </c>
      <c r="I2069" s="26">
        <f t="shared" si="64"/>
        <v>44835</v>
      </c>
      <c r="J2069" s="26">
        <f>INDEX(customers!$L:$L,MATCH(orders!$B2069,customers!$A:$A,0))</f>
        <v>44621</v>
      </c>
      <c r="K2069">
        <v>1</v>
      </c>
      <c r="L2069">
        <f t="shared" si="65"/>
        <v>7</v>
      </c>
      <c r="M2069" s="26" t="str">
        <f>INDEX(customers!$I:$I,MATCH(orders!$B2069,customers!$A:$A,0))</f>
        <v>Social Media</v>
      </c>
      <c r="N2069" s="26" t="str">
        <f>INDEX(customers!$E:$E,MATCH(orders!$B2069,customers!$A:$A,0))</f>
        <v>North America</v>
      </c>
      <c r="O2069" s="26" t="str">
        <f>INDEX(customers!$F:$F,MATCH(orders!$B2069,customers!$A:$A,0))</f>
        <v>Tech</v>
      </c>
      <c r="P2069" s="26" t="str">
        <f>INDEX(customers!$G:$G,MATCH(orders!$B2069,customers!$A:$A,0))</f>
        <v>SMBs</v>
      </c>
      <c r="Q2069" t="str">
        <f>INDEX(customers!$J:$J,MATCH(orders!$B2069,customers!$A:$A,0))</f>
        <v>Basic</v>
      </c>
      <c r="R2069" t="str">
        <f>INDEX(customers!$K:$K,MATCH(orders!$B2069,customers!$A:$A,0))</f>
        <v>Monthly</v>
      </c>
    </row>
    <row r="2070" spans="1:18" x14ac:dyDescent="0.25">
      <c r="A2070" t="s">
        <v>3814</v>
      </c>
      <c r="B2070" t="s">
        <v>3797</v>
      </c>
      <c r="C2070" t="s">
        <v>3815</v>
      </c>
      <c r="D2070">
        <v>44840</v>
      </c>
      <c r="E2070" t="s">
        <v>18</v>
      </c>
      <c r="F2070" t="s">
        <v>4</v>
      </c>
      <c r="G2070">
        <v>135</v>
      </c>
      <c r="H2070">
        <v>110.7</v>
      </c>
      <c r="I2070" s="26">
        <f t="shared" si="64"/>
        <v>44835</v>
      </c>
      <c r="J2070" s="26">
        <f>INDEX(customers!$L:$L,MATCH(orders!$B2070,customers!$A:$A,0))</f>
        <v>44621</v>
      </c>
      <c r="K2070">
        <v>1</v>
      </c>
      <c r="L2070">
        <f t="shared" si="65"/>
        <v>7</v>
      </c>
      <c r="M2070" s="26" t="str">
        <f>INDEX(customers!$I:$I,MATCH(orders!$B2070,customers!$A:$A,0))</f>
        <v>Social Media</v>
      </c>
      <c r="N2070" s="26" t="str">
        <f>INDEX(customers!$E:$E,MATCH(orders!$B2070,customers!$A:$A,0))</f>
        <v>North America</v>
      </c>
      <c r="O2070" s="26" t="str">
        <f>INDEX(customers!$F:$F,MATCH(orders!$B2070,customers!$A:$A,0))</f>
        <v>Tech</v>
      </c>
      <c r="P2070" s="26" t="str">
        <f>INDEX(customers!$G:$G,MATCH(orders!$B2070,customers!$A:$A,0))</f>
        <v>SMBs</v>
      </c>
      <c r="Q2070" t="str">
        <f>INDEX(customers!$J:$J,MATCH(orders!$B2070,customers!$A:$A,0))</f>
        <v>Basic</v>
      </c>
      <c r="R2070" t="str">
        <f>INDEX(customers!$K:$K,MATCH(orders!$B2070,customers!$A:$A,0))</f>
        <v>Monthly</v>
      </c>
    </row>
    <row r="2071" spans="1:18" x14ac:dyDescent="0.25">
      <c r="A2071" t="s">
        <v>3816</v>
      </c>
      <c r="B2071" t="s">
        <v>3797</v>
      </c>
      <c r="C2071" t="s">
        <v>3817</v>
      </c>
      <c r="D2071">
        <v>44871</v>
      </c>
      <c r="E2071" t="s">
        <v>18</v>
      </c>
      <c r="F2071" t="s">
        <v>4</v>
      </c>
      <c r="G2071">
        <v>135</v>
      </c>
      <c r="H2071">
        <v>110.7</v>
      </c>
      <c r="I2071" s="26">
        <f t="shared" si="64"/>
        <v>44866</v>
      </c>
      <c r="J2071" s="26">
        <f>INDEX(customers!$L:$L,MATCH(orders!$B2071,customers!$A:$A,0))</f>
        <v>44621</v>
      </c>
      <c r="K2071">
        <v>1</v>
      </c>
      <c r="L2071">
        <f t="shared" si="65"/>
        <v>8</v>
      </c>
      <c r="M2071" s="26" t="str">
        <f>INDEX(customers!$I:$I,MATCH(orders!$B2071,customers!$A:$A,0))</f>
        <v>Social Media</v>
      </c>
      <c r="N2071" s="26" t="str">
        <f>INDEX(customers!$E:$E,MATCH(orders!$B2071,customers!$A:$A,0))</f>
        <v>North America</v>
      </c>
      <c r="O2071" s="26" t="str">
        <f>INDEX(customers!$F:$F,MATCH(orders!$B2071,customers!$A:$A,0))</f>
        <v>Tech</v>
      </c>
      <c r="P2071" s="26" t="str">
        <f>INDEX(customers!$G:$G,MATCH(orders!$B2071,customers!$A:$A,0))</f>
        <v>SMBs</v>
      </c>
      <c r="Q2071" t="str">
        <f>INDEX(customers!$J:$J,MATCH(orders!$B2071,customers!$A:$A,0))</f>
        <v>Basic</v>
      </c>
      <c r="R2071" t="str">
        <f>INDEX(customers!$K:$K,MATCH(orders!$B2071,customers!$A:$A,0))</f>
        <v>Monthly</v>
      </c>
    </row>
    <row r="2072" spans="1:18" x14ac:dyDescent="0.25">
      <c r="A2072" t="s">
        <v>3818</v>
      </c>
      <c r="B2072" t="s">
        <v>3797</v>
      </c>
      <c r="C2072" t="s">
        <v>3817</v>
      </c>
      <c r="D2072">
        <v>44901</v>
      </c>
      <c r="E2072" t="s">
        <v>18</v>
      </c>
      <c r="F2072" t="s">
        <v>4</v>
      </c>
      <c r="G2072">
        <v>135</v>
      </c>
      <c r="H2072">
        <v>110.7</v>
      </c>
      <c r="I2072" s="26">
        <f t="shared" si="64"/>
        <v>44896</v>
      </c>
      <c r="J2072" s="26">
        <f>INDEX(customers!$L:$L,MATCH(orders!$B2072,customers!$A:$A,0))</f>
        <v>44621</v>
      </c>
      <c r="K2072">
        <v>1</v>
      </c>
      <c r="L2072">
        <f t="shared" si="65"/>
        <v>9</v>
      </c>
      <c r="M2072" s="26" t="str">
        <f>INDEX(customers!$I:$I,MATCH(orders!$B2072,customers!$A:$A,0))</f>
        <v>Social Media</v>
      </c>
      <c r="N2072" s="26" t="str">
        <f>INDEX(customers!$E:$E,MATCH(orders!$B2072,customers!$A:$A,0))</f>
        <v>North America</v>
      </c>
      <c r="O2072" s="26" t="str">
        <f>INDEX(customers!$F:$F,MATCH(orders!$B2072,customers!$A:$A,0))</f>
        <v>Tech</v>
      </c>
      <c r="P2072" s="26" t="str">
        <f>INDEX(customers!$G:$G,MATCH(orders!$B2072,customers!$A:$A,0))</f>
        <v>SMBs</v>
      </c>
      <c r="Q2072" t="str">
        <f>INDEX(customers!$J:$J,MATCH(orders!$B2072,customers!$A:$A,0))</f>
        <v>Basic</v>
      </c>
      <c r="R2072" t="str">
        <f>INDEX(customers!$K:$K,MATCH(orders!$B2072,customers!$A:$A,0))</f>
        <v>Monthly</v>
      </c>
    </row>
    <row r="2073" spans="1:18" x14ac:dyDescent="0.25">
      <c r="A2073" t="s">
        <v>3819</v>
      </c>
      <c r="B2073" t="s">
        <v>3797</v>
      </c>
      <c r="C2073" t="s">
        <v>3820</v>
      </c>
      <c r="D2073">
        <v>44902</v>
      </c>
      <c r="E2073" t="s">
        <v>19</v>
      </c>
      <c r="F2073" t="s">
        <v>4</v>
      </c>
      <c r="G2073">
        <v>315</v>
      </c>
      <c r="H2073">
        <v>267.75</v>
      </c>
      <c r="I2073" s="26">
        <f t="shared" si="64"/>
        <v>44896</v>
      </c>
      <c r="J2073" s="26">
        <f>INDEX(customers!$L:$L,MATCH(orders!$B2073,customers!$A:$A,0))</f>
        <v>44621</v>
      </c>
      <c r="K2073">
        <v>1</v>
      </c>
      <c r="L2073">
        <f t="shared" si="65"/>
        <v>9</v>
      </c>
      <c r="M2073" s="26" t="str">
        <f>INDEX(customers!$I:$I,MATCH(orders!$B2073,customers!$A:$A,0))</f>
        <v>Social Media</v>
      </c>
      <c r="N2073" s="26" t="str">
        <f>INDEX(customers!$E:$E,MATCH(orders!$B2073,customers!$A:$A,0))</f>
        <v>North America</v>
      </c>
      <c r="O2073" s="26" t="str">
        <f>INDEX(customers!$F:$F,MATCH(orders!$B2073,customers!$A:$A,0))</f>
        <v>Tech</v>
      </c>
      <c r="P2073" s="26" t="str">
        <f>INDEX(customers!$G:$G,MATCH(orders!$B2073,customers!$A:$A,0))</f>
        <v>SMBs</v>
      </c>
      <c r="Q2073" t="str">
        <f>INDEX(customers!$J:$J,MATCH(orders!$B2073,customers!$A:$A,0))</f>
        <v>Basic</v>
      </c>
      <c r="R2073" t="str">
        <f>INDEX(customers!$K:$K,MATCH(orders!$B2073,customers!$A:$A,0))</f>
        <v>Monthly</v>
      </c>
    </row>
    <row r="2074" spans="1:18" x14ac:dyDescent="0.25">
      <c r="A2074" t="s">
        <v>3821</v>
      </c>
      <c r="B2074" t="s">
        <v>3797</v>
      </c>
      <c r="C2074" t="s">
        <v>3822</v>
      </c>
      <c r="D2074">
        <v>44933</v>
      </c>
      <c r="E2074" t="s">
        <v>18</v>
      </c>
      <c r="F2074" t="s">
        <v>4</v>
      </c>
      <c r="G2074">
        <v>135</v>
      </c>
      <c r="H2074">
        <v>110.7</v>
      </c>
      <c r="I2074" s="26">
        <f t="shared" si="64"/>
        <v>44927</v>
      </c>
      <c r="J2074" s="26">
        <f>INDEX(customers!$L:$L,MATCH(orders!$B2074,customers!$A:$A,0))</f>
        <v>44621</v>
      </c>
      <c r="K2074">
        <v>1</v>
      </c>
      <c r="L2074">
        <f t="shared" si="65"/>
        <v>10</v>
      </c>
      <c r="M2074" s="26" t="str">
        <f>INDEX(customers!$I:$I,MATCH(orders!$B2074,customers!$A:$A,0))</f>
        <v>Social Media</v>
      </c>
      <c r="N2074" s="26" t="str">
        <f>INDEX(customers!$E:$E,MATCH(orders!$B2074,customers!$A:$A,0))</f>
        <v>North America</v>
      </c>
      <c r="O2074" s="26" t="str">
        <f>INDEX(customers!$F:$F,MATCH(orders!$B2074,customers!$A:$A,0))</f>
        <v>Tech</v>
      </c>
      <c r="P2074" s="26" t="str">
        <f>INDEX(customers!$G:$G,MATCH(orders!$B2074,customers!$A:$A,0))</f>
        <v>SMBs</v>
      </c>
      <c r="Q2074" t="str">
        <f>INDEX(customers!$J:$J,MATCH(orders!$B2074,customers!$A:$A,0))</f>
        <v>Basic</v>
      </c>
      <c r="R2074" t="str">
        <f>INDEX(customers!$K:$K,MATCH(orders!$B2074,customers!$A:$A,0))</f>
        <v>Monthly</v>
      </c>
    </row>
    <row r="2075" spans="1:18" x14ac:dyDescent="0.25">
      <c r="A2075" t="s">
        <v>3823</v>
      </c>
      <c r="B2075" t="s">
        <v>3797</v>
      </c>
      <c r="C2075" t="s">
        <v>3824</v>
      </c>
      <c r="D2075">
        <v>44964</v>
      </c>
      <c r="E2075" t="s">
        <v>18</v>
      </c>
      <c r="F2075" t="s">
        <v>4</v>
      </c>
      <c r="G2075">
        <v>135</v>
      </c>
      <c r="H2075">
        <v>110.7</v>
      </c>
      <c r="I2075" s="26">
        <f t="shared" si="64"/>
        <v>44958</v>
      </c>
      <c r="J2075" s="26">
        <f>INDEX(customers!$L:$L,MATCH(orders!$B2075,customers!$A:$A,0))</f>
        <v>44621</v>
      </c>
      <c r="K2075">
        <v>1</v>
      </c>
      <c r="L2075">
        <f t="shared" si="65"/>
        <v>11</v>
      </c>
      <c r="M2075" s="26" t="str">
        <f>INDEX(customers!$I:$I,MATCH(orders!$B2075,customers!$A:$A,0))</f>
        <v>Social Media</v>
      </c>
      <c r="N2075" s="26" t="str">
        <f>INDEX(customers!$E:$E,MATCH(orders!$B2075,customers!$A:$A,0))</f>
        <v>North America</v>
      </c>
      <c r="O2075" s="26" t="str">
        <f>INDEX(customers!$F:$F,MATCH(orders!$B2075,customers!$A:$A,0))</f>
        <v>Tech</v>
      </c>
      <c r="P2075" s="26" t="str">
        <f>INDEX(customers!$G:$G,MATCH(orders!$B2075,customers!$A:$A,0))</f>
        <v>SMBs</v>
      </c>
      <c r="Q2075" t="str">
        <f>INDEX(customers!$J:$J,MATCH(orders!$B2075,customers!$A:$A,0))</f>
        <v>Basic</v>
      </c>
      <c r="R2075" t="str">
        <f>INDEX(customers!$K:$K,MATCH(orders!$B2075,customers!$A:$A,0))</f>
        <v>Monthly</v>
      </c>
    </row>
    <row r="2076" spans="1:18" x14ac:dyDescent="0.25">
      <c r="A2076" t="s">
        <v>3825</v>
      </c>
      <c r="B2076" t="s">
        <v>3797</v>
      </c>
      <c r="C2076" t="s">
        <v>3824</v>
      </c>
      <c r="D2076">
        <v>44992</v>
      </c>
      <c r="E2076" t="s">
        <v>18</v>
      </c>
      <c r="F2076" t="s">
        <v>4</v>
      </c>
      <c r="G2076">
        <v>135</v>
      </c>
      <c r="H2076">
        <v>110.7</v>
      </c>
      <c r="I2076" s="26">
        <f t="shared" si="64"/>
        <v>44986</v>
      </c>
      <c r="J2076" s="26">
        <f>INDEX(customers!$L:$L,MATCH(orders!$B2076,customers!$A:$A,0))</f>
        <v>44621</v>
      </c>
      <c r="K2076">
        <v>1</v>
      </c>
      <c r="L2076">
        <f t="shared" si="65"/>
        <v>12</v>
      </c>
      <c r="M2076" s="26" t="str">
        <f>INDEX(customers!$I:$I,MATCH(orders!$B2076,customers!$A:$A,0))</f>
        <v>Social Media</v>
      </c>
      <c r="N2076" s="26" t="str">
        <f>INDEX(customers!$E:$E,MATCH(orders!$B2076,customers!$A:$A,0))</f>
        <v>North America</v>
      </c>
      <c r="O2076" s="26" t="str">
        <f>INDEX(customers!$F:$F,MATCH(orders!$B2076,customers!$A:$A,0))</f>
        <v>Tech</v>
      </c>
      <c r="P2076" s="26" t="str">
        <f>INDEX(customers!$G:$G,MATCH(orders!$B2076,customers!$A:$A,0))</f>
        <v>SMBs</v>
      </c>
      <c r="Q2076" t="str">
        <f>INDEX(customers!$J:$J,MATCH(orders!$B2076,customers!$A:$A,0))</f>
        <v>Basic</v>
      </c>
      <c r="R2076" t="str">
        <f>INDEX(customers!$K:$K,MATCH(orders!$B2076,customers!$A:$A,0))</f>
        <v>Monthly</v>
      </c>
    </row>
    <row r="2077" spans="1:18" x14ac:dyDescent="0.25">
      <c r="A2077" t="s">
        <v>3826</v>
      </c>
      <c r="B2077" t="s">
        <v>3797</v>
      </c>
      <c r="C2077" t="s">
        <v>3827</v>
      </c>
      <c r="D2077">
        <v>44995</v>
      </c>
      <c r="E2077" t="s">
        <v>17</v>
      </c>
      <c r="F2077" t="s">
        <v>4</v>
      </c>
      <c r="G2077">
        <v>75</v>
      </c>
      <c r="H2077">
        <v>60</v>
      </c>
      <c r="I2077" s="26">
        <f t="shared" si="64"/>
        <v>44986</v>
      </c>
      <c r="J2077" s="26">
        <f>INDEX(customers!$L:$L,MATCH(orders!$B2077,customers!$A:$A,0))</f>
        <v>44621</v>
      </c>
      <c r="K2077">
        <v>1</v>
      </c>
      <c r="L2077">
        <f t="shared" si="65"/>
        <v>12</v>
      </c>
      <c r="M2077" s="26" t="str">
        <f>INDEX(customers!$I:$I,MATCH(orders!$B2077,customers!$A:$A,0))</f>
        <v>Social Media</v>
      </c>
      <c r="N2077" s="26" t="str">
        <f>INDEX(customers!$E:$E,MATCH(orders!$B2077,customers!$A:$A,0))</f>
        <v>North America</v>
      </c>
      <c r="O2077" s="26" t="str">
        <f>INDEX(customers!$F:$F,MATCH(orders!$B2077,customers!$A:$A,0))</f>
        <v>Tech</v>
      </c>
      <c r="P2077" s="26" t="str">
        <f>INDEX(customers!$G:$G,MATCH(orders!$B2077,customers!$A:$A,0))</f>
        <v>SMBs</v>
      </c>
      <c r="Q2077" t="str">
        <f>INDEX(customers!$J:$J,MATCH(orders!$B2077,customers!$A:$A,0))</f>
        <v>Basic</v>
      </c>
      <c r="R2077" t="str">
        <f>INDEX(customers!$K:$K,MATCH(orders!$B2077,customers!$A:$A,0))</f>
        <v>Monthly</v>
      </c>
    </row>
    <row r="2078" spans="1:18" x14ac:dyDescent="0.25">
      <c r="A2078" t="s">
        <v>3828</v>
      </c>
      <c r="B2078" t="s">
        <v>3797</v>
      </c>
      <c r="C2078" t="s">
        <v>3829</v>
      </c>
      <c r="D2078">
        <v>45026</v>
      </c>
      <c r="E2078" t="s">
        <v>17</v>
      </c>
      <c r="F2078" t="s">
        <v>4</v>
      </c>
      <c r="G2078">
        <v>75</v>
      </c>
      <c r="H2078">
        <v>60</v>
      </c>
      <c r="I2078" s="26">
        <f t="shared" si="64"/>
        <v>45017</v>
      </c>
      <c r="J2078" s="26">
        <f>INDEX(customers!$L:$L,MATCH(orders!$B2078,customers!$A:$A,0))</f>
        <v>44621</v>
      </c>
      <c r="K2078">
        <v>1</v>
      </c>
      <c r="L2078">
        <f t="shared" si="65"/>
        <v>13</v>
      </c>
      <c r="M2078" s="26" t="str">
        <f>INDEX(customers!$I:$I,MATCH(orders!$B2078,customers!$A:$A,0))</f>
        <v>Social Media</v>
      </c>
      <c r="N2078" s="26" t="str">
        <f>INDEX(customers!$E:$E,MATCH(orders!$B2078,customers!$A:$A,0))</f>
        <v>North America</v>
      </c>
      <c r="O2078" s="26" t="str">
        <f>INDEX(customers!$F:$F,MATCH(orders!$B2078,customers!$A:$A,0))</f>
        <v>Tech</v>
      </c>
      <c r="P2078" s="26" t="str">
        <f>INDEX(customers!$G:$G,MATCH(orders!$B2078,customers!$A:$A,0))</f>
        <v>SMBs</v>
      </c>
      <c r="Q2078" t="str">
        <f>INDEX(customers!$J:$J,MATCH(orders!$B2078,customers!$A:$A,0))</f>
        <v>Basic</v>
      </c>
      <c r="R2078" t="str">
        <f>INDEX(customers!$K:$K,MATCH(orders!$B2078,customers!$A:$A,0))</f>
        <v>Monthly</v>
      </c>
    </row>
    <row r="2079" spans="1:18" x14ac:dyDescent="0.25">
      <c r="A2079" t="s">
        <v>3830</v>
      </c>
      <c r="B2079" t="s">
        <v>3797</v>
      </c>
      <c r="C2079" t="s">
        <v>3829</v>
      </c>
      <c r="D2079">
        <v>45056</v>
      </c>
      <c r="E2079" t="s">
        <v>17</v>
      </c>
      <c r="F2079" t="s">
        <v>4</v>
      </c>
      <c r="G2079">
        <v>75</v>
      </c>
      <c r="H2079">
        <v>60</v>
      </c>
      <c r="I2079" s="26">
        <f t="shared" si="64"/>
        <v>45047</v>
      </c>
      <c r="J2079" s="26">
        <f>INDEX(customers!$L:$L,MATCH(orders!$B2079,customers!$A:$A,0))</f>
        <v>44621</v>
      </c>
      <c r="K2079">
        <v>1</v>
      </c>
      <c r="L2079">
        <f t="shared" si="65"/>
        <v>14</v>
      </c>
      <c r="M2079" s="26" t="str">
        <f>INDEX(customers!$I:$I,MATCH(orders!$B2079,customers!$A:$A,0))</f>
        <v>Social Media</v>
      </c>
      <c r="N2079" s="26" t="str">
        <f>INDEX(customers!$E:$E,MATCH(orders!$B2079,customers!$A:$A,0))</f>
        <v>North America</v>
      </c>
      <c r="O2079" s="26" t="str">
        <f>INDEX(customers!$F:$F,MATCH(orders!$B2079,customers!$A:$A,0))</f>
        <v>Tech</v>
      </c>
      <c r="P2079" s="26" t="str">
        <f>INDEX(customers!$G:$G,MATCH(orders!$B2079,customers!$A:$A,0))</f>
        <v>SMBs</v>
      </c>
      <c r="Q2079" t="str">
        <f>INDEX(customers!$J:$J,MATCH(orders!$B2079,customers!$A:$A,0))</f>
        <v>Basic</v>
      </c>
      <c r="R2079" t="str">
        <f>INDEX(customers!$K:$K,MATCH(orders!$B2079,customers!$A:$A,0))</f>
        <v>Monthly</v>
      </c>
    </row>
    <row r="2080" spans="1:18" x14ac:dyDescent="0.25">
      <c r="A2080" t="s">
        <v>3831</v>
      </c>
      <c r="B2080" t="s">
        <v>3797</v>
      </c>
      <c r="C2080" t="s">
        <v>3832</v>
      </c>
      <c r="D2080">
        <v>45057</v>
      </c>
      <c r="E2080" t="s">
        <v>17</v>
      </c>
      <c r="F2080" t="s">
        <v>4</v>
      </c>
      <c r="G2080">
        <v>75</v>
      </c>
      <c r="H2080">
        <v>60</v>
      </c>
      <c r="I2080" s="26">
        <f t="shared" si="64"/>
        <v>45047</v>
      </c>
      <c r="J2080" s="26">
        <f>INDEX(customers!$L:$L,MATCH(orders!$B2080,customers!$A:$A,0))</f>
        <v>44621</v>
      </c>
      <c r="K2080">
        <v>1</v>
      </c>
      <c r="L2080">
        <f t="shared" si="65"/>
        <v>14</v>
      </c>
      <c r="M2080" s="26" t="str">
        <f>INDEX(customers!$I:$I,MATCH(orders!$B2080,customers!$A:$A,0))</f>
        <v>Social Media</v>
      </c>
      <c r="N2080" s="26" t="str">
        <f>INDEX(customers!$E:$E,MATCH(orders!$B2080,customers!$A:$A,0))</f>
        <v>North America</v>
      </c>
      <c r="O2080" s="26" t="str">
        <f>INDEX(customers!$F:$F,MATCH(orders!$B2080,customers!$A:$A,0))</f>
        <v>Tech</v>
      </c>
      <c r="P2080" s="26" t="str">
        <f>INDEX(customers!$G:$G,MATCH(orders!$B2080,customers!$A:$A,0))</f>
        <v>SMBs</v>
      </c>
      <c r="Q2080" t="str">
        <f>INDEX(customers!$J:$J,MATCH(orders!$B2080,customers!$A:$A,0))</f>
        <v>Basic</v>
      </c>
      <c r="R2080" t="str">
        <f>INDEX(customers!$K:$K,MATCH(orders!$B2080,customers!$A:$A,0))</f>
        <v>Monthly</v>
      </c>
    </row>
    <row r="2081" spans="1:18" x14ac:dyDescent="0.25">
      <c r="A2081" t="s">
        <v>3833</v>
      </c>
      <c r="B2081" t="s">
        <v>3797</v>
      </c>
      <c r="C2081" t="s">
        <v>3834</v>
      </c>
      <c r="D2081">
        <v>45088</v>
      </c>
      <c r="E2081" t="s">
        <v>17</v>
      </c>
      <c r="F2081" t="s">
        <v>4</v>
      </c>
      <c r="G2081">
        <v>75</v>
      </c>
      <c r="H2081">
        <v>60</v>
      </c>
      <c r="I2081" s="26">
        <f t="shared" si="64"/>
        <v>45078</v>
      </c>
      <c r="J2081" s="26">
        <f>INDEX(customers!$L:$L,MATCH(orders!$B2081,customers!$A:$A,0))</f>
        <v>44621</v>
      </c>
      <c r="K2081">
        <v>1</v>
      </c>
      <c r="L2081">
        <f t="shared" si="65"/>
        <v>15</v>
      </c>
      <c r="M2081" s="26" t="str">
        <f>INDEX(customers!$I:$I,MATCH(orders!$B2081,customers!$A:$A,0))</f>
        <v>Social Media</v>
      </c>
      <c r="N2081" s="26" t="str">
        <f>INDEX(customers!$E:$E,MATCH(orders!$B2081,customers!$A:$A,0))</f>
        <v>North America</v>
      </c>
      <c r="O2081" s="26" t="str">
        <f>INDEX(customers!$F:$F,MATCH(orders!$B2081,customers!$A:$A,0))</f>
        <v>Tech</v>
      </c>
      <c r="P2081" s="26" t="str">
        <f>INDEX(customers!$G:$G,MATCH(orders!$B2081,customers!$A:$A,0))</f>
        <v>SMBs</v>
      </c>
      <c r="Q2081" t="str">
        <f>INDEX(customers!$J:$J,MATCH(orders!$B2081,customers!$A:$A,0))</f>
        <v>Basic</v>
      </c>
      <c r="R2081" t="str">
        <f>INDEX(customers!$K:$K,MATCH(orders!$B2081,customers!$A:$A,0))</f>
        <v>Monthly</v>
      </c>
    </row>
    <row r="2082" spans="1:18" x14ac:dyDescent="0.25">
      <c r="A2082" t="s">
        <v>3835</v>
      </c>
      <c r="B2082" t="s">
        <v>3797</v>
      </c>
      <c r="C2082" t="s">
        <v>3834</v>
      </c>
      <c r="D2082">
        <v>45118</v>
      </c>
      <c r="E2082" t="s">
        <v>17</v>
      </c>
      <c r="F2082" t="s">
        <v>4</v>
      </c>
      <c r="G2082">
        <v>75</v>
      </c>
      <c r="H2082">
        <v>60</v>
      </c>
      <c r="I2082" s="26">
        <f t="shared" si="64"/>
        <v>45108</v>
      </c>
      <c r="J2082" s="26">
        <f>INDEX(customers!$L:$L,MATCH(orders!$B2082,customers!$A:$A,0))</f>
        <v>44621</v>
      </c>
      <c r="K2082">
        <v>1</v>
      </c>
      <c r="L2082">
        <f t="shared" si="65"/>
        <v>16</v>
      </c>
      <c r="M2082" s="26" t="str">
        <f>INDEX(customers!$I:$I,MATCH(orders!$B2082,customers!$A:$A,0))</f>
        <v>Social Media</v>
      </c>
      <c r="N2082" s="26" t="str">
        <f>INDEX(customers!$E:$E,MATCH(orders!$B2082,customers!$A:$A,0))</f>
        <v>North America</v>
      </c>
      <c r="O2082" s="26" t="str">
        <f>INDEX(customers!$F:$F,MATCH(orders!$B2082,customers!$A:$A,0))</f>
        <v>Tech</v>
      </c>
      <c r="P2082" s="26" t="str">
        <f>INDEX(customers!$G:$G,MATCH(orders!$B2082,customers!$A:$A,0))</f>
        <v>SMBs</v>
      </c>
      <c r="Q2082" t="str">
        <f>INDEX(customers!$J:$J,MATCH(orders!$B2082,customers!$A:$A,0))</f>
        <v>Basic</v>
      </c>
      <c r="R2082" t="str">
        <f>INDEX(customers!$K:$K,MATCH(orders!$B2082,customers!$A:$A,0))</f>
        <v>Monthly</v>
      </c>
    </row>
    <row r="2083" spans="1:18" x14ac:dyDescent="0.25">
      <c r="A2083" t="s">
        <v>3836</v>
      </c>
      <c r="B2083" t="s">
        <v>3797</v>
      </c>
      <c r="C2083" t="s">
        <v>3837</v>
      </c>
      <c r="D2083">
        <v>45119</v>
      </c>
      <c r="E2083" t="s">
        <v>17</v>
      </c>
      <c r="F2083" t="s">
        <v>4</v>
      </c>
      <c r="G2083">
        <v>75</v>
      </c>
      <c r="H2083">
        <v>60</v>
      </c>
      <c r="I2083" s="26">
        <f t="shared" si="64"/>
        <v>45108</v>
      </c>
      <c r="J2083" s="26">
        <f>INDEX(customers!$L:$L,MATCH(orders!$B2083,customers!$A:$A,0))</f>
        <v>44621</v>
      </c>
      <c r="K2083">
        <v>1</v>
      </c>
      <c r="L2083">
        <f t="shared" si="65"/>
        <v>16</v>
      </c>
      <c r="M2083" s="26" t="str">
        <f>INDEX(customers!$I:$I,MATCH(orders!$B2083,customers!$A:$A,0))</f>
        <v>Social Media</v>
      </c>
      <c r="N2083" s="26" t="str">
        <f>INDEX(customers!$E:$E,MATCH(orders!$B2083,customers!$A:$A,0))</f>
        <v>North America</v>
      </c>
      <c r="O2083" s="26" t="str">
        <f>INDEX(customers!$F:$F,MATCH(orders!$B2083,customers!$A:$A,0))</f>
        <v>Tech</v>
      </c>
      <c r="P2083" s="26" t="str">
        <f>INDEX(customers!$G:$G,MATCH(orders!$B2083,customers!$A:$A,0))</f>
        <v>SMBs</v>
      </c>
      <c r="Q2083" t="str">
        <f>INDEX(customers!$J:$J,MATCH(orders!$B2083,customers!$A:$A,0))</f>
        <v>Basic</v>
      </c>
      <c r="R2083" t="str">
        <f>INDEX(customers!$K:$K,MATCH(orders!$B2083,customers!$A:$A,0))</f>
        <v>Monthly</v>
      </c>
    </row>
    <row r="2084" spans="1:18" x14ac:dyDescent="0.25">
      <c r="A2084" t="s">
        <v>3838</v>
      </c>
      <c r="B2084" t="s">
        <v>3797</v>
      </c>
      <c r="C2084" t="s">
        <v>3839</v>
      </c>
      <c r="D2084">
        <v>45150</v>
      </c>
      <c r="E2084" t="s">
        <v>17</v>
      </c>
      <c r="F2084" t="s">
        <v>4</v>
      </c>
      <c r="G2084">
        <v>75</v>
      </c>
      <c r="H2084">
        <v>60</v>
      </c>
      <c r="I2084" s="26">
        <f t="shared" si="64"/>
        <v>45139</v>
      </c>
      <c r="J2084" s="26">
        <f>INDEX(customers!$L:$L,MATCH(orders!$B2084,customers!$A:$A,0))</f>
        <v>44621</v>
      </c>
      <c r="K2084">
        <v>1</v>
      </c>
      <c r="L2084">
        <f t="shared" si="65"/>
        <v>17</v>
      </c>
      <c r="M2084" s="26" t="str">
        <f>INDEX(customers!$I:$I,MATCH(orders!$B2084,customers!$A:$A,0))</f>
        <v>Social Media</v>
      </c>
      <c r="N2084" s="26" t="str">
        <f>INDEX(customers!$E:$E,MATCH(orders!$B2084,customers!$A:$A,0))</f>
        <v>North America</v>
      </c>
      <c r="O2084" s="26" t="str">
        <f>INDEX(customers!$F:$F,MATCH(orders!$B2084,customers!$A:$A,0))</f>
        <v>Tech</v>
      </c>
      <c r="P2084" s="26" t="str">
        <f>INDEX(customers!$G:$G,MATCH(orders!$B2084,customers!$A:$A,0))</f>
        <v>SMBs</v>
      </c>
      <c r="Q2084" t="str">
        <f>INDEX(customers!$J:$J,MATCH(orders!$B2084,customers!$A:$A,0))</f>
        <v>Basic</v>
      </c>
      <c r="R2084" t="str">
        <f>INDEX(customers!$K:$K,MATCH(orders!$B2084,customers!$A:$A,0))</f>
        <v>Monthly</v>
      </c>
    </row>
    <row r="2085" spans="1:18" x14ac:dyDescent="0.25">
      <c r="A2085" t="s">
        <v>3840</v>
      </c>
      <c r="B2085" t="s">
        <v>3797</v>
      </c>
      <c r="C2085" t="s">
        <v>3841</v>
      </c>
      <c r="D2085">
        <v>45181</v>
      </c>
      <c r="E2085" t="s">
        <v>17</v>
      </c>
      <c r="F2085" t="s">
        <v>4</v>
      </c>
      <c r="G2085">
        <v>75</v>
      </c>
      <c r="H2085">
        <v>60</v>
      </c>
      <c r="I2085" s="26">
        <f t="shared" si="64"/>
        <v>45170</v>
      </c>
      <c r="J2085" s="26">
        <f>INDEX(customers!$L:$L,MATCH(orders!$B2085,customers!$A:$A,0))</f>
        <v>44621</v>
      </c>
      <c r="K2085">
        <v>1</v>
      </c>
      <c r="L2085">
        <f t="shared" si="65"/>
        <v>18</v>
      </c>
      <c r="M2085" s="26" t="str">
        <f>INDEX(customers!$I:$I,MATCH(orders!$B2085,customers!$A:$A,0))</f>
        <v>Social Media</v>
      </c>
      <c r="N2085" s="26" t="str">
        <f>INDEX(customers!$E:$E,MATCH(orders!$B2085,customers!$A:$A,0))</f>
        <v>North America</v>
      </c>
      <c r="O2085" s="26" t="str">
        <f>INDEX(customers!$F:$F,MATCH(orders!$B2085,customers!$A:$A,0))</f>
        <v>Tech</v>
      </c>
      <c r="P2085" s="26" t="str">
        <f>INDEX(customers!$G:$G,MATCH(orders!$B2085,customers!$A:$A,0))</f>
        <v>SMBs</v>
      </c>
      <c r="Q2085" t="str">
        <f>INDEX(customers!$J:$J,MATCH(orders!$B2085,customers!$A:$A,0))</f>
        <v>Basic</v>
      </c>
      <c r="R2085" t="str">
        <f>INDEX(customers!$K:$K,MATCH(orders!$B2085,customers!$A:$A,0))</f>
        <v>Monthly</v>
      </c>
    </row>
    <row r="2086" spans="1:18" x14ac:dyDescent="0.25">
      <c r="A2086" t="s">
        <v>3842</v>
      </c>
      <c r="B2086" t="s">
        <v>3797</v>
      </c>
      <c r="C2086" t="s">
        <v>3841</v>
      </c>
      <c r="D2086">
        <v>45211</v>
      </c>
      <c r="E2086" t="s">
        <v>17</v>
      </c>
      <c r="F2086" t="s">
        <v>4</v>
      </c>
      <c r="G2086">
        <v>75</v>
      </c>
      <c r="H2086">
        <v>60</v>
      </c>
      <c r="I2086" s="26">
        <f t="shared" si="64"/>
        <v>45200</v>
      </c>
      <c r="J2086" s="26">
        <f>INDEX(customers!$L:$L,MATCH(orders!$B2086,customers!$A:$A,0))</f>
        <v>44621</v>
      </c>
      <c r="K2086">
        <v>1</v>
      </c>
      <c r="L2086">
        <f t="shared" si="65"/>
        <v>19</v>
      </c>
      <c r="M2086" s="26" t="str">
        <f>INDEX(customers!$I:$I,MATCH(orders!$B2086,customers!$A:$A,0))</f>
        <v>Social Media</v>
      </c>
      <c r="N2086" s="26" t="str">
        <f>INDEX(customers!$E:$E,MATCH(orders!$B2086,customers!$A:$A,0))</f>
        <v>North America</v>
      </c>
      <c r="O2086" s="26" t="str">
        <f>INDEX(customers!$F:$F,MATCH(orders!$B2086,customers!$A:$A,0))</f>
        <v>Tech</v>
      </c>
      <c r="P2086" s="26" t="str">
        <f>INDEX(customers!$G:$G,MATCH(orders!$B2086,customers!$A:$A,0))</f>
        <v>SMBs</v>
      </c>
      <c r="Q2086" t="str">
        <f>INDEX(customers!$J:$J,MATCH(orders!$B2086,customers!$A:$A,0))</f>
        <v>Basic</v>
      </c>
      <c r="R2086" t="str">
        <f>INDEX(customers!$K:$K,MATCH(orders!$B2086,customers!$A:$A,0))</f>
        <v>Monthly</v>
      </c>
    </row>
    <row r="2087" spans="1:18" x14ac:dyDescent="0.25">
      <c r="A2087" t="s">
        <v>3843</v>
      </c>
      <c r="B2087" t="s">
        <v>3797</v>
      </c>
      <c r="C2087" t="s">
        <v>3844</v>
      </c>
      <c r="D2087">
        <v>45212</v>
      </c>
      <c r="E2087" t="s">
        <v>17</v>
      </c>
      <c r="F2087" t="s">
        <v>4</v>
      </c>
      <c r="G2087">
        <v>75</v>
      </c>
      <c r="H2087">
        <v>60</v>
      </c>
      <c r="I2087" s="26">
        <f t="shared" si="64"/>
        <v>45200</v>
      </c>
      <c r="J2087" s="26">
        <f>INDEX(customers!$L:$L,MATCH(orders!$B2087,customers!$A:$A,0))</f>
        <v>44621</v>
      </c>
      <c r="K2087">
        <v>1</v>
      </c>
      <c r="L2087">
        <f t="shared" si="65"/>
        <v>19</v>
      </c>
      <c r="M2087" s="26" t="str">
        <f>INDEX(customers!$I:$I,MATCH(orders!$B2087,customers!$A:$A,0))</f>
        <v>Social Media</v>
      </c>
      <c r="N2087" s="26" t="str">
        <f>INDEX(customers!$E:$E,MATCH(orders!$B2087,customers!$A:$A,0))</f>
        <v>North America</v>
      </c>
      <c r="O2087" s="26" t="str">
        <f>INDEX(customers!$F:$F,MATCH(orders!$B2087,customers!$A:$A,0))</f>
        <v>Tech</v>
      </c>
      <c r="P2087" s="26" t="str">
        <f>INDEX(customers!$G:$G,MATCH(orders!$B2087,customers!$A:$A,0))</f>
        <v>SMBs</v>
      </c>
      <c r="Q2087" t="str">
        <f>INDEX(customers!$J:$J,MATCH(orders!$B2087,customers!$A:$A,0))</f>
        <v>Basic</v>
      </c>
      <c r="R2087" t="str">
        <f>INDEX(customers!$K:$K,MATCH(orders!$B2087,customers!$A:$A,0))</f>
        <v>Monthly</v>
      </c>
    </row>
    <row r="2088" spans="1:18" x14ac:dyDescent="0.25">
      <c r="A2088" t="s">
        <v>3845</v>
      </c>
      <c r="B2088" t="s">
        <v>3797</v>
      </c>
      <c r="C2088" t="s">
        <v>3846</v>
      </c>
      <c r="D2088">
        <v>45243</v>
      </c>
      <c r="E2088" t="s">
        <v>17</v>
      </c>
      <c r="F2088" t="s">
        <v>4</v>
      </c>
      <c r="G2088">
        <v>75</v>
      </c>
      <c r="H2088">
        <v>60</v>
      </c>
      <c r="I2088" s="26">
        <f t="shared" si="64"/>
        <v>45231</v>
      </c>
      <c r="J2088" s="26">
        <f>INDEX(customers!$L:$L,MATCH(orders!$B2088,customers!$A:$A,0))</f>
        <v>44621</v>
      </c>
      <c r="K2088">
        <v>1</v>
      </c>
      <c r="L2088">
        <f t="shared" si="65"/>
        <v>20</v>
      </c>
      <c r="M2088" s="26" t="str">
        <f>INDEX(customers!$I:$I,MATCH(orders!$B2088,customers!$A:$A,0))</f>
        <v>Social Media</v>
      </c>
      <c r="N2088" s="26" t="str">
        <f>INDEX(customers!$E:$E,MATCH(orders!$B2088,customers!$A:$A,0))</f>
        <v>North America</v>
      </c>
      <c r="O2088" s="26" t="str">
        <f>INDEX(customers!$F:$F,MATCH(orders!$B2088,customers!$A:$A,0))</f>
        <v>Tech</v>
      </c>
      <c r="P2088" s="26" t="str">
        <f>INDEX(customers!$G:$G,MATCH(orders!$B2088,customers!$A:$A,0))</f>
        <v>SMBs</v>
      </c>
      <c r="Q2088" t="str">
        <f>INDEX(customers!$J:$J,MATCH(orders!$B2088,customers!$A:$A,0))</f>
        <v>Basic</v>
      </c>
      <c r="R2088" t="str">
        <f>INDEX(customers!$K:$K,MATCH(orders!$B2088,customers!$A:$A,0))</f>
        <v>Monthly</v>
      </c>
    </row>
    <row r="2089" spans="1:18" x14ac:dyDescent="0.25">
      <c r="A2089" t="s">
        <v>3847</v>
      </c>
      <c r="B2089" t="s">
        <v>3797</v>
      </c>
      <c r="C2089" t="s">
        <v>3846</v>
      </c>
      <c r="D2089">
        <v>45273</v>
      </c>
      <c r="E2089" t="s">
        <v>17</v>
      </c>
      <c r="F2089" t="s">
        <v>4</v>
      </c>
      <c r="G2089">
        <v>75</v>
      </c>
      <c r="H2089">
        <v>60</v>
      </c>
      <c r="I2089" s="26">
        <f t="shared" si="64"/>
        <v>45261</v>
      </c>
      <c r="J2089" s="26">
        <f>INDEX(customers!$L:$L,MATCH(orders!$B2089,customers!$A:$A,0))</f>
        <v>44621</v>
      </c>
      <c r="K2089">
        <v>1</v>
      </c>
      <c r="L2089">
        <f t="shared" si="65"/>
        <v>21</v>
      </c>
      <c r="M2089" s="26" t="str">
        <f>INDEX(customers!$I:$I,MATCH(orders!$B2089,customers!$A:$A,0))</f>
        <v>Social Media</v>
      </c>
      <c r="N2089" s="26" t="str">
        <f>INDEX(customers!$E:$E,MATCH(orders!$B2089,customers!$A:$A,0))</f>
        <v>North America</v>
      </c>
      <c r="O2089" s="26" t="str">
        <f>INDEX(customers!$F:$F,MATCH(orders!$B2089,customers!$A:$A,0))</f>
        <v>Tech</v>
      </c>
      <c r="P2089" s="26" t="str">
        <f>INDEX(customers!$G:$G,MATCH(orders!$B2089,customers!$A:$A,0))</f>
        <v>SMBs</v>
      </c>
      <c r="Q2089" t="str">
        <f>INDEX(customers!$J:$J,MATCH(orders!$B2089,customers!$A:$A,0))</f>
        <v>Basic</v>
      </c>
      <c r="R2089" t="str">
        <f>INDEX(customers!$K:$K,MATCH(orders!$B2089,customers!$A:$A,0))</f>
        <v>Monthly</v>
      </c>
    </row>
    <row r="2090" spans="1:18" x14ac:dyDescent="0.25">
      <c r="A2090" t="s">
        <v>3848</v>
      </c>
      <c r="B2090" t="s">
        <v>3797</v>
      </c>
      <c r="C2090" t="s">
        <v>3849</v>
      </c>
      <c r="D2090">
        <v>45274</v>
      </c>
      <c r="E2090" t="s">
        <v>17</v>
      </c>
      <c r="F2090" t="s">
        <v>4</v>
      </c>
      <c r="G2090">
        <v>75</v>
      </c>
      <c r="H2090">
        <v>60</v>
      </c>
      <c r="I2090" s="26">
        <f t="shared" si="64"/>
        <v>45261</v>
      </c>
      <c r="J2090" s="26">
        <f>INDEX(customers!$L:$L,MATCH(orders!$B2090,customers!$A:$A,0))</f>
        <v>44621</v>
      </c>
      <c r="K2090">
        <v>1</v>
      </c>
      <c r="L2090">
        <f t="shared" si="65"/>
        <v>21</v>
      </c>
      <c r="M2090" s="26" t="str">
        <f>INDEX(customers!$I:$I,MATCH(orders!$B2090,customers!$A:$A,0))</f>
        <v>Social Media</v>
      </c>
      <c r="N2090" s="26" t="str">
        <f>INDEX(customers!$E:$E,MATCH(orders!$B2090,customers!$A:$A,0))</f>
        <v>North America</v>
      </c>
      <c r="O2090" s="26" t="str">
        <f>INDEX(customers!$F:$F,MATCH(orders!$B2090,customers!$A:$A,0))</f>
        <v>Tech</v>
      </c>
      <c r="P2090" s="26" t="str">
        <f>INDEX(customers!$G:$G,MATCH(orders!$B2090,customers!$A:$A,0))</f>
        <v>SMBs</v>
      </c>
      <c r="Q2090" t="str">
        <f>INDEX(customers!$J:$J,MATCH(orders!$B2090,customers!$A:$A,0))</f>
        <v>Basic</v>
      </c>
      <c r="R2090" t="str">
        <f>INDEX(customers!$K:$K,MATCH(orders!$B2090,customers!$A:$A,0))</f>
        <v>Monthly</v>
      </c>
    </row>
    <row r="2091" spans="1:18" x14ac:dyDescent="0.25">
      <c r="A2091" t="s">
        <v>3850</v>
      </c>
      <c r="B2091" t="s">
        <v>3797</v>
      </c>
      <c r="C2091" t="s">
        <v>3851</v>
      </c>
      <c r="D2091">
        <v>45305</v>
      </c>
      <c r="E2091" t="s">
        <v>17</v>
      </c>
      <c r="F2091" t="s">
        <v>4</v>
      </c>
      <c r="G2091">
        <v>75</v>
      </c>
      <c r="H2091">
        <v>60</v>
      </c>
      <c r="I2091" s="26">
        <f t="shared" si="64"/>
        <v>45292</v>
      </c>
      <c r="J2091" s="26">
        <f>INDEX(customers!$L:$L,MATCH(orders!$B2091,customers!$A:$A,0))</f>
        <v>44621</v>
      </c>
      <c r="K2091">
        <v>1</v>
      </c>
      <c r="L2091">
        <f t="shared" si="65"/>
        <v>22</v>
      </c>
      <c r="M2091" s="26" t="str">
        <f>INDEX(customers!$I:$I,MATCH(orders!$B2091,customers!$A:$A,0))</f>
        <v>Social Media</v>
      </c>
      <c r="N2091" s="26" t="str">
        <f>INDEX(customers!$E:$E,MATCH(orders!$B2091,customers!$A:$A,0))</f>
        <v>North America</v>
      </c>
      <c r="O2091" s="26" t="str">
        <f>INDEX(customers!$F:$F,MATCH(orders!$B2091,customers!$A:$A,0))</f>
        <v>Tech</v>
      </c>
      <c r="P2091" s="26" t="str">
        <f>INDEX(customers!$G:$G,MATCH(orders!$B2091,customers!$A:$A,0))</f>
        <v>SMBs</v>
      </c>
      <c r="Q2091" t="str">
        <f>INDEX(customers!$J:$J,MATCH(orders!$B2091,customers!$A:$A,0))</f>
        <v>Basic</v>
      </c>
      <c r="R2091" t="str">
        <f>INDEX(customers!$K:$K,MATCH(orders!$B2091,customers!$A:$A,0))</f>
        <v>Monthly</v>
      </c>
    </row>
    <row r="2092" spans="1:18" x14ac:dyDescent="0.25">
      <c r="A2092" t="s">
        <v>3852</v>
      </c>
      <c r="B2092" t="s">
        <v>3797</v>
      </c>
      <c r="C2092" t="s">
        <v>3853</v>
      </c>
      <c r="D2092">
        <v>45336</v>
      </c>
      <c r="E2092" t="s">
        <v>18</v>
      </c>
      <c r="F2092" t="s">
        <v>4</v>
      </c>
      <c r="G2092">
        <v>135</v>
      </c>
      <c r="H2092">
        <v>110.7</v>
      </c>
      <c r="I2092" s="26">
        <f t="shared" si="64"/>
        <v>45323</v>
      </c>
      <c r="J2092" s="26">
        <f>INDEX(customers!$L:$L,MATCH(orders!$B2092,customers!$A:$A,0))</f>
        <v>44621</v>
      </c>
      <c r="K2092">
        <v>1</v>
      </c>
      <c r="L2092">
        <f t="shared" si="65"/>
        <v>23</v>
      </c>
      <c r="M2092" s="26" t="str">
        <f>INDEX(customers!$I:$I,MATCH(orders!$B2092,customers!$A:$A,0))</f>
        <v>Social Media</v>
      </c>
      <c r="N2092" s="26" t="str">
        <f>INDEX(customers!$E:$E,MATCH(orders!$B2092,customers!$A:$A,0))</f>
        <v>North America</v>
      </c>
      <c r="O2092" s="26" t="str">
        <f>INDEX(customers!$F:$F,MATCH(orders!$B2092,customers!$A:$A,0))</f>
        <v>Tech</v>
      </c>
      <c r="P2092" s="26" t="str">
        <f>INDEX(customers!$G:$G,MATCH(orders!$B2092,customers!$A:$A,0))</f>
        <v>SMBs</v>
      </c>
      <c r="Q2092" t="str">
        <f>INDEX(customers!$J:$J,MATCH(orders!$B2092,customers!$A:$A,0))</f>
        <v>Basic</v>
      </c>
      <c r="R2092" t="str">
        <f>INDEX(customers!$K:$K,MATCH(orders!$B2092,customers!$A:$A,0))</f>
        <v>Monthly</v>
      </c>
    </row>
    <row r="2093" spans="1:18" x14ac:dyDescent="0.25">
      <c r="A2093" t="s">
        <v>3854</v>
      </c>
      <c r="B2093" t="s">
        <v>3797</v>
      </c>
      <c r="C2093" t="s">
        <v>3853</v>
      </c>
      <c r="D2093">
        <v>45365</v>
      </c>
      <c r="E2093" t="s">
        <v>18</v>
      </c>
      <c r="F2093" t="s">
        <v>4</v>
      </c>
      <c r="G2093">
        <v>135</v>
      </c>
      <c r="H2093">
        <v>110.7</v>
      </c>
      <c r="I2093" s="26">
        <f t="shared" si="64"/>
        <v>45352</v>
      </c>
      <c r="J2093" s="26">
        <f>INDEX(customers!$L:$L,MATCH(orders!$B2093,customers!$A:$A,0))</f>
        <v>44621</v>
      </c>
      <c r="K2093">
        <v>1</v>
      </c>
      <c r="L2093">
        <f t="shared" si="65"/>
        <v>24</v>
      </c>
      <c r="M2093" s="26" t="str">
        <f>INDEX(customers!$I:$I,MATCH(orders!$B2093,customers!$A:$A,0))</f>
        <v>Social Media</v>
      </c>
      <c r="N2093" s="26" t="str">
        <f>INDEX(customers!$E:$E,MATCH(orders!$B2093,customers!$A:$A,0))</f>
        <v>North America</v>
      </c>
      <c r="O2093" s="26" t="str">
        <f>INDEX(customers!$F:$F,MATCH(orders!$B2093,customers!$A:$A,0))</f>
        <v>Tech</v>
      </c>
      <c r="P2093" s="26" t="str">
        <f>INDEX(customers!$G:$G,MATCH(orders!$B2093,customers!$A:$A,0))</f>
        <v>SMBs</v>
      </c>
      <c r="Q2093" t="str">
        <f>INDEX(customers!$J:$J,MATCH(orders!$B2093,customers!$A:$A,0))</f>
        <v>Basic</v>
      </c>
      <c r="R2093" t="str">
        <f>INDEX(customers!$K:$K,MATCH(orders!$B2093,customers!$A:$A,0))</f>
        <v>Monthly</v>
      </c>
    </row>
    <row r="2094" spans="1:18" x14ac:dyDescent="0.25">
      <c r="A2094" t="s">
        <v>3855</v>
      </c>
      <c r="B2094" t="s">
        <v>3797</v>
      </c>
      <c r="C2094" t="s">
        <v>3856</v>
      </c>
      <c r="D2094">
        <v>45367</v>
      </c>
      <c r="E2094" t="s">
        <v>18</v>
      </c>
      <c r="F2094" t="s">
        <v>4</v>
      </c>
      <c r="G2094">
        <v>135</v>
      </c>
      <c r="H2094">
        <v>110.7</v>
      </c>
      <c r="I2094" s="26">
        <f t="shared" si="64"/>
        <v>45352</v>
      </c>
      <c r="J2094" s="26">
        <f>INDEX(customers!$L:$L,MATCH(orders!$B2094,customers!$A:$A,0))</f>
        <v>44621</v>
      </c>
      <c r="K2094">
        <v>1</v>
      </c>
      <c r="L2094">
        <f t="shared" si="65"/>
        <v>24</v>
      </c>
      <c r="M2094" s="26" t="str">
        <f>INDEX(customers!$I:$I,MATCH(orders!$B2094,customers!$A:$A,0))</f>
        <v>Social Media</v>
      </c>
      <c r="N2094" s="26" t="str">
        <f>INDEX(customers!$E:$E,MATCH(orders!$B2094,customers!$A:$A,0))</f>
        <v>North America</v>
      </c>
      <c r="O2094" s="26" t="str">
        <f>INDEX(customers!$F:$F,MATCH(orders!$B2094,customers!$A:$A,0))</f>
        <v>Tech</v>
      </c>
      <c r="P2094" s="26" t="str">
        <f>INDEX(customers!$G:$G,MATCH(orders!$B2094,customers!$A:$A,0))</f>
        <v>SMBs</v>
      </c>
      <c r="Q2094" t="str">
        <f>INDEX(customers!$J:$J,MATCH(orders!$B2094,customers!$A:$A,0))</f>
        <v>Basic</v>
      </c>
      <c r="R2094" t="str">
        <f>INDEX(customers!$K:$K,MATCH(orders!$B2094,customers!$A:$A,0))</f>
        <v>Monthly</v>
      </c>
    </row>
    <row r="2095" spans="1:18" x14ac:dyDescent="0.25">
      <c r="A2095" t="s">
        <v>3857</v>
      </c>
      <c r="B2095" t="s">
        <v>3797</v>
      </c>
      <c r="C2095" t="s">
        <v>3858</v>
      </c>
      <c r="D2095">
        <v>45398</v>
      </c>
      <c r="E2095" t="s">
        <v>18</v>
      </c>
      <c r="F2095" t="s">
        <v>4</v>
      </c>
      <c r="G2095">
        <v>135</v>
      </c>
      <c r="H2095">
        <v>110.7</v>
      </c>
      <c r="I2095" s="26">
        <f t="shared" si="64"/>
        <v>45383</v>
      </c>
      <c r="J2095" s="26">
        <f>INDEX(customers!$L:$L,MATCH(orders!$B2095,customers!$A:$A,0))</f>
        <v>44621</v>
      </c>
      <c r="K2095">
        <v>1</v>
      </c>
      <c r="L2095">
        <f t="shared" si="65"/>
        <v>25</v>
      </c>
      <c r="M2095" s="26" t="str">
        <f>INDEX(customers!$I:$I,MATCH(orders!$B2095,customers!$A:$A,0))</f>
        <v>Social Media</v>
      </c>
      <c r="N2095" s="26" t="str">
        <f>INDEX(customers!$E:$E,MATCH(orders!$B2095,customers!$A:$A,0))</f>
        <v>North America</v>
      </c>
      <c r="O2095" s="26" t="str">
        <f>INDEX(customers!$F:$F,MATCH(orders!$B2095,customers!$A:$A,0))</f>
        <v>Tech</v>
      </c>
      <c r="P2095" s="26" t="str">
        <f>INDEX(customers!$G:$G,MATCH(orders!$B2095,customers!$A:$A,0))</f>
        <v>SMBs</v>
      </c>
      <c r="Q2095" t="str">
        <f>INDEX(customers!$J:$J,MATCH(orders!$B2095,customers!$A:$A,0))</f>
        <v>Basic</v>
      </c>
      <c r="R2095" t="str">
        <f>INDEX(customers!$K:$K,MATCH(orders!$B2095,customers!$A:$A,0))</f>
        <v>Monthly</v>
      </c>
    </row>
    <row r="2096" spans="1:18" x14ac:dyDescent="0.25">
      <c r="A2096" t="s">
        <v>3859</v>
      </c>
      <c r="B2096" t="s">
        <v>3797</v>
      </c>
      <c r="C2096" t="s">
        <v>3858</v>
      </c>
      <c r="D2096">
        <v>45428</v>
      </c>
      <c r="E2096" t="s">
        <v>18</v>
      </c>
      <c r="F2096" t="s">
        <v>4</v>
      </c>
      <c r="G2096">
        <v>135</v>
      </c>
      <c r="H2096">
        <v>110.7</v>
      </c>
      <c r="I2096" s="26">
        <f t="shared" si="64"/>
        <v>45413</v>
      </c>
      <c r="J2096" s="26">
        <f>INDEX(customers!$L:$L,MATCH(orders!$B2096,customers!$A:$A,0))</f>
        <v>44621</v>
      </c>
      <c r="K2096">
        <v>1</v>
      </c>
      <c r="L2096">
        <f t="shared" si="65"/>
        <v>26</v>
      </c>
      <c r="M2096" s="26" t="str">
        <f>INDEX(customers!$I:$I,MATCH(orders!$B2096,customers!$A:$A,0))</f>
        <v>Social Media</v>
      </c>
      <c r="N2096" s="26" t="str">
        <f>INDEX(customers!$E:$E,MATCH(orders!$B2096,customers!$A:$A,0))</f>
        <v>North America</v>
      </c>
      <c r="O2096" s="26" t="str">
        <f>INDEX(customers!$F:$F,MATCH(orders!$B2096,customers!$A:$A,0))</f>
        <v>Tech</v>
      </c>
      <c r="P2096" s="26" t="str">
        <f>INDEX(customers!$G:$G,MATCH(orders!$B2096,customers!$A:$A,0))</f>
        <v>SMBs</v>
      </c>
      <c r="Q2096" t="str">
        <f>INDEX(customers!$J:$J,MATCH(orders!$B2096,customers!$A:$A,0))</f>
        <v>Basic</v>
      </c>
      <c r="R2096" t="str">
        <f>INDEX(customers!$K:$K,MATCH(orders!$B2096,customers!$A:$A,0))</f>
        <v>Monthly</v>
      </c>
    </row>
    <row r="2097" spans="1:18" x14ac:dyDescent="0.25">
      <c r="A2097" t="s">
        <v>3860</v>
      </c>
      <c r="B2097" t="s">
        <v>3797</v>
      </c>
      <c r="C2097" t="s">
        <v>3861</v>
      </c>
      <c r="D2097">
        <v>45429</v>
      </c>
      <c r="E2097" t="s">
        <v>18</v>
      </c>
      <c r="F2097" t="s">
        <v>4</v>
      </c>
      <c r="G2097">
        <v>135</v>
      </c>
      <c r="H2097">
        <v>110.7</v>
      </c>
      <c r="I2097" s="26">
        <f t="shared" si="64"/>
        <v>45413</v>
      </c>
      <c r="J2097" s="26">
        <f>INDEX(customers!$L:$L,MATCH(orders!$B2097,customers!$A:$A,0))</f>
        <v>44621</v>
      </c>
      <c r="K2097">
        <v>1</v>
      </c>
      <c r="L2097">
        <f t="shared" si="65"/>
        <v>26</v>
      </c>
      <c r="M2097" s="26" t="str">
        <f>INDEX(customers!$I:$I,MATCH(orders!$B2097,customers!$A:$A,0))</f>
        <v>Social Media</v>
      </c>
      <c r="N2097" s="26" t="str">
        <f>INDEX(customers!$E:$E,MATCH(orders!$B2097,customers!$A:$A,0))</f>
        <v>North America</v>
      </c>
      <c r="O2097" s="26" t="str">
        <f>INDEX(customers!$F:$F,MATCH(orders!$B2097,customers!$A:$A,0))</f>
        <v>Tech</v>
      </c>
      <c r="P2097" s="26" t="str">
        <f>INDEX(customers!$G:$G,MATCH(orders!$B2097,customers!$A:$A,0))</f>
        <v>SMBs</v>
      </c>
      <c r="Q2097" t="str">
        <f>INDEX(customers!$J:$J,MATCH(orders!$B2097,customers!$A:$A,0))</f>
        <v>Basic</v>
      </c>
      <c r="R2097" t="str">
        <f>INDEX(customers!$K:$K,MATCH(orders!$B2097,customers!$A:$A,0))</f>
        <v>Monthly</v>
      </c>
    </row>
    <row r="2098" spans="1:18" x14ac:dyDescent="0.25">
      <c r="A2098" t="s">
        <v>3862</v>
      </c>
      <c r="B2098" t="s">
        <v>3797</v>
      </c>
      <c r="C2098" t="s">
        <v>3863</v>
      </c>
      <c r="D2098">
        <v>45460</v>
      </c>
      <c r="E2098" t="s">
        <v>18</v>
      </c>
      <c r="F2098" t="s">
        <v>4</v>
      </c>
      <c r="G2098">
        <v>135</v>
      </c>
      <c r="H2098">
        <v>110.7</v>
      </c>
      <c r="I2098" s="26">
        <f t="shared" si="64"/>
        <v>45444</v>
      </c>
      <c r="J2098" s="26">
        <f>INDEX(customers!$L:$L,MATCH(orders!$B2098,customers!$A:$A,0))</f>
        <v>44621</v>
      </c>
      <c r="K2098">
        <v>1</v>
      </c>
      <c r="L2098">
        <f t="shared" si="65"/>
        <v>27</v>
      </c>
      <c r="M2098" s="26" t="str">
        <f>INDEX(customers!$I:$I,MATCH(orders!$B2098,customers!$A:$A,0))</f>
        <v>Social Media</v>
      </c>
      <c r="N2098" s="26" t="str">
        <f>INDEX(customers!$E:$E,MATCH(orders!$B2098,customers!$A:$A,0))</f>
        <v>North America</v>
      </c>
      <c r="O2098" s="26" t="str">
        <f>INDEX(customers!$F:$F,MATCH(orders!$B2098,customers!$A:$A,0))</f>
        <v>Tech</v>
      </c>
      <c r="P2098" s="26" t="str">
        <f>INDEX(customers!$G:$G,MATCH(orders!$B2098,customers!$A:$A,0))</f>
        <v>SMBs</v>
      </c>
      <c r="Q2098" t="str">
        <f>INDEX(customers!$J:$J,MATCH(orders!$B2098,customers!$A:$A,0))</f>
        <v>Basic</v>
      </c>
      <c r="R2098" t="str">
        <f>INDEX(customers!$K:$K,MATCH(orders!$B2098,customers!$A:$A,0))</f>
        <v>Monthly</v>
      </c>
    </row>
    <row r="2099" spans="1:18" x14ac:dyDescent="0.25">
      <c r="A2099" t="s">
        <v>3864</v>
      </c>
      <c r="B2099" t="s">
        <v>3797</v>
      </c>
      <c r="C2099" t="s">
        <v>3863</v>
      </c>
      <c r="D2099">
        <v>45490</v>
      </c>
      <c r="E2099" t="s">
        <v>18</v>
      </c>
      <c r="F2099" t="s">
        <v>4</v>
      </c>
      <c r="G2099">
        <v>135</v>
      </c>
      <c r="H2099">
        <v>110.7</v>
      </c>
      <c r="I2099" s="26">
        <f t="shared" si="64"/>
        <v>45474</v>
      </c>
      <c r="J2099" s="26">
        <f>INDEX(customers!$L:$L,MATCH(orders!$B2099,customers!$A:$A,0))</f>
        <v>44621</v>
      </c>
      <c r="K2099">
        <v>1</v>
      </c>
      <c r="L2099">
        <f t="shared" si="65"/>
        <v>28</v>
      </c>
      <c r="M2099" s="26" t="str">
        <f>INDEX(customers!$I:$I,MATCH(orders!$B2099,customers!$A:$A,0))</f>
        <v>Social Media</v>
      </c>
      <c r="N2099" s="26" t="str">
        <f>INDEX(customers!$E:$E,MATCH(orders!$B2099,customers!$A:$A,0))</f>
        <v>North America</v>
      </c>
      <c r="O2099" s="26" t="str">
        <f>INDEX(customers!$F:$F,MATCH(orders!$B2099,customers!$A:$A,0))</f>
        <v>Tech</v>
      </c>
      <c r="P2099" s="26" t="str">
        <f>INDEX(customers!$G:$G,MATCH(orders!$B2099,customers!$A:$A,0))</f>
        <v>SMBs</v>
      </c>
      <c r="Q2099" t="str">
        <f>INDEX(customers!$J:$J,MATCH(orders!$B2099,customers!$A:$A,0))</f>
        <v>Basic</v>
      </c>
      <c r="R2099" t="str">
        <f>INDEX(customers!$K:$K,MATCH(orders!$B2099,customers!$A:$A,0))</f>
        <v>Monthly</v>
      </c>
    </row>
    <row r="2100" spans="1:18" x14ac:dyDescent="0.25">
      <c r="A2100" t="s">
        <v>3865</v>
      </c>
      <c r="B2100" t="s">
        <v>3797</v>
      </c>
      <c r="C2100" t="s">
        <v>3866</v>
      </c>
      <c r="D2100">
        <v>45491</v>
      </c>
      <c r="E2100" t="s">
        <v>18</v>
      </c>
      <c r="F2100" t="s">
        <v>4</v>
      </c>
      <c r="G2100">
        <v>135</v>
      </c>
      <c r="H2100">
        <v>110.7</v>
      </c>
      <c r="I2100" s="26">
        <f t="shared" si="64"/>
        <v>45474</v>
      </c>
      <c r="J2100" s="26">
        <f>INDEX(customers!$L:$L,MATCH(orders!$B2100,customers!$A:$A,0))</f>
        <v>44621</v>
      </c>
      <c r="K2100">
        <v>1</v>
      </c>
      <c r="L2100">
        <f t="shared" si="65"/>
        <v>28</v>
      </c>
      <c r="M2100" s="26" t="str">
        <f>INDEX(customers!$I:$I,MATCH(orders!$B2100,customers!$A:$A,0))</f>
        <v>Social Media</v>
      </c>
      <c r="N2100" s="26" t="str">
        <f>INDEX(customers!$E:$E,MATCH(orders!$B2100,customers!$A:$A,0))</f>
        <v>North America</v>
      </c>
      <c r="O2100" s="26" t="str">
        <f>INDEX(customers!$F:$F,MATCH(orders!$B2100,customers!$A:$A,0))</f>
        <v>Tech</v>
      </c>
      <c r="P2100" s="26" t="str">
        <f>INDEX(customers!$G:$G,MATCH(orders!$B2100,customers!$A:$A,0))</f>
        <v>SMBs</v>
      </c>
      <c r="Q2100" t="str">
        <f>INDEX(customers!$J:$J,MATCH(orders!$B2100,customers!$A:$A,0))</f>
        <v>Basic</v>
      </c>
      <c r="R2100" t="str">
        <f>INDEX(customers!$K:$K,MATCH(orders!$B2100,customers!$A:$A,0))</f>
        <v>Monthly</v>
      </c>
    </row>
    <row r="2101" spans="1:18" x14ac:dyDescent="0.25">
      <c r="A2101" t="s">
        <v>3867</v>
      </c>
      <c r="B2101" t="s">
        <v>3797</v>
      </c>
      <c r="C2101" t="s">
        <v>3868</v>
      </c>
      <c r="D2101">
        <v>45522</v>
      </c>
      <c r="E2101" t="s">
        <v>18</v>
      </c>
      <c r="F2101" t="s">
        <v>4</v>
      </c>
      <c r="G2101">
        <v>135</v>
      </c>
      <c r="H2101">
        <v>110.7</v>
      </c>
      <c r="I2101" s="26">
        <f t="shared" si="64"/>
        <v>45505</v>
      </c>
      <c r="J2101" s="26">
        <f>INDEX(customers!$L:$L,MATCH(orders!$B2101,customers!$A:$A,0))</f>
        <v>44621</v>
      </c>
      <c r="K2101">
        <v>1</v>
      </c>
      <c r="L2101">
        <f t="shared" si="65"/>
        <v>29</v>
      </c>
      <c r="M2101" s="26" t="str">
        <f>INDEX(customers!$I:$I,MATCH(orders!$B2101,customers!$A:$A,0))</f>
        <v>Social Media</v>
      </c>
      <c r="N2101" s="26" t="str">
        <f>INDEX(customers!$E:$E,MATCH(orders!$B2101,customers!$A:$A,0))</f>
        <v>North America</v>
      </c>
      <c r="O2101" s="26" t="str">
        <f>INDEX(customers!$F:$F,MATCH(orders!$B2101,customers!$A:$A,0))</f>
        <v>Tech</v>
      </c>
      <c r="P2101" s="26" t="str">
        <f>INDEX(customers!$G:$G,MATCH(orders!$B2101,customers!$A:$A,0))</f>
        <v>SMBs</v>
      </c>
      <c r="Q2101" t="str">
        <f>INDEX(customers!$J:$J,MATCH(orders!$B2101,customers!$A:$A,0))</f>
        <v>Basic</v>
      </c>
      <c r="R2101" t="str">
        <f>INDEX(customers!$K:$K,MATCH(orders!$B2101,customers!$A:$A,0))</f>
        <v>Monthly</v>
      </c>
    </row>
    <row r="2102" spans="1:18" x14ac:dyDescent="0.25">
      <c r="A2102" t="s">
        <v>3869</v>
      </c>
      <c r="B2102" t="s">
        <v>3797</v>
      </c>
      <c r="C2102" t="s">
        <v>3870</v>
      </c>
      <c r="D2102">
        <v>45553</v>
      </c>
      <c r="E2102" t="s">
        <v>18</v>
      </c>
      <c r="F2102" t="s">
        <v>4</v>
      </c>
      <c r="G2102">
        <v>135</v>
      </c>
      <c r="H2102">
        <v>110.7</v>
      </c>
      <c r="I2102" s="26">
        <f t="shared" si="64"/>
        <v>45536</v>
      </c>
      <c r="J2102" s="26">
        <f>INDEX(customers!$L:$L,MATCH(orders!$B2102,customers!$A:$A,0))</f>
        <v>44621</v>
      </c>
      <c r="K2102">
        <v>1</v>
      </c>
      <c r="L2102">
        <f t="shared" si="65"/>
        <v>30</v>
      </c>
      <c r="M2102" s="26" t="str">
        <f>INDEX(customers!$I:$I,MATCH(orders!$B2102,customers!$A:$A,0))</f>
        <v>Social Media</v>
      </c>
      <c r="N2102" s="26" t="str">
        <f>INDEX(customers!$E:$E,MATCH(orders!$B2102,customers!$A:$A,0))</f>
        <v>North America</v>
      </c>
      <c r="O2102" s="26" t="str">
        <f>INDEX(customers!$F:$F,MATCH(orders!$B2102,customers!$A:$A,0))</f>
        <v>Tech</v>
      </c>
      <c r="P2102" s="26" t="str">
        <f>INDEX(customers!$G:$G,MATCH(orders!$B2102,customers!$A:$A,0))</f>
        <v>SMBs</v>
      </c>
      <c r="Q2102" t="str">
        <f>INDEX(customers!$J:$J,MATCH(orders!$B2102,customers!$A:$A,0))</f>
        <v>Basic</v>
      </c>
      <c r="R2102" t="str">
        <f>INDEX(customers!$K:$K,MATCH(orders!$B2102,customers!$A:$A,0))</f>
        <v>Monthly</v>
      </c>
    </row>
    <row r="2103" spans="1:18" x14ac:dyDescent="0.25">
      <c r="A2103" t="s">
        <v>3871</v>
      </c>
      <c r="B2103" t="s">
        <v>3797</v>
      </c>
      <c r="C2103" t="s">
        <v>3870</v>
      </c>
      <c r="D2103">
        <v>45583</v>
      </c>
      <c r="E2103" t="s">
        <v>18</v>
      </c>
      <c r="F2103" t="s">
        <v>4</v>
      </c>
      <c r="G2103">
        <v>135</v>
      </c>
      <c r="H2103">
        <v>110.7</v>
      </c>
      <c r="I2103" s="26">
        <f t="shared" si="64"/>
        <v>45566</v>
      </c>
      <c r="J2103" s="26">
        <f>INDEX(customers!$L:$L,MATCH(orders!$B2103,customers!$A:$A,0))</f>
        <v>44621</v>
      </c>
      <c r="K2103">
        <v>1</v>
      </c>
      <c r="L2103">
        <f t="shared" si="65"/>
        <v>31</v>
      </c>
      <c r="M2103" s="26" t="str">
        <f>INDEX(customers!$I:$I,MATCH(orders!$B2103,customers!$A:$A,0))</f>
        <v>Social Media</v>
      </c>
      <c r="N2103" s="26" t="str">
        <f>INDEX(customers!$E:$E,MATCH(orders!$B2103,customers!$A:$A,0))</f>
        <v>North America</v>
      </c>
      <c r="O2103" s="26" t="str">
        <f>INDEX(customers!$F:$F,MATCH(orders!$B2103,customers!$A:$A,0))</f>
        <v>Tech</v>
      </c>
      <c r="P2103" s="26" t="str">
        <f>INDEX(customers!$G:$G,MATCH(orders!$B2103,customers!$A:$A,0))</f>
        <v>SMBs</v>
      </c>
      <c r="Q2103" t="str">
        <f>INDEX(customers!$J:$J,MATCH(orders!$B2103,customers!$A:$A,0))</f>
        <v>Basic</v>
      </c>
      <c r="R2103" t="str">
        <f>INDEX(customers!$K:$K,MATCH(orders!$B2103,customers!$A:$A,0))</f>
        <v>Monthly</v>
      </c>
    </row>
    <row r="2104" spans="1:18" x14ac:dyDescent="0.25">
      <c r="A2104" t="s">
        <v>3872</v>
      </c>
      <c r="B2104" t="s">
        <v>3797</v>
      </c>
      <c r="C2104" t="s">
        <v>3873</v>
      </c>
      <c r="D2104">
        <v>45584</v>
      </c>
      <c r="E2104" t="s">
        <v>18</v>
      </c>
      <c r="F2104" t="s">
        <v>4</v>
      </c>
      <c r="G2104">
        <v>135</v>
      </c>
      <c r="H2104">
        <v>110.7</v>
      </c>
      <c r="I2104" s="26">
        <f t="shared" si="64"/>
        <v>45566</v>
      </c>
      <c r="J2104" s="26">
        <f>INDEX(customers!$L:$L,MATCH(orders!$B2104,customers!$A:$A,0))</f>
        <v>44621</v>
      </c>
      <c r="K2104">
        <v>1</v>
      </c>
      <c r="L2104">
        <f t="shared" si="65"/>
        <v>31</v>
      </c>
      <c r="M2104" s="26" t="str">
        <f>INDEX(customers!$I:$I,MATCH(orders!$B2104,customers!$A:$A,0))</f>
        <v>Social Media</v>
      </c>
      <c r="N2104" s="26" t="str">
        <f>INDEX(customers!$E:$E,MATCH(orders!$B2104,customers!$A:$A,0))</f>
        <v>North America</v>
      </c>
      <c r="O2104" s="26" t="str">
        <f>INDEX(customers!$F:$F,MATCH(orders!$B2104,customers!$A:$A,0))</f>
        <v>Tech</v>
      </c>
      <c r="P2104" s="26" t="str">
        <f>INDEX(customers!$G:$G,MATCH(orders!$B2104,customers!$A:$A,0))</f>
        <v>SMBs</v>
      </c>
      <c r="Q2104" t="str">
        <f>INDEX(customers!$J:$J,MATCH(orders!$B2104,customers!$A:$A,0))</f>
        <v>Basic</v>
      </c>
      <c r="R2104" t="str">
        <f>INDEX(customers!$K:$K,MATCH(orders!$B2104,customers!$A:$A,0))</f>
        <v>Monthly</v>
      </c>
    </row>
    <row r="2105" spans="1:18" x14ac:dyDescent="0.25">
      <c r="A2105" t="s">
        <v>3874</v>
      </c>
      <c r="B2105" t="s">
        <v>3797</v>
      </c>
      <c r="C2105" t="s">
        <v>3875</v>
      </c>
      <c r="D2105">
        <v>45615</v>
      </c>
      <c r="E2105" t="s">
        <v>18</v>
      </c>
      <c r="F2105" t="s">
        <v>4</v>
      </c>
      <c r="G2105">
        <v>135</v>
      </c>
      <c r="H2105">
        <v>110.7</v>
      </c>
      <c r="I2105" s="26">
        <f t="shared" si="64"/>
        <v>45597</v>
      </c>
      <c r="J2105" s="26">
        <f>INDEX(customers!$L:$L,MATCH(orders!$B2105,customers!$A:$A,0))</f>
        <v>44621</v>
      </c>
      <c r="K2105">
        <v>1</v>
      </c>
      <c r="L2105">
        <f t="shared" si="65"/>
        <v>32</v>
      </c>
      <c r="M2105" s="26" t="str">
        <f>INDEX(customers!$I:$I,MATCH(orders!$B2105,customers!$A:$A,0))</f>
        <v>Social Media</v>
      </c>
      <c r="N2105" s="26" t="str">
        <f>INDEX(customers!$E:$E,MATCH(orders!$B2105,customers!$A:$A,0))</f>
        <v>North America</v>
      </c>
      <c r="O2105" s="26" t="str">
        <f>INDEX(customers!$F:$F,MATCH(orders!$B2105,customers!$A:$A,0))</f>
        <v>Tech</v>
      </c>
      <c r="P2105" s="26" t="str">
        <f>INDEX(customers!$G:$G,MATCH(orders!$B2105,customers!$A:$A,0))</f>
        <v>SMBs</v>
      </c>
      <c r="Q2105" t="str">
        <f>INDEX(customers!$J:$J,MATCH(orders!$B2105,customers!$A:$A,0))</f>
        <v>Basic</v>
      </c>
      <c r="R2105" t="str">
        <f>INDEX(customers!$K:$K,MATCH(orders!$B2105,customers!$A:$A,0))</f>
        <v>Monthly</v>
      </c>
    </row>
    <row r="2106" spans="1:18" x14ac:dyDescent="0.25">
      <c r="A2106" t="s">
        <v>3876</v>
      </c>
      <c r="B2106" t="s">
        <v>3797</v>
      </c>
      <c r="C2106" t="s">
        <v>3875</v>
      </c>
      <c r="D2106">
        <v>45645</v>
      </c>
      <c r="E2106" t="s">
        <v>18</v>
      </c>
      <c r="F2106" t="s">
        <v>4</v>
      </c>
      <c r="G2106">
        <v>135</v>
      </c>
      <c r="H2106">
        <v>110.7</v>
      </c>
      <c r="I2106" s="26">
        <f t="shared" si="64"/>
        <v>45627</v>
      </c>
      <c r="J2106" s="26">
        <f>INDEX(customers!$L:$L,MATCH(orders!$B2106,customers!$A:$A,0))</f>
        <v>44621</v>
      </c>
      <c r="K2106">
        <v>1</v>
      </c>
      <c r="L2106">
        <f t="shared" si="65"/>
        <v>33</v>
      </c>
      <c r="M2106" s="26" t="str">
        <f>INDEX(customers!$I:$I,MATCH(orders!$B2106,customers!$A:$A,0))</f>
        <v>Social Media</v>
      </c>
      <c r="N2106" s="26" t="str">
        <f>INDEX(customers!$E:$E,MATCH(orders!$B2106,customers!$A:$A,0))</f>
        <v>North America</v>
      </c>
      <c r="O2106" s="26" t="str">
        <f>INDEX(customers!$F:$F,MATCH(orders!$B2106,customers!$A:$A,0))</f>
        <v>Tech</v>
      </c>
      <c r="P2106" s="26" t="str">
        <f>INDEX(customers!$G:$G,MATCH(orders!$B2106,customers!$A:$A,0))</f>
        <v>SMBs</v>
      </c>
      <c r="Q2106" t="str">
        <f>INDEX(customers!$J:$J,MATCH(orders!$B2106,customers!$A:$A,0))</f>
        <v>Basic</v>
      </c>
      <c r="R2106" t="str">
        <f>INDEX(customers!$K:$K,MATCH(orders!$B2106,customers!$A:$A,0))</f>
        <v>Monthly</v>
      </c>
    </row>
    <row r="2107" spans="1:18" x14ac:dyDescent="0.25">
      <c r="A2107" t="s">
        <v>3877</v>
      </c>
      <c r="B2107" t="s">
        <v>3797</v>
      </c>
      <c r="C2107" t="s">
        <v>3878</v>
      </c>
      <c r="D2107">
        <v>45646</v>
      </c>
      <c r="E2107" t="s">
        <v>18</v>
      </c>
      <c r="F2107" t="s">
        <v>4</v>
      </c>
      <c r="G2107">
        <v>135</v>
      </c>
      <c r="H2107">
        <v>110.7</v>
      </c>
      <c r="I2107" s="26">
        <f t="shared" si="64"/>
        <v>45627</v>
      </c>
      <c r="J2107" s="26">
        <f>INDEX(customers!$L:$L,MATCH(orders!$B2107,customers!$A:$A,0))</f>
        <v>44621</v>
      </c>
      <c r="K2107">
        <v>1</v>
      </c>
      <c r="L2107">
        <f t="shared" si="65"/>
        <v>33</v>
      </c>
      <c r="M2107" s="26" t="str">
        <f>INDEX(customers!$I:$I,MATCH(orders!$B2107,customers!$A:$A,0))</f>
        <v>Social Media</v>
      </c>
      <c r="N2107" s="26" t="str">
        <f>INDEX(customers!$E:$E,MATCH(orders!$B2107,customers!$A:$A,0))</f>
        <v>North America</v>
      </c>
      <c r="O2107" s="26" t="str">
        <f>INDEX(customers!$F:$F,MATCH(orders!$B2107,customers!$A:$A,0))</f>
        <v>Tech</v>
      </c>
      <c r="P2107" s="26" t="str">
        <f>INDEX(customers!$G:$G,MATCH(orders!$B2107,customers!$A:$A,0))</f>
        <v>SMBs</v>
      </c>
      <c r="Q2107" t="str">
        <f>INDEX(customers!$J:$J,MATCH(orders!$B2107,customers!$A:$A,0))</f>
        <v>Basic</v>
      </c>
      <c r="R2107" t="str">
        <f>INDEX(customers!$K:$K,MATCH(orders!$B2107,customers!$A:$A,0))</f>
        <v>Monthly</v>
      </c>
    </row>
    <row r="2108" spans="1:18" x14ac:dyDescent="0.25">
      <c r="A2108" t="s">
        <v>3879</v>
      </c>
      <c r="B2108" t="s">
        <v>3880</v>
      </c>
      <c r="C2108" t="s">
        <v>3881</v>
      </c>
      <c r="D2108">
        <v>45620</v>
      </c>
      <c r="E2108" t="s">
        <v>19</v>
      </c>
      <c r="F2108" t="s">
        <v>5</v>
      </c>
      <c r="G2108">
        <v>3600</v>
      </c>
      <c r="H2108">
        <v>3060</v>
      </c>
      <c r="I2108" s="26">
        <f t="shared" si="64"/>
        <v>45597</v>
      </c>
      <c r="J2108" s="26">
        <f>INDEX(customers!$L:$L,MATCH(orders!$B2108,customers!$A:$A,0))</f>
        <v>45597</v>
      </c>
      <c r="K2108">
        <v>1</v>
      </c>
      <c r="L2108">
        <f t="shared" si="65"/>
        <v>0</v>
      </c>
      <c r="M2108" s="26" t="str">
        <f>INDEX(customers!$I:$I,MATCH(orders!$B2108,customers!$A:$A,0))</f>
        <v>Affiliate</v>
      </c>
      <c r="N2108" s="26" t="str">
        <f>INDEX(customers!$E:$E,MATCH(orders!$B2108,customers!$A:$A,0))</f>
        <v>North America</v>
      </c>
      <c r="O2108" s="26" t="str">
        <f>INDEX(customers!$F:$F,MATCH(orders!$B2108,customers!$A:$A,0))</f>
        <v>Tech</v>
      </c>
      <c r="P2108" s="26" t="str">
        <f>INDEX(customers!$G:$G,MATCH(orders!$B2108,customers!$A:$A,0))</f>
        <v>SMBs</v>
      </c>
      <c r="Q2108" t="str">
        <f>INDEX(customers!$J:$J,MATCH(orders!$B2108,customers!$A:$A,0))</f>
        <v>Basic</v>
      </c>
      <c r="R2108" t="str">
        <f>INDEX(customers!$K:$K,MATCH(orders!$B2108,customers!$A:$A,0))</f>
        <v>Monthly</v>
      </c>
    </row>
    <row r="2109" spans="1:18" x14ac:dyDescent="0.25">
      <c r="A2109" t="s">
        <v>3882</v>
      </c>
      <c r="B2109" t="s">
        <v>3883</v>
      </c>
      <c r="C2109" t="s">
        <v>3884</v>
      </c>
      <c r="D2109">
        <v>45159</v>
      </c>
      <c r="E2109" t="s">
        <v>17</v>
      </c>
      <c r="F2109" t="s">
        <v>4</v>
      </c>
      <c r="G2109">
        <v>75</v>
      </c>
      <c r="H2109">
        <v>60</v>
      </c>
      <c r="I2109" s="26">
        <f t="shared" si="64"/>
        <v>45139</v>
      </c>
      <c r="J2109" s="26">
        <f>INDEX(customers!$L:$L,MATCH(orders!$B2109,customers!$A:$A,0))</f>
        <v>45139</v>
      </c>
      <c r="K2109">
        <v>1</v>
      </c>
      <c r="L2109">
        <f t="shared" si="65"/>
        <v>0</v>
      </c>
      <c r="M2109" s="26" t="str">
        <f>INDEX(customers!$I:$I,MATCH(orders!$B2109,customers!$A:$A,0))</f>
        <v>Affiliate</v>
      </c>
      <c r="N2109" s="26" t="str">
        <f>INDEX(customers!$E:$E,MATCH(orders!$B2109,customers!$A:$A,0))</f>
        <v>North America</v>
      </c>
      <c r="O2109" s="26" t="str">
        <f>INDEX(customers!$F:$F,MATCH(orders!$B2109,customers!$A:$A,0))</f>
        <v>Healthcare</v>
      </c>
      <c r="P2109" s="26" t="str">
        <f>INDEX(customers!$G:$G,MATCH(orders!$B2109,customers!$A:$A,0))</f>
        <v>SMBs</v>
      </c>
      <c r="Q2109" t="str">
        <f>INDEX(customers!$J:$J,MATCH(orders!$B2109,customers!$A:$A,0))</f>
        <v>Basic</v>
      </c>
      <c r="R2109" t="str">
        <f>INDEX(customers!$K:$K,MATCH(orders!$B2109,customers!$A:$A,0))</f>
        <v>Monthly</v>
      </c>
    </row>
    <row r="2110" spans="1:18" x14ac:dyDescent="0.25">
      <c r="A2110" t="s">
        <v>3885</v>
      </c>
      <c r="B2110" t="s">
        <v>3883</v>
      </c>
      <c r="C2110" t="s">
        <v>3886</v>
      </c>
      <c r="D2110">
        <v>45190</v>
      </c>
      <c r="E2110" t="s">
        <v>17</v>
      </c>
      <c r="F2110" t="s">
        <v>4</v>
      </c>
      <c r="G2110">
        <v>75</v>
      </c>
      <c r="H2110">
        <v>60</v>
      </c>
      <c r="I2110" s="26">
        <f t="shared" si="64"/>
        <v>45170</v>
      </c>
      <c r="J2110" s="26">
        <f>INDEX(customers!$L:$L,MATCH(orders!$B2110,customers!$A:$A,0))</f>
        <v>45139</v>
      </c>
      <c r="K2110">
        <v>1</v>
      </c>
      <c r="L2110">
        <f t="shared" si="65"/>
        <v>1</v>
      </c>
      <c r="M2110" s="26" t="str">
        <f>INDEX(customers!$I:$I,MATCH(orders!$B2110,customers!$A:$A,0))</f>
        <v>Affiliate</v>
      </c>
      <c r="N2110" s="26" t="str">
        <f>INDEX(customers!$E:$E,MATCH(orders!$B2110,customers!$A:$A,0))</f>
        <v>North America</v>
      </c>
      <c r="O2110" s="26" t="str">
        <f>INDEX(customers!$F:$F,MATCH(orders!$B2110,customers!$A:$A,0))</f>
        <v>Healthcare</v>
      </c>
      <c r="P2110" s="26" t="str">
        <f>INDEX(customers!$G:$G,MATCH(orders!$B2110,customers!$A:$A,0))</f>
        <v>SMBs</v>
      </c>
      <c r="Q2110" t="str">
        <f>INDEX(customers!$J:$J,MATCH(orders!$B2110,customers!$A:$A,0))</f>
        <v>Basic</v>
      </c>
      <c r="R2110" t="str">
        <f>INDEX(customers!$K:$K,MATCH(orders!$B2110,customers!$A:$A,0))</f>
        <v>Monthly</v>
      </c>
    </row>
    <row r="2111" spans="1:18" x14ac:dyDescent="0.25">
      <c r="A2111" t="s">
        <v>3887</v>
      </c>
      <c r="B2111" t="s">
        <v>3883</v>
      </c>
      <c r="C2111" t="s">
        <v>3886</v>
      </c>
      <c r="D2111">
        <v>45220</v>
      </c>
      <c r="E2111" t="s">
        <v>17</v>
      </c>
      <c r="F2111" t="s">
        <v>4</v>
      </c>
      <c r="G2111">
        <v>75</v>
      </c>
      <c r="H2111">
        <v>60</v>
      </c>
      <c r="I2111" s="26">
        <f t="shared" si="64"/>
        <v>45200</v>
      </c>
      <c r="J2111" s="26">
        <f>INDEX(customers!$L:$L,MATCH(orders!$B2111,customers!$A:$A,0))</f>
        <v>45139</v>
      </c>
      <c r="K2111">
        <v>1</v>
      </c>
      <c r="L2111">
        <f t="shared" si="65"/>
        <v>2</v>
      </c>
      <c r="M2111" s="26" t="str">
        <f>INDEX(customers!$I:$I,MATCH(orders!$B2111,customers!$A:$A,0))</f>
        <v>Affiliate</v>
      </c>
      <c r="N2111" s="26" t="str">
        <f>INDEX(customers!$E:$E,MATCH(orders!$B2111,customers!$A:$A,0))</f>
        <v>North America</v>
      </c>
      <c r="O2111" s="26" t="str">
        <f>INDEX(customers!$F:$F,MATCH(orders!$B2111,customers!$A:$A,0))</f>
        <v>Healthcare</v>
      </c>
      <c r="P2111" s="26" t="str">
        <f>INDEX(customers!$G:$G,MATCH(orders!$B2111,customers!$A:$A,0))</f>
        <v>SMBs</v>
      </c>
      <c r="Q2111" t="str">
        <f>INDEX(customers!$J:$J,MATCH(orders!$B2111,customers!$A:$A,0))</f>
        <v>Basic</v>
      </c>
      <c r="R2111" t="str">
        <f>INDEX(customers!$K:$K,MATCH(orders!$B2111,customers!$A:$A,0))</f>
        <v>Monthly</v>
      </c>
    </row>
    <row r="2112" spans="1:18" x14ac:dyDescent="0.25">
      <c r="A2112" t="s">
        <v>3888</v>
      </c>
      <c r="B2112" t="s">
        <v>3883</v>
      </c>
      <c r="C2112" t="s">
        <v>3889</v>
      </c>
      <c r="D2112">
        <v>45221</v>
      </c>
      <c r="E2112" t="s">
        <v>17</v>
      </c>
      <c r="F2112" t="s">
        <v>4</v>
      </c>
      <c r="G2112">
        <v>75</v>
      </c>
      <c r="H2112">
        <v>60</v>
      </c>
      <c r="I2112" s="26">
        <f t="shared" si="64"/>
        <v>45200</v>
      </c>
      <c r="J2112" s="26">
        <f>INDEX(customers!$L:$L,MATCH(orders!$B2112,customers!$A:$A,0))</f>
        <v>45139</v>
      </c>
      <c r="K2112">
        <v>1</v>
      </c>
      <c r="L2112">
        <f t="shared" si="65"/>
        <v>2</v>
      </c>
      <c r="M2112" s="26" t="str">
        <f>INDEX(customers!$I:$I,MATCH(orders!$B2112,customers!$A:$A,0))</f>
        <v>Affiliate</v>
      </c>
      <c r="N2112" s="26" t="str">
        <f>INDEX(customers!$E:$E,MATCH(orders!$B2112,customers!$A:$A,0))</f>
        <v>North America</v>
      </c>
      <c r="O2112" s="26" t="str">
        <f>INDEX(customers!$F:$F,MATCH(orders!$B2112,customers!$A:$A,0))</f>
        <v>Healthcare</v>
      </c>
      <c r="P2112" s="26" t="str">
        <f>INDEX(customers!$G:$G,MATCH(orders!$B2112,customers!$A:$A,0))</f>
        <v>SMBs</v>
      </c>
      <c r="Q2112" t="str">
        <f>INDEX(customers!$J:$J,MATCH(orders!$B2112,customers!$A:$A,0))</f>
        <v>Basic</v>
      </c>
      <c r="R2112" t="str">
        <f>INDEX(customers!$K:$K,MATCH(orders!$B2112,customers!$A:$A,0))</f>
        <v>Monthly</v>
      </c>
    </row>
    <row r="2113" spans="1:18" x14ac:dyDescent="0.25">
      <c r="A2113" t="s">
        <v>3890</v>
      </c>
      <c r="B2113" t="s">
        <v>3883</v>
      </c>
      <c r="C2113" t="s">
        <v>3891</v>
      </c>
      <c r="D2113">
        <v>45252</v>
      </c>
      <c r="E2113" t="s">
        <v>17</v>
      </c>
      <c r="F2113" t="s">
        <v>4</v>
      </c>
      <c r="G2113">
        <v>75</v>
      </c>
      <c r="H2113">
        <v>60</v>
      </c>
      <c r="I2113" s="26">
        <f t="shared" si="64"/>
        <v>45231</v>
      </c>
      <c r="J2113" s="26">
        <f>INDEX(customers!$L:$L,MATCH(orders!$B2113,customers!$A:$A,0))</f>
        <v>45139</v>
      </c>
      <c r="K2113">
        <v>1</v>
      </c>
      <c r="L2113">
        <f t="shared" si="65"/>
        <v>3</v>
      </c>
      <c r="M2113" s="26" t="str">
        <f>INDEX(customers!$I:$I,MATCH(orders!$B2113,customers!$A:$A,0))</f>
        <v>Affiliate</v>
      </c>
      <c r="N2113" s="26" t="str">
        <f>INDEX(customers!$E:$E,MATCH(orders!$B2113,customers!$A:$A,0))</f>
        <v>North America</v>
      </c>
      <c r="O2113" s="26" t="str">
        <f>INDEX(customers!$F:$F,MATCH(orders!$B2113,customers!$A:$A,0))</f>
        <v>Healthcare</v>
      </c>
      <c r="P2113" s="26" t="str">
        <f>INDEX(customers!$G:$G,MATCH(orders!$B2113,customers!$A:$A,0))</f>
        <v>SMBs</v>
      </c>
      <c r="Q2113" t="str">
        <f>INDEX(customers!$J:$J,MATCH(orders!$B2113,customers!$A:$A,0))</f>
        <v>Basic</v>
      </c>
      <c r="R2113" t="str">
        <f>INDEX(customers!$K:$K,MATCH(orders!$B2113,customers!$A:$A,0))</f>
        <v>Monthly</v>
      </c>
    </row>
    <row r="2114" spans="1:18" x14ac:dyDescent="0.25">
      <c r="A2114" t="s">
        <v>3892</v>
      </c>
      <c r="B2114" t="s">
        <v>3883</v>
      </c>
      <c r="C2114" t="s">
        <v>3891</v>
      </c>
      <c r="D2114">
        <v>45282</v>
      </c>
      <c r="E2114" t="s">
        <v>17</v>
      </c>
      <c r="F2114" t="s">
        <v>4</v>
      </c>
      <c r="G2114">
        <v>75</v>
      </c>
      <c r="H2114">
        <v>60</v>
      </c>
      <c r="I2114" s="26">
        <f t="shared" ref="I2114:I2177" si="66">EOMONTH(D2114,-1)+1</f>
        <v>45261</v>
      </c>
      <c r="J2114" s="26">
        <f>INDEX(customers!$L:$L,MATCH(orders!$B2114,customers!$A:$A,0))</f>
        <v>45139</v>
      </c>
      <c r="K2114">
        <v>1</v>
      </c>
      <c r="L2114">
        <f t="shared" si="65"/>
        <v>4</v>
      </c>
      <c r="M2114" s="26" t="str">
        <f>INDEX(customers!$I:$I,MATCH(orders!$B2114,customers!$A:$A,0))</f>
        <v>Affiliate</v>
      </c>
      <c r="N2114" s="26" t="str">
        <f>INDEX(customers!$E:$E,MATCH(orders!$B2114,customers!$A:$A,0))</f>
        <v>North America</v>
      </c>
      <c r="O2114" s="26" t="str">
        <f>INDEX(customers!$F:$F,MATCH(orders!$B2114,customers!$A:$A,0))</f>
        <v>Healthcare</v>
      </c>
      <c r="P2114" s="26" t="str">
        <f>INDEX(customers!$G:$G,MATCH(orders!$B2114,customers!$A:$A,0))</f>
        <v>SMBs</v>
      </c>
      <c r="Q2114" t="str">
        <f>INDEX(customers!$J:$J,MATCH(orders!$B2114,customers!$A:$A,0))</f>
        <v>Basic</v>
      </c>
      <c r="R2114" t="str">
        <f>INDEX(customers!$K:$K,MATCH(orders!$B2114,customers!$A:$A,0))</f>
        <v>Monthly</v>
      </c>
    </row>
    <row r="2115" spans="1:18" x14ac:dyDescent="0.25">
      <c r="A2115" t="s">
        <v>3893</v>
      </c>
      <c r="B2115" t="s">
        <v>3883</v>
      </c>
      <c r="C2115" t="s">
        <v>3894</v>
      </c>
      <c r="D2115">
        <v>45283</v>
      </c>
      <c r="E2115" t="s">
        <v>17</v>
      </c>
      <c r="F2115" t="s">
        <v>4</v>
      </c>
      <c r="G2115">
        <v>75</v>
      </c>
      <c r="H2115">
        <v>60</v>
      </c>
      <c r="I2115" s="26">
        <f t="shared" si="66"/>
        <v>45261</v>
      </c>
      <c r="J2115" s="26">
        <f>INDEX(customers!$L:$L,MATCH(orders!$B2115,customers!$A:$A,0))</f>
        <v>45139</v>
      </c>
      <c r="K2115">
        <v>1</v>
      </c>
      <c r="L2115">
        <f t="shared" ref="L2115:L2178" si="67">DATEDIF(J2115,I2115,"M")</f>
        <v>4</v>
      </c>
      <c r="M2115" s="26" t="str">
        <f>INDEX(customers!$I:$I,MATCH(orders!$B2115,customers!$A:$A,0))</f>
        <v>Affiliate</v>
      </c>
      <c r="N2115" s="26" t="str">
        <f>INDEX(customers!$E:$E,MATCH(orders!$B2115,customers!$A:$A,0))</f>
        <v>North America</v>
      </c>
      <c r="O2115" s="26" t="str">
        <f>INDEX(customers!$F:$F,MATCH(orders!$B2115,customers!$A:$A,0))</f>
        <v>Healthcare</v>
      </c>
      <c r="P2115" s="26" t="str">
        <f>INDEX(customers!$G:$G,MATCH(orders!$B2115,customers!$A:$A,0))</f>
        <v>SMBs</v>
      </c>
      <c r="Q2115" t="str">
        <f>INDEX(customers!$J:$J,MATCH(orders!$B2115,customers!$A:$A,0))</f>
        <v>Basic</v>
      </c>
      <c r="R2115" t="str">
        <f>INDEX(customers!$K:$K,MATCH(orders!$B2115,customers!$A:$A,0))</f>
        <v>Monthly</v>
      </c>
    </row>
    <row r="2116" spans="1:18" x14ac:dyDescent="0.25">
      <c r="A2116" t="s">
        <v>3895</v>
      </c>
      <c r="B2116" t="s">
        <v>3883</v>
      </c>
      <c r="C2116" t="s">
        <v>3896</v>
      </c>
      <c r="D2116">
        <v>45314</v>
      </c>
      <c r="E2116" t="s">
        <v>17</v>
      </c>
      <c r="F2116" t="s">
        <v>4</v>
      </c>
      <c r="G2116">
        <v>75</v>
      </c>
      <c r="H2116">
        <v>60</v>
      </c>
      <c r="I2116" s="26">
        <f t="shared" si="66"/>
        <v>45292</v>
      </c>
      <c r="J2116" s="26">
        <f>INDEX(customers!$L:$L,MATCH(orders!$B2116,customers!$A:$A,0))</f>
        <v>45139</v>
      </c>
      <c r="K2116">
        <v>1</v>
      </c>
      <c r="L2116">
        <f t="shared" si="67"/>
        <v>5</v>
      </c>
      <c r="M2116" s="26" t="str">
        <f>INDEX(customers!$I:$I,MATCH(orders!$B2116,customers!$A:$A,0))</f>
        <v>Affiliate</v>
      </c>
      <c r="N2116" s="26" t="str">
        <f>INDEX(customers!$E:$E,MATCH(orders!$B2116,customers!$A:$A,0))</f>
        <v>North America</v>
      </c>
      <c r="O2116" s="26" t="str">
        <f>INDEX(customers!$F:$F,MATCH(orders!$B2116,customers!$A:$A,0))</f>
        <v>Healthcare</v>
      </c>
      <c r="P2116" s="26" t="str">
        <f>INDEX(customers!$G:$G,MATCH(orders!$B2116,customers!$A:$A,0))</f>
        <v>SMBs</v>
      </c>
      <c r="Q2116" t="str">
        <f>INDEX(customers!$J:$J,MATCH(orders!$B2116,customers!$A:$A,0))</f>
        <v>Basic</v>
      </c>
      <c r="R2116" t="str">
        <f>INDEX(customers!$K:$K,MATCH(orders!$B2116,customers!$A:$A,0))</f>
        <v>Monthly</v>
      </c>
    </row>
    <row r="2117" spans="1:18" x14ac:dyDescent="0.25">
      <c r="A2117" t="s">
        <v>3897</v>
      </c>
      <c r="B2117" t="s">
        <v>3883</v>
      </c>
      <c r="C2117" t="s">
        <v>3898</v>
      </c>
      <c r="D2117">
        <v>45345</v>
      </c>
      <c r="E2117" t="s">
        <v>18</v>
      </c>
      <c r="F2117" t="s">
        <v>4</v>
      </c>
      <c r="G2117">
        <v>135</v>
      </c>
      <c r="H2117">
        <v>110.7</v>
      </c>
      <c r="I2117" s="26">
        <f t="shared" si="66"/>
        <v>45323</v>
      </c>
      <c r="J2117" s="26">
        <f>INDEX(customers!$L:$L,MATCH(orders!$B2117,customers!$A:$A,0))</f>
        <v>45139</v>
      </c>
      <c r="K2117">
        <v>1</v>
      </c>
      <c r="L2117">
        <f t="shared" si="67"/>
        <v>6</v>
      </c>
      <c r="M2117" s="26" t="str">
        <f>INDEX(customers!$I:$I,MATCH(orders!$B2117,customers!$A:$A,0))</f>
        <v>Affiliate</v>
      </c>
      <c r="N2117" s="26" t="str">
        <f>INDEX(customers!$E:$E,MATCH(orders!$B2117,customers!$A:$A,0))</f>
        <v>North America</v>
      </c>
      <c r="O2117" s="26" t="str">
        <f>INDEX(customers!$F:$F,MATCH(orders!$B2117,customers!$A:$A,0))</f>
        <v>Healthcare</v>
      </c>
      <c r="P2117" s="26" t="str">
        <f>INDEX(customers!$G:$G,MATCH(orders!$B2117,customers!$A:$A,0))</f>
        <v>SMBs</v>
      </c>
      <c r="Q2117" t="str">
        <f>INDEX(customers!$J:$J,MATCH(orders!$B2117,customers!$A:$A,0))</f>
        <v>Basic</v>
      </c>
      <c r="R2117" t="str">
        <f>INDEX(customers!$K:$K,MATCH(orders!$B2117,customers!$A:$A,0))</f>
        <v>Monthly</v>
      </c>
    </row>
    <row r="2118" spans="1:18" x14ac:dyDescent="0.25">
      <c r="A2118" t="s">
        <v>3899</v>
      </c>
      <c r="B2118" t="s">
        <v>3883</v>
      </c>
      <c r="C2118" t="s">
        <v>3898</v>
      </c>
      <c r="D2118">
        <v>45374</v>
      </c>
      <c r="E2118" t="s">
        <v>18</v>
      </c>
      <c r="F2118" t="s">
        <v>4</v>
      </c>
      <c r="G2118">
        <v>135</v>
      </c>
      <c r="H2118">
        <v>110.7</v>
      </c>
      <c r="I2118" s="26">
        <f t="shared" si="66"/>
        <v>45352</v>
      </c>
      <c r="J2118" s="26">
        <f>INDEX(customers!$L:$L,MATCH(orders!$B2118,customers!$A:$A,0))</f>
        <v>45139</v>
      </c>
      <c r="K2118">
        <v>1</v>
      </c>
      <c r="L2118">
        <f t="shared" si="67"/>
        <v>7</v>
      </c>
      <c r="M2118" s="26" t="str">
        <f>INDEX(customers!$I:$I,MATCH(orders!$B2118,customers!$A:$A,0))</f>
        <v>Affiliate</v>
      </c>
      <c r="N2118" s="26" t="str">
        <f>INDEX(customers!$E:$E,MATCH(orders!$B2118,customers!$A:$A,0))</f>
        <v>North America</v>
      </c>
      <c r="O2118" s="26" t="str">
        <f>INDEX(customers!$F:$F,MATCH(orders!$B2118,customers!$A:$A,0))</f>
        <v>Healthcare</v>
      </c>
      <c r="P2118" s="26" t="str">
        <f>INDEX(customers!$G:$G,MATCH(orders!$B2118,customers!$A:$A,0))</f>
        <v>SMBs</v>
      </c>
      <c r="Q2118" t="str">
        <f>INDEX(customers!$J:$J,MATCH(orders!$B2118,customers!$A:$A,0))</f>
        <v>Basic</v>
      </c>
      <c r="R2118" t="str">
        <f>INDEX(customers!$K:$K,MATCH(orders!$B2118,customers!$A:$A,0))</f>
        <v>Monthly</v>
      </c>
    </row>
    <row r="2119" spans="1:18" x14ac:dyDescent="0.25">
      <c r="A2119" t="s">
        <v>3900</v>
      </c>
      <c r="B2119" t="s">
        <v>3883</v>
      </c>
      <c r="C2119" t="s">
        <v>3901</v>
      </c>
      <c r="D2119">
        <v>45376</v>
      </c>
      <c r="E2119" t="s">
        <v>18</v>
      </c>
      <c r="F2119" t="s">
        <v>4</v>
      </c>
      <c r="G2119">
        <v>135</v>
      </c>
      <c r="H2119">
        <v>110.7</v>
      </c>
      <c r="I2119" s="26">
        <f t="shared" si="66"/>
        <v>45352</v>
      </c>
      <c r="J2119" s="26">
        <f>INDEX(customers!$L:$L,MATCH(orders!$B2119,customers!$A:$A,0))</f>
        <v>45139</v>
      </c>
      <c r="K2119">
        <v>1</v>
      </c>
      <c r="L2119">
        <f t="shared" si="67"/>
        <v>7</v>
      </c>
      <c r="M2119" s="26" t="str">
        <f>INDEX(customers!$I:$I,MATCH(orders!$B2119,customers!$A:$A,0))</f>
        <v>Affiliate</v>
      </c>
      <c r="N2119" s="26" t="str">
        <f>INDEX(customers!$E:$E,MATCH(orders!$B2119,customers!$A:$A,0))</f>
        <v>North America</v>
      </c>
      <c r="O2119" s="26" t="str">
        <f>INDEX(customers!$F:$F,MATCH(orders!$B2119,customers!$A:$A,0))</f>
        <v>Healthcare</v>
      </c>
      <c r="P2119" s="26" t="str">
        <f>INDEX(customers!$G:$G,MATCH(orders!$B2119,customers!$A:$A,0))</f>
        <v>SMBs</v>
      </c>
      <c r="Q2119" t="str">
        <f>INDEX(customers!$J:$J,MATCH(orders!$B2119,customers!$A:$A,0))</f>
        <v>Basic</v>
      </c>
      <c r="R2119" t="str">
        <f>INDEX(customers!$K:$K,MATCH(orders!$B2119,customers!$A:$A,0))</f>
        <v>Monthly</v>
      </c>
    </row>
    <row r="2120" spans="1:18" x14ac:dyDescent="0.25">
      <c r="A2120" t="s">
        <v>3902</v>
      </c>
      <c r="B2120" t="s">
        <v>3883</v>
      </c>
      <c r="C2120" t="s">
        <v>3903</v>
      </c>
      <c r="D2120">
        <v>45407</v>
      </c>
      <c r="E2120" t="s">
        <v>18</v>
      </c>
      <c r="F2120" t="s">
        <v>4</v>
      </c>
      <c r="G2120">
        <v>135</v>
      </c>
      <c r="H2120">
        <v>110.7</v>
      </c>
      <c r="I2120" s="26">
        <f t="shared" si="66"/>
        <v>45383</v>
      </c>
      <c r="J2120" s="26">
        <f>INDEX(customers!$L:$L,MATCH(orders!$B2120,customers!$A:$A,0))</f>
        <v>45139</v>
      </c>
      <c r="K2120">
        <v>1</v>
      </c>
      <c r="L2120">
        <f t="shared" si="67"/>
        <v>8</v>
      </c>
      <c r="M2120" s="26" t="str">
        <f>INDEX(customers!$I:$I,MATCH(orders!$B2120,customers!$A:$A,0))</f>
        <v>Affiliate</v>
      </c>
      <c r="N2120" s="26" t="str">
        <f>INDEX(customers!$E:$E,MATCH(orders!$B2120,customers!$A:$A,0))</f>
        <v>North America</v>
      </c>
      <c r="O2120" s="26" t="str">
        <f>INDEX(customers!$F:$F,MATCH(orders!$B2120,customers!$A:$A,0))</f>
        <v>Healthcare</v>
      </c>
      <c r="P2120" s="26" t="str">
        <f>INDEX(customers!$G:$G,MATCH(orders!$B2120,customers!$A:$A,0))</f>
        <v>SMBs</v>
      </c>
      <c r="Q2120" t="str">
        <f>INDEX(customers!$J:$J,MATCH(orders!$B2120,customers!$A:$A,0))</f>
        <v>Basic</v>
      </c>
      <c r="R2120" t="str">
        <f>INDEX(customers!$K:$K,MATCH(orders!$B2120,customers!$A:$A,0))</f>
        <v>Monthly</v>
      </c>
    </row>
    <row r="2121" spans="1:18" x14ac:dyDescent="0.25">
      <c r="A2121" t="s">
        <v>3904</v>
      </c>
      <c r="B2121" t="s">
        <v>3883</v>
      </c>
      <c r="C2121" t="s">
        <v>3903</v>
      </c>
      <c r="D2121">
        <v>45437</v>
      </c>
      <c r="E2121" t="s">
        <v>18</v>
      </c>
      <c r="F2121" t="s">
        <v>4</v>
      </c>
      <c r="G2121">
        <v>135</v>
      </c>
      <c r="H2121">
        <v>110.7</v>
      </c>
      <c r="I2121" s="26">
        <f t="shared" si="66"/>
        <v>45413</v>
      </c>
      <c r="J2121" s="26">
        <f>INDEX(customers!$L:$L,MATCH(orders!$B2121,customers!$A:$A,0))</f>
        <v>45139</v>
      </c>
      <c r="K2121">
        <v>1</v>
      </c>
      <c r="L2121">
        <f t="shared" si="67"/>
        <v>9</v>
      </c>
      <c r="M2121" s="26" t="str">
        <f>INDEX(customers!$I:$I,MATCH(orders!$B2121,customers!$A:$A,0))</f>
        <v>Affiliate</v>
      </c>
      <c r="N2121" s="26" t="str">
        <f>INDEX(customers!$E:$E,MATCH(orders!$B2121,customers!$A:$A,0))</f>
        <v>North America</v>
      </c>
      <c r="O2121" s="26" t="str">
        <f>INDEX(customers!$F:$F,MATCH(orders!$B2121,customers!$A:$A,0))</f>
        <v>Healthcare</v>
      </c>
      <c r="P2121" s="26" t="str">
        <f>INDEX(customers!$G:$G,MATCH(orders!$B2121,customers!$A:$A,0))</f>
        <v>SMBs</v>
      </c>
      <c r="Q2121" t="str">
        <f>INDEX(customers!$J:$J,MATCH(orders!$B2121,customers!$A:$A,0))</f>
        <v>Basic</v>
      </c>
      <c r="R2121" t="str">
        <f>INDEX(customers!$K:$K,MATCH(orders!$B2121,customers!$A:$A,0))</f>
        <v>Monthly</v>
      </c>
    </row>
    <row r="2122" spans="1:18" x14ac:dyDescent="0.25">
      <c r="A2122" t="s">
        <v>3905</v>
      </c>
      <c r="B2122" t="s">
        <v>3883</v>
      </c>
      <c r="C2122" t="s">
        <v>3906</v>
      </c>
      <c r="D2122">
        <v>45438</v>
      </c>
      <c r="E2122" t="s">
        <v>18</v>
      </c>
      <c r="F2122" t="s">
        <v>4</v>
      </c>
      <c r="G2122">
        <v>135</v>
      </c>
      <c r="H2122">
        <v>110.7</v>
      </c>
      <c r="I2122" s="26">
        <f t="shared" si="66"/>
        <v>45413</v>
      </c>
      <c r="J2122" s="26">
        <f>INDEX(customers!$L:$L,MATCH(orders!$B2122,customers!$A:$A,0))</f>
        <v>45139</v>
      </c>
      <c r="K2122">
        <v>1</v>
      </c>
      <c r="L2122">
        <f t="shared" si="67"/>
        <v>9</v>
      </c>
      <c r="M2122" s="26" t="str">
        <f>INDEX(customers!$I:$I,MATCH(orders!$B2122,customers!$A:$A,0))</f>
        <v>Affiliate</v>
      </c>
      <c r="N2122" s="26" t="str">
        <f>INDEX(customers!$E:$E,MATCH(orders!$B2122,customers!$A:$A,0))</f>
        <v>North America</v>
      </c>
      <c r="O2122" s="26" t="str">
        <f>INDEX(customers!$F:$F,MATCH(orders!$B2122,customers!$A:$A,0))</f>
        <v>Healthcare</v>
      </c>
      <c r="P2122" s="26" t="str">
        <f>INDEX(customers!$G:$G,MATCH(orders!$B2122,customers!$A:$A,0))</f>
        <v>SMBs</v>
      </c>
      <c r="Q2122" t="str">
        <f>INDEX(customers!$J:$J,MATCH(orders!$B2122,customers!$A:$A,0))</f>
        <v>Basic</v>
      </c>
      <c r="R2122" t="str">
        <f>INDEX(customers!$K:$K,MATCH(orders!$B2122,customers!$A:$A,0))</f>
        <v>Monthly</v>
      </c>
    </row>
    <row r="2123" spans="1:18" x14ac:dyDescent="0.25">
      <c r="A2123" t="s">
        <v>3907</v>
      </c>
      <c r="B2123" t="s">
        <v>3883</v>
      </c>
      <c r="C2123" t="s">
        <v>3908</v>
      </c>
      <c r="D2123">
        <v>45469</v>
      </c>
      <c r="E2123" t="s">
        <v>18</v>
      </c>
      <c r="F2123" t="s">
        <v>4</v>
      </c>
      <c r="G2123">
        <v>135</v>
      </c>
      <c r="H2123">
        <v>110.7</v>
      </c>
      <c r="I2123" s="26">
        <f t="shared" si="66"/>
        <v>45444</v>
      </c>
      <c r="J2123" s="26">
        <f>INDEX(customers!$L:$L,MATCH(orders!$B2123,customers!$A:$A,0))</f>
        <v>45139</v>
      </c>
      <c r="K2123">
        <v>1</v>
      </c>
      <c r="L2123">
        <f t="shared" si="67"/>
        <v>10</v>
      </c>
      <c r="M2123" s="26" t="str">
        <f>INDEX(customers!$I:$I,MATCH(orders!$B2123,customers!$A:$A,0))</f>
        <v>Affiliate</v>
      </c>
      <c r="N2123" s="26" t="str">
        <f>INDEX(customers!$E:$E,MATCH(orders!$B2123,customers!$A:$A,0))</f>
        <v>North America</v>
      </c>
      <c r="O2123" s="26" t="str">
        <f>INDEX(customers!$F:$F,MATCH(orders!$B2123,customers!$A:$A,0))</f>
        <v>Healthcare</v>
      </c>
      <c r="P2123" s="26" t="str">
        <f>INDEX(customers!$G:$G,MATCH(orders!$B2123,customers!$A:$A,0))</f>
        <v>SMBs</v>
      </c>
      <c r="Q2123" t="str">
        <f>INDEX(customers!$J:$J,MATCH(orders!$B2123,customers!$A:$A,0))</f>
        <v>Basic</v>
      </c>
      <c r="R2123" t="str">
        <f>INDEX(customers!$K:$K,MATCH(orders!$B2123,customers!$A:$A,0))</f>
        <v>Monthly</v>
      </c>
    </row>
    <row r="2124" spans="1:18" x14ac:dyDescent="0.25">
      <c r="A2124" t="s">
        <v>3909</v>
      </c>
      <c r="B2124" t="s">
        <v>3883</v>
      </c>
      <c r="C2124" t="s">
        <v>3908</v>
      </c>
      <c r="D2124">
        <v>45499</v>
      </c>
      <c r="E2124" t="s">
        <v>18</v>
      </c>
      <c r="F2124" t="s">
        <v>4</v>
      </c>
      <c r="G2124">
        <v>135</v>
      </c>
      <c r="H2124">
        <v>110.7</v>
      </c>
      <c r="I2124" s="26">
        <f t="shared" si="66"/>
        <v>45474</v>
      </c>
      <c r="J2124" s="26">
        <f>INDEX(customers!$L:$L,MATCH(orders!$B2124,customers!$A:$A,0))</f>
        <v>45139</v>
      </c>
      <c r="K2124">
        <v>1</v>
      </c>
      <c r="L2124">
        <f t="shared" si="67"/>
        <v>11</v>
      </c>
      <c r="M2124" s="26" t="str">
        <f>INDEX(customers!$I:$I,MATCH(orders!$B2124,customers!$A:$A,0))</f>
        <v>Affiliate</v>
      </c>
      <c r="N2124" s="26" t="str">
        <f>INDEX(customers!$E:$E,MATCH(orders!$B2124,customers!$A:$A,0))</f>
        <v>North America</v>
      </c>
      <c r="O2124" s="26" t="str">
        <f>INDEX(customers!$F:$F,MATCH(orders!$B2124,customers!$A:$A,0))</f>
        <v>Healthcare</v>
      </c>
      <c r="P2124" s="26" t="str">
        <f>INDEX(customers!$G:$G,MATCH(orders!$B2124,customers!$A:$A,0))</f>
        <v>SMBs</v>
      </c>
      <c r="Q2124" t="str">
        <f>INDEX(customers!$J:$J,MATCH(orders!$B2124,customers!$A:$A,0))</f>
        <v>Basic</v>
      </c>
      <c r="R2124" t="str">
        <f>INDEX(customers!$K:$K,MATCH(orders!$B2124,customers!$A:$A,0))</f>
        <v>Monthly</v>
      </c>
    </row>
    <row r="2125" spans="1:18" x14ac:dyDescent="0.25">
      <c r="A2125" t="s">
        <v>3910</v>
      </c>
      <c r="B2125" t="s">
        <v>3883</v>
      </c>
      <c r="C2125" t="s">
        <v>3911</v>
      </c>
      <c r="D2125">
        <v>45500</v>
      </c>
      <c r="E2125" t="s">
        <v>18</v>
      </c>
      <c r="F2125" t="s">
        <v>4</v>
      </c>
      <c r="G2125">
        <v>135</v>
      </c>
      <c r="H2125">
        <v>110.7</v>
      </c>
      <c r="I2125" s="26">
        <f t="shared" si="66"/>
        <v>45474</v>
      </c>
      <c r="J2125" s="26">
        <f>INDEX(customers!$L:$L,MATCH(orders!$B2125,customers!$A:$A,0))</f>
        <v>45139</v>
      </c>
      <c r="K2125">
        <v>1</v>
      </c>
      <c r="L2125">
        <f t="shared" si="67"/>
        <v>11</v>
      </c>
      <c r="M2125" s="26" t="str">
        <f>INDEX(customers!$I:$I,MATCH(orders!$B2125,customers!$A:$A,0))</f>
        <v>Affiliate</v>
      </c>
      <c r="N2125" s="26" t="str">
        <f>INDEX(customers!$E:$E,MATCH(orders!$B2125,customers!$A:$A,0))</f>
        <v>North America</v>
      </c>
      <c r="O2125" s="26" t="str">
        <f>INDEX(customers!$F:$F,MATCH(orders!$B2125,customers!$A:$A,0))</f>
        <v>Healthcare</v>
      </c>
      <c r="P2125" s="26" t="str">
        <f>INDEX(customers!$G:$G,MATCH(orders!$B2125,customers!$A:$A,0))</f>
        <v>SMBs</v>
      </c>
      <c r="Q2125" t="str">
        <f>INDEX(customers!$J:$J,MATCH(orders!$B2125,customers!$A:$A,0))</f>
        <v>Basic</v>
      </c>
      <c r="R2125" t="str">
        <f>INDEX(customers!$K:$K,MATCH(orders!$B2125,customers!$A:$A,0))</f>
        <v>Monthly</v>
      </c>
    </row>
    <row r="2126" spans="1:18" x14ac:dyDescent="0.25">
      <c r="A2126" t="s">
        <v>3912</v>
      </c>
      <c r="B2126" t="s">
        <v>3883</v>
      </c>
      <c r="C2126" t="s">
        <v>3913</v>
      </c>
      <c r="D2126">
        <v>45531</v>
      </c>
      <c r="E2126" t="s">
        <v>18</v>
      </c>
      <c r="F2126" t="s">
        <v>4</v>
      </c>
      <c r="G2126">
        <v>135</v>
      </c>
      <c r="H2126">
        <v>110.7</v>
      </c>
      <c r="I2126" s="26">
        <f t="shared" si="66"/>
        <v>45505</v>
      </c>
      <c r="J2126" s="26">
        <f>INDEX(customers!$L:$L,MATCH(orders!$B2126,customers!$A:$A,0))</f>
        <v>45139</v>
      </c>
      <c r="K2126">
        <v>1</v>
      </c>
      <c r="L2126">
        <f t="shared" si="67"/>
        <v>12</v>
      </c>
      <c r="M2126" s="26" t="str">
        <f>INDEX(customers!$I:$I,MATCH(orders!$B2126,customers!$A:$A,0))</f>
        <v>Affiliate</v>
      </c>
      <c r="N2126" s="26" t="str">
        <f>INDEX(customers!$E:$E,MATCH(orders!$B2126,customers!$A:$A,0))</f>
        <v>North America</v>
      </c>
      <c r="O2126" s="26" t="str">
        <f>INDEX(customers!$F:$F,MATCH(orders!$B2126,customers!$A:$A,0))</f>
        <v>Healthcare</v>
      </c>
      <c r="P2126" s="26" t="str">
        <f>INDEX(customers!$G:$G,MATCH(orders!$B2126,customers!$A:$A,0))</f>
        <v>SMBs</v>
      </c>
      <c r="Q2126" t="str">
        <f>INDEX(customers!$J:$J,MATCH(orders!$B2126,customers!$A:$A,0))</f>
        <v>Basic</v>
      </c>
      <c r="R2126" t="str">
        <f>INDEX(customers!$K:$K,MATCH(orders!$B2126,customers!$A:$A,0))</f>
        <v>Monthly</v>
      </c>
    </row>
    <row r="2127" spans="1:18" x14ac:dyDescent="0.25">
      <c r="A2127" t="s">
        <v>3914</v>
      </c>
      <c r="B2127" t="s">
        <v>3883</v>
      </c>
      <c r="C2127" t="s">
        <v>3915</v>
      </c>
      <c r="D2127">
        <v>45562</v>
      </c>
      <c r="E2127" t="s">
        <v>18</v>
      </c>
      <c r="F2127" t="s">
        <v>4</v>
      </c>
      <c r="G2127">
        <v>135</v>
      </c>
      <c r="H2127">
        <v>110.7</v>
      </c>
      <c r="I2127" s="26">
        <f t="shared" si="66"/>
        <v>45536</v>
      </c>
      <c r="J2127" s="26">
        <f>INDEX(customers!$L:$L,MATCH(orders!$B2127,customers!$A:$A,0))</f>
        <v>45139</v>
      </c>
      <c r="K2127">
        <v>1</v>
      </c>
      <c r="L2127">
        <f t="shared" si="67"/>
        <v>13</v>
      </c>
      <c r="M2127" s="26" t="str">
        <f>INDEX(customers!$I:$I,MATCH(orders!$B2127,customers!$A:$A,0))</f>
        <v>Affiliate</v>
      </c>
      <c r="N2127" s="26" t="str">
        <f>INDEX(customers!$E:$E,MATCH(orders!$B2127,customers!$A:$A,0))</f>
        <v>North America</v>
      </c>
      <c r="O2127" s="26" t="str">
        <f>INDEX(customers!$F:$F,MATCH(orders!$B2127,customers!$A:$A,0))</f>
        <v>Healthcare</v>
      </c>
      <c r="P2127" s="26" t="str">
        <f>INDEX(customers!$G:$G,MATCH(orders!$B2127,customers!$A:$A,0))</f>
        <v>SMBs</v>
      </c>
      <c r="Q2127" t="str">
        <f>INDEX(customers!$J:$J,MATCH(orders!$B2127,customers!$A:$A,0))</f>
        <v>Basic</v>
      </c>
      <c r="R2127" t="str">
        <f>INDEX(customers!$K:$K,MATCH(orders!$B2127,customers!$A:$A,0))</f>
        <v>Monthly</v>
      </c>
    </row>
    <row r="2128" spans="1:18" x14ac:dyDescent="0.25">
      <c r="A2128" t="s">
        <v>3916</v>
      </c>
      <c r="B2128" t="s">
        <v>3883</v>
      </c>
      <c r="C2128" t="s">
        <v>3915</v>
      </c>
      <c r="D2128">
        <v>45592</v>
      </c>
      <c r="E2128" t="s">
        <v>18</v>
      </c>
      <c r="F2128" t="s">
        <v>4</v>
      </c>
      <c r="G2128">
        <v>135</v>
      </c>
      <c r="H2128">
        <v>110.7</v>
      </c>
      <c r="I2128" s="26">
        <f t="shared" si="66"/>
        <v>45566</v>
      </c>
      <c r="J2128" s="26">
        <f>INDEX(customers!$L:$L,MATCH(orders!$B2128,customers!$A:$A,0))</f>
        <v>45139</v>
      </c>
      <c r="K2128">
        <v>1</v>
      </c>
      <c r="L2128">
        <f t="shared" si="67"/>
        <v>14</v>
      </c>
      <c r="M2128" s="26" t="str">
        <f>INDEX(customers!$I:$I,MATCH(orders!$B2128,customers!$A:$A,0))</f>
        <v>Affiliate</v>
      </c>
      <c r="N2128" s="26" t="str">
        <f>INDEX(customers!$E:$E,MATCH(orders!$B2128,customers!$A:$A,0))</f>
        <v>North America</v>
      </c>
      <c r="O2128" s="26" t="str">
        <f>INDEX(customers!$F:$F,MATCH(orders!$B2128,customers!$A:$A,0))</f>
        <v>Healthcare</v>
      </c>
      <c r="P2128" s="26" t="str">
        <f>INDEX(customers!$G:$G,MATCH(orders!$B2128,customers!$A:$A,0))</f>
        <v>SMBs</v>
      </c>
      <c r="Q2128" t="str">
        <f>INDEX(customers!$J:$J,MATCH(orders!$B2128,customers!$A:$A,0))</f>
        <v>Basic</v>
      </c>
      <c r="R2128" t="str">
        <f>INDEX(customers!$K:$K,MATCH(orders!$B2128,customers!$A:$A,0))</f>
        <v>Monthly</v>
      </c>
    </row>
    <row r="2129" spans="1:18" x14ac:dyDescent="0.25">
      <c r="A2129" t="s">
        <v>3917</v>
      </c>
      <c r="B2129" t="s">
        <v>3883</v>
      </c>
      <c r="C2129" t="s">
        <v>3918</v>
      </c>
      <c r="D2129">
        <v>45593</v>
      </c>
      <c r="E2129" t="s">
        <v>19</v>
      </c>
      <c r="F2129" t="s">
        <v>4</v>
      </c>
      <c r="G2129">
        <v>315</v>
      </c>
      <c r="H2129">
        <v>267.75</v>
      </c>
      <c r="I2129" s="26">
        <f t="shared" si="66"/>
        <v>45566</v>
      </c>
      <c r="J2129" s="26">
        <f>INDEX(customers!$L:$L,MATCH(orders!$B2129,customers!$A:$A,0))</f>
        <v>45139</v>
      </c>
      <c r="K2129">
        <v>1</v>
      </c>
      <c r="L2129">
        <f t="shared" si="67"/>
        <v>14</v>
      </c>
      <c r="M2129" s="26" t="str">
        <f>INDEX(customers!$I:$I,MATCH(orders!$B2129,customers!$A:$A,0))</f>
        <v>Affiliate</v>
      </c>
      <c r="N2129" s="26" t="str">
        <f>INDEX(customers!$E:$E,MATCH(orders!$B2129,customers!$A:$A,0))</f>
        <v>North America</v>
      </c>
      <c r="O2129" s="26" t="str">
        <f>INDEX(customers!$F:$F,MATCH(orders!$B2129,customers!$A:$A,0))</f>
        <v>Healthcare</v>
      </c>
      <c r="P2129" s="26" t="str">
        <f>INDEX(customers!$G:$G,MATCH(orders!$B2129,customers!$A:$A,0))</f>
        <v>SMBs</v>
      </c>
      <c r="Q2129" t="str">
        <f>INDEX(customers!$J:$J,MATCH(orders!$B2129,customers!$A:$A,0))</f>
        <v>Basic</v>
      </c>
      <c r="R2129" t="str">
        <f>INDEX(customers!$K:$K,MATCH(orders!$B2129,customers!$A:$A,0))</f>
        <v>Monthly</v>
      </c>
    </row>
    <row r="2130" spans="1:18" x14ac:dyDescent="0.25">
      <c r="A2130" t="s">
        <v>3919</v>
      </c>
      <c r="B2130" t="s">
        <v>3920</v>
      </c>
      <c r="C2130" t="s">
        <v>3921</v>
      </c>
      <c r="D2130">
        <v>45633</v>
      </c>
      <c r="E2130" t="s">
        <v>18</v>
      </c>
      <c r="F2130" t="s">
        <v>4</v>
      </c>
      <c r="G2130">
        <v>135</v>
      </c>
      <c r="H2130">
        <v>110.7</v>
      </c>
      <c r="I2130" s="26">
        <f t="shared" si="66"/>
        <v>45627</v>
      </c>
      <c r="J2130" s="26">
        <f>INDEX(customers!$L:$L,MATCH(orders!$B2130,customers!$A:$A,0))</f>
        <v>45627</v>
      </c>
      <c r="K2130">
        <v>1</v>
      </c>
      <c r="L2130">
        <f t="shared" si="67"/>
        <v>0</v>
      </c>
      <c r="M2130" s="26" t="str">
        <f>INDEX(customers!$I:$I,MATCH(orders!$B2130,customers!$A:$A,0))</f>
        <v>Paid Search</v>
      </c>
      <c r="N2130" s="26" t="str">
        <f>INDEX(customers!$E:$E,MATCH(orders!$B2130,customers!$A:$A,0))</f>
        <v>Europe</v>
      </c>
      <c r="O2130" s="26" t="str">
        <f>INDEX(customers!$F:$F,MATCH(orders!$B2130,customers!$A:$A,0))</f>
        <v>Education</v>
      </c>
      <c r="P2130" s="26" t="str">
        <f>INDEX(customers!$G:$G,MATCH(orders!$B2130,customers!$A:$A,0))</f>
        <v>Mid-Market</v>
      </c>
      <c r="Q2130" t="str">
        <f>INDEX(customers!$J:$J,MATCH(orders!$B2130,customers!$A:$A,0))</f>
        <v>Basic</v>
      </c>
      <c r="R2130" t="str">
        <f>INDEX(customers!$K:$K,MATCH(orders!$B2130,customers!$A:$A,0))</f>
        <v>Monthly</v>
      </c>
    </row>
    <row r="2131" spans="1:18" x14ac:dyDescent="0.25">
      <c r="A2131" t="s">
        <v>3922</v>
      </c>
      <c r="B2131" t="s">
        <v>3923</v>
      </c>
      <c r="C2131" t="s">
        <v>3924</v>
      </c>
      <c r="D2131">
        <v>45610</v>
      </c>
      <c r="E2131" t="s">
        <v>17</v>
      </c>
      <c r="F2131" t="s">
        <v>5</v>
      </c>
      <c r="G2131">
        <v>600</v>
      </c>
      <c r="H2131">
        <v>480</v>
      </c>
      <c r="I2131" s="26">
        <f t="shared" si="66"/>
        <v>45597</v>
      </c>
      <c r="J2131" s="26">
        <f>INDEX(customers!$L:$L,MATCH(orders!$B2131,customers!$A:$A,0))</f>
        <v>45597</v>
      </c>
      <c r="K2131">
        <v>1</v>
      </c>
      <c r="L2131">
        <f t="shared" si="67"/>
        <v>0</v>
      </c>
      <c r="M2131" s="26" t="str">
        <f>INDEX(customers!$I:$I,MATCH(orders!$B2131,customers!$A:$A,0))</f>
        <v>Email</v>
      </c>
      <c r="N2131" s="26" t="str">
        <f>INDEX(customers!$E:$E,MATCH(orders!$B2131,customers!$A:$A,0))</f>
        <v>North America</v>
      </c>
      <c r="O2131" s="26" t="str">
        <f>INDEX(customers!$F:$F,MATCH(orders!$B2131,customers!$A:$A,0))</f>
        <v>Education</v>
      </c>
      <c r="P2131" s="26" t="str">
        <f>INDEX(customers!$G:$G,MATCH(orders!$B2131,customers!$A:$A,0))</f>
        <v>SMBs</v>
      </c>
      <c r="Q2131" t="str">
        <f>INDEX(customers!$J:$J,MATCH(orders!$B2131,customers!$A:$A,0))</f>
        <v>Basic</v>
      </c>
      <c r="R2131" t="str">
        <f>INDEX(customers!$K:$K,MATCH(orders!$B2131,customers!$A:$A,0))</f>
        <v>Monthly</v>
      </c>
    </row>
    <row r="2132" spans="1:18" x14ac:dyDescent="0.25">
      <c r="A2132" t="s">
        <v>3925</v>
      </c>
      <c r="B2132" t="s">
        <v>3926</v>
      </c>
      <c r="C2132" t="s">
        <v>3927</v>
      </c>
      <c r="D2132">
        <v>44827</v>
      </c>
      <c r="E2132" t="s">
        <v>17</v>
      </c>
      <c r="F2132" t="s">
        <v>4</v>
      </c>
      <c r="G2132">
        <v>75</v>
      </c>
      <c r="H2132">
        <v>60</v>
      </c>
      <c r="I2132" s="26">
        <f t="shared" si="66"/>
        <v>44805</v>
      </c>
      <c r="J2132" s="26">
        <f>INDEX(customers!$L:$L,MATCH(orders!$B2132,customers!$A:$A,0))</f>
        <v>44805</v>
      </c>
      <c r="K2132">
        <v>1</v>
      </c>
      <c r="L2132">
        <f t="shared" si="67"/>
        <v>0</v>
      </c>
      <c r="M2132" s="26" t="str">
        <f>INDEX(customers!$I:$I,MATCH(orders!$B2132,customers!$A:$A,0))</f>
        <v>Content</v>
      </c>
      <c r="N2132" s="26" t="str">
        <f>INDEX(customers!$E:$E,MATCH(orders!$B2132,customers!$A:$A,0))</f>
        <v>Asia-Pacific</v>
      </c>
      <c r="O2132" s="26" t="str">
        <f>INDEX(customers!$F:$F,MATCH(orders!$B2132,customers!$A:$A,0))</f>
        <v>Other</v>
      </c>
      <c r="P2132" s="26" t="str">
        <f>INDEX(customers!$G:$G,MATCH(orders!$B2132,customers!$A:$A,0))</f>
        <v>SMBs</v>
      </c>
      <c r="Q2132" t="str">
        <f>INDEX(customers!$J:$J,MATCH(orders!$B2132,customers!$A:$A,0))</f>
        <v>Basic</v>
      </c>
      <c r="R2132" t="str">
        <f>INDEX(customers!$K:$K,MATCH(orders!$B2132,customers!$A:$A,0))</f>
        <v>Monthly</v>
      </c>
    </row>
    <row r="2133" spans="1:18" x14ac:dyDescent="0.25">
      <c r="A2133" t="s">
        <v>3928</v>
      </c>
      <c r="B2133" t="s">
        <v>3926</v>
      </c>
      <c r="C2133" t="s">
        <v>3927</v>
      </c>
      <c r="D2133">
        <v>44857</v>
      </c>
      <c r="E2133" t="s">
        <v>17</v>
      </c>
      <c r="F2133" t="s">
        <v>4</v>
      </c>
      <c r="G2133">
        <v>75</v>
      </c>
      <c r="H2133">
        <v>60</v>
      </c>
      <c r="I2133" s="26">
        <f t="shared" si="66"/>
        <v>44835</v>
      </c>
      <c r="J2133" s="26">
        <f>INDEX(customers!$L:$L,MATCH(orders!$B2133,customers!$A:$A,0))</f>
        <v>44805</v>
      </c>
      <c r="K2133">
        <v>1</v>
      </c>
      <c r="L2133">
        <f t="shared" si="67"/>
        <v>1</v>
      </c>
      <c r="M2133" s="26" t="str">
        <f>INDEX(customers!$I:$I,MATCH(orders!$B2133,customers!$A:$A,0))</f>
        <v>Content</v>
      </c>
      <c r="N2133" s="26" t="str">
        <f>INDEX(customers!$E:$E,MATCH(orders!$B2133,customers!$A:$A,0))</f>
        <v>Asia-Pacific</v>
      </c>
      <c r="O2133" s="26" t="str">
        <f>INDEX(customers!$F:$F,MATCH(orders!$B2133,customers!$A:$A,0))</f>
        <v>Other</v>
      </c>
      <c r="P2133" s="26" t="str">
        <f>INDEX(customers!$G:$G,MATCH(orders!$B2133,customers!$A:$A,0))</f>
        <v>SMBs</v>
      </c>
      <c r="Q2133" t="str">
        <f>INDEX(customers!$J:$J,MATCH(orders!$B2133,customers!$A:$A,0))</f>
        <v>Basic</v>
      </c>
      <c r="R2133" t="str">
        <f>INDEX(customers!$K:$K,MATCH(orders!$B2133,customers!$A:$A,0))</f>
        <v>Monthly</v>
      </c>
    </row>
    <row r="2134" spans="1:18" x14ac:dyDescent="0.25">
      <c r="A2134" t="s">
        <v>3929</v>
      </c>
      <c r="B2134" t="s">
        <v>3926</v>
      </c>
      <c r="C2134" t="s">
        <v>3930</v>
      </c>
      <c r="D2134">
        <v>44858</v>
      </c>
      <c r="E2134" t="s">
        <v>17</v>
      </c>
      <c r="F2134" t="s">
        <v>4</v>
      </c>
      <c r="G2134">
        <v>75</v>
      </c>
      <c r="H2134">
        <v>60</v>
      </c>
      <c r="I2134" s="26">
        <f t="shared" si="66"/>
        <v>44835</v>
      </c>
      <c r="J2134" s="26">
        <f>INDEX(customers!$L:$L,MATCH(orders!$B2134,customers!$A:$A,0))</f>
        <v>44805</v>
      </c>
      <c r="K2134">
        <v>1</v>
      </c>
      <c r="L2134">
        <f t="shared" si="67"/>
        <v>1</v>
      </c>
      <c r="M2134" s="26" t="str">
        <f>INDEX(customers!$I:$I,MATCH(orders!$B2134,customers!$A:$A,0))</f>
        <v>Content</v>
      </c>
      <c r="N2134" s="26" t="str">
        <f>INDEX(customers!$E:$E,MATCH(orders!$B2134,customers!$A:$A,0))</f>
        <v>Asia-Pacific</v>
      </c>
      <c r="O2134" s="26" t="str">
        <f>INDEX(customers!$F:$F,MATCH(orders!$B2134,customers!$A:$A,0))</f>
        <v>Other</v>
      </c>
      <c r="P2134" s="26" t="str">
        <f>INDEX(customers!$G:$G,MATCH(orders!$B2134,customers!$A:$A,0))</f>
        <v>SMBs</v>
      </c>
      <c r="Q2134" t="str">
        <f>INDEX(customers!$J:$J,MATCH(orders!$B2134,customers!$A:$A,0))</f>
        <v>Basic</v>
      </c>
      <c r="R2134" t="str">
        <f>INDEX(customers!$K:$K,MATCH(orders!$B2134,customers!$A:$A,0))</f>
        <v>Monthly</v>
      </c>
    </row>
    <row r="2135" spans="1:18" x14ac:dyDescent="0.25">
      <c r="A2135" t="s">
        <v>3931</v>
      </c>
      <c r="B2135" t="s">
        <v>3926</v>
      </c>
      <c r="C2135" t="s">
        <v>3932</v>
      </c>
      <c r="D2135">
        <v>44889</v>
      </c>
      <c r="E2135" t="s">
        <v>17</v>
      </c>
      <c r="F2135" t="s">
        <v>4</v>
      </c>
      <c r="G2135">
        <v>75</v>
      </c>
      <c r="H2135">
        <v>60</v>
      </c>
      <c r="I2135" s="26">
        <f t="shared" si="66"/>
        <v>44866</v>
      </c>
      <c r="J2135" s="26">
        <f>INDEX(customers!$L:$L,MATCH(orders!$B2135,customers!$A:$A,0))</f>
        <v>44805</v>
      </c>
      <c r="K2135">
        <v>1</v>
      </c>
      <c r="L2135">
        <f t="shared" si="67"/>
        <v>2</v>
      </c>
      <c r="M2135" s="26" t="str">
        <f>INDEX(customers!$I:$I,MATCH(orders!$B2135,customers!$A:$A,0))</f>
        <v>Content</v>
      </c>
      <c r="N2135" s="26" t="str">
        <f>INDEX(customers!$E:$E,MATCH(orders!$B2135,customers!$A:$A,0))</f>
        <v>Asia-Pacific</v>
      </c>
      <c r="O2135" s="26" t="str">
        <f>INDEX(customers!$F:$F,MATCH(orders!$B2135,customers!$A:$A,0))</f>
        <v>Other</v>
      </c>
      <c r="P2135" s="26" t="str">
        <f>INDEX(customers!$G:$G,MATCH(orders!$B2135,customers!$A:$A,0))</f>
        <v>SMBs</v>
      </c>
      <c r="Q2135" t="str">
        <f>INDEX(customers!$J:$J,MATCH(orders!$B2135,customers!$A:$A,0))</f>
        <v>Basic</v>
      </c>
      <c r="R2135" t="str">
        <f>INDEX(customers!$K:$K,MATCH(orders!$B2135,customers!$A:$A,0))</f>
        <v>Monthly</v>
      </c>
    </row>
    <row r="2136" spans="1:18" x14ac:dyDescent="0.25">
      <c r="A2136" t="s">
        <v>3933</v>
      </c>
      <c r="B2136" t="s">
        <v>3926</v>
      </c>
      <c r="C2136" t="s">
        <v>3932</v>
      </c>
      <c r="D2136">
        <v>44919</v>
      </c>
      <c r="E2136" t="s">
        <v>17</v>
      </c>
      <c r="F2136" t="s">
        <v>4</v>
      </c>
      <c r="G2136">
        <v>75</v>
      </c>
      <c r="H2136">
        <v>60</v>
      </c>
      <c r="I2136" s="26">
        <f t="shared" si="66"/>
        <v>44896</v>
      </c>
      <c r="J2136" s="26">
        <f>INDEX(customers!$L:$L,MATCH(orders!$B2136,customers!$A:$A,0))</f>
        <v>44805</v>
      </c>
      <c r="K2136">
        <v>1</v>
      </c>
      <c r="L2136">
        <f t="shared" si="67"/>
        <v>3</v>
      </c>
      <c r="M2136" s="26" t="str">
        <f>INDEX(customers!$I:$I,MATCH(orders!$B2136,customers!$A:$A,0))</f>
        <v>Content</v>
      </c>
      <c r="N2136" s="26" t="str">
        <f>INDEX(customers!$E:$E,MATCH(orders!$B2136,customers!$A:$A,0))</f>
        <v>Asia-Pacific</v>
      </c>
      <c r="O2136" s="26" t="str">
        <f>INDEX(customers!$F:$F,MATCH(orders!$B2136,customers!$A:$A,0))</f>
        <v>Other</v>
      </c>
      <c r="P2136" s="26" t="str">
        <f>INDEX(customers!$G:$G,MATCH(orders!$B2136,customers!$A:$A,0))</f>
        <v>SMBs</v>
      </c>
      <c r="Q2136" t="str">
        <f>INDEX(customers!$J:$J,MATCH(orders!$B2136,customers!$A:$A,0))</f>
        <v>Basic</v>
      </c>
      <c r="R2136" t="str">
        <f>INDEX(customers!$K:$K,MATCH(orders!$B2136,customers!$A:$A,0))</f>
        <v>Monthly</v>
      </c>
    </row>
    <row r="2137" spans="1:18" x14ac:dyDescent="0.25">
      <c r="A2137" t="s">
        <v>3934</v>
      </c>
      <c r="B2137" t="s">
        <v>3926</v>
      </c>
      <c r="C2137" t="s">
        <v>3935</v>
      </c>
      <c r="D2137">
        <v>44920</v>
      </c>
      <c r="E2137" t="s">
        <v>17</v>
      </c>
      <c r="F2137" t="s">
        <v>4</v>
      </c>
      <c r="G2137">
        <v>75</v>
      </c>
      <c r="H2137">
        <v>60</v>
      </c>
      <c r="I2137" s="26">
        <f t="shared" si="66"/>
        <v>44896</v>
      </c>
      <c r="J2137" s="26">
        <f>INDEX(customers!$L:$L,MATCH(orders!$B2137,customers!$A:$A,0))</f>
        <v>44805</v>
      </c>
      <c r="K2137">
        <v>1</v>
      </c>
      <c r="L2137">
        <f t="shared" si="67"/>
        <v>3</v>
      </c>
      <c r="M2137" s="26" t="str">
        <f>INDEX(customers!$I:$I,MATCH(orders!$B2137,customers!$A:$A,0))</f>
        <v>Content</v>
      </c>
      <c r="N2137" s="26" t="str">
        <f>INDEX(customers!$E:$E,MATCH(orders!$B2137,customers!$A:$A,0))</f>
        <v>Asia-Pacific</v>
      </c>
      <c r="O2137" s="26" t="str">
        <f>INDEX(customers!$F:$F,MATCH(orders!$B2137,customers!$A:$A,0))</f>
        <v>Other</v>
      </c>
      <c r="P2137" s="26" t="str">
        <f>INDEX(customers!$G:$G,MATCH(orders!$B2137,customers!$A:$A,0))</f>
        <v>SMBs</v>
      </c>
      <c r="Q2137" t="str">
        <f>INDEX(customers!$J:$J,MATCH(orders!$B2137,customers!$A:$A,0))</f>
        <v>Basic</v>
      </c>
      <c r="R2137" t="str">
        <f>INDEX(customers!$K:$K,MATCH(orders!$B2137,customers!$A:$A,0))</f>
        <v>Monthly</v>
      </c>
    </row>
    <row r="2138" spans="1:18" x14ac:dyDescent="0.25">
      <c r="A2138" t="s">
        <v>3936</v>
      </c>
      <c r="B2138" t="s">
        <v>3926</v>
      </c>
      <c r="C2138" t="s">
        <v>3937</v>
      </c>
      <c r="D2138">
        <v>44951</v>
      </c>
      <c r="E2138" t="s">
        <v>18</v>
      </c>
      <c r="F2138" t="s">
        <v>4</v>
      </c>
      <c r="G2138">
        <v>135</v>
      </c>
      <c r="H2138">
        <v>110.7</v>
      </c>
      <c r="I2138" s="26">
        <f t="shared" si="66"/>
        <v>44927</v>
      </c>
      <c r="J2138" s="26">
        <f>INDEX(customers!$L:$L,MATCH(orders!$B2138,customers!$A:$A,0))</f>
        <v>44805</v>
      </c>
      <c r="K2138">
        <v>1</v>
      </c>
      <c r="L2138">
        <f t="shared" si="67"/>
        <v>4</v>
      </c>
      <c r="M2138" s="26" t="str">
        <f>INDEX(customers!$I:$I,MATCH(orders!$B2138,customers!$A:$A,0))</f>
        <v>Content</v>
      </c>
      <c r="N2138" s="26" t="str">
        <f>INDEX(customers!$E:$E,MATCH(orders!$B2138,customers!$A:$A,0))</f>
        <v>Asia-Pacific</v>
      </c>
      <c r="O2138" s="26" t="str">
        <f>INDEX(customers!$F:$F,MATCH(orders!$B2138,customers!$A:$A,0))</f>
        <v>Other</v>
      </c>
      <c r="P2138" s="26" t="str">
        <f>INDEX(customers!$G:$G,MATCH(orders!$B2138,customers!$A:$A,0))</f>
        <v>SMBs</v>
      </c>
      <c r="Q2138" t="str">
        <f>INDEX(customers!$J:$J,MATCH(orders!$B2138,customers!$A:$A,0))</f>
        <v>Basic</v>
      </c>
      <c r="R2138" t="str">
        <f>INDEX(customers!$K:$K,MATCH(orders!$B2138,customers!$A:$A,0))</f>
        <v>Monthly</v>
      </c>
    </row>
    <row r="2139" spans="1:18" x14ac:dyDescent="0.25">
      <c r="A2139" t="s">
        <v>3938</v>
      </c>
      <c r="B2139" t="s">
        <v>3926</v>
      </c>
      <c r="C2139" t="s">
        <v>3939</v>
      </c>
      <c r="D2139">
        <v>44982</v>
      </c>
      <c r="E2139" t="s">
        <v>18</v>
      </c>
      <c r="F2139" t="s">
        <v>4</v>
      </c>
      <c r="G2139">
        <v>135</v>
      </c>
      <c r="H2139">
        <v>110.7</v>
      </c>
      <c r="I2139" s="26">
        <f t="shared" si="66"/>
        <v>44958</v>
      </c>
      <c r="J2139" s="26">
        <f>INDEX(customers!$L:$L,MATCH(orders!$B2139,customers!$A:$A,0))</f>
        <v>44805</v>
      </c>
      <c r="K2139">
        <v>1</v>
      </c>
      <c r="L2139">
        <f t="shared" si="67"/>
        <v>5</v>
      </c>
      <c r="M2139" s="26" t="str">
        <f>INDEX(customers!$I:$I,MATCH(orders!$B2139,customers!$A:$A,0))</f>
        <v>Content</v>
      </c>
      <c r="N2139" s="26" t="str">
        <f>INDEX(customers!$E:$E,MATCH(orders!$B2139,customers!$A:$A,0))</f>
        <v>Asia-Pacific</v>
      </c>
      <c r="O2139" s="26" t="str">
        <f>INDEX(customers!$F:$F,MATCH(orders!$B2139,customers!$A:$A,0))</f>
        <v>Other</v>
      </c>
      <c r="P2139" s="26" t="str">
        <f>INDEX(customers!$G:$G,MATCH(orders!$B2139,customers!$A:$A,0))</f>
        <v>SMBs</v>
      </c>
      <c r="Q2139" t="str">
        <f>INDEX(customers!$J:$J,MATCH(orders!$B2139,customers!$A:$A,0))</f>
        <v>Basic</v>
      </c>
      <c r="R2139" t="str">
        <f>INDEX(customers!$K:$K,MATCH(orders!$B2139,customers!$A:$A,0))</f>
        <v>Monthly</v>
      </c>
    </row>
    <row r="2140" spans="1:18" x14ac:dyDescent="0.25">
      <c r="A2140" t="s">
        <v>3940</v>
      </c>
      <c r="B2140" t="s">
        <v>3926</v>
      </c>
      <c r="C2140" t="s">
        <v>3939</v>
      </c>
      <c r="D2140">
        <v>45010</v>
      </c>
      <c r="E2140" t="s">
        <v>18</v>
      </c>
      <c r="F2140" t="s">
        <v>4</v>
      </c>
      <c r="G2140">
        <v>135</v>
      </c>
      <c r="H2140">
        <v>110.7</v>
      </c>
      <c r="I2140" s="26">
        <f t="shared" si="66"/>
        <v>44986</v>
      </c>
      <c r="J2140" s="26">
        <f>INDEX(customers!$L:$L,MATCH(orders!$B2140,customers!$A:$A,0))</f>
        <v>44805</v>
      </c>
      <c r="K2140">
        <v>1</v>
      </c>
      <c r="L2140">
        <f t="shared" si="67"/>
        <v>6</v>
      </c>
      <c r="M2140" s="26" t="str">
        <f>INDEX(customers!$I:$I,MATCH(orders!$B2140,customers!$A:$A,0))</f>
        <v>Content</v>
      </c>
      <c r="N2140" s="26" t="str">
        <f>INDEX(customers!$E:$E,MATCH(orders!$B2140,customers!$A:$A,0))</f>
        <v>Asia-Pacific</v>
      </c>
      <c r="O2140" s="26" t="str">
        <f>INDEX(customers!$F:$F,MATCH(orders!$B2140,customers!$A:$A,0))</f>
        <v>Other</v>
      </c>
      <c r="P2140" s="26" t="str">
        <f>INDEX(customers!$G:$G,MATCH(orders!$B2140,customers!$A:$A,0))</f>
        <v>SMBs</v>
      </c>
      <c r="Q2140" t="str">
        <f>INDEX(customers!$J:$J,MATCH(orders!$B2140,customers!$A:$A,0))</f>
        <v>Basic</v>
      </c>
      <c r="R2140" t="str">
        <f>INDEX(customers!$K:$K,MATCH(orders!$B2140,customers!$A:$A,0))</f>
        <v>Monthly</v>
      </c>
    </row>
    <row r="2141" spans="1:18" x14ac:dyDescent="0.25">
      <c r="A2141" t="s">
        <v>3941</v>
      </c>
      <c r="B2141" t="s">
        <v>3926</v>
      </c>
      <c r="C2141" t="s">
        <v>3942</v>
      </c>
      <c r="D2141">
        <v>45013</v>
      </c>
      <c r="E2141" t="s">
        <v>18</v>
      </c>
      <c r="F2141" t="s">
        <v>4</v>
      </c>
      <c r="G2141">
        <v>135</v>
      </c>
      <c r="H2141">
        <v>110.7</v>
      </c>
      <c r="I2141" s="26">
        <f t="shared" si="66"/>
        <v>44986</v>
      </c>
      <c r="J2141" s="26">
        <f>INDEX(customers!$L:$L,MATCH(orders!$B2141,customers!$A:$A,0))</f>
        <v>44805</v>
      </c>
      <c r="K2141">
        <v>1</v>
      </c>
      <c r="L2141">
        <f t="shared" si="67"/>
        <v>6</v>
      </c>
      <c r="M2141" s="26" t="str">
        <f>INDEX(customers!$I:$I,MATCH(orders!$B2141,customers!$A:$A,0))</f>
        <v>Content</v>
      </c>
      <c r="N2141" s="26" t="str">
        <f>INDEX(customers!$E:$E,MATCH(orders!$B2141,customers!$A:$A,0))</f>
        <v>Asia-Pacific</v>
      </c>
      <c r="O2141" s="26" t="str">
        <f>INDEX(customers!$F:$F,MATCH(orders!$B2141,customers!$A:$A,0))</f>
        <v>Other</v>
      </c>
      <c r="P2141" s="26" t="str">
        <f>INDEX(customers!$G:$G,MATCH(orders!$B2141,customers!$A:$A,0))</f>
        <v>SMBs</v>
      </c>
      <c r="Q2141" t="str">
        <f>INDEX(customers!$J:$J,MATCH(orders!$B2141,customers!$A:$A,0))</f>
        <v>Basic</v>
      </c>
      <c r="R2141" t="str">
        <f>INDEX(customers!$K:$K,MATCH(orders!$B2141,customers!$A:$A,0))</f>
        <v>Monthly</v>
      </c>
    </row>
    <row r="2142" spans="1:18" x14ac:dyDescent="0.25">
      <c r="A2142" t="s">
        <v>3943</v>
      </c>
      <c r="B2142" t="s">
        <v>3944</v>
      </c>
      <c r="C2142" t="s">
        <v>3945</v>
      </c>
      <c r="D2142">
        <v>44721</v>
      </c>
      <c r="E2142" t="s">
        <v>17</v>
      </c>
      <c r="F2142" t="s">
        <v>5</v>
      </c>
      <c r="G2142">
        <v>600</v>
      </c>
      <c r="H2142">
        <v>480</v>
      </c>
      <c r="I2142" s="26">
        <f t="shared" si="66"/>
        <v>44713</v>
      </c>
      <c r="J2142" s="26">
        <f>INDEX(customers!$L:$L,MATCH(orders!$B2142,customers!$A:$A,0))</f>
        <v>44713</v>
      </c>
      <c r="K2142">
        <v>1</v>
      </c>
      <c r="L2142">
        <f t="shared" si="67"/>
        <v>0</v>
      </c>
      <c r="M2142" s="26" t="str">
        <f>INDEX(customers!$I:$I,MATCH(orders!$B2142,customers!$A:$A,0))</f>
        <v>Email</v>
      </c>
      <c r="N2142" s="26" t="str">
        <f>INDEX(customers!$E:$E,MATCH(orders!$B2142,customers!$A:$A,0))</f>
        <v>Europe</v>
      </c>
      <c r="O2142" s="26" t="str">
        <f>INDEX(customers!$F:$F,MATCH(orders!$B2142,customers!$A:$A,0))</f>
        <v>Education</v>
      </c>
      <c r="P2142" s="26" t="str">
        <f>INDEX(customers!$G:$G,MATCH(orders!$B2142,customers!$A:$A,0))</f>
        <v>SMBs</v>
      </c>
      <c r="Q2142" t="str">
        <f>INDEX(customers!$J:$J,MATCH(orders!$B2142,customers!$A:$A,0))</f>
        <v>Basic</v>
      </c>
      <c r="R2142" t="str">
        <f>INDEX(customers!$K:$K,MATCH(orders!$B2142,customers!$A:$A,0))</f>
        <v>Annual</v>
      </c>
    </row>
    <row r="2143" spans="1:18" x14ac:dyDescent="0.25">
      <c r="A2143" t="s">
        <v>3946</v>
      </c>
      <c r="B2143" t="s">
        <v>3944</v>
      </c>
      <c r="C2143" t="s">
        <v>3945</v>
      </c>
      <c r="D2143">
        <v>45086</v>
      </c>
      <c r="E2143" t="s">
        <v>17</v>
      </c>
      <c r="F2143" t="s">
        <v>5</v>
      </c>
      <c r="G2143">
        <v>600</v>
      </c>
      <c r="H2143">
        <v>480</v>
      </c>
      <c r="I2143" s="26">
        <f t="shared" si="66"/>
        <v>45078</v>
      </c>
      <c r="J2143" s="26">
        <f>INDEX(customers!$L:$L,MATCH(orders!$B2143,customers!$A:$A,0))</f>
        <v>44713</v>
      </c>
      <c r="K2143">
        <v>1</v>
      </c>
      <c r="L2143">
        <f t="shared" si="67"/>
        <v>12</v>
      </c>
      <c r="M2143" s="26" t="str">
        <f>INDEX(customers!$I:$I,MATCH(orders!$B2143,customers!$A:$A,0))</f>
        <v>Email</v>
      </c>
      <c r="N2143" s="26" t="str">
        <f>INDEX(customers!$E:$E,MATCH(orders!$B2143,customers!$A:$A,0))</f>
        <v>Europe</v>
      </c>
      <c r="O2143" s="26" t="str">
        <f>INDEX(customers!$F:$F,MATCH(orders!$B2143,customers!$A:$A,0))</f>
        <v>Education</v>
      </c>
      <c r="P2143" s="26" t="str">
        <f>INDEX(customers!$G:$G,MATCH(orders!$B2143,customers!$A:$A,0))</f>
        <v>SMBs</v>
      </c>
      <c r="Q2143" t="str">
        <f>INDEX(customers!$J:$J,MATCH(orders!$B2143,customers!$A:$A,0))</f>
        <v>Basic</v>
      </c>
      <c r="R2143" t="str">
        <f>INDEX(customers!$K:$K,MATCH(orders!$B2143,customers!$A:$A,0))</f>
        <v>Annual</v>
      </c>
    </row>
    <row r="2144" spans="1:18" x14ac:dyDescent="0.25">
      <c r="A2144" t="s">
        <v>3947</v>
      </c>
      <c r="B2144" t="s">
        <v>3944</v>
      </c>
      <c r="C2144" t="s">
        <v>3948</v>
      </c>
      <c r="D2144">
        <v>45087</v>
      </c>
      <c r="E2144" t="s">
        <v>17</v>
      </c>
      <c r="F2144" t="s">
        <v>5</v>
      </c>
      <c r="G2144">
        <v>600</v>
      </c>
      <c r="H2144">
        <v>480</v>
      </c>
      <c r="I2144" s="26">
        <f t="shared" si="66"/>
        <v>45078</v>
      </c>
      <c r="J2144" s="26">
        <f>INDEX(customers!$L:$L,MATCH(orders!$B2144,customers!$A:$A,0))</f>
        <v>44713</v>
      </c>
      <c r="K2144">
        <v>1</v>
      </c>
      <c r="L2144">
        <f t="shared" si="67"/>
        <v>12</v>
      </c>
      <c r="M2144" s="26" t="str">
        <f>INDEX(customers!$I:$I,MATCH(orders!$B2144,customers!$A:$A,0))</f>
        <v>Email</v>
      </c>
      <c r="N2144" s="26" t="str">
        <f>INDEX(customers!$E:$E,MATCH(orders!$B2144,customers!$A:$A,0))</f>
        <v>Europe</v>
      </c>
      <c r="O2144" s="26" t="str">
        <f>INDEX(customers!$F:$F,MATCH(orders!$B2144,customers!$A:$A,0))</f>
        <v>Education</v>
      </c>
      <c r="P2144" s="26" t="str">
        <f>INDEX(customers!$G:$G,MATCH(orders!$B2144,customers!$A:$A,0))</f>
        <v>SMBs</v>
      </c>
      <c r="Q2144" t="str">
        <f>INDEX(customers!$J:$J,MATCH(orders!$B2144,customers!$A:$A,0))</f>
        <v>Basic</v>
      </c>
      <c r="R2144" t="str">
        <f>INDEX(customers!$K:$K,MATCH(orders!$B2144,customers!$A:$A,0))</f>
        <v>Annual</v>
      </c>
    </row>
    <row r="2145" spans="1:18" x14ac:dyDescent="0.25">
      <c r="A2145" t="s">
        <v>3949</v>
      </c>
      <c r="B2145" t="s">
        <v>3944</v>
      </c>
      <c r="C2145" t="s">
        <v>3950</v>
      </c>
      <c r="D2145">
        <v>45453</v>
      </c>
      <c r="E2145" t="s">
        <v>17</v>
      </c>
      <c r="F2145" t="s">
        <v>5</v>
      </c>
      <c r="G2145">
        <v>600</v>
      </c>
      <c r="H2145">
        <v>480</v>
      </c>
      <c r="I2145" s="26">
        <f t="shared" si="66"/>
        <v>45444</v>
      </c>
      <c r="J2145" s="26">
        <f>INDEX(customers!$L:$L,MATCH(orders!$B2145,customers!$A:$A,0))</f>
        <v>44713</v>
      </c>
      <c r="K2145">
        <v>1</v>
      </c>
      <c r="L2145">
        <f t="shared" si="67"/>
        <v>24</v>
      </c>
      <c r="M2145" s="26" t="str">
        <f>INDEX(customers!$I:$I,MATCH(orders!$B2145,customers!$A:$A,0))</f>
        <v>Email</v>
      </c>
      <c r="N2145" s="26" t="str">
        <f>INDEX(customers!$E:$E,MATCH(orders!$B2145,customers!$A:$A,0))</f>
        <v>Europe</v>
      </c>
      <c r="O2145" s="26" t="str">
        <f>INDEX(customers!$F:$F,MATCH(orders!$B2145,customers!$A:$A,0))</f>
        <v>Education</v>
      </c>
      <c r="P2145" s="26" t="str">
        <f>INDEX(customers!$G:$G,MATCH(orders!$B2145,customers!$A:$A,0))</f>
        <v>SMBs</v>
      </c>
      <c r="Q2145" t="str">
        <f>INDEX(customers!$J:$J,MATCH(orders!$B2145,customers!$A:$A,0))</f>
        <v>Basic</v>
      </c>
      <c r="R2145" t="str">
        <f>INDEX(customers!$K:$K,MATCH(orders!$B2145,customers!$A:$A,0))</f>
        <v>Annual</v>
      </c>
    </row>
    <row r="2146" spans="1:18" x14ac:dyDescent="0.25">
      <c r="A2146" t="s">
        <v>3951</v>
      </c>
      <c r="B2146" t="s">
        <v>3952</v>
      </c>
      <c r="C2146" t="s">
        <v>3953</v>
      </c>
      <c r="D2146">
        <v>44625</v>
      </c>
      <c r="E2146" t="s">
        <v>17</v>
      </c>
      <c r="F2146" t="s">
        <v>4</v>
      </c>
      <c r="G2146">
        <v>75</v>
      </c>
      <c r="H2146">
        <v>60</v>
      </c>
      <c r="I2146" s="26">
        <f t="shared" si="66"/>
        <v>44621</v>
      </c>
      <c r="J2146" s="26">
        <f>INDEX(customers!$L:$L,MATCH(orders!$B2146,customers!$A:$A,0))</f>
        <v>44621</v>
      </c>
      <c r="K2146">
        <v>1</v>
      </c>
      <c r="L2146">
        <f t="shared" si="67"/>
        <v>0</v>
      </c>
      <c r="M2146" s="26" t="str">
        <f>INDEX(customers!$I:$I,MATCH(orders!$B2146,customers!$A:$A,0))</f>
        <v>Paid Search</v>
      </c>
      <c r="N2146" s="26" t="str">
        <f>INDEX(customers!$E:$E,MATCH(orders!$B2146,customers!$A:$A,0))</f>
        <v>North America</v>
      </c>
      <c r="O2146" s="26" t="str">
        <f>INDEX(customers!$F:$F,MATCH(orders!$B2146,customers!$A:$A,0))</f>
        <v>Healthcare</v>
      </c>
      <c r="P2146" s="26" t="str">
        <f>INDEX(customers!$G:$G,MATCH(orders!$B2146,customers!$A:$A,0))</f>
        <v>SMBs</v>
      </c>
      <c r="Q2146" t="str">
        <f>INDEX(customers!$J:$J,MATCH(orders!$B2146,customers!$A:$A,0))</f>
        <v>Basic</v>
      </c>
      <c r="R2146" t="str">
        <f>INDEX(customers!$K:$K,MATCH(orders!$B2146,customers!$A:$A,0))</f>
        <v>Monthly</v>
      </c>
    </row>
    <row r="2147" spans="1:18" x14ac:dyDescent="0.25">
      <c r="A2147" t="s">
        <v>3954</v>
      </c>
      <c r="B2147" t="s">
        <v>3955</v>
      </c>
      <c r="C2147" t="s">
        <v>3956</v>
      </c>
      <c r="D2147">
        <v>45327</v>
      </c>
      <c r="E2147" t="s">
        <v>17</v>
      </c>
      <c r="F2147" t="s">
        <v>5</v>
      </c>
      <c r="G2147">
        <v>600</v>
      </c>
      <c r="H2147">
        <v>480</v>
      </c>
      <c r="I2147" s="26">
        <f t="shared" si="66"/>
        <v>45323</v>
      </c>
      <c r="J2147" s="26">
        <f>INDEX(customers!$L:$L,MATCH(orders!$B2147,customers!$A:$A,0))</f>
        <v>45292</v>
      </c>
      <c r="K2147">
        <v>1</v>
      </c>
      <c r="L2147">
        <f t="shared" si="67"/>
        <v>1</v>
      </c>
      <c r="M2147" s="26" t="str">
        <f>INDEX(customers!$I:$I,MATCH(orders!$B2147,customers!$A:$A,0))</f>
        <v>Paid Search</v>
      </c>
      <c r="N2147" s="26" t="str">
        <f>INDEX(customers!$E:$E,MATCH(orders!$B2147,customers!$A:$A,0))</f>
        <v>North America</v>
      </c>
      <c r="O2147" s="26" t="str">
        <f>INDEX(customers!$F:$F,MATCH(orders!$B2147,customers!$A:$A,0))</f>
        <v>Healthcare</v>
      </c>
      <c r="P2147" s="26" t="str">
        <f>INDEX(customers!$G:$G,MATCH(orders!$B2147,customers!$A:$A,0))</f>
        <v>SMBs</v>
      </c>
      <c r="Q2147" t="str">
        <f>INDEX(customers!$J:$J,MATCH(orders!$B2147,customers!$A:$A,0))</f>
        <v>Basic</v>
      </c>
      <c r="R2147" t="str">
        <f>INDEX(customers!$K:$K,MATCH(orders!$B2147,customers!$A:$A,0))</f>
        <v>Annual</v>
      </c>
    </row>
    <row r="2148" spans="1:18" x14ac:dyDescent="0.25">
      <c r="A2148" t="s">
        <v>3957</v>
      </c>
      <c r="B2148" t="s">
        <v>3958</v>
      </c>
      <c r="C2148" t="s">
        <v>3959</v>
      </c>
      <c r="D2148">
        <v>45560</v>
      </c>
      <c r="E2148" t="s">
        <v>18</v>
      </c>
      <c r="F2148" t="s">
        <v>4</v>
      </c>
      <c r="G2148">
        <v>135</v>
      </c>
      <c r="H2148">
        <v>110.7</v>
      </c>
      <c r="I2148" s="26">
        <f t="shared" si="66"/>
        <v>45536</v>
      </c>
      <c r="J2148" s="26">
        <f>INDEX(customers!$L:$L,MATCH(orders!$B2148,customers!$A:$A,0))</f>
        <v>45536</v>
      </c>
      <c r="K2148">
        <v>1</v>
      </c>
      <c r="L2148">
        <f t="shared" si="67"/>
        <v>0</v>
      </c>
      <c r="M2148" s="26" t="str">
        <f>INDEX(customers!$I:$I,MATCH(orders!$B2148,customers!$A:$A,0))</f>
        <v>Affiliate</v>
      </c>
      <c r="N2148" s="26" t="str">
        <f>INDEX(customers!$E:$E,MATCH(orders!$B2148,customers!$A:$A,0))</f>
        <v>North America</v>
      </c>
      <c r="O2148" s="26" t="str">
        <f>INDEX(customers!$F:$F,MATCH(orders!$B2148,customers!$A:$A,0))</f>
        <v>Healthcare</v>
      </c>
      <c r="P2148" s="26" t="str">
        <f>INDEX(customers!$G:$G,MATCH(orders!$B2148,customers!$A:$A,0))</f>
        <v>SMBs</v>
      </c>
      <c r="Q2148" t="str">
        <f>INDEX(customers!$J:$J,MATCH(orders!$B2148,customers!$A:$A,0))</f>
        <v>Basic</v>
      </c>
      <c r="R2148" t="str">
        <f>INDEX(customers!$K:$K,MATCH(orders!$B2148,customers!$A:$A,0))</f>
        <v>Monthly</v>
      </c>
    </row>
    <row r="2149" spans="1:18" x14ac:dyDescent="0.25">
      <c r="A2149" t="s">
        <v>3960</v>
      </c>
      <c r="B2149" t="s">
        <v>3958</v>
      </c>
      <c r="C2149" t="s">
        <v>3959</v>
      </c>
      <c r="D2149">
        <v>45590</v>
      </c>
      <c r="E2149" t="s">
        <v>18</v>
      </c>
      <c r="F2149" t="s">
        <v>4</v>
      </c>
      <c r="G2149">
        <v>135</v>
      </c>
      <c r="H2149">
        <v>110.7</v>
      </c>
      <c r="I2149" s="26">
        <f t="shared" si="66"/>
        <v>45566</v>
      </c>
      <c r="J2149" s="26">
        <f>INDEX(customers!$L:$L,MATCH(orders!$B2149,customers!$A:$A,0))</f>
        <v>45536</v>
      </c>
      <c r="K2149">
        <v>1</v>
      </c>
      <c r="L2149">
        <f t="shared" si="67"/>
        <v>1</v>
      </c>
      <c r="M2149" s="26" t="str">
        <f>INDEX(customers!$I:$I,MATCH(orders!$B2149,customers!$A:$A,0))</f>
        <v>Affiliate</v>
      </c>
      <c r="N2149" s="26" t="str">
        <f>INDEX(customers!$E:$E,MATCH(orders!$B2149,customers!$A:$A,0))</f>
        <v>North America</v>
      </c>
      <c r="O2149" s="26" t="str">
        <f>INDEX(customers!$F:$F,MATCH(orders!$B2149,customers!$A:$A,0))</f>
        <v>Healthcare</v>
      </c>
      <c r="P2149" s="26" t="str">
        <f>INDEX(customers!$G:$G,MATCH(orders!$B2149,customers!$A:$A,0))</f>
        <v>SMBs</v>
      </c>
      <c r="Q2149" t="str">
        <f>INDEX(customers!$J:$J,MATCH(orders!$B2149,customers!$A:$A,0))</f>
        <v>Basic</v>
      </c>
      <c r="R2149" t="str">
        <f>INDEX(customers!$K:$K,MATCH(orders!$B2149,customers!$A:$A,0))</f>
        <v>Monthly</v>
      </c>
    </row>
    <row r="2150" spans="1:18" x14ac:dyDescent="0.25">
      <c r="A2150" t="s">
        <v>3961</v>
      </c>
      <c r="B2150" t="s">
        <v>3958</v>
      </c>
      <c r="C2150" t="s">
        <v>3962</v>
      </c>
      <c r="D2150">
        <v>45591</v>
      </c>
      <c r="E2150" t="s">
        <v>19</v>
      </c>
      <c r="F2150" t="s">
        <v>4</v>
      </c>
      <c r="G2150">
        <v>315</v>
      </c>
      <c r="H2150">
        <v>267.75</v>
      </c>
      <c r="I2150" s="26">
        <f t="shared" si="66"/>
        <v>45566</v>
      </c>
      <c r="J2150" s="26">
        <f>INDEX(customers!$L:$L,MATCH(orders!$B2150,customers!$A:$A,0))</f>
        <v>45536</v>
      </c>
      <c r="K2150">
        <v>1</v>
      </c>
      <c r="L2150">
        <f t="shared" si="67"/>
        <v>1</v>
      </c>
      <c r="M2150" s="26" t="str">
        <f>INDEX(customers!$I:$I,MATCH(orders!$B2150,customers!$A:$A,0))</f>
        <v>Affiliate</v>
      </c>
      <c r="N2150" s="26" t="str">
        <f>INDEX(customers!$E:$E,MATCH(orders!$B2150,customers!$A:$A,0))</f>
        <v>North America</v>
      </c>
      <c r="O2150" s="26" t="str">
        <f>INDEX(customers!$F:$F,MATCH(orders!$B2150,customers!$A:$A,0))</f>
        <v>Healthcare</v>
      </c>
      <c r="P2150" s="26" t="str">
        <f>INDEX(customers!$G:$G,MATCH(orders!$B2150,customers!$A:$A,0))</f>
        <v>SMBs</v>
      </c>
      <c r="Q2150" t="str">
        <f>INDEX(customers!$J:$J,MATCH(orders!$B2150,customers!$A:$A,0))</f>
        <v>Basic</v>
      </c>
      <c r="R2150" t="str">
        <f>INDEX(customers!$K:$K,MATCH(orders!$B2150,customers!$A:$A,0))</f>
        <v>Monthly</v>
      </c>
    </row>
    <row r="2151" spans="1:18" x14ac:dyDescent="0.25">
      <c r="A2151" t="s">
        <v>3963</v>
      </c>
      <c r="B2151" t="s">
        <v>3958</v>
      </c>
      <c r="C2151" t="s">
        <v>3964</v>
      </c>
      <c r="D2151">
        <v>45622</v>
      </c>
      <c r="E2151" t="s">
        <v>19</v>
      </c>
      <c r="F2151" t="s">
        <v>4</v>
      </c>
      <c r="G2151">
        <v>315</v>
      </c>
      <c r="H2151">
        <v>267.75</v>
      </c>
      <c r="I2151" s="26">
        <f t="shared" si="66"/>
        <v>45597</v>
      </c>
      <c r="J2151" s="26">
        <f>INDEX(customers!$L:$L,MATCH(orders!$B2151,customers!$A:$A,0))</f>
        <v>45536</v>
      </c>
      <c r="K2151">
        <v>1</v>
      </c>
      <c r="L2151">
        <f t="shared" si="67"/>
        <v>2</v>
      </c>
      <c r="M2151" s="26" t="str">
        <f>INDEX(customers!$I:$I,MATCH(orders!$B2151,customers!$A:$A,0))</f>
        <v>Affiliate</v>
      </c>
      <c r="N2151" s="26" t="str">
        <f>INDEX(customers!$E:$E,MATCH(orders!$B2151,customers!$A:$A,0))</f>
        <v>North America</v>
      </c>
      <c r="O2151" s="26" t="str">
        <f>INDEX(customers!$F:$F,MATCH(orders!$B2151,customers!$A:$A,0))</f>
        <v>Healthcare</v>
      </c>
      <c r="P2151" s="26" t="str">
        <f>INDEX(customers!$G:$G,MATCH(orders!$B2151,customers!$A:$A,0))</f>
        <v>SMBs</v>
      </c>
      <c r="Q2151" t="str">
        <f>INDEX(customers!$J:$J,MATCH(orders!$B2151,customers!$A:$A,0))</f>
        <v>Basic</v>
      </c>
      <c r="R2151" t="str">
        <f>INDEX(customers!$K:$K,MATCH(orders!$B2151,customers!$A:$A,0))</f>
        <v>Monthly</v>
      </c>
    </row>
    <row r="2152" spans="1:18" x14ac:dyDescent="0.25">
      <c r="A2152" t="s">
        <v>3965</v>
      </c>
      <c r="B2152" t="s">
        <v>3958</v>
      </c>
      <c r="C2152" t="s">
        <v>3964</v>
      </c>
      <c r="D2152">
        <v>45652</v>
      </c>
      <c r="E2152" t="s">
        <v>19</v>
      </c>
      <c r="F2152" t="s">
        <v>4</v>
      </c>
      <c r="G2152">
        <v>315</v>
      </c>
      <c r="H2152">
        <v>267.75</v>
      </c>
      <c r="I2152" s="26">
        <f t="shared" si="66"/>
        <v>45627</v>
      </c>
      <c r="J2152" s="26">
        <f>INDEX(customers!$L:$L,MATCH(orders!$B2152,customers!$A:$A,0))</f>
        <v>45536</v>
      </c>
      <c r="K2152">
        <v>1</v>
      </c>
      <c r="L2152">
        <f t="shared" si="67"/>
        <v>3</v>
      </c>
      <c r="M2152" s="26" t="str">
        <f>INDEX(customers!$I:$I,MATCH(orders!$B2152,customers!$A:$A,0))</f>
        <v>Affiliate</v>
      </c>
      <c r="N2152" s="26" t="str">
        <f>INDEX(customers!$E:$E,MATCH(orders!$B2152,customers!$A:$A,0))</f>
        <v>North America</v>
      </c>
      <c r="O2152" s="26" t="str">
        <f>INDEX(customers!$F:$F,MATCH(orders!$B2152,customers!$A:$A,0))</f>
        <v>Healthcare</v>
      </c>
      <c r="P2152" s="26" t="str">
        <f>INDEX(customers!$G:$G,MATCH(orders!$B2152,customers!$A:$A,0))</f>
        <v>SMBs</v>
      </c>
      <c r="Q2152" t="str">
        <f>INDEX(customers!$J:$J,MATCH(orders!$B2152,customers!$A:$A,0))</f>
        <v>Basic</v>
      </c>
      <c r="R2152" t="str">
        <f>INDEX(customers!$K:$K,MATCH(orders!$B2152,customers!$A:$A,0))</f>
        <v>Monthly</v>
      </c>
    </row>
    <row r="2153" spans="1:18" x14ac:dyDescent="0.25">
      <c r="A2153" t="s">
        <v>3966</v>
      </c>
      <c r="B2153" t="s">
        <v>3958</v>
      </c>
      <c r="C2153" t="s">
        <v>3967</v>
      </c>
      <c r="D2153">
        <v>45653</v>
      </c>
      <c r="E2153" t="s">
        <v>19</v>
      </c>
      <c r="F2153" t="s">
        <v>4</v>
      </c>
      <c r="G2153">
        <v>315</v>
      </c>
      <c r="H2153">
        <v>267.75</v>
      </c>
      <c r="I2153" s="26">
        <f t="shared" si="66"/>
        <v>45627</v>
      </c>
      <c r="J2153" s="26">
        <f>INDEX(customers!$L:$L,MATCH(orders!$B2153,customers!$A:$A,0))</f>
        <v>45536</v>
      </c>
      <c r="K2153">
        <v>1</v>
      </c>
      <c r="L2153">
        <f t="shared" si="67"/>
        <v>3</v>
      </c>
      <c r="M2153" s="26" t="str">
        <f>INDEX(customers!$I:$I,MATCH(orders!$B2153,customers!$A:$A,0))</f>
        <v>Affiliate</v>
      </c>
      <c r="N2153" s="26" t="str">
        <f>INDEX(customers!$E:$E,MATCH(orders!$B2153,customers!$A:$A,0))</f>
        <v>North America</v>
      </c>
      <c r="O2153" s="26" t="str">
        <f>INDEX(customers!$F:$F,MATCH(orders!$B2153,customers!$A:$A,0))</f>
        <v>Healthcare</v>
      </c>
      <c r="P2153" s="26" t="str">
        <f>INDEX(customers!$G:$G,MATCH(orders!$B2153,customers!$A:$A,0))</f>
        <v>SMBs</v>
      </c>
      <c r="Q2153" t="str">
        <f>INDEX(customers!$J:$J,MATCH(orders!$B2153,customers!$A:$A,0))</f>
        <v>Basic</v>
      </c>
      <c r="R2153" t="str">
        <f>INDEX(customers!$K:$K,MATCH(orders!$B2153,customers!$A:$A,0))</f>
        <v>Monthly</v>
      </c>
    </row>
    <row r="2154" spans="1:18" x14ac:dyDescent="0.25">
      <c r="A2154" t="s">
        <v>3968</v>
      </c>
      <c r="B2154" t="s">
        <v>3969</v>
      </c>
      <c r="C2154" t="s">
        <v>3970</v>
      </c>
      <c r="D2154">
        <v>44709</v>
      </c>
      <c r="E2154" t="s">
        <v>17</v>
      </c>
      <c r="F2154" t="s">
        <v>4</v>
      </c>
      <c r="G2154">
        <v>75</v>
      </c>
      <c r="H2154">
        <v>60</v>
      </c>
      <c r="I2154" s="26">
        <f t="shared" si="66"/>
        <v>44682</v>
      </c>
      <c r="J2154" s="26">
        <f>INDEX(customers!$L:$L,MATCH(orders!$B2154,customers!$A:$A,0))</f>
        <v>44682</v>
      </c>
      <c r="K2154">
        <v>1</v>
      </c>
      <c r="L2154">
        <f t="shared" si="67"/>
        <v>0</v>
      </c>
      <c r="M2154" s="26" t="str">
        <f>INDEX(customers!$I:$I,MATCH(orders!$B2154,customers!$A:$A,0))</f>
        <v>Social Media</v>
      </c>
      <c r="N2154" s="26" t="str">
        <f>INDEX(customers!$E:$E,MATCH(orders!$B2154,customers!$A:$A,0))</f>
        <v>Europe</v>
      </c>
      <c r="O2154" s="26" t="str">
        <f>INDEX(customers!$F:$F,MATCH(orders!$B2154,customers!$A:$A,0))</f>
        <v>Tech</v>
      </c>
      <c r="P2154" s="26" t="str">
        <f>INDEX(customers!$G:$G,MATCH(orders!$B2154,customers!$A:$A,0))</f>
        <v>SMBs</v>
      </c>
      <c r="Q2154" t="str">
        <f>INDEX(customers!$J:$J,MATCH(orders!$B2154,customers!$A:$A,0))</f>
        <v>Basic</v>
      </c>
      <c r="R2154" t="str">
        <f>INDEX(customers!$K:$K,MATCH(orders!$B2154,customers!$A:$A,0))</f>
        <v>Monthly</v>
      </c>
    </row>
    <row r="2155" spans="1:18" x14ac:dyDescent="0.25">
      <c r="A2155" t="s">
        <v>3971</v>
      </c>
      <c r="B2155" t="s">
        <v>3969</v>
      </c>
      <c r="C2155" t="s">
        <v>3972</v>
      </c>
      <c r="D2155">
        <v>44740</v>
      </c>
      <c r="E2155" t="s">
        <v>17</v>
      </c>
      <c r="F2155" t="s">
        <v>4</v>
      </c>
      <c r="G2155">
        <v>75</v>
      </c>
      <c r="H2155">
        <v>60</v>
      </c>
      <c r="I2155" s="26">
        <f t="shared" si="66"/>
        <v>44713</v>
      </c>
      <c r="J2155" s="26">
        <f>INDEX(customers!$L:$L,MATCH(orders!$B2155,customers!$A:$A,0))</f>
        <v>44682</v>
      </c>
      <c r="K2155">
        <v>1</v>
      </c>
      <c r="L2155">
        <f t="shared" si="67"/>
        <v>1</v>
      </c>
      <c r="M2155" s="26" t="str">
        <f>INDEX(customers!$I:$I,MATCH(orders!$B2155,customers!$A:$A,0))</f>
        <v>Social Media</v>
      </c>
      <c r="N2155" s="26" t="str">
        <f>INDEX(customers!$E:$E,MATCH(orders!$B2155,customers!$A:$A,0))</f>
        <v>Europe</v>
      </c>
      <c r="O2155" s="26" t="str">
        <f>INDEX(customers!$F:$F,MATCH(orders!$B2155,customers!$A:$A,0))</f>
        <v>Tech</v>
      </c>
      <c r="P2155" s="26" t="str">
        <f>INDEX(customers!$G:$G,MATCH(orders!$B2155,customers!$A:$A,0))</f>
        <v>SMBs</v>
      </c>
      <c r="Q2155" t="str">
        <f>INDEX(customers!$J:$J,MATCH(orders!$B2155,customers!$A:$A,0))</f>
        <v>Basic</v>
      </c>
      <c r="R2155" t="str">
        <f>INDEX(customers!$K:$K,MATCH(orders!$B2155,customers!$A:$A,0))</f>
        <v>Monthly</v>
      </c>
    </row>
    <row r="2156" spans="1:18" x14ac:dyDescent="0.25">
      <c r="A2156" t="s">
        <v>3973</v>
      </c>
      <c r="B2156" t="s">
        <v>3974</v>
      </c>
      <c r="C2156" t="s">
        <v>3975</v>
      </c>
      <c r="D2156">
        <v>44953</v>
      </c>
      <c r="E2156" t="s">
        <v>17</v>
      </c>
      <c r="F2156" t="s">
        <v>5</v>
      </c>
      <c r="G2156">
        <v>600</v>
      </c>
      <c r="H2156">
        <v>480</v>
      </c>
      <c r="I2156" s="26">
        <f t="shared" si="66"/>
        <v>44927</v>
      </c>
      <c r="J2156" s="26">
        <f>INDEX(customers!$L:$L,MATCH(orders!$B2156,customers!$A:$A,0))</f>
        <v>44927</v>
      </c>
      <c r="K2156">
        <v>1</v>
      </c>
      <c r="L2156">
        <f t="shared" si="67"/>
        <v>0</v>
      </c>
      <c r="M2156" s="26" t="str">
        <f>INDEX(customers!$I:$I,MATCH(orders!$B2156,customers!$A:$A,0))</f>
        <v>Content</v>
      </c>
      <c r="N2156" s="26" t="str">
        <f>INDEX(customers!$E:$E,MATCH(orders!$B2156,customers!$A:$A,0))</f>
        <v>Europe</v>
      </c>
      <c r="O2156" s="26" t="str">
        <f>INDEX(customers!$F:$F,MATCH(orders!$B2156,customers!$A:$A,0))</f>
        <v>Retail</v>
      </c>
      <c r="P2156" s="26" t="str">
        <f>INDEX(customers!$G:$G,MATCH(orders!$B2156,customers!$A:$A,0))</f>
        <v>Mid-Market</v>
      </c>
      <c r="Q2156" t="str">
        <f>INDEX(customers!$J:$J,MATCH(orders!$B2156,customers!$A:$A,0))</f>
        <v>Basic</v>
      </c>
      <c r="R2156" t="str">
        <f>INDEX(customers!$K:$K,MATCH(orders!$B2156,customers!$A:$A,0))</f>
        <v>Monthly</v>
      </c>
    </row>
    <row r="2157" spans="1:18" x14ac:dyDescent="0.25">
      <c r="A2157" t="s">
        <v>3976</v>
      </c>
      <c r="B2157" t="s">
        <v>3974</v>
      </c>
      <c r="C2157" t="s">
        <v>3975</v>
      </c>
      <c r="D2157">
        <v>45318</v>
      </c>
      <c r="E2157" t="s">
        <v>17</v>
      </c>
      <c r="F2157" t="s">
        <v>5</v>
      </c>
      <c r="G2157">
        <v>600</v>
      </c>
      <c r="H2157">
        <v>480</v>
      </c>
      <c r="I2157" s="26">
        <f t="shared" si="66"/>
        <v>45292</v>
      </c>
      <c r="J2157" s="26">
        <f>INDEX(customers!$L:$L,MATCH(orders!$B2157,customers!$A:$A,0))</f>
        <v>44927</v>
      </c>
      <c r="K2157">
        <v>1</v>
      </c>
      <c r="L2157">
        <f t="shared" si="67"/>
        <v>12</v>
      </c>
      <c r="M2157" s="26" t="str">
        <f>INDEX(customers!$I:$I,MATCH(orders!$B2157,customers!$A:$A,0))</f>
        <v>Content</v>
      </c>
      <c r="N2157" s="26" t="str">
        <f>INDEX(customers!$E:$E,MATCH(orders!$B2157,customers!$A:$A,0))</f>
        <v>Europe</v>
      </c>
      <c r="O2157" s="26" t="str">
        <f>INDEX(customers!$F:$F,MATCH(orders!$B2157,customers!$A:$A,0))</f>
        <v>Retail</v>
      </c>
      <c r="P2157" s="26" t="str">
        <f>INDEX(customers!$G:$G,MATCH(orders!$B2157,customers!$A:$A,0))</f>
        <v>Mid-Market</v>
      </c>
      <c r="Q2157" t="str">
        <f>INDEX(customers!$J:$J,MATCH(orders!$B2157,customers!$A:$A,0))</f>
        <v>Basic</v>
      </c>
      <c r="R2157" t="str">
        <f>INDEX(customers!$K:$K,MATCH(orders!$B2157,customers!$A:$A,0))</f>
        <v>Monthly</v>
      </c>
    </row>
    <row r="2158" spans="1:18" x14ac:dyDescent="0.25">
      <c r="A2158" t="s">
        <v>3977</v>
      </c>
      <c r="B2158" t="s">
        <v>3974</v>
      </c>
      <c r="C2158" t="s">
        <v>3978</v>
      </c>
      <c r="D2158">
        <v>45319</v>
      </c>
      <c r="E2158" t="s">
        <v>17</v>
      </c>
      <c r="F2158" t="s">
        <v>5</v>
      </c>
      <c r="G2158">
        <v>600</v>
      </c>
      <c r="H2158">
        <v>480</v>
      </c>
      <c r="I2158" s="26">
        <f t="shared" si="66"/>
        <v>45292</v>
      </c>
      <c r="J2158" s="26">
        <f>INDEX(customers!$L:$L,MATCH(orders!$B2158,customers!$A:$A,0))</f>
        <v>44927</v>
      </c>
      <c r="K2158">
        <v>1</v>
      </c>
      <c r="L2158">
        <f t="shared" si="67"/>
        <v>12</v>
      </c>
      <c r="M2158" s="26" t="str">
        <f>INDEX(customers!$I:$I,MATCH(orders!$B2158,customers!$A:$A,0))</f>
        <v>Content</v>
      </c>
      <c r="N2158" s="26" t="str">
        <f>INDEX(customers!$E:$E,MATCH(orders!$B2158,customers!$A:$A,0))</f>
        <v>Europe</v>
      </c>
      <c r="O2158" s="26" t="str">
        <f>INDEX(customers!$F:$F,MATCH(orders!$B2158,customers!$A:$A,0))</f>
        <v>Retail</v>
      </c>
      <c r="P2158" s="26" t="str">
        <f>INDEX(customers!$G:$G,MATCH(orders!$B2158,customers!$A:$A,0))</f>
        <v>Mid-Market</v>
      </c>
      <c r="Q2158" t="str">
        <f>INDEX(customers!$J:$J,MATCH(orders!$B2158,customers!$A:$A,0))</f>
        <v>Basic</v>
      </c>
      <c r="R2158" t="str">
        <f>INDEX(customers!$K:$K,MATCH(orders!$B2158,customers!$A:$A,0))</f>
        <v>Monthly</v>
      </c>
    </row>
    <row r="2159" spans="1:18" x14ac:dyDescent="0.25">
      <c r="A2159" t="s">
        <v>3979</v>
      </c>
      <c r="B2159" t="s">
        <v>3980</v>
      </c>
      <c r="C2159" t="s">
        <v>3981</v>
      </c>
      <c r="D2159">
        <v>44632</v>
      </c>
      <c r="E2159" t="s">
        <v>19</v>
      </c>
      <c r="F2159" t="s">
        <v>4</v>
      </c>
      <c r="G2159">
        <v>315</v>
      </c>
      <c r="H2159">
        <v>267.75</v>
      </c>
      <c r="I2159" s="26">
        <f t="shared" si="66"/>
        <v>44621</v>
      </c>
      <c r="J2159" s="26">
        <f>INDEX(customers!$L:$L,MATCH(orders!$B2159,customers!$A:$A,0))</f>
        <v>44621</v>
      </c>
      <c r="K2159">
        <v>1</v>
      </c>
      <c r="L2159">
        <f t="shared" si="67"/>
        <v>0</v>
      </c>
      <c r="M2159" s="26" t="str">
        <f>INDEX(customers!$I:$I,MATCH(orders!$B2159,customers!$A:$A,0))</f>
        <v>Content</v>
      </c>
      <c r="N2159" s="26" t="str">
        <f>INDEX(customers!$E:$E,MATCH(orders!$B2159,customers!$A:$A,0))</f>
        <v>Europe</v>
      </c>
      <c r="O2159" s="26" t="str">
        <f>INDEX(customers!$F:$F,MATCH(orders!$B2159,customers!$A:$A,0))</f>
        <v>Tech</v>
      </c>
      <c r="P2159" s="26" t="str">
        <f>INDEX(customers!$G:$G,MATCH(orders!$B2159,customers!$A:$A,0))</f>
        <v>SMBs</v>
      </c>
      <c r="Q2159" t="str">
        <f>INDEX(customers!$J:$J,MATCH(orders!$B2159,customers!$A:$A,0))</f>
        <v>Enterprise</v>
      </c>
      <c r="R2159" t="str">
        <f>INDEX(customers!$K:$K,MATCH(orders!$B2159,customers!$A:$A,0))</f>
        <v>Monthly</v>
      </c>
    </row>
    <row r="2160" spans="1:18" x14ac:dyDescent="0.25">
      <c r="A2160" t="s">
        <v>3982</v>
      </c>
      <c r="B2160" t="s">
        <v>3980</v>
      </c>
      <c r="C2160" t="s">
        <v>3983</v>
      </c>
      <c r="D2160">
        <v>44663</v>
      </c>
      <c r="E2160" t="s">
        <v>19</v>
      </c>
      <c r="F2160" t="s">
        <v>4</v>
      </c>
      <c r="G2160">
        <v>315</v>
      </c>
      <c r="H2160">
        <v>267.75</v>
      </c>
      <c r="I2160" s="26">
        <f t="shared" si="66"/>
        <v>44652</v>
      </c>
      <c r="J2160" s="26">
        <f>INDEX(customers!$L:$L,MATCH(orders!$B2160,customers!$A:$A,0))</f>
        <v>44621</v>
      </c>
      <c r="K2160">
        <v>1</v>
      </c>
      <c r="L2160">
        <f t="shared" si="67"/>
        <v>1</v>
      </c>
      <c r="M2160" s="26" t="str">
        <f>INDEX(customers!$I:$I,MATCH(orders!$B2160,customers!$A:$A,0))</f>
        <v>Content</v>
      </c>
      <c r="N2160" s="26" t="str">
        <f>INDEX(customers!$E:$E,MATCH(orders!$B2160,customers!$A:$A,0))</f>
        <v>Europe</v>
      </c>
      <c r="O2160" s="26" t="str">
        <f>INDEX(customers!$F:$F,MATCH(orders!$B2160,customers!$A:$A,0))</f>
        <v>Tech</v>
      </c>
      <c r="P2160" s="26" t="str">
        <f>INDEX(customers!$G:$G,MATCH(orders!$B2160,customers!$A:$A,0))</f>
        <v>SMBs</v>
      </c>
      <c r="Q2160" t="str">
        <f>INDEX(customers!$J:$J,MATCH(orders!$B2160,customers!$A:$A,0))</f>
        <v>Enterprise</v>
      </c>
      <c r="R2160" t="str">
        <f>INDEX(customers!$K:$K,MATCH(orders!$B2160,customers!$A:$A,0))</f>
        <v>Monthly</v>
      </c>
    </row>
    <row r="2161" spans="1:18" x14ac:dyDescent="0.25">
      <c r="A2161" t="s">
        <v>3984</v>
      </c>
      <c r="B2161" t="s">
        <v>3980</v>
      </c>
      <c r="C2161" t="s">
        <v>3983</v>
      </c>
      <c r="D2161">
        <v>44693</v>
      </c>
      <c r="E2161" t="s">
        <v>19</v>
      </c>
      <c r="F2161" t="s">
        <v>4</v>
      </c>
      <c r="G2161">
        <v>315</v>
      </c>
      <c r="H2161">
        <v>267.75</v>
      </c>
      <c r="I2161" s="26">
        <f t="shared" si="66"/>
        <v>44682</v>
      </c>
      <c r="J2161" s="26">
        <f>INDEX(customers!$L:$L,MATCH(orders!$B2161,customers!$A:$A,0))</f>
        <v>44621</v>
      </c>
      <c r="K2161">
        <v>1</v>
      </c>
      <c r="L2161">
        <f t="shared" si="67"/>
        <v>2</v>
      </c>
      <c r="M2161" s="26" t="str">
        <f>INDEX(customers!$I:$I,MATCH(orders!$B2161,customers!$A:$A,0))</f>
        <v>Content</v>
      </c>
      <c r="N2161" s="26" t="str">
        <f>INDEX(customers!$E:$E,MATCH(orders!$B2161,customers!$A:$A,0))</f>
        <v>Europe</v>
      </c>
      <c r="O2161" s="26" t="str">
        <f>INDEX(customers!$F:$F,MATCH(orders!$B2161,customers!$A:$A,0))</f>
        <v>Tech</v>
      </c>
      <c r="P2161" s="26" t="str">
        <f>INDEX(customers!$G:$G,MATCH(orders!$B2161,customers!$A:$A,0))</f>
        <v>SMBs</v>
      </c>
      <c r="Q2161" t="str">
        <f>INDEX(customers!$J:$J,MATCH(orders!$B2161,customers!$A:$A,0))</f>
        <v>Enterprise</v>
      </c>
      <c r="R2161" t="str">
        <f>INDEX(customers!$K:$K,MATCH(orders!$B2161,customers!$A:$A,0))</f>
        <v>Monthly</v>
      </c>
    </row>
    <row r="2162" spans="1:18" x14ac:dyDescent="0.25">
      <c r="A2162" t="s">
        <v>3985</v>
      </c>
      <c r="B2162" t="s">
        <v>3980</v>
      </c>
      <c r="C2162" t="s">
        <v>3986</v>
      </c>
      <c r="D2162">
        <v>44694</v>
      </c>
      <c r="E2162" t="s">
        <v>18</v>
      </c>
      <c r="F2162" t="s">
        <v>4</v>
      </c>
      <c r="G2162">
        <v>135</v>
      </c>
      <c r="H2162">
        <v>110.7</v>
      </c>
      <c r="I2162" s="26">
        <f t="shared" si="66"/>
        <v>44682</v>
      </c>
      <c r="J2162" s="26">
        <f>INDEX(customers!$L:$L,MATCH(orders!$B2162,customers!$A:$A,0))</f>
        <v>44621</v>
      </c>
      <c r="K2162">
        <v>1</v>
      </c>
      <c r="L2162">
        <f t="shared" si="67"/>
        <v>2</v>
      </c>
      <c r="M2162" s="26" t="str">
        <f>INDEX(customers!$I:$I,MATCH(orders!$B2162,customers!$A:$A,0))</f>
        <v>Content</v>
      </c>
      <c r="N2162" s="26" t="str">
        <f>INDEX(customers!$E:$E,MATCH(orders!$B2162,customers!$A:$A,0))</f>
        <v>Europe</v>
      </c>
      <c r="O2162" s="26" t="str">
        <f>INDEX(customers!$F:$F,MATCH(orders!$B2162,customers!$A:$A,0))</f>
        <v>Tech</v>
      </c>
      <c r="P2162" s="26" t="str">
        <f>INDEX(customers!$G:$G,MATCH(orders!$B2162,customers!$A:$A,0))</f>
        <v>SMBs</v>
      </c>
      <c r="Q2162" t="str">
        <f>INDEX(customers!$J:$J,MATCH(orders!$B2162,customers!$A:$A,0))</f>
        <v>Enterprise</v>
      </c>
      <c r="R2162" t="str">
        <f>INDEX(customers!$K:$K,MATCH(orders!$B2162,customers!$A:$A,0))</f>
        <v>Monthly</v>
      </c>
    </row>
    <row r="2163" spans="1:18" x14ac:dyDescent="0.25">
      <c r="A2163" t="s">
        <v>3987</v>
      </c>
      <c r="B2163" t="s">
        <v>3980</v>
      </c>
      <c r="C2163" t="s">
        <v>3988</v>
      </c>
      <c r="D2163">
        <v>44725</v>
      </c>
      <c r="E2163" t="s">
        <v>18</v>
      </c>
      <c r="F2163" t="s">
        <v>4</v>
      </c>
      <c r="G2163">
        <v>135</v>
      </c>
      <c r="H2163">
        <v>110.7</v>
      </c>
      <c r="I2163" s="26">
        <f t="shared" si="66"/>
        <v>44713</v>
      </c>
      <c r="J2163" s="26">
        <f>INDEX(customers!$L:$L,MATCH(orders!$B2163,customers!$A:$A,0))</f>
        <v>44621</v>
      </c>
      <c r="K2163">
        <v>1</v>
      </c>
      <c r="L2163">
        <f t="shared" si="67"/>
        <v>3</v>
      </c>
      <c r="M2163" s="26" t="str">
        <f>INDEX(customers!$I:$I,MATCH(orders!$B2163,customers!$A:$A,0))</f>
        <v>Content</v>
      </c>
      <c r="N2163" s="26" t="str">
        <f>INDEX(customers!$E:$E,MATCH(orders!$B2163,customers!$A:$A,0))</f>
        <v>Europe</v>
      </c>
      <c r="O2163" s="26" t="str">
        <f>INDEX(customers!$F:$F,MATCH(orders!$B2163,customers!$A:$A,0))</f>
        <v>Tech</v>
      </c>
      <c r="P2163" s="26" t="str">
        <f>INDEX(customers!$G:$G,MATCH(orders!$B2163,customers!$A:$A,0))</f>
        <v>SMBs</v>
      </c>
      <c r="Q2163" t="str">
        <f>INDEX(customers!$J:$J,MATCH(orders!$B2163,customers!$A:$A,0))</f>
        <v>Enterprise</v>
      </c>
      <c r="R2163" t="str">
        <f>INDEX(customers!$K:$K,MATCH(orders!$B2163,customers!$A:$A,0))</f>
        <v>Monthly</v>
      </c>
    </row>
    <row r="2164" spans="1:18" x14ac:dyDescent="0.25">
      <c r="A2164" t="s">
        <v>3989</v>
      </c>
      <c r="B2164" t="s">
        <v>3990</v>
      </c>
      <c r="C2164" t="s">
        <v>3991</v>
      </c>
      <c r="D2164">
        <v>44790</v>
      </c>
      <c r="E2164" t="s">
        <v>17</v>
      </c>
      <c r="F2164" t="s">
        <v>5</v>
      </c>
      <c r="G2164">
        <v>600</v>
      </c>
      <c r="H2164">
        <v>480</v>
      </c>
      <c r="I2164" s="26">
        <f t="shared" si="66"/>
        <v>44774</v>
      </c>
      <c r="J2164" s="26">
        <f>INDEX(customers!$L:$L,MATCH(orders!$B2164,customers!$A:$A,0))</f>
        <v>44774</v>
      </c>
      <c r="K2164">
        <v>1</v>
      </c>
      <c r="L2164">
        <f t="shared" si="67"/>
        <v>0</v>
      </c>
      <c r="M2164" s="26" t="str">
        <f>INDEX(customers!$I:$I,MATCH(orders!$B2164,customers!$A:$A,0))</f>
        <v>Social Media</v>
      </c>
      <c r="N2164" s="26" t="str">
        <f>INDEX(customers!$E:$E,MATCH(orders!$B2164,customers!$A:$A,0))</f>
        <v>Europe</v>
      </c>
      <c r="O2164" s="26" t="str">
        <f>INDEX(customers!$F:$F,MATCH(orders!$B2164,customers!$A:$A,0))</f>
        <v>Retail</v>
      </c>
      <c r="P2164" s="26" t="str">
        <f>INDEX(customers!$G:$G,MATCH(orders!$B2164,customers!$A:$A,0))</f>
        <v>SMBs</v>
      </c>
      <c r="Q2164" t="str">
        <f>INDEX(customers!$J:$J,MATCH(orders!$B2164,customers!$A:$A,0))</f>
        <v>Pro</v>
      </c>
      <c r="R2164" t="str">
        <f>INDEX(customers!$K:$K,MATCH(orders!$B2164,customers!$A:$A,0))</f>
        <v>Monthly</v>
      </c>
    </row>
    <row r="2165" spans="1:18" x14ac:dyDescent="0.25">
      <c r="A2165" t="s">
        <v>3992</v>
      </c>
      <c r="B2165" t="s">
        <v>3990</v>
      </c>
      <c r="C2165" t="s">
        <v>3991</v>
      </c>
      <c r="D2165">
        <v>45155</v>
      </c>
      <c r="E2165" t="s">
        <v>17</v>
      </c>
      <c r="F2165" t="s">
        <v>5</v>
      </c>
      <c r="G2165">
        <v>600</v>
      </c>
      <c r="H2165">
        <v>480</v>
      </c>
      <c r="I2165" s="26">
        <f t="shared" si="66"/>
        <v>45139</v>
      </c>
      <c r="J2165" s="26">
        <f>INDEX(customers!$L:$L,MATCH(orders!$B2165,customers!$A:$A,0))</f>
        <v>44774</v>
      </c>
      <c r="K2165">
        <v>1</v>
      </c>
      <c r="L2165">
        <f t="shared" si="67"/>
        <v>12</v>
      </c>
      <c r="M2165" s="26" t="str">
        <f>INDEX(customers!$I:$I,MATCH(orders!$B2165,customers!$A:$A,0))</f>
        <v>Social Media</v>
      </c>
      <c r="N2165" s="26" t="str">
        <f>INDEX(customers!$E:$E,MATCH(orders!$B2165,customers!$A:$A,0))</f>
        <v>Europe</v>
      </c>
      <c r="O2165" s="26" t="str">
        <f>INDEX(customers!$F:$F,MATCH(orders!$B2165,customers!$A:$A,0))</f>
        <v>Retail</v>
      </c>
      <c r="P2165" s="26" t="str">
        <f>INDEX(customers!$G:$G,MATCH(orders!$B2165,customers!$A:$A,0))</f>
        <v>SMBs</v>
      </c>
      <c r="Q2165" t="str">
        <f>INDEX(customers!$J:$J,MATCH(orders!$B2165,customers!$A:$A,0))</f>
        <v>Pro</v>
      </c>
      <c r="R2165" t="str">
        <f>INDEX(customers!$K:$K,MATCH(orders!$B2165,customers!$A:$A,0))</f>
        <v>Monthly</v>
      </c>
    </row>
    <row r="2166" spans="1:18" x14ac:dyDescent="0.25">
      <c r="A2166" t="s">
        <v>3993</v>
      </c>
      <c r="B2166" t="s">
        <v>3990</v>
      </c>
      <c r="C2166" t="s">
        <v>3994</v>
      </c>
      <c r="D2166">
        <v>45156</v>
      </c>
      <c r="E2166" t="s">
        <v>17</v>
      </c>
      <c r="F2166" t="s">
        <v>5</v>
      </c>
      <c r="G2166">
        <v>600</v>
      </c>
      <c r="H2166">
        <v>480</v>
      </c>
      <c r="I2166" s="26">
        <f t="shared" si="66"/>
        <v>45139</v>
      </c>
      <c r="J2166" s="26">
        <f>INDEX(customers!$L:$L,MATCH(orders!$B2166,customers!$A:$A,0))</f>
        <v>44774</v>
      </c>
      <c r="K2166">
        <v>1</v>
      </c>
      <c r="L2166">
        <f t="shared" si="67"/>
        <v>12</v>
      </c>
      <c r="M2166" s="26" t="str">
        <f>INDEX(customers!$I:$I,MATCH(orders!$B2166,customers!$A:$A,0))</f>
        <v>Social Media</v>
      </c>
      <c r="N2166" s="26" t="str">
        <f>INDEX(customers!$E:$E,MATCH(orders!$B2166,customers!$A:$A,0))</f>
        <v>Europe</v>
      </c>
      <c r="O2166" s="26" t="str">
        <f>INDEX(customers!$F:$F,MATCH(orders!$B2166,customers!$A:$A,0))</f>
        <v>Retail</v>
      </c>
      <c r="P2166" s="26" t="str">
        <f>INDEX(customers!$G:$G,MATCH(orders!$B2166,customers!$A:$A,0))</f>
        <v>SMBs</v>
      </c>
      <c r="Q2166" t="str">
        <f>INDEX(customers!$J:$J,MATCH(orders!$B2166,customers!$A:$A,0))</f>
        <v>Pro</v>
      </c>
      <c r="R2166" t="str">
        <f>INDEX(customers!$K:$K,MATCH(orders!$B2166,customers!$A:$A,0))</f>
        <v>Monthly</v>
      </c>
    </row>
    <row r="2167" spans="1:18" x14ac:dyDescent="0.25">
      <c r="A2167" t="s">
        <v>3995</v>
      </c>
      <c r="B2167" t="s">
        <v>3990</v>
      </c>
      <c r="C2167" t="s">
        <v>3996</v>
      </c>
      <c r="D2167">
        <v>45522</v>
      </c>
      <c r="E2167" t="s">
        <v>17</v>
      </c>
      <c r="F2167" t="s">
        <v>5</v>
      </c>
      <c r="G2167">
        <v>600</v>
      </c>
      <c r="H2167">
        <v>480</v>
      </c>
      <c r="I2167" s="26">
        <f t="shared" si="66"/>
        <v>45505</v>
      </c>
      <c r="J2167" s="26">
        <f>INDEX(customers!$L:$L,MATCH(orders!$B2167,customers!$A:$A,0))</f>
        <v>44774</v>
      </c>
      <c r="K2167">
        <v>1</v>
      </c>
      <c r="L2167">
        <f t="shared" si="67"/>
        <v>24</v>
      </c>
      <c r="M2167" s="26" t="str">
        <f>INDEX(customers!$I:$I,MATCH(orders!$B2167,customers!$A:$A,0))</f>
        <v>Social Media</v>
      </c>
      <c r="N2167" s="26" t="str">
        <f>INDEX(customers!$E:$E,MATCH(orders!$B2167,customers!$A:$A,0))</f>
        <v>Europe</v>
      </c>
      <c r="O2167" s="26" t="str">
        <f>INDEX(customers!$F:$F,MATCH(orders!$B2167,customers!$A:$A,0))</f>
        <v>Retail</v>
      </c>
      <c r="P2167" s="26" t="str">
        <f>INDEX(customers!$G:$G,MATCH(orders!$B2167,customers!$A:$A,0))</f>
        <v>SMBs</v>
      </c>
      <c r="Q2167" t="str">
        <f>INDEX(customers!$J:$J,MATCH(orders!$B2167,customers!$A:$A,0))</f>
        <v>Pro</v>
      </c>
      <c r="R2167" t="str">
        <f>INDEX(customers!$K:$K,MATCH(orders!$B2167,customers!$A:$A,0))</f>
        <v>Monthly</v>
      </c>
    </row>
    <row r="2168" spans="1:18" x14ac:dyDescent="0.25">
      <c r="A2168" t="s">
        <v>3997</v>
      </c>
      <c r="B2168" t="s">
        <v>3998</v>
      </c>
      <c r="C2168" t="s">
        <v>3999</v>
      </c>
      <c r="D2168">
        <v>45143</v>
      </c>
      <c r="E2168" t="s">
        <v>17</v>
      </c>
      <c r="F2168" t="s">
        <v>4</v>
      </c>
      <c r="G2168">
        <v>75</v>
      </c>
      <c r="H2168">
        <v>60</v>
      </c>
      <c r="I2168" s="26">
        <f t="shared" si="66"/>
        <v>45139</v>
      </c>
      <c r="J2168" s="26">
        <f>INDEX(customers!$L:$L,MATCH(orders!$B2168,customers!$A:$A,0))</f>
        <v>45139</v>
      </c>
      <c r="K2168">
        <v>1</v>
      </c>
      <c r="L2168">
        <f t="shared" si="67"/>
        <v>0</v>
      </c>
      <c r="M2168" s="26" t="str">
        <f>INDEX(customers!$I:$I,MATCH(orders!$B2168,customers!$A:$A,0))</f>
        <v>Email</v>
      </c>
      <c r="N2168" s="26" t="str">
        <f>INDEX(customers!$E:$E,MATCH(orders!$B2168,customers!$A:$A,0))</f>
        <v>North America</v>
      </c>
      <c r="O2168" s="26" t="str">
        <f>INDEX(customers!$F:$F,MATCH(orders!$B2168,customers!$A:$A,0))</f>
        <v>Other</v>
      </c>
      <c r="P2168" s="26" t="str">
        <f>INDEX(customers!$G:$G,MATCH(orders!$B2168,customers!$A:$A,0))</f>
        <v>Mid-Market</v>
      </c>
      <c r="Q2168" t="str">
        <f>INDEX(customers!$J:$J,MATCH(orders!$B2168,customers!$A:$A,0))</f>
        <v>Basic</v>
      </c>
      <c r="R2168" t="str">
        <f>INDEX(customers!$K:$K,MATCH(orders!$B2168,customers!$A:$A,0))</f>
        <v>Monthly</v>
      </c>
    </row>
    <row r="2169" spans="1:18" x14ac:dyDescent="0.25">
      <c r="A2169" t="s">
        <v>4000</v>
      </c>
      <c r="B2169" t="s">
        <v>3998</v>
      </c>
      <c r="C2169" t="s">
        <v>4001</v>
      </c>
      <c r="D2169">
        <v>45174</v>
      </c>
      <c r="E2169" t="s">
        <v>17</v>
      </c>
      <c r="F2169" t="s">
        <v>4</v>
      </c>
      <c r="G2169">
        <v>75</v>
      </c>
      <c r="H2169">
        <v>60</v>
      </c>
      <c r="I2169" s="26">
        <f t="shared" si="66"/>
        <v>45170</v>
      </c>
      <c r="J2169" s="26">
        <f>INDEX(customers!$L:$L,MATCH(orders!$B2169,customers!$A:$A,0))</f>
        <v>45139</v>
      </c>
      <c r="K2169">
        <v>1</v>
      </c>
      <c r="L2169">
        <f t="shared" si="67"/>
        <v>1</v>
      </c>
      <c r="M2169" s="26" t="str">
        <f>INDEX(customers!$I:$I,MATCH(orders!$B2169,customers!$A:$A,0))</f>
        <v>Email</v>
      </c>
      <c r="N2169" s="26" t="str">
        <f>INDEX(customers!$E:$E,MATCH(orders!$B2169,customers!$A:$A,0))</f>
        <v>North America</v>
      </c>
      <c r="O2169" s="26" t="str">
        <f>INDEX(customers!$F:$F,MATCH(orders!$B2169,customers!$A:$A,0))</f>
        <v>Other</v>
      </c>
      <c r="P2169" s="26" t="str">
        <f>INDEX(customers!$G:$G,MATCH(orders!$B2169,customers!$A:$A,0))</f>
        <v>Mid-Market</v>
      </c>
      <c r="Q2169" t="str">
        <f>INDEX(customers!$J:$J,MATCH(orders!$B2169,customers!$A:$A,0))</f>
        <v>Basic</v>
      </c>
      <c r="R2169" t="str">
        <f>INDEX(customers!$K:$K,MATCH(orders!$B2169,customers!$A:$A,0))</f>
        <v>Monthly</v>
      </c>
    </row>
    <row r="2170" spans="1:18" x14ac:dyDescent="0.25">
      <c r="A2170" t="s">
        <v>4002</v>
      </c>
      <c r="B2170" t="s">
        <v>3998</v>
      </c>
      <c r="C2170" t="s">
        <v>4001</v>
      </c>
      <c r="D2170">
        <v>45204</v>
      </c>
      <c r="E2170" t="s">
        <v>17</v>
      </c>
      <c r="F2170" t="s">
        <v>4</v>
      </c>
      <c r="G2170">
        <v>75</v>
      </c>
      <c r="H2170">
        <v>60</v>
      </c>
      <c r="I2170" s="26">
        <f t="shared" si="66"/>
        <v>45200</v>
      </c>
      <c r="J2170" s="26">
        <f>INDEX(customers!$L:$L,MATCH(orders!$B2170,customers!$A:$A,0))</f>
        <v>45139</v>
      </c>
      <c r="K2170">
        <v>1</v>
      </c>
      <c r="L2170">
        <f t="shared" si="67"/>
        <v>2</v>
      </c>
      <c r="M2170" s="26" t="str">
        <f>INDEX(customers!$I:$I,MATCH(orders!$B2170,customers!$A:$A,0))</f>
        <v>Email</v>
      </c>
      <c r="N2170" s="26" t="str">
        <f>INDEX(customers!$E:$E,MATCH(orders!$B2170,customers!$A:$A,0))</f>
        <v>North America</v>
      </c>
      <c r="O2170" s="26" t="str">
        <f>INDEX(customers!$F:$F,MATCH(orders!$B2170,customers!$A:$A,0))</f>
        <v>Other</v>
      </c>
      <c r="P2170" s="26" t="str">
        <f>INDEX(customers!$G:$G,MATCH(orders!$B2170,customers!$A:$A,0))</f>
        <v>Mid-Market</v>
      </c>
      <c r="Q2170" t="str">
        <f>INDEX(customers!$J:$J,MATCH(orders!$B2170,customers!$A:$A,0))</f>
        <v>Basic</v>
      </c>
      <c r="R2170" t="str">
        <f>INDEX(customers!$K:$K,MATCH(orders!$B2170,customers!$A:$A,0))</f>
        <v>Monthly</v>
      </c>
    </row>
    <row r="2171" spans="1:18" x14ac:dyDescent="0.25">
      <c r="A2171" t="s">
        <v>4003</v>
      </c>
      <c r="B2171" t="s">
        <v>3998</v>
      </c>
      <c r="C2171" t="s">
        <v>4004</v>
      </c>
      <c r="D2171">
        <v>45205</v>
      </c>
      <c r="E2171" t="s">
        <v>17</v>
      </c>
      <c r="F2171" t="s">
        <v>4</v>
      </c>
      <c r="G2171">
        <v>75</v>
      </c>
      <c r="H2171">
        <v>60</v>
      </c>
      <c r="I2171" s="26">
        <f t="shared" si="66"/>
        <v>45200</v>
      </c>
      <c r="J2171" s="26">
        <f>INDEX(customers!$L:$L,MATCH(orders!$B2171,customers!$A:$A,0))</f>
        <v>45139</v>
      </c>
      <c r="K2171">
        <v>1</v>
      </c>
      <c r="L2171">
        <f t="shared" si="67"/>
        <v>2</v>
      </c>
      <c r="M2171" s="26" t="str">
        <f>INDEX(customers!$I:$I,MATCH(orders!$B2171,customers!$A:$A,0))</f>
        <v>Email</v>
      </c>
      <c r="N2171" s="26" t="str">
        <f>INDEX(customers!$E:$E,MATCH(orders!$B2171,customers!$A:$A,0))</f>
        <v>North America</v>
      </c>
      <c r="O2171" s="26" t="str">
        <f>INDEX(customers!$F:$F,MATCH(orders!$B2171,customers!$A:$A,0))</f>
        <v>Other</v>
      </c>
      <c r="P2171" s="26" t="str">
        <f>INDEX(customers!$G:$G,MATCH(orders!$B2171,customers!$A:$A,0))</f>
        <v>Mid-Market</v>
      </c>
      <c r="Q2171" t="str">
        <f>INDEX(customers!$J:$J,MATCH(orders!$B2171,customers!$A:$A,0))</f>
        <v>Basic</v>
      </c>
      <c r="R2171" t="str">
        <f>INDEX(customers!$K:$K,MATCH(orders!$B2171,customers!$A:$A,0))</f>
        <v>Monthly</v>
      </c>
    </row>
    <row r="2172" spans="1:18" x14ac:dyDescent="0.25">
      <c r="A2172" t="s">
        <v>4005</v>
      </c>
      <c r="B2172" t="s">
        <v>3998</v>
      </c>
      <c r="C2172" t="s">
        <v>4006</v>
      </c>
      <c r="D2172">
        <v>45236</v>
      </c>
      <c r="E2172" t="s">
        <v>17</v>
      </c>
      <c r="F2172" t="s">
        <v>4</v>
      </c>
      <c r="G2172">
        <v>75</v>
      </c>
      <c r="H2172">
        <v>60</v>
      </c>
      <c r="I2172" s="26">
        <f t="shared" si="66"/>
        <v>45231</v>
      </c>
      <c r="J2172" s="26">
        <f>INDEX(customers!$L:$L,MATCH(orders!$B2172,customers!$A:$A,0))</f>
        <v>45139</v>
      </c>
      <c r="K2172">
        <v>1</v>
      </c>
      <c r="L2172">
        <f t="shared" si="67"/>
        <v>3</v>
      </c>
      <c r="M2172" s="26" t="str">
        <f>INDEX(customers!$I:$I,MATCH(orders!$B2172,customers!$A:$A,0))</f>
        <v>Email</v>
      </c>
      <c r="N2172" s="26" t="str">
        <f>INDEX(customers!$E:$E,MATCH(orders!$B2172,customers!$A:$A,0))</f>
        <v>North America</v>
      </c>
      <c r="O2172" s="26" t="str">
        <f>INDEX(customers!$F:$F,MATCH(orders!$B2172,customers!$A:$A,0))</f>
        <v>Other</v>
      </c>
      <c r="P2172" s="26" t="str">
        <f>INDEX(customers!$G:$G,MATCH(orders!$B2172,customers!$A:$A,0))</f>
        <v>Mid-Market</v>
      </c>
      <c r="Q2172" t="str">
        <f>INDEX(customers!$J:$J,MATCH(orders!$B2172,customers!$A:$A,0))</f>
        <v>Basic</v>
      </c>
      <c r="R2172" t="str">
        <f>INDEX(customers!$K:$K,MATCH(orders!$B2172,customers!$A:$A,0))</f>
        <v>Monthly</v>
      </c>
    </row>
    <row r="2173" spans="1:18" x14ac:dyDescent="0.25">
      <c r="A2173" t="s">
        <v>4007</v>
      </c>
      <c r="B2173" t="s">
        <v>3998</v>
      </c>
      <c r="C2173" t="s">
        <v>4006</v>
      </c>
      <c r="D2173">
        <v>45266</v>
      </c>
      <c r="E2173" t="s">
        <v>17</v>
      </c>
      <c r="F2173" t="s">
        <v>4</v>
      </c>
      <c r="G2173">
        <v>75</v>
      </c>
      <c r="H2173">
        <v>60</v>
      </c>
      <c r="I2173" s="26">
        <f t="shared" si="66"/>
        <v>45261</v>
      </c>
      <c r="J2173" s="26">
        <f>INDEX(customers!$L:$L,MATCH(orders!$B2173,customers!$A:$A,0))</f>
        <v>45139</v>
      </c>
      <c r="K2173">
        <v>1</v>
      </c>
      <c r="L2173">
        <f t="shared" si="67"/>
        <v>4</v>
      </c>
      <c r="M2173" s="26" t="str">
        <f>INDEX(customers!$I:$I,MATCH(orders!$B2173,customers!$A:$A,0))</f>
        <v>Email</v>
      </c>
      <c r="N2173" s="26" t="str">
        <f>INDEX(customers!$E:$E,MATCH(orders!$B2173,customers!$A:$A,0))</f>
        <v>North America</v>
      </c>
      <c r="O2173" s="26" t="str">
        <f>INDEX(customers!$F:$F,MATCH(orders!$B2173,customers!$A:$A,0))</f>
        <v>Other</v>
      </c>
      <c r="P2173" s="26" t="str">
        <f>INDEX(customers!$G:$G,MATCH(orders!$B2173,customers!$A:$A,0))</f>
        <v>Mid-Market</v>
      </c>
      <c r="Q2173" t="str">
        <f>INDEX(customers!$J:$J,MATCH(orders!$B2173,customers!$A:$A,0))</f>
        <v>Basic</v>
      </c>
      <c r="R2173" t="str">
        <f>INDEX(customers!$K:$K,MATCH(orders!$B2173,customers!$A:$A,0))</f>
        <v>Monthly</v>
      </c>
    </row>
    <row r="2174" spans="1:18" x14ac:dyDescent="0.25">
      <c r="A2174" t="s">
        <v>4008</v>
      </c>
      <c r="B2174" t="s">
        <v>3998</v>
      </c>
      <c r="C2174" t="s">
        <v>4009</v>
      </c>
      <c r="D2174">
        <v>45267</v>
      </c>
      <c r="E2174" t="s">
        <v>17</v>
      </c>
      <c r="F2174" t="s">
        <v>4</v>
      </c>
      <c r="G2174">
        <v>75</v>
      </c>
      <c r="H2174">
        <v>60</v>
      </c>
      <c r="I2174" s="26">
        <f t="shared" si="66"/>
        <v>45261</v>
      </c>
      <c r="J2174" s="26">
        <f>INDEX(customers!$L:$L,MATCH(orders!$B2174,customers!$A:$A,0))</f>
        <v>45139</v>
      </c>
      <c r="K2174">
        <v>1</v>
      </c>
      <c r="L2174">
        <f t="shared" si="67"/>
        <v>4</v>
      </c>
      <c r="M2174" s="26" t="str">
        <f>INDEX(customers!$I:$I,MATCH(orders!$B2174,customers!$A:$A,0))</f>
        <v>Email</v>
      </c>
      <c r="N2174" s="26" t="str">
        <f>INDEX(customers!$E:$E,MATCH(orders!$B2174,customers!$A:$A,0))</f>
        <v>North America</v>
      </c>
      <c r="O2174" s="26" t="str">
        <f>INDEX(customers!$F:$F,MATCH(orders!$B2174,customers!$A:$A,0))</f>
        <v>Other</v>
      </c>
      <c r="P2174" s="26" t="str">
        <f>INDEX(customers!$G:$G,MATCH(orders!$B2174,customers!$A:$A,0))</f>
        <v>Mid-Market</v>
      </c>
      <c r="Q2174" t="str">
        <f>INDEX(customers!$J:$J,MATCH(orders!$B2174,customers!$A:$A,0))</f>
        <v>Basic</v>
      </c>
      <c r="R2174" t="str">
        <f>INDEX(customers!$K:$K,MATCH(orders!$B2174,customers!$A:$A,0))</f>
        <v>Monthly</v>
      </c>
    </row>
    <row r="2175" spans="1:18" x14ac:dyDescent="0.25">
      <c r="A2175" t="s">
        <v>4010</v>
      </c>
      <c r="B2175" t="s">
        <v>3998</v>
      </c>
      <c r="C2175" t="s">
        <v>4011</v>
      </c>
      <c r="D2175">
        <v>45298</v>
      </c>
      <c r="E2175" t="s">
        <v>18</v>
      </c>
      <c r="F2175" t="s">
        <v>4</v>
      </c>
      <c r="G2175">
        <v>135</v>
      </c>
      <c r="H2175">
        <v>110.7</v>
      </c>
      <c r="I2175" s="26">
        <f t="shared" si="66"/>
        <v>45292</v>
      </c>
      <c r="J2175" s="26">
        <f>INDEX(customers!$L:$L,MATCH(orders!$B2175,customers!$A:$A,0))</f>
        <v>45139</v>
      </c>
      <c r="K2175">
        <v>1</v>
      </c>
      <c r="L2175">
        <f t="shared" si="67"/>
        <v>5</v>
      </c>
      <c r="M2175" s="26" t="str">
        <f>INDEX(customers!$I:$I,MATCH(orders!$B2175,customers!$A:$A,0))</f>
        <v>Email</v>
      </c>
      <c r="N2175" s="26" t="str">
        <f>INDEX(customers!$E:$E,MATCH(orders!$B2175,customers!$A:$A,0))</f>
        <v>North America</v>
      </c>
      <c r="O2175" s="26" t="str">
        <f>INDEX(customers!$F:$F,MATCH(orders!$B2175,customers!$A:$A,0))</f>
        <v>Other</v>
      </c>
      <c r="P2175" s="26" t="str">
        <f>INDEX(customers!$G:$G,MATCH(orders!$B2175,customers!$A:$A,0))</f>
        <v>Mid-Market</v>
      </c>
      <c r="Q2175" t="str">
        <f>INDEX(customers!$J:$J,MATCH(orders!$B2175,customers!$A:$A,0))</f>
        <v>Basic</v>
      </c>
      <c r="R2175" t="str">
        <f>INDEX(customers!$K:$K,MATCH(orders!$B2175,customers!$A:$A,0))</f>
        <v>Monthly</v>
      </c>
    </row>
    <row r="2176" spans="1:18" x14ac:dyDescent="0.25">
      <c r="A2176" t="s">
        <v>4012</v>
      </c>
      <c r="B2176" t="s">
        <v>3998</v>
      </c>
      <c r="C2176" t="s">
        <v>4013</v>
      </c>
      <c r="D2176">
        <v>45329</v>
      </c>
      <c r="E2176" t="s">
        <v>18</v>
      </c>
      <c r="F2176" t="s">
        <v>4</v>
      </c>
      <c r="G2176">
        <v>135</v>
      </c>
      <c r="H2176">
        <v>110.7</v>
      </c>
      <c r="I2176" s="26">
        <f t="shared" si="66"/>
        <v>45323</v>
      </c>
      <c r="J2176" s="26">
        <f>INDEX(customers!$L:$L,MATCH(orders!$B2176,customers!$A:$A,0))</f>
        <v>45139</v>
      </c>
      <c r="K2176">
        <v>1</v>
      </c>
      <c r="L2176">
        <f t="shared" si="67"/>
        <v>6</v>
      </c>
      <c r="M2176" s="26" t="str">
        <f>INDEX(customers!$I:$I,MATCH(orders!$B2176,customers!$A:$A,0))</f>
        <v>Email</v>
      </c>
      <c r="N2176" s="26" t="str">
        <f>INDEX(customers!$E:$E,MATCH(orders!$B2176,customers!$A:$A,0))</f>
        <v>North America</v>
      </c>
      <c r="O2176" s="26" t="str">
        <f>INDEX(customers!$F:$F,MATCH(orders!$B2176,customers!$A:$A,0))</f>
        <v>Other</v>
      </c>
      <c r="P2176" s="26" t="str">
        <f>INDEX(customers!$G:$G,MATCH(orders!$B2176,customers!$A:$A,0))</f>
        <v>Mid-Market</v>
      </c>
      <c r="Q2176" t="str">
        <f>INDEX(customers!$J:$J,MATCH(orders!$B2176,customers!$A:$A,0))</f>
        <v>Basic</v>
      </c>
      <c r="R2176" t="str">
        <f>INDEX(customers!$K:$K,MATCH(orders!$B2176,customers!$A:$A,0))</f>
        <v>Monthly</v>
      </c>
    </row>
    <row r="2177" spans="1:18" x14ac:dyDescent="0.25">
      <c r="A2177" t="s">
        <v>4014</v>
      </c>
      <c r="B2177" t="s">
        <v>3998</v>
      </c>
      <c r="C2177" t="s">
        <v>4013</v>
      </c>
      <c r="D2177">
        <v>45358</v>
      </c>
      <c r="E2177" t="s">
        <v>18</v>
      </c>
      <c r="F2177" t="s">
        <v>4</v>
      </c>
      <c r="G2177">
        <v>135</v>
      </c>
      <c r="H2177">
        <v>110.7</v>
      </c>
      <c r="I2177" s="26">
        <f t="shared" si="66"/>
        <v>45352</v>
      </c>
      <c r="J2177" s="26">
        <f>INDEX(customers!$L:$L,MATCH(orders!$B2177,customers!$A:$A,0))</f>
        <v>45139</v>
      </c>
      <c r="K2177">
        <v>1</v>
      </c>
      <c r="L2177">
        <f t="shared" si="67"/>
        <v>7</v>
      </c>
      <c r="M2177" s="26" t="str">
        <f>INDEX(customers!$I:$I,MATCH(orders!$B2177,customers!$A:$A,0))</f>
        <v>Email</v>
      </c>
      <c r="N2177" s="26" t="str">
        <f>INDEX(customers!$E:$E,MATCH(orders!$B2177,customers!$A:$A,0))</f>
        <v>North America</v>
      </c>
      <c r="O2177" s="26" t="str">
        <f>INDEX(customers!$F:$F,MATCH(orders!$B2177,customers!$A:$A,0))</f>
        <v>Other</v>
      </c>
      <c r="P2177" s="26" t="str">
        <f>INDEX(customers!$G:$G,MATCH(orders!$B2177,customers!$A:$A,0))</f>
        <v>Mid-Market</v>
      </c>
      <c r="Q2177" t="str">
        <f>INDEX(customers!$J:$J,MATCH(orders!$B2177,customers!$A:$A,0))</f>
        <v>Basic</v>
      </c>
      <c r="R2177" t="str">
        <f>INDEX(customers!$K:$K,MATCH(orders!$B2177,customers!$A:$A,0))</f>
        <v>Monthly</v>
      </c>
    </row>
    <row r="2178" spans="1:18" x14ac:dyDescent="0.25">
      <c r="A2178" t="s">
        <v>4015</v>
      </c>
      <c r="B2178" t="s">
        <v>3998</v>
      </c>
      <c r="C2178" t="s">
        <v>4016</v>
      </c>
      <c r="D2178">
        <v>45360</v>
      </c>
      <c r="E2178" t="s">
        <v>18</v>
      </c>
      <c r="F2178" t="s">
        <v>4</v>
      </c>
      <c r="G2178">
        <v>135</v>
      </c>
      <c r="H2178">
        <v>110.7</v>
      </c>
      <c r="I2178" s="26">
        <f t="shared" ref="I2178:I2209" si="68">EOMONTH(D2178,-1)+1</f>
        <v>45352</v>
      </c>
      <c r="J2178" s="26">
        <f>INDEX(customers!$L:$L,MATCH(orders!$B2178,customers!$A:$A,0))</f>
        <v>45139</v>
      </c>
      <c r="K2178">
        <v>1</v>
      </c>
      <c r="L2178">
        <f t="shared" si="67"/>
        <v>7</v>
      </c>
      <c r="M2178" s="26" t="str">
        <f>INDEX(customers!$I:$I,MATCH(orders!$B2178,customers!$A:$A,0))</f>
        <v>Email</v>
      </c>
      <c r="N2178" s="26" t="str">
        <f>INDEX(customers!$E:$E,MATCH(orders!$B2178,customers!$A:$A,0))</f>
        <v>North America</v>
      </c>
      <c r="O2178" s="26" t="str">
        <f>INDEX(customers!$F:$F,MATCH(orders!$B2178,customers!$A:$A,0))</f>
        <v>Other</v>
      </c>
      <c r="P2178" s="26" t="str">
        <f>INDEX(customers!$G:$G,MATCH(orders!$B2178,customers!$A:$A,0))</f>
        <v>Mid-Market</v>
      </c>
      <c r="Q2178" t="str">
        <f>INDEX(customers!$J:$J,MATCH(orders!$B2178,customers!$A:$A,0))</f>
        <v>Basic</v>
      </c>
      <c r="R2178" t="str">
        <f>INDEX(customers!$K:$K,MATCH(orders!$B2178,customers!$A:$A,0))</f>
        <v>Monthly</v>
      </c>
    </row>
    <row r="2179" spans="1:18" x14ac:dyDescent="0.25">
      <c r="A2179" t="s">
        <v>4017</v>
      </c>
      <c r="B2179" t="s">
        <v>3998</v>
      </c>
      <c r="C2179" t="s">
        <v>4018</v>
      </c>
      <c r="D2179">
        <v>45391</v>
      </c>
      <c r="E2179" t="s">
        <v>18</v>
      </c>
      <c r="F2179" t="s">
        <v>4</v>
      </c>
      <c r="G2179">
        <v>135</v>
      </c>
      <c r="H2179">
        <v>110.7</v>
      </c>
      <c r="I2179" s="26">
        <f t="shared" si="68"/>
        <v>45383</v>
      </c>
      <c r="J2179" s="26">
        <f>INDEX(customers!$L:$L,MATCH(orders!$B2179,customers!$A:$A,0))</f>
        <v>45139</v>
      </c>
      <c r="K2179">
        <v>1</v>
      </c>
      <c r="L2179">
        <f t="shared" ref="L2179:L2209" si="69">DATEDIF(J2179,I2179,"M")</f>
        <v>8</v>
      </c>
      <c r="M2179" s="26" t="str">
        <f>INDEX(customers!$I:$I,MATCH(orders!$B2179,customers!$A:$A,0))</f>
        <v>Email</v>
      </c>
      <c r="N2179" s="26" t="str">
        <f>INDEX(customers!$E:$E,MATCH(orders!$B2179,customers!$A:$A,0))</f>
        <v>North America</v>
      </c>
      <c r="O2179" s="26" t="str">
        <f>INDEX(customers!$F:$F,MATCH(orders!$B2179,customers!$A:$A,0))</f>
        <v>Other</v>
      </c>
      <c r="P2179" s="26" t="str">
        <f>INDEX(customers!$G:$G,MATCH(orders!$B2179,customers!$A:$A,0))</f>
        <v>Mid-Market</v>
      </c>
      <c r="Q2179" t="str">
        <f>INDEX(customers!$J:$J,MATCH(orders!$B2179,customers!$A:$A,0))</f>
        <v>Basic</v>
      </c>
      <c r="R2179" t="str">
        <f>INDEX(customers!$K:$K,MATCH(orders!$B2179,customers!$A:$A,0))</f>
        <v>Monthly</v>
      </c>
    </row>
    <row r="2180" spans="1:18" x14ac:dyDescent="0.25">
      <c r="A2180" t="s">
        <v>4019</v>
      </c>
      <c r="B2180" t="s">
        <v>4020</v>
      </c>
      <c r="C2180" t="s">
        <v>4021</v>
      </c>
      <c r="D2180">
        <v>44669</v>
      </c>
      <c r="E2180" t="s">
        <v>17</v>
      </c>
      <c r="F2180" t="s">
        <v>4</v>
      </c>
      <c r="G2180">
        <v>75</v>
      </c>
      <c r="H2180">
        <v>60</v>
      </c>
      <c r="I2180" s="26">
        <f t="shared" si="68"/>
        <v>44652</v>
      </c>
      <c r="J2180" s="26">
        <f>INDEX(customers!$L:$L,MATCH(orders!$B2180,customers!$A:$A,0))</f>
        <v>44652</v>
      </c>
      <c r="K2180">
        <v>1</v>
      </c>
      <c r="L2180">
        <f t="shared" si="69"/>
        <v>0</v>
      </c>
      <c r="M2180" s="26" t="str">
        <f>INDEX(customers!$I:$I,MATCH(orders!$B2180,customers!$A:$A,0))</f>
        <v>Email</v>
      </c>
      <c r="N2180" s="26" t="str">
        <f>INDEX(customers!$E:$E,MATCH(orders!$B2180,customers!$A:$A,0))</f>
        <v>Europe</v>
      </c>
      <c r="O2180" s="26" t="str">
        <f>INDEX(customers!$F:$F,MATCH(orders!$B2180,customers!$A:$A,0))</f>
        <v>Tech</v>
      </c>
      <c r="P2180" s="26" t="str">
        <f>INDEX(customers!$G:$G,MATCH(orders!$B2180,customers!$A:$A,0))</f>
        <v>SMBs</v>
      </c>
      <c r="Q2180" t="str">
        <f>INDEX(customers!$J:$J,MATCH(orders!$B2180,customers!$A:$A,0))</f>
        <v>Basic</v>
      </c>
      <c r="R2180" t="str">
        <f>INDEX(customers!$K:$K,MATCH(orders!$B2180,customers!$A:$A,0))</f>
        <v>Monthly</v>
      </c>
    </row>
    <row r="2181" spans="1:18" x14ac:dyDescent="0.25">
      <c r="A2181" t="s">
        <v>4022</v>
      </c>
      <c r="B2181" t="s">
        <v>4020</v>
      </c>
      <c r="C2181" t="s">
        <v>4021</v>
      </c>
      <c r="D2181">
        <v>44699</v>
      </c>
      <c r="E2181" t="s">
        <v>17</v>
      </c>
      <c r="F2181" t="s">
        <v>4</v>
      </c>
      <c r="G2181">
        <v>75</v>
      </c>
      <c r="H2181">
        <v>60</v>
      </c>
      <c r="I2181" s="26">
        <f t="shared" si="68"/>
        <v>44682</v>
      </c>
      <c r="J2181" s="26">
        <f>INDEX(customers!$L:$L,MATCH(orders!$B2181,customers!$A:$A,0))</f>
        <v>44652</v>
      </c>
      <c r="K2181">
        <v>1</v>
      </c>
      <c r="L2181">
        <f t="shared" si="69"/>
        <v>1</v>
      </c>
      <c r="M2181" s="26" t="str">
        <f>INDEX(customers!$I:$I,MATCH(orders!$B2181,customers!$A:$A,0))</f>
        <v>Email</v>
      </c>
      <c r="N2181" s="26" t="str">
        <f>INDEX(customers!$E:$E,MATCH(orders!$B2181,customers!$A:$A,0))</f>
        <v>Europe</v>
      </c>
      <c r="O2181" s="26" t="str">
        <f>INDEX(customers!$F:$F,MATCH(orders!$B2181,customers!$A:$A,0))</f>
        <v>Tech</v>
      </c>
      <c r="P2181" s="26" t="str">
        <f>INDEX(customers!$G:$G,MATCH(orders!$B2181,customers!$A:$A,0))</f>
        <v>SMBs</v>
      </c>
      <c r="Q2181" t="str">
        <f>INDEX(customers!$J:$J,MATCH(orders!$B2181,customers!$A:$A,0))</f>
        <v>Basic</v>
      </c>
      <c r="R2181" t="str">
        <f>INDEX(customers!$K:$K,MATCH(orders!$B2181,customers!$A:$A,0))</f>
        <v>Monthly</v>
      </c>
    </row>
    <row r="2182" spans="1:18" x14ac:dyDescent="0.25">
      <c r="A2182" t="s">
        <v>4023</v>
      </c>
      <c r="B2182" t="s">
        <v>4020</v>
      </c>
      <c r="C2182" t="s">
        <v>4024</v>
      </c>
      <c r="D2182">
        <v>44700</v>
      </c>
      <c r="E2182" t="s">
        <v>18</v>
      </c>
      <c r="F2182" t="s">
        <v>4</v>
      </c>
      <c r="G2182">
        <v>135</v>
      </c>
      <c r="H2182">
        <v>110.7</v>
      </c>
      <c r="I2182" s="26">
        <f t="shared" si="68"/>
        <v>44682</v>
      </c>
      <c r="J2182" s="26">
        <f>INDEX(customers!$L:$L,MATCH(orders!$B2182,customers!$A:$A,0))</f>
        <v>44652</v>
      </c>
      <c r="K2182">
        <v>1</v>
      </c>
      <c r="L2182">
        <f t="shared" si="69"/>
        <v>1</v>
      </c>
      <c r="M2182" s="26" t="str">
        <f>INDEX(customers!$I:$I,MATCH(orders!$B2182,customers!$A:$A,0))</f>
        <v>Email</v>
      </c>
      <c r="N2182" s="26" t="str">
        <f>INDEX(customers!$E:$E,MATCH(orders!$B2182,customers!$A:$A,0))</f>
        <v>Europe</v>
      </c>
      <c r="O2182" s="26" t="str">
        <f>INDEX(customers!$F:$F,MATCH(orders!$B2182,customers!$A:$A,0))</f>
        <v>Tech</v>
      </c>
      <c r="P2182" s="26" t="str">
        <f>INDEX(customers!$G:$G,MATCH(orders!$B2182,customers!$A:$A,0))</f>
        <v>SMBs</v>
      </c>
      <c r="Q2182" t="str">
        <f>INDEX(customers!$J:$J,MATCH(orders!$B2182,customers!$A:$A,0))</f>
        <v>Basic</v>
      </c>
      <c r="R2182" t="str">
        <f>INDEX(customers!$K:$K,MATCH(orders!$B2182,customers!$A:$A,0))</f>
        <v>Monthly</v>
      </c>
    </row>
    <row r="2183" spans="1:18" x14ac:dyDescent="0.25">
      <c r="A2183" t="s">
        <v>4025</v>
      </c>
      <c r="B2183" t="s">
        <v>4020</v>
      </c>
      <c r="C2183" t="s">
        <v>4026</v>
      </c>
      <c r="D2183">
        <v>44731</v>
      </c>
      <c r="E2183" t="s">
        <v>18</v>
      </c>
      <c r="F2183" t="s">
        <v>4</v>
      </c>
      <c r="G2183">
        <v>135</v>
      </c>
      <c r="H2183">
        <v>110.7</v>
      </c>
      <c r="I2183" s="26">
        <f t="shared" si="68"/>
        <v>44713</v>
      </c>
      <c r="J2183" s="26">
        <f>INDEX(customers!$L:$L,MATCH(orders!$B2183,customers!$A:$A,0))</f>
        <v>44652</v>
      </c>
      <c r="K2183">
        <v>1</v>
      </c>
      <c r="L2183">
        <f t="shared" si="69"/>
        <v>2</v>
      </c>
      <c r="M2183" s="26" t="str">
        <f>INDEX(customers!$I:$I,MATCH(orders!$B2183,customers!$A:$A,0))</f>
        <v>Email</v>
      </c>
      <c r="N2183" s="26" t="str">
        <f>INDEX(customers!$E:$E,MATCH(orders!$B2183,customers!$A:$A,0))</f>
        <v>Europe</v>
      </c>
      <c r="O2183" s="26" t="str">
        <f>INDEX(customers!$F:$F,MATCH(orders!$B2183,customers!$A:$A,0))</f>
        <v>Tech</v>
      </c>
      <c r="P2183" s="26" t="str">
        <f>INDEX(customers!$G:$G,MATCH(orders!$B2183,customers!$A:$A,0))</f>
        <v>SMBs</v>
      </c>
      <c r="Q2183" t="str">
        <f>INDEX(customers!$J:$J,MATCH(orders!$B2183,customers!$A:$A,0))</f>
        <v>Basic</v>
      </c>
      <c r="R2183" t="str">
        <f>INDEX(customers!$K:$K,MATCH(orders!$B2183,customers!$A:$A,0))</f>
        <v>Monthly</v>
      </c>
    </row>
    <row r="2184" spans="1:18" x14ac:dyDescent="0.25">
      <c r="A2184" t="s">
        <v>4027</v>
      </c>
      <c r="B2184" t="s">
        <v>4020</v>
      </c>
      <c r="C2184" t="s">
        <v>4026</v>
      </c>
      <c r="D2184">
        <v>44761</v>
      </c>
      <c r="E2184" t="s">
        <v>18</v>
      </c>
      <c r="F2184" t="s">
        <v>4</v>
      </c>
      <c r="G2184">
        <v>135</v>
      </c>
      <c r="H2184">
        <v>110.7</v>
      </c>
      <c r="I2184" s="26">
        <f t="shared" si="68"/>
        <v>44743</v>
      </c>
      <c r="J2184" s="26">
        <f>INDEX(customers!$L:$L,MATCH(orders!$B2184,customers!$A:$A,0))</f>
        <v>44652</v>
      </c>
      <c r="K2184">
        <v>1</v>
      </c>
      <c r="L2184">
        <f t="shared" si="69"/>
        <v>3</v>
      </c>
      <c r="M2184" s="26" t="str">
        <f>INDEX(customers!$I:$I,MATCH(orders!$B2184,customers!$A:$A,0))</f>
        <v>Email</v>
      </c>
      <c r="N2184" s="26" t="str">
        <f>INDEX(customers!$E:$E,MATCH(orders!$B2184,customers!$A:$A,0))</f>
        <v>Europe</v>
      </c>
      <c r="O2184" s="26" t="str">
        <f>INDEX(customers!$F:$F,MATCH(orders!$B2184,customers!$A:$A,0))</f>
        <v>Tech</v>
      </c>
      <c r="P2184" s="26" t="str">
        <f>INDEX(customers!$G:$G,MATCH(orders!$B2184,customers!$A:$A,0))</f>
        <v>SMBs</v>
      </c>
      <c r="Q2184" t="str">
        <f>INDEX(customers!$J:$J,MATCH(orders!$B2184,customers!$A:$A,0))</f>
        <v>Basic</v>
      </c>
      <c r="R2184" t="str">
        <f>INDEX(customers!$K:$K,MATCH(orders!$B2184,customers!$A:$A,0))</f>
        <v>Monthly</v>
      </c>
    </row>
    <row r="2185" spans="1:18" x14ac:dyDescent="0.25">
      <c r="A2185" t="s">
        <v>4028</v>
      </c>
      <c r="B2185" t="s">
        <v>4020</v>
      </c>
      <c r="C2185" t="s">
        <v>4029</v>
      </c>
      <c r="D2185">
        <v>44762</v>
      </c>
      <c r="E2185" t="s">
        <v>18</v>
      </c>
      <c r="F2185" t="s">
        <v>4</v>
      </c>
      <c r="G2185">
        <v>135</v>
      </c>
      <c r="H2185">
        <v>110.7</v>
      </c>
      <c r="I2185" s="26">
        <f t="shared" si="68"/>
        <v>44743</v>
      </c>
      <c r="J2185" s="26">
        <f>INDEX(customers!$L:$L,MATCH(orders!$B2185,customers!$A:$A,0))</f>
        <v>44652</v>
      </c>
      <c r="K2185">
        <v>1</v>
      </c>
      <c r="L2185">
        <f t="shared" si="69"/>
        <v>3</v>
      </c>
      <c r="M2185" s="26" t="str">
        <f>INDEX(customers!$I:$I,MATCH(orders!$B2185,customers!$A:$A,0))</f>
        <v>Email</v>
      </c>
      <c r="N2185" s="26" t="str">
        <f>INDEX(customers!$E:$E,MATCH(orders!$B2185,customers!$A:$A,0))</f>
        <v>Europe</v>
      </c>
      <c r="O2185" s="26" t="str">
        <f>INDEX(customers!$F:$F,MATCH(orders!$B2185,customers!$A:$A,0))</f>
        <v>Tech</v>
      </c>
      <c r="P2185" s="26" t="str">
        <f>INDEX(customers!$G:$G,MATCH(orders!$B2185,customers!$A:$A,0))</f>
        <v>SMBs</v>
      </c>
      <c r="Q2185" t="str">
        <f>INDEX(customers!$J:$J,MATCH(orders!$B2185,customers!$A:$A,0))</f>
        <v>Basic</v>
      </c>
      <c r="R2185" t="str">
        <f>INDEX(customers!$K:$K,MATCH(orders!$B2185,customers!$A:$A,0))</f>
        <v>Monthly</v>
      </c>
    </row>
    <row r="2186" spans="1:18" x14ac:dyDescent="0.25">
      <c r="A2186" t="s">
        <v>4030</v>
      </c>
      <c r="B2186" t="s">
        <v>4020</v>
      </c>
      <c r="C2186" t="s">
        <v>4031</v>
      </c>
      <c r="D2186">
        <v>44793</v>
      </c>
      <c r="E2186" t="s">
        <v>18</v>
      </c>
      <c r="F2186" t="s">
        <v>4</v>
      </c>
      <c r="G2186">
        <v>135</v>
      </c>
      <c r="H2186">
        <v>110.7</v>
      </c>
      <c r="I2186" s="26">
        <f t="shared" si="68"/>
        <v>44774</v>
      </c>
      <c r="J2186" s="26">
        <f>INDEX(customers!$L:$L,MATCH(orders!$B2186,customers!$A:$A,0))</f>
        <v>44652</v>
      </c>
      <c r="K2186">
        <v>1</v>
      </c>
      <c r="L2186">
        <f t="shared" si="69"/>
        <v>4</v>
      </c>
      <c r="M2186" s="26" t="str">
        <f>INDEX(customers!$I:$I,MATCH(orders!$B2186,customers!$A:$A,0))</f>
        <v>Email</v>
      </c>
      <c r="N2186" s="26" t="str">
        <f>INDEX(customers!$E:$E,MATCH(orders!$B2186,customers!$A:$A,0))</f>
        <v>Europe</v>
      </c>
      <c r="O2186" s="26" t="str">
        <f>INDEX(customers!$F:$F,MATCH(orders!$B2186,customers!$A:$A,0))</f>
        <v>Tech</v>
      </c>
      <c r="P2186" s="26" t="str">
        <f>INDEX(customers!$G:$G,MATCH(orders!$B2186,customers!$A:$A,0))</f>
        <v>SMBs</v>
      </c>
      <c r="Q2186" t="str">
        <f>INDEX(customers!$J:$J,MATCH(orders!$B2186,customers!$A:$A,0))</f>
        <v>Basic</v>
      </c>
      <c r="R2186" t="str">
        <f>INDEX(customers!$K:$K,MATCH(orders!$B2186,customers!$A:$A,0))</f>
        <v>Monthly</v>
      </c>
    </row>
    <row r="2187" spans="1:18" x14ac:dyDescent="0.25">
      <c r="A2187" t="s">
        <v>4032</v>
      </c>
      <c r="B2187" t="s">
        <v>4020</v>
      </c>
      <c r="C2187" t="s">
        <v>4033</v>
      </c>
      <c r="D2187">
        <v>44824</v>
      </c>
      <c r="E2187" t="s">
        <v>18</v>
      </c>
      <c r="F2187" t="s">
        <v>4</v>
      </c>
      <c r="G2187">
        <v>135</v>
      </c>
      <c r="H2187">
        <v>110.7</v>
      </c>
      <c r="I2187" s="26">
        <f t="shared" si="68"/>
        <v>44805</v>
      </c>
      <c r="J2187" s="26">
        <f>INDEX(customers!$L:$L,MATCH(orders!$B2187,customers!$A:$A,0))</f>
        <v>44652</v>
      </c>
      <c r="K2187">
        <v>1</v>
      </c>
      <c r="L2187">
        <f t="shared" si="69"/>
        <v>5</v>
      </c>
      <c r="M2187" s="26" t="str">
        <f>INDEX(customers!$I:$I,MATCH(orders!$B2187,customers!$A:$A,0))</f>
        <v>Email</v>
      </c>
      <c r="N2187" s="26" t="str">
        <f>INDEX(customers!$E:$E,MATCH(orders!$B2187,customers!$A:$A,0))</f>
        <v>Europe</v>
      </c>
      <c r="O2187" s="26" t="str">
        <f>INDEX(customers!$F:$F,MATCH(orders!$B2187,customers!$A:$A,0))</f>
        <v>Tech</v>
      </c>
      <c r="P2187" s="26" t="str">
        <f>INDEX(customers!$G:$G,MATCH(orders!$B2187,customers!$A:$A,0))</f>
        <v>SMBs</v>
      </c>
      <c r="Q2187" t="str">
        <f>INDEX(customers!$J:$J,MATCH(orders!$B2187,customers!$A:$A,0))</f>
        <v>Basic</v>
      </c>
      <c r="R2187" t="str">
        <f>INDEX(customers!$K:$K,MATCH(orders!$B2187,customers!$A:$A,0))</f>
        <v>Monthly</v>
      </c>
    </row>
    <row r="2188" spans="1:18" x14ac:dyDescent="0.25">
      <c r="A2188" t="s">
        <v>4034</v>
      </c>
      <c r="B2188" t="s">
        <v>4020</v>
      </c>
      <c r="C2188" t="s">
        <v>4033</v>
      </c>
      <c r="D2188">
        <v>44854</v>
      </c>
      <c r="E2188" t="s">
        <v>18</v>
      </c>
      <c r="F2188" t="s">
        <v>4</v>
      </c>
      <c r="G2188">
        <v>135</v>
      </c>
      <c r="H2188">
        <v>110.7</v>
      </c>
      <c r="I2188" s="26">
        <f t="shared" si="68"/>
        <v>44835</v>
      </c>
      <c r="J2188" s="26">
        <f>INDEX(customers!$L:$L,MATCH(orders!$B2188,customers!$A:$A,0))</f>
        <v>44652</v>
      </c>
      <c r="K2188">
        <v>1</v>
      </c>
      <c r="L2188">
        <f t="shared" si="69"/>
        <v>6</v>
      </c>
      <c r="M2188" s="26" t="str">
        <f>INDEX(customers!$I:$I,MATCH(orders!$B2188,customers!$A:$A,0))</f>
        <v>Email</v>
      </c>
      <c r="N2188" s="26" t="str">
        <f>INDEX(customers!$E:$E,MATCH(orders!$B2188,customers!$A:$A,0))</f>
        <v>Europe</v>
      </c>
      <c r="O2188" s="26" t="str">
        <f>INDEX(customers!$F:$F,MATCH(orders!$B2188,customers!$A:$A,0))</f>
        <v>Tech</v>
      </c>
      <c r="P2188" s="26" t="str">
        <f>INDEX(customers!$G:$G,MATCH(orders!$B2188,customers!$A:$A,0))</f>
        <v>SMBs</v>
      </c>
      <c r="Q2188" t="str">
        <f>INDEX(customers!$J:$J,MATCH(orders!$B2188,customers!$A:$A,0))</f>
        <v>Basic</v>
      </c>
      <c r="R2188" t="str">
        <f>INDEX(customers!$K:$K,MATCH(orders!$B2188,customers!$A:$A,0))</f>
        <v>Monthly</v>
      </c>
    </row>
    <row r="2189" spans="1:18" x14ac:dyDescent="0.25">
      <c r="A2189" t="s">
        <v>4035</v>
      </c>
      <c r="B2189" t="s">
        <v>4020</v>
      </c>
      <c r="C2189" t="s">
        <v>4036</v>
      </c>
      <c r="D2189">
        <v>44855</v>
      </c>
      <c r="E2189" t="s">
        <v>18</v>
      </c>
      <c r="F2189" t="s">
        <v>4</v>
      </c>
      <c r="G2189">
        <v>135</v>
      </c>
      <c r="H2189">
        <v>110.7</v>
      </c>
      <c r="I2189" s="26">
        <f t="shared" si="68"/>
        <v>44835</v>
      </c>
      <c r="J2189" s="26">
        <f>INDEX(customers!$L:$L,MATCH(orders!$B2189,customers!$A:$A,0))</f>
        <v>44652</v>
      </c>
      <c r="K2189">
        <v>1</v>
      </c>
      <c r="L2189">
        <f t="shared" si="69"/>
        <v>6</v>
      </c>
      <c r="M2189" s="26" t="str">
        <f>INDEX(customers!$I:$I,MATCH(orders!$B2189,customers!$A:$A,0))</f>
        <v>Email</v>
      </c>
      <c r="N2189" s="26" t="str">
        <f>INDEX(customers!$E:$E,MATCH(orders!$B2189,customers!$A:$A,0))</f>
        <v>Europe</v>
      </c>
      <c r="O2189" s="26" t="str">
        <f>INDEX(customers!$F:$F,MATCH(orders!$B2189,customers!$A:$A,0))</f>
        <v>Tech</v>
      </c>
      <c r="P2189" s="26" t="str">
        <f>INDEX(customers!$G:$G,MATCH(orders!$B2189,customers!$A:$A,0))</f>
        <v>SMBs</v>
      </c>
      <c r="Q2189" t="str">
        <f>INDEX(customers!$J:$J,MATCH(orders!$B2189,customers!$A:$A,0))</f>
        <v>Basic</v>
      </c>
      <c r="R2189" t="str">
        <f>INDEX(customers!$K:$K,MATCH(orders!$B2189,customers!$A:$A,0))</f>
        <v>Monthly</v>
      </c>
    </row>
    <row r="2190" spans="1:18" x14ac:dyDescent="0.25">
      <c r="A2190" t="s">
        <v>4037</v>
      </c>
      <c r="B2190" t="s">
        <v>4020</v>
      </c>
      <c r="C2190" t="s">
        <v>4038</v>
      </c>
      <c r="D2190">
        <v>44886</v>
      </c>
      <c r="E2190" t="s">
        <v>18</v>
      </c>
      <c r="F2190" t="s">
        <v>4</v>
      </c>
      <c r="G2190">
        <v>135</v>
      </c>
      <c r="H2190">
        <v>110.7</v>
      </c>
      <c r="I2190" s="26">
        <f t="shared" si="68"/>
        <v>44866</v>
      </c>
      <c r="J2190" s="26">
        <f>INDEX(customers!$L:$L,MATCH(orders!$B2190,customers!$A:$A,0))</f>
        <v>44652</v>
      </c>
      <c r="K2190">
        <v>1</v>
      </c>
      <c r="L2190">
        <f t="shared" si="69"/>
        <v>7</v>
      </c>
      <c r="M2190" s="26" t="str">
        <f>INDEX(customers!$I:$I,MATCH(orders!$B2190,customers!$A:$A,0))</f>
        <v>Email</v>
      </c>
      <c r="N2190" s="26" t="str">
        <f>INDEX(customers!$E:$E,MATCH(orders!$B2190,customers!$A:$A,0))</f>
        <v>Europe</v>
      </c>
      <c r="O2190" s="26" t="str">
        <f>INDEX(customers!$F:$F,MATCH(orders!$B2190,customers!$A:$A,0))</f>
        <v>Tech</v>
      </c>
      <c r="P2190" s="26" t="str">
        <f>INDEX(customers!$G:$G,MATCH(orders!$B2190,customers!$A:$A,0))</f>
        <v>SMBs</v>
      </c>
      <c r="Q2190" t="str">
        <f>INDEX(customers!$J:$J,MATCH(orders!$B2190,customers!$A:$A,0))</f>
        <v>Basic</v>
      </c>
      <c r="R2190" t="str">
        <f>INDEX(customers!$K:$K,MATCH(orders!$B2190,customers!$A:$A,0))</f>
        <v>Monthly</v>
      </c>
    </row>
    <row r="2191" spans="1:18" x14ac:dyDescent="0.25">
      <c r="A2191" t="s">
        <v>4039</v>
      </c>
      <c r="B2191" t="s">
        <v>4020</v>
      </c>
      <c r="C2191" t="s">
        <v>4038</v>
      </c>
      <c r="D2191">
        <v>44916</v>
      </c>
      <c r="E2191" t="s">
        <v>18</v>
      </c>
      <c r="F2191" t="s">
        <v>4</v>
      </c>
      <c r="G2191">
        <v>135</v>
      </c>
      <c r="H2191">
        <v>110.7</v>
      </c>
      <c r="I2191" s="26">
        <f t="shared" si="68"/>
        <v>44896</v>
      </c>
      <c r="J2191" s="26">
        <f>INDEX(customers!$L:$L,MATCH(orders!$B2191,customers!$A:$A,0))</f>
        <v>44652</v>
      </c>
      <c r="K2191">
        <v>1</v>
      </c>
      <c r="L2191">
        <f t="shared" si="69"/>
        <v>8</v>
      </c>
      <c r="M2191" s="26" t="str">
        <f>INDEX(customers!$I:$I,MATCH(orders!$B2191,customers!$A:$A,0))</f>
        <v>Email</v>
      </c>
      <c r="N2191" s="26" t="str">
        <f>INDEX(customers!$E:$E,MATCH(orders!$B2191,customers!$A:$A,0))</f>
        <v>Europe</v>
      </c>
      <c r="O2191" s="26" t="str">
        <f>INDEX(customers!$F:$F,MATCH(orders!$B2191,customers!$A:$A,0))</f>
        <v>Tech</v>
      </c>
      <c r="P2191" s="26" t="str">
        <f>INDEX(customers!$G:$G,MATCH(orders!$B2191,customers!$A:$A,0))</f>
        <v>SMBs</v>
      </c>
      <c r="Q2191" t="str">
        <f>INDEX(customers!$J:$J,MATCH(orders!$B2191,customers!$A:$A,0))</f>
        <v>Basic</v>
      </c>
      <c r="R2191" t="str">
        <f>INDEX(customers!$K:$K,MATCH(orders!$B2191,customers!$A:$A,0))</f>
        <v>Monthly</v>
      </c>
    </row>
    <row r="2192" spans="1:18" x14ac:dyDescent="0.25">
      <c r="A2192" t="s">
        <v>4040</v>
      </c>
      <c r="B2192" t="s">
        <v>4020</v>
      </c>
      <c r="C2192" t="s">
        <v>4041</v>
      </c>
      <c r="D2192">
        <v>44917</v>
      </c>
      <c r="E2192" t="s">
        <v>18</v>
      </c>
      <c r="F2192" t="s">
        <v>4</v>
      </c>
      <c r="G2192">
        <v>135</v>
      </c>
      <c r="H2192">
        <v>110.7</v>
      </c>
      <c r="I2192" s="26">
        <f t="shared" si="68"/>
        <v>44896</v>
      </c>
      <c r="J2192" s="26">
        <f>INDEX(customers!$L:$L,MATCH(orders!$B2192,customers!$A:$A,0))</f>
        <v>44652</v>
      </c>
      <c r="K2192">
        <v>1</v>
      </c>
      <c r="L2192">
        <f t="shared" si="69"/>
        <v>8</v>
      </c>
      <c r="M2192" s="26" t="str">
        <f>INDEX(customers!$I:$I,MATCH(orders!$B2192,customers!$A:$A,0))</f>
        <v>Email</v>
      </c>
      <c r="N2192" s="26" t="str">
        <f>INDEX(customers!$E:$E,MATCH(orders!$B2192,customers!$A:$A,0))</f>
        <v>Europe</v>
      </c>
      <c r="O2192" s="26" t="str">
        <f>INDEX(customers!$F:$F,MATCH(orders!$B2192,customers!$A:$A,0))</f>
        <v>Tech</v>
      </c>
      <c r="P2192" s="26" t="str">
        <f>INDEX(customers!$G:$G,MATCH(orders!$B2192,customers!$A:$A,0))</f>
        <v>SMBs</v>
      </c>
      <c r="Q2192" t="str">
        <f>INDEX(customers!$J:$J,MATCH(orders!$B2192,customers!$A:$A,0))</f>
        <v>Basic</v>
      </c>
      <c r="R2192" t="str">
        <f>INDEX(customers!$K:$K,MATCH(orders!$B2192,customers!$A:$A,0))</f>
        <v>Monthly</v>
      </c>
    </row>
    <row r="2193" spans="1:18" x14ac:dyDescent="0.25">
      <c r="A2193" t="s">
        <v>4042</v>
      </c>
      <c r="B2193" t="s">
        <v>4020</v>
      </c>
      <c r="C2193" t="s">
        <v>4043</v>
      </c>
      <c r="D2193">
        <v>44948</v>
      </c>
      <c r="E2193" t="s">
        <v>18</v>
      </c>
      <c r="F2193" t="s">
        <v>4</v>
      </c>
      <c r="G2193">
        <v>135</v>
      </c>
      <c r="H2193">
        <v>110.7</v>
      </c>
      <c r="I2193" s="26">
        <f t="shared" si="68"/>
        <v>44927</v>
      </c>
      <c r="J2193" s="26">
        <f>INDEX(customers!$L:$L,MATCH(orders!$B2193,customers!$A:$A,0))</f>
        <v>44652</v>
      </c>
      <c r="K2193">
        <v>1</v>
      </c>
      <c r="L2193">
        <f t="shared" si="69"/>
        <v>9</v>
      </c>
      <c r="M2193" s="26" t="str">
        <f>INDEX(customers!$I:$I,MATCH(orders!$B2193,customers!$A:$A,0))</f>
        <v>Email</v>
      </c>
      <c r="N2193" s="26" t="str">
        <f>INDEX(customers!$E:$E,MATCH(orders!$B2193,customers!$A:$A,0))</f>
        <v>Europe</v>
      </c>
      <c r="O2193" s="26" t="str">
        <f>INDEX(customers!$F:$F,MATCH(orders!$B2193,customers!$A:$A,0))</f>
        <v>Tech</v>
      </c>
      <c r="P2193" s="26" t="str">
        <f>INDEX(customers!$G:$G,MATCH(orders!$B2193,customers!$A:$A,0))</f>
        <v>SMBs</v>
      </c>
      <c r="Q2193" t="str">
        <f>INDEX(customers!$J:$J,MATCH(orders!$B2193,customers!$A:$A,0))</f>
        <v>Basic</v>
      </c>
      <c r="R2193" t="str">
        <f>INDEX(customers!$K:$K,MATCH(orders!$B2193,customers!$A:$A,0))</f>
        <v>Monthly</v>
      </c>
    </row>
    <row r="2194" spans="1:18" x14ac:dyDescent="0.25">
      <c r="A2194" t="s">
        <v>4044</v>
      </c>
      <c r="B2194" t="s">
        <v>4020</v>
      </c>
      <c r="C2194" t="s">
        <v>4045</v>
      </c>
      <c r="D2194">
        <v>44979</v>
      </c>
      <c r="E2194" t="s">
        <v>19</v>
      </c>
      <c r="F2194" t="s">
        <v>4</v>
      </c>
      <c r="G2194">
        <v>315</v>
      </c>
      <c r="H2194">
        <v>267.75</v>
      </c>
      <c r="I2194" s="26">
        <f t="shared" si="68"/>
        <v>44958</v>
      </c>
      <c r="J2194" s="26">
        <f>INDEX(customers!$L:$L,MATCH(orders!$B2194,customers!$A:$A,0))</f>
        <v>44652</v>
      </c>
      <c r="K2194">
        <v>1</v>
      </c>
      <c r="L2194">
        <f t="shared" si="69"/>
        <v>10</v>
      </c>
      <c r="M2194" s="26" t="str">
        <f>INDEX(customers!$I:$I,MATCH(orders!$B2194,customers!$A:$A,0))</f>
        <v>Email</v>
      </c>
      <c r="N2194" s="26" t="str">
        <f>INDEX(customers!$E:$E,MATCH(orders!$B2194,customers!$A:$A,0))</f>
        <v>Europe</v>
      </c>
      <c r="O2194" s="26" t="str">
        <f>INDEX(customers!$F:$F,MATCH(orders!$B2194,customers!$A:$A,0))</f>
        <v>Tech</v>
      </c>
      <c r="P2194" s="26" t="str">
        <f>INDEX(customers!$G:$G,MATCH(orders!$B2194,customers!$A:$A,0))</f>
        <v>SMBs</v>
      </c>
      <c r="Q2194" t="str">
        <f>INDEX(customers!$J:$J,MATCH(orders!$B2194,customers!$A:$A,0))</f>
        <v>Basic</v>
      </c>
      <c r="R2194" t="str">
        <f>INDEX(customers!$K:$K,MATCH(orders!$B2194,customers!$A:$A,0))</f>
        <v>Monthly</v>
      </c>
    </row>
    <row r="2195" spans="1:18" x14ac:dyDescent="0.25">
      <c r="A2195" t="s">
        <v>4046</v>
      </c>
      <c r="B2195" t="s">
        <v>4020</v>
      </c>
      <c r="C2195" t="s">
        <v>4045</v>
      </c>
      <c r="D2195">
        <v>45007</v>
      </c>
      <c r="E2195" t="s">
        <v>19</v>
      </c>
      <c r="F2195" t="s">
        <v>4</v>
      </c>
      <c r="G2195">
        <v>315</v>
      </c>
      <c r="H2195">
        <v>267.75</v>
      </c>
      <c r="I2195" s="26">
        <f t="shared" si="68"/>
        <v>44986</v>
      </c>
      <c r="J2195" s="26">
        <f>INDEX(customers!$L:$L,MATCH(orders!$B2195,customers!$A:$A,0))</f>
        <v>44652</v>
      </c>
      <c r="K2195">
        <v>1</v>
      </c>
      <c r="L2195">
        <f t="shared" si="69"/>
        <v>11</v>
      </c>
      <c r="M2195" s="26" t="str">
        <f>INDEX(customers!$I:$I,MATCH(orders!$B2195,customers!$A:$A,0))</f>
        <v>Email</v>
      </c>
      <c r="N2195" s="26" t="str">
        <f>INDEX(customers!$E:$E,MATCH(orders!$B2195,customers!$A:$A,0))</f>
        <v>Europe</v>
      </c>
      <c r="O2195" s="26" t="str">
        <f>INDEX(customers!$F:$F,MATCH(orders!$B2195,customers!$A:$A,0))</f>
        <v>Tech</v>
      </c>
      <c r="P2195" s="26" t="str">
        <f>INDEX(customers!$G:$G,MATCH(orders!$B2195,customers!$A:$A,0))</f>
        <v>SMBs</v>
      </c>
      <c r="Q2195" t="str">
        <f>INDEX(customers!$J:$J,MATCH(orders!$B2195,customers!$A:$A,0))</f>
        <v>Basic</v>
      </c>
      <c r="R2195" t="str">
        <f>INDEX(customers!$K:$K,MATCH(orders!$B2195,customers!$A:$A,0))</f>
        <v>Monthly</v>
      </c>
    </row>
    <row r="2196" spans="1:18" x14ac:dyDescent="0.25">
      <c r="A2196" t="s">
        <v>4047</v>
      </c>
      <c r="B2196" t="s">
        <v>4020</v>
      </c>
      <c r="C2196" t="s">
        <v>4048</v>
      </c>
      <c r="D2196">
        <v>45010</v>
      </c>
      <c r="E2196" t="s">
        <v>19</v>
      </c>
      <c r="F2196" t="s">
        <v>4</v>
      </c>
      <c r="G2196">
        <v>315</v>
      </c>
      <c r="H2196">
        <v>267.75</v>
      </c>
      <c r="I2196" s="26">
        <f t="shared" si="68"/>
        <v>44986</v>
      </c>
      <c r="J2196" s="26">
        <f>INDEX(customers!$L:$L,MATCH(orders!$B2196,customers!$A:$A,0))</f>
        <v>44652</v>
      </c>
      <c r="K2196">
        <v>1</v>
      </c>
      <c r="L2196">
        <f t="shared" si="69"/>
        <v>11</v>
      </c>
      <c r="M2196" s="26" t="str">
        <f>INDEX(customers!$I:$I,MATCH(orders!$B2196,customers!$A:$A,0))</f>
        <v>Email</v>
      </c>
      <c r="N2196" s="26" t="str">
        <f>INDEX(customers!$E:$E,MATCH(orders!$B2196,customers!$A:$A,0))</f>
        <v>Europe</v>
      </c>
      <c r="O2196" s="26" t="str">
        <f>INDEX(customers!$F:$F,MATCH(orders!$B2196,customers!$A:$A,0))</f>
        <v>Tech</v>
      </c>
      <c r="P2196" s="26" t="str">
        <f>INDEX(customers!$G:$G,MATCH(orders!$B2196,customers!$A:$A,0))</f>
        <v>SMBs</v>
      </c>
      <c r="Q2196" t="str">
        <f>INDEX(customers!$J:$J,MATCH(orders!$B2196,customers!$A:$A,0))</f>
        <v>Basic</v>
      </c>
      <c r="R2196" t="str">
        <f>INDEX(customers!$K:$K,MATCH(orders!$B2196,customers!$A:$A,0))</f>
        <v>Monthly</v>
      </c>
    </row>
    <row r="2197" spans="1:18" x14ac:dyDescent="0.25">
      <c r="A2197" t="s">
        <v>4049</v>
      </c>
      <c r="B2197" t="s">
        <v>4020</v>
      </c>
      <c r="C2197" t="s">
        <v>4050</v>
      </c>
      <c r="D2197">
        <v>45041</v>
      </c>
      <c r="E2197" t="s">
        <v>19</v>
      </c>
      <c r="F2197" t="s">
        <v>4</v>
      </c>
      <c r="G2197">
        <v>315</v>
      </c>
      <c r="H2197">
        <v>267.75</v>
      </c>
      <c r="I2197" s="26">
        <f t="shared" si="68"/>
        <v>45017</v>
      </c>
      <c r="J2197" s="26">
        <f>INDEX(customers!$L:$L,MATCH(orders!$B2197,customers!$A:$A,0))</f>
        <v>44652</v>
      </c>
      <c r="K2197">
        <v>1</v>
      </c>
      <c r="L2197">
        <f t="shared" si="69"/>
        <v>12</v>
      </c>
      <c r="M2197" s="26" t="str">
        <f>INDEX(customers!$I:$I,MATCH(orders!$B2197,customers!$A:$A,0))</f>
        <v>Email</v>
      </c>
      <c r="N2197" s="26" t="str">
        <f>INDEX(customers!$E:$E,MATCH(orders!$B2197,customers!$A:$A,0))</f>
        <v>Europe</v>
      </c>
      <c r="O2197" s="26" t="str">
        <f>INDEX(customers!$F:$F,MATCH(orders!$B2197,customers!$A:$A,0))</f>
        <v>Tech</v>
      </c>
      <c r="P2197" s="26" t="str">
        <f>INDEX(customers!$G:$G,MATCH(orders!$B2197,customers!$A:$A,0))</f>
        <v>SMBs</v>
      </c>
      <c r="Q2197" t="str">
        <f>INDEX(customers!$J:$J,MATCH(orders!$B2197,customers!$A:$A,0))</f>
        <v>Basic</v>
      </c>
      <c r="R2197" t="str">
        <f>INDEX(customers!$K:$K,MATCH(orders!$B2197,customers!$A:$A,0))</f>
        <v>Monthly</v>
      </c>
    </row>
    <row r="2198" spans="1:18" x14ac:dyDescent="0.25">
      <c r="A2198" t="s">
        <v>4051</v>
      </c>
      <c r="B2198" t="s">
        <v>4020</v>
      </c>
      <c r="C2198" t="s">
        <v>4050</v>
      </c>
      <c r="D2198">
        <v>45071</v>
      </c>
      <c r="E2198" t="s">
        <v>19</v>
      </c>
      <c r="F2198" t="s">
        <v>4</v>
      </c>
      <c r="G2198">
        <v>315</v>
      </c>
      <c r="H2198">
        <v>267.75</v>
      </c>
      <c r="I2198" s="26">
        <f t="shared" si="68"/>
        <v>45047</v>
      </c>
      <c r="J2198" s="26">
        <f>INDEX(customers!$L:$L,MATCH(orders!$B2198,customers!$A:$A,0))</f>
        <v>44652</v>
      </c>
      <c r="K2198">
        <v>1</v>
      </c>
      <c r="L2198">
        <f t="shared" si="69"/>
        <v>13</v>
      </c>
      <c r="M2198" s="26" t="str">
        <f>INDEX(customers!$I:$I,MATCH(orders!$B2198,customers!$A:$A,0))</f>
        <v>Email</v>
      </c>
      <c r="N2198" s="26" t="str">
        <f>INDEX(customers!$E:$E,MATCH(orders!$B2198,customers!$A:$A,0))</f>
        <v>Europe</v>
      </c>
      <c r="O2198" s="26" t="str">
        <f>INDEX(customers!$F:$F,MATCH(orders!$B2198,customers!$A:$A,0))</f>
        <v>Tech</v>
      </c>
      <c r="P2198" s="26" t="str">
        <f>INDEX(customers!$G:$G,MATCH(orders!$B2198,customers!$A:$A,0))</f>
        <v>SMBs</v>
      </c>
      <c r="Q2198" t="str">
        <f>INDEX(customers!$J:$J,MATCH(orders!$B2198,customers!$A:$A,0))</f>
        <v>Basic</v>
      </c>
      <c r="R2198" t="str">
        <f>INDEX(customers!$K:$K,MATCH(orders!$B2198,customers!$A:$A,0))</f>
        <v>Monthly</v>
      </c>
    </row>
    <row r="2199" spans="1:18" x14ac:dyDescent="0.25">
      <c r="A2199" t="s">
        <v>4052</v>
      </c>
      <c r="B2199" t="s">
        <v>4020</v>
      </c>
      <c r="C2199" t="s">
        <v>4053</v>
      </c>
      <c r="D2199">
        <v>45072</v>
      </c>
      <c r="E2199" t="s">
        <v>18</v>
      </c>
      <c r="F2199" t="s">
        <v>4</v>
      </c>
      <c r="G2199">
        <v>135</v>
      </c>
      <c r="H2199">
        <v>110.7</v>
      </c>
      <c r="I2199" s="26">
        <f t="shared" si="68"/>
        <v>45047</v>
      </c>
      <c r="J2199" s="26">
        <f>INDEX(customers!$L:$L,MATCH(orders!$B2199,customers!$A:$A,0))</f>
        <v>44652</v>
      </c>
      <c r="K2199">
        <v>1</v>
      </c>
      <c r="L2199">
        <f t="shared" si="69"/>
        <v>13</v>
      </c>
      <c r="M2199" s="26" t="str">
        <f>INDEX(customers!$I:$I,MATCH(orders!$B2199,customers!$A:$A,0))</f>
        <v>Email</v>
      </c>
      <c r="N2199" s="26" t="str">
        <f>INDEX(customers!$E:$E,MATCH(orders!$B2199,customers!$A:$A,0))</f>
        <v>Europe</v>
      </c>
      <c r="O2199" s="26" t="str">
        <f>INDEX(customers!$F:$F,MATCH(orders!$B2199,customers!$A:$A,0))</f>
        <v>Tech</v>
      </c>
      <c r="P2199" s="26" t="str">
        <f>INDEX(customers!$G:$G,MATCH(orders!$B2199,customers!$A:$A,0))</f>
        <v>SMBs</v>
      </c>
      <c r="Q2199" t="str">
        <f>INDEX(customers!$J:$J,MATCH(orders!$B2199,customers!$A:$A,0))</f>
        <v>Basic</v>
      </c>
      <c r="R2199" t="str">
        <f>INDEX(customers!$K:$K,MATCH(orders!$B2199,customers!$A:$A,0))</f>
        <v>Monthly</v>
      </c>
    </row>
    <row r="2200" spans="1:18" x14ac:dyDescent="0.25">
      <c r="A2200" t="s">
        <v>4054</v>
      </c>
      <c r="B2200" t="s">
        <v>4020</v>
      </c>
      <c r="C2200" t="s">
        <v>4055</v>
      </c>
      <c r="D2200">
        <v>45103</v>
      </c>
      <c r="E2200" t="s">
        <v>18</v>
      </c>
      <c r="F2200" t="s">
        <v>4</v>
      </c>
      <c r="G2200">
        <v>135</v>
      </c>
      <c r="H2200">
        <v>110.7</v>
      </c>
      <c r="I2200" s="26">
        <f t="shared" si="68"/>
        <v>45078</v>
      </c>
      <c r="J2200" s="26">
        <f>INDEX(customers!$L:$L,MATCH(orders!$B2200,customers!$A:$A,0))</f>
        <v>44652</v>
      </c>
      <c r="K2200">
        <v>1</v>
      </c>
      <c r="L2200">
        <f t="shared" si="69"/>
        <v>14</v>
      </c>
      <c r="M2200" s="26" t="str">
        <f>INDEX(customers!$I:$I,MATCH(orders!$B2200,customers!$A:$A,0))</f>
        <v>Email</v>
      </c>
      <c r="N2200" s="26" t="str">
        <f>INDEX(customers!$E:$E,MATCH(orders!$B2200,customers!$A:$A,0))</f>
        <v>Europe</v>
      </c>
      <c r="O2200" s="26" t="str">
        <f>INDEX(customers!$F:$F,MATCH(orders!$B2200,customers!$A:$A,0))</f>
        <v>Tech</v>
      </c>
      <c r="P2200" s="26" t="str">
        <f>INDEX(customers!$G:$G,MATCH(orders!$B2200,customers!$A:$A,0))</f>
        <v>SMBs</v>
      </c>
      <c r="Q2200" t="str">
        <f>INDEX(customers!$J:$J,MATCH(orders!$B2200,customers!$A:$A,0))</f>
        <v>Basic</v>
      </c>
      <c r="R2200" t="str">
        <f>INDEX(customers!$K:$K,MATCH(orders!$B2200,customers!$A:$A,0))</f>
        <v>Monthly</v>
      </c>
    </row>
    <row r="2201" spans="1:18" x14ac:dyDescent="0.25">
      <c r="A2201" t="s">
        <v>4056</v>
      </c>
      <c r="B2201" t="s">
        <v>4020</v>
      </c>
      <c r="C2201" t="s">
        <v>4055</v>
      </c>
      <c r="D2201">
        <v>45133</v>
      </c>
      <c r="E2201" t="s">
        <v>18</v>
      </c>
      <c r="F2201" t="s">
        <v>4</v>
      </c>
      <c r="G2201">
        <v>135</v>
      </c>
      <c r="H2201">
        <v>110.7</v>
      </c>
      <c r="I2201" s="26">
        <f t="shared" si="68"/>
        <v>45108</v>
      </c>
      <c r="J2201" s="26">
        <f>INDEX(customers!$L:$L,MATCH(orders!$B2201,customers!$A:$A,0))</f>
        <v>44652</v>
      </c>
      <c r="K2201">
        <v>1</v>
      </c>
      <c r="L2201">
        <f t="shared" si="69"/>
        <v>15</v>
      </c>
      <c r="M2201" s="26" t="str">
        <f>INDEX(customers!$I:$I,MATCH(orders!$B2201,customers!$A:$A,0))</f>
        <v>Email</v>
      </c>
      <c r="N2201" s="26" t="str">
        <f>INDEX(customers!$E:$E,MATCH(orders!$B2201,customers!$A:$A,0))</f>
        <v>Europe</v>
      </c>
      <c r="O2201" s="26" t="str">
        <f>INDEX(customers!$F:$F,MATCH(orders!$B2201,customers!$A:$A,0))</f>
        <v>Tech</v>
      </c>
      <c r="P2201" s="26" t="str">
        <f>INDEX(customers!$G:$G,MATCH(orders!$B2201,customers!$A:$A,0))</f>
        <v>SMBs</v>
      </c>
      <c r="Q2201" t="str">
        <f>INDEX(customers!$J:$J,MATCH(orders!$B2201,customers!$A:$A,0))</f>
        <v>Basic</v>
      </c>
      <c r="R2201" t="str">
        <f>INDEX(customers!$K:$K,MATCH(orders!$B2201,customers!$A:$A,0))</f>
        <v>Monthly</v>
      </c>
    </row>
    <row r="2202" spans="1:18" x14ac:dyDescent="0.25">
      <c r="A2202" t="s">
        <v>4057</v>
      </c>
      <c r="B2202" t="s">
        <v>4020</v>
      </c>
      <c r="C2202" t="s">
        <v>4058</v>
      </c>
      <c r="D2202">
        <v>45134</v>
      </c>
      <c r="E2202" t="s">
        <v>18</v>
      </c>
      <c r="F2202" t="s">
        <v>4</v>
      </c>
      <c r="G2202">
        <v>135</v>
      </c>
      <c r="H2202">
        <v>110.7</v>
      </c>
      <c r="I2202" s="26">
        <f t="shared" si="68"/>
        <v>45108</v>
      </c>
      <c r="J2202" s="26">
        <f>INDEX(customers!$L:$L,MATCH(orders!$B2202,customers!$A:$A,0))</f>
        <v>44652</v>
      </c>
      <c r="K2202">
        <v>1</v>
      </c>
      <c r="L2202">
        <f t="shared" si="69"/>
        <v>15</v>
      </c>
      <c r="M2202" s="26" t="str">
        <f>INDEX(customers!$I:$I,MATCH(orders!$B2202,customers!$A:$A,0))</f>
        <v>Email</v>
      </c>
      <c r="N2202" s="26" t="str">
        <f>INDEX(customers!$E:$E,MATCH(orders!$B2202,customers!$A:$A,0))</f>
        <v>Europe</v>
      </c>
      <c r="O2202" s="26" t="str">
        <f>INDEX(customers!$F:$F,MATCH(orders!$B2202,customers!$A:$A,0))</f>
        <v>Tech</v>
      </c>
      <c r="P2202" s="26" t="str">
        <f>INDEX(customers!$G:$G,MATCH(orders!$B2202,customers!$A:$A,0))</f>
        <v>SMBs</v>
      </c>
      <c r="Q2202" t="str">
        <f>INDEX(customers!$J:$J,MATCH(orders!$B2202,customers!$A:$A,0))</f>
        <v>Basic</v>
      </c>
      <c r="R2202" t="str">
        <f>INDEX(customers!$K:$K,MATCH(orders!$B2202,customers!$A:$A,0))</f>
        <v>Monthly</v>
      </c>
    </row>
    <row r="2203" spans="1:18" x14ac:dyDescent="0.25">
      <c r="A2203" t="s">
        <v>4059</v>
      </c>
      <c r="B2203" t="s">
        <v>4060</v>
      </c>
      <c r="C2203" t="s">
        <v>4061</v>
      </c>
      <c r="D2203">
        <v>45252</v>
      </c>
      <c r="E2203" t="s">
        <v>19</v>
      </c>
      <c r="F2203" t="s">
        <v>5</v>
      </c>
      <c r="G2203">
        <v>3600</v>
      </c>
      <c r="H2203">
        <v>3060</v>
      </c>
      <c r="I2203" s="26">
        <f t="shared" si="68"/>
        <v>45231</v>
      </c>
      <c r="J2203" s="26">
        <f>INDEX(customers!$L:$L,MATCH(orders!$B2203,customers!$A:$A,0))</f>
        <v>45231</v>
      </c>
      <c r="K2203">
        <v>1</v>
      </c>
      <c r="L2203">
        <f t="shared" si="69"/>
        <v>0</v>
      </c>
      <c r="M2203" s="26" t="str">
        <f>INDEX(customers!$I:$I,MATCH(orders!$B2203,customers!$A:$A,0))</f>
        <v>Affiliate</v>
      </c>
      <c r="N2203" s="26" t="str">
        <f>INDEX(customers!$E:$E,MATCH(orders!$B2203,customers!$A:$A,0))</f>
        <v>Asia-Pacific</v>
      </c>
      <c r="O2203" s="26" t="str">
        <f>INDEX(customers!$F:$F,MATCH(orders!$B2203,customers!$A:$A,0))</f>
        <v>Retail</v>
      </c>
      <c r="P2203" s="26" t="str">
        <f>INDEX(customers!$G:$G,MATCH(orders!$B2203,customers!$A:$A,0))</f>
        <v>SMBs</v>
      </c>
      <c r="Q2203" t="str">
        <f>INDEX(customers!$J:$J,MATCH(orders!$B2203,customers!$A:$A,0))</f>
        <v>Basic</v>
      </c>
      <c r="R2203" t="str">
        <f>INDEX(customers!$K:$K,MATCH(orders!$B2203,customers!$A:$A,0))</f>
        <v>Monthly</v>
      </c>
    </row>
    <row r="2204" spans="1:18" x14ac:dyDescent="0.25">
      <c r="A2204" t="s">
        <v>4062</v>
      </c>
      <c r="B2204" t="s">
        <v>4060</v>
      </c>
      <c r="C2204" t="s">
        <v>4063</v>
      </c>
      <c r="D2204">
        <v>45618</v>
      </c>
      <c r="E2204" t="s">
        <v>19</v>
      </c>
      <c r="F2204" t="s">
        <v>5</v>
      </c>
      <c r="G2204">
        <v>3600</v>
      </c>
      <c r="H2204">
        <v>3060</v>
      </c>
      <c r="I2204" s="26">
        <f t="shared" si="68"/>
        <v>45597</v>
      </c>
      <c r="J2204" s="26">
        <f>INDEX(customers!$L:$L,MATCH(orders!$B2204,customers!$A:$A,0))</f>
        <v>45231</v>
      </c>
      <c r="K2204">
        <v>1</v>
      </c>
      <c r="L2204">
        <f t="shared" si="69"/>
        <v>12</v>
      </c>
      <c r="M2204" s="26" t="str">
        <f>INDEX(customers!$I:$I,MATCH(orders!$B2204,customers!$A:$A,0))</f>
        <v>Affiliate</v>
      </c>
      <c r="N2204" s="26" t="str">
        <f>INDEX(customers!$E:$E,MATCH(orders!$B2204,customers!$A:$A,0))</f>
        <v>Asia-Pacific</v>
      </c>
      <c r="O2204" s="26" t="str">
        <f>INDEX(customers!$F:$F,MATCH(orders!$B2204,customers!$A:$A,0))</f>
        <v>Retail</v>
      </c>
      <c r="P2204" s="26" t="str">
        <f>INDEX(customers!$G:$G,MATCH(orders!$B2204,customers!$A:$A,0))</f>
        <v>SMBs</v>
      </c>
      <c r="Q2204" t="str">
        <f>INDEX(customers!$J:$J,MATCH(orders!$B2204,customers!$A:$A,0))</f>
        <v>Basic</v>
      </c>
      <c r="R2204" t="str">
        <f>INDEX(customers!$K:$K,MATCH(orders!$B2204,customers!$A:$A,0))</f>
        <v>Monthly</v>
      </c>
    </row>
    <row r="2205" spans="1:18" x14ac:dyDescent="0.25">
      <c r="A2205" t="s">
        <v>4064</v>
      </c>
      <c r="B2205" t="s">
        <v>4065</v>
      </c>
      <c r="C2205" t="s">
        <v>4066</v>
      </c>
      <c r="D2205">
        <v>45469</v>
      </c>
      <c r="E2205" t="s">
        <v>18</v>
      </c>
      <c r="F2205" t="s">
        <v>4</v>
      </c>
      <c r="G2205">
        <v>135</v>
      </c>
      <c r="H2205">
        <v>110.7</v>
      </c>
      <c r="I2205" s="26">
        <f t="shared" si="68"/>
        <v>45444</v>
      </c>
      <c r="J2205" s="26">
        <f>INDEX(customers!$L:$L,MATCH(orders!$B2205,customers!$A:$A,0))</f>
        <v>45444</v>
      </c>
      <c r="K2205">
        <v>1</v>
      </c>
      <c r="L2205">
        <f t="shared" si="69"/>
        <v>0</v>
      </c>
      <c r="M2205" s="26" t="str">
        <f>INDEX(customers!$I:$I,MATCH(orders!$B2205,customers!$A:$A,0))</f>
        <v>Email</v>
      </c>
      <c r="N2205" s="26" t="str">
        <f>INDEX(customers!$E:$E,MATCH(orders!$B2205,customers!$A:$A,0))</f>
        <v>Europe</v>
      </c>
      <c r="O2205" s="26" t="str">
        <f>INDEX(customers!$F:$F,MATCH(orders!$B2205,customers!$A:$A,0))</f>
        <v>Healthcare</v>
      </c>
      <c r="P2205" s="26" t="str">
        <f>INDEX(customers!$G:$G,MATCH(orders!$B2205,customers!$A:$A,0))</f>
        <v>Enterprise</v>
      </c>
      <c r="Q2205" t="str">
        <f>INDEX(customers!$J:$J,MATCH(orders!$B2205,customers!$A:$A,0))</f>
        <v>Pro</v>
      </c>
      <c r="R2205" t="str">
        <f>INDEX(customers!$K:$K,MATCH(orders!$B2205,customers!$A:$A,0))</f>
        <v>Monthly</v>
      </c>
    </row>
    <row r="2206" spans="1:18" x14ac:dyDescent="0.25">
      <c r="A2206" t="s">
        <v>4067</v>
      </c>
      <c r="B2206" t="s">
        <v>4065</v>
      </c>
      <c r="C2206" t="s">
        <v>4066</v>
      </c>
      <c r="D2206">
        <v>45499</v>
      </c>
      <c r="E2206" t="s">
        <v>18</v>
      </c>
      <c r="F2206" t="s">
        <v>4</v>
      </c>
      <c r="G2206">
        <v>135</v>
      </c>
      <c r="H2206">
        <v>110.7</v>
      </c>
      <c r="I2206" s="26">
        <f t="shared" si="68"/>
        <v>45474</v>
      </c>
      <c r="J2206" s="26">
        <f>INDEX(customers!$L:$L,MATCH(orders!$B2206,customers!$A:$A,0))</f>
        <v>45444</v>
      </c>
      <c r="K2206">
        <v>1</v>
      </c>
      <c r="L2206">
        <f t="shared" si="69"/>
        <v>1</v>
      </c>
      <c r="M2206" s="26" t="str">
        <f>INDEX(customers!$I:$I,MATCH(orders!$B2206,customers!$A:$A,0))</f>
        <v>Email</v>
      </c>
      <c r="N2206" s="26" t="str">
        <f>INDEX(customers!$E:$E,MATCH(orders!$B2206,customers!$A:$A,0))</f>
        <v>Europe</v>
      </c>
      <c r="O2206" s="26" t="str">
        <f>INDEX(customers!$F:$F,MATCH(orders!$B2206,customers!$A:$A,0))</f>
        <v>Healthcare</v>
      </c>
      <c r="P2206" s="26" t="str">
        <f>INDEX(customers!$G:$G,MATCH(orders!$B2206,customers!$A:$A,0))</f>
        <v>Enterprise</v>
      </c>
      <c r="Q2206" t="str">
        <f>INDEX(customers!$J:$J,MATCH(orders!$B2206,customers!$A:$A,0))</f>
        <v>Pro</v>
      </c>
      <c r="R2206" t="str">
        <f>INDEX(customers!$K:$K,MATCH(orders!$B2206,customers!$A:$A,0))</f>
        <v>Monthly</v>
      </c>
    </row>
    <row r="2207" spans="1:18" x14ac:dyDescent="0.25">
      <c r="A2207" t="s">
        <v>4068</v>
      </c>
      <c r="B2207" t="s">
        <v>4065</v>
      </c>
      <c r="C2207" t="s">
        <v>4069</v>
      </c>
      <c r="D2207">
        <v>45500</v>
      </c>
      <c r="E2207" t="s">
        <v>18</v>
      </c>
      <c r="F2207" t="s">
        <v>4</v>
      </c>
      <c r="G2207">
        <v>135</v>
      </c>
      <c r="H2207">
        <v>110.7</v>
      </c>
      <c r="I2207" s="26">
        <f t="shared" si="68"/>
        <v>45474</v>
      </c>
      <c r="J2207" s="26">
        <f>INDEX(customers!$L:$L,MATCH(orders!$B2207,customers!$A:$A,0))</f>
        <v>45444</v>
      </c>
      <c r="K2207">
        <v>1</v>
      </c>
      <c r="L2207">
        <f t="shared" si="69"/>
        <v>1</v>
      </c>
      <c r="M2207" s="26" t="str">
        <f>INDEX(customers!$I:$I,MATCH(orders!$B2207,customers!$A:$A,0))</f>
        <v>Email</v>
      </c>
      <c r="N2207" s="26" t="str">
        <f>INDEX(customers!$E:$E,MATCH(orders!$B2207,customers!$A:$A,0))</f>
        <v>Europe</v>
      </c>
      <c r="O2207" s="26" t="str">
        <f>INDEX(customers!$F:$F,MATCH(orders!$B2207,customers!$A:$A,0))</f>
        <v>Healthcare</v>
      </c>
      <c r="P2207" s="26" t="str">
        <f>INDEX(customers!$G:$G,MATCH(orders!$B2207,customers!$A:$A,0))</f>
        <v>Enterprise</v>
      </c>
      <c r="Q2207" t="str">
        <f>INDEX(customers!$J:$J,MATCH(orders!$B2207,customers!$A:$A,0))</f>
        <v>Pro</v>
      </c>
      <c r="R2207" t="str">
        <f>INDEX(customers!$K:$K,MATCH(orders!$B2207,customers!$A:$A,0))</f>
        <v>Monthly</v>
      </c>
    </row>
    <row r="2208" spans="1:18" x14ac:dyDescent="0.25">
      <c r="A2208" t="s">
        <v>4070</v>
      </c>
      <c r="B2208" t="s">
        <v>4065</v>
      </c>
      <c r="C2208" t="s">
        <v>4071</v>
      </c>
      <c r="D2208">
        <v>45531</v>
      </c>
      <c r="E2208" t="s">
        <v>18</v>
      </c>
      <c r="F2208" t="s">
        <v>4</v>
      </c>
      <c r="G2208">
        <v>135</v>
      </c>
      <c r="H2208">
        <v>110.7</v>
      </c>
      <c r="I2208" s="26">
        <f t="shared" si="68"/>
        <v>45505</v>
      </c>
      <c r="J2208" s="26">
        <f>INDEX(customers!$L:$L,MATCH(orders!$B2208,customers!$A:$A,0))</f>
        <v>45444</v>
      </c>
      <c r="K2208">
        <v>1</v>
      </c>
      <c r="L2208">
        <f t="shared" si="69"/>
        <v>2</v>
      </c>
      <c r="M2208" s="26" t="str">
        <f>INDEX(customers!$I:$I,MATCH(orders!$B2208,customers!$A:$A,0))</f>
        <v>Email</v>
      </c>
      <c r="N2208" s="26" t="str">
        <f>INDEX(customers!$E:$E,MATCH(orders!$B2208,customers!$A:$A,0))</f>
        <v>Europe</v>
      </c>
      <c r="O2208" s="26" t="str">
        <f>INDEX(customers!$F:$F,MATCH(orders!$B2208,customers!$A:$A,0))</f>
        <v>Healthcare</v>
      </c>
      <c r="P2208" s="26" t="str">
        <f>INDEX(customers!$G:$G,MATCH(orders!$B2208,customers!$A:$A,0))</f>
        <v>Enterprise</v>
      </c>
      <c r="Q2208" t="str">
        <f>INDEX(customers!$J:$J,MATCH(orders!$B2208,customers!$A:$A,0))</f>
        <v>Pro</v>
      </c>
      <c r="R2208" t="str">
        <f>INDEX(customers!$K:$K,MATCH(orders!$B2208,customers!$A:$A,0))</f>
        <v>Monthly</v>
      </c>
    </row>
    <row r="2209" spans="1:18" x14ac:dyDescent="0.25">
      <c r="A2209" t="s">
        <v>4072</v>
      </c>
      <c r="B2209" t="s">
        <v>4073</v>
      </c>
      <c r="C2209" t="s">
        <v>4074</v>
      </c>
      <c r="D2209">
        <v>45576</v>
      </c>
      <c r="E2209" t="s">
        <v>18</v>
      </c>
      <c r="F2209" t="s">
        <v>5</v>
      </c>
      <c r="G2209">
        <v>1440</v>
      </c>
      <c r="H2209">
        <v>1180.8</v>
      </c>
      <c r="I2209" s="26">
        <f t="shared" si="68"/>
        <v>45566</v>
      </c>
      <c r="J2209" s="26">
        <f>INDEX(customers!$L:$L,MATCH(orders!$B2209,customers!$A:$A,0))</f>
        <v>45566</v>
      </c>
      <c r="K2209">
        <v>1</v>
      </c>
      <c r="L2209">
        <f t="shared" si="69"/>
        <v>0</v>
      </c>
      <c r="M2209" s="26" t="str">
        <f>INDEX(customers!$I:$I,MATCH(orders!$B2209,customers!$A:$A,0))</f>
        <v>Paid Search</v>
      </c>
      <c r="N2209" s="26" t="str">
        <f>INDEX(customers!$E:$E,MATCH(orders!$B2209,customers!$A:$A,0))</f>
        <v>North America</v>
      </c>
      <c r="O2209" s="26" t="str">
        <f>INDEX(customers!$F:$F,MATCH(orders!$B2209,customers!$A:$A,0))</f>
        <v>Healthcare</v>
      </c>
      <c r="P2209" s="26" t="str">
        <f>INDEX(customers!$G:$G,MATCH(orders!$B2209,customers!$A:$A,0))</f>
        <v>SMBs</v>
      </c>
      <c r="Q2209" t="str">
        <f>INDEX(customers!$J:$J,MATCH(orders!$B2209,customers!$A:$A,0))</f>
        <v>Pro</v>
      </c>
      <c r="R2209" t="str">
        <f>INDEX(customers!$K:$K,MATCH(orders!$B2209,customers!$A:$A,0))</f>
        <v>Annual</v>
      </c>
    </row>
    <row r="2210" spans="1:18" x14ac:dyDescent="0.25">
      <c r="I2210" s="26"/>
      <c r="J2210" s="26"/>
      <c r="M2210" s="26"/>
      <c r="N2210" s="26"/>
      <c r="O2210" s="26"/>
      <c r="P2210" s="26"/>
    </row>
    <row r="2211" spans="1:18" x14ac:dyDescent="0.25">
      <c r="I2211" s="26"/>
      <c r="J2211" s="26"/>
      <c r="M2211" s="26"/>
      <c r="N2211" s="26"/>
      <c r="O2211" s="26"/>
      <c r="P2211" s="26"/>
    </row>
    <row r="2212" spans="1:18" x14ac:dyDescent="0.25">
      <c r="I2212" s="26"/>
      <c r="J2212" s="26"/>
      <c r="M2212" s="26"/>
      <c r="N2212" s="26"/>
      <c r="O2212" s="26"/>
      <c r="P2212" s="26"/>
    </row>
    <row r="2213" spans="1:18" x14ac:dyDescent="0.25">
      <c r="I2213" s="26"/>
      <c r="J2213" s="26"/>
      <c r="M2213" s="26"/>
      <c r="N2213" s="26"/>
      <c r="O2213" s="26"/>
      <c r="P2213" s="26"/>
    </row>
    <row r="2214" spans="1:18" x14ac:dyDescent="0.25">
      <c r="I2214" s="26"/>
      <c r="J2214" s="26"/>
      <c r="M2214" s="26"/>
      <c r="N2214" s="26"/>
      <c r="O2214" s="26"/>
      <c r="P2214" s="26"/>
    </row>
    <row r="2215" spans="1:18" x14ac:dyDescent="0.25">
      <c r="I2215" s="26"/>
      <c r="J2215" s="26"/>
      <c r="M2215" s="26"/>
      <c r="N2215" s="26"/>
      <c r="O2215" s="26"/>
      <c r="P2215" s="26"/>
    </row>
    <row r="2216" spans="1:18" x14ac:dyDescent="0.25">
      <c r="I2216" s="26"/>
      <c r="J2216" s="26"/>
      <c r="M2216" s="26"/>
      <c r="N2216" s="26"/>
      <c r="O2216" s="26"/>
      <c r="P2216" s="26"/>
    </row>
    <row r="2217" spans="1:18" x14ac:dyDescent="0.25">
      <c r="I2217" s="26"/>
      <c r="J2217" s="26"/>
      <c r="M2217" s="26"/>
      <c r="N2217" s="26"/>
      <c r="O2217" s="26"/>
      <c r="P2217" s="26"/>
    </row>
    <row r="2218" spans="1:18" x14ac:dyDescent="0.25">
      <c r="I2218" s="26"/>
      <c r="J2218" s="26"/>
      <c r="M2218" s="26"/>
      <c r="N2218" s="26"/>
      <c r="O2218" s="26"/>
      <c r="P2218" s="26"/>
    </row>
    <row r="2219" spans="1:18" x14ac:dyDescent="0.25">
      <c r="I2219" s="26"/>
      <c r="J2219" s="26"/>
      <c r="M2219" s="26"/>
      <c r="N2219" s="26"/>
      <c r="O2219" s="26"/>
      <c r="P2219" s="26"/>
    </row>
    <row r="2220" spans="1:18" x14ac:dyDescent="0.25">
      <c r="I2220" s="26"/>
      <c r="J2220" s="26"/>
      <c r="M2220" s="26"/>
      <c r="N2220" s="26"/>
      <c r="O2220" s="26"/>
      <c r="P2220" s="26"/>
    </row>
    <row r="2221" spans="1:18" x14ac:dyDescent="0.25">
      <c r="I2221" s="26"/>
      <c r="J2221" s="26"/>
      <c r="M2221" s="26"/>
      <c r="N2221" s="26"/>
      <c r="O2221" s="26"/>
      <c r="P2221" s="26"/>
    </row>
    <row r="2222" spans="1:18" x14ac:dyDescent="0.25">
      <c r="I2222" s="26"/>
      <c r="J2222" s="26"/>
      <c r="M2222" s="26"/>
      <c r="N2222" s="26"/>
      <c r="O2222" s="26"/>
      <c r="P2222" s="26"/>
    </row>
    <row r="2223" spans="1:18" x14ac:dyDescent="0.25">
      <c r="I2223" s="26"/>
      <c r="J2223" s="26"/>
      <c r="M2223" s="26"/>
      <c r="N2223" s="26"/>
      <c r="O2223" s="26"/>
      <c r="P2223" s="26"/>
    </row>
    <row r="2224" spans="1:18" x14ac:dyDescent="0.25">
      <c r="I2224" s="26"/>
      <c r="J2224" s="26"/>
      <c r="M2224" s="26"/>
      <c r="N2224" s="26"/>
      <c r="O2224" s="26"/>
      <c r="P2224" s="26"/>
    </row>
    <row r="2225" spans="9:16" x14ac:dyDescent="0.25">
      <c r="I2225" s="26"/>
      <c r="J2225" s="26"/>
      <c r="M2225" s="26"/>
      <c r="N2225" s="26"/>
      <c r="O2225" s="26"/>
      <c r="P2225" s="26"/>
    </row>
    <row r="2226" spans="9:16" x14ac:dyDescent="0.25">
      <c r="I2226" s="26"/>
      <c r="J2226" s="26"/>
      <c r="M2226" s="26"/>
      <c r="N2226" s="26"/>
      <c r="O2226" s="26"/>
      <c r="P2226" s="26"/>
    </row>
    <row r="2227" spans="9:16" x14ac:dyDescent="0.25">
      <c r="I2227" s="26"/>
      <c r="J2227" s="26"/>
      <c r="M2227" s="26"/>
      <c r="N2227" s="26"/>
      <c r="O2227" s="26"/>
      <c r="P2227" s="26"/>
    </row>
    <row r="2228" spans="9:16" x14ac:dyDescent="0.25">
      <c r="I2228" s="26"/>
      <c r="J2228" s="26"/>
      <c r="M2228" s="26"/>
      <c r="N2228" s="26"/>
      <c r="O2228" s="26"/>
      <c r="P2228" s="26"/>
    </row>
    <row r="2229" spans="9:16" x14ac:dyDescent="0.25">
      <c r="I2229" s="26"/>
      <c r="J2229" s="26"/>
      <c r="M2229" s="26"/>
      <c r="N2229" s="26"/>
      <c r="O2229" s="26"/>
      <c r="P2229" s="26"/>
    </row>
    <row r="2230" spans="9:16" x14ac:dyDescent="0.25">
      <c r="I2230" s="26"/>
      <c r="J2230" s="26"/>
      <c r="M2230" s="26"/>
      <c r="N2230" s="26"/>
      <c r="O2230" s="26"/>
      <c r="P2230" s="26"/>
    </row>
    <row r="2231" spans="9:16" x14ac:dyDescent="0.25">
      <c r="I2231" s="26"/>
      <c r="J2231" s="26"/>
      <c r="M2231" s="26"/>
      <c r="N2231" s="26"/>
      <c r="O2231" s="26"/>
      <c r="P2231" s="26"/>
    </row>
    <row r="2232" spans="9:16" x14ac:dyDescent="0.25">
      <c r="I2232" s="26"/>
      <c r="J2232" s="26"/>
      <c r="M2232" s="26"/>
      <c r="N2232" s="26"/>
      <c r="O2232" s="26"/>
      <c r="P2232" s="26"/>
    </row>
    <row r="2233" spans="9:16" x14ac:dyDescent="0.25">
      <c r="I2233" s="26"/>
      <c r="J2233" s="26"/>
      <c r="M2233" s="26"/>
      <c r="N2233" s="26"/>
      <c r="O2233" s="26"/>
      <c r="P2233" s="26"/>
    </row>
    <row r="2234" spans="9:16" x14ac:dyDescent="0.25">
      <c r="I2234" s="26"/>
      <c r="J2234" s="26"/>
      <c r="M2234" s="26"/>
      <c r="N2234" s="26"/>
      <c r="O2234" s="26"/>
      <c r="P2234" s="26"/>
    </row>
    <row r="2235" spans="9:16" x14ac:dyDescent="0.25">
      <c r="I2235" s="26"/>
      <c r="J2235" s="26"/>
      <c r="M2235" s="26"/>
      <c r="N2235" s="26"/>
      <c r="O2235" s="26"/>
      <c r="P2235" s="26"/>
    </row>
    <row r="2236" spans="9:16" x14ac:dyDescent="0.25">
      <c r="I2236" s="26"/>
      <c r="J2236" s="26"/>
      <c r="M2236" s="26"/>
      <c r="N2236" s="26"/>
      <c r="O2236" s="26"/>
      <c r="P2236" s="26"/>
    </row>
    <row r="2237" spans="9:16" x14ac:dyDescent="0.25">
      <c r="I2237" s="26"/>
      <c r="J2237" s="26"/>
      <c r="M2237" s="26"/>
      <c r="N2237" s="26"/>
      <c r="O2237" s="26"/>
      <c r="P2237" s="26"/>
    </row>
    <row r="2238" spans="9:16" x14ac:dyDescent="0.25">
      <c r="I2238" s="26"/>
      <c r="J2238" s="26"/>
      <c r="M2238" s="26"/>
      <c r="N2238" s="26"/>
      <c r="O2238" s="26"/>
      <c r="P2238" s="26"/>
    </row>
    <row r="2239" spans="9:16" x14ac:dyDescent="0.25">
      <c r="I2239" s="26"/>
      <c r="J2239" s="26"/>
      <c r="M2239" s="26"/>
      <c r="N2239" s="26"/>
      <c r="O2239" s="26"/>
      <c r="P2239" s="26"/>
    </row>
    <row r="2240" spans="9:16" x14ac:dyDescent="0.25">
      <c r="I2240" s="26"/>
      <c r="J2240" s="26"/>
      <c r="M2240" s="26"/>
      <c r="N2240" s="26"/>
      <c r="O2240" s="26"/>
      <c r="P2240" s="26"/>
    </row>
    <row r="2241" spans="9:16" x14ac:dyDescent="0.25">
      <c r="I2241" s="26"/>
      <c r="J2241" s="26"/>
      <c r="M2241" s="26"/>
      <c r="N2241" s="26"/>
      <c r="O2241" s="26"/>
      <c r="P2241" s="26"/>
    </row>
    <row r="2242" spans="9:16" x14ac:dyDescent="0.25">
      <c r="I2242" s="26"/>
      <c r="J2242" s="26"/>
      <c r="M2242" s="26"/>
      <c r="N2242" s="26"/>
      <c r="O2242" s="26"/>
      <c r="P2242" s="26"/>
    </row>
    <row r="2243" spans="9:16" x14ac:dyDescent="0.25">
      <c r="I2243" s="26"/>
      <c r="J2243" s="26"/>
      <c r="M2243" s="26"/>
      <c r="N2243" s="26"/>
      <c r="O2243" s="26"/>
      <c r="P2243" s="26"/>
    </row>
    <row r="2244" spans="9:16" x14ac:dyDescent="0.25">
      <c r="I2244" s="26"/>
      <c r="J2244" s="26"/>
      <c r="M2244" s="26"/>
      <c r="N2244" s="26"/>
      <c r="O2244" s="26"/>
      <c r="P2244" s="26"/>
    </row>
    <row r="2245" spans="9:16" x14ac:dyDescent="0.25">
      <c r="I2245" s="26"/>
      <c r="J2245" s="26"/>
      <c r="M2245" s="26"/>
      <c r="N2245" s="26"/>
      <c r="O2245" s="26"/>
      <c r="P2245" s="26"/>
    </row>
    <row r="2246" spans="9:16" x14ac:dyDescent="0.25">
      <c r="I2246" s="26"/>
      <c r="J2246" s="26"/>
      <c r="M2246" s="26"/>
      <c r="N2246" s="26"/>
      <c r="O2246" s="26"/>
      <c r="P2246" s="26"/>
    </row>
    <row r="2247" spans="9:16" x14ac:dyDescent="0.25">
      <c r="I2247" s="26"/>
      <c r="J2247" s="26"/>
      <c r="M2247" s="26"/>
      <c r="N2247" s="26"/>
      <c r="O2247" s="26"/>
      <c r="P2247" s="26"/>
    </row>
    <row r="2248" spans="9:16" x14ac:dyDescent="0.25">
      <c r="I2248" s="26"/>
      <c r="J2248" s="26"/>
      <c r="M2248" s="26"/>
      <c r="N2248" s="26"/>
      <c r="O2248" s="26"/>
      <c r="P2248" s="26"/>
    </row>
    <row r="2249" spans="9:16" x14ac:dyDescent="0.25">
      <c r="I2249" s="26"/>
      <c r="J2249" s="26"/>
      <c r="M2249" s="26"/>
      <c r="N2249" s="26"/>
      <c r="O2249" s="26"/>
      <c r="P2249" s="26"/>
    </row>
    <row r="2250" spans="9:16" x14ac:dyDescent="0.25">
      <c r="I2250" s="26"/>
      <c r="J2250" s="26"/>
      <c r="M2250" s="26"/>
      <c r="N2250" s="26"/>
      <c r="O2250" s="26"/>
      <c r="P2250" s="26"/>
    </row>
    <row r="2251" spans="9:16" x14ac:dyDescent="0.25">
      <c r="I2251" s="26"/>
      <c r="J2251" s="26"/>
      <c r="M2251" s="26"/>
      <c r="N2251" s="26"/>
      <c r="O2251" s="26"/>
      <c r="P2251" s="26"/>
    </row>
    <row r="2252" spans="9:16" x14ac:dyDescent="0.25">
      <c r="I2252" s="26"/>
      <c r="J2252" s="26"/>
      <c r="M2252" s="26"/>
      <c r="N2252" s="26"/>
      <c r="O2252" s="26"/>
      <c r="P2252" s="26"/>
    </row>
    <row r="2253" spans="9:16" x14ac:dyDescent="0.25">
      <c r="I2253" s="26"/>
      <c r="J2253" s="26"/>
      <c r="M2253" s="26"/>
      <c r="N2253" s="26"/>
      <c r="O2253" s="26"/>
      <c r="P2253" s="26"/>
    </row>
    <row r="2254" spans="9:16" x14ac:dyDescent="0.25">
      <c r="I2254" s="26"/>
      <c r="J2254" s="26"/>
      <c r="M2254" s="26"/>
      <c r="N2254" s="26"/>
      <c r="O2254" s="26"/>
      <c r="P2254" s="26"/>
    </row>
    <row r="2255" spans="9:16" x14ac:dyDescent="0.25">
      <c r="I2255" s="26"/>
      <c r="J2255" s="26"/>
      <c r="M2255" s="26"/>
      <c r="N2255" s="26"/>
      <c r="O2255" s="26"/>
      <c r="P2255" s="26"/>
    </row>
    <row r="2256" spans="9:16" x14ac:dyDescent="0.25">
      <c r="I2256" s="26"/>
      <c r="J2256" s="26"/>
      <c r="M2256" s="26"/>
      <c r="N2256" s="26"/>
      <c r="O2256" s="26"/>
      <c r="P2256" s="26"/>
    </row>
    <row r="2257" spans="9:16" x14ac:dyDescent="0.25">
      <c r="I2257" s="26"/>
      <c r="J2257" s="26"/>
      <c r="M2257" s="26"/>
      <c r="N2257" s="26"/>
      <c r="O2257" s="26"/>
      <c r="P2257" s="26"/>
    </row>
    <row r="2258" spans="9:16" x14ac:dyDescent="0.25">
      <c r="I2258" s="26"/>
      <c r="J2258" s="26"/>
      <c r="M2258" s="26"/>
      <c r="N2258" s="26"/>
      <c r="O2258" s="26"/>
      <c r="P2258" s="26"/>
    </row>
    <row r="2259" spans="9:16" x14ac:dyDescent="0.25">
      <c r="I2259" s="26"/>
      <c r="J2259" s="26"/>
      <c r="M2259" s="26"/>
      <c r="N2259" s="26"/>
      <c r="O2259" s="26"/>
      <c r="P2259" s="26"/>
    </row>
    <row r="2260" spans="9:16" x14ac:dyDescent="0.25">
      <c r="I2260" s="26"/>
      <c r="J2260" s="26"/>
      <c r="M2260" s="26"/>
      <c r="N2260" s="26"/>
      <c r="O2260" s="26"/>
      <c r="P2260" s="26"/>
    </row>
    <row r="2261" spans="9:16" x14ac:dyDescent="0.25">
      <c r="I2261" s="26"/>
      <c r="J2261" s="26"/>
      <c r="M2261" s="26"/>
      <c r="N2261" s="26"/>
      <c r="O2261" s="26"/>
      <c r="P2261" s="26"/>
    </row>
    <row r="2262" spans="9:16" x14ac:dyDescent="0.25">
      <c r="I2262" s="26"/>
      <c r="J2262" s="26"/>
      <c r="M2262" s="26"/>
      <c r="N2262" s="26"/>
      <c r="O2262" s="26"/>
      <c r="P2262" s="26"/>
    </row>
    <row r="2263" spans="9:16" x14ac:dyDescent="0.25">
      <c r="I2263" s="26"/>
      <c r="J2263" s="26"/>
      <c r="M2263" s="26"/>
      <c r="N2263" s="26"/>
      <c r="O2263" s="26"/>
      <c r="P2263" s="26"/>
    </row>
    <row r="2264" spans="9:16" x14ac:dyDescent="0.25">
      <c r="I2264" s="26"/>
      <c r="J2264" s="26"/>
      <c r="M2264" s="26"/>
      <c r="N2264" s="26"/>
      <c r="O2264" s="26"/>
      <c r="P2264" s="26"/>
    </row>
    <row r="2265" spans="9:16" x14ac:dyDescent="0.25">
      <c r="I2265" s="26"/>
      <c r="J2265" s="26"/>
      <c r="M2265" s="26"/>
      <c r="N2265" s="26"/>
      <c r="O2265" s="26"/>
      <c r="P2265" s="26"/>
    </row>
    <row r="2266" spans="9:16" x14ac:dyDescent="0.25">
      <c r="I2266" s="26"/>
      <c r="J2266" s="26"/>
      <c r="M2266" s="26"/>
      <c r="N2266" s="26"/>
      <c r="O2266" s="26"/>
      <c r="P2266" s="26"/>
    </row>
    <row r="2267" spans="9:16" x14ac:dyDescent="0.25">
      <c r="I2267" s="26"/>
      <c r="J2267" s="26"/>
      <c r="M2267" s="26"/>
      <c r="N2267" s="26"/>
      <c r="O2267" s="26"/>
      <c r="P2267" s="26"/>
    </row>
    <row r="2268" spans="9:16" x14ac:dyDescent="0.25">
      <c r="I2268" s="26"/>
      <c r="J2268" s="26"/>
      <c r="M2268" s="26"/>
      <c r="N2268" s="26"/>
      <c r="O2268" s="26"/>
      <c r="P2268" s="26"/>
    </row>
    <row r="2269" spans="9:16" x14ac:dyDescent="0.25">
      <c r="I2269" s="26"/>
      <c r="J2269" s="26"/>
      <c r="M2269" s="26"/>
      <c r="N2269" s="26"/>
      <c r="O2269" s="26"/>
      <c r="P2269" s="26"/>
    </row>
    <row r="2270" spans="9:16" x14ac:dyDescent="0.25">
      <c r="I2270" s="26"/>
      <c r="J2270" s="26"/>
      <c r="M2270" s="26"/>
      <c r="N2270" s="26"/>
      <c r="O2270" s="26"/>
      <c r="P2270" s="26"/>
    </row>
    <row r="2271" spans="9:16" x14ac:dyDescent="0.25">
      <c r="I2271" s="26"/>
      <c r="J2271" s="26"/>
      <c r="M2271" s="26"/>
      <c r="N2271" s="26"/>
      <c r="O2271" s="26"/>
      <c r="P2271" s="26"/>
    </row>
    <row r="2272" spans="9:16" x14ac:dyDescent="0.25">
      <c r="I2272" s="26"/>
      <c r="J2272" s="26"/>
      <c r="M2272" s="26"/>
      <c r="N2272" s="26"/>
      <c r="O2272" s="26"/>
      <c r="P2272" s="26"/>
    </row>
    <row r="2273" spans="9:16" x14ac:dyDescent="0.25">
      <c r="I2273" s="26"/>
      <c r="J2273" s="26"/>
      <c r="M2273" s="26"/>
      <c r="N2273" s="26"/>
      <c r="O2273" s="26"/>
      <c r="P2273" s="26"/>
    </row>
    <row r="2274" spans="9:16" x14ac:dyDescent="0.25">
      <c r="I2274" s="26"/>
      <c r="J2274" s="26"/>
      <c r="M2274" s="26"/>
      <c r="N2274" s="26"/>
      <c r="O2274" s="26"/>
      <c r="P2274" s="26"/>
    </row>
    <row r="2275" spans="9:16" x14ac:dyDescent="0.25">
      <c r="I2275" s="26"/>
      <c r="J2275" s="26"/>
      <c r="M2275" s="26"/>
      <c r="N2275" s="26"/>
      <c r="O2275" s="26"/>
      <c r="P2275" s="26"/>
    </row>
    <row r="2276" spans="9:16" x14ac:dyDescent="0.25">
      <c r="I2276" s="26"/>
      <c r="J2276" s="26"/>
      <c r="M2276" s="26"/>
      <c r="N2276" s="26"/>
      <c r="O2276" s="26"/>
      <c r="P2276" s="26"/>
    </row>
    <row r="2277" spans="9:16" x14ac:dyDescent="0.25">
      <c r="I2277" s="26"/>
      <c r="J2277" s="26"/>
      <c r="M2277" s="26"/>
      <c r="N2277" s="26"/>
      <c r="O2277" s="26"/>
      <c r="P2277" s="26"/>
    </row>
    <row r="2278" spans="9:16" x14ac:dyDescent="0.25">
      <c r="I2278" s="26"/>
      <c r="J2278" s="26"/>
      <c r="M2278" s="26"/>
      <c r="N2278" s="26"/>
      <c r="O2278" s="26"/>
      <c r="P2278" s="26"/>
    </row>
    <row r="2279" spans="9:16" x14ac:dyDescent="0.25">
      <c r="I2279" s="26"/>
      <c r="J2279" s="26"/>
      <c r="M2279" s="26"/>
      <c r="N2279" s="26"/>
      <c r="O2279" s="26"/>
      <c r="P2279" s="26"/>
    </row>
    <row r="2280" spans="9:16" x14ac:dyDescent="0.25">
      <c r="I2280" s="26"/>
      <c r="J2280" s="26"/>
      <c r="M2280" s="26"/>
      <c r="N2280" s="26"/>
      <c r="O2280" s="26"/>
      <c r="P2280" s="26"/>
    </row>
    <row r="2281" spans="9:16" x14ac:dyDescent="0.25">
      <c r="I2281" s="26"/>
      <c r="J2281" s="26"/>
      <c r="M2281" s="26"/>
      <c r="N2281" s="26"/>
      <c r="O2281" s="26"/>
      <c r="P2281" s="26"/>
    </row>
    <row r="2282" spans="9:16" x14ac:dyDescent="0.25">
      <c r="I2282" s="26"/>
      <c r="J2282" s="26"/>
      <c r="M2282" s="26"/>
      <c r="N2282" s="26"/>
      <c r="O2282" s="26"/>
      <c r="P2282" s="26"/>
    </row>
    <row r="2283" spans="9:16" x14ac:dyDescent="0.25">
      <c r="I2283" s="26"/>
      <c r="J2283" s="26"/>
      <c r="M2283" s="26"/>
      <c r="N2283" s="26"/>
      <c r="O2283" s="26"/>
      <c r="P2283" s="26"/>
    </row>
    <row r="2284" spans="9:16" x14ac:dyDescent="0.25">
      <c r="I2284" s="26"/>
      <c r="J2284" s="26"/>
      <c r="M2284" s="26"/>
      <c r="N2284" s="26"/>
      <c r="O2284" s="26"/>
      <c r="P2284" s="26"/>
    </row>
    <row r="2285" spans="9:16" x14ac:dyDescent="0.25">
      <c r="I2285" s="26"/>
      <c r="J2285" s="26"/>
      <c r="M2285" s="26"/>
      <c r="N2285" s="26"/>
      <c r="O2285" s="26"/>
      <c r="P2285" s="26"/>
    </row>
    <row r="2286" spans="9:16" x14ac:dyDescent="0.25">
      <c r="I2286" s="26"/>
      <c r="J2286" s="26"/>
      <c r="M2286" s="26"/>
      <c r="N2286" s="26"/>
      <c r="O2286" s="26"/>
      <c r="P2286" s="26"/>
    </row>
    <row r="2287" spans="9:16" x14ac:dyDescent="0.25">
      <c r="I2287" s="26"/>
      <c r="J2287" s="26"/>
      <c r="M2287" s="26"/>
      <c r="N2287" s="26"/>
      <c r="O2287" s="26"/>
      <c r="P2287" s="26"/>
    </row>
    <row r="2288" spans="9:16" x14ac:dyDescent="0.25">
      <c r="I2288" s="26"/>
      <c r="J2288" s="26"/>
      <c r="M2288" s="26"/>
      <c r="N2288" s="26"/>
      <c r="O2288" s="26"/>
      <c r="P2288" s="26"/>
    </row>
    <row r="2289" spans="9:16" x14ac:dyDescent="0.25">
      <c r="I2289" s="26"/>
      <c r="J2289" s="26"/>
      <c r="M2289" s="26"/>
      <c r="N2289" s="26"/>
      <c r="O2289" s="26"/>
      <c r="P2289" s="26"/>
    </row>
    <row r="2290" spans="9:16" x14ac:dyDescent="0.25">
      <c r="I2290" s="26"/>
      <c r="J2290" s="26"/>
      <c r="M2290" s="26"/>
      <c r="N2290" s="26"/>
      <c r="O2290" s="26"/>
      <c r="P2290" s="26"/>
    </row>
    <row r="2291" spans="9:16" x14ac:dyDescent="0.25">
      <c r="I2291" s="26"/>
      <c r="J2291" s="26"/>
      <c r="M2291" s="26"/>
      <c r="N2291" s="26"/>
      <c r="O2291" s="26"/>
      <c r="P2291" s="26"/>
    </row>
    <row r="2292" spans="9:16" x14ac:dyDescent="0.25">
      <c r="I2292" s="26"/>
      <c r="J2292" s="26"/>
      <c r="M2292" s="26"/>
      <c r="N2292" s="26"/>
      <c r="O2292" s="26"/>
      <c r="P2292" s="26"/>
    </row>
    <row r="2293" spans="9:16" x14ac:dyDescent="0.25">
      <c r="I2293" s="26"/>
      <c r="J2293" s="26"/>
      <c r="M2293" s="26"/>
      <c r="N2293" s="26"/>
      <c r="O2293" s="26"/>
      <c r="P2293" s="26"/>
    </row>
    <row r="2294" spans="9:16" x14ac:dyDescent="0.25">
      <c r="I2294" s="26"/>
      <c r="J2294" s="26"/>
      <c r="M2294" s="26"/>
      <c r="N2294" s="26"/>
      <c r="O2294" s="26"/>
      <c r="P2294" s="26"/>
    </row>
    <row r="2295" spans="9:16" x14ac:dyDescent="0.25">
      <c r="I2295" s="26"/>
      <c r="J2295" s="26"/>
      <c r="M2295" s="26"/>
      <c r="N2295" s="26"/>
      <c r="O2295" s="26"/>
      <c r="P2295" s="26"/>
    </row>
    <row r="2296" spans="9:16" x14ac:dyDescent="0.25">
      <c r="I2296" s="26"/>
      <c r="J2296" s="26"/>
      <c r="M2296" s="26"/>
      <c r="N2296" s="26"/>
      <c r="O2296" s="26"/>
      <c r="P2296" s="26"/>
    </row>
    <row r="2297" spans="9:16" x14ac:dyDescent="0.25">
      <c r="I2297" s="26"/>
      <c r="J2297" s="26"/>
      <c r="M2297" s="26"/>
      <c r="N2297" s="26"/>
      <c r="O2297" s="26"/>
      <c r="P2297" s="26"/>
    </row>
    <row r="2298" spans="9:16" x14ac:dyDescent="0.25">
      <c r="I2298" s="26"/>
      <c r="J2298" s="26"/>
      <c r="M2298" s="26"/>
      <c r="N2298" s="26"/>
      <c r="O2298" s="26"/>
      <c r="P2298" s="26"/>
    </row>
    <row r="2299" spans="9:16" x14ac:dyDescent="0.25">
      <c r="I2299" s="26"/>
      <c r="J2299" s="26"/>
      <c r="M2299" s="26"/>
      <c r="N2299" s="26"/>
      <c r="O2299" s="26"/>
      <c r="P2299" s="26"/>
    </row>
    <row r="2300" spans="9:16" x14ac:dyDescent="0.25">
      <c r="I2300" s="26"/>
      <c r="J2300" s="26"/>
      <c r="M2300" s="26"/>
      <c r="N2300" s="26"/>
      <c r="O2300" s="26"/>
      <c r="P2300" s="26"/>
    </row>
    <row r="2301" spans="9:16" x14ac:dyDescent="0.25">
      <c r="I2301" s="26"/>
      <c r="J2301" s="26"/>
      <c r="M2301" s="26"/>
      <c r="N2301" s="26"/>
      <c r="O2301" s="26"/>
      <c r="P2301" s="26"/>
    </row>
    <row r="2302" spans="9:16" x14ac:dyDescent="0.25">
      <c r="I2302" s="26"/>
      <c r="J2302" s="26"/>
      <c r="M2302" s="26"/>
      <c r="N2302" s="26"/>
      <c r="O2302" s="26"/>
      <c r="P2302" s="26"/>
    </row>
    <row r="2303" spans="9:16" x14ac:dyDescent="0.25">
      <c r="I2303" s="26"/>
      <c r="J2303" s="26"/>
      <c r="M2303" s="26"/>
      <c r="N2303" s="26"/>
      <c r="O2303" s="26"/>
      <c r="P2303" s="26"/>
    </row>
    <row r="2304" spans="9:16" x14ac:dyDescent="0.25">
      <c r="I2304" s="26"/>
      <c r="J2304" s="26"/>
      <c r="M2304" s="26"/>
      <c r="N2304" s="26"/>
      <c r="O2304" s="26"/>
      <c r="P2304" s="26"/>
    </row>
    <row r="2305" spans="9:16" x14ac:dyDescent="0.25">
      <c r="I2305" s="26"/>
      <c r="J2305" s="26"/>
      <c r="M2305" s="26"/>
      <c r="N2305" s="26"/>
      <c r="O2305" s="26"/>
      <c r="P2305" s="26"/>
    </row>
    <row r="2306" spans="9:16" x14ac:dyDescent="0.25">
      <c r="I2306" s="26"/>
      <c r="J2306" s="26"/>
      <c r="M2306" s="26"/>
      <c r="N2306" s="26"/>
      <c r="O2306" s="26"/>
      <c r="P2306" s="26"/>
    </row>
    <row r="2307" spans="9:16" x14ac:dyDescent="0.25">
      <c r="I2307" s="26"/>
      <c r="J2307" s="26"/>
      <c r="M2307" s="26"/>
      <c r="N2307" s="26"/>
      <c r="O2307" s="26"/>
      <c r="P2307" s="26"/>
    </row>
    <row r="2308" spans="9:16" x14ac:dyDescent="0.25">
      <c r="I2308" s="26"/>
      <c r="J2308" s="26"/>
      <c r="M2308" s="26"/>
      <c r="N2308" s="26"/>
      <c r="O2308" s="26"/>
      <c r="P2308" s="26"/>
    </row>
    <row r="2309" spans="9:16" x14ac:dyDescent="0.25">
      <c r="I2309" s="26"/>
      <c r="J2309" s="26"/>
      <c r="M2309" s="26"/>
      <c r="N2309" s="26"/>
      <c r="O2309" s="26"/>
      <c r="P2309" s="26"/>
    </row>
    <row r="2310" spans="9:16" x14ac:dyDescent="0.25">
      <c r="I2310" s="26"/>
      <c r="J2310" s="26"/>
      <c r="M2310" s="26"/>
      <c r="N2310" s="26"/>
      <c r="O2310" s="26"/>
      <c r="P2310" s="26"/>
    </row>
    <row r="2311" spans="9:16" x14ac:dyDescent="0.25">
      <c r="I2311" s="26"/>
      <c r="J2311" s="26"/>
      <c r="M2311" s="26"/>
      <c r="N2311" s="26"/>
      <c r="O2311" s="26"/>
      <c r="P2311" s="26"/>
    </row>
    <row r="2312" spans="9:16" x14ac:dyDescent="0.25">
      <c r="I2312" s="26"/>
      <c r="J2312" s="26"/>
      <c r="M2312" s="26"/>
      <c r="N2312" s="26"/>
      <c r="O2312" s="26"/>
      <c r="P2312" s="26"/>
    </row>
    <row r="2313" spans="9:16" x14ac:dyDescent="0.25">
      <c r="I2313" s="26"/>
      <c r="J2313" s="26"/>
      <c r="M2313" s="26"/>
      <c r="N2313" s="26"/>
      <c r="O2313" s="26"/>
      <c r="P2313" s="26"/>
    </row>
    <row r="2314" spans="9:16" x14ac:dyDescent="0.25">
      <c r="I2314" s="26"/>
      <c r="J2314" s="26"/>
      <c r="M2314" s="26"/>
      <c r="N2314" s="26"/>
      <c r="O2314" s="26"/>
      <c r="P2314" s="26"/>
    </row>
    <row r="2315" spans="9:16" x14ac:dyDescent="0.25">
      <c r="I2315" s="26"/>
      <c r="J2315" s="26"/>
      <c r="M2315" s="26"/>
      <c r="N2315" s="26"/>
      <c r="O2315" s="26"/>
      <c r="P2315" s="26"/>
    </row>
    <row r="2316" spans="9:16" x14ac:dyDescent="0.25">
      <c r="I2316" s="26"/>
      <c r="J2316" s="26"/>
      <c r="M2316" s="26"/>
      <c r="N2316" s="26"/>
      <c r="O2316" s="26"/>
      <c r="P2316" s="26"/>
    </row>
    <row r="2317" spans="9:16" x14ac:dyDescent="0.25">
      <c r="I2317" s="26"/>
      <c r="J2317" s="26"/>
      <c r="M2317" s="26"/>
      <c r="N2317" s="26"/>
      <c r="O2317" s="26"/>
      <c r="P2317" s="26"/>
    </row>
    <row r="2318" spans="9:16" x14ac:dyDescent="0.25">
      <c r="I2318" s="26"/>
      <c r="J2318" s="26"/>
      <c r="M2318" s="26"/>
      <c r="N2318" s="26"/>
      <c r="O2318" s="26"/>
      <c r="P2318" s="26"/>
    </row>
    <row r="2319" spans="9:16" x14ac:dyDescent="0.25">
      <c r="I2319" s="26"/>
      <c r="J2319" s="26"/>
      <c r="M2319" s="26"/>
      <c r="N2319" s="26"/>
      <c r="O2319" s="26"/>
      <c r="P2319" s="26"/>
    </row>
    <row r="2320" spans="9:16" x14ac:dyDescent="0.25">
      <c r="I2320" s="26"/>
      <c r="J2320" s="26"/>
      <c r="M2320" s="26"/>
      <c r="N2320" s="26"/>
      <c r="O2320" s="26"/>
      <c r="P2320" s="26"/>
    </row>
    <row r="2321" spans="9:16" x14ac:dyDescent="0.25">
      <c r="I2321" s="26"/>
      <c r="J2321" s="26"/>
      <c r="M2321" s="26"/>
      <c r="N2321" s="26"/>
      <c r="O2321" s="26"/>
      <c r="P2321" s="26"/>
    </row>
    <row r="2322" spans="9:16" x14ac:dyDescent="0.25">
      <c r="I2322" s="26"/>
      <c r="J2322" s="26"/>
      <c r="M2322" s="26"/>
      <c r="N2322" s="26"/>
      <c r="O2322" s="26"/>
      <c r="P2322" s="26"/>
    </row>
    <row r="2323" spans="9:16" x14ac:dyDescent="0.25">
      <c r="I2323" s="26"/>
      <c r="J2323" s="26"/>
      <c r="M2323" s="26"/>
      <c r="N2323" s="26"/>
      <c r="O2323" s="26"/>
      <c r="P2323" s="26"/>
    </row>
    <row r="2324" spans="9:16" x14ac:dyDescent="0.25">
      <c r="I2324" s="26"/>
      <c r="J2324" s="26"/>
      <c r="M2324" s="26"/>
      <c r="N2324" s="26"/>
      <c r="O2324" s="26"/>
      <c r="P2324" s="26"/>
    </row>
    <row r="2325" spans="9:16" x14ac:dyDescent="0.25">
      <c r="I2325" s="26"/>
      <c r="J2325" s="26"/>
      <c r="M2325" s="26"/>
      <c r="N2325" s="26"/>
      <c r="O2325" s="26"/>
      <c r="P2325" s="26"/>
    </row>
    <row r="2326" spans="9:16" x14ac:dyDescent="0.25">
      <c r="I2326" s="26"/>
      <c r="J2326" s="26"/>
      <c r="M2326" s="26"/>
      <c r="N2326" s="26"/>
      <c r="O2326" s="26"/>
      <c r="P2326" s="26"/>
    </row>
    <row r="2327" spans="9:16" x14ac:dyDescent="0.25">
      <c r="I2327" s="26"/>
      <c r="J2327" s="26"/>
      <c r="M2327" s="26"/>
      <c r="N2327" s="26"/>
      <c r="O2327" s="26"/>
      <c r="P2327" s="26"/>
    </row>
    <row r="2328" spans="9:16" x14ac:dyDescent="0.25">
      <c r="I2328" s="26"/>
      <c r="J2328" s="26"/>
      <c r="M2328" s="26"/>
      <c r="N2328" s="26"/>
      <c r="O2328" s="26"/>
      <c r="P2328" s="26"/>
    </row>
    <row r="2329" spans="9:16" x14ac:dyDescent="0.25">
      <c r="I2329" s="26"/>
      <c r="J2329" s="26"/>
      <c r="M2329" s="26"/>
      <c r="N2329" s="26"/>
      <c r="O2329" s="26"/>
      <c r="P2329" s="26"/>
    </row>
    <row r="2330" spans="9:16" x14ac:dyDescent="0.25">
      <c r="I2330" s="26"/>
      <c r="J2330" s="26"/>
      <c r="M2330" s="26"/>
      <c r="N2330" s="26"/>
      <c r="O2330" s="26"/>
      <c r="P2330" s="26"/>
    </row>
    <row r="2331" spans="9:16" x14ac:dyDescent="0.25">
      <c r="I2331" s="26"/>
      <c r="J2331" s="26"/>
      <c r="M2331" s="26"/>
      <c r="N2331" s="26"/>
      <c r="O2331" s="26"/>
      <c r="P2331" s="26"/>
    </row>
    <row r="2332" spans="9:16" x14ac:dyDescent="0.25">
      <c r="I2332" s="26"/>
      <c r="J2332" s="26"/>
      <c r="M2332" s="26"/>
      <c r="N2332" s="26"/>
      <c r="O2332" s="26"/>
      <c r="P2332" s="26"/>
    </row>
    <row r="2333" spans="9:16" x14ac:dyDescent="0.25">
      <c r="I2333" s="26"/>
      <c r="J2333" s="26"/>
      <c r="M2333" s="26"/>
      <c r="N2333" s="26"/>
      <c r="O2333" s="26"/>
      <c r="P2333" s="26"/>
    </row>
    <row r="2334" spans="9:16" x14ac:dyDescent="0.25">
      <c r="I2334" s="26"/>
      <c r="J2334" s="26"/>
      <c r="M2334" s="26"/>
      <c r="N2334" s="26"/>
      <c r="O2334" s="26"/>
      <c r="P2334" s="26"/>
    </row>
    <row r="2335" spans="9:16" x14ac:dyDescent="0.25">
      <c r="I2335" s="26"/>
      <c r="J2335" s="26"/>
      <c r="M2335" s="26"/>
      <c r="N2335" s="26"/>
      <c r="O2335" s="26"/>
      <c r="P2335" s="26"/>
    </row>
    <row r="2336" spans="9:16" x14ac:dyDescent="0.25">
      <c r="I2336" s="26"/>
      <c r="J2336" s="26"/>
      <c r="M2336" s="26"/>
      <c r="N2336" s="26"/>
      <c r="O2336" s="26"/>
      <c r="P2336" s="26"/>
    </row>
    <row r="2337" spans="9:16" x14ac:dyDescent="0.25">
      <c r="I2337" s="26"/>
      <c r="J2337" s="26"/>
      <c r="M2337" s="26"/>
      <c r="N2337" s="26"/>
      <c r="O2337" s="26"/>
      <c r="P2337" s="26"/>
    </row>
    <row r="2338" spans="9:16" x14ac:dyDescent="0.25">
      <c r="I2338" s="26"/>
      <c r="J2338" s="26"/>
      <c r="M2338" s="26"/>
      <c r="N2338" s="26"/>
      <c r="O2338" s="26"/>
      <c r="P2338" s="26"/>
    </row>
    <row r="2339" spans="9:16" x14ac:dyDescent="0.25">
      <c r="I2339" s="26"/>
      <c r="J2339" s="26"/>
      <c r="M2339" s="26"/>
      <c r="N2339" s="26"/>
      <c r="O2339" s="26"/>
      <c r="P2339" s="26"/>
    </row>
    <row r="2340" spans="9:16" x14ac:dyDescent="0.25">
      <c r="I2340" s="26"/>
      <c r="J2340" s="26"/>
      <c r="M2340" s="26"/>
      <c r="N2340" s="26"/>
      <c r="O2340" s="26"/>
      <c r="P2340" s="26"/>
    </row>
    <row r="2341" spans="9:16" x14ac:dyDescent="0.25">
      <c r="I2341" s="26"/>
      <c r="J2341" s="26"/>
      <c r="M2341" s="26"/>
      <c r="N2341" s="26"/>
      <c r="O2341" s="26"/>
      <c r="P2341" s="26"/>
    </row>
    <row r="2342" spans="9:16" x14ac:dyDescent="0.25">
      <c r="I2342" s="26"/>
      <c r="J2342" s="26"/>
      <c r="M2342" s="26"/>
      <c r="N2342" s="26"/>
      <c r="O2342" s="26"/>
      <c r="P2342" s="26"/>
    </row>
    <row r="2343" spans="9:16" x14ac:dyDescent="0.25">
      <c r="I2343" s="26"/>
      <c r="J2343" s="26"/>
      <c r="M2343" s="26"/>
      <c r="N2343" s="26"/>
      <c r="O2343" s="26"/>
      <c r="P2343" s="26"/>
    </row>
    <row r="2344" spans="9:16" x14ac:dyDescent="0.25">
      <c r="I2344" s="26"/>
      <c r="J2344" s="26"/>
      <c r="M2344" s="26"/>
      <c r="N2344" s="26"/>
      <c r="O2344" s="26"/>
      <c r="P2344" s="26"/>
    </row>
    <row r="2345" spans="9:16" x14ac:dyDescent="0.25">
      <c r="I2345" s="26"/>
      <c r="J2345" s="26"/>
      <c r="M2345" s="26"/>
      <c r="N2345" s="26"/>
      <c r="O2345" s="26"/>
      <c r="P2345" s="26"/>
    </row>
    <row r="2346" spans="9:16" x14ac:dyDescent="0.25">
      <c r="I2346" s="26"/>
      <c r="J2346" s="26"/>
      <c r="M2346" s="26"/>
      <c r="N2346" s="26"/>
      <c r="O2346" s="26"/>
      <c r="P2346" s="26"/>
    </row>
    <row r="2347" spans="9:16" x14ac:dyDescent="0.25">
      <c r="I2347" s="26"/>
      <c r="J2347" s="26"/>
      <c r="M2347" s="26"/>
      <c r="N2347" s="26"/>
      <c r="O2347" s="26"/>
      <c r="P2347" s="26"/>
    </row>
    <row r="2348" spans="9:16" x14ac:dyDescent="0.25">
      <c r="I2348" s="26"/>
      <c r="J2348" s="26"/>
      <c r="M2348" s="26"/>
      <c r="N2348" s="26"/>
      <c r="O2348" s="26"/>
      <c r="P2348" s="26"/>
    </row>
    <row r="2349" spans="9:16" x14ac:dyDescent="0.25">
      <c r="I2349" s="26"/>
      <c r="J2349" s="26"/>
      <c r="M2349" s="26"/>
      <c r="N2349" s="26"/>
      <c r="O2349" s="26"/>
      <c r="P2349" s="26"/>
    </row>
    <row r="2350" spans="9:16" x14ac:dyDescent="0.25">
      <c r="I2350" s="26"/>
      <c r="J2350" s="26"/>
      <c r="M2350" s="26"/>
      <c r="N2350" s="26"/>
      <c r="O2350" s="26"/>
      <c r="P2350" s="26"/>
    </row>
    <row r="2351" spans="9:16" x14ac:dyDescent="0.25">
      <c r="I2351" s="26"/>
      <c r="J2351" s="26"/>
      <c r="M2351" s="26"/>
      <c r="N2351" s="26"/>
      <c r="O2351" s="26"/>
      <c r="P2351" s="26"/>
    </row>
    <row r="2352" spans="9:16" x14ac:dyDescent="0.25">
      <c r="I2352" s="26"/>
      <c r="J2352" s="26"/>
      <c r="M2352" s="26"/>
      <c r="N2352" s="26"/>
      <c r="O2352" s="26"/>
      <c r="P2352" s="26"/>
    </row>
    <row r="2353" spans="9:16" x14ac:dyDescent="0.25">
      <c r="I2353" s="26"/>
      <c r="J2353" s="26"/>
      <c r="M2353" s="26"/>
      <c r="N2353" s="26"/>
      <c r="O2353" s="26"/>
      <c r="P2353" s="26"/>
    </row>
    <row r="2354" spans="9:16" x14ac:dyDescent="0.25">
      <c r="I2354" s="26"/>
      <c r="J2354" s="26"/>
      <c r="M2354" s="26"/>
      <c r="N2354" s="26"/>
      <c r="O2354" s="26"/>
      <c r="P2354" s="26"/>
    </row>
    <row r="2355" spans="9:16" x14ac:dyDescent="0.25">
      <c r="I2355" s="26"/>
      <c r="J2355" s="26"/>
      <c r="M2355" s="26"/>
      <c r="N2355" s="26"/>
      <c r="O2355" s="26"/>
      <c r="P2355" s="26"/>
    </row>
    <row r="2356" spans="9:16" x14ac:dyDescent="0.25">
      <c r="I2356" s="26"/>
      <c r="J2356" s="26"/>
      <c r="M2356" s="26"/>
      <c r="N2356" s="26"/>
      <c r="O2356" s="26"/>
      <c r="P2356" s="26"/>
    </row>
    <row r="2357" spans="9:16" x14ac:dyDescent="0.25">
      <c r="I2357" s="26"/>
      <c r="J2357" s="26"/>
      <c r="M2357" s="26"/>
      <c r="N2357" s="26"/>
      <c r="O2357" s="26"/>
      <c r="P2357" s="26"/>
    </row>
    <row r="2358" spans="9:16" x14ac:dyDescent="0.25">
      <c r="I2358" s="26"/>
      <c r="J2358" s="26"/>
      <c r="M2358" s="26"/>
      <c r="N2358" s="26"/>
      <c r="O2358" s="26"/>
      <c r="P2358" s="26"/>
    </row>
    <row r="2359" spans="9:16" x14ac:dyDescent="0.25">
      <c r="I2359" s="26"/>
      <c r="J2359" s="26"/>
      <c r="M2359" s="26"/>
      <c r="N2359" s="26"/>
      <c r="O2359" s="26"/>
      <c r="P2359" s="26"/>
    </row>
    <row r="2360" spans="9:16" x14ac:dyDescent="0.25">
      <c r="I2360" s="26"/>
      <c r="J2360" s="26"/>
      <c r="M2360" s="26"/>
      <c r="N2360" s="26"/>
      <c r="O2360" s="26"/>
      <c r="P2360" s="26"/>
    </row>
    <row r="2361" spans="9:16" x14ac:dyDescent="0.25">
      <c r="I2361" s="26"/>
      <c r="J2361" s="26"/>
      <c r="M2361" s="26"/>
      <c r="N2361" s="26"/>
      <c r="O2361" s="26"/>
      <c r="P2361" s="26"/>
    </row>
    <row r="2362" spans="9:16" x14ac:dyDescent="0.25">
      <c r="I2362" s="26"/>
      <c r="J2362" s="26"/>
      <c r="M2362" s="26"/>
      <c r="N2362" s="26"/>
      <c r="O2362" s="26"/>
      <c r="P2362" s="26"/>
    </row>
    <row r="2363" spans="9:16" x14ac:dyDescent="0.25">
      <c r="I2363" s="26"/>
      <c r="J2363" s="26"/>
      <c r="M2363" s="26"/>
      <c r="N2363" s="26"/>
      <c r="O2363" s="26"/>
      <c r="P2363" s="26"/>
    </row>
    <row r="2364" spans="9:16" x14ac:dyDescent="0.25">
      <c r="I2364" s="26"/>
      <c r="J2364" s="26"/>
      <c r="M2364" s="26"/>
      <c r="N2364" s="26"/>
      <c r="O2364" s="26"/>
      <c r="P2364" s="26"/>
    </row>
    <row r="2365" spans="9:16" x14ac:dyDescent="0.25">
      <c r="I2365" s="26"/>
      <c r="J2365" s="26"/>
      <c r="M2365" s="26"/>
      <c r="N2365" s="26"/>
      <c r="O2365" s="26"/>
      <c r="P2365" s="26"/>
    </row>
    <row r="2366" spans="9:16" x14ac:dyDescent="0.25">
      <c r="I2366" s="26"/>
      <c r="J2366" s="26"/>
      <c r="M2366" s="26"/>
      <c r="N2366" s="26"/>
      <c r="O2366" s="26"/>
      <c r="P2366" s="26"/>
    </row>
    <row r="2367" spans="9:16" x14ac:dyDescent="0.25">
      <c r="I2367" s="26"/>
      <c r="J2367" s="26"/>
      <c r="M2367" s="26"/>
      <c r="N2367" s="26"/>
      <c r="O2367" s="26"/>
      <c r="P2367" s="26"/>
    </row>
    <row r="2368" spans="9:16" x14ac:dyDescent="0.25">
      <c r="I2368" s="26"/>
      <c r="J2368" s="26"/>
      <c r="M2368" s="26"/>
      <c r="N2368" s="26"/>
      <c r="O2368" s="26"/>
      <c r="P2368" s="26"/>
    </row>
    <row r="2369" spans="9:16" x14ac:dyDescent="0.25">
      <c r="I2369" s="26"/>
      <c r="J2369" s="26"/>
      <c r="M2369" s="26"/>
      <c r="N2369" s="26"/>
      <c r="O2369" s="26"/>
      <c r="P2369" s="26"/>
    </row>
    <row r="2370" spans="9:16" x14ac:dyDescent="0.25">
      <c r="I2370" s="26"/>
      <c r="J2370" s="26"/>
      <c r="M2370" s="26"/>
      <c r="N2370" s="26"/>
      <c r="O2370" s="26"/>
      <c r="P2370" s="26"/>
    </row>
    <row r="2371" spans="9:16" x14ac:dyDescent="0.25">
      <c r="I2371" s="26"/>
      <c r="J2371" s="26"/>
      <c r="M2371" s="26"/>
      <c r="N2371" s="26"/>
      <c r="O2371" s="26"/>
      <c r="P2371" s="26"/>
    </row>
    <row r="2372" spans="9:16" x14ac:dyDescent="0.25">
      <c r="I2372" s="26"/>
      <c r="J2372" s="26"/>
      <c r="M2372" s="26"/>
      <c r="N2372" s="26"/>
      <c r="O2372" s="26"/>
      <c r="P2372" s="26"/>
    </row>
    <row r="2373" spans="9:16" x14ac:dyDescent="0.25">
      <c r="I2373" s="26"/>
      <c r="J2373" s="26"/>
      <c r="M2373" s="26"/>
      <c r="N2373" s="26"/>
      <c r="O2373" s="26"/>
      <c r="P2373" s="26"/>
    </row>
    <row r="2374" spans="9:16" x14ac:dyDescent="0.25">
      <c r="I2374" s="26"/>
      <c r="J2374" s="26"/>
      <c r="M2374" s="26"/>
      <c r="N2374" s="26"/>
      <c r="O2374" s="26"/>
      <c r="P2374" s="26"/>
    </row>
    <row r="2375" spans="9:16" x14ac:dyDescent="0.25">
      <c r="I2375" s="26"/>
      <c r="J2375" s="26"/>
      <c r="M2375" s="26"/>
      <c r="N2375" s="26"/>
      <c r="O2375" s="26"/>
      <c r="P2375" s="26"/>
    </row>
    <row r="2376" spans="9:16" x14ac:dyDescent="0.25">
      <c r="I2376" s="26"/>
      <c r="J2376" s="26"/>
      <c r="M2376" s="26"/>
      <c r="N2376" s="26"/>
      <c r="O2376" s="26"/>
      <c r="P2376" s="26"/>
    </row>
    <row r="2377" spans="9:16" x14ac:dyDescent="0.25">
      <c r="I2377" s="26"/>
      <c r="J2377" s="26"/>
      <c r="M2377" s="26"/>
      <c r="N2377" s="26"/>
      <c r="O2377" s="26"/>
      <c r="P2377" s="26"/>
    </row>
    <row r="2378" spans="9:16" x14ac:dyDescent="0.25">
      <c r="I2378" s="26"/>
      <c r="J2378" s="26"/>
      <c r="M2378" s="26"/>
      <c r="N2378" s="26"/>
      <c r="O2378" s="26"/>
      <c r="P2378" s="26"/>
    </row>
    <row r="2379" spans="9:16" x14ac:dyDescent="0.25">
      <c r="I2379" s="26"/>
      <c r="J2379" s="26"/>
      <c r="M2379" s="26"/>
      <c r="N2379" s="26"/>
      <c r="O2379" s="26"/>
      <c r="P2379" s="26"/>
    </row>
    <row r="2380" spans="9:16" x14ac:dyDescent="0.25">
      <c r="I2380" s="26"/>
      <c r="J2380" s="26"/>
      <c r="M2380" s="26"/>
      <c r="N2380" s="26"/>
      <c r="O2380" s="26"/>
      <c r="P2380" s="26"/>
    </row>
    <row r="2381" spans="9:16" x14ac:dyDescent="0.25">
      <c r="I2381" s="26"/>
      <c r="J2381" s="26"/>
      <c r="M2381" s="26"/>
      <c r="N2381" s="26"/>
      <c r="O2381" s="26"/>
      <c r="P2381" s="26"/>
    </row>
    <row r="2382" spans="9:16" x14ac:dyDescent="0.25">
      <c r="I2382" s="26"/>
      <c r="J2382" s="26"/>
      <c r="M2382" s="26"/>
      <c r="N2382" s="26"/>
      <c r="O2382" s="26"/>
      <c r="P2382" s="26"/>
    </row>
    <row r="2383" spans="9:16" x14ac:dyDescent="0.25">
      <c r="I2383" s="26"/>
      <c r="J2383" s="26"/>
      <c r="M2383" s="26"/>
      <c r="N2383" s="26"/>
      <c r="O2383" s="26"/>
      <c r="P2383" s="26"/>
    </row>
    <row r="2384" spans="9:16" x14ac:dyDescent="0.25">
      <c r="I2384" s="26"/>
      <c r="J2384" s="26"/>
      <c r="M2384" s="26"/>
      <c r="N2384" s="26"/>
      <c r="O2384" s="26"/>
      <c r="P2384" s="26"/>
    </row>
    <row r="2385" spans="9:16" x14ac:dyDescent="0.25">
      <c r="I2385" s="26"/>
      <c r="J2385" s="26"/>
      <c r="M2385" s="26"/>
      <c r="N2385" s="26"/>
      <c r="O2385" s="26"/>
      <c r="P2385" s="26"/>
    </row>
    <row r="2386" spans="9:16" x14ac:dyDescent="0.25">
      <c r="I2386" s="26"/>
      <c r="J2386" s="26"/>
      <c r="M2386" s="26"/>
      <c r="N2386" s="26"/>
      <c r="O2386" s="26"/>
      <c r="P2386"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E94E2-83B1-421D-AC66-502004C6DAFD}">
  <dimension ref="A1:O201"/>
  <sheetViews>
    <sheetView workbookViewId="0"/>
  </sheetViews>
  <sheetFormatPr defaultRowHeight="15" x14ac:dyDescent="0.25"/>
  <cols>
    <col min="1" max="1" width="11.85546875" bestFit="1" customWidth="1"/>
    <col min="2" max="4" width="11.85546875" customWidth="1"/>
    <col min="5" max="5" width="13.85546875" bestFit="1" customWidth="1"/>
    <col min="6" max="6" width="10.5703125" bestFit="1" customWidth="1"/>
    <col min="7" max="7" width="13.85546875" bestFit="1" customWidth="1"/>
    <col min="8" max="8" width="15.85546875" bestFit="1" customWidth="1"/>
    <col min="9" max="9" width="19.28515625" bestFit="1" customWidth="1"/>
    <col min="10" max="10" width="11" bestFit="1" customWidth="1"/>
    <col min="11" max="11" width="23" bestFit="1" customWidth="1"/>
    <col min="12" max="12" width="17.42578125" bestFit="1" customWidth="1"/>
    <col min="15" max="15" width="43.42578125" bestFit="1" customWidth="1"/>
  </cols>
  <sheetData>
    <row r="1" spans="1:15" x14ac:dyDescent="0.25">
      <c r="A1" t="s">
        <v>36</v>
      </c>
      <c r="B1" t="s">
        <v>57</v>
      </c>
      <c r="C1" t="s">
        <v>58</v>
      </c>
      <c r="D1" t="s">
        <v>59</v>
      </c>
      <c r="E1" t="s">
        <v>60</v>
      </c>
      <c r="F1" t="s">
        <v>52</v>
      </c>
      <c r="G1" t="s">
        <v>61</v>
      </c>
      <c r="H1" t="s">
        <v>62</v>
      </c>
      <c r="I1" t="s">
        <v>63</v>
      </c>
      <c r="J1" t="s">
        <v>64</v>
      </c>
      <c r="K1" t="s">
        <v>65</v>
      </c>
      <c r="L1" t="s">
        <v>66</v>
      </c>
      <c r="M1" t="s">
        <v>67</v>
      </c>
      <c r="N1" t="s">
        <v>9</v>
      </c>
      <c r="O1" t="s">
        <v>68</v>
      </c>
    </row>
    <row r="2" spans="1:15" x14ac:dyDescent="0.25">
      <c r="A2" t="s">
        <v>1754</v>
      </c>
      <c r="B2" t="s">
        <v>4075</v>
      </c>
      <c r="C2" t="s">
        <v>4076</v>
      </c>
      <c r="D2" t="s">
        <v>4077</v>
      </c>
      <c r="E2" t="s">
        <v>73</v>
      </c>
      <c r="F2" t="s">
        <v>26</v>
      </c>
      <c r="G2" t="s">
        <v>70</v>
      </c>
      <c r="H2" s="26">
        <v>44987</v>
      </c>
      <c r="I2" t="s">
        <v>4078</v>
      </c>
      <c r="J2" t="str">
        <f>INDEX(subscriptions!$K:$K,MATCH(customers!$A2,subscriptions!$B:$B,0))</f>
        <v>Basic</v>
      </c>
      <c r="K2" t="str">
        <f>INDEX(subscriptions!$L:$L,MATCH(customers!$A2,subscriptions!$B:$B,0))</f>
        <v>Monthly</v>
      </c>
      <c r="L2" s="26">
        <f>EOMONTH(H2,-1)+1</f>
        <v>44986</v>
      </c>
      <c r="M2">
        <v>1</v>
      </c>
      <c r="N2">
        <f>SUMIFS(orders!$H:$H,orders!$B:$B,customers!$A2)</f>
        <v>1860</v>
      </c>
      <c r="O2" t="str">
        <f>IF(COUNTIFS(orders!$B:$B,customers!$A2,orders!$I:$I,"&gt;="&amp;'Customer LTV'!$D$5,orders!$I:$I,"&lt;="&amp;'Customer LTV'!$D$6)&gt;0,"Y","N")</f>
        <v>Y</v>
      </c>
    </row>
    <row r="3" spans="1:15" x14ac:dyDescent="0.25">
      <c r="A3" t="s">
        <v>1989</v>
      </c>
      <c r="B3" t="s">
        <v>4079</v>
      </c>
      <c r="C3" t="s">
        <v>4080</v>
      </c>
      <c r="D3" t="s">
        <v>4081</v>
      </c>
      <c r="E3" t="s">
        <v>72</v>
      </c>
      <c r="F3" t="s">
        <v>24</v>
      </c>
      <c r="G3" t="s">
        <v>70</v>
      </c>
      <c r="H3" s="26">
        <v>45340</v>
      </c>
      <c r="I3" t="s">
        <v>34</v>
      </c>
      <c r="J3" t="str">
        <f>INDEX(subscriptions!$K:$K,MATCH(customers!$A3,subscriptions!$B:$B,0))</f>
        <v>Basic</v>
      </c>
      <c r="K3" t="str">
        <f>INDEX(subscriptions!$L:$L,MATCH(customers!$A3,subscriptions!$B:$B,0))</f>
        <v>Monthly</v>
      </c>
      <c r="L3" s="26">
        <f t="shared" ref="L3:L66" si="0">EOMONTH(H3,-1)+1</f>
        <v>45323</v>
      </c>
      <c r="M3">
        <v>1</v>
      </c>
      <c r="N3">
        <f>SUMIFS(orders!$H:$H,orders!$B:$B,customers!$A3)</f>
        <v>420</v>
      </c>
      <c r="O3" t="str">
        <f>IF(COUNTIFS(orders!$B:$B,customers!$A3,orders!$I:$I,"&gt;="&amp;'Customer LTV'!$D$5,orders!$I:$I,"&lt;="&amp;'Customer LTV'!$D$6)&gt;0,"Y","N")</f>
        <v>N</v>
      </c>
    </row>
    <row r="4" spans="1:15" x14ac:dyDescent="0.25">
      <c r="A4" t="s">
        <v>2819</v>
      </c>
      <c r="B4" t="s">
        <v>4082</v>
      </c>
      <c r="C4" t="s">
        <v>4083</v>
      </c>
      <c r="D4" t="s">
        <v>4084</v>
      </c>
      <c r="E4" t="s">
        <v>69</v>
      </c>
      <c r="F4" t="s">
        <v>28</v>
      </c>
      <c r="G4" t="s">
        <v>70</v>
      </c>
      <c r="H4" s="26">
        <v>44903</v>
      </c>
      <c r="I4" t="s">
        <v>34</v>
      </c>
      <c r="J4" t="str">
        <f>INDEX(subscriptions!$K:$K,MATCH(customers!$A4,subscriptions!$B:$B,0))</f>
        <v>Pro</v>
      </c>
      <c r="K4" t="str">
        <f>INDEX(subscriptions!$L:$L,MATCH(customers!$A4,subscriptions!$B:$B,0))</f>
        <v>Annual</v>
      </c>
      <c r="L4" s="26">
        <f t="shared" si="0"/>
        <v>44896</v>
      </c>
      <c r="M4">
        <v>1</v>
      </c>
      <c r="N4">
        <f>SUMIFS(orders!$H:$H,orders!$B:$B,customers!$A4)</f>
        <v>1180.8</v>
      </c>
      <c r="O4" t="str">
        <f>IF(COUNTIFS(orders!$B:$B,customers!$A4,orders!$I:$I,"&gt;="&amp;'Customer LTV'!$D$5,orders!$I:$I,"&lt;="&amp;'Customer LTV'!$D$6)&gt;0,"Y","N")</f>
        <v>N</v>
      </c>
    </row>
    <row r="5" spans="1:15" x14ac:dyDescent="0.25">
      <c r="A5" t="s">
        <v>3126</v>
      </c>
      <c r="B5" t="s">
        <v>4085</v>
      </c>
      <c r="C5" t="s">
        <v>4086</v>
      </c>
      <c r="D5" t="s">
        <v>4087</v>
      </c>
      <c r="E5" t="s">
        <v>73</v>
      </c>
      <c r="F5" t="s">
        <v>24</v>
      </c>
      <c r="G5" t="s">
        <v>70</v>
      </c>
      <c r="H5" s="26">
        <v>45349</v>
      </c>
      <c r="I5" t="s">
        <v>4088</v>
      </c>
      <c r="J5" t="str">
        <f>INDEX(subscriptions!$K:$K,MATCH(customers!$A5,subscriptions!$B:$B,0))</f>
        <v>Pro</v>
      </c>
      <c r="K5" t="str">
        <f>INDEX(subscriptions!$L:$L,MATCH(customers!$A5,subscriptions!$B:$B,0))</f>
        <v>Monthly</v>
      </c>
      <c r="L5" s="26">
        <f t="shared" si="0"/>
        <v>45323</v>
      </c>
      <c r="M5">
        <v>1</v>
      </c>
      <c r="N5">
        <f>SUMIFS(orders!$H:$H,orders!$B:$B,customers!$A5)</f>
        <v>692.1</v>
      </c>
      <c r="O5" t="str">
        <f>IF(COUNTIFS(orders!$B:$B,customers!$A5,orders!$I:$I,"&gt;="&amp;'Customer LTV'!$D$5,orders!$I:$I,"&lt;="&amp;'Customer LTV'!$D$6)&gt;0,"Y","N")</f>
        <v>N</v>
      </c>
    </row>
    <row r="6" spans="1:15" x14ac:dyDescent="0.25">
      <c r="A6" t="s">
        <v>1614</v>
      </c>
      <c r="B6" t="s">
        <v>4089</v>
      </c>
      <c r="C6" t="s">
        <v>4090</v>
      </c>
      <c r="D6" t="s">
        <v>4091</v>
      </c>
      <c r="E6" t="s">
        <v>72</v>
      </c>
      <c r="F6" t="s">
        <v>26</v>
      </c>
      <c r="G6" t="s">
        <v>71</v>
      </c>
      <c r="H6" s="26">
        <v>44716</v>
      </c>
      <c r="I6" t="s">
        <v>4088</v>
      </c>
      <c r="J6" t="str">
        <f>INDEX(subscriptions!$K:$K,MATCH(customers!$A6,subscriptions!$B:$B,0))</f>
        <v>Basic</v>
      </c>
      <c r="K6" t="str">
        <f>INDEX(subscriptions!$L:$L,MATCH(customers!$A6,subscriptions!$B:$B,0))</f>
        <v>Monthly</v>
      </c>
      <c r="L6" s="26">
        <f t="shared" si="0"/>
        <v>44713</v>
      </c>
      <c r="M6">
        <v>1</v>
      </c>
      <c r="N6">
        <f>SUMIFS(orders!$H:$H,orders!$B:$B,customers!$A6)</f>
        <v>180</v>
      </c>
      <c r="O6" t="str">
        <f>IF(COUNTIFS(orders!$B:$B,customers!$A6,orders!$I:$I,"&gt;="&amp;'Customer LTV'!$D$5,orders!$I:$I,"&lt;="&amp;'Customer LTV'!$D$6)&gt;0,"Y","N")</f>
        <v>N</v>
      </c>
    </row>
    <row r="7" spans="1:15" x14ac:dyDescent="0.25">
      <c r="A7" t="s">
        <v>2501</v>
      </c>
      <c r="B7" t="s">
        <v>4092</v>
      </c>
      <c r="C7" t="s">
        <v>4093</v>
      </c>
      <c r="D7" t="s">
        <v>4094</v>
      </c>
      <c r="E7" t="s">
        <v>73</v>
      </c>
      <c r="F7" t="s">
        <v>24</v>
      </c>
      <c r="G7" t="s">
        <v>70</v>
      </c>
      <c r="H7" s="26">
        <v>45255</v>
      </c>
      <c r="I7" t="s">
        <v>34</v>
      </c>
      <c r="J7" t="str">
        <f>INDEX(subscriptions!$K:$K,MATCH(customers!$A7,subscriptions!$B:$B,0))</f>
        <v>Basic</v>
      </c>
      <c r="K7" t="str">
        <f>INDEX(subscriptions!$L:$L,MATCH(customers!$A7,subscriptions!$B:$B,0))</f>
        <v>Annual</v>
      </c>
      <c r="L7" s="26">
        <f t="shared" si="0"/>
        <v>45231</v>
      </c>
      <c r="M7">
        <v>1</v>
      </c>
      <c r="N7">
        <f>SUMIFS(orders!$H:$H,orders!$B:$B,customers!$A7)</f>
        <v>960</v>
      </c>
      <c r="O7" t="str">
        <f>IF(COUNTIFS(orders!$B:$B,customers!$A7,orders!$I:$I,"&gt;="&amp;'Customer LTV'!$D$5,orders!$I:$I,"&lt;="&amp;'Customer LTV'!$D$6)&gt;0,"Y","N")</f>
        <v>Y</v>
      </c>
    </row>
    <row r="8" spans="1:15" x14ac:dyDescent="0.25">
      <c r="A8" t="s">
        <v>3373</v>
      </c>
      <c r="B8" t="s">
        <v>4095</v>
      </c>
      <c r="C8" t="s">
        <v>4096</v>
      </c>
      <c r="D8" t="s">
        <v>4097</v>
      </c>
      <c r="E8" t="s">
        <v>73</v>
      </c>
      <c r="F8" t="s">
        <v>28</v>
      </c>
      <c r="G8" t="s">
        <v>70</v>
      </c>
      <c r="H8" s="26">
        <v>45481</v>
      </c>
      <c r="I8" t="s">
        <v>34</v>
      </c>
      <c r="J8" t="str">
        <f>INDEX(subscriptions!$K:$K,MATCH(customers!$A8,subscriptions!$B:$B,0))</f>
        <v>Basic</v>
      </c>
      <c r="K8" t="str">
        <f>INDEX(subscriptions!$L:$L,MATCH(customers!$A8,subscriptions!$B:$B,0))</f>
        <v>Monthly</v>
      </c>
      <c r="L8" s="26">
        <f t="shared" si="0"/>
        <v>45474</v>
      </c>
      <c r="M8">
        <v>1</v>
      </c>
      <c r="N8">
        <f>SUMIFS(orders!$H:$H,orders!$B:$B,customers!$A8)</f>
        <v>120</v>
      </c>
      <c r="O8" t="str">
        <f>IF(COUNTIFS(orders!$B:$B,customers!$A8,orders!$I:$I,"&gt;="&amp;'Customer LTV'!$D$5,orders!$I:$I,"&lt;="&amp;'Customer LTV'!$D$6)&gt;0,"Y","N")</f>
        <v>N</v>
      </c>
    </row>
    <row r="9" spans="1:15" x14ac:dyDescent="0.25">
      <c r="A9" t="s">
        <v>1937</v>
      </c>
      <c r="B9" t="s">
        <v>4098</v>
      </c>
      <c r="C9" t="s">
        <v>4099</v>
      </c>
      <c r="D9" t="s">
        <v>4100</v>
      </c>
      <c r="E9" t="s">
        <v>72</v>
      </c>
      <c r="F9" t="s">
        <v>25</v>
      </c>
      <c r="G9" t="s">
        <v>70</v>
      </c>
      <c r="H9" s="26">
        <v>45020</v>
      </c>
      <c r="I9" t="s">
        <v>59</v>
      </c>
      <c r="J9" t="str">
        <f>INDEX(subscriptions!$K:$K,MATCH(customers!$A9,subscriptions!$B:$B,0))</f>
        <v>Basic</v>
      </c>
      <c r="K9" t="str">
        <f>INDEX(subscriptions!$L:$L,MATCH(customers!$A9,subscriptions!$B:$B,0))</f>
        <v>Monthly</v>
      </c>
      <c r="L9" s="26">
        <f t="shared" si="0"/>
        <v>45017</v>
      </c>
      <c r="M9">
        <v>1</v>
      </c>
      <c r="N9">
        <f>SUMIFS(orders!$H:$H,orders!$B:$B,customers!$A9)</f>
        <v>4896.4500000000007</v>
      </c>
      <c r="O9" t="str">
        <f>IF(COUNTIFS(orders!$B:$B,customers!$A9,orders!$I:$I,"&gt;="&amp;'Customer LTV'!$D$5,orders!$I:$I,"&lt;="&amp;'Customer LTV'!$D$6)&gt;0,"Y","N")</f>
        <v>Y</v>
      </c>
    </row>
    <row r="10" spans="1:15" x14ac:dyDescent="0.25">
      <c r="A10" t="s">
        <v>4101</v>
      </c>
      <c r="B10" t="s">
        <v>4102</v>
      </c>
      <c r="C10" t="s">
        <v>4103</v>
      </c>
      <c r="D10" t="s">
        <v>4104</v>
      </c>
      <c r="E10" t="s">
        <v>69</v>
      </c>
      <c r="F10" t="s">
        <v>24</v>
      </c>
      <c r="G10" t="s">
        <v>70</v>
      </c>
      <c r="H10" s="26">
        <v>45657</v>
      </c>
      <c r="I10" t="s">
        <v>4105</v>
      </c>
      <c r="J10" t="e">
        <f>INDEX(subscriptions!$K:$K,MATCH(customers!$A10,subscriptions!$B:$B,0))</f>
        <v>#N/A</v>
      </c>
      <c r="K10" t="e">
        <f>INDEX(subscriptions!$L:$L,MATCH(customers!$A10,subscriptions!$B:$B,0))</f>
        <v>#N/A</v>
      </c>
      <c r="L10" s="26">
        <f t="shared" si="0"/>
        <v>45627</v>
      </c>
      <c r="M10">
        <v>1</v>
      </c>
      <c r="N10">
        <f>SUMIFS(orders!$H:$H,orders!$B:$B,customers!$A10)</f>
        <v>0</v>
      </c>
      <c r="O10" t="str">
        <f>IF(COUNTIFS(orders!$B:$B,customers!$A10,orders!$I:$I,"&gt;="&amp;'Customer LTV'!$D$5,orders!$I:$I,"&lt;="&amp;'Customer LTV'!$D$6)&gt;0,"Y","N")</f>
        <v>N</v>
      </c>
    </row>
    <row r="11" spans="1:15" x14ac:dyDescent="0.25">
      <c r="A11" t="s">
        <v>3657</v>
      </c>
      <c r="B11" t="s">
        <v>4106</v>
      </c>
      <c r="C11" t="s">
        <v>4107</v>
      </c>
      <c r="D11" t="s">
        <v>4108</v>
      </c>
      <c r="E11" t="s">
        <v>69</v>
      </c>
      <c r="F11" t="s">
        <v>25</v>
      </c>
      <c r="G11" t="s">
        <v>70</v>
      </c>
      <c r="H11" s="26">
        <v>44871</v>
      </c>
      <c r="I11" t="s">
        <v>4088</v>
      </c>
      <c r="J11" t="str">
        <f>INDEX(subscriptions!$K:$K,MATCH(customers!$A11,subscriptions!$B:$B,0))</f>
        <v>Basic</v>
      </c>
      <c r="K11" t="str">
        <f>INDEX(subscriptions!$L:$L,MATCH(customers!$A11,subscriptions!$B:$B,0))</f>
        <v>Annual</v>
      </c>
      <c r="L11" s="26">
        <f t="shared" si="0"/>
        <v>44866</v>
      </c>
      <c r="M11">
        <v>1</v>
      </c>
      <c r="N11">
        <f>SUMIFS(orders!$H:$H,orders!$B:$B,customers!$A11)</f>
        <v>1440</v>
      </c>
      <c r="O11" t="str">
        <f>IF(COUNTIFS(orders!$B:$B,customers!$A11,orders!$I:$I,"&gt;="&amp;'Customer LTV'!$D$5,orders!$I:$I,"&lt;="&amp;'Customer LTV'!$D$6)&gt;0,"Y","N")</f>
        <v>Y</v>
      </c>
    </row>
    <row r="12" spans="1:15" x14ac:dyDescent="0.25">
      <c r="A12" t="s">
        <v>3998</v>
      </c>
      <c r="B12" t="s">
        <v>4109</v>
      </c>
      <c r="C12" t="s">
        <v>4110</v>
      </c>
      <c r="D12" t="s">
        <v>4111</v>
      </c>
      <c r="E12" t="s">
        <v>69</v>
      </c>
      <c r="F12" t="s">
        <v>28</v>
      </c>
      <c r="G12" t="s">
        <v>71</v>
      </c>
      <c r="H12" s="26">
        <v>45140</v>
      </c>
      <c r="I12" t="s">
        <v>59</v>
      </c>
      <c r="J12" t="str">
        <f>INDEX(subscriptions!$K:$K,MATCH(customers!$A12,subscriptions!$B:$B,0))</f>
        <v>Basic</v>
      </c>
      <c r="K12" t="str">
        <f>INDEX(subscriptions!$L:$L,MATCH(customers!$A12,subscriptions!$B:$B,0))</f>
        <v>Monthly</v>
      </c>
      <c r="L12" s="26">
        <f t="shared" si="0"/>
        <v>45139</v>
      </c>
      <c r="M12">
        <v>1</v>
      </c>
      <c r="N12">
        <f>SUMIFS(orders!$H:$H,orders!$B:$B,customers!$A12)</f>
        <v>973.50000000000023</v>
      </c>
      <c r="O12" t="str">
        <f>IF(COUNTIFS(orders!$B:$B,customers!$A12,orders!$I:$I,"&gt;="&amp;'Customer LTV'!$D$5,orders!$I:$I,"&lt;="&amp;'Customer LTV'!$D$6)&gt;0,"Y","N")</f>
        <v>Y</v>
      </c>
    </row>
    <row r="13" spans="1:15" x14ac:dyDescent="0.25">
      <c r="A13" t="s">
        <v>2861</v>
      </c>
      <c r="B13" t="s">
        <v>4112</v>
      </c>
      <c r="C13" t="s">
        <v>4113</v>
      </c>
      <c r="D13" t="s">
        <v>4114</v>
      </c>
      <c r="E13" t="s">
        <v>69</v>
      </c>
      <c r="F13" t="s">
        <v>24</v>
      </c>
      <c r="G13" t="s">
        <v>70</v>
      </c>
      <c r="H13" s="26">
        <v>45471</v>
      </c>
      <c r="I13" t="s">
        <v>4088</v>
      </c>
      <c r="J13" t="str">
        <f>INDEX(subscriptions!$K:$K,MATCH(customers!$A13,subscriptions!$B:$B,0))</f>
        <v>Basic</v>
      </c>
      <c r="K13" t="str">
        <f>INDEX(subscriptions!$L:$L,MATCH(customers!$A13,subscriptions!$B:$B,0))</f>
        <v>Monthly</v>
      </c>
      <c r="L13" s="26">
        <f t="shared" si="0"/>
        <v>45444</v>
      </c>
      <c r="M13">
        <v>1</v>
      </c>
      <c r="N13">
        <f>SUMIFS(orders!$H:$H,orders!$B:$B,customers!$A13)</f>
        <v>540</v>
      </c>
      <c r="O13" t="str">
        <f>IF(COUNTIFS(orders!$B:$B,customers!$A13,orders!$I:$I,"&gt;="&amp;'Customer LTV'!$D$5,orders!$I:$I,"&lt;="&amp;'Customer LTV'!$D$6)&gt;0,"Y","N")</f>
        <v>N</v>
      </c>
    </row>
    <row r="14" spans="1:15" x14ac:dyDescent="0.25">
      <c r="A14" t="s">
        <v>1823</v>
      </c>
      <c r="B14" t="s">
        <v>4115</v>
      </c>
      <c r="C14" t="s">
        <v>4116</v>
      </c>
      <c r="D14" t="s">
        <v>4117</v>
      </c>
      <c r="E14" t="s">
        <v>72</v>
      </c>
      <c r="F14" t="s">
        <v>24</v>
      </c>
      <c r="G14" t="s">
        <v>70</v>
      </c>
      <c r="H14" s="26">
        <v>44734</v>
      </c>
      <c r="I14" t="s">
        <v>34</v>
      </c>
      <c r="J14" t="str">
        <f>INDEX(subscriptions!$K:$K,MATCH(customers!$A14,subscriptions!$B:$B,0))</f>
        <v>Pro</v>
      </c>
      <c r="K14" t="str">
        <f>INDEX(subscriptions!$L:$L,MATCH(customers!$A14,subscriptions!$B:$B,0))</f>
        <v>Monthly</v>
      </c>
      <c r="L14" s="26">
        <f t="shared" si="0"/>
        <v>44713</v>
      </c>
      <c r="M14">
        <v>1</v>
      </c>
      <c r="N14">
        <f>SUMIFS(orders!$H:$H,orders!$B:$B,customers!$A14)</f>
        <v>3340.4999999999986</v>
      </c>
      <c r="O14" t="str">
        <f>IF(COUNTIFS(orders!$B:$B,customers!$A14,orders!$I:$I,"&gt;="&amp;'Customer LTV'!$D$5,orders!$I:$I,"&lt;="&amp;'Customer LTV'!$D$6)&gt;0,"Y","N")</f>
        <v>Y</v>
      </c>
    </row>
    <row r="15" spans="1:15" x14ac:dyDescent="0.25">
      <c r="A15" t="s">
        <v>2990</v>
      </c>
      <c r="B15" t="s">
        <v>4118</v>
      </c>
      <c r="C15" t="s">
        <v>4119</v>
      </c>
      <c r="D15" t="s">
        <v>4120</v>
      </c>
      <c r="E15" t="s">
        <v>69</v>
      </c>
      <c r="F15" t="s">
        <v>27</v>
      </c>
      <c r="G15" t="s">
        <v>70</v>
      </c>
      <c r="H15" s="26">
        <v>45187</v>
      </c>
      <c r="I15" t="s">
        <v>4078</v>
      </c>
      <c r="J15" t="str">
        <f>INDEX(subscriptions!$K:$K,MATCH(customers!$A15,subscriptions!$B:$B,0))</f>
        <v>Basic</v>
      </c>
      <c r="K15" t="str">
        <f>INDEX(subscriptions!$L:$L,MATCH(customers!$A15,subscriptions!$B:$B,0))</f>
        <v>Monthly</v>
      </c>
      <c r="L15" s="26">
        <f t="shared" si="0"/>
        <v>45170</v>
      </c>
      <c r="M15">
        <v>1</v>
      </c>
      <c r="N15">
        <f>SUMIFS(orders!$H:$H,orders!$B:$B,customers!$A15)</f>
        <v>1380</v>
      </c>
      <c r="O15" t="str">
        <f>IF(COUNTIFS(orders!$B:$B,customers!$A15,orders!$I:$I,"&gt;="&amp;'Customer LTV'!$D$5,orders!$I:$I,"&lt;="&amp;'Customer LTV'!$D$6)&gt;0,"Y","N")</f>
        <v>Y</v>
      </c>
    </row>
    <row r="16" spans="1:15" x14ac:dyDescent="0.25">
      <c r="A16" t="s">
        <v>3238</v>
      </c>
      <c r="B16" t="s">
        <v>4121</v>
      </c>
      <c r="C16" t="s">
        <v>4122</v>
      </c>
      <c r="D16" t="s">
        <v>4123</v>
      </c>
      <c r="E16" t="s">
        <v>69</v>
      </c>
      <c r="F16" t="s">
        <v>25</v>
      </c>
      <c r="G16" t="s">
        <v>70</v>
      </c>
      <c r="H16" s="26">
        <v>44901</v>
      </c>
      <c r="I16" t="s">
        <v>59</v>
      </c>
      <c r="J16" t="str">
        <f>INDEX(subscriptions!$K:$K,MATCH(customers!$A16,subscriptions!$B:$B,0))</f>
        <v>Enterprise</v>
      </c>
      <c r="K16" t="str">
        <f>INDEX(subscriptions!$L:$L,MATCH(customers!$A16,subscriptions!$B:$B,0))</f>
        <v>Annual</v>
      </c>
      <c r="L16" s="26">
        <f t="shared" si="0"/>
        <v>44896</v>
      </c>
      <c r="M16">
        <v>1</v>
      </c>
      <c r="N16">
        <f>SUMIFS(orders!$H:$H,orders!$B:$B,customers!$A16)</f>
        <v>10360.799999999999</v>
      </c>
      <c r="O16" t="str">
        <f>IF(COUNTIFS(orders!$B:$B,customers!$A16,orders!$I:$I,"&gt;="&amp;'Customer LTV'!$D$5,orders!$I:$I,"&lt;="&amp;'Customer LTV'!$D$6)&gt;0,"Y","N")</f>
        <v>Y</v>
      </c>
    </row>
    <row r="17" spans="1:15" x14ac:dyDescent="0.25">
      <c r="A17" t="s">
        <v>2335</v>
      </c>
      <c r="B17" t="s">
        <v>4124</v>
      </c>
      <c r="C17" t="s">
        <v>4125</v>
      </c>
      <c r="D17" t="s">
        <v>4126</v>
      </c>
      <c r="E17" t="s">
        <v>69</v>
      </c>
      <c r="F17" t="s">
        <v>26</v>
      </c>
      <c r="G17" t="s">
        <v>19</v>
      </c>
      <c r="H17" s="26">
        <v>44864</v>
      </c>
      <c r="I17" t="s">
        <v>4105</v>
      </c>
      <c r="J17" t="str">
        <f>INDEX(subscriptions!$K:$K,MATCH(customers!$A17,subscriptions!$B:$B,0))</f>
        <v>Basic</v>
      </c>
      <c r="K17" t="str">
        <f>INDEX(subscriptions!$L:$L,MATCH(customers!$A17,subscriptions!$B:$B,0))</f>
        <v>Monthly</v>
      </c>
      <c r="L17" s="26">
        <f t="shared" si="0"/>
        <v>44835</v>
      </c>
      <c r="M17">
        <v>1</v>
      </c>
      <c r="N17">
        <f>SUMIFS(orders!$H:$H,orders!$B:$B,customers!$A17)</f>
        <v>780</v>
      </c>
      <c r="O17" t="str">
        <f>IF(COUNTIFS(orders!$B:$B,customers!$A17,orders!$I:$I,"&gt;="&amp;'Customer LTV'!$D$5,orders!$I:$I,"&lt;="&amp;'Customer LTV'!$D$6)&gt;0,"Y","N")</f>
        <v>Y</v>
      </c>
    </row>
    <row r="18" spans="1:15" x14ac:dyDescent="0.25">
      <c r="A18" t="s">
        <v>2578</v>
      </c>
      <c r="B18" t="s">
        <v>4127</v>
      </c>
      <c r="C18" t="s">
        <v>4128</v>
      </c>
      <c r="D18" t="s">
        <v>4129</v>
      </c>
      <c r="E18" t="s">
        <v>69</v>
      </c>
      <c r="F18" t="s">
        <v>26</v>
      </c>
      <c r="G18" t="s">
        <v>70</v>
      </c>
      <c r="H18" s="26">
        <v>44614</v>
      </c>
      <c r="I18" t="s">
        <v>59</v>
      </c>
      <c r="J18" t="str">
        <f>INDEX(subscriptions!$K:$K,MATCH(customers!$A18,subscriptions!$B:$B,0))</f>
        <v>Basic</v>
      </c>
      <c r="K18" t="str">
        <f>INDEX(subscriptions!$L:$L,MATCH(customers!$A18,subscriptions!$B:$B,0))</f>
        <v>Annual</v>
      </c>
      <c r="L18" s="26">
        <f t="shared" si="0"/>
        <v>44593</v>
      </c>
      <c r="M18">
        <v>1</v>
      </c>
      <c r="N18">
        <f>SUMIFS(orders!$H:$H,orders!$B:$B,customers!$A18)</f>
        <v>2400</v>
      </c>
      <c r="O18" t="str">
        <f>IF(COUNTIFS(orders!$B:$B,customers!$A18,orders!$I:$I,"&gt;="&amp;'Customer LTV'!$D$5,orders!$I:$I,"&lt;="&amp;'Customer LTV'!$D$6)&gt;0,"Y","N")</f>
        <v>Y</v>
      </c>
    </row>
    <row r="19" spans="1:15" x14ac:dyDescent="0.25">
      <c r="A19" t="s">
        <v>562</v>
      </c>
      <c r="B19" t="s">
        <v>4130</v>
      </c>
      <c r="C19" t="s">
        <v>4131</v>
      </c>
      <c r="D19" t="s">
        <v>4132</v>
      </c>
      <c r="E19" t="s">
        <v>73</v>
      </c>
      <c r="F19" t="s">
        <v>25</v>
      </c>
      <c r="G19" t="s">
        <v>70</v>
      </c>
      <c r="H19" s="26">
        <v>45421</v>
      </c>
      <c r="I19" t="s">
        <v>4105</v>
      </c>
      <c r="J19" t="str">
        <f>INDEX(subscriptions!$K:$K,MATCH(customers!$A19,subscriptions!$B:$B,0))</f>
        <v>Pro</v>
      </c>
      <c r="K19" t="str">
        <f>INDEX(subscriptions!$L:$L,MATCH(customers!$A19,subscriptions!$B:$B,0))</f>
        <v>Monthly</v>
      </c>
      <c r="L19" s="26">
        <f t="shared" si="0"/>
        <v>45413</v>
      </c>
      <c r="M19">
        <v>1</v>
      </c>
      <c r="N19">
        <f>SUMIFS(orders!$H:$H,orders!$B:$B,customers!$A19)</f>
        <v>1217.7000000000003</v>
      </c>
      <c r="O19" t="str">
        <f>IF(COUNTIFS(orders!$B:$B,customers!$A19,orders!$I:$I,"&gt;="&amp;'Customer LTV'!$D$5,orders!$I:$I,"&lt;="&amp;'Customer LTV'!$D$6)&gt;0,"Y","N")</f>
        <v>N</v>
      </c>
    </row>
    <row r="20" spans="1:15" x14ac:dyDescent="0.25">
      <c r="A20" t="s">
        <v>3958</v>
      </c>
      <c r="B20" t="s">
        <v>4133</v>
      </c>
      <c r="C20" t="s">
        <v>4134</v>
      </c>
      <c r="D20" t="s">
        <v>4135</v>
      </c>
      <c r="E20" t="s">
        <v>69</v>
      </c>
      <c r="F20" t="s">
        <v>24</v>
      </c>
      <c r="G20" t="s">
        <v>70</v>
      </c>
      <c r="H20" s="26">
        <v>45559</v>
      </c>
      <c r="I20" t="s">
        <v>4078</v>
      </c>
      <c r="J20" t="str">
        <f>INDEX(subscriptions!$K:$K,MATCH(customers!$A20,subscriptions!$B:$B,0))</f>
        <v>Basic</v>
      </c>
      <c r="K20" t="str">
        <f>INDEX(subscriptions!$L:$L,MATCH(customers!$A20,subscriptions!$B:$B,0))</f>
        <v>Monthly</v>
      </c>
      <c r="L20" s="26">
        <f t="shared" si="0"/>
        <v>45536</v>
      </c>
      <c r="M20">
        <v>1</v>
      </c>
      <c r="N20">
        <f>SUMIFS(orders!$H:$H,orders!$B:$B,customers!$A20)</f>
        <v>1292.4000000000001</v>
      </c>
      <c r="O20" t="str">
        <f>IF(COUNTIFS(orders!$B:$B,customers!$A20,orders!$I:$I,"&gt;="&amp;'Customer LTV'!$D$5,orders!$I:$I,"&lt;="&amp;'Customer LTV'!$D$6)&gt;0,"Y","N")</f>
        <v>N</v>
      </c>
    </row>
    <row r="21" spans="1:15" x14ac:dyDescent="0.25">
      <c r="A21" t="s">
        <v>3318</v>
      </c>
      <c r="B21" t="s">
        <v>4136</v>
      </c>
      <c r="C21" t="s">
        <v>4137</v>
      </c>
      <c r="D21" t="s">
        <v>4138</v>
      </c>
      <c r="E21" t="s">
        <v>73</v>
      </c>
      <c r="F21" t="s">
        <v>24</v>
      </c>
      <c r="G21" t="s">
        <v>71</v>
      </c>
      <c r="H21" s="26">
        <v>44933</v>
      </c>
      <c r="I21" t="s">
        <v>4078</v>
      </c>
      <c r="J21" t="str">
        <f>INDEX(subscriptions!$K:$K,MATCH(customers!$A21,subscriptions!$B:$B,0))</f>
        <v>Basic</v>
      </c>
      <c r="K21" t="str">
        <f>INDEX(subscriptions!$L:$L,MATCH(customers!$A21,subscriptions!$B:$B,0))</f>
        <v>Monthly</v>
      </c>
      <c r="L21" s="26">
        <f t="shared" si="0"/>
        <v>44927</v>
      </c>
      <c r="M21">
        <v>1</v>
      </c>
      <c r="N21">
        <f>SUMIFS(orders!$H:$H,orders!$B:$B,customers!$A21)</f>
        <v>2274</v>
      </c>
      <c r="O21" t="str">
        <f>IF(COUNTIFS(orders!$B:$B,customers!$A21,orders!$I:$I,"&gt;="&amp;'Customer LTV'!$D$5,orders!$I:$I,"&lt;="&amp;'Customer LTV'!$D$6)&gt;0,"Y","N")</f>
        <v>Y</v>
      </c>
    </row>
    <row r="22" spans="1:15" x14ac:dyDescent="0.25">
      <c r="A22" t="s">
        <v>3745</v>
      </c>
      <c r="B22" t="s">
        <v>4139</v>
      </c>
      <c r="C22" t="s">
        <v>4140</v>
      </c>
      <c r="D22" t="s">
        <v>4141</v>
      </c>
      <c r="E22" t="s">
        <v>69</v>
      </c>
      <c r="F22" t="s">
        <v>25</v>
      </c>
      <c r="G22" t="s">
        <v>70</v>
      </c>
      <c r="H22" s="26">
        <v>45511</v>
      </c>
      <c r="I22" t="s">
        <v>4078</v>
      </c>
      <c r="J22" t="str">
        <f>INDEX(subscriptions!$K:$K,MATCH(customers!$A22,subscriptions!$B:$B,0))</f>
        <v>Basic</v>
      </c>
      <c r="K22" t="str">
        <f>INDEX(subscriptions!$L:$L,MATCH(customers!$A22,subscriptions!$B:$B,0))</f>
        <v>Monthly</v>
      </c>
      <c r="L22" s="26">
        <f t="shared" si="0"/>
        <v>45505</v>
      </c>
      <c r="M22">
        <v>1</v>
      </c>
      <c r="N22">
        <f>SUMIFS(orders!$H:$H,orders!$B:$B,customers!$A22)</f>
        <v>420</v>
      </c>
      <c r="O22" t="str">
        <f>IF(COUNTIFS(orders!$B:$B,customers!$A22,orders!$I:$I,"&gt;="&amp;'Customer LTV'!$D$5,orders!$I:$I,"&lt;="&amp;'Customer LTV'!$D$6)&gt;0,"Y","N")</f>
        <v>N</v>
      </c>
    </row>
    <row r="23" spans="1:15" x14ac:dyDescent="0.25">
      <c r="A23" t="s">
        <v>3061</v>
      </c>
      <c r="B23" t="s">
        <v>4142</v>
      </c>
      <c r="C23" t="s">
        <v>74</v>
      </c>
      <c r="D23" t="s">
        <v>4143</v>
      </c>
      <c r="E23" t="s">
        <v>73</v>
      </c>
      <c r="F23" t="s">
        <v>25</v>
      </c>
      <c r="G23" t="s">
        <v>70</v>
      </c>
      <c r="H23" s="26">
        <v>45379</v>
      </c>
      <c r="I23" t="s">
        <v>4105</v>
      </c>
      <c r="J23" t="str">
        <f>INDEX(subscriptions!$K:$K,MATCH(customers!$A23,subscriptions!$B:$B,0))</f>
        <v>Basic</v>
      </c>
      <c r="K23" t="str">
        <f>INDEX(subscriptions!$L:$L,MATCH(customers!$A23,subscriptions!$B:$B,0))</f>
        <v>Monthly</v>
      </c>
      <c r="L23" s="26">
        <f t="shared" si="0"/>
        <v>45352</v>
      </c>
      <c r="M23">
        <v>1</v>
      </c>
      <c r="N23">
        <f>SUMIFS(orders!$H:$H,orders!$B:$B,customers!$A23)</f>
        <v>780</v>
      </c>
      <c r="O23" t="str">
        <f>IF(COUNTIFS(orders!$B:$B,customers!$A23,orders!$I:$I,"&gt;="&amp;'Customer LTV'!$D$5,orders!$I:$I,"&lt;="&amp;'Customer LTV'!$D$6)&gt;0,"Y","N")</f>
        <v>N</v>
      </c>
    </row>
    <row r="24" spans="1:15" x14ac:dyDescent="0.25">
      <c r="A24" t="s">
        <v>2858</v>
      </c>
      <c r="B24" t="s">
        <v>4144</v>
      </c>
      <c r="C24" t="s">
        <v>4145</v>
      </c>
      <c r="D24" t="s">
        <v>4146</v>
      </c>
      <c r="E24" t="s">
        <v>73</v>
      </c>
      <c r="F24" t="s">
        <v>24</v>
      </c>
      <c r="G24" t="s">
        <v>71</v>
      </c>
      <c r="H24" s="26">
        <v>44848</v>
      </c>
      <c r="I24" t="s">
        <v>34</v>
      </c>
      <c r="J24" t="str">
        <f>INDEX(subscriptions!$K:$K,MATCH(customers!$A24,subscriptions!$B:$B,0))</f>
        <v>Pro</v>
      </c>
      <c r="K24" t="str">
        <f>INDEX(subscriptions!$L:$L,MATCH(customers!$A24,subscriptions!$B:$B,0))</f>
        <v>Annual</v>
      </c>
      <c r="L24" s="26">
        <f t="shared" si="0"/>
        <v>44835</v>
      </c>
      <c r="M24">
        <v>1</v>
      </c>
      <c r="N24">
        <f>SUMIFS(orders!$H:$H,orders!$B:$B,customers!$A24)</f>
        <v>1180.8</v>
      </c>
      <c r="O24" t="str">
        <f>IF(COUNTIFS(orders!$B:$B,customers!$A24,orders!$I:$I,"&gt;="&amp;'Customer LTV'!$D$5,orders!$I:$I,"&lt;="&amp;'Customer LTV'!$D$6)&gt;0,"Y","N")</f>
        <v>N</v>
      </c>
    </row>
    <row r="25" spans="1:15" x14ac:dyDescent="0.25">
      <c r="A25" t="s">
        <v>2462</v>
      </c>
      <c r="B25" t="s">
        <v>4147</v>
      </c>
      <c r="C25" t="s">
        <v>4148</v>
      </c>
      <c r="D25" t="s">
        <v>4149</v>
      </c>
      <c r="E25" t="s">
        <v>73</v>
      </c>
      <c r="F25" t="s">
        <v>24</v>
      </c>
      <c r="G25" t="s">
        <v>70</v>
      </c>
      <c r="H25" s="26">
        <v>45035</v>
      </c>
      <c r="I25" t="s">
        <v>59</v>
      </c>
      <c r="J25" t="str">
        <f>INDEX(subscriptions!$K:$K,MATCH(customers!$A25,subscriptions!$B:$B,0))</f>
        <v>Basic</v>
      </c>
      <c r="K25" t="str">
        <f>INDEX(subscriptions!$L:$L,MATCH(customers!$A25,subscriptions!$B:$B,0))</f>
        <v>Monthly</v>
      </c>
      <c r="L25" s="26">
        <f t="shared" si="0"/>
        <v>45017</v>
      </c>
      <c r="M25">
        <v>1</v>
      </c>
      <c r="N25">
        <f>SUMIFS(orders!$H:$H,orders!$B:$B,customers!$A25)</f>
        <v>420</v>
      </c>
      <c r="O25" t="str">
        <f>IF(COUNTIFS(orders!$B:$B,customers!$A25,orders!$I:$I,"&gt;="&amp;'Customer LTV'!$D$5,orders!$I:$I,"&lt;="&amp;'Customer LTV'!$D$6)&gt;0,"Y","N")</f>
        <v>Y</v>
      </c>
    </row>
    <row r="26" spans="1:15" x14ac:dyDescent="0.25">
      <c r="A26" t="s">
        <v>2005</v>
      </c>
      <c r="B26" t="s">
        <v>4150</v>
      </c>
      <c r="C26" t="s">
        <v>4151</v>
      </c>
      <c r="D26" t="s">
        <v>4152</v>
      </c>
      <c r="E26" t="s">
        <v>72</v>
      </c>
      <c r="F26" t="s">
        <v>25</v>
      </c>
      <c r="G26" t="s">
        <v>70</v>
      </c>
      <c r="H26" s="26">
        <v>45115</v>
      </c>
      <c r="I26" t="s">
        <v>4105</v>
      </c>
      <c r="J26" t="str">
        <f>INDEX(subscriptions!$K:$K,MATCH(customers!$A26,subscriptions!$B:$B,0))</f>
        <v>Basic</v>
      </c>
      <c r="K26" t="str">
        <f>INDEX(subscriptions!$L:$L,MATCH(customers!$A26,subscriptions!$B:$B,0))</f>
        <v>Monthly</v>
      </c>
      <c r="L26" s="26">
        <f t="shared" si="0"/>
        <v>45108</v>
      </c>
      <c r="M26">
        <v>1</v>
      </c>
      <c r="N26">
        <f>SUMIFS(orders!$H:$H,orders!$B:$B,customers!$A26)</f>
        <v>1789.8000000000004</v>
      </c>
      <c r="O26" t="str">
        <f>IF(COUNTIFS(orders!$B:$B,customers!$A26,orders!$I:$I,"&gt;="&amp;'Customer LTV'!$D$5,orders!$I:$I,"&lt;="&amp;'Customer LTV'!$D$6)&gt;0,"Y","N")</f>
        <v>Y</v>
      </c>
    </row>
    <row r="27" spans="1:15" x14ac:dyDescent="0.25">
      <c r="A27" t="s">
        <v>3764</v>
      </c>
      <c r="B27" t="s">
        <v>4153</v>
      </c>
      <c r="C27" t="s">
        <v>4154</v>
      </c>
      <c r="D27" t="s">
        <v>4155</v>
      </c>
      <c r="E27" t="s">
        <v>73</v>
      </c>
      <c r="F27" t="s">
        <v>24</v>
      </c>
      <c r="G27" t="s">
        <v>70</v>
      </c>
      <c r="H27" s="26">
        <v>45531</v>
      </c>
      <c r="I27" t="s">
        <v>34</v>
      </c>
      <c r="J27" t="str">
        <f>INDEX(subscriptions!$K:$K,MATCH(customers!$A27,subscriptions!$B:$B,0))</f>
        <v>Pro</v>
      </c>
      <c r="K27" t="str">
        <f>INDEX(subscriptions!$L:$L,MATCH(customers!$A27,subscriptions!$B:$B,0))</f>
        <v>Annual</v>
      </c>
      <c r="L27" s="26">
        <f t="shared" si="0"/>
        <v>45505</v>
      </c>
      <c r="M27">
        <v>1</v>
      </c>
      <c r="N27">
        <f>SUMIFS(orders!$H:$H,orders!$B:$B,customers!$A27)</f>
        <v>1180.8</v>
      </c>
      <c r="O27" t="str">
        <f>IF(COUNTIFS(orders!$B:$B,customers!$A27,orders!$I:$I,"&gt;="&amp;'Customer LTV'!$D$5,orders!$I:$I,"&lt;="&amp;'Customer LTV'!$D$6)&gt;0,"Y","N")</f>
        <v>N</v>
      </c>
    </row>
    <row r="28" spans="1:15" x14ac:dyDescent="0.25">
      <c r="A28" t="s">
        <v>1365</v>
      </c>
      <c r="B28" t="s">
        <v>4156</v>
      </c>
      <c r="C28" t="s">
        <v>4157</v>
      </c>
      <c r="D28" t="s">
        <v>4158</v>
      </c>
      <c r="E28" t="s">
        <v>69</v>
      </c>
      <c r="F28" t="s">
        <v>25</v>
      </c>
      <c r="G28" t="s">
        <v>70</v>
      </c>
      <c r="H28" s="26">
        <v>44743</v>
      </c>
      <c r="I28" t="s">
        <v>4088</v>
      </c>
      <c r="J28" t="str">
        <f>INDEX(subscriptions!$K:$K,MATCH(customers!$A28,subscriptions!$B:$B,0))</f>
        <v>Pro</v>
      </c>
      <c r="K28" t="str">
        <f>INDEX(subscriptions!$L:$L,MATCH(customers!$A28,subscriptions!$B:$B,0))</f>
        <v>Annual</v>
      </c>
      <c r="L28" s="26">
        <f t="shared" si="0"/>
        <v>44743</v>
      </c>
      <c r="M28">
        <v>1</v>
      </c>
      <c r="N28">
        <f>SUMIFS(orders!$H:$H,orders!$B:$B,customers!$A28)</f>
        <v>3542.3999999999996</v>
      </c>
      <c r="O28" t="str">
        <f>IF(COUNTIFS(orders!$B:$B,customers!$A28,orders!$I:$I,"&gt;="&amp;'Customer LTV'!$D$5,orders!$I:$I,"&lt;="&amp;'Customer LTV'!$D$6)&gt;0,"Y","N")</f>
        <v>Y</v>
      </c>
    </row>
    <row r="29" spans="1:15" x14ac:dyDescent="0.25">
      <c r="A29" t="s">
        <v>365</v>
      </c>
      <c r="B29" t="s">
        <v>4159</v>
      </c>
      <c r="C29" t="s">
        <v>4160</v>
      </c>
      <c r="D29" t="s">
        <v>4161</v>
      </c>
      <c r="E29" t="s">
        <v>73</v>
      </c>
      <c r="F29" t="s">
        <v>25</v>
      </c>
      <c r="G29" t="s">
        <v>71</v>
      </c>
      <c r="H29" s="26">
        <v>45399</v>
      </c>
      <c r="I29" t="s">
        <v>34</v>
      </c>
      <c r="J29" t="str">
        <f>INDEX(subscriptions!$K:$K,MATCH(customers!$A29,subscriptions!$B:$B,0))</f>
        <v>Pro</v>
      </c>
      <c r="K29" t="str">
        <f>INDEX(subscriptions!$L:$L,MATCH(customers!$A29,subscriptions!$B:$B,0))</f>
        <v>Monthly</v>
      </c>
      <c r="L29" s="26">
        <f t="shared" si="0"/>
        <v>45383</v>
      </c>
      <c r="M29">
        <v>1</v>
      </c>
      <c r="N29">
        <f>SUMIFS(orders!$H:$H,orders!$B:$B,customers!$A29)</f>
        <v>1287.0000000000002</v>
      </c>
      <c r="O29" t="str">
        <f>IF(COUNTIFS(orders!$B:$B,customers!$A29,orders!$I:$I,"&gt;="&amp;'Customer LTV'!$D$5,orders!$I:$I,"&lt;="&amp;'Customer LTV'!$D$6)&gt;0,"Y","N")</f>
        <v>N</v>
      </c>
    </row>
    <row r="30" spans="1:15" x14ac:dyDescent="0.25">
      <c r="A30" t="s">
        <v>1817</v>
      </c>
      <c r="B30" t="s">
        <v>4162</v>
      </c>
      <c r="C30" t="s">
        <v>4163</v>
      </c>
      <c r="D30" t="s">
        <v>4164</v>
      </c>
      <c r="E30" t="s">
        <v>69</v>
      </c>
      <c r="F30" t="s">
        <v>26</v>
      </c>
      <c r="G30" t="s">
        <v>70</v>
      </c>
      <c r="H30" s="26">
        <v>44940</v>
      </c>
      <c r="I30" t="s">
        <v>34</v>
      </c>
      <c r="J30" t="str">
        <f>INDEX(subscriptions!$K:$K,MATCH(customers!$A30,subscriptions!$B:$B,0))</f>
        <v>Pro</v>
      </c>
      <c r="K30" t="str">
        <f>INDEX(subscriptions!$L:$L,MATCH(customers!$A30,subscriptions!$B:$B,0))</f>
        <v>Annual</v>
      </c>
      <c r="L30" s="26">
        <f t="shared" si="0"/>
        <v>44927</v>
      </c>
      <c r="M30">
        <v>1</v>
      </c>
      <c r="N30">
        <f>SUMIFS(orders!$H:$H,orders!$B:$B,customers!$A30)</f>
        <v>3542.3999999999996</v>
      </c>
      <c r="O30" t="str">
        <f>IF(COUNTIFS(orders!$B:$B,customers!$A30,orders!$I:$I,"&gt;="&amp;'Customer LTV'!$D$5,orders!$I:$I,"&lt;="&amp;'Customer LTV'!$D$6)&gt;0,"Y","N")</f>
        <v>Y</v>
      </c>
    </row>
    <row r="31" spans="1:15" x14ac:dyDescent="0.25">
      <c r="A31" t="s">
        <v>633</v>
      </c>
      <c r="B31" t="s">
        <v>4165</v>
      </c>
      <c r="C31" t="s">
        <v>4166</v>
      </c>
      <c r="D31" t="s">
        <v>4167</v>
      </c>
      <c r="E31" t="s">
        <v>69</v>
      </c>
      <c r="F31" t="s">
        <v>26</v>
      </c>
      <c r="G31" t="s">
        <v>71</v>
      </c>
      <c r="H31" s="26">
        <v>45045</v>
      </c>
      <c r="I31" t="s">
        <v>34</v>
      </c>
      <c r="J31" t="str">
        <f>INDEX(subscriptions!$K:$K,MATCH(customers!$A31,subscriptions!$B:$B,0))</f>
        <v>Basic</v>
      </c>
      <c r="K31" t="str">
        <f>INDEX(subscriptions!$L:$L,MATCH(customers!$A31,subscriptions!$B:$B,0))</f>
        <v>Monthly</v>
      </c>
      <c r="L31" s="26">
        <f t="shared" si="0"/>
        <v>45017</v>
      </c>
      <c r="M31">
        <v>1</v>
      </c>
      <c r="N31">
        <f>SUMIFS(orders!$H:$H,orders!$B:$B,customers!$A31)</f>
        <v>4208.2499999999973</v>
      </c>
      <c r="O31" t="str">
        <f>IF(COUNTIFS(orders!$B:$B,customers!$A31,orders!$I:$I,"&gt;="&amp;'Customer LTV'!$D$5,orders!$I:$I,"&lt;="&amp;'Customer LTV'!$D$6)&gt;0,"Y","N")</f>
        <v>Y</v>
      </c>
    </row>
    <row r="32" spans="1:15" x14ac:dyDescent="0.25">
      <c r="A32" t="s">
        <v>3883</v>
      </c>
      <c r="B32" t="s">
        <v>4168</v>
      </c>
      <c r="C32" t="s">
        <v>4169</v>
      </c>
      <c r="D32" t="s">
        <v>4170</v>
      </c>
      <c r="E32" t="s">
        <v>69</v>
      </c>
      <c r="F32" t="s">
        <v>24</v>
      </c>
      <c r="G32" t="s">
        <v>70</v>
      </c>
      <c r="H32" s="26">
        <v>45156</v>
      </c>
      <c r="I32" t="s">
        <v>4078</v>
      </c>
      <c r="J32" t="str">
        <f>INDEX(subscriptions!$K:$K,MATCH(customers!$A32,subscriptions!$B:$B,0))</f>
        <v>Basic</v>
      </c>
      <c r="K32" t="str">
        <f>INDEX(subscriptions!$L:$L,MATCH(customers!$A32,subscriptions!$B:$B,0))</f>
        <v>Monthly</v>
      </c>
      <c r="L32" s="26">
        <f t="shared" si="0"/>
        <v>45139</v>
      </c>
      <c r="M32">
        <v>1</v>
      </c>
      <c r="N32">
        <f>SUMIFS(orders!$H:$H,orders!$B:$B,customers!$A32)</f>
        <v>2076.1500000000005</v>
      </c>
      <c r="O32" t="str">
        <f>IF(COUNTIFS(orders!$B:$B,customers!$A32,orders!$I:$I,"&gt;="&amp;'Customer LTV'!$D$5,orders!$I:$I,"&lt;="&amp;'Customer LTV'!$D$6)&gt;0,"Y","N")</f>
        <v>Y</v>
      </c>
    </row>
    <row r="33" spans="1:15" x14ac:dyDescent="0.25">
      <c r="A33" t="s">
        <v>683</v>
      </c>
      <c r="B33" t="s">
        <v>4171</v>
      </c>
      <c r="C33" t="s">
        <v>4172</v>
      </c>
      <c r="D33" t="s">
        <v>4173</v>
      </c>
      <c r="E33" t="s">
        <v>69</v>
      </c>
      <c r="F33" t="s">
        <v>25</v>
      </c>
      <c r="G33" t="s">
        <v>70</v>
      </c>
      <c r="H33" s="26">
        <v>44774</v>
      </c>
      <c r="I33" t="s">
        <v>4078</v>
      </c>
      <c r="J33" t="str">
        <f>INDEX(subscriptions!$K:$K,MATCH(customers!$A33,subscriptions!$B:$B,0))</f>
        <v>Pro</v>
      </c>
      <c r="K33" t="str">
        <f>INDEX(subscriptions!$L:$L,MATCH(customers!$A33,subscriptions!$B:$B,0))</f>
        <v>Monthly</v>
      </c>
      <c r="L33" s="26">
        <f t="shared" si="0"/>
        <v>44774</v>
      </c>
      <c r="M33">
        <v>1</v>
      </c>
      <c r="N33">
        <f>SUMIFS(orders!$H:$H,orders!$B:$B,customers!$A33)</f>
        <v>774.90000000000009</v>
      </c>
      <c r="O33" t="str">
        <f>IF(COUNTIFS(orders!$B:$B,customers!$A33,orders!$I:$I,"&gt;="&amp;'Customer LTV'!$D$5,orders!$I:$I,"&lt;="&amp;'Customer LTV'!$D$6)&gt;0,"Y","N")</f>
        <v>N</v>
      </c>
    </row>
    <row r="34" spans="1:15" x14ac:dyDescent="0.25">
      <c r="A34" t="s">
        <v>582</v>
      </c>
      <c r="B34" t="s">
        <v>4174</v>
      </c>
      <c r="C34" t="s">
        <v>4175</v>
      </c>
      <c r="D34" t="s">
        <v>4176</v>
      </c>
      <c r="E34" t="s">
        <v>69</v>
      </c>
      <c r="F34" t="s">
        <v>27</v>
      </c>
      <c r="G34" t="s">
        <v>19</v>
      </c>
      <c r="H34" s="26">
        <v>45324</v>
      </c>
      <c r="I34" t="s">
        <v>34</v>
      </c>
      <c r="J34" t="str">
        <f>INDEX(subscriptions!$K:$K,MATCH(customers!$A34,subscriptions!$B:$B,0))</f>
        <v>Pro</v>
      </c>
      <c r="K34" t="str">
        <f>INDEX(subscriptions!$L:$L,MATCH(customers!$A34,subscriptions!$B:$B,0))</f>
        <v>Monthly</v>
      </c>
      <c r="L34" s="26">
        <f t="shared" si="0"/>
        <v>45323</v>
      </c>
      <c r="M34">
        <v>1</v>
      </c>
      <c r="N34">
        <f>SUMIFS(orders!$H:$H,orders!$B:$B,customers!$A34)</f>
        <v>960</v>
      </c>
      <c r="O34" t="str">
        <f>IF(COUNTIFS(orders!$B:$B,customers!$A34,orders!$I:$I,"&gt;="&amp;'Customer LTV'!$D$5,orders!$I:$I,"&lt;="&amp;'Customer LTV'!$D$6)&gt;0,"Y","N")</f>
        <v>N</v>
      </c>
    </row>
    <row r="35" spans="1:15" x14ac:dyDescent="0.25">
      <c r="A35" t="s">
        <v>493</v>
      </c>
      <c r="B35" t="s">
        <v>4177</v>
      </c>
      <c r="C35" t="s">
        <v>4178</v>
      </c>
      <c r="D35" t="s">
        <v>4179</v>
      </c>
      <c r="E35" t="s">
        <v>69</v>
      </c>
      <c r="F35" t="s">
        <v>24</v>
      </c>
      <c r="G35" t="s">
        <v>70</v>
      </c>
      <c r="H35" s="26">
        <v>44794</v>
      </c>
      <c r="I35" t="s">
        <v>4078</v>
      </c>
      <c r="J35" t="str">
        <f>INDEX(subscriptions!$K:$K,MATCH(customers!$A35,subscriptions!$B:$B,0))</f>
        <v>Enterprise</v>
      </c>
      <c r="K35" t="str">
        <f>INDEX(subscriptions!$L:$L,MATCH(customers!$A35,subscriptions!$B:$B,0))</f>
        <v>Annual</v>
      </c>
      <c r="L35" s="26">
        <f t="shared" si="0"/>
        <v>44774</v>
      </c>
      <c r="M35">
        <v>1</v>
      </c>
      <c r="N35">
        <f>SUMIFS(orders!$H:$H,orders!$B:$B,customers!$A35)</f>
        <v>12240</v>
      </c>
      <c r="O35" t="str">
        <f>IF(COUNTIFS(orders!$B:$B,customers!$A35,orders!$I:$I,"&gt;="&amp;'Customer LTV'!$D$5,orders!$I:$I,"&lt;="&amp;'Customer LTV'!$D$6)&gt;0,"Y","N")</f>
        <v>Y</v>
      </c>
    </row>
    <row r="36" spans="1:15" x14ac:dyDescent="0.25">
      <c r="A36" t="s">
        <v>2324</v>
      </c>
      <c r="B36" t="s">
        <v>4180</v>
      </c>
      <c r="C36" t="s">
        <v>4181</v>
      </c>
      <c r="D36" t="s">
        <v>4182</v>
      </c>
      <c r="E36" t="s">
        <v>73</v>
      </c>
      <c r="F36" t="s">
        <v>27</v>
      </c>
      <c r="G36" t="s">
        <v>70</v>
      </c>
      <c r="H36" s="26">
        <v>45552</v>
      </c>
      <c r="I36" t="s">
        <v>4078</v>
      </c>
      <c r="J36" t="str">
        <f>INDEX(subscriptions!$K:$K,MATCH(customers!$A36,subscriptions!$B:$B,0))</f>
        <v>Basic</v>
      </c>
      <c r="K36" t="str">
        <f>INDEX(subscriptions!$L:$L,MATCH(customers!$A36,subscriptions!$B:$B,0))</f>
        <v>Monthly</v>
      </c>
      <c r="L36" s="26">
        <f t="shared" si="0"/>
        <v>45536</v>
      </c>
      <c r="M36">
        <v>1</v>
      </c>
      <c r="N36">
        <f>SUMIFS(orders!$H:$H,orders!$B:$B,customers!$A36)</f>
        <v>360</v>
      </c>
      <c r="O36" t="str">
        <f>IF(COUNTIFS(orders!$B:$B,customers!$A36,orders!$I:$I,"&gt;="&amp;'Customer LTV'!$D$5,orders!$I:$I,"&lt;="&amp;'Customer LTV'!$D$6)&gt;0,"Y","N")</f>
        <v>N</v>
      </c>
    </row>
    <row r="37" spans="1:15" x14ac:dyDescent="0.25">
      <c r="A37" t="s">
        <v>2509</v>
      </c>
      <c r="B37" t="s">
        <v>4183</v>
      </c>
      <c r="C37" t="s">
        <v>4184</v>
      </c>
      <c r="D37" t="s">
        <v>4185</v>
      </c>
      <c r="E37" t="s">
        <v>69</v>
      </c>
      <c r="F37" t="s">
        <v>26</v>
      </c>
      <c r="G37" t="s">
        <v>70</v>
      </c>
      <c r="H37" s="26">
        <v>45044</v>
      </c>
      <c r="I37" t="s">
        <v>4088</v>
      </c>
      <c r="J37" t="str">
        <f>INDEX(subscriptions!$K:$K,MATCH(customers!$A37,subscriptions!$B:$B,0))</f>
        <v>Basic</v>
      </c>
      <c r="K37" t="str">
        <f>INDEX(subscriptions!$L:$L,MATCH(customers!$A37,subscriptions!$B:$B,0))</f>
        <v>Annual</v>
      </c>
      <c r="L37" s="26">
        <f t="shared" si="0"/>
        <v>45017</v>
      </c>
      <c r="M37">
        <v>1</v>
      </c>
      <c r="N37">
        <f>SUMIFS(orders!$H:$H,orders!$B:$B,customers!$A37)</f>
        <v>960</v>
      </c>
      <c r="O37" t="str">
        <f>IF(COUNTIFS(orders!$B:$B,customers!$A37,orders!$I:$I,"&gt;="&amp;'Customer LTV'!$D$5,orders!$I:$I,"&lt;="&amp;'Customer LTV'!$D$6)&gt;0,"Y","N")</f>
        <v>Y</v>
      </c>
    </row>
    <row r="38" spans="1:15" x14ac:dyDescent="0.25">
      <c r="A38" t="s">
        <v>3433</v>
      </c>
      <c r="B38" t="s">
        <v>4186</v>
      </c>
      <c r="C38" t="s">
        <v>4187</v>
      </c>
      <c r="D38" t="s">
        <v>4188</v>
      </c>
      <c r="E38" t="s">
        <v>73</v>
      </c>
      <c r="F38" t="s">
        <v>25</v>
      </c>
      <c r="G38" t="s">
        <v>70</v>
      </c>
      <c r="H38" s="26">
        <v>44915</v>
      </c>
      <c r="I38" t="s">
        <v>34</v>
      </c>
      <c r="J38" t="str">
        <f>INDEX(subscriptions!$K:$K,MATCH(customers!$A38,subscriptions!$B:$B,0))</f>
        <v>Basic</v>
      </c>
      <c r="K38" t="str">
        <f>INDEX(subscriptions!$L:$L,MATCH(customers!$A38,subscriptions!$B:$B,0))</f>
        <v>Monthly</v>
      </c>
      <c r="L38" s="26">
        <f t="shared" si="0"/>
        <v>44896</v>
      </c>
      <c r="M38">
        <v>1</v>
      </c>
      <c r="N38">
        <f>SUMIFS(orders!$H:$H,orders!$B:$B,customers!$A38)</f>
        <v>2001.9000000000005</v>
      </c>
      <c r="O38" t="str">
        <f>IF(COUNTIFS(orders!$B:$B,customers!$A38,orders!$I:$I,"&gt;="&amp;'Customer LTV'!$D$5,orders!$I:$I,"&lt;="&amp;'Customer LTV'!$D$6)&gt;0,"Y","N")</f>
        <v>Y</v>
      </c>
    </row>
    <row r="39" spans="1:15" x14ac:dyDescent="0.25">
      <c r="A39" t="s">
        <v>3604</v>
      </c>
      <c r="B39" t="s">
        <v>4189</v>
      </c>
      <c r="C39" t="s">
        <v>4190</v>
      </c>
      <c r="D39" t="s">
        <v>4191</v>
      </c>
      <c r="E39" t="s">
        <v>69</v>
      </c>
      <c r="F39" t="s">
        <v>26</v>
      </c>
      <c r="G39" t="s">
        <v>70</v>
      </c>
      <c r="H39" s="26">
        <v>45371</v>
      </c>
      <c r="I39" t="s">
        <v>4088</v>
      </c>
      <c r="J39" t="str">
        <f>INDEX(subscriptions!$K:$K,MATCH(customers!$A39,subscriptions!$B:$B,0))</f>
        <v>Basic</v>
      </c>
      <c r="K39" t="str">
        <f>INDEX(subscriptions!$L:$L,MATCH(customers!$A39,subscriptions!$B:$B,0))</f>
        <v>Monthly</v>
      </c>
      <c r="L39" s="26">
        <f t="shared" si="0"/>
        <v>45352</v>
      </c>
      <c r="M39">
        <v>1</v>
      </c>
      <c r="N39">
        <f>SUMIFS(orders!$H:$H,orders!$B:$B,customers!$A39)</f>
        <v>1194.9000000000003</v>
      </c>
      <c r="O39" t="str">
        <f>IF(COUNTIFS(orders!$B:$B,customers!$A39,orders!$I:$I,"&gt;="&amp;'Customer LTV'!$D$5,orders!$I:$I,"&lt;="&amp;'Customer LTV'!$D$6)&gt;0,"Y","N")</f>
        <v>N</v>
      </c>
    </row>
    <row r="40" spans="1:15" x14ac:dyDescent="0.25">
      <c r="A40" t="s">
        <v>2439</v>
      </c>
      <c r="B40" t="s">
        <v>4192</v>
      </c>
      <c r="C40" t="s">
        <v>4193</v>
      </c>
      <c r="D40" t="s">
        <v>4194</v>
      </c>
      <c r="E40" t="s">
        <v>73</v>
      </c>
      <c r="F40" t="s">
        <v>24</v>
      </c>
      <c r="G40" t="s">
        <v>70</v>
      </c>
      <c r="H40" s="26">
        <v>45485</v>
      </c>
      <c r="I40" t="s">
        <v>34</v>
      </c>
      <c r="J40" t="str">
        <f>INDEX(subscriptions!$K:$K,MATCH(customers!$A40,subscriptions!$B:$B,0))</f>
        <v>Pro</v>
      </c>
      <c r="K40" t="str">
        <f>INDEX(subscriptions!$L:$L,MATCH(customers!$A40,subscriptions!$B:$B,0))</f>
        <v>Monthly</v>
      </c>
      <c r="L40" s="26">
        <f t="shared" si="0"/>
        <v>45474</v>
      </c>
      <c r="M40">
        <v>1</v>
      </c>
      <c r="N40">
        <f>SUMIFS(orders!$H:$H,orders!$B:$B,customers!$A40)</f>
        <v>581.4</v>
      </c>
      <c r="O40" t="str">
        <f>IF(COUNTIFS(orders!$B:$B,customers!$A40,orders!$I:$I,"&gt;="&amp;'Customer LTV'!$D$5,orders!$I:$I,"&lt;="&amp;'Customer LTV'!$D$6)&gt;0,"Y","N")</f>
        <v>N</v>
      </c>
    </row>
    <row r="41" spans="1:15" x14ac:dyDescent="0.25">
      <c r="A41" t="s">
        <v>273</v>
      </c>
      <c r="B41" t="s">
        <v>4195</v>
      </c>
      <c r="C41" t="s">
        <v>4196</v>
      </c>
      <c r="D41" t="s">
        <v>4197</v>
      </c>
      <c r="E41" t="s">
        <v>69</v>
      </c>
      <c r="F41" t="s">
        <v>24</v>
      </c>
      <c r="G41" t="s">
        <v>70</v>
      </c>
      <c r="H41" s="26">
        <v>44876</v>
      </c>
      <c r="I41" t="s">
        <v>4088</v>
      </c>
      <c r="J41" t="str">
        <f>INDEX(subscriptions!$K:$K,MATCH(customers!$A41,subscriptions!$B:$B,0))</f>
        <v>Pro</v>
      </c>
      <c r="K41" t="str">
        <f>INDEX(subscriptions!$L:$L,MATCH(customers!$A41,subscriptions!$B:$B,0))</f>
        <v>Monthly</v>
      </c>
      <c r="L41" s="26">
        <f t="shared" si="0"/>
        <v>44866</v>
      </c>
      <c r="M41">
        <v>1</v>
      </c>
      <c r="N41">
        <f>SUMIFS(orders!$H:$H,orders!$B:$B,customers!$A41)</f>
        <v>774.90000000000009</v>
      </c>
      <c r="O41" t="str">
        <f>IF(COUNTIFS(orders!$B:$B,customers!$A41,orders!$I:$I,"&gt;="&amp;'Customer LTV'!$D$5,orders!$I:$I,"&lt;="&amp;'Customer LTV'!$D$6)&gt;0,"Y","N")</f>
        <v>Y</v>
      </c>
    </row>
    <row r="42" spans="1:15" x14ac:dyDescent="0.25">
      <c r="A42" t="s">
        <v>402</v>
      </c>
      <c r="B42" t="s">
        <v>4198</v>
      </c>
      <c r="C42" t="s">
        <v>4199</v>
      </c>
      <c r="D42" t="s">
        <v>4200</v>
      </c>
      <c r="E42" t="s">
        <v>69</v>
      </c>
      <c r="F42" t="s">
        <v>26</v>
      </c>
      <c r="G42" t="s">
        <v>70</v>
      </c>
      <c r="H42" s="26">
        <v>44751</v>
      </c>
      <c r="I42" t="s">
        <v>34</v>
      </c>
      <c r="J42" t="str">
        <f>INDEX(subscriptions!$K:$K,MATCH(customers!$A42,subscriptions!$B:$B,0))</f>
        <v>Basic</v>
      </c>
      <c r="K42" t="str">
        <f>INDEX(subscriptions!$L:$L,MATCH(customers!$A42,subscriptions!$B:$B,0))</f>
        <v>Monthly</v>
      </c>
      <c r="L42" s="26">
        <f t="shared" si="0"/>
        <v>44743</v>
      </c>
      <c r="M42">
        <v>1</v>
      </c>
      <c r="N42">
        <f>SUMIFS(orders!$H:$H,orders!$B:$B,customers!$A42)</f>
        <v>3506.0999999999981</v>
      </c>
      <c r="O42" t="str">
        <f>IF(COUNTIFS(orders!$B:$B,customers!$A42,orders!$I:$I,"&gt;="&amp;'Customer LTV'!$D$5,orders!$I:$I,"&lt;="&amp;'Customer LTV'!$D$6)&gt;0,"Y","N")</f>
        <v>Y</v>
      </c>
    </row>
    <row r="43" spans="1:15" x14ac:dyDescent="0.25">
      <c r="A43" t="s">
        <v>2587</v>
      </c>
      <c r="B43" t="s">
        <v>4201</v>
      </c>
      <c r="C43" t="s">
        <v>4202</v>
      </c>
      <c r="D43" t="s">
        <v>4203</v>
      </c>
      <c r="E43" t="s">
        <v>69</v>
      </c>
      <c r="F43" t="s">
        <v>24</v>
      </c>
      <c r="G43" t="s">
        <v>70</v>
      </c>
      <c r="H43" s="26">
        <v>45298</v>
      </c>
      <c r="I43" t="s">
        <v>4078</v>
      </c>
      <c r="J43" t="str">
        <f>INDEX(subscriptions!$K:$K,MATCH(customers!$A43,subscriptions!$B:$B,0))</f>
        <v>Basic</v>
      </c>
      <c r="K43" t="str">
        <f>INDEX(subscriptions!$L:$L,MATCH(customers!$A43,subscriptions!$B:$B,0))</f>
        <v>Annual</v>
      </c>
      <c r="L43" s="26">
        <f t="shared" si="0"/>
        <v>45292</v>
      </c>
      <c r="M43">
        <v>1</v>
      </c>
      <c r="N43">
        <f>SUMIFS(orders!$H:$H,orders!$B:$B,customers!$A43)</f>
        <v>480</v>
      </c>
      <c r="O43" t="str">
        <f>IF(COUNTIFS(orders!$B:$B,customers!$A43,orders!$I:$I,"&gt;="&amp;'Customer LTV'!$D$5,orders!$I:$I,"&lt;="&amp;'Customer LTV'!$D$6)&gt;0,"Y","N")</f>
        <v>N</v>
      </c>
    </row>
    <row r="44" spans="1:15" x14ac:dyDescent="0.25">
      <c r="A44" t="s">
        <v>87</v>
      </c>
      <c r="B44" t="s">
        <v>4204</v>
      </c>
      <c r="C44" t="s">
        <v>4205</v>
      </c>
      <c r="D44" t="s">
        <v>4206</v>
      </c>
      <c r="E44" t="s">
        <v>69</v>
      </c>
      <c r="F44" t="s">
        <v>26</v>
      </c>
      <c r="G44" t="s">
        <v>71</v>
      </c>
      <c r="H44" s="26">
        <v>45500</v>
      </c>
      <c r="I44" t="s">
        <v>59</v>
      </c>
      <c r="J44" t="str">
        <f>INDEX(subscriptions!$K:$K,MATCH(customers!$A44,subscriptions!$B:$B,0))</f>
        <v>Basic</v>
      </c>
      <c r="K44" t="str">
        <f>INDEX(subscriptions!$L:$L,MATCH(customers!$A44,subscriptions!$B:$B,0))</f>
        <v>Monthly</v>
      </c>
      <c r="L44" s="26">
        <f t="shared" si="0"/>
        <v>45474</v>
      </c>
      <c r="M44">
        <v>1</v>
      </c>
      <c r="N44">
        <f>SUMIFS(orders!$H:$H,orders!$B:$B,customers!$A44)</f>
        <v>774.90000000000009</v>
      </c>
      <c r="O44" t="str">
        <f>IF(COUNTIFS(orders!$B:$B,customers!$A44,orders!$I:$I,"&gt;="&amp;'Customer LTV'!$D$5,orders!$I:$I,"&lt;="&amp;'Customer LTV'!$D$6)&gt;0,"Y","N")</f>
        <v>N</v>
      </c>
    </row>
    <row r="45" spans="1:15" x14ac:dyDescent="0.25">
      <c r="A45" t="s">
        <v>1481</v>
      </c>
      <c r="B45" t="s">
        <v>4207</v>
      </c>
      <c r="C45" t="s">
        <v>4208</v>
      </c>
      <c r="D45" t="s">
        <v>4209</v>
      </c>
      <c r="E45" t="s">
        <v>69</v>
      </c>
      <c r="F45" t="s">
        <v>27</v>
      </c>
      <c r="G45" t="s">
        <v>70</v>
      </c>
      <c r="H45" s="26">
        <v>45268</v>
      </c>
      <c r="I45" t="s">
        <v>4088</v>
      </c>
      <c r="J45" t="str">
        <f>INDEX(subscriptions!$K:$K,MATCH(customers!$A45,subscriptions!$B:$B,0))</f>
        <v>Basic</v>
      </c>
      <c r="K45" t="str">
        <f>INDEX(subscriptions!$L:$L,MATCH(customers!$A45,subscriptions!$B:$B,0))</f>
        <v>Annual</v>
      </c>
      <c r="L45" s="26">
        <f t="shared" si="0"/>
        <v>45261</v>
      </c>
      <c r="M45">
        <v>1</v>
      </c>
      <c r="N45">
        <f>SUMIFS(orders!$H:$H,orders!$B:$B,customers!$A45)</f>
        <v>960</v>
      </c>
      <c r="O45" t="str">
        <f>IF(COUNTIFS(orders!$B:$B,customers!$A45,orders!$I:$I,"&gt;="&amp;'Customer LTV'!$D$5,orders!$I:$I,"&lt;="&amp;'Customer LTV'!$D$6)&gt;0,"Y","N")</f>
        <v>Y</v>
      </c>
    </row>
    <row r="46" spans="1:15" x14ac:dyDescent="0.25">
      <c r="A46" t="s">
        <v>870</v>
      </c>
      <c r="B46" t="s">
        <v>4210</v>
      </c>
      <c r="C46" t="s">
        <v>4211</v>
      </c>
      <c r="D46" t="s">
        <v>4212</v>
      </c>
      <c r="E46" t="s">
        <v>69</v>
      </c>
      <c r="F46" t="s">
        <v>25</v>
      </c>
      <c r="G46" t="s">
        <v>70</v>
      </c>
      <c r="H46" s="26">
        <v>45514</v>
      </c>
      <c r="I46" t="s">
        <v>4105</v>
      </c>
      <c r="J46" t="str">
        <f>INDEX(subscriptions!$K:$K,MATCH(customers!$A46,subscriptions!$B:$B,0))</f>
        <v>Basic</v>
      </c>
      <c r="K46" t="str">
        <f>INDEX(subscriptions!$L:$L,MATCH(customers!$A46,subscriptions!$B:$B,0))</f>
        <v>Monthly</v>
      </c>
      <c r="L46" s="26">
        <f t="shared" si="0"/>
        <v>45505</v>
      </c>
      <c r="M46">
        <v>1</v>
      </c>
      <c r="N46">
        <f>SUMIFS(orders!$H:$H,orders!$B:$B,customers!$A46)</f>
        <v>442.8</v>
      </c>
      <c r="O46" t="str">
        <f>IF(COUNTIFS(orders!$B:$B,customers!$A46,orders!$I:$I,"&gt;="&amp;'Customer LTV'!$D$5,orders!$I:$I,"&lt;="&amp;'Customer LTV'!$D$6)&gt;0,"Y","N")</f>
        <v>N</v>
      </c>
    </row>
    <row r="47" spans="1:15" x14ac:dyDescent="0.25">
      <c r="A47" t="s">
        <v>1100</v>
      </c>
      <c r="B47" t="s">
        <v>4213</v>
      </c>
      <c r="C47" t="s">
        <v>4214</v>
      </c>
      <c r="D47" t="s">
        <v>4215</v>
      </c>
      <c r="E47" t="s">
        <v>69</v>
      </c>
      <c r="F47" t="s">
        <v>24</v>
      </c>
      <c r="G47" t="s">
        <v>70</v>
      </c>
      <c r="H47" s="26">
        <v>45446</v>
      </c>
      <c r="I47" t="s">
        <v>59</v>
      </c>
      <c r="J47" t="str">
        <f>INDEX(subscriptions!$K:$K,MATCH(customers!$A47,subscriptions!$B:$B,0))</f>
        <v>Basic</v>
      </c>
      <c r="K47" t="str">
        <f>INDEX(subscriptions!$L:$L,MATCH(customers!$A47,subscriptions!$B:$B,0))</f>
        <v>Monthly</v>
      </c>
      <c r="L47" s="26">
        <f t="shared" si="0"/>
        <v>45444</v>
      </c>
      <c r="M47">
        <v>1</v>
      </c>
      <c r="N47">
        <f>SUMIFS(orders!$H:$H,orders!$B:$B,customers!$A47)</f>
        <v>480</v>
      </c>
      <c r="O47" t="str">
        <f>IF(COUNTIFS(orders!$B:$B,customers!$A47,orders!$I:$I,"&gt;="&amp;'Customer LTV'!$D$5,orders!$I:$I,"&lt;="&amp;'Customer LTV'!$D$6)&gt;0,"Y","N")</f>
        <v>N</v>
      </c>
    </row>
    <row r="48" spans="1:15" x14ac:dyDescent="0.25">
      <c r="A48" t="s">
        <v>2915</v>
      </c>
      <c r="B48" t="s">
        <v>4216</v>
      </c>
      <c r="C48" t="s">
        <v>4217</v>
      </c>
      <c r="D48" t="s">
        <v>4218</v>
      </c>
      <c r="E48" t="s">
        <v>73</v>
      </c>
      <c r="F48" t="s">
        <v>25</v>
      </c>
      <c r="G48" t="s">
        <v>70</v>
      </c>
      <c r="H48" s="26">
        <v>45070</v>
      </c>
      <c r="I48" t="s">
        <v>4078</v>
      </c>
      <c r="J48" t="str">
        <f>INDEX(subscriptions!$K:$K,MATCH(customers!$A48,subscriptions!$B:$B,0))</f>
        <v>Pro</v>
      </c>
      <c r="K48" t="str">
        <f>INDEX(subscriptions!$L:$L,MATCH(customers!$A48,subscriptions!$B:$B,0))</f>
        <v>Monthly</v>
      </c>
      <c r="L48" s="26">
        <f t="shared" si="0"/>
        <v>45047</v>
      </c>
      <c r="M48">
        <v>1</v>
      </c>
      <c r="N48">
        <f>SUMIFS(orders!$H:$H,orders!$B:$B,customers!$A48)</f>
        <v>1620</v>
      </c>
      <c r="O48" t="str">
        <f>IF(COUNTIFS(orders!$B:$B,customers!$A48,orders!$I:$I,"&gt;="&amp;'Customer LTV'!$D$5,orders!$I:$I,"&lt;="&amp;'Customer LTV'!$D$6)&gt;0,"Y","N")</f>
        <v>Y</v>
      </c>
    </row>
    <row r="49" spans="1:15" x14ac:dyDescent="0.25">
      <c r="A49" t="s">
        <v>3797</v>
      </c>
      <c r="B49" t="s">
        <v>4219</v>
      </c>
      <c r="C49" t="s">
        <v>4220</v>
      </c>
      <c r="D49" t="s">
        <v>4221</v>
      </c>
      <c r="E49" t="s">
        <v>69</v>
      </c>
      <c r="F49" t="s">
        <v>25</v>
      </c>
      <c r="G49" t="s">
        <v>70</v>
      </c>
      <c r="H49" s="26">
        <v>44622</v>
      </c>
      <c r="I49" t="s">
        <v>4088</v>
      </c>
      <c r="J49" t="str">
        <f>INDEX(subscriptions!$K:$K,MATCH(customers!$A49,subscriptions!$B:$B,0))</f>
        <v>Basic</v>
      </c>
      <c r="K49" t="str">
        <f>INDEX(subscriptions!$L:$L,MATCH(customers!$A49,subscriptions!$B:$B,0))</f>
        <v>Monthly</v>
      </c>
      <c r="L49" s="26">
        <f t="shared" si="0"/>
        <v>44621</v>
      </c>
      <c r="M49">
        <v>1</v>
      </c>
      <c r="N49">
        <f>SUMIFS(orders!$H:$H,orders!$B:$B,customers!$A49)</f>
        <v>4507.3499999999976</v>
      </c>
      <c r="O49" t="str">
        <f>IF(COUNTIFS(orders!$B:$B,customers!$A49,orders!$I:$I,"&gt;="&amp;'Customer LTV'!$D$5,orders!$I:$I,"&lt;="&amp;'Customer LTV'!$D$6)&gt;0,"Y","N")</f>
        <v>Y</v>
      </c>
    </row>
    <row r="50" spans="1:15" x14ac:dyDescent="0.25">
      <c r="A50" t="s">
        <v>3725</v>
      </c>
      <c r="B50" t="s">
        <v>4222</v>
      </c>
      <c r="C50" t="s">
        <v>4223</v>
      </c>
      <c r="D50" t="s">
        <v>4224</v>
      </c>
      <c r="E50" t="s">
        <v>69</v>
      </c>
      <c r="F50" t="s">
        <v>24</v>
      </c>
      <c r="G50" t="s">
        <v>70</v>
      </c>
      <c r="H50" s="26">
        <v>45191</v>
      </c>
      <c r="I50" t="s">
        <v>34</v>
      </c>
      <c r="J50" t="str">
        <f>INDEX(subscriptions!$K:$K,MATCH(customers!$A50,subscriptions!$B:$B,0))</f>
        <v>Pro</v>
      </c>
      <c r="K50" t="str">
        <f>INDEX(subscriptions!$L:$L,MATCH(customers!$A50,subscriptions!$B:$B,0))</f>
        <v>Monthly</v>
      </c>
      <c r="L50" s="26">
        <f t="shared" si="0"/>
        <v>45170</v>
      </c>
      <c r="M50">
        <v>1</v>
      </c>
      <c r="N50">
        <f>SUMIFS(orders!$H:$H,orders!$B:$B,customers!$A50)</f>
        <v>1531.8000000000002</v>
      </c>
      <c r="O50" t="str">
        <f>IF(COUNTIFS(orders!$B:$B,customers!$A50,orders!$I:$I,"&gt;="&amp;'Customer LTV'!$D$5,orders!$I:$I,"&lt;="&amp;'Customer LTV'!$D$6)&gt;0,"Y","N")</f>
        <v>Y</v>
      </c>
    </row>
    <row r="51" spans="1:15" x14ac:dyDescent="0.25">
      <c r="A51" t="s">
        <v>3473</v>
      </c>
      <c r="B51" t="s">
        <v>4225</v>
      </c>
      <c r="C51" t="s">
        <v>4226</v>
      </c>
      <c r="D51" t="s">
        <v>4227</v>
      </c>
      <c r="E51" t="s">
        <v>72</v>
      </c>
      <c r="F51" t="s">
        <v>27</v>
      </c>
      <c r="G51" t="s">
        <v>70</v>
      </c>
      <c r="H51" s="26">
        <v>44941</v>
      </c>
      <c r="I51" t="s">
        <v>34</v>
      </c>
      <c r="J51" t="str">
        <f>INDEX(subscriptions!$K:$K,MATCH(customers!$A51,subscriptions!$B:$B,0))</f>
        <v>Pro</v>
      </c>
      <c r="K51" t="str">
        <f>INDEX(subscriptions!$L:$L,MATCH(customers!$A51,subscriptions!$B:$B,0))</f>
        <v>Monthly</v>
      </c>
      <c r="L51" s="26">
        <f t="shared" si="0"/>
        <v>44927</v>
      </c>
      <c r="M51">
        <v>1</v>
      </c>
      <c r="N51">
        <f>SUMIFS(orders!$H:$H,orders!$B:$B,customers!$A51)</f>
        <v>2754.7499999999991</v>
      </c>
      <c r="O51" t="str">
        <f>IF(COUNTIFS(orders!$B:$B,customers!$A51,orders!$I:$I,"&gt;="&amp;'Customer LTV'!$D$5,orders!$I:$I,"&lt;="&amp;'Customer LTV'!$D$6)&gt;0,"Y","N")</f>
        <v>Y</v>
      </c>
    </row>
    <row r="52" spans="1:15" x14ac:dyDescent="0.25">
      <c r="A52" t="s">
        <v>1808</v>
      </c>
      <c r="B52" t="s">
        <v>4228</v>
      </c>
      <c r="C52" t="s">
        <v>4229</v>
      </c>
      <c r="D52" t="s">
        <v>4230</v>
      </c>
      <c r="E52" t="s">
        <v>72</v>
      </c>
      <c r="F52" t="s">
        <v>25</v>
      </c>
      <c r="G52" t="s">
        <v>19</v>
      </c>
      <c r="H52" s="26">
        <v>44605</v>
      </c>
      <c r="I52" t="s">
        <v>34</v>
      </c>
      <c r="J52" t="str">
        <f>INDEX(subscriptions!$K:$K,MATCH(customers!$A52,subscriptions!$B:$B,0))</f>
        <v>Enterprise</v>
      </c>
      <c r="K52" t="str">
        <f>INDEX(subscriptions!$L:$L,MATCH(customers!$A52,subscriptions!$B:$B,0))</f>
        <v>Annual</v>
      </c>
      <c r="L52" s="26">
        <f t="shared" si="0"/>
        <v>44593</v>
      </c>
      <c r="M52">
        <v>1</v>
      </c>
      <c r="N52">
        <f>SUMIFS(orders!$H:$H,orders!$B:$B,customers!$A52)</f>
        <v>15300</v>
      </c>
      <c r="O52" t="str">
        <f>IF(COUNTIFS(orders!$B:$B,customers!$A52,orders!$I:$I,"&gt;="&amp;'Customer LTV'!$D$5,orders!$I:$I,"&lt;="&amp;'Customer LTV'!$D$6)&gt;0,"Y","N")</f>
        <v>Y</v>
      </c>
    </row>
    <row r="53" spans="1:15" x14ac:dyDescent="0.25">
      <c r="A53" t="s">
        <v>2146</v>
      </c>
      <c r="B53" t="s">
        <v>4231</v>
      </c>
      <c r="C53" t="s">
        <v>4232</v>
      </c>
      <c r="D53" t="s">
        <v>4233</v>
      </c>
      <c r="E53" t="s">
        <v>73</v>
      </c>
      <c r="F53" t="s">
        <v>24</v>
      </c>
      <c r="G53" t="s">
        <v>70</v>
      </c>
      <c r="H53" s="26">
        <v>45293</v>
      </c>
      <c r="I53" t="s">
        <v>59</v>
      </c>
      <c r="J53" t="str">
        <f>INDEX(subscriptions!$K:$K,MATCH(customers!$A53,subscriptions!$B:$B,0))</f>
        <v>Basic</v>
      </c>
      <c r="K53" t="str">
        <f>INDEX(subscriptions!$L:$L,MATCH(customers!$A53,subscriptions!$B:$B,0))</f>
        <v>Monthly</v>
      </c>
      <c r="L53" s="26">
        <f t="shared" si="0"/>
        <v>45292</v>
      </c>
      <c r="M53">
        <v>1</v>
      </c>
      <c r="N53">
        <f>SUMIFS(orders!$H:$H,orders!$B:$B,customers!$A53)</f>
        <v>3087.6000000000004</v>
      </c>
      <c r="O53" t="str">
        <f>IF(COUNTIFS(orders!$B:$B,customers!$A53,orders!$I:$I,"&gt;="&amp;'Customer LTV'!$D$5,orders!$I:$I,"&lt;="&amp;'Customer LTV'!$D$6)&gt;0,"Y","N")</f>
        <v>N</v>
      </c>
    </row>
    <row r="54" spans="1:15" x14ac:dyDescent="0.25">
      <c r="A54" t="s">
        <v>3974</v>
      </c>
      <c r="B54" t="s">
        <v>4234</v>
      </c>
      <c r="C54" t="s">
        <v>4235</v>
      </c>
      <c r="D54" t="s">
        <v>4236</v>
      </c>
      <c r="E54" t="s">
        <v>73</v>
      </c>
      <c r="F54" t="s">
        <v>26</v>
      </c>
      <c r="G54" t="s">
        <v>71</v>
      </c>
      <c r="H54" s="26">
        <v>44949</v>
      </c>
      <c r="I54" t="s">
        <v>4105</v>
      </c>
      <c r="J54" t="str">
        <f>INDEX(subscriptions!$K:$K,MATCH(customers!$A54,subscriptions!$B:$B,0))</f>
        <v>Basic</v>
      </c>
      <c r="K54" t="str">
        <f>INDEX(subscriptions!$L:$L,MATCH(customers!$A54,subscriptions!$B:$B,0))</f>
        <v>Monthly</v>
      </c>
      <c r="L54" s="26">
        <f t="shared" si="0"/>
        <v>44927</v>
      </c>
      <c r="M54">
        <v>1</v>
      </c>
      <c r="N54">
        <f>SUMIFS(orders!$H:$H,orders!$B:$B,customers!$A54)</f>
        <v>1440</v>
      </c>
      <c r="O54" t="str">
        <f>IF(COUNTIFS(orders!$B:$B,customers!$A54,orders!$I:$I,"&gt;="&amp;'Customer LTV'!$D$5,orders!$I:$I,"&lt;="&amp;'Customer LTV'!$D$6)&gt;0,"Y","N")</f>
        <v>Y</v>
      </c>
    </row>
    <row r="55" spans="1:15" x14ac:dyDescent="0.25">
      <c r="A55" t="s">
        <v>2416</v>
      </c>
      <c r="B55" t="s">
        <v>4237</v>
      </c>
      <c r="C55" t="s">
        <v>4238</v>
      </c>
      <c r="D55" t="s">
        <v>4239</v>
      </c>
      <c r="E55" t="s">
        <v>72</v>
      </c>
      <c r="F55" t="s">
        <v>26</v>
      </c>
      <c r="G55" t="s">
        <v>70</v>
      </c>
      <c r="H55" s="26">
        <v>45417</v>
      </c>
      <c r="I55" t="s">
        <v>34</v>
      </c>
      <c r="J55" t="str">
        <f>INDEX(subscriptions!$K:$K,MATCH(customers!$A55,subscriptions!$B:$B,0))</f>
        <v>Basic</v>
      </c>
      <c r="K55" t="str">
        <f>INDEX(subscriptions!$L:$L,MATCH(customers!$A55,subscriptions!$B:$B,0))</f>
        <v>Monthly</v>
      </c>
      <c r="L55" s="26">
        <f t="shared" si="0"/>
        <v>45413</v>
      </c>
      <c r="M55">
        <v>1</v>
      </c>
      <c r="N55">
        <f>SUMIFS(orders!$H:$H,orders!$B:$B,customers!$A55)</f>
        <v>964.20000000000016</v>
      </c>
      <c r="O55" t="str">
        <f>IF(COUNTIFS(orders!$B:$B,customers!$A55,orders!$I:$I,"&gt;="&amp;'Customer LTV'!$D$5,orders!$I:$I,"&lt;="&amp;'Customer LTV'!$D$6)&gt;0,"Y","N")</f>
        <v>N</v>
      </c>
    </row>
    <row r="56" spans="1:15" x14ac:dyDescent="0.25">
      <c r="A56" t="s">
        <v>4060</v>
      </c>
      <c r="B56" t="s">
        <v>4240</v>
      </c>
      <c r="C56" t="s">
        <v>4241</v>
      </c>
      <c r="D56" t="s">
        <v>4242</v>
      </c>
      <c r="E56" t="s">
        <v>72</v>
      </c>
      <c r="F56" t="s">
        <v>26</v>
      </c>
      <c r="G56" t="s">
        <v>70</v>
      </c>
      <c r="H56" s="26">
        <v>45245</v>
      </c>
      <c r="I56" t="s">
        <v>4078</v>
      </c>
      <c r="J56" t="str">
        <f>INDEX(subscriptions!$K:$K,MATCH(customers!$A56,subscriptions!$B:$B,0))</f>
        <v>Basic</v>
      </c>
      <c r="K56" t="str">
        <f>INDEX(subscriptions!$L:$L,MATCH(customers!$A56,subscriptions!$B:$B,0))</f>
        <v>Monthly</v>
      </c>
      <c r="L56" s="26">
        <f t="shared" si="0"/>
        <v>45231</v>
      </c>
      <c r="M56">
        <v>1</v>
      </c>
      <c r="N56">
        <f>SUMIFS(orders!$H:$H,orders!$B:$B,customers!$A56)</f>
        <v>6120</v>
      </c>
      <c r="O56" t="str">
        <f>IF(COUNTIFS(orders!$B:$B,customers!$A56,orders!$I:$I,"&gt;="&amp;'Customer LTV'!$D$5,orders!$I:$I,"&lt;="&amp;'Customer LTV'!$D$6)&gt;0,"Y","N")</f>
        <v>Y</v>
      </c>
    </row>
    <row r="57" spans="1:15" x14ac:dyDescent="0.25">
      <c r="A57" t="s">
        <v>4073</v>
      </c>
      <c r="B57" t="s">
        <v>4243</v>
      </c>
      <c r="C57" t="s">
        <v>4244</v>
      </c>
      <c r="D57" t="s">
        <v>4245</v>
      </c>
      <c r="E57" t="s">
        <v>69</v>
      </c>
      <c r="F57" t="s">
        <v>24</v>
      </c>
      <c r="G57" t="s">
        <v>70</v>
      </c>
      <c r="H57" s="26">
        <v>45571</v>
      </c>
      <c r="I57" t="s">
        <v>34</v>
      </c>
      <c r="J57" t="str">
        <f>INDEX(subscriptions!$K:$K,MATCH(customers!$A57,subscriptions!$B:$B,0))</f>
        <v>Pro</v>
      </c>
      <c r="K57" t="str">
        <f>INDEX(subscriptions!$L:$L,MATCH(customers!$A57,subscriptions!$B:$B,0))</f>
        <v>Annual</v>
      </c>
      <c r="L57" s="26">
        <f t="shared" si="0"/>
        <v>45566</v>
      </c>
      <c r="M57">
        <v>1</v>
      </c>
      <c r="N57">
        <f>SUMIFS(orders!$H:$H,orders!$B:$B,customers!$A57)</f>
        <v>1180.8</v>
      </c>
      <c r="O57" t="str">
        <f>IF(COUNTIFS(orders!$B:$B,customers!$A57,orders!$I:$I,"&gt;="&amp;'Customer LTV'!$D$5,orders!$I:$I,"&lt;="&amp;'Customer LTV'!$D$6)&gt;0,"Y","N")</f>
        <v>N</v>
      </c>
    </row>
    <row r="58" spans="1:15" x14ac:dyDescent="0.25">
      <c r="A58" t="s">
        <v>2763</v>
      </c>
      <c r="B58" t="s">
        <v>4246</v>
      </c>
      <c r="C58" t="s">
        <v>4247</v>
      </c>
      <c r="D58" t="s">
        <v>4248</v>
      </c>
      <c r="E58" t="s">
        <v>69</v>
      </c>
      <c r="F58" t="s">
        <v>28</v>
      </c>
      <c r="G58" t="s">
        <v>70</v>
      </c>
      <c r="H58" s="26">
        <v>45351</v>
      </c>
      <c r="I58" t="s">
        <v>34</v>
      </c>
      <c r="J58" t="str">
        <f>INDEX(subscriptions!$K:$K,MATCH(customers!$A58,subscriptions!$B:$B,0))</f>
        <v>Pro</v>
      </c>
      <c r="K58" t="str">
        <f>INDEX(subscriptions!$L:$L,MATCH(customers!$A58,subscriptions!$B:$B,0))</f>
        <v>Monthly</v>
      </c>
      <c r="L58" s="26">
        <f t="shared" si="0"/>
        <v>45323</v>
      </c>
      <c r="M58">
        <v>1</v>
      </c>
      <c r="N58">
        <f>SUMIFS(orders!$H:$H,orders!$B:$B,customers!$A58)</f>
        <v>973.5</v>
      </c>
      <c r="O58" t="str">
        <f>IF(COUNTIFS(orders!$B:$B,customers!$A58,orders!$I:$I,"&gt;="&amp;'Customer LTV'!$D$5,orders!$I:$I,"&lt;="&amp;'Customer LTV'!$D$6)&gt;0,"Y","N")</f>
        <v>N</v>
      </c>
    </row>
    <row r="59" spans="1:15" x14ac:dyDescent="0.25">
      <c r="A59" t="s">
        <v>2395</v>
      </c>
      <c r="B59" t="s">
        <v>4249</v>
      </c>
      <c r="C59" t="s">
        <v>4250</v>
      </c>
      <c r="D59" t="s">
        <v>4251</v>
      </c>
      <c r="E59" t="s">
        <v>72</v>
      </c>
      <c r="F59" t="s">
        <v>27</v>
      </c>
      <c r="G59" t="s">
        <v>70</v>
      </c>
      <c r="H59" s="26">
        <v>45498</v>
      </c>
      <c r="I59" t="s">
        <v>4088</v>
      </c>
      <c r="J59" t="str">
        <f>INDEX(subscriptions!$K:$K,MATCH(customers!$A59,subscriptions!$B:$B,0))</f>
        <v>Pro</v>
      </c>
      <c r="K59" t="str">
        <f>INDEX(subscriptions!$L:$L,MATCH(customers!$A59,subscriptions!$B:$B,0))</f>
        <v>Monthly</v>
      </c>
      <c r="L59" s="26">
        <f t="shared" si="0"/>
        <v>45474</v>
      </c>
      <c r="M59">
        <v>1</v>
      </c>
      <c r="N59">
        <f>SUMIFS(orders!$H:$H,orders!$B:$B,customers!$A59)</f>
        <v>885.60000000000014</v>
      </c>
      <c r="O59" t="str">
        <f>IF(COUNTIFS(orders!$B:$B,customers!$A59,orders!$I:$I,"&gt;="&amp;'Customer LTV'!$D$5,orders!$I:$I,"&lt;="&amp;'Customer LTV'!$D$6)&gt;0,"Y","N")</f>
        <v>N</v>
      </c>
    </row>
    <row r="60" spans="1:15" x14ac:dyDescent="0.25">
      <c r="A60" t="s">
        <v>1092</v>
      </c>
      <c r="B60" t="s">
        <v>4252</v>
      </c>
      <c r="C60" t="s">
        <v>4253</v>
      </c>
      <c r="D60" t="s">
        <v>4254</v>
      </c>
      <c r="E60" t="s">
        <v>69</v>
      </c>
      <c r="F60" t="s">
        <v>25</v>
      </c>
      <c r="G60" t="s">
        <v>71</v>
      </c>
      <c r="H60" s="26">
        <v>44815</v>
      </c>
      <c r="I60" t="s">
        <v>34</v>
      </c>
      <c r="J60" t="str">
        <f>INDEX(subscriptions!$K:$K,MATCH(customers!$A60,subscriptions!$B:$B,0))</f>
        <v>Basic</v>
      </c>
      <c r="K60" t="str">
        <f>INDEX(subscriptions!$L:$L,MATCH(customers!$A60,subscriptions!$B:$B,0))</f>
        <v>Monthly</v>
      </c>
      <c r="L60" s="26">
        <f t="shared" si="0"/>
        <v>44805</v>
      </c>
      <c r="M60">
        <v>1</v>
      </c>
      <c r="N60">
        <f>SUMIFS(orders!$H:$H,orders!$B:$B,customers!$A60)</f>
        <v>480</v>
      </c>
      <c r="O60" t="str">
        <f>IF(COUNTIFS(orders!$B:$B,customers!$A60,orders!$I:$I,"&gt;="&amp;'Customer LTV'!$D$5,orders!$I:$I,"&lt;="&amp;'Customer LTV'!$D$6)&gt;0,"Y","N")</f>
        <v>N</v>
      </c>
    </row>
    <row r="61" spans="1:15" x14ac:dyDescent="0.25">
      <c r="A61" t="s">
        <v>3969</v>
      </c>
      <c r="B61" t="s">
        <v>4255</v>
      </c>
      <c r="C61" t="s">
        <v>4256</v>
      </c>
      <c r="D61" t="s">
        <v>4257</v>
      </c>
      <c r="E61" t="s">
        <v>73</v>
      </c>
      <c r="F61" t="s">
        <v>25</v>
      </c>
      <c r="G61" t="s">
        <v>70</v>
      </c>
      <c r="H61" s="26">
        <v>44704</v>
      </c>
      <c r="I61" t="s">
        <v>4088</v>
      </c>
      <c r="J61" t="str">
        <f>INDEX(subscriptions!$K:$K,MATCH(customers!$A61,subscriptions!$B:$B,0))</f>
        <v>Basic</v>
      </c>
      <c r="K61" t="str">
        <f>INDEX(subscriptions!$L:$L,MATCH(customers!$A61,subscriptions!$B:$B,0))</f>
        <v>Monthly</v>
      </c>
      <c r="L61" s="26">
        <f t="shared" si="0"/>
        <v>44682</v>
      </c>
      <c r="M61">
        <v>1</v>
      </c>
      <c r="N61">
        <f>SUMIFS(orders!$H:$H,orders!$B:$B,customers!$A61)</f>
        <v>120</v>
      </c>
      <c r="O61" t="str">
        <f>IF(COUNTIFS(orders!$B:$B,customers!$A61,orders!$I:$I,"&gt;="&amp;'Customer LTV'!$D$5,orders!$I:$I,"&lt;="&amp;'Customer LTV'!$D$6)&gt;0,"Y","N")</f>
        <v>N</v>
      </c>
    </row>
    <row r="62" spans="1:15" x14ac:dyDescent="0.25">
      <c r="A62" t="s">
        <v>1440</v>
      </c>
      <c r="B62" t="s">
        <v>4258</v>
      </c>
      <c r="C62" t="s">
        <v>4259</v>
      </c>
      <c r="D62" t="s">
        <v>4260</v>
      </c>
      <c r="E62" t="s">
        <v>69</v>
      </c>
      <c r="F62" t="s">
        <v>27</v>
      </c>
      <c r="G62" t="s">
        <v>70</v>
      </c>
      <c r="H62" s="26">
        <v>45341</v>
      </c>
      <c r="I62" t="s">
        <v>34</v>
      </c>
      <c r="J62" t="str">
        <f>INDEX(subscriptions!$K:$K,MATCH(customers!$A62,subscriptions!$B:$B,0))</f>
        <v>Enterprise</v>
      </c>
      <c r="K62" t="str">
        <f>INDEX(subscriptions!$L:$L,MATCH(customers!$A62,subscriptions!$B:$B,0))</f>
        <v>Annual</v>
      </c>
      <c r="L62" s="26">
        <f t="shared" si="0"/>
        <v>45323</v>
      </c>
      <c r="M62">
        <v>1</v>
      </c>
      <c r="N62">
        <f>SUMIFS(orders!$H:$H,orders!$B:$B,customers!$A62)</f>
        <v>2870.5499999999988</v>
      </c>
      <c r="O62" t="str">
        <f>IF(COUNTIFS(orders!$B:$B,customers!$A62,orders!$I:$I,"&gt;="&amp;'Customer LTV'!$D$5,orders!$I:$I,"&lt;="&amp;'Customer LTV'!$D$6)&gt;0,"Y","N")</f>
        <v>N</v>
      </c>
    </row>
    <row r="63" spans="1:15" x14ac:dyDescent="0.25">
      <c r="A63" t="s">
        <v>470</v>
      </c>
      <c r="B63" t="s">
        <v>4261</v>
      </c>
      <c r="C63" t="s">
        <v>4262</v>
      </c>
      <c r="D63" t="s">
        <v>4263</v>
      </c>
      <c r="E63" t="s">
        <v>72</v>
      </c>
      <c r="F63" t="s">
        <v>24</v>
      </c>
      <c r="G63" t="s">
        <v>70</v>
      </c>
      <c r="H63" s="26">
        <v>44649</v>
      </c>
      <c r="I63" t="s">
        <v>34</v>
      </c>
      <c r="J63" t="str">
        <f>INDEX(subscriptions!$K:$K,MATCH(customers!$A63,subscriptions!$B:$B,0))</f>
        <v>Basic</v>
      </c>
      <c r="K63" t="str">
        <f>INDEX(subscriptions!$L:$L,MATCH(customers!$A63,subscriptions!$B:$B,0))</f>
        <v>Monthly</v>
      </c>
      <c r="L63" s="26">
        <f t="shared" si="0"/>
        <v>44621</v>
      </c>
      <c r="M63">
        <v>1</v>
      </c>
      <c r="N63">
        <f>SUMIFS(orders!$H:$H,orders!$B:$B,customers!$A63)</f>
        <v>60</v>
      </c>
      <c r="O63" t="str">
        <f>IF(COUNTIFS(orders!$B:$B,customers!$A63,orders!$I:$I,"&gt;="&amp;'Customer LTV'!$D$5,orders!$I:$I,"&lt;="&amp;'Customer LTV'!$D$6)&gt;0,"Y","N")</f>
        <v>N</v>
      </c>
    </row>
    <row r="64" spans="1:15" x14ac:dyDescent="0.25">
      <c r="A64" t="s">
        <v>2252</v>
      </c>
      <c r="B64" t="s">
        <v>4264</v>
      </c>
      <c r="C64" t="s">
        <v>4265</v>
      </c>
      <c r="D64" t="s">
        <v>4266</v>
      </c>
      <c r="E64" t="s">
        <v>69</v>
      </c>
      <c r="F64" t="s">
        <v>27</v>
      </c>
      <c r="G64" t="s">
        <v>70</v>
      </c>
      <c r="H64" s="26">
        <v>45537</v>
      </c>
      <c r="I64" t="s">
        <v>4088</v>
      </c>
      <c r="J64" t="str">
        <f>INDEX(subscriptions!$K:$K,MATCH(customers!$A64,subscriptions!$B:$B,0))</f>
        <v>Basic</v>
      </c>
      <c r="K64" t="str">
        <f>INDEX(subscriptions!$L:$L,MATCH(customers!$A64,subscriptions!$B:$B,0))</f>
        <v>Monthly</v>
      </c>
      <c r="L64" s="26">
        <f t="shared" si="0"/>
        <v>45536</v>
      </c>
      <c r="M64">
        <v>1</v>
      </c>
      <c r="N64">
        <f>SUMIFS(orders!$H:$H,orders!$B:$B,customers!$A64)</f>
        <v>480</v>
      </c>
      <c r="O64" t="str">
        <f>IF(COUNTIFS(orders!$B:$B,customers!$A64,orders!$I:$I,"&gt;="&amp;'Customer LTV'!$D$5,orders!$I:$I,"&lt;="&amp;'Customer LTV'!$D$6)&gt;0,"Y","N")</f>
        <v>N</v>
      </c>
    </row>
    <row r="65" spans="1:15" x14ac:dyDescent="0.25">
      <c r="A65" t="s">
        <v>2206</v>
      </c>
      <c r="B65" t="s">
        <v>4267</v>
      </c>
      <c r="C65" t="s">
        <v>4268</v>
      </c>
      <c r="D65" t="s">
        <v>4269</v>
      </c>
      <c r="E65" t="s">
        <v>69</v>
      </c>
      <c r="F65" t="s">
        <v>25</v>
      </c>
      <c r="G65" t="s">
        <v>70</v>
      </c>
      <c r="H65" s="26">
        <v>45326</v>
      </c>
      <c r="I65" t="s">
        <v>34</v>
      </c>
      <c r="J65" t="str">
        <f>INDEX(subscriptions!$K:$K,MATCH(customers!$A65,subscriptions!$B:$B,0))</f>
        <v>Pro</v>
      </c>
      <c r="K65" t="str">
        <f>INDEX(subscriptions!$L:$L,MATCH(customers!$A65,subscriptions!$B:$B,0))</f>
        <v>Monthly</v>
      </c>
      <c r="L65" s="26">
        <f t="shared" si="0"/>
        <v>45323</v>
      </c>
      <c r="M65">
        <v>1</v>
      </c>
      <c r="N65">
        <f>SUMIFS(orders!$H:$H,orders!$B:$B,customers!$A65)</f>
        <v>1771.2000000000005</v>
      </c>
      <c r="O65" t="str">
        <f>IF(COUNTIFS(orders!$B:$B,customers!$A65,orders!$I:$I,"&gt;="&amp;'Customer LTV'!$D$5,orders!$I:$I,"&lt;="&amp;'Customer LTV'!$D$6)&gt;0,"Y","N")</f>
        <v>N</v>
      </c>
    </row>
    <row r="66" spans="1:15" x14ac:dyDescent="0.25">
      <c r="A66" t="s">
        <v>1317</v>
      </c>
      <c r="B66" t="s">
        <v>4270</v>
      </c>
      <c r="C66" t="s">
        <v>4271</v>
      </c>
      <c r="D66" t="s">
        <v>4272</v>
      </c>
      <c r="E66" t="s">
        <v>72</v>
      </c>
      <c r="F66" t="s">
        <v>25</v>
      </c>
      <c r="G66" t="s">
        <v>71</v>
      </c>
      <c r="H66" s="26">
        <v>44816</v>
      </c>
      <c r="I66" t="s">
        <v>4078</v>
      </c>
      <c r="J66" t="str">
        <f>INDEX(subscriptions!$K:$K,MATCH(customers!$A66,subscriptions!$B:$B,0))</f>
        <v>Pro</v>
      </c>
      <c r="K66" t="str">
        <f>INDEX(subscriptions!$L:$L,MATCH(customers!$A66,subscriptions!$B:$B,0))</f>
        <v>Monthly</v>
      </c>
      <c r="L66" s="26">
        <f t="shared" si="0"/>
        <v>44805</v>
      </c>
      <c r="M66">
        <v>1</v>
      </c>
      <c r="N66">
        <f>SUMIFS(orders!$H:$H,orders!$B:$B,customers!$A66)</f>
        <v>1892.25</v>
      </c>
      <c r="O66" t="str">
        <f>IF(COUNTIFS(orders!$B:$B,customers!$A66,orders!$I:$I,"&gt;="&amp;'Customer LTV'!$D$5,orders!$I:$I,"&lt;="&amp;'Customer LTV'!$D$6)&gt;0,"Y","N")</f>
        <v>Y</v>
      </c>
    </row>
    <row r="67" spans="1:15" x14ac:dyDescent="0.25">
      <c r="A67" t="s">
        <v>2687</v>
      </c>
      <c r="B67" t="s">
        <v>4273</v>
      </c>
      <c r="C67" t="s">
        <v>4274</v>
      </c>
      <c r="D67" t="s">
        <v>4275</v>
      </c>
      <c r="E67" t="s">
        <v>72</v>
      </c>
      <c r="F67" t="s">
        <v>26</v>
      </c>
      <c r="G67" t="s">
        <v>70</v>
      </c>
      <c r="H67" s="26">
        <v>45159</v>
      </c>
      <c r="I67" t="s">
        <v>4088</v>
      </c>
      <c r="J67" t="str">
        <f>INDEX(subscriptions!$K:$K,MATCH(customers!$A67,subscriptions!$B:$B,0))</f>
        <v>Basic</v>
      </c>
      <c r="K67" t="str">
        <f>INDEX(subscriptions!$L:$L,MATCH(customers!$A67,subscriptions!$B:$B,0))</f>
        <v>Monthly</v>
      </c>
      <c r="L67" s="26">
        <f t="shared" ref="L67:L130" si="1">EOMONTH(H67,-1)+1</f>
        <v>45139</v>
      </c>
      <c r="M67">
        <v>1</v>
      </c>
      <c r="N67">
        <f>SUMIFS(orders!$H:$H,orders!$B:$B,customers!$A67)</f>
        <v>1490.7</v>
      </c>
      <c r="O67" t="str">
        <f>IF(COUNTIFS(orders!$B:$B,customers!$A67,orders!$I:$I,"&gt;="&amp;'Customer LTV'!$D$5,orders!$I:$I,"&lt;="&amp;'Customer LTV'!$D$6)&gt;0,"Y","N")</f>
        <v>Y</v>
      </c>
    </row>
    <row r="68" spans="1:15" x14ac:dyDescent="0.25">
      <c r="A68" t="s">
        <v>3944</v>
      </c>
      <c r="B68" t="s">
        <v>4276</v>
      </c>
      <c r="C68" t="s">
        <v>4277</v>
      </c>
      <c r="D68" t="s">
        <v>4278</v>
      </c>
      <c r="E68" t="s">
        <v>73</v>
      </c>
      <c r="F68" t="s">
        <v>27</v>
      </c>
      <c r="G68" t="s">
        <v>70</v>
      </c>
      <c r="H68" s="26">
        <v>44714</v>
      </c>
      <c r="I68" t="s">
        <v>59</v>
      </c>
      <c r="J68" t="str">
        <f>INDEX(subscriptions!$K:$K,MATCH(customers!$A68,subscriptions!$B:$B,0))</f>
        <v>Basic</v>
      </c>
      <c r="K68" t="str">
        <f>INDEX(subscriptions!$L:$L,MATCH(customers!$A68,subscriptions!$B:$B,0))</f>
        <v>Annual</v>
      </c>
      <c r="L68" s="26">
        <f t="shared" si="1"/>
        <v>44713</v>
      </c>
      <c r="M68">
        <v>1</v>
      </c>
      <c r="N68">
        <f>SUMIFS(orders!$H:$H,orders!$B:$B,customers!$A68)</f>
        <v>1920</v>
      </c>
      <c r="O68" t="str">
        <f>IF(COUNTIFS(orders!$B:$B,customers!$A68,orders!$I:$I,"&gt;="&amp;'Customer LTV'!$D$5,orders!$I:$I,"&lt;="&amp;'Customer LTV'!$D$6)&gt;0,"Y","N")</f>
        <v>Y</v>
      </c>
    </row>
    <row r="69" spans="1:15" x14ac:dyDescent="0.25">
      <c r="A69" t="s">
        <v>1566</v>
      </c>
      <c r="B69" t="s">
        <v>4279</v>
      </c>
      <c r="C69" t="s">
        <v>4280</v>
      </c>
      <c r="D69" t="s">
        <v>4281</v>
      </c>
      <c r="E69" t="s">
        <v>69</v>
      </c>
      <c r="F69" t="s">
        <v>25</v>
      </c>
      <c r="G69" t="s">
        <v>70</v>
      </c>
      <c r="H69" s="26">
        <v>45519</v>
      </c>
      <c r="I69" t="s">
        <v>4088</v>
      </c>
      <c r="J69" t="str">
        <f>INDEX(subscriptions!$K:$K,MATCH(customers!$A69,subscriptions!$B:$B,0))</f>
        <v>Pro</v>
      </c>
      <c r="K69" t="str">
        <f>INDEX(subscriptions!$L:$L,MATCH(customers!$A69,subscriptions!$B:$B,0))</f>
        <v>Monthly</v>
      </c>
      <c r="L69" s="26">
        <f t="shared" si="1"/>
        <v>45505</v>
      </c>
      <c r="M69">
        <v>1</v>
      </c>
      <c r="N69">
        <f>SUMIFS(orders!$H:$H,orders!$B:$B,customers!$A69)</f>
        <v>774.90000000000009</v>
      </c>
      <c r="O69" t="str">
        <f>IF(COUNTIFS(orders!$B:$B,customers!$A69,orders!$I:$I,"&gt;="&amp;'Customer LTV'!$D$5,orders!$I:$I,"&lt;="&amp;'Customer LTV'!$D$6)&gt;0,"Y","N")</f>
        <v>N</v>
      </c>
    </row>
    <row r="70" spans="1:15" x14ac:dyDescent="0.25">
      <c r="A70" t="s">
        <v>3629</v>
      </c>
      <c r="B70" t="s">
        <v>4282</v>
      </c>
      <c r="C70" t="s">
        <v>4283</v>
      </c>
      <c r="D70" t="s">
        <v>4284</v>
      </c>
      <c r="E70" t="s">
        <v>69</v>
      </c>
      <c r="F70" t="s">
        <v>28</v>
      </c>
      <c r="G70" t="s">
        <v>70</v>
      </c>
      <c r="H70" s="26">
        <v>44596</v>
      </c>
      <c r="I70" t="s">
        <v>34</v>
      </c>
      <c r="J70" t="str">
        <f>INDEX(subscriptions!$K:$K,MATCH(customers!$A70,subscriptions!$B:$B,0))</f>
        <v>Pro</v>
      </c>
      <c r="K70" t="str">
        <f>INDEX(subscriptions!$L:$L,MATCH(customers!$A70,subscriptions!$B:$B,0))</f>
        <v>Monthly</v>
      </c>
      <c r="L70" s="26">
        <f t="shared" si="1"/>
        <v>44593</v>
      </c>
      <c r="M70">
        <v>1</v>
      </c>
      <c r="N70">
        <f>SUMIFS(orders!$H:$H,orders!$B:$B,customers!$A70)</f>
        <v>2870.55</v>
      </c>
      <c r="O70" t="str">
        <f>IF(COUNTIFS(orders!$B:$B,customers!$A70,orders!$I:$I,"&gt;="&amp;'Customer LTV'!$D$5,orders!$I:$I,"&lt;="&amp;'Customer LTV'!$D$6)&gt;0,"Y","N")</f>
        <v>N</v>
      </c>
    </row>
    <row r="71" spans="1:15" x14ac:dyDescent="0.25">
      <c r="A71" t="s">
        <v>286</v>
      </c>
      <c r="B71" t="s">
        <v>4285</v>
      </c>
      <c r="C71" t="s">
        <v>4286</v>
      </c>
      <c r="D71" t="s">
        <v>4287</v>
      </c>
      <c r="E71" t="s">
        <v>72</v>
      </c>
      <c r="F71" t="s">
        <v>26</v>
      </c>
      <c r="G71" t="s">
        <v>71</v>
      </c>
      <c r="H71" s="26">
        <v>44662</v>
      </c>
      <c r="I71" t="s">
        <v>59</v>
      </c>
      <c r="J71" t="str">
        <f>INDEX(subscriptions!$K:$K,MATCH(customers!$A71,subscriptions!$B:$B,0))</f>
        <v>Basic</v>
      </c>
      <c r="K71" t="str">
        <f>INDEX(subscriptions!$L:$L,MATCH(customers!$A71,subscriptions!$B:$B,0))</f>
        <v>Monthly</v>
      </c>
      <c r="L71" s="26">
        <f t="shared" si="1"/>
        <v>44652</v>
      </c>
      <c r="M71">
        <v>1</v>
      </c>
      <c r="N71">
        <f>SUMIFS(orders!$H:$H,orders!$B:$B,customers!$A71)</f>
        <v>5458.1999999999971</v>
      </c>
      <c r="O71" t="str">
        <f>IF(COUNTIFS(orders!$B:$B,customers!$A71,orders!$I:$I,"&gt;="&amp;'Customer LTV'!$D$5,orders!$I:$I,"&lt;="&amp;'Customer LTV'!$D$6)&gt;0,"Y","N")</f>
        <v>Y</v>
      </c>
    </row>
    <row r="72" spans="1:15" x14ac:dyDescent="0.25">
      <c r="A72" t="s">
        <v>1437</v>
      </c>
      <c r="B72" t="s">
        <v>4288</v>
      </c>
      <c r="C72" t="s">
        <v>4289</v>
      </c>
      <c r="D72" t="s">
        <v>4290</v>
      </c>
      <c r="E72" t="s">
        <v>73</v>
      </c>
      <c r="F72" t="s">
        <v>24</v>
      </c>
      <c r="G72" t="s">
        <v>70</v>
      </c>
      <c r="H72" s="26">
        <v>44833</v>
      </c>
      <c r="I72" t="s">
        <v>4088</v>
      </c>
      <c r="J72" t="str">
        <f>INDEX(subscriptions!$K:$K,MATCH(customers!$A72,subscriptions!$B:$B,0))</f>
        <v>Basic</v>
      </c>
      <c r="K72" t="str">
        <f>INDEX(subscriptions!$L:$L,MATCH(customers!$A72,subscriptions!$B:$B,0))</f>
        <v>Annual</v>
      </c>
      <c r="L72" s="26">
        <f t="shared" si="1"/>
        <v>44805</v>
      </c>
      <c r="M72">
        <v>1</v>
      </c>
      <c r="N72">
        <f>SUMIFS(orders!$H:$H,orders!$B:$B,customers!$A72)</f>
        <v>480</v>
      </c>
      <c r="O72" t="str">
        <f>IF(COUNTIFS(orders!$B:$B,customers!$A72,orders!$I:$I,"&gt;="&amp;'Customer LTV'!$D$5,orders!$I:$I,"&lt;="&amp;'Customer LTV'!$D$6)&gt;0,"Y","N")</f>
        <v>N</v>
      </c>
    </row>
    <row r="73" spans="1:15" x14ac:dyDescent="0.25">
      <c r="A73" t="s">
        <v>1200</v>
      </c>
      <c r="B73" t="s">
        <v>4291</v>
      </c>
      <c r="C73" t="s">
        <v>4292</v>
      </c>
      <c r="D73" t="s">
        <v>4293</v>
      </c>
      <c r="E73" t="s">
        <v>69</v>
      </c>
      <c r="F73" t="s">
        <v>26</v>
      </c>
      <c r="G73" t="s">
        <v>71</v>
      </c>
      <c r="H73" s="26">
        <v>44735</v>
      </c>
      <c r="I73" t="s">
        <v>4088</v>
      </c>
      <c r="J73" t="str">
        <f>INDEX(subscriptions!$K:$K,MATCH(customers!$A73,subscriptions!$B:$B,0))</f>
        <v>Basic</v>
      </c>
      <c r="K73" t="str">
        <f>INDEX(subscriptions!$L:$L,MATCH(customers!$A73,subscriptions!$B:$B,0))</f>
        <v>Monthly</v>
      </c>
      <c r="L73" s="26">
        <f t="shared" si="1"/>
        <v>44713</v>
      </c>
      <c r="M73">
        <v>1</v>
      </c>
      <c r="N73">
        <f>SUMIFS(orders!$H:$H,orders!$B:$B,customers!$A73)</f>
        <v>3294.7499999999991</v>
      </c>
      <c r="O73" t="str">
        <f>IF(COUNTIFS(orders!$B:$B,customers!$A73,orders!$I:$I,"&gt;="&amp;'Customer LTV'!$D$5,orders!$I:$I,"&lt;="&amp;'Customer LTV'!$D$6)&gt;0,"Y","N")</f>
        <v>Y</v>
      </c>
    </row>
    <row r="74" spans="1:15" x14ac:dyDescent="0.25">
      <c r="A74" t="s">
        <v>150</v>
      </c>
      <c r="B74" t="s">
        <v>4294</v>
      </c>
      <c r="C74" t="s">
        <v>4295</v>
      </c>
      <c r="D74" t="s">
        <v>4296</v>
      </c>
      <c r="E74" t="s">
        <v>72</v>
      </c>
      <c r="F74" t="s">
        <v>26</v>
      </c>
      <c r="G74" t="s">
        <v>70</v>
      </c>
      <c r="H74" s="26">
        <v>44684</v>
      </c>
      <c r="I74" t="s">
        <v>34</v>
      </c>
      <c r="J74" t="str">
        <f>INDEX(subscriptions!$K:$K,MATCH(customers!$A74,subscriptions!$B:$B,0))</f>
        <v>Basic</v>
      </c>
      <c r="K74" t="str">
        <f>INDEX(subscriptions!$L:$L,MATCH(customers!$A74,subscriptions!$B:$B,0))</f>
        <v>Monthly</v>
      </c>
      <c r="L74" s="26">
        <f t="shared" si="1"/>
        <v>44682</v>
      </c>
      <c r="M74">
        <v>1</v>
      </c>
      <c r="N74">
        <f>SUMIFS(orders!$H:$H,orders!$B:$B,customers!$A74)</f>
        <v>834.90000000000009</v>
      </c>
      <c r="O74" t="str">
        <f>IF(COUNTIFS(orders!$B:$B,customers!$A74,orders!$I:$I,"&gt;="&amp;'Customer LTV'!$D$5,orders!$I:$I,"&lt;="&amp;'Customer LTV'!$D$6)&gt;0,"Y","N")</f>
        <v>N</v>
      </c>
    </row>
    <row r="75" spans="1:15" x14ac:dyDescent="0.25">
      <c r="A75" t="s">
        <v>760</v>
      </c>
      <c r="B75" t="s">
        <v>4297</v>
      </c>
      <c r="C75" t="s">
        <v>4298</v>
      </c>
      <c r="D75" t="s">
        <v>4299</v>
      </c>
      <c r="E75" t="s">
        <v>72</v>
      </c>
      <c r="F75" t="s">
        <v>25</v>
      </c>
      <c r="G75" t="s">
        <v>71</v>
      </c>
      <c r="H75" s="26">
        <v>44821</v>
      </c>
      <c r="I75" t="s">
        <v>59</v>
      </c>
      <c r="J75" t="str">
        <f>INDEX(subscriptions!$K:$K,MATCH(customers!$A75,subscriptions!$B:$B,0))</f>
        <v>Basic</v>
      </c>
      <c r="K75" t="str">
        <f>INDEX(subscriptions!$L:$L,MATCH(customers!$A75,subscriptions!$B:$B,0))</f>
        <v>Monthly</v>
      </c>
      <c r="L75" s="26">
        <f t="shared" si="1"/>
        <v>44805</v>
      </c>
      <c r="M75">
        <v>1</v>
      </c>
      <c r="N75">
        <f>SUMIFS(orders!$H:$H,orders!$B:$B,customers!$A75)</f>
        <v>3151.1999999999985</v>
      </c>
      <c r="O75" t="str">
        <f>IF(COUNTIFS(orders!$B:$B,customers!$A75,orders!$I:$I,"&gt;="&amp;'Customer LTV'!$D$5,orders!$I:$I,"&lt;="&amp;'Customer LTV'!$D$6)&gt;0,"Y","N")</f>
        <v>Y</v>
      </c>
    </row>
    <row r="76" spans="1:15" x14ac:dyDescent="0.25">
      <c r="A76" t="s">
        <v>827</v>
      </c>
      <c r="B76" t="s">
        <v>4300</v>
      </c>
      <c r="C76" t="s">
        <v>4301</v>
      </c>
      <c r="D76" t="s">
        <v>4302</v>
      </c>
      <c r="E76" t="s">
        <v>73</v>
      </c>
      <c r="F76" t="s">
        <v>28</v>
      </c>
      <c r="G76" t="s">
        <v>70</v>
      </c>
      <c r="H76" s="26">
        <v>45024</v>
      </c>
      <c r="I76" t="s">
        <v>4105</v>
      </c>
      <c r="J76" t="str">
        <f>INDEX(subscriptions!$K:$K,MATCH(customers!$A76,subscriptions!$B:$B,0))</f>
        <v>Basic</v>
      </c>
      <c r="K76" t="str">
        <f>INDEX(subscriptions!$L:$L,MATCH(customers!$A76,subscriptions!$B:$B,0))</f>
        <v>Monthly</v>
      </c>
      <c r="L76" s="26">
        <f t="shared" si="1"/>
        <v>45017</v>
      </c>
      <c r="M76">
        <v>1</v>
      </c>
      <c r="N76">
        <f>SUMIFS(orders!$H:$H,orders!$B:$B,customers!$A76)</f>
        <v>960</v>
      </c>
      <c r="O76" t="str">
        <f>IF(COUNTIFS(orders!$B:$B,customers!$A76,orders!$I:$I,"&gt;="&amp;'Customer LTV'!$D$5,orders!$I:$I,"&lt;="&amp;'Customer LTV'!$D$6)&gt;0,"Y","N")</f>
        <v>Y</v>
      </c>
    </row>
    <row r="77" spans="1:15" x14ac:dyDescent="0.25">
      <c r="A77" t="s">
        <v>2785</v>
      </c>
      <c r="B77" t="s">
        <v>4303</v>
      </c>
      <c r="C77" t="s">
        <v>4304</v>
      </c>
      <c r="D77" t="s">
        <v>4305</v>
      </c>
      <c r="E77" t="s">
        <v>69</v>
      </c>
      <c r="F77" t="s">
        <v>26</v>
      </c>
      <c r="G77" t="s">
        <v>71</v>
      </c>
      <c r="H77" s="26">
        <v>44629</v>
      </c>
      <c r="I77" t="s">
        <v>4105</v>
      </c>
      <c r="J77" t="str">
        <f>INDEX(subscriptions!$K:$K,MATCH(customers!$A77,subscriptions!$B:$B,0))</f>
        <v>Enterprise</v>
      </c>
      <c r="K77" t="str">
        <f>INDEX(subscriptions!$L:$L,MATCH(customers!$A77,subscriptions!$B:$B,0))</f>
        <v>Monthly</v>
      </c>
      <c r="L77" s="26">
        <f t="shared" si="1"/>
        <v>44621</v>
      </c>
      <c r="M77">
        <v>1</v>
      </c>
      <c r="N77">
        <f>SUMIFS(orders!$H:$H,orders!$B:$B,customers!$A77)</f>
        <v>2168.8500000000004</v>
      </c>
      <c r="O77" t="str">
        <f>IF(COUNTIFS(orders!$B:$B,customers!$A77,orders!$I:$I,"&gt;="&amp;'Customer LTV'!$D$5,orders!$I:$I,"&lt;="&amp;'Customer LTV'!$D$6)&gt;0,"Y","N")</f>
        <v>Y</v>
      </c>
    </row>
    <row r="78" spans="1:15" x14ac:dyDescent="0.25">
      <c r="A78" t="s">
        <v>878</v>
      </c>
      <c r="B78" t="s">
        <v>4306</v>
      </c>
      <c r="C78" t="s">
        <v>4307</v>
      </c>
      <c r="D78" t="s">
        <v>4308</v>
      </c>
      <c r="E78" t="s">
        <v>69</v>
      </c>
      <c r="F78" t="s">
        <v>24</v>
      </c>
      <c r="G78" t="s">
        <v>70</v>
      </c>
      <c r="H78" s="26">
        <v>44884</v>
      </c>
      <c r="I78" t="s">
        <v>34</v>
      </c>
      <c r="J78" t="str">
        <f>INDEX(subscriptions!$K:$K,MATCH(customers!$A78,subscriptions!$B:$B,0))</f>
        <v>Basic</v>
      </c>
      <c r="K78" t="str">
        <f>INDEX(subscriptions!$L:$L,MATCH(customers!$A78,subscriptions!$B:$B,0))</f>
        <v>Monthly</v>
      </c>
      <c r="L78" s="26">
        <f t="shared" si="1"/>
        <v>44866</v>
      </c>
      <c r="M78">
        <v>1</v>
      </c>
      <c r="N78">
        <f>SUMIFS(orders!$H:$H,orders!$B:$B,customers!$A78)</f>
        <v>240</v>
      </c>
      <c r="O78" t="str">
        <f>IF(COUNTIFS(orders!$B:$B,customers!$A78,orders!$I:$I,"&gt;="&amp;'Customer LTV'!$D$5,orders!$I:$I,"&lt;="&amp;'Customer LTV'!$D$6)&gt;0,"Y","N")</f>
        <v>Y</v>
      </c>
    </row>
    <row r="79" spans="1:15" x14ac:dyDescent="0.25">
      <c r="A79" t="s">
        <v>1338</v>
      </c>
      <c r="B79" t="s">
        <v>4309</v>
      </c>
      <c r="C79" t="s">
        <v>4310</v>
      </c>
      <c r="D79" t="s">
        <v>4311</v>
      </c>
      <c r="E79" t="s">
        <v>69</v>
      </c>
      <c r="F79" t="s">
        <v>25</v>
      </c>
      <c r="G79" t="s">
        <v>71</v>
      </c>
      <c r="H79" s="26">
        <v>45030</v>
      </c>
      <c r="I79" t="s">
        <v>59</v>
      </c>
      <c r="J79" t="str">
        <f>INDEX(subscriptions!$K:$K,MATCH(customers!$A79,subscriptions!$B:$B,0))</f>
        <v>Enterprise</v>
      </c>
      <c r="K79" t="str">
        <f>INDEX(subscriptions!$L:$L,MATCH(customers!$A79,subscriptions!$B:$B,0))</f>
        <v>Monthly</v>
      </c>
      <c r="L79" s="26">
        <f t="shared" si="1"/>
        <v>45017</v>
      </c>
      <c r="M79">
        <v>1</v>
      </c>
      <c r="N79">
        <f>SUMIFS(orders!$H:$H,orders!$B:$B,customers!$A79)</f>
        <v>3230.9999999999991</v>
      </c>
      <c r="O79" t="str">
        <f>IF(COUNTIFS(orders!$B:$B,customers!$A79,orders!$I:$I,"&gt;="&amp;'Customer LTV'!$D$5,orders!$I:$I,"&lt;="&amp;'Customer LTV'!$D$6)&gt;0,"Y","N")</f>
        <v>Y</v>
      </c>
    </row>
    <row r="80" spans="1:15" x14ac:dyDescent="0.25">
      <c r="A80" t="s">
        <v>3033</v>
      </c>
      <c r="B80" t="s">
        <v>4312</v>
      </c>
      <c r="C80" t="s">
        <v>4313</v>
      </c>
      <c r="D80" t="s">
        <v>4314</v>
      </c>
      <c r="E80" t="s">
        <v>69</v>
      </c>
      <c r="F80" t="s">
        <v>24</v>
      </c>
      <c r="G80" t="s">
        <v>70</v>
      </c>
      <c r="H80" s="26">
        <v>44618</v>
      </c>
      <c r="I80" t="s">
        <v>34</v>
      </c>
      <c r="J80" t="str">
        <f>INDEX(subscriptions!$K:$K,MATCH(customers!$A80,subscriptions!$B:$B,0))</f>
        <v>Basic</v>
      </c>
      <c r="K80" t="str">
        <f>INDEX(subscriptions!$L:$L,MATCH(customers!$A80,subscriptions!$B:$B,0))</f>
        <v>Monthly</v>
      </c>
      <c r="L80" s="26">
        <f t="shared" si="1"/>
        <v>44593</v>
      </c>
      <c r="M80">
        <v>1</v>
      </c>
      <c r="N80">
        <f>SUMIFS(orders!$H:$H,orders!$B:$B,customers!$A80)</f>
        <v>420</v>
      </c>
      <c r="O80" t="str">
        <f>IF(COUNTIFS(orders!$B:$B,customers!$A80,orders!$I:$I,"&gt;="&amp;'Customer LTV'!$D$5,orders!$I:$I,"&lt;="&amp;'Customer LTV'!$D$6)&gt;0,"Y","N")</f>
        <v>N</v>
      </c>
    </row>
    <row r="81" spans="1:15" x14ac:dyDescent="0.25">
      <c r="A81" t="s">
        <v>3355</v>
      </c>
      <c r="B81" t="s">
        <v>4315</v>
      </c>
      <c r="C81" t="s">
        <v>4316</v>
      </c>
      <c r="D81" t="s">
        <v>4317</v>
      </c>
      <c r="E81" t="s">
        <v>69</v>
      </c>
      <c r="F81" t="s">
        <v>24</v>
      </c>
      <c r="G81" t="s">
        <v>70</v>
      </c>
      <c r="H81" s="26">
        <v>45466</v>
      </c>
      <c r="I81" t="s">
        <v>4088</v>
      </c>
      <c r="J81" t="str">
        <f>INDEX(subscriptions!$K:$K,MATCH(customers!$A81,subscriptions!$B:$B,0))</f>
        <v>Basic</v>
      </c>
      <c r="K81" t="str">
        <f>INDEX(subscriptions!$L:$L,MATCH(customers!$A81,subscriptions!$B:$B,0))</f>
        <v>Monthly</v>
      </c>
      <c r="L81" s="26">
        <f t="shared" si="1"/>
        <v>45444</v>
      </c>
      <c r="M81">
        <v>1</v>
      </c>
      <c r="N81">
        <f>SUMIFS(orders!$H:$H,orders!$B:$B,customers!$A81)</f>
        <v>954.9000000000002</v>
      </c>
      <c r="O81" t="str">
        <f>IF(COUNTIFS(orders!$B:$B,customers!$A81,orders!$I:$I,"&gt;="&amp;'Customer LTV'!$D$5,orders!$I:$I,"&lt;="&amp;'Customer LTV'!$D$6)&gt;0,"Y","N")</f>
        <v>N</v>
      </c>
    </row>
    <row r="82" spans="1:15" x14ac:dyDescent="0.25">
      <c r="A82" t="s">
        <v>1549</v>
      </c>
      <c r="B82" t="s">
        <v>4318</v>
      </c>
      <c r="C82" t="s">
        <v>4319</v>
      </c>
      <c r="D82" t="s">
        <v>4320</v>
      </c>
      <c r="E82" t="s">
        <v>72</v>
      </c>
      <c r="F82" t="s">
        <v>24</v>
      </c>
      <c r="G82" t="s">
        <v>70</v>
      </c>
      <c r="H82" s="26">
        <v>44987</v>
      </c>
      <c r="I82" t="s">
        <v>59</v>
      </c>
      <c r="J82" t="str">
        <f>INDEX(subscriptions!$K:$K,MATCH(customers!$A82,subscriptions!$B:$B,0))</f>
        <v>Basic</v>
      </c>
      <c r="K82" t="str">
        <f>INDEX(subscriptions!$L:$L,MATCH(customers!$A82,subscriptions!$B:$B,0))</f>
        <v>Monthly</v>
      </c>
      <c r="L82" s="26">
        <f t="shared" si="1"/>
        <v>44986</v>
      </c>
      <c r="M82">
        <v>1</v>
      </c>
      <c r="N82">
        <f>SUMIFS(orders!$H:$H,orders!$B:$B,customers!$A82)</f>
        <v>540</v>
      </c>
      <c r="O82" t="str">
        <f>IF(COUNTIFS(orders!$B:$B,customers!$A82,orders!$I:$I,"&gt;="&amp;'Customer LTV'!$D$5,orders!$I:$I,"&lt;="&amp;'Customer LTV'!$D$6)&gt;0,"Y","N")</f>
        <v>Y</v>
      </c>
    </row>
    <row r="83" spans="1:15" x14ac:dyDescent="0.25">
      <c r="A83" t="s">
        <v>3990</v>
      </c>
      <c r="B83" t="s">
        <v>4321</v>
      </c>
      <c r="C83" t="s">
        <v>4322</v>
      </c>
      <c r="D83" t="s">
        <v>4323</v>
      </c>
      <c r="E83" t="s">
        <v>73</v>
      </c>
      <c r="F83" t="s">
        <v>26</v>
      </c>
      <c r="G83" t="s">
        <v>70</v>
      </c>
      <c r="H83" s="26">
        <v>44784</v>
      </c>
      <c r="I83" t="s">
        <v>4088</v>
      </c>
      <c r="J83" t="str">
        <f>INDEX(subscriptions!$K:$K,MATCH(customers!$A83,subscriptions!$B:$B,0))</f>
        <v>Pro</v>
      </c>
      <c r="K83" t="str">
        <f>INDEX(subscriptions!$L:$L,MATCH(customers!$A83,subscriptions!$B:$B,0))</f>
        <v>Monthly</v>
      </c>
      <c r="L83" s="26">
        <f t="shared" si="1"/>
        <v>44774</v>
      </c>
      <c r="M83">
        <v>1</v>
      </c>
      <c r="N83">
        <f>SUMIFS(orders!$H:$H,orders!$B:$B,customers!$A83)</f>
        <v>1920</v>
      </c>
      <c r="O83" t="str">
        <f>IF(COUNTIFS(orders!$B:$B,customers!$A83,orders!$I:$I,"&gt;="&amp;'Customer LTV'!$D$5,orders!$I:$I,"&lt;="&amp;'Customer LTV'!$D$6)&gt;0,"Y","N")</f>
        <v>Y</v>
      </c>
    </row>
    <row r="84" spans="1:15" x14ac:dyDescent="0.25">
      <c r="A84" t="s">
        <v>1095</v>
      </c>
      <c r="B84" t="s">
        <v>4324</v>
      </c>
      <c r="C84" t="s">
        <v>4325</v>
      </c>
      <c r="D84" t="s">
        <v>4326</v>
      </c>
      <c r="E84" t="s">
        <v>69</v>
      </c>
      <c r="F84" t="s">
        <v>26</v>
      </c>
      <c r="G84" t="s">
        <v>70</v>
      </c>
      <c r="H84" s="26">
        <v>45148</v>
      </c>
      <c r="I84" t="s">
        <v>34</v>
      </c>
      <c r="J84" t="str">
        <f>INDEX(subscriptions!$K:$K,MATCH(customers!$A84,subscriptions!$B:$B,0))</f>
        <v>Basic</v>
      </c>
      <c r="K84" t="str">
        <f>INDEX(subscriptions!$L:$L,MATCH(customers!$A84,subscriptions!$B:$B,0))</f>
        <v>Monthly</v>
      </c>
      <c r="L84" s="26">
        <f t="shared" si="1"/>
        <v>45139</v>
      </c>
      <c r="M84">
        <v>1</v>
      </c>
      <c r="N84">
        <f>SUMIFS(orders!$H:$H,orders!$B:$B,customers!$A84)</f>
        <v>960</v>
      </c>
      <c r="O84" t="str">
        <f>IF(COUNTIFS(orders!$B:$B,customers!$A84,orders!$I:$I,"&gt;="&amp;'Customer LTV'!$D$5,orders!$I:$I,"&lt;="&amp;'Customer LTV'!$D$6)&gt;0,"Y","N")</f>
        <v>Y</v>
      </c>
    </row>
    <row r="85" spans="1:15" x14ac:dyDescent="0.25">
      <c r="A85" t="s">
        <v>2514</v>
      </c>
      <c r="B85" t="s">
        <v>4327</v>
      </c>
      <c r="C85" t="s">
        <v>4328</v>
      </c>
      <c r="D85" t="s">
        <v>4329</v>
      </c>
      <c r="E85" t="s">
        <v>69</v>
      </c>
      <c r="F85" t="s">
        <v>28</v>
      </c>
      <c r="G85" t="s">
        <v>70</v>
      </c>
      <c r="H85" s="26">
        <v>44874</v>
      </c>
      <c r="I85" t="s">
        <v>59</v>
      </c>
      <c r="J85" t="str">
        <f>INDEX(subscriptions!$K:$K,MATCH(customers!$A85,subscriptions!$B:$B,0))</f>
        <v>Pro</v>
      </c>
      <c r="K85" t="str">
        <f>INDEX(subscriptions!$L:$L,MATCH(customers!$A85,subscriptions!$B:$B,0))</f>
        <v>Monthly</v>
      </c>
      <c r="L85" s="26">
        <f t="shared" si="1"/>
        <v>44866</v>
      </c>
      <c r="M85">
        <v>1</v>
      </c>
      <c r="N85">
        <f>SUMIFS(orders!$H:$H,orders!$B:$B,customers!$A85)</f>
        <v>5676.2999999999984</v>
      </c>
      <c r="O85" t="str">
        <f>IF(COUNTIFS(orders!$B:$B,customers!$A85,orders!$I:$I,"&gt;="&amp;'Customer LTV'!$D$5,orders!$I:$I,"&lt;="&amp;'Customer LTV'!$D$6)&gt;0,"Y","N")</f>
        <v>Y</v>
      </c>
    </row>
    <row r="86" spans="1:15" x14ac:dyDescent="0.25">
      <c r="A86" t="s">
        <v>1492</v>
      </c>
      <c r="B86" t="s">
        <v>4330</v>
      </c>
      <c r="C86" t="s">
        <v>4331</v>
      </c>
      <c r="D86" t="s">
        <v>4332</v>
      </c>
      <c r="E86" t="s">
        <v>69</v>
      </c>
      <c r="F86" t="s">
        <v>24</v>
      </c>
      <c r="G86" t="s">
        <v>70</v>
      </c>
      <c r="H86" s="26">
        <v>44947</v>
      </c>
      <c r="I86" t="s">
        <v>59</v>
      </c>
      <c r="J86" t="str">
        <f>INDEX(subscriptions!$K:$K,MATCH(customers!$A86,subscriptions!$B:$B,0))</f>
        <v>Basic</v>
      </c>
      <c r="K86" t="str">
        <f>INDEX(subscriptions!$L:$L,MATCH(customers!$A86,subscriptions!$B:$B,0))</f>
        <v>Monthly</v>
      </c>
      <c r="L86" s="26">
        <f t="shared" si="1"/>
        <v>44927</v>
      </c>
      <c r="M86">
        <v>1</v>
      </c>
      <c r="N86">
        <f>SUMIFS(orders!$H:$H,orders!$B:$B,customers!$A86)</f>
        <v>2334.8999999999996</v>
      </c>
      <c r="O86" t="str">
        <f>IF(COUNTIFS(orders!$B:$B,customers!$A86,orders!$I:$I,"&gt;="&amp;'Customer LTV'!$D$5,orders!$I:$I,"&lt;="&amp;'Customer LTV'!$D$6)&gt;0,"Y","N")</f>
        <v>Y</v>
      </c>
    </row>
    <row r="87" spans="1:15" x14ac:dyDescent="0.25">
      <c r="A87" t="s">
        <v>220</v>
      </c>
      <c r="B87" t="s">
        <v>4333</v>
      </c>
      <c r="C87" t="s">
        <v>4334</v>
      </c>
      <c r="D87" t="s">
        <v>4335</v>
      </c>
      <c r="E87" t="s">
        <v>69</v>
      </c>
      <c r="F87" t="s">
        <v>26</v>
      </c>
      <c r="G87" t="s">
        <v>70</v>
      </c>
      <c r="H87" s="26">
        <v>45483</v>
      </c>
      <c r="I87" t="s">
        <v>4078</v>
      </c>
      <c r="J87" t="str">
        <f>INDEX(subscriptions!$K:$K,MATCH(customers!$A87,subscriptions!$B:$B,0))</f>
        <v>Pro</v>
      </c>
      <c r="K87" t="str">
        <f>INDEX(subscriptions!$L:$L,MATCH(customers!$A87,subscriptions!$B:$B,0))</f>
        <v>Monthly</v>
      </c>
      <c r="L87" s="26">
        <f t="shared" si="1"/>
        <v>45474</v>
      </c>
      <c r="M87">
        <v>1</v>
      </c>
      <c r="N87">
        <f>SUMIFS(orders!$H:$H,orders!$B:$B,customers!$A87)</f>
        <v>885.60000000000014</v>
      </c>
      <c r="O87" t="str">
        <f>IF(COUNTIFS(orders!$B:$B,customers!$A87,orders!$I:$I,"&gt;="&amp;'Customer LTV'!$D$5,orders!$I:$I,"&lt;="&amp;'Customer LTV'!$D$6)&gt;0,"Y","N")</f>
        <v>N</v>
      </c>
    </row>
    <row r="88" spans="1:15" x14ac:dyDescent="0.25">
      <c r="A88" t="s">
        <v>1664</v>
      </c>
      <c r="B88" t="s">
        <v>4336</v>
      </c>
      <c r="C88" t="s">
        <v>4337</v>
      </c>
      <c r="D88" t="s">
        <v>4338</v>
      </c>
      <c r="E88" t="s">
        <v>69</v>
      </c>
      <c r="F88" t="s">
        <v>25</v>
      </c>
      <c r="G88" t="s">
        <v>70</v>
      </c>
      <c r="H88" s="26">
        <v>45156</v>
      </c>
      <c r="I88" t="s">
        <v>4105</v>
      </c>
      <c r="J88" t="str">
        <f>INDEX(subscriptions!$K:$K,MATCH(customers!$A88,subscriptions!$B:$B,0))</f>
        <v>Basic</v>
      </c>
      <c r="K88" t="str">
        <f>INDEX(subscriptions!$L:$L,MATCH(customers!$A88,subscriptions!$B:$B,0))</f>
        <v>Monthly</v>
      </c>
      <c r="L88" s="26">
        <f t="shared" si="1"/>
        <v>45139</v>
      </c>
      <c r="M88">
        <v>1</v>
      </c>
      <c r="N88">
        <f>SUMIFS(orders!$H:$H,orders!$B:$B,customers!$A88)</f>
        <v>480</v>
      </c>
      <c r="O88" t="str">
        <f>IF(COUNTIFS(orders!$B:$B,customers!$A88,orders!$I:$I,"&gt;="&amp;'Customer LTV'!$D$5,orders!$I:$I,"&lt;="&amp;'Customer LTV'!$D$6)&gt;0,"Y","N")</f>
        <v>Y</v>
      </c>
    </row>
    <row r="89" spans="1:15" x14ac:dyDescent="0.25">
      <c r="A89" t="s">
        <v>391</v>
      </c>
      <c r="B89" t="s">
        <v>4339</v>
      </c>
      <c r="C89" t="s">
        <v>4340</v>
      </c>
      <c r="D89" t="s">
        <v>4341</v>
      </c>
      <c r="E89" t="s">
        <v>73</v>
      </c>
      <c r="F89" t="s">
        <v>24</v>
      </c>
      <c r="G89" t="s">
        <v>70</v>
      </c>
      <c r="H89" s="26">
        <v>45205</v>
      </c>
      <c r="I89" t="s">
        <v>59</v>
      </c>
      <c r="J89" t="str">
        <f>INDEX(subscriptions!$K:$K,MATCH(customers!$A89,subscriptions!$B:$B,0))</f>
        <v>Basic</v>
      </c>
      <c r="K89" t="str">
        <f>INDEX(subscriptions!$L:$L,MATCH(customers!$A89,subscriptions!$B:$B,0))</f>
        <v>Annual</v>
      </c>
      <c r="L89" s="26">
        <f t="shared" si="1"/>
        <v>45200</v>
      </c>
      <c r="M89">
        <v>1</v>
      </c>
      <c r="N89">
        <f>SUMIFS(orders!$H:$H,orders!$B:$B,customers!$A89)</f>
        <v>480</v>
      </c>
      <c r="O89" t="str">
        <f>IF(COUNTIFS(orders!$B:$B,customers!$A89,orders!$I:$I,"&gt;="&amp;'Customer LTV'!$D$5,orders!$I:$I,"&lt;="&amp;'Customer LTV'!$D$6)&gt;0,"Y","N")</f>
        <v>Y</v>
      </c>
    </row>
    <row r="90" spans="1:15" x14ac:dyDescent="0.25">
      <c r="A90" t="s">
        <v>3046</v>
      </c>
      <c r="B90" t="s">
        <v>4342</v>
      </c>
      <c r="C90" t="s">
        <v>4160</v>
      </c>
      <c r="D90" t="s">
        <v>4343</v>
      </c>
      <c r="E90" t="s">
        <v>69</v>
      </c>
      <c r="F90" t="s">
        <v>25</v>
      </c>
      <c r="G90" t="s">
        <v>70</v>
      </c>
      <c r="H90" s="26">
        <v>45478</v>
      </c>
      <c r="I90" t="s">
        <v>4088</v>
      </c>
      <c r="J90" t="str">
        <f>INDEX(subscriptions!$K:$K,MATCH(customers!$A90,subscriptions!$B:$B,0))</f>
        <v>Pro</v>
      </c>
      <c r="K90" t="str">
        <f>INDEX(subscriptions!$L:$L,MATCH(customers!$A90,subscriptions!$B:$B,0))</f>
        <v>Monthly</v>
      </c>
      <c r="L90" s="26">
        <f t="shared" si="1"/>
        <v>45474</v>
      </c>
      <c r="M90">
        <v>1</v>
      </c>
      <c r="N90">
        <f>SUMIFS(orders!$H:$H,orders!$B:$B,customers!$A90)</f>
        <v>885.60000000000014</v>
      </c>
      <c r="O90" t="str">
        <f>IF(COUNTIFS(orders!$B:$B,customers!$A90,orders!$I:$I,"&gt;="&amp;'Customer LTV'!$D$5,orders!$I:$I,"&lt;="&amp;'Customer LTV'!$D$6)&gt;0,"Y","N")</f>
        <v>N</v>
      </c>
    </row>
    <row r="91" spans="1:15" x14ac:dyDescent="0.25">
      <c r="A91" t="s">
        <v>3084</v>
      </c>
      <c r="B91" t="s">
        <v>4344</v>
      </c>
      <c r="C91" t="s">
        <v>4345</v>
      </c>
      <c r="D91" t="s">
        <v>4346</v>
      </c>
      <c r="E91" t="s">
        <v>69</v>
      </c>
      <c r="F91" t="s">
        <v>24</v>
      </c>
      <c r="G91" t="s">
        <v>70</v>
      </c>
      <c r="H91" s="26">
        <v>45388</v>
      </c>
      <c r="I91" t="s">
        <v>4088</v>
      </c>
      <c r="J91" t="str">
        <f>INDEX(subscriptions!$K:$K,MATCH(customers!$A91,subscriptions!$B:$B,0))</f>
        <v>Basic</v>
      </c>
      <c r="K91" t="str">
        <f>INDEX(subscriptions!$L:$L,MATCH(customers!$A91,subscriptions!$B:$B,0))</f>
        <v>Annual</v>
      </c>
      <c r="L91" s="26">
        <f t="shared" si="1"/>
        <v>45383</v>
      </c>
      <c r="M91">
        <v>1</v>
      </c>
      <c r="N91">
        <f>SUMIFS(orders!$H:$H,orders!$B:$B,customers!$A91)</f>
        <v>480</v>
      </c>
      <c r="O91" t="str">
        <f>IF(COUNTIFS(orders!$B:$B,customers!$A91,orders!$I:$I,"&gt;="&amp;'Customer LTV'!$D$5,orders!$I:$I,"&lt;="&amp;'Customer LTV'!$D$6)&gt;0,"Y","N")</f>
        <v>N</v>
      </c>
    </row>
    <row r="92" spans="1:15" x14ac:dyDescent="0.25">
      <c r="A92" t="s">
        <v>3980</v>
      </c>
      <c r="B92" t="s">
        <v>4347</v>
      </c>
      <c r="C92" t="s">
        <v>4348</v>
      </c>
      <c r="D92" t="s">
        <v>4349</v>
      </c>
      <c r="E92" t="s">
        <v>73</v>
      </c>
      <c r="F92" t="s">
        <v>25</v>
      </c>
      <c r="G92" t="s">
        <v>70</v>
      </c>
      <c r="H92" s="26">
        <v>44627</v>
      </c>
      <c r="I92" t="s">
        <v>4105</v>
      </c>
      <c r="J92" t="str">
        <f>INDEX(subscriptions!$K:$K,MATCH(customers!$A92,subscriptions!$B:$B,0))</f>
        <v>Enterprise</v>
      </c>
      <c r="K92" t="str">
        <f>INDEX(subscriptions!$L:$L,MATCH(customers!$A92,subscriptions!$B:$B,0))</f>
        <v>Monthly</v>
      </c>
      <c r="L92" s="26">
        <f t="shared" si="1"/>
        <v>44621</v>
      </c>
      <c r="M92">
        <v>1</v>
      </c>
      <c r="N92">
        <f>SUMIFS(orders!$H:$H,orders!$B:$B,customers!$A92)</f>
        <v>1024.6500000000001</v>
      </c>
      <c r="O92" t="str">
        <f>IF(COUNTIFS(orders!$B:$B,customers!$A92,orders!$I:$I,"&gt;="&amp;'Customer LTV'!$D$5,orders!$I:$I,"&lt;="&amp;'Customer LTV'!$D$6)&gt;0,"Y","N")</f>
        <v>N</v>
      </c>
    </row>
    <row r="93" spans="1:15" x14ac:dyDescent="0.25">
      <c r="A93" t="s">
        <v>1277</v>
      </c>
      <c r="B93" t="s">
        <v>4350</v>
      </c>
      <c r="C93" t="s">
        <v>4351</v>
      </c>
      <c r="D93" t="s">
        <v>4352</v>
      </c>
      <c r="E93" t="s">
        <v>69</v>
      </c>
      <c r="F93" t="s">
        <v>28</v>
      </c>
      <c r="G93" t="s">
        <v>70</v>
      </c>
      <c r="H93" s="26">
        <v>45160</v>
      </c>
      <c r="I93" t="s">
        <v>4088</v>
      </c>
      <c r="J93" t="str">
        <f>INDEX(subscriptions!$K:$K,MATCH(customers!$A93,subscriptions!$B:$B,0))</f>
        <v>Basic</v>
      </c>
      <c r="K93" t="str">
        <f>INDEX(subscriptions!$L:$L,MATCH(customers!$A93,subscriptions!$B:$B,0))</f>
        <v>Monthly</v>
      </c>
      <c r="L93" s="26">
        <f t="shared" si="1"/>
        <v>45139</v>
      </c>
      <c r="M93">
        <v>1</v>
      </c>
      <c r="N93">
        <f>SUMIFS(orders!$H:$H,orders!$B:$B,customers!$A93)</f>
        <v>1380</v>
      </c>
      <c r="O93" t="str">
        <f>IF(COUNTIFS(orders!$B:$B,customers!$A93,orders!$I:$I,"&gt;="&amp;'Customer LTV'!$D$5,orders!$I:$I,"&lt;="&amp;'Customer LTV'!$D$6)&gt;0,"Y","N")</f>
        <v>Y</v>
      </c>
    </row>
    <row r="94" spans="1:15" x14ac:dyDescent="0.25">
      <c r="A94" t="s">
        <v>2885</v>
      </c>
      <c r="B94" t="s">
        <v>4353</v>
      </c>
      <c r="C94" t="s">
        <v>4354</v>
      </c>
      <c r="D94" t="s">
        <v>4355</v>
      </c>
      <c r="E94" t="s">
        <v>69</v>
      </c>
      <c r="F94" t="s">
        <v>26</v>
      </c>
      <c r="G94" t="s">
        <v>70</v>
      </c>
      <c r="H94" s="26">
        <v>45305</v>
      </c>
      <c r="I94" t="s">
        <v>4088</v>
      </c>
      <c r="J94" t="str">
        <f>INDEX(subscriptions!$K:$K,MATCH(customers!$A94,subscriptions!$B:$B,0))</f>
        <v>Pro</v>
      </c>
      <c r="K94" t="str">
        <f>INDEX(subscriptions!$L:$L,MATCH(customers!$A94,subscriptions!$B:$B,0))</f>
        <v>Monthly</v>
      </c>
      <c r="L94" s="26">
        <f t="shared" si="1"/>
        <v>45292</v>
      </c>
      <c r="M94">
        <v>1</v>
      </c>
      <c r="N94">
        <f>SUMIFS(orders!$H:$H,orders!$B:$B,customers!$A94)</f>
        <v>2510.1000000000004</v>
      </c>
      <c r="O94" t="str">
        <f>IF(COUNTIFS(orders!$B:$B,customers!$A94,orders!$I:$I,"&gt;="&amp;'Customer LTV'!$D$5,orders!$I:$I,"&lt;="&amp;'Customer LTV'!$D$6)&gt;0,"Y","N")</f>
        <v>N</v>
      </c>
    </row>
    <row r="95" spans="1:15" x14ac:dyDescent="0.25">
      <c r="A95" t="s">
        <v>473</v>
      </c>
      <c r="B95" t="s">
        <v>4356</v>
      </c>
      <c r="C95" t="s">
        <v>4357</v>
      </c>
      <c r="D95" t="s">
        <v>4358</v>
      </c>
      <c r="E95" t="s">
        <v>73</v>
      </c>
      <c r="F95" t="s">
        <v>25</v>
      </c>
      <c r="G95" t="s">
        <v>70</v>
      </c>
      <c r="H95" s="26">
        <v>45289</v>
      </c>
      <c r="I95" t="s">
        <v>59</v>
      </c>
      <c r="J95" t="str">
        <f>INDEX(subscriptions!$K:$K,MATCH(customers!$A95,subscriptions!$B:$B,0))</f>
        <v>Pro</v>
      </c>
      <c r="K95" t="str">
        <f>INDEX(subscriptions!$L:$L,MATCH(customers!$A95,subscriptions!$B:$B,0))</f>
        <v>Monthly</v>
      </c>
      <c r="L95" s="26">
        <f t="shared" si="1"/>
        <v>45261</v>
      </c>
      <c r="M95">
        <v>1</v>
      </c>
      <c r="N95">
        <f>SUMIFS(orders!$H:$H,orders!$B:$B,customers!$A95)</f>
        <v>862.8</v>
      </c>
      <c r="O95" t="str">
        <f>IF(COUNTIFS(orders!$B:$B,customers!$A95,orders!$I:$I,"&gt;="&amp;'Customer LTV'!$D$5,orders!$I:$I,"&lt;="&amp;'Customer LTV'!$D$6)&gt;0,"Y","N")</f>
        <v>Y</v>
      </c>
    </row>
    <row r="96" spans="1:15" x14ac:dyDescent="0.25">
      <c r="A96" t="s">
        <v>3378</v>
      </c>
      <c r="B96" t="s">
        <v>4359</v>
      </c>
      <c r="C96" t="s">
        <v>4360</v>
      </c>
      <c r="D96" t="s">
        <v>4361</v>
      </c>
      <c r="E96" t="s">
        <v>72</v>
      </c>
      <c r="F96" t="s">
        <v>26</v>
      </c>
      <c r="G96" t="s">
        <v>70</v>
      </c>
      <c r="H96" s="26">
        <v>45056</v>
      </c>
      <c r="I96" t="s">
        <v>4088</v>
      </c>
      <c r="J96" t="str">
        <f>INDEX(subscriptions!$K:$K,MATCH(customers!$A96,subscriptions!$B:$B,0))</f>
        <v>Pro</v>
      </c>
      <c r="K96" t="str">
        <f>INDEX(subscriptions!$L:$L,MATCH(customers!$A96,subscriptions!$B:$B,0))</f>
        <v>Monthly</v>
      </c>
      <c r="L96" s="26">
        <f t="shared" si="1"/>
        <v>45047</v>
      </c>
      <c r="M96">
        <v>1</v>
      </c>
      <c r="N96">
        <f>SUMIFS(orders!$H:$H,orders!$B:$B,customers!$A96)</f>
        <v>2187</v>
      </c>
      <c r="O96" t="str">
        <f>IF(COUNTIFS(orders!$B:$B,customers!$A96,orders!$I:$I,"&gt;="&amp;'Customer LTV'!$D$5,orders!$I:$I,"&lt;="&amp;'Customer LTV'!$D$6)&gt;0,"Y","N")</f>
        <v>Y</v>
      </c>
    </row>
    <row r="97" spans="1:15" x14ac:dyDescent="0.25">
      <c r="A97" t="s">
        <v>180</v>
      </c>
      <c r="B97" t="s">
        <v>4362</v>
      </c>
      <c r="C97" t="s">
        <v>4363</v>
      </c>
      <c r="D97" t="s">
        <v>4364</v>
      </c>
      <c r="E97" t="s">
        <v>72</v>
      </c>
      <c r="F97" t="s">
        <v>25</v>
      </c>
      <c r="G97" t="s">
        <v>70</v>
      </c>
      <c r="H97" s="26">
        <v>45177</v>
      </c>
      <c r="I97" t="s">
        <v>4088</v>
      </c>
      <c r="J97" t="str">
        <f>INDEX(subscriptions!$K:$K,MATCH(customers!$A97,subscriptions!$B:$B,0))</f>
        <v>Basic</v>
      </c>
      <c r="K97" t="str">
        <f>INDEX(subscriptions!$L:$L,MATCH(customers!$A97,subscriptions!$B:$B,0))</f>
        <v>Monthly</v>
      </c>
      <c r="L97" s="26">
        <f t="shared" si="1"/>
        <v>45170</v>
      </c>
      <c r="M97">
        <v>1</v>
      </c>
      <c r="N97">
        <f>SUMIFS(orders!$H:$H,orders!$B:$B,customers!$A97)</f>
        <v>4744.7999999999993</v>
      </c>
      <c r="O97" t="str">
        <f>IF(COUNTIFS(orders!$B:$B,customers!$A97,orders!$I:$I,"&gt;="&amp;'Customer LTV'!$D$5,orders!$I:$I,"&lt;="&amp;'Customer LTV'!$D$6)&gt;0,"Y","N")</f>
        <v>Y</v>
      </c>
    </row>
    <row r="98" spans="1:15" x14ac:dyDescent="0.25">
      <c r="A98" t="s">
        <v>832</v>
      </c>
      <c r="B98" t="s">
        <v>4365</v>
      </c>
      <c r="C98" t="s">
        <v>4366</v>
      </c>
      <c r="D98" t="s">
        <v>4367</v>
      </c>
      <c r="E98" t="s">
        <v>69</v>
      </c>
      <c r="F98" t="s">
        <v>24</v>
      </c>
      <c r="G98" t="s">
        <v>70</v>
      </c>
      <c r="H98" s="26">
        <v>45275</v>
      </c>
      <c r="I98" t="s">
        <v>34</v>
      </c>
      <c r="J98" t="str">
        <f>INDEX(subscriptions!$K:$K,MATCH(customers!$A98,subscriptions!$B:$B,0))</f>
        <v>Basic</v>
      </c>
      <c r="K98" t="str">
        <f>INDEX(subscriptions!$L:$L,MATCH(customers!$A98,subscriptions!$B:$B,0))</f>
        <v>Monthly</v>
      </c>
      <c r="L98" s="26">
        <f t="shared" si="1"/>
        <v>45261</v>
      </c>
      <c r="M98">
        <v>1</v>
      </c>
      <c r="N98">
        <f>SUMIFS(orders!$H:$H,orders!$B:$B,customers!$A98)</f>
        <v>1080</v>
      </c>
      <c r="O98" t="str">
        <f>IF(COUNTIFS(orders!$B:$B,customers!$A98,orders!$I:$I,"&gt;="&amp;'Customer LTV'!$D$5,orders!$I:$I,"&lt;="&amp;'Customer LTV'!$D$6)&gt;0,"Y","N")</f>
        <v>Y</v>
      </c>
    </row>
    <row r="99" spans="1:15" x14ac:dyDescent="0.25">
      <c r="A99" t="s">
        <v>3926</v>
      </c>
      <c r="B99" t="s">
        <v>4368</v>
      </c>
      <c r="C99" t="s">
        <v>4369</v>
      </c>
      <c r="D99" t="s">
        <v>4370</v>
      </c>
      <c r="E99" t="s">
        <v>72</v>
      </c>
      <c r="F99" t="s">
        <v>28</v>
      </c>
      <c r="G99" t="s">
        <v>70</v>
      </c>
      <c r="H99" s="26">
        <v>44826</v>
      </c>
      <c r="I99" t="s">
        <v>4105</v>
      </c>
      <c r="J99" t="str">
        <f>INDEX(subscriptions!$K:$K,MATCH(customers!$A99,subscriptions!$B:$B,0))</f>
        <v>Basic</v>
      </c>
      <c r="K99" t="str">
        <f>INDEX(subscriptions!$L:$L,MATCH(customers!$A99,subscriptions!$B:$B,0))</f>
        <v>Monthly</v>
      </c>
      <c r="L99" s="26">
        <f t="shared" si="1"/>
        <v>44805</v>
      </c>
      <c r="M99">
        <v>1</v>
      </c>
      <c r="N99">
        <f>SUMIFS(orders!$H:$H,orders!$B:$B,customers!$A99)</f>
        <v>802.80000000000007</v>
      </c>
      <c r="O99" t="str">
        <f>IF(COUNTIFS(orders!$B:$B,customers!$A99,orders!$I:$I,"&gt;="&amp;'Customer LTV'!$D$5,orders!$I:$I,"&lt;="&amp;'Customer LTV'!$D$6)&gt;0,"Y","N")</f>
        <v>Y</v>
      </c>
    </row>
    <row r="100" spans="1:15" x14ac:dyDescent="0.25">
      <c r="A100" t="s">
        <v>1371</v>
      </c>
      <c r="B100" t="s">
        <v>4371</v>
      </c>
      <c r="C100" t="s">
        <v>4372</v>
      </c>
      <c r="D100" t="s">
        <v>4373</v>
      </c>
      <c r="E100" t="s">
        <v>69</v>
      </c>
      <c r="F100" t="s">
        <v>24</v>
      </c>
      <c r="G100" t="s">
        <v>70</v>
      </c>
      <c r="H100" s="26">
        <v>44695</v>
      </c>
      <c r="I100" t="s">
        <v>34</v>
      </c>
      <c r="J100" t="str">
        <f>INDEX(subscriptions!$K:$K,MATCH(customers!$A100,subscriptions!$B:$B,0))</f>
        <v>Basic</v>
      </c>
      <c r="K100" t="str">
        <f>INDEX(subscriptions!$L:$L,MATCH(customers!$A100,subscriptions!$B:$B,0))</f>
        <v>Monthly</v>
      </c>
      <c r="L100" s="26">
        <f t="shared" si="1"/>
        <v>44682</v>
      </c>
      <c r="M100">
        <v>1</v>
      </c>
      <c r="N100">
        <f>SUMIFS(orders!$H:$H,orders!$B:$B,customers!$A100)</f>
        <v>480</v>
      </c>
      <c r="O100" t="str">
        <f>IF(COUNTIFS(orders!$B:$B,customers!$A100,orders!$I:$I,"&gt;="&amp;'Customer LTV'!$D$5,orders!$I:$I,"&lt;="&amp;'Customer LTV'!$D$6)&gt;0,"Y","N")</f>
        <v>N</v>
      </c>
    </row>
    <row r="101" spans="1:15" x14ac:dyDescent="0.25">
      <c r="A101" t="s">
        <v>2040</v>
      </c>
      <c r="B101" t="s">
        <v>4374</v>
      </c>
      <c r="C101" t="s">
        <v>4375</v>
      </c>
      <c r="D101" t="s">
        <v>4376</v>
      </c>
      <c r="E101" t="s">
        <v>69</v>
      </c>
      <c r="F101" t="s">
        <v>24</v>
      </c>
      <c r="G101" t="s">
        <v>70</v>
      </c>
      <c r="H101" s="26">
        <v>45361</v>
      </c>
      <c r="I101" t="s">
        <v>4105</v>
      </c>
      <c r="J101" t="str">
        <f>INDEX(subscriptions!$K:$K,MATCH(customers!$A101,subscriptions!$B:$B,0))</f>
        <v>Pro</v>
      </c>
      <c r="K101" t="str">
        <f>INDEX(subscriptions!$L:$L,MATCH(customers!$A101,subscriptions!$B:$B,0))</f>
        <v>Monthly</v>
      </c>
      <c r="L101" s="26">
        <f t="shared" si="1"/>
        <v>45352</v>
      </c>
      <c r="M101">
        <v>1</v>
      </c>
      <c r="N101">
        <f>SUMIFS(orders!$H:$H,orders!$B:$B,customers!$A101)</f>
        <v>1706.8500000000004</v>
      </c>
      <c r="O101" t="str">
        <f>IF(COUNTIFS(orders!$B:$B,customers!$A101,orders!$I:$I,"&gt;="&amp;'Customer LTV'!$D$5,orders!$I:$I,"&lt;="&amp;'Customer LTV'!$D$6)&gt;0,"Y","N")</f>
        <v>N</v>
      </c>
    </row>
    <row r="102" spans="1:15" x14ac:dyDescent="0.25">
      <c r="A102" t="s">
        <v>1426</v>
      </c>
      <c r="B102" t="s">
        <v>4377</v>
      </c>
      <c r="C102" t="s">
        <v>4378</v>
      </c>
      <c r="D102" t="s">
        <v>4379</v>
      </c>
      <c r="E102" t="s">
        <v>72</v>
      </c>
      <c r="F102" t="s">
        <v>25</v>
      </c>
      <c r="G102" t="s">
        <v>71</v>
      </c>
      <c r="H102" s="26">
        <v>44720</v>
      </c>
      <c r="I102" t="s">
        <v>4078</v>
      </c>
      <c r="J102" t="str">
        <f>INDEX(subscriptions!$K:$K,MATCH(customers!$A102,subscriptions!$B:$B,0))</f>
        <v>Basic</v>
      </c>
      <c r="K102" t="str">
        <f>INDEX(subscriptions!$L:$L,MATCH(customers!$A102,subscriptions!$B:$B,0))</f>
        <v>Annual</v>
      </c>
      <c r="L102" s="26">
        <f t="shared" si="1"/>
        <v>44713</v>
      </c>
      <c r="M102">
        <v>1</v>
      </c>
      <c r="N102">
        <f>SUMIFS(orders!$H:$H,orders!$B:$B,customers!$A102)</f>
        <v>1920</v>
      </c>
      <c r="O102" t="str">
        <f>IF(COUNTIFS(orders!$B:$B,customers!$A102,orders!$I:$I,"&gt;="&amp;'Customer LTV'!$D$5,orders!$I:$I,"&lt;="&amp;'Customer LTV'!$D$6)&gt;0,"Y","N")</f>
        <v>Y</v>
      </c>
    </row>
    <row r="103" spans="1:15" x14ac:dyDescent="0.25">
      <c r="A103" t="s">
        <v>3149</v>
      </c>
      <c r="B103" t="s">
        <v>4380</v>
      </c>
      <c r="C103" t="s">
        <v>4381</v>
      </c>
      <c r="D103" t="s">
        <v>4382</v>
      </c>
      <c r="E103" t="s">
        <v>69</v>
      </c>
      <c r="F103" t="s">
        <v>25</v>
      </c>
      <c r="G103" t="s">
        <v>70</v>
      </c>
      <c r="H103" s="26">
        <v>44680</v>
      </c>
      <c r="I103" t="s">
        <v>34</v>
      </c>
      <c r="J103" t="str">
        <f>INDEX(subscriptions!$K:$K,MATCH(customers!$A103,subscriptions!$B:$B,0))</f>
        <v>Basic</v>
      </c>
      <c r="K103" t="str">
        <f>INDEX(subscriptions!$L:$L,MATCH(customers!$A103,subscriptions!$B:$B,0))</f>
        <v>Monthly</v>
      </c>
      <c r="L103" s="26">
        <f t="shared" si="1"/>
        <v>44652</v>
      </c>
      <c r="M103">
        <v>1</v>
      </c>
      <c r="N103">
        <f>SUMIFS(orders!$H:$H,orders!$B:$B,customers!$A103)</f>
        <v>1702.8000000000002</v>
      </c>
      <c r="O103" t="str">
        <f>IF(COUNTIFS(orders!$B:$B,customers!$A103,orders!$I:$I,"&gt;="&amp;'Customer LTV'!$D$5,orders!$I:$I,"&lt;="&amp;'Customer LTV'!$D$6)&gt;0,"Y","N")</f>
        <v>Y</v>
      </c>
    </row>
    <row r="104" spans="1:15" x14ac:dyDescent="0.25">
      <c r="A104" t="s">
        <v>3427</v>
      </c>
      <c r="B104" t="s">
        <v>4383</v>
      </c>
      <c r="C104" t="s">
        <v>4384</v>
      </c>
      <c r="D104" t="s">
        <v>4385</v>
      </c>
      <c r="E104" t="s">
        <v>69</v>
      </c>
      <c r="F104" t="s">
        <v>26</v>
      </c>
      <c r="G104" t="s">
        <v>70</v>
      </c>
      <c r="H104" s="26">
        <v>45251</v>
      </c>
      <c r="I104" t="s">
        <v>59</v>
      </c>
      <c r="J104" t="str">
        <f>INDEX(subscriptions!$K:$K,MATCH(customers!$A104,subscriptions!$B:$B,0))</f>
        <v>Pro</v>
      </c>
      <c r="K104" t="str">
        <f>INDEX(subscriptions!$L:$L,MATCH(customers!$A104,subscriptions!$B:$B,0))</f>
        <v>Monthly</v>
      </c>
      <c r="L104" s="26">
        <f t="shared" si="1"/>
        <v>45231</v>
      </c>
      <c r="M104">
        <v>1</v>
      </c>
      <c r="N104">
        <f>SUMIFS(orders!$H:$H,orders!$B:$B,customers!$A104)</f>
        <v>110.7</v>
      </c>
      <c r="O104" t="str">
        <f>IF(COUNTIFS(orders!$B:$B,customers!$A104,orders!$I:$I,"&gt;="&amp;'Customer LTV'!$D$5,orders!$I:$I,"&lt;="&amp;'Customer LTV'!$D$6)&gt;0,"Y","N")</f>
        <v>Y</v>
      </c>
    </row>
    <row r="105" spans="1:15" x14ac:dyDescent="0.25">
      <c r="A105" t="s">
        <v>1620</v>
      </c>
      <c r="B105" t="s">
        <v>4386</v>
      </c>
      <c r="C105" t="s">
        <v>4387</v>
      </c>
      <c r="D105" t="s">
        <v>4388</v>
      </c>
      <c r="E105" t="s">
        <v>73</v>
      </c>
      <c r="F105" t="s">
        <v>26</v>
      </c>
      <c r="G105" t="s">
        <v>71</v>
      </c>
      <c r="H105" s="26">
        <v>45106</v>
      </c>
      <c r="I105" t="s">
        <v>4078</v>
      </c>
      <c r="J105" t="str">
        <f>INDEX(subscriptions!$K:$K,MATCH(customers!$A105,subscriptions!$B:$B,0))</f>
        <v>Pro</v>
      </c>
      <c r="K105" t="str">
        <f>INDEX(subscriptions!$L:$L,MATCH(customers!$A105,subscriptions!$B:$B,0))</f>
        <v>Monthly</v>
      </c>
      <c r="L105" s="26">
        <f t="shared" si="1"/>
        <v>45078</v>
      </c>
      <c r="M105">
        <v>1</v>
      </c>
      <c r="N105">
        <f>SUMIFS(orders!$H:$H,orders!$B:$B,customers!$A105)</f>
        <v>2007.0000000000005</v>
      </c>
      <c r="O105" t="str">
        <f>IF(COUNTIFS(orders!$B:$B,customers!$A105,orders!$I:$I,"&gt;="&amp;'Customer LTV'!$D$5,orders!$I:$I,"&lt;="&amp;'Customer LTV'!$D$6)&gt;0,"Y","N")</f>
        <v>Y</v>
      </c>
    </row>
    <row r="106" spans="1:15" x14ac:dyDescent="0.25">
      <c r="A106" t="s">
        <v>1677</v>
      </c>
      <c r="B106" t="s">
        <v>4389</v>
      </c>
      <c r="C106" t="s">
        <v>4390</v>
      </c>
      <c r="D106" t="s">
        <v>4391</v>
      </c>
      <c r="E106" t="s">
        <v>69</v>
      </c>
      <c r="F106" t="s">
        <v>26</v>
      </c>
      <c r="G106" t="s">
        <v>70</v>
      </c>
      <c r="H106" s="26">
        <v>44651</v>
      </c>
      <c r="I106" t="s">
        <v>59</v>
      </c>
      <c r="J106" t="str">
        <f>INDEX(subscriptions!$K:$K,MATCH(customers!$A106,subscriptions!$B:$B,0))</f>
        <v>Pro</v>
      </c>
      <c r="K106" t="str">
        <f>INDEX(subscriptions!$L:$L,MATCH(customers!$A106,subscriptions!$B:$B,0))</f>
        <v>Monthly</v>
      </c>
      <c r="L106" s="26">
        <f t="shared" si="1"/>
        <v>44621</v>
      </c>
      <c r="M106">
        <v>1</v>
      </c>
      <c r="N106">
        <f>SUMIFS(orders!$H:$H,orders!$B:$B,customers!$A106)</f>
        <v>4366.3499999999995</v>
      </c>
      <c r="O106" t="str">
        <f>IF(COUNTIFS(orders!$B:$B,customers!$A106,orders!$I:$I,"&gt;="&amp;'Customer LTV'!$D$5,orders!$I:$I,"&lt;="&amp;'Customer LTV'!$D$6)&gt;0,"Y","N")</f>
        <v>Y</v>
      </c>
    </row>
    <row r="107" spans="1:15" x14ac:dyDescent="0.25">
      <c r="A107" t="s">
        <v>2822</v>
      </c>
      <c r="B107" t="s">
        <v>4392</v>
      </c>
      <c r="C107" t="s">
        <v>4393</v>
      </c>
      <c r="D107" t="s">
        <v>4394</v>
      </c>
      <c r="E107" t="s">
        <v>69</v>
      </c>
      <c r="F107" t="s">
        <v>24</v>
      </c>
      <c r="G107" t="s">
        <v>71</v>
      </c>
      <c r="H107" s="26">
        <v>45497</v>
      </c>
      <c r="I107" t="s">
        <v>4088</v>
      </c>
      <c r="J107" t="str">
        <f>INDEX(subscriptions!$K:$K,MATCH(customers!$A107,subscriptions!$B:$B,0))</f>
        <v>Basic</v>
      </c>
      <c r="K107" t="str">
        <f>INDEX(subscriptions!$L:$L,MATCH(customers!$A107,subscriptions!$B:$B,0))</f>
        <v>Monthly</v>
      </c>
      <c r="L107" s="26">
        <f t="shared" si="1"/>
        <v>45474</v>
      </c>
      <c r="M107">
        <v>1</v>
      </c>
      <c r="N107">
        <f>SUMIFS(orders!$H:$H,orders!$B:$B,customers!$A107)</f>
        <v>420</v>
      </c>
      <c r="O107" t="str">
        <f>IF(COUNTIFS(orders!$B:$B,customers!$A107,orders!$I:$I,"&gt;="&amp;'Customer LTV'!$D$5,orders!$I:$I,"&lt;="&amp;'Customer LTV'!$D$6)&gt;0,"Y","N")</f>
        <v>N</v>
      </c>
    </row>
    <row r="108" spans="1:15" x14ac:dyDescent="0.25">
      <c r="A108" t="s">
        <v>1335</v>
      </c>
      <c r="B108" t="s">
        <v>4395</v>
      </c>
      <c r="C108" t="s">
        <v>4396</v>
      </c>
      <c r="D108" t="s">
        <v>4397</v>
      </c>
      <c r="E108" t="s">
        <v>69</v>
      </c>
      <c r="F108" t="s">
        <v>24</v>
      </c>
      <c r="G108" t="s">
        <v>70</v>
      </c>
      <c r="H108" s="26">
        <v>45395</v>
      </c>
      <c r="I108" t="s">
        <v>34</v>
      </c>
      <c r="J108" t="str">
        <f>INDEX(subscriptions!$K:$K,MATCH(customers!$A108,subscriptions!$B:$B,0))</f>
        <v>Pro</v>
      </c>
      <c r="K108" t="str">
        <f>INDEX(subscriptions!$L:$L,MATCH(customers!$A108,subscriptions!$B:$B,0))</f>
        <v>Annual</v>
      </c>
      <c r="L108" s="26">
        <f t="shared" si="1"/>
        <v>45383</v>
      </c>
      <c r="M108">
        <v>1</v>
      </c>
      <c r="N108">
        <f>SUMIFS(orders!$H:$H,orders!$B:$B,customers!$A108)</f>
        <v>1180.8</v>
      </c>
      <c r="O108" t="str">
        <f>IF(COUNTIFS(orders!$B:$B,customers!$A108,orders!$I:$I,"&gt;="&amp;'Customer LTV'!$D$5,orders!$I:$I,"&lt;="&amp;'Customer LTV'!$D$6)&gt;0,"Y","N")</f>
        <v>N</v>
      </c>
    </row>
    <row r="109" spans="1:15" x14ac:dyDescent="0.25">
      <c r="A109" t="s">
        <v>3276</v>
      </c>
      <c r="B109" t="s">
        <v>4398</v>
      </c>
      <c r="C109" t="s">
        <v>4399</v>
      </c>
      <c r="D109" t="s">
        <v>4400</v>
      </c>
      <c r="E109" t="s">
        <v>69</v>
      </c>
      <c r="F109" t="s">
        <v>28</v>
      </c>
      <c r="G109" t="s">
        <v>70</v>
      </c>
      <c r="H109" s="26">
        <v>45145</v>
      </c>
      <c r="I109" t="s">
        <v>59</v>
      </c>
      <c r="J109" t="str">
        <f>INDEX(subscriptions!$K:$K,MATCH(customers!$A109,subscriptions!$B:$B,0))</f>
        <v>Basic</v>
      </c>
      <c r="K109" t="str">
        <f>INDEX(subscriptions!$L:$L,MATCH(customers!$A109,subscriptions!$B:$B,0))</f>
        <v>Monthly</v>
      </c>
      <c r="L109" s="26">
        <f t="shared" si="1"/>
        <v>45139</v>
      </c>
      <c r="M109">
        <v>1</v>
      </c>
      <c r="N109">
        <f>SUMIFS(orders!$H:$H,orders!$B:$B,customers!$A109)</f>
        <v>1642.8000000000002</v>
      </c>
      <c r="O109" t="str">
        <f>IF(COUNTIFS(orders!$B:$B,customers!$A109,orders!$I:$I,"&gt;="&amp;'Customer LTV'!$D$5,orders!$I:$I,"&lt;="&amp;'Customer LTV'!$D$6)&gt;0,"Y","N")</f>
        <v>Y</v>
      </c>
    </row>
    <row r="110" spans="1:15" x14ac:dyDescent="0.25">
      <c r="A110" t="s">
        <v>3663</v>
      </c>
      <c r="B110" t="s">
        <v>4401</v>
      </c>
      <c r="C110" t="s">
        <v>4402</v>
      </c>
      <c r="D110" t="s">
        <v>4403</v>
      </c>
      <c r="E110" t="s">
        <v>69</v>
      </c>
      <c r="F110" t="s">
        <v>25</v>
      </c>
      <c r="G110" t="s">
        <v>70</v>
      </c>
      <c r="H110" s="26">
        <v>45358</v>
      </c>
      <c r="I110" t="s">
        <v>4078</v>
      </c>
      <c r="J110" t="str">
        <f>INDEX(subscriptions!$K:$K,MATCH(customers!$A110,subscriptions!$B:$B,0))</f>
        <v>Pro</v>
      </c>
      <c r="K110" t="str">
        <f>INDEX(subscriptions!$L:$L,MATCH(customers!$A110,subscriptions!$B:$B,0))</f>
        <v>Monthly</v>
      </c>
      <c r="L110" s="26">
        <f t="shared" si="1"/>
        <v>45352</v>
      </c>
      <c r="M110">
        <v>1</v>
      </c>
      <c r="N110">
        <f>SUMIFS(orders!$H:$H,orders!$B:$B,customers!$A110)</f>
        <v>2178</v>
      </c>
      <c r="O110" t="str">
        <f>IF(COUNTIFS(orders!$B:$B,customers!$A110,orders!$I:$I,"&gt;="&amp;'Customer LTV'!$D$5,orders!$I:$I,"&lt;="&amp;'Customer LTV'!$D$6)&gt;0,"Y","N")</f>
        <v>N</v>
      </c>
    </row>
    <row r="111" spans="1:15" x14ac:dyDescent="0.25">
      <c r="A111" t="s">
        <v>2732</v>
      </c>
      <c r="B111" t="s">
        <v>4404</v>
      </c>
      <c r="C111" t="s">
        <v>4405</v>
      </c>
      <c r="D111" t="s">
        <v>4406</v>
      </c>
      <c r="E111" t="s">
        <v>69</v>
      </c>
      <c r="F111" t="s">
        <v>25</v>
      </c>
      <c r="G111" t="s">
        <v>70</v>
      </c>
      <c r="H111" s="26">
        <v>45439</v>
      </c>
      <c r="I111" t="s">
        <v>34</v>
      </c>
      <c r="J111" t="str">
        <f>INDEX(subscriptions!$K:$K,MATCH(customers!$A111,subscriptions!$B:$B,0))</f>
        <v>Basic</v>
      </c>
      <c r="K111" t="str">
        <f>INDEX(subscriptions!$L:$L,MATCH(customers!$A111,subscriptions!$B:$B,0))</f>
        <v>Monthly</v>
      </c>
      <c r="L111" s="26">
        <f t="shared" si="1"/>
        <v>45413</v>
      </c>
      <c r="M111">
        <v>1</v>
      </c>
      <c r="N111">
        <f>SUMIFS(orders!$H:$H,orders!$B:$B,customers!$A111)</f>
        <v>1180.8</v>
      </c>
      <c r="O111" t="str">
        <f>IF(COUNTIFS(orders!$B:$B,customers!$A111,orders!$I:$I,"&gt;="&amp;'Customer LTV'!$D$5,orders!$I:$I,"&lt;="&amp;'Customer LTV'!$D$6)&gt;0,"Y","N")</f>
        <v>N</v>
      </c>
    </row>
    <row r="112" spans="1:15" x14ac:dyDescent="0.25">
      <c r="A112" t="s">
        <v>3952</v>
      </c>
      <c r="B112" t="s">
        <v>4407</v>
      </c>
      <c r="C112" t="s">
        <v>4408</v>
      </c>
      <c r="D112" t="s">
        <v>4409</v>
      </c>
      <c r="E112" t="s">
        <v>69</v>
      </c>
      <c r="F112" t="s">
        <v>24</v>
      </c>
      <c r="G112" t="s">
        <v>70</v>
      </c>
      <c r="H112" s="26">
        <v>44622</v>
      </c>
      <c r="I112" t="s">
        <v>34</v>
      </c>
      <c r="J112" t="str">
        <f>INDEX(subscriptions!$K:$K,MATCH(customers!$A112,subscriptions!$B:$B,0))</f>
        <v>Basic</v>
      </c>
      <c r="K112" t="str">
        <f>INDEX(subscriptions!$L:$L,MATCH(customers!$A112,subscriptions!$B:$B,0))</f>
        <v>Monthly</v>
      </c>
      <c r="L112" s="26">
        <f t="shared" si="1"/>
        <v>44621</v>
      </c>
      <c r="M112">
        <v>1</v>
      </c>
      <c r="N112">
        <f>SUMIFS(orders!$H:$H,orders!$B:$B,customers!$A112)</f>
        <v>60</v>
      </c>
      <c r="O112" t="str">
        <f>IF(COUNTIFS(orders!$B:$B,customers!$A112,orders!$I:$I,"&gt;="&amp;'Customer LTV'!$D$5,orders!$I:$I,"&lt;="&amp;'Customer LTV'!$D$6)&gt;0,"Y","N")</f>
        <v>N</v>
      </c>
    </row>
    <row r="113" spans="1:15" x14ac:dyDescent="0.25">
      <c r="A113" t="s">
        <v>3030</v>
      </c>
      <c r="B113" t="s">
        <v>4410</v>
      </c>
      <c r="C113" t="s">
        <v>4411</v>
      </c>
      <c r="D113" t="s">
        <v>4412</v>
      </c>
      <c r="E113" t="s">
        <v>69</v>
      </c>
      <c r="F113" t="s">
        <v>28</v>
      </c>
      <c r="G113" t="s">
        <v>70</v>
      </c>
      <c r="H113" s="26">
        <v>45502</v>
      </c>
      <c r="I113" t="s">
        <v>4088</v>
      </c>
      <c r="J113" t="str">
        <f>INDEX(subscriptions!$K:$K,MATCH(customers!$A113,subscriptions!$B:$B,0))</f>
        <v>Basic</v>
      </c>
      <c r="K113" t="str">
        <f>INDEX(subscriptions!$L:$L,MATCH(customers!$A113,subscriptions!$B:$B,0))</f>
        <v>Annual</v>
      </c>
      <c r="L113" s="26">
        <f t="shared" si="1"/>
        <v>45474</v>
      </c>
      <c r="M113">
        <v>1</v>
      </c>
      <c r="N113">
        <f>SUMIFS(orders!$H:$H,orders!$B:$B,customers!$A113)</f>
        <v>480</v>
      </c>
      <c r="O113" t="str">
        <f>IF(COUNTIFS(orders!$B:$B,customers!$A113,orders!$I:$I,"&gt;="&amp;'Customer LTV'!$D$5,orders!$I:$I,"&lt;="&amp;'Customer LTV'!$D$6)&gt;0,"Y","N")</f>
        <v>N</v>
      </c>
    </row>
    <row r="114" spans="1:15" x14ac:dyDescent="0.25">
      <c r="A114" t="s">
        <v>3920</v>
      </c>
      <c r="B114" t="s">
        <v>4413</v>
      </c>
      <c r="C114" t="s">
        <v>4414</v>
      </c>
      <c r="D114" t="s">
        <v>4415</v>
      </c>
      <c r="E114" t="s">
        <v>73</v>
      </c>
      <c r="F114" t="s">
        <v>27</v>
      </c>
      <c r="G114" t="s">
        <v>71</v>
      </c>
      <c r="H114" s="26">
        <v>45629</v>
      </c>
      <c r="I114" t="s">
        <v>34</v>
      </c>
      <c r="J114" t="str">
        <f>INDEX(subscriptions!$K:$K,MATCH(customers!$A114,subscriptions!$B:$B,0))</f>
        <v>Basic</v>
      </c>
      <c r="K114" t="str">
        <f>INDEX(subscriptions!$L:$L,MATCH(customers!$A114,subscriptions!$B:$B,0))</f>
        <v>Monthly</v>
      </c>
      <c r="L114" s="26">
        <f t="shared" si="1"/>
        <v>45627</v>
      </c>
      <c r="M114">
        <v>1</v>
      </c>
      <c r="N114">
        <f>SUMIFS(orders!$H:$H,orders!$B:$B,customers!$A114)</f>
        <v>110.7</v>
      </c>
      <c r="O114" t="str">
        <f>IF(COUNTIFS(orders!$B:$B,customers!$A114,orders!$I:$I,"&gt;="&amp;'Customer LTV'!$D$5,orders!$I:$I,"&lt;="&amp;'Customer LTV'!$D$6)&gt;0,"Y","N")</f>
        <v>N</v>
      </c>
    </row>
    <row r="115" spans="1:15" x14ac:dyDescent="0.25">
      <c r="A115" t="s">
        <v>988</v>
      </c>
      <c r="B115" t="s">
        <v>4416</v>
      </c>
      <c r="C115" t="s">
        <v>4417</v>
      </c>
      <c r="D115" t="s">
        <v>4418</v>
      </c>
      <c r="E115" t="s">
        <v>72</v>
      </c>
      <c r="F115" t="s">
        <v>26</v>
      </c>
      <c r="G115" t="s">
        <v>70</v>
      </c>
      <c r="H115" s="26">
        <v>44736</v>
      </c>
      <c r="I115" t="s">
        <v>4088</v>
      </c>
      <c r="J115" t="str">
        <f>INDEX(subscriptions!$K:$K,MATCH(customers!$A115,subscriptions!$B:$B,0))</f>
        <v>Basic</v>
      </c>
      <c r="K115" t="str">
        <f>INDEX(subscriptions!$L:$L,MATCH(customers!$A115,subscriptions!$B:$B,0))</f>
        <v>Monthly</v>
      </c>
      <c r="L115" s="26">
        <f t="shared" si="1"/>
        <v>44713</v>
      </c>
      <c r="M115">
        <v>1</v>
      </c>
      <c r="N115">
        <f>SUMIFS(orders!$H:$H,orders!$B:$B,customers!$A115)</f>
        <v>5390.5499999999993</v>
      </c>
      <c r="O115" t="str">
        <f>IF(COUNTIFS(orders!$B:$B,customers!$A115,orders!$I:$I,"&gt;="&amp;'Customer LTV'!$D$5,orders!$I:$I,"&lt;="&amp;'Customer LTV'!$D$6)&gt;0,"Y","N")</f>
        <v>Y</v>
      </c>
    </row>
    <row r="116" spans="1:15" x14ac:dyDescent="0.25">
      <c r="A116" t="s">
        <v>2590</v>
      </c>
      <c r="B116" t="s">
        <v>4419</v>
      </c>
      <c r="C116" t="s">
        <v>4420</v>
      </c>
      <c r="D116" t="s">
        <v>4421</v>
      </c>
      <c r="E116" t="s">
        <v>69</v>
      </c>
      <c r="F116" t="s">
        <v>25</v>
      </c>
      <c r="G116" t="s">
        <v>70</v>
      </c>
      <c r="H116" s="26">
        <v>45263</v>
      </c>
      <c r="I116" t="s">
        <v>34</v>
      </c>
      <c r="J116" t="str">
        <f>INDEX(subscriptions!$K:$K,MATCH(customers!$A116,subscriptions!$B:$B,0))</f>
        <v>Pro</v>
      </c>
      <c r="K116" t="str">
        <f>INDEX(subscriptions!$L:$L,MATCH(customers!$A116,subscriptions!$B:$B,0))</f>
        <v>Monthly</v>
      </c>
      <c r="L116" s="26">
        <f t="shared" si="1"/>
        <v>45261</v>
      </c>
      <c r="M116">
        <v>1</v>
      </c>
      <c r="N116">
        <f>SUMIFS(orders!$H:$H,orders!$B:$B,customers!$A116)</f>
        <v>221.4</v>
      </c>
      <c r="O116" t="str">
        <f>IF(COUNTIFS(orders!$B:$B,customers!$A116,orders!$I:$I,"&gt;="&amp;'Customer LTV'!$D$5,orders!$I:$I,"&lt;="&amp;'Customer LTV'!$D$6)&gt;0,"Y","N")</f>
        <v>Y</v>
      </c>
    </row>
    <row r="117" spans="1:15" x14ac:dyDescent="0.25">
      <c r="A117" t="s">
        <v>2475</v>
      </c>
      <c r="B117" t="s">
        <v>4422</v>
      </c>
      <c r="C117" t="s">
        <v>4423</v>
      </c>
      <c r="D117" t="s">
        <v>4424</v>
      </c>
      <c r="E117" t="s">
        <v>69</v>
      </c>
      <c r="F117" t="s">
        <v>25</v>
      </c>
      <c r="G117" t="s">
        <v>71</v>
      </c>
      <c r="H117" s="26">
        <v>44938</v>
      </c>
      <c r="I117" t="s">
        <v>34</v>
      </c>
      <c r="J117" t="str">
        <f>INDEX(subscriptions!$K:$K,MATCH(customers!$A117,subscriptions!$B:$B,0))</f>
        <v>Pro</v>
      </c>
      <c r="K117" t="str">
        <f>INDEX(subscriptions!$L:$L,MATCH(customers!$A117,subscriptions!$B:$B,0))</f>
        <v>Annual</v>
      </c>
      <c r="L117" s="26">
        <f t="shared" si="1"/>
        <v>44927</v>
      </c>
      <c r="M117">
        <v>1</v>
      </c>
      <c r="N117">
        <f>SUMIFS(orders!$H:$H,orders!$B:$B,customers!$A117)</f>
        <v>480</v>
      </c>
      <c r="O117" t="str">
        <f>IF(COUNTIFS(orders!$B:$B,customers!$A117,orders!$I:$I,"&gt;="&amp;'Customer LTV'!$D$5,orders!$I:$I,"&lt;="&amp;'Customer LTV'!$D$6)&gt;0,"Y","N")</f>
        <v>Y</v>
      </c>
    </row>
    <row r="118" spans="1:15" x14ac:dyDescent="0.25">
      <c r="A118" t="s">
        <v>3246</v>
      </c>
      <c r="B118" t="s">
        <v>4425</v>
      </c>
      <c r="C118" t="s">
        <v>4426</v>
      </c>
      <c r="D118" t="s">
        <v>4427</v>
      </c>
      <c r="E118" t="s">
        <v>69</v>
      </c>
      <c r="F118" t="s">
        <v>24</v>
      </c>
      <c r="G118" t="s">
        <v>70</v>
      </c>
      <c r="H118" s="26">
        <v>45293</v>
      </c>
      <c r="I118" t="s">
        <v>34</v>
      </c>
      <c r="J118" t="str">
        <f>INDEX(subscriptions!$K:$K,MATCH(customers!$A118,subscriptions!$B:$B,0))</f>
        <v>Pro</v>
      </c>
      <c r="K118" t="str">
        <f>INDEX(subscriptions!$L:$L,MATCH(customers!$A118,subscriptions!$B:$B,0))</f>
        <v>Monthly</v>
      </c>
      <c r="L118" s="26">
        <f t="shared" si="1"/>
        <v>45292</v>
      </c>
      <c r="M118">
        <v>1</v>
      </c>
      <c r="N118">
        <f>SUMIFS(orders!$H:$H,orders!$B:$B,customers!$A118)</f>
        <v>1831.2000000000005</v>
      </c>
      <c r="O118" t="str">
        <f>IF(COUNTIFS(orders!$B:$B,customers!$A118,orders!$I:$I,"&gt;="&amp;'Customer LTV'!$D$5,orders!$I:$I,"&lt;="&amp;'Customer LTV'!$D$6)&gt;0,"Y","N")</f>
        <v>N</v>
      </c>
    </row>
    <row r="119" spans="1:15" x14ac:dyDescent="0.25">
      <c r="A119" t="s">
        <v>886</v>
      </c>
      <c r="B119" t="s">
        <v>4428</v>
      </c>
      <c r="C119" t="s">
        <v>4429</v>
      </c>
      <c r="D119" t="s">
        <v>4430</v>
      </c>
      <c r="E119" t="s">
        <v>69</v>
      </c>
      <c r="F119" t="s">
        <v>27</v>
      </c>
      <c r="G119" t="s">
        <v>19</v>
      </c>
      <c r="H119" s="26">
        <v>45245</v>
      </c>
      <c r="I119" t="s">
        <v>4078</v>
      </c>
      <c r="J119" t="str">
        <f>INDEX(subscriptions!$K:$K,MATCH(customers!$A119,subscriptions!$B:$B,0))</f>
        <v>Basic</v>
      </c>
      <c r="K119" t="str">
        <f>INDEX(subscriptions!$L:$L,MATCH(customers!$A119,subscriptions!$B:$B,0))</f>
        <v>Monthly</v>
      </c>
      <c r="L119" s="26">
        <f t="shared" si="1"/>
        <v>45231</v>
      </c>
      <c r="M119">
        <v>1</v>
      </c>
      <c r="N119">
        <f>SUMIFS(orders!$H:$H,orders!$B:$B,customers!$A119)</f>
        <v>2112.6000000000004</v>
      </c>
      <c r="O119" t="str">
        <f>IF(COUNTIFS(orders!$B:$B,customers!$A119,orders!$I:$I,"&gt;="&amp;'Customer LTV'!$D$5,orders!$I:$I,"&lt;="&amp;'Customer LTV'!$D$6)&gt;0,"Y","N")</f>
        <v>Y</v>
      </c>
    </row>
    <row r="120" spans="1:15" x14ac:dyDescent="0.25">
      <c r="A120" t="s">
        <v>3568</v>
      </c>
      <c r="B120" t="s">
        <v>4431</v>
      </c>
      <c r="C120" t="s">
        <v>4432</v>
      </c>
      <c r="D120" t="s">
        <v>4433</v>
      </c>
      <c r="E120" t="s">
        <v>73</v>
      </c>
      <c r="F120" t="s">
        <v>24</v>
      </c>
      <c r="G120" t="s">
        <v>70</v>
      </c>
      <c r="H120" s="26">
        <v>44606</v>
      </c>
      <c r="I120" t="s">
        <v>4078</v>
      </c>
      <c r="J120" t="str">
        <f>INDEX(subscriptions!$K:$K,MATCH(customers!$A120,subscriptions!$B:$B,0))</f>
        <v>Basic</v>
      </c>
      <c r="K120" t="str">
        <f>INDEX(subscriptions!$L:$L,MATCH(customers!$A120,subscriptions!$B:$B,0))</f>
        <v>Monthly</v>
      </c>
      <c r="L120" s="26">
        <f t="shared" si="1"/>
        <v>44593</v>
      </c>
      <c r="M120">
        <v>1</v>
      </c>
      <c r="N120">
        <f>SUMIFS(orders!$H:$H,orders!$B:$B,customers!$A120)</f>
        <v>420</v>
      </c>
      <c r="O120" t="str">
        <f>IF(COUNTIFS(orders!$B:$B,customers!$A120,orders!$I:$I,"&gt;="&amp;'Customer LTV'!$D$5,orders!$I:$I,"&lt;="&amp;'Customer LTV'!$D$6)&gt;0,"Y","N")</f>
        <v>N</v>
      </c>
    </row>
    <row r="121" spans="1:15" x14ac:dyDescent="0.25">
      <c r="A121" t="s">
        <v>1667</v>
      </c>
      <c r="B121" t="s">
        <v>4434</v>
      </c>
      <c r="C121" t="s">
        <v>4435</v>
      </c>
      <c r="D121" t="s">
        <v>4436</v>
      </c>
      <c r="E121" t="s">
        <v>73</v>
      </c>
      <c r="F121" t="s">
        <v>27</v>
      </c>
      <c r="G121" t="s">
        <v>70</v>
      </c>
      <c r="H121" s="26">
        <v>45243</v>
      </c>
      <c r="I121" t="s">
        <v>4078</v>
      </c>
      <c r="J121" t="str">
        <f>INDEX(subscriptions!$K:$K,MATCH(customers!$A121,subscriptions!$B:$B,0))</f>
        <v>Basic</v>
      </c>
      <c r="K121" t="str">
        <f>INDEX(subscriptions!$L:$L,MATCH(customers!$A121,subscriptions!$B:$B,0))</f>
        <v>Monthly</v>
      </c>
      <c r="L121" s="26">
        <f t="shared" si="1"/>
        <v>45231</v>
      </c>
      <c r="M121">
        <v>1</v>
      </c>
      <c r="N121">
        <f>SUMIFS(orders!$H:$H,orders!$B:$B,customers!$A121)</f>
        <v>300</v>
      </c>
      <c r="O121" t="str">
        <f>IF(COUNTIFS(orders!$B:$B,customers!$A121,orders!$I:$I,"&gt;="&amp;'Customer LTV'!$D$5,orders!$I:$I,"&lt;="&amp;'Customer LTV'!$D$6)&gt;0,"Y","N")</f>
        <v>Y</v>
      </c>
    </row>
    <row r="122" spans="1:15" x14ac:dyDescent="0.25">
      <c r="A122" t="s">
        <v>2478</v>
      </c>
      <c r="B122" t="s">
        <v>4437</v>
      </c>
      <c r="C122" t="s">
        <v>4438</v>
      </c>
      <c r="D122" t="s">
        <v>4439</v>
      </c>
      <c r="E122" t="s">
        <v>69</v>
      </c>
      <c r="F122" t="s">
        <v>25</v>
      </c>
      <c r="G122" t="s">
        <v>71</v>
      </c>
      <c r="H122" s="26">
        <v>45402</v>
      </c>
      <c r="I122" t="s">
        <v>4088</v>
      </c>
      <c r="J122" t="str">
        <f>INDEX(subscriptions!$K:$K,MATCH(customers!$A122,subscriptions!$B:$B,0))</f>
        <v>Basic</v>
      </c>
      <c r="K122" t="str">
        <f>INDEX(subscriptions!$L:$L,MATCH(customers!$A122,subscriptions!$B:$B,0))</f>
        <v>Monthly</v>
      </c>
      <c r="L122" s="26">
        <f t="shared" si="1"/>
        <v>45383</v>
      </c>
      <c r="M122">
        <v>1</v>
      </c>
      <c r="N122">
        <f>SUMIFS(orders!$H:$H,orders!$B:$B,customers!$A122)</f>
        <v>780</v>
      </c>
      <c r="O122" t="str">
        <f>IF(COUNTIFS(orders!$B:$B,customers!$A122,orders!$I:$I,"&gt;="&amp;'Customer LTV'!$D$5,orders!$I:$I,"&lt;="&amp;'Customer LTV'!$D$6)&gt;0,"Y","N")</f>
        <v>N</v>
      </c>
    </row>
    <row r="123" spans="1:15" x14ac:dyDescent="0.25">
      <c r="A123" t="s">
        <v>2979</v>
      </c>
      <c r="B123" t="s">
        <v>4440</v>
      </c>
      <c r="C123" t="s">
        <v>4441</v>
      </c>
      <c r="D123" t="s">
        <v>4442</v>
      </c>
      <c r="E123" t="s">
        <v>73</v>
      </c>
      <c r="F123" t="s">
        <v>24</v>
      </c>
      <c r="G123" t="s">
        <v>70</v>
      </c>
      <c r="H123" s="26">
        <v>45330</v>
      </c>
      <c r="I123" t="s">
        <v>59</v>
      </c>
      <c r="J123" t="str">
        <f>INDEX(subscriptions!$K:$K,MATCH(customers!$A123,subscriptions!$B:$B,0))</f>
        <v>Basic</v>
      </c>
      <c r="K123" t="str">
        <f>INDEX(subscriptions!$L:$L,MATCH(customers!$A123,subscriptions!$B:$B,0))</f>
        <v>Monthly</v>
      </c>
      <c r="L123" s="26">
        <f t="shared" si="1"/>
        <v>45323</v>
      </c>
      <c r="M123">
        <v>1</v>
      </c>
      <c r="N123">
        <f>SUMIFS(orders!$H:$H,orders!$B:$B,customers!$A123)</f>
        <v>360</v>
      </c>
      <c r="O123" t="str">
        <f>IF(COUNTIFS(orders!$B:$B,customers!$A123,orders!$I:$I,"&gt;="&amp;'Customer LTV'!$D$5,orders!$I:$I,"&lt;="&amp;'Customer LTV'!$D$6)&gt;0,"Y","N")</f>
        <v>N</v>
      </c>
    </row>
    <row r="124" spans="1:15" x14ac:dyDescent="0.25">
      <c r="A124" t="s">
        <v>1579</v>
      </c>
      <c r="B124" t="s">
        <v>4443</v>
      </c>
      <c r="C124" t="s">
        <v>4444</v>
      </c>
      <c r="D124" t="s">
        <v>4445</v>
      </c>
      <c r="E124" t="s">
        <v>69</v>
      </c>
      <c r="F124" t="s">
        <v>25</v>
      </c>
      <c r="G124" t="s">
        <v>70</v>
      </c>
      <c r="H124" s="26">
        <v>45287</v>
      </c>
      <c r="I124" t="s">
        <v>34</v>
      </c>
      <c r="J124" t="str">
        <f>INDEX(subscriptions!$K:$K,MATCH(customers!$A124,subscriptions!$B:$B,0))</f>
        <v>Pro</v>
      </c>
      <c r="K124" t="str">
        <f>INDEX(subscriptions!$L:$L,MATCH(customers!$A124,subscriptions!$B:$B,0))</f>
        <v>Monthly</v>
      </c>
      <c r="L124" s="26">
        <f t="shared" si="1"/>
        <v>45261</v>
      </c>
      <c r="M124">
        <v>1</v>
      </c>
      <c r="N124">
        <f>SUMIFS(orders!$H:$H,orders!$B:$B,customers!$A124)</f>
        <v>1527.0000000000005</v>
      </c>
      <c r="O124" t="str">
        <f>IF(COUNTIFS(orders!$B:$B,customers!$A124,orders!$I:$I,"&gt;="&amp;'Customer LTV'!$D$5,orders!$I:$I,"&lt;="&amp;'Customer LTV'!$D$6)&gt;0,"Y","N")</f>
        <v>Y</v>
      </c>
    </row>
    <row r="125" spans="1:15" x14ac:dyDescent="0.25">
      <c r="A125" t="s">
        <v>2729</v>
      </c>
      <c r="B125" t="s">
        <v>4446</v>
      </c>
      <c r="C125" t="s">
        <v>4447</v>
      </c>
      <c r="D125" t="s">
        <v>4448</v>
      </c>
      <c r="E125" t="s">
        <v>69</v>
      </c>
      <c r="F125" t="s">
        <v>26</v>
      </c>
      <c r="G125" t="s">
        <v>71</v>
      </c>
      <c r="H125" s="26">
        <v>45613</v>
      </c>
      <c r="I125" t="s">
        <v>4088</v>
      </c>
      <c r="J125" t="str">
        <f>INDEX(subscriptions!$K:$K,MATCH(customers!$A125,subscriptions!$B:$B,0))</f>
        <v>Pro</v>
      </c>
      <c r="K125" t="str">
        <f>INDEX(subscriptions!$L:$L,MATCH(customers!$A125,subscriptions!$B:$B,0))</f>
        <v>Monthly</v>
      </c>
      <c r="L125" s="26">
        <f t="shared" si="1"/>
        <v>45597</v>
      </c>
      <c r="M125">
        <v>1</v>
      </c>
      <c r="N125">
        <f>SUMIFS(orders!$H:$H,orders!$B:$B,customers!$A125)</f>
        <v>3060</v>
      </c>
      <c r="O125" t="str">
        <f>IF(COUNTIFS(orders!$B:$B,customers!$A125,orders!$I:$I,"&gt;="&amp;'Customer LTV'!$D$5,orders!$I:$I,"&lt;="&amp;'Customer LTV'!$D$6)&gt;0,"Y","N")</f>
        <v>N</v>
      </c>
    </row>
    <row r="126" spans="1:15" x14ac:dyDescent="0.25">
      <c r="A126" t="s">
        <v>2962</v>
      </c>
      <c r="B126" t="s">
        <v>4449</v>
      </c>
      <c r="C126" t="s">
        <v>4450</v>
      </c>
      <c r="D126" t="s">
        <v>4451</v>
      </c>
      <c r="E126" t="s">
        <v>69</v>
      </c>
      <c r="F126" t="s">
        <v>25</v>
      </c>
      <c r="G126" t="s">
        <v>70</v>
      </c>
      <c r="H126" s="26">
        <v>44742</v>
      </c>
      <c r="I126" t="s">
        <v>34</v>
      </c>
      <c r="J126" t="str">
        <f>INDEX(subscriptions!$K:$K,MATCH(customers!$A126,subscriptions!$B:$B,0))</f>
        <v>Basic</v>
      </c>
      <c r="K126" t="str">
        <f>INDEX(subscriptions!$L:$L,MATCH(customers!$A126,subscriptions!$B:$B,0))</f>
        <v>Monthly</v>
      </c>
      <c r="L126" s="26">
        <f t="shared" si="1"/>
        <v>44713</v>
      </c>
      <c r="M126">
        <v>1</v>
      </c>
      <c r="N126">
        <f>SUMIFS(orders!$H:$H,orders!$B:$B,customers!$A126)</f>
        <v>540</v>
      </c>
      <c r="O126" t="str">
        <f>IF(COUNTIFS(orders!$B:$B,customers!$A126,orders!$I:$I,"&gt;="&amp;'Customer LTV'!$D$5,orders!$I:$I,"&lt;="&amp;'Customer LTV'!$D$6)&gt;0,"Y","N")</f>
        <v>Y</v>
      </c>
    </row>
    <row r="127" spans="1:15" x14ac:dyDescent="0.25">
      <c r="A127" t="s">
        <v>2065</v>
      </c>
      <c r="B127" t="s">
        <v>4452</v>
      </c>
      <c r="C127" t="s">
        <v>4453</v>
      </c>
      <c r="D127" t="s">
        <v>4454</v>
      </c>
      <c r="E127" t="s">
        <v>69</v>
      </c>
      <c r="F127" t="s">
        <v>27</v>
      </c>
      <c r="G127" t="s">
        <v>70</v>
      </c>
      <c r="H127" s="26">
        <v>44614</v>
      </c>
      <c r="I127" t="s">
        <v>4078</v>
      </c>
      <c r="J127" t="str">
        <f>INDEX(subscriptions!$K:$K,MATCH(customers!$A127,subscriptions!$B:$B,0))</f>
        <v>Pro</v>
      </c>
      <c r="K127" t="str">
        <f>INDEX(subscriptions!$L:$L,MATCH(customers!$A127,subscriptions!$B:$B,0))</f>
        <v>Monthly</v>
      </c>
      <c r="L127" s="26">
        <f t="shared" si="1"/>
        <v>44593</v>
      </c>
      <c r="M127">
        <v>1</v>
      </c>
      <c r="N127">
        <f>SUMIFS(orders!$H:$H,orders!$B:$B,customers!$A127)</f>
        <v>2094.9</v>
      </c>
      <c r="O127" t="str">
        <f>IF(COUNTIFS(orders!$B:$B,customers!$A127,orders!$I:$I,"&gt;="&amp;'Customer LTV'!$D$5,orders!$I:$I,"&lt;="&amp;'Customer LTV'!$D$6)&gt;0,"Y","N")</f>
        <v>Y</v>
      </c>
    </row>
    <row r="128" spans="1:15" x14ac:dyDescent="0.25">
      <c r="A128" t="s">
        <v>696</v>
      </c>
      <c r="B128" t="s">
        <v>4455</v>
      </c>
      <c r="C128" t="s">
        <v>4456</v>
      </c>
      <c r="D128" t="s">
        <v>4457</v>
      </c>
      <c r="E128" t="s">
        <v>73</v>
      </c>
      <c r="F128" t="s">
        <v>25</v>
      </c>
      <c r="G128" t="s">
        <v>70</v>
      </c>
      <c r="H128" s="26">
        <v>44573</v>
      </c>
      <c r="I128" t="s">
        <v>4078</v>
      </c>
      <c r="J128" t="str">
        <f>INDEX(subscriptions!$K:$K,MATCH(customers!$A128,subscriptions!$B:$B,0))</f>
        <v>Basic</v>
      </c>
      <c r="K128" t="str">
        <f>INDEX(subscriptions!$L:$L,MATCH(customers!$A128,subscriptions!$B:$B,0))</f>
        <v>Monthly</v>
      </c>
      <c r="L128" s="26">
        <f t="shared" si="1"/>
        <v>44562</v>
      </c>
      <c r="M128">
        <v>1</v>
      </c>
      <c r="N128">
        <f>SUMIFS(orders!$H:$H,orders!$B:$B,customers!$A128)</f>
        <v>2980.5</v>
      </c>
      <c r="O128" t="str">
        <f>IF(COUNTIFS(orders!$B:$B,customers!$A128,orders!$I:$I,"&gt;="&amp;'Customer LTV'!$D$5,orders!$I:$I,"&lt;="&amp;'Customer LTV'!$D$6)&gt;0,"Y","N")</f>
        <v>Y</v>
      </c>
    </row>
    <row r="129" spans="1:15" x14ac:dyDescent="0.25">
      <c r="A129" t="s">
        <v>1897</v>
      </c>
      <c r="B129" t="s">
        <v>4458</v>
      </c>
      <c r="C129" t="s">
        <v>4459</v>
      </c>
      <c r="D129" t="s">
        <v>4460</v>
      </c>
      <c r="E129" t="s">
        <v>69</v>
      </c>
      <c r="F129" t="s">
        <v>24</v>
      </c>
      <c r="G129" t="s">
        <v>70</v>
      </c>
      <c r="H129" s="26">
        <v>45023</v>
      </c>
      <c r="I129" t="s">
        <v>4088</v>
      </c>
      <c r="J129" t="str">
        <f>INDEX(subscriptions!$K:$K,MATCH(customers!$A129,subscriptions!$B:$B,0))</f>
        <v>Basic</v>
      </c>
      <c r="K129" t="str">
        <f>INDEX(subscriptions!$L:$L,MATCH(customers!$A129,subscriptions!$B:$B,0))</f>
        <v>Monthly</v>
      </c>
      <c r="L129" s="26">
        <f t="shared" si="1"/>
        <v>45017</v>
      </c>
      <c r="M129">
        <v>1</v>
      </c>
      <c r="N129">
        <f>SUMIFS(orders!$H:$H,orders!$B:$B,customers!$A129)</f>
        <v>1430.7</v>
      </c>
      <c r="O129" t="str">
        <f>IF(COUNTIFS(orders!$B:$B,customers!$A129,orders!$I:$I,"&gt;="&amp;'Customer LTV'!$D$5,orders!$I:$I,"&lt;="&amp;'Customer LTV'!$D$6)&gt;0,"Y","N")</f>
        <v>Y</v>
      </c>
    </row>
    <row r="130" spans="1:15" x14ac:dyDescent="0.25">
      <c r="A130" t="s">
        <v>1274</v>
      </c>
      <c r="B130" t="s">
        <v>4461</v>
      </c>
      <c r="C130" t="s">
        <v>4462</v>
      </c>
      <c r="D130" t="s">
        <v>4463</v>
      </c>
      <c r="E130" t="s">
        <v>69</v>
      </c>
      <c r="F130" t="s">
        <v>27</v>
      </c>
      <c r="G130" t="s">
        <v>70</v>
      </c>
      <c r="H130" s="26">
        <v>45335</v>
      </c>
      <c r="I130" t="s">
        <v>4105</v>
      </c>
      <c r="J130" t="str">
        <f>INDEX(subscriptions!$K:$K,MATCH(customers!$A130,subscriptions!$B:$B,0))</f>
        <v>Pro</v>
      </c>
      <c r="K130" t="str">
        <f>INDEX(subscriptions!$L:$L,MATCH(customers!$A130,subscriptions!$B:$B,0))</f>
        <v>Monthly</v>
      </c>
      <c r="L130" s="26">
        <f t="shared" si="1"/>
        <v>45323</v>
      </c>
      <c r="M130">
        <v>1</v>
      </c>
      <c r="N130">
        <f>SUMIFS(orders!$H:$H,orders!$B:$B,customers!$A130)</f>
        <v>480</v>
      </c>
      <c r="O130" t="str">
        <f>IF(COUNTIFS(orders!$B:$B,customers!$A130,orders!$I:$I,"&gt;="&amp;'Customer LTV'!$D$5,orders!$I:$I,"&lt;="&amp;'Customer LTV'!$D$6)&gt;0,"Y","N")</f>
        <v>N</v>
      </c>
    </row>
    <row r="131" spans="1:15" x14ac:dyDescent="0.25">
      <c r="A131" t="s">
        <v>2234</v>
      </c>
      <c r="B131" t="s">
        <v>4464</v>
      </c>
      <c r="C131" t="s">
        <v>4465</v>
      </c>
      <c r="D131" t="s">
        <v>4466</v>
      </c>
      <c r="E131" t="s">
        <v>73</v>
      </c>
      <c r="F131" t="s">
        <v>25</v>
      </c>
      <c r="G131" t="s">
        <v>70</v>
      </c>
      <c r="H131" s="26">
        <v>45460</v>
      </c>
      <c r="I131" t="s">
        <v>59</v>
      </c>
      <c r="J131" t="str">
        <f>INDEX(subscriptions!$K:$K,MATCH(customers!$A131,subscriptions!$B:$B,0))</f>
        <v>Enterprise</v>
      </c>
      <c r="K131" t="str">
        <f>INDEX(subscriptions!$L:$L,MATCH(customers!$A131,subscriptions!$B:$B,0))</f>
        <v>Monthly</v>
      </c>
      <c r="L131" s="26">
        <f t="shared" ref="L131:L194" si="2">EOMONTH(H131,-1)+1</f>
        <v>45444</v>
      </c>
      <c r="M131">
        <v>1</v>
      </c>
      <c r="N131">
        <f>SUMIFS(orders!$H:$H,orders!$B:$B,customers!$A131)</f>
        <v>2049.3000000000002</v>
      </c>
      <c r="O131" t="str">
        <f>IF(COUNTIFS(orders!$B:$B,customers!$A131,orders!$I:$I,"&gt;="&amp;'Customer LTV'!$D$5,orders!$I:$I,"&lt;="&amp;'Customer LTV'!$D$6)&gt;0,"Y","N")</f>
        <v>N</v>
      </c>
    </row>
    <row r="132" spans="1:15" x14ac:dyDescent="0.25">
      <c r="A132" t="s">
        <v>559</v>
      </c>
      <c r="B132" t="s">
        <v>4467</v>
      </c>
      <c r="C132" t="s">
        <v>4468</v>
      </c>
      <c r="D132" t="s">
        <v>4469</v>
      </c>
      <c r="E132" t="s">
        <v>69</v>
      </c>
      <c r="F132" t="s">
        <v>27</v>
      </c>
      <c r="G132" t="s">
        <v>70</v>
      </c>
      <c r="H132" s="26">
        <v>45646</v>
      </c>
      <c r="I132" t="s">
        <v>4088</v>
      </c>
      <c r="J132" t="str">
        <f>INDEX(subscriptions!$K:$K,MATCH(customers!$A132,subscriptions!$B:$B,0))</f>
        <v>Pro</v>
      </c>
      <c r="K132" t="str">
        <f>INDEX(subscriptions!$L:$L,MATCH(customers!$A132,subscriptions!$B:$B,0))</f>
        <v>Monthly</v>
      </c>
      <c r="L132" s="26">
        <f t="shared" si="2"/>
        <v>45627</v>
      </c>
      <c r="M132">
        <v>1</v>
      </c>
      <c r="N132">
        <f>SUMIFS(orders!$H:$H,orders!$B:$B,customers!$A132)</f>
        <v>60</v>
      </c>
      <c r="O132" t="str">
        <f>IF(COUNTIFS(orders!$B:$B,customers!$A132,orders!$I:$I,"&gt;="&amp;'Customer LTV'!$D$5,orders!$I:$I,"&lt;="&amp;'Customer LTV'!$D$6)&gt;0,"Y","N")</f>
        <v>N</v>
      </c>
    </row>
    <row r="133" spans="1:15" x14ac:dyDescent="0.25">
      <c r="A133" t="s">
        <v>235</v>
      </c>
      <c r="B133" t="s">
        <v>4470</v>
      </c>
      <c r="C133" t="s">
        <v>4471</v>
      </c>
      <c r="D133" t="s">
        <v>4472</v>
      </c>
      <c r="E133" t="s">
        <v>73</v>
      </c>
      <c r="F133" t="s">
        <v>26</v>
      </c>
      <c r="G133" t="s">
        <v>70</v>
      </c>
      <c r="H133" s="26">
        <v>44711</v>
      </c>
      <c r="I133" t="s">
        <v>34</v>
      </c>
      <c r="J133" t="str">
        <f>INDEX(subscriptions!$K:$K,MATCH(customers!$A133,subscriptions!$B:$B,0))</f>
        <v>Basic</v>
      </c>
      <c r="K133" t="str">
        <f>INDEX(subscriptions!$L:$L,MATCH(customers!$A133,subscriptions!$B:$B,0))</f>
        <v>Monthly</v>
      </c>
      <c r="L133" s="26">
        <f t="shared" si="2"/>
        <v>44682</v>
      </c>
      <c r="M133">
        <v>1</v>
      </c>
      <c r="N133">
        <f>SUMIFS(orders!$H:$H,orders!$B:$B,customers!$A133)</f>
        <v>1920</v>
      </c>
      <c r="O133" t="str">
        <f>IF(COUNTIFS(orders!$B:$B,customers!$A133,orders!$I:$I,"&gt;="&amp;'Customer LTV'!$D$5,orders!$I:$I,"&lt;="&amp;'Customer LTV'!$D$6)&gt;0,"Y","N")</f>
        <v>Y</v>
      </c>
    </row>
    <row r="134" spans="1:15" x14ac:dyDescent="0.25">
      <c r="A134" t="s">
        <v>2735</v>
      </c>
      <c r="B134" t="s">
        <v>4473</v>
      </c>
      <c r="C134" t="s">
        <v>4474</v>
      </c>
      <c r="D134" t="s">
        <v>4475</v>
      </c>
      <c r="E134" t="s">
        <v>72</v>
      </c>
      <c r="F134" t="s">
        <v>27</v>
      </c>
      <c r="G134" t="s">
        <v>70</v>
      </c>
      <c r="H134" s="26">
        <v>44652</v>
      </c>
      <c r="I134" t="s">
        <v>4088</v>
      </c>
      <c r="J134" t="str">
        <f>INDEX(subscriptions!$K:$K,MATCH(customers!$A134,subscriptions!$B:$B,0))</f>
        <v>Basic</v>
      </c>
      <c r="K134" t="str">
        <f>INDEX(subscriptions!$L:$L,MATCH(customers!$A134,subscriptions!$B:$B,0))</f>
        <v>Monthly</v>
      </c>
      <c r="L134" s="26">
        <f t="shared" si="2"/>
        <v>44652</v>
      </c>
      <c r="M134">
        <v>1</v>
      </c>
      <c r="N134">
        <f>SUMIFS(orders!$H:$H,orders!$B:$B,customers!$A134)</f>
        <v>890.7</v>
      </c>
      <c r="O134" t="str">
        <f>IF(COUNTIFS(orders!$B:$B,customers!$A134,orders!$I:$I,"&gt;="&amp;'Customer LTV'!$D$5,orders!$I:$I,"&lt;="&amp;'Customer LTV'!$D$6)&gt;0,"Y","N")</f>
        <v>Y</v>
      </c>
    </row>
    <row r="135" spans="1:15" x14ac:dyDescent="0.25">
      <c r="A135" t="s">
        <v>3955</v>
      </c>
      <c r="B135" t="s">
        <v>4476</v>
      </c>
      <c r="C135" t="s">
        <v>4477</v>
      </c>
      <c r="D135" t="s">
        <v>4478</v>
      </c>
      <c r="E135" t="s">
        <v>69</v>
      </c>
      <c r="F135" t="s">
        <v>24</v>
      </c>
      <c r="G135" t="s">
        <v>70</v>
      </c>
      <c r="H135" s="26">
        <v>45321</v>
      </c>
      <c r="I135" t="s">
        <v>34</v>
      </c>
      <c r="J135" t="str">
        <f>INDEX(subscriptions!$K:$K,MATCH(customers!$A135,subscriptions!$B:$B,0))</f>
        <v>Basic</v>
      </c>
      <c r="K135" t="str">
        <f>INDEX(subscriptions!$L:$L,MATCH(customers!$A135,subscriptions!$B:$B,0))</f>
        <v>Annual</v>
      </c>
      <c r="L135" s="26">
        <f t="shared" si="2"/>
        <v>45292</v>
      </c>
      <c r="M135">
        <v>1</v>
      </c>
      <c r="N135">
        <f>SUMIFS(orders!$H:$H,orders!$B:$B,customers!$A135)</f>
        <v>480</v>
      </c>
      <c r="O135" t="str">
        <f>IF(COUNTIFS(orders!$B:$B,customers!$A135,orders!$I:$I,"&gt;="&amp;'Customer LTV'!$D$5,orders!$I:$I,"&lt;="&amp;'Customer LTV'!$D$6)&gt;0,"Y","N")</f>
        <v>N</v>
      </c>
    </row>
    <row r="136" spans="1:15" x14ac:dyDescent="0.25">
      <c r="A136" t="s">
        <v>2877</v>
      </c>
      <c r="B136" t="s">
        <v>4479</v>
      </c>
      <c r="C136" t="s">
        <v>4480</v>
      </c>
      <c r="D136" t="s">
        <v>4481</v>
      </c>
      <c r="E136" t="s">
        <v>69</v>
      </c>
      <c r="F136" t="s">
        <v>25</v>
      </c>
      <c r="G136" t="s">
        <v>71</v>
      </c>
      <c r="H136" s="26">
        <v>45215</v>
      </c>
      <c r="I136" t="s">
        <v>59</v>
      </c>
      <c r="J136" t="str">
        <f>INDEX(subscriptions!$K:$K,MATCH(customers!$A136,subscriptions!$B:$B,0))</f>
        <v>Pro</v>
      </c>
      <c r="K136" t="str">
        <f>INDEX(subscriptions!$L:$L,MATCH(customers!$A136,subscriptions!$B:$B,0))</f>
        <v>Monthly</v>
      </c>
      <c r="L136" s="26">
        <f t="shared" si="2"/>
        <v>45200</v>
      </c>
      <c r="M136">
        <v>1</v>
      </c>
      <c r="N136">
        <f>SUMIFS(orders!$H:$H,orders!$B:$B,customers!$A136)</f>
        <v>442.8</v>
      </c>
      <c r="O136" t="str">
        <f>IF(COUNTIFS(orders!$B:$B,customers!$A136,orders!$I:$I,"&gt;="&amp;'Customer LTV'!$D$5,orders!$I:$I,"&lt;="&amp;'Customer LTV'!$D$6)&gt;0,"Y","N")</f>
        <v>Y</v>
      </c>
    </row>
    <row r="137" spans="1:15" x14ac:dyDescent="0.25">
      <c r="A137" t="s">
        <v>3430</v>
      </c>
      <c r="B137" t="s">
        <v>4482</v>
      </c>
      <c r="C137" t="s">
        <v>4483</v>
      </c>
      <c r="D137" t="s">
        <v>4484</v>
      </c>
      <c r="E137" t="s">
        <v>69</v>
      </c>
      <c r="F137" t="s">
        <v>24</v>
      </c>
      <c r="G137" t="s">
        <v>70</v>
      </c>
      <c r="H137" s="26">
        <v>45624</v>
      </c>
      <c r="I137" t="s">
        <v>4105</v>
      </c>
      <c r="J137" t="str">
        <f>INDEX(subscriptions!$K:$K,MATCH(customers!$A137,subscriptions!$B:$B,0))</f>
        <v>Pro</v>
      </c>
      <c r="K137" t="str">
        <f>INDEX(subscriptions!$L:$L,MATCH(customers!$A137,subscriptions!$B:$B,0))</f>
        <v>Monthly</v>
      </c>
      <c r="L137" s="26">
        <f t="shared" si="2"/>
        <v>45597</v>
      </c>
      <c r="M137">
        <v>1</v>
      </c>
      <c r="N137">
        <f>SUMIFS(orders!$H:$H,orders!$B:$B,customers!$A137)</f>
        <v>1180.8</v>
      </c>
      <c r="O137" t="str">
        <f>IF(COUNTIFS(orders!$B:$B,customers!$A137,orders!$I:$I,"&gt;="&amp;'Customer LTV'!$D$5,orders!$I:$I,"&lt;="&amp;'Customer LTV'!$D$6)&gt;0,"Y","N")</f>
        <v>N</v>
      </c>
    </row>
    <row r="138" spans="1:15" x14ac:dyDescent="0.25">
      <c r="A138" t="s">
        <v>3087</v>
      </c>
      <c r="B138" t="s">
        <v>4485</v>
      </c>
      <c r="C138" t="s">
        <v>4486</v>
      </c>
      <c r="D138" t="s">
        <v>4487</v>
      </c>
      <c r="E138" t="s">
        <v>69</v>
      </c>
      <c r="F138" t="s">
        <v>28</v>
      </c>
      <c r="G138" t="s">
        <v>70</v>
      </c>
      <c r="H138" s="26">
        <v>44782</v>
      </c>
      <c r="I138" t="s">
        <v>34</v>
      </c>
      <c r="J138" t="str">
        <f>INDEX(subscriptions!$K:$K,MATCH(customers!$A138,subscriptions!$B:$B,0))</f>
        <v>Basic</v>
      </c>
      <c r="K138" t="str">
        <f>INDEX(subscriptions!$L:$L,MATCH(customers!$A138,subscriptions!$B:$B,0))</f>
        <v>Monthly</v>
      </c>
      <c r="L138" s="26">
        <f t="shared" si="2"/>
        <v>44774</v>
      </c>
      <c r="M138">
        <v>1</v>
      </c>
      <c r="N138">
        <f>SUMIFS(orders!$H:$H,orders!$B:$B,customers!$A138)</f>
        <v>1149.1500000000001</v>
      </c>
      <c r="O138" t="str">
        <f>IF(COUNTIFS(orders!$B:$B,customers!$A138,orders!$I:$I,"&gt;="&amp;'Customer LTV'!$D$5,orders!$I:$I,"&lt;="&amp;'Customer LTV'!$D$6)&gt;0,"Y","N")</f>
        <v>Y</v>
      </c>
    </row>
    <row r="139" spans="1:15" x14ac:dyDescent="0.25">
      <c r="A139" t="s">
        <v>3120</v>
      </c>
      <c r="B139" t="s">
        <v>4488</v>
      </c>
      <c r="C139" t="s">
        <v>4489</v>
      </c>
      <c r="D139" t="s">
        <v>4490</v>
      </c>
      <c r="E139" t="s">
        <v>69</v>
      </c>
      <c r="F139" t="s">
        <v>26</v>
      </c>
      <c r="G139" t="s">
        <v>70</v>
      </c>
      <c r="H139" s="26">
        <v>44761</v>
      </c>
      <c r="I139" t="s">
        <v>4105</v>
      </c>
      <c r="J139" t="str">
        <f>INDEX(subscriptions!$K:$K,MATCH(customers!$A139,subscriptions!$B:$B,0))</f>
        <v>Basic</v>
      </c>
      <c r="K139" t="str">
        <f>INDEX(subscriptions!$L:$L,MATCH(customers!$A139,subscriptions!$B:$B,0))</f>
        <v>Annual</v>
      </c>
      <c r="L139" s="26">
        <f t="shared" si="2"/>
        <v>44743</v>
      </c>
      <c r="M139">
        <v>1</v>
      </c>
      <c r="N139">
        <f>SUMIFS(orders!$H:$H,orders!$B:$B,customers!$A139)</f>
        <v>1440</v>
      </c>
      <c r="O139" t="str">
        <f>IF(COUNTIFS(orders!$B:$B,customers!$A139,orders!$I:$I,"&gt;="&amp;'Customer LTV'!$D$5,orders!$I:$I,"&lt;="&amp;'Customer LTV'!$D$6)&gt;0,"Y","N")</f>
        <v>Y</v>
      </c>
    </row>
    <row r="140" spans="1:15" x14ac:dyDescent="0.25">
      <c r="A140" t="s">
        <v>3880</v>
      </c>
      <c r="B140" t="s">
        <v>4491</v>
      </c>
      <c r="C140" t="s">
        <v>4492</v>
      </c>
      <c r="D140" t="s">
        <v>4493</v>
      </c>
      <c r="E140" t="s">
        <v>69</v>
      </c>
      <c r="F140" t="s">
        <v>25</v>
      </c>
      <c r="G140" t="s">
        <v>70</v>
      </c>
      <c r="H140" s="26">
        <v>45614</v>
      </c>
      <c r="I140" t="s">
        <v>4078</v>
      </c>
      <c r="J140" t="str">
        <f>INDEX(subscriptions!$K:$K,MATCH(customers!$A140,subscriptions!$B:$B,0))</f>
        <v>Basic</v>
      </c>
      <c r="K140" t="str">
        <f>INDEX(subscriptions!$L:$L,MATCH(customers!$A140,subscriptions!$B:$B,0))</f>
        <v>Monthly</v>
      </c>
      <c r="L140" s="26">
        <f t="shared" si="2"/>
        <v>45597</v>
      </c>
      <c r="M140">
        <v>1</v>
      </c>
      <c r="N140">
        <f>SUMIFS(orders!$H:$H,orders!$B:$B,customers!$A140)</f>
        <v>3060</v>
      </c>
      <c r="O140" t="str">
        <f>IF(COUNTIFS(orders!$B:$B,customers!$A140,orders!$I:$I,"&gt;="&amp;'Customer LTV'!$D$5,orders!$I:$I,"&lt;="&amp;'Customer LTV'!$D$6)&gt;0,"Y","N")</f>
        <v>N</v>
      </c>
    </row>
    <row r="141" spans="1:15" x14ac:dyDescent="0.25">
      <c r="A141" t="s">
        <v>3699</v>
      </c>
      <c r="B141" t="s">
        <v>4494</v>
      </c>
      <c r="C141" t="s">
        <v>4495</v>
      </c>
      <c r="D141" t="s">
        <v>4496</v>
      </c>
      <c r="E141" t="s">
        <v>72</v>
      </c>
      <c r="F141" t="s">
        <v>26</v>
      </c>
      <c r="G141" t="s">
        <v>70</v>
      </c>
      <c r="H141" s="26">
        <v>45167</v>
      </c>
      <c r="I141" t="s">
        <v>34</v>
      </c>
      <c r="J141" t="str">
        <f>INDEX(subscriptions!$K:$K,MATCH(customers!$A141,subscriptions!$B:$B,0))</f>
        <v>Basic</v>
      </c>
      <c r="K141" t="str">
        <f>INDEX(subscriptions!$L:$L,MATCH(customers!$A141,subscriptions!$B:$B,0))</f>
        <v>Monthly</v>
      </c>
      <c r="L141" s="26">
        <f t="shared" si="2"/>
        <v>45139</v>
      </c>
      <c r="M141">
        <v>1</v>
      </c>
      <c r="N141">
        <f>SUMIFS(orders!$H:$H,orders!$B:$B,customers!$A141)</f>
        <v>240</v>
      </c>
      <c r="O141" t="str">
        <f>IF(COUNTIFS(orders!$B:$B,customers!$A141,orders!$I:$I,"&gt;="&amp;'Customer LTV'!$D$5,orders!$I:$I,"&lt;="&amp;'Customer LTV'!$D$6)&gt;0,"Y","N")</f>
        <v>Y</v>
      </c>
    </row>
    <row r="142" spans="1:15" x14ac:dyDescent="0.25">
      <c r="A142" t="s">
        <v>2115</v>
      </c>
      <c r="B142" t="s">
        <v>4497</v>
      </c>
      <c r="C142" t="s">
        <v>4498</v>
      </c>
      <c r="D142" t="s">
        <v>4499</v>
      </c>
      <c r="E142" t="s">
        <v>73</v>
      </c>
      <c r="F142" t="s">
        <v>25</v>
      </c>
      <c r="G142" t="s">
        <v>71</v>
      </c>
      <c r="H142" s="26">
        <v>45385</v>
      </c>
      <c r="I142" t="s">
        <v>34</v>
      </c>
      <c r="J142" t="str">
        <f>INDEX(subscriptions!$K:$K,MATCH(customers!$A142,subscriptions!$B:$B,0))</f>
        <v>Basic</v>
      </c>
      <c r="K142" t="str">
        <f>INDEX(subscriptions!$L:$L,MATCH(customers!$A142,subscriptions!$B:$B,0))</f>
        <v>Monthly</v>
      </c>
      <c r="L142" s="26">
        <f t="shared" si="2"/>
        <v>45383</v>
      </c>
      <c r="M142">
        <v>1</v>
      </c>
      <c r="N142">
        <f>SUMIFS(orders!$H:$H,orders!$B:$B,customers!$A142)</f>
        <v>2538.4499999999998</v>
      </c>
      <c r="O142" t="str">
        <f>IF(COUNTIFS(orders!$B:$B,customers!$A142,orders!$I:$I,"&gt;="&amp;'Customer LTV'!$D$5,orders!$I:$I,"&lt;="&amp;'Customer LTV'!$D$6)&gt;0,"Y","N")</f>
        <v>N</v>
      </c>
    </row>
    <row r="143" spans="1:15" x14ac:dyDescent="0.25">
      <c r="A143" t="s">
        <v>165</v>
      </c>
      <c r="B143" t="s">
        <v>4500</v>
      </c>
      <c r="C143" t="s">
        <v>4501</v>
      </c>
      <c r="D143" t="s">
        <v>4502</v>
      </c>
      <c r="E143" t="s">
        <v>73</v>
      </c>
      <c r="F143" t="s">
        <v>25</v>
      </c>
      <c r="G143" t="s">
        <v>71</v>
      </c>
      <c r="H143" s="26">
        <v>45472</v>
      </c>
      <c r="I143" t="s">
        <v>59</v>
      </c>
      <c r="J143" t="str">
        <f>INDEX(subscriptions!$K:$K,MATCH(customers!$A143,subscriptions!$B:$B,0))</f>
        <v>Basic</v>
      </c>
      <c r="K143" t="str">
        <f>INDEX(subscriptions!$L:$L,MATCH(customers!$A143,subscriptions!$B:$B,0))</f>
        <v>Monthly</v>
      </c>
      <c r="L143" s="26">
        <f t="shared" si="2"/>
        <v>45444</v>
      </c>
      <c r="M143">
        <v>1</v>
      </c>
      <c r="N143">
        <f>SUMIFS(orders!$H:$H,orders!$B:$B,customers!$A143)</f>
        <v>480</v>
      </c>
      <c r="O143" t="str">
        <f>IF(COUNTIFS(orders!$B:$B,customers!$A143,orders!$I:$I,"&gt;="&amp;'Customer LTV'!$D$5,orders!$I:$I,"&lt;="&amp;'Customer LTV'!$D$6)&gt;0,"Y","N")</f>
        <v>N</v>
      </c>
    </row>
    <row r="144" spans="1:15" x14ac:dyDescent="0.25">
      <c r="A144" t="s">
        <v>2410</v>
      </c>
      <c r="B144" t="s">
        <v>4503</v>
      </c>
      <c r="C144" t="s">
        <v>4504</v>
      </c>
      <c r="D144" t="s">
        <v>4505</v>
      </c>
      <c r="E144" t="s">
        <v>69</v>
      </c>
      <c r="F144" t="s">
        <v>26</v>
      </c>
      <c r="G144" t="s">
        <v>70</v>
      </c>
      <c r="H144" s="26">
        <v>45610</v>
      </c>
      <c r="I144" t="s">
        <v>59</v>
      </c>
      <c r="J144" t="str">
        <f>INDEX(subscriptions!$K:$K,MATCH(customers!$A144,subscriptions!$B:$B,0))</f>
        <v>Basic</v>
      </c>
      <c r="K144" t="str">
        <f>INDEX(subscriptions!$L:$L,MATCH(customers!$A144,subscriptions!$B:$B,0))</f>
        <v>Monthly</v>
      </c>
      <c r="L144" s="26">
        <f t="shared" si="2"/>
        <v>45597</v>
      </c>
      <c r="M144">
        <v>1</v>
      </c>
      <c r="N144">
        <f>SUMIFS(orders!$H:$H,orders!$B:$B,customers!$A144)</f>
        <v>180</v>
      </c>
      <c r="O144" t="str">
        <f>IF(COUNTIFS(orders!$B:$B,customers!$A144,orders!$I:$I,"&gt;="&amp;'Customer LTV'!$D$5,orders!$I:$I,"&lt;="&amp;'Customer LTV'!$D$6)&gt;0,"Y","N")</f>
        <v>N</v>
      </c>
    </row>
    <row r="145" spans="1:15" x14ac:dyDescent="0.25">
      <c r="A145" t="s">
        <v>2138</v>
      </c>
      <c r="B145" t="s">
        <v>4506</v>
      </c>
      <c r="C145" t="s">
        <v>4507</v>
      </c>
      <c r="D145" t="s">
        <v>4508</v>
      </c>
      <c r="E145" t="s">
        <v>69</v>
      </c>
      <c r="F145" t="s">
        <v>27</v>
      </c>
      <c r="G145" t="s">
        <v>71</v>
      </c>
      <c r="H145" s="26">
        <v>44906</v>
      </c>
      <c r="I145" t="s">
        <v>4088</v>
      </c>
      <c r="J145" t="str">
        <f>INDEX(subscriptions!$K:$K,MATCH(customers!$A145,subscriptions!$B:$B,0))</f>
        <v>Pro</v>
      </c>
      <c r="K145" t="str">
        <f>INDEX(subscriptions!$L:$L,MATCH(customers!$A145,subscriptions!$B:$B,0))</f>
        <v>Monthly</v>
      </c>
      <c r="L145" s="26">
        <f t="shared" si="2"/>
        <v>44896</v>
      </c>
      <c r="M145">
        <v>1</v>
      </c>
      <c r="N145">
        <f>SUMIFS(orders!$H:$H,orders!$B:$B,customers!$A145)</f>
        <v>1920</v>
      </c>
      <c r="O145" t="str">
        <f>IF(COUNTIFS(orders!$B:$B,customers!$A145,orders!$I:$I,"&gt;="&amp;'Customer LTV'!$D$5,orders!$I:$I,"&lt;="&amp;'Customer LTV'!$D$6)&gt;0,"Y","N")</f>
        <v>Y</v>
      </c>
    </row>
    <row r="146" spans="1:15" x14ac:dyDescent="0.25">
      <c r="A146" t="s">
        <v>388</v>
      </c>
      <c r="B146" t="s">
        <v>4509</v>
      </c>
      <c r="C146" t="s">
        <v>4510</v>
      </c>
      <c r="D146" t="s">
        <v>4511</v>
      </c>
      <c r="E146" t="s">
        <v>72</v>
      </c>
      <c r="F146" t="s">
        <v>26</v>
      </c>
      <c r="G146" t="s">
        <v>70</v>
      </c>
      <c r="H146" s="26">
        <v>44789</v>
      </c>
      <c r="I146" t="s">
        <v>4088</v>
      </c>
      <c r="J146" t="str">
        <f>INDEX(subscriptions!$K:$K,MATCH(customers!$A146,subscriptions!$B:$B,0))</f>
        <v>Basic</v>
      </c>
      <c r="K146" t="str">
        <f>INDEX(subscriptions!$L:$L,MATCH(customers!$A146,subscriptions!$B:$B,0))</f>
        <v>Annual</v>
      </c>
      <c r="L146" s="26">
        <f t="shared" si="2"/>
        <v>44774</v>
      </c>
      <c r="M146">
        <v>1</v>
      </c>
      <c r="N146">
        <f>SUMIFS(orders!$H:$H,orders!$B:$B,customers!$A146)</f>
        <v>480</v>
      </c>
      <c r="O146" t="str">
        <f>IF(COUNTIFS(orders!$B:$B,customers!$A146,orders!$I:$I,"&gt;="&amp;'Customer LTV'!$D$5,orders!$I:$I,"&lt;="&amp;'Customer LTV'!$D$6)&gt;0,"Y","N")</f>
        <v>N</v>
      </c>
    </row>
    <row r="147" spans="1:15" x14ac:dyDescent="0.25">
      <c r="A147" t="s">
        <v>1140</v>
      </c>
      <c r="B147" t="s">
        <v>4512</v>
      </c>
      <c r="C147" t="s">
        <v>4513</v>
      </c>
      <c r="D147" t="s">
        <v>4514</v>
      </c>
      <c r="E147" t="s">
        <v>73</v>
      </c>
      <c r="F147" t="s">
        <v>25</v>
      </c>
      <c r="G147" t="s">
        <v>71</v>
      </c>
      <c r="H147" s="26">
        <v>45124</v>
      </c>
      <c r="I147" t="s">
        <v>4078</v>
      </c>
      <c r="J147" t="str">
        <f>INDEX(subscriptions!$K:$K,MATCH(customers!$A147,subscriptions!$B:$B,0))</f>
        <v>Pro</v>
      </c>
      <c r="K147" t="str">
        <f>INDEX(subscriptions!$L:$L,MATCH(customers!$A147,subscriptions!$B:$B,0))</f>
        <v>Monthly</v>
      </c>
      <c r="L147" s="26">
        <f t="shared" si="2"/>
        <v>45108</v>
      </c>
      <c r="M147">
        <v>1</v>
      </c>
      <c r="N147">
        <f>SUMIFS(orders!$H:$H,orders!$B:$B,customers!$A147)</f>
        <v>2680.9500000000007</v>
      </c>
      <c r="O147" t="str">
        <f>IF(COUNTIFS(orders!$B:$B,customers!$A147,orders!$I:$I,"&gt;="&amp;'Customer LTV'!$D$5,orders!$I:$I,"&lt;="&amp;'Customer LTV'!$D$6)&gt;0,"Y","N")</f>
        <v>Y</v>
      </c>
    </row>
    <row r="148" spans="1:15" x14ac:dyDescent="0.25">
      <c r="A148" t="s">
        <v>3555</v>
      </c>
      <c r="B148" t="s">
        <v>4515</v>
      </c>
      <c r="C148" t="s">
        <v>4516</v>
      </c>
      <c r="D148" t="s">
        <v>4517</v>
      </c>
      <c r="E148" t="s">
        <v>73</v>
      </c>
      <c r="F148" t="s">
        <v>25</v>
      </c>
      <c r="G148" t="s">
        <v>70</v>
      </c>
      <c r="H148" s="26">
        <v>45503</v>
      </c>
      <c r="I148" t="s">
        <v>34</v>
      </c>
      <c r="J148" t="str">
        <f>INDEX(subscriptions!$K:$K,MATCH(customers!$A148,subscriptions!$B:$B,0))</f>
        <v>Pro</v>
      </c>
      <c r="K148" t="str">
        <f>INDEX(subscriptions!$L:$L,MATCH(customers!$A148,subscriptions!$B:$B,0))</f>
        <v>Monthly</v>
      </c>
      <c r="L148" s="26">
        <f t="shared" si="2"/>
        <v>45474</v>
      </c>
      <c r="M148">
        <v>1</v>
      </c>
      <c r="N148">
        <f>SUMIFS(orders!$H:$H,orders!$B:$B,customers!$A148)</f>
        <v>774.90000000000009</v>
      </c>
      <c r="O148" t="str">
        <f>IF(COUNTIFS(orders!$B:$B,customers!$A148,orders!$I:$I,"&gt;="&amp;'Customer LTV'!$D$5,orders!$I:$I,"&lt;="&amp;'Customer LTV'!$D$6)&gt;0,"Y","N")</f>
        <v>N</v>
      </c>
    </row>
    <row r="149" spans="1:15" x14ac:dyDescent="0.25">
      <c r="A149" t="s">
        <v>1192</v>
      </c>
      <c r="B149" t="s">
        <v>4518</v>
      </c>
      <c r="C149" t="s">
        <v>4519</v>
      </c>
      <c r="D149" t="s">
        <v>4520</v>
      </c>
      <c r="E149" t="s">
        <v>72</v>
      </c>
      <c r="F149" t="s">
        <v>26</v>
      </c>
      <c r="G149" t="s">
        <v>70</v>
      </c>
      <c r="H149" s="26">
        <v>45569</v>
      </c>
      <c r="I149" t="s">
        <v>34</v>
      </c>
      <c r="J149" t="str">
        <f>INDEX(subscriptions!$K:$K,MATCH(customers!$A149,subscriptions!$B:$B,0))</f>
        <v>Basic</v>
      </c>
      <c r="K149" t="str">
        <f>INDEX(subscriptions!$L:$L,MATCH(customers!$A149,subscriptions!$B:$B,0))</f>
        <v>Monthly</v>
      </c>
      <c r="L149" s="26">
        <f t="shared" si="2"/>
        <v>45566</v>
      </c>
      <c r="M149">
        <v>1</v>
      </c>
      <c r="N149">
        <f>SUMIFS(orders!$H:$H,orders!$B:$B,customers!$A149)</f>
        <v>442.8</v>
      </c>
      <c r="O149" t="str">
        <f>IF(COUNTIFS(orders!$B:$B,customers!$A149,orders!$I:$I,"&gt;="&amp;'Customer LTV'!$D$5,orders!$I:$I,"&lt;="&amp;'Customer LTV'!$D$6)&gt;0,"Y","N")</f>
        <v>N</v>
      </c>
    </row>
    <row r="150" spans="1:15" x14ac:dyDescent="0.25">
      <c r="A150" t="s">
        <v>3470</v>
      </c>
      <c r="B150" t="s">
        <v>4521</v>
      </c>
      <c r="C150" t="s">
        <v>4522</v>
      </c>
      <c r="D150" t="s">
        <v>4523</v>
      </c>
      <c r="E150" t="s">
        <v>72</v>
      </c>
      <c r="F150" t="s">
        <v>26</v>
      </c>
      <c r="G150" t="s">
        <v>70</v>
      </c>
      <c r="H150" s="26">
        <v>45299</v>
      </c>
      <c r="I150" t="s">
        <v>34</v>
      </c>
      <c r="J150" t="str">
        <f>INDEX(subscriptions!$K:$K,MATCH(customers!$A150,subscriptions!$B:$B,0))</f>
        <v>Pro</v>
      </c>
      <c r="K150" t="str">
        <f>INDEX(subscriptions!$L:$L,MATCH(customers!$A150,subscriptions!$B:$B,0))</f>
        <v>Monthly</v>
      </c>
      <c r="L150" s="26">
        <f t="shared" si="2"/>
        <v>45292</v>
      </c>
      <c r="M150">
        <v>1</v>
      </c>
      <c r="N150">
        <f>SUMIFS(orders!$H:$H,orders!$B:$B,customers!$A150)</f>
        <v>480</v>
      </c>
      <c r="O150" t="str">
        <f>IF(COUNTIFS(orders!$B:$B,customers!$A150,orders!$I:$I,"&gt;="&amp;'Customer LTV'!$D$5,orders!$I:$I,"&lt;="&amp;'Customer LTV'!$D$6)&gt;0,"Y","N")</f>
        <v>N</v>
      </c>
    </row>
    <row r="151" spans="1:15" x14ac:dyDescent="0.25">
      <c r="A151" t="s">
        <v>2002</v>
      </c>
      <c r="B151" t="s">
        <v>4524</v>
      </c>
      <c r="C151" t="s">
        <v>4525</v>
      </c>
      <c r="D151" t="s">
        <v>4526</v>
      </c>
      <c r="E151" t="s">
        <v>69</v>
      </c>
      <c r="F151" t="s">
        <v>25</v>
      </c>
      <c r="G151" t="s">
        <v>70</v>
      </c>
      <c r="H151" s="26">
        <v>45375</v>
      </c>
      <c r="I151" t="s">
        <v>4088</v>
      </c>
      <c r="J151" t="str">
        <f>INDEX(subscriptions!$K:$K,MATCH(customers!$A151,subscriptions!$B:$B,0))</f>
        <v>Basic</v>
      </c>
      <c r="K151" t="str">
        <f>INDEX(subscriptions!$L:$L,MATCH(customers!$A151,subscriptions!$B:$B,0))</f>
        <v>Monthly</v>
      </c>
      <c r="L151" s="26">
        <f t="shared" si="2"/>
        <v>45352</v>
      </c>
      <c r="M151">
        <v>1</v>
      </c>
      <c r="N151">
        <f>SUMIFS(orders!$H:$H,orders!$B:$B,customers!$A151)</f>
        <v>480</v>
      </c>
      <c r="O151" t="str">
        <f>IF(COUNTIFS(orders!$B:$B,customers!$A151,orders!$I:$I,"&gt;="&amp;'Customer LTV'!$D$5,orders!$I:$I,"&lt;="&amp;'Customer LTV'!$D$6)&gt;0,"Y","N")</f>
        <v>N</v>
      </c>
    </row>
    <row r="152" spans="1:15" x14ac:dyDescent="0.25">
      <c r="A152" t="s">
        <v>3467</v>
      </c>
      <c r="B152" t="s">
        <v>4527</v>
      </c>
      <c r="C152" t="s">
        <v>4528</v>
      </c>
      <c r="D152" t="s">
        <v>4529</v>
      </c>
      <c r="E152" t="s">
        <v>69</v>
      </c>
      <c r="F152" t="s">
        <v>25</v>
      </c>
      <c r="G152" t="s">
        <v>70</v>
      </c>
      <c r="H152" s="26">
        <v>45176</v>
      </c>
      <c r="I152" t="s">
        <v>34</v>
      </c>
      <c r="J152" t="str">
        <f>INDEX(subscriptions!$K:$K,MATCH(customers!$A152,subscriptions!$B:$B,0))</f>
        <v>Basic</v>
      </c>
      <c r="K152" t="str">
        <f>INDEX(subscriptions!$L:$L,MATCH(customers!$A152,subscriptions!$B:$B,0))</f>
        <v>Annual</v>
      </c>
      <c r="L152" s="26">
        <f t="shared" si="2"/>
        <v>45170</v>
      </c>
      <c r="M152">
        <v>1</v>
      </c>
      <c r="N152">
        <f>SUMIFS(orders!$H:$H,orders!$B:$B,customers!$A152)</f>
        <v>480</v>
      </c>
      <c r="O152" t="str">
        <f>IF(COUNTIFS(orders!$B:$B,customers!$A152,orders!$I:$I,"&gt;="&amp;'Customer LTV'!$D$5,orders!$I:$I,"&lt;="&amp;'Customer LTV'!$D$6)&gt;0,"Y","N")</f>
        <v>Y</v>
      </c>
    </row>
    <row r="153" spans="1:15" x14ac:dyDescent="0.25">
      <c r="A153" t="s">
        <v>1468</v>
      </c>
      <c r="B153" t="s">
        <v>4530</v>
      </c>
      <c r="C153" t="s">
        <v>4531</v>
      </c>
      <c r="D153" t="s">
        <v>4532</v>
      </c>
      <c r="E153" t="s">
        <v>69</v>
      </c>
      <c r="F153" t="s">
        <v>25</v>
      </c>
      <c r="G153" t="s">
        <v>71</v>
      </c>
      <c r="H153" s="26">
        <v>44665</v>
      </c>
      <c r="I153" t="s">
        <v>34</v>
      </c>
      <c r="J153" t="str">
        <f>INDEX(subscriptions!$K:$K,MATCH(customers!$A153,subscriptions!$B:$B,0))</f>
        <v>Basic</v>
      </c>
      <c r="K153" t="str">
        <f>INDEX(subscriptions!$L:$L,MATCH(customers!$A153,subscriptions!$B:$B,0))</f>
        <v>Monthly</v>
      </c>
      <c r="L153" s="26">
        <f t="shared" si="2"/>
        <v>44652</v>
      </c>
      <c r="M153">
        <v>1</v>
      </c>
      <c r="N153">
        <f>SUMIFS(orders!$H:$H,orders!$B:$B,customers!$A153)</f>
        <v>521.4</v>
      </c>
      <c r="O153" t="str">
        <f>IF(COUNTIFS(orders!$B:$B,customers!$A153,orders!$I:$I,"&gt;="&amp;'Customer LTV'!$D$5,orders!$I:$I,"&lt;="&amp;'Customer LTV'!$D$6)&gt;0,"Y","N")</f>
        <v>N</v>
      </c>
    </row>
    <row r="154" spans="1:15" x14ac:dyDescent="0.25">
      <c r="A154" t="s">
        <v>2595</v>
      </c>
      <c r="B154" t="s">
        <v>4533</v>
      </c>
      <c r="C154" t="s">
        <v>4534</v>
      </c>
      <c r="D154" t="s">
        <v>4535</v>
      </c>
      <c r="E154" t="s">
        <v>73</v>
      </c>
      <c r="F154" t="s">
        <v>26</v>
      </c>
      <c r="G154" t="s">
        <v>70</v>
      </c>
      <c r="H154" s="26">
        <v>45300</v>
      </c>
      <c r="I154" t="s">
        <v>34</v>
      </c>
      <c r="J154" t="str">
        <f>INDEX(subscriptions!$K:$K,MATCH(customers!$A154,subscriptions!$B:$B,0))</f>
        <v>Pro</v>
      </c>
      <c r="K154" t="str">
        <f>INDEX(subscriptions!$L:$L,MATCH(customers!$A154,subscriptions!$B:$B,0))</f>
        <v>Monthly</v>
      </c>
      <c r="L154" s="26">
        <f t="shared" si="2"/>
        <v>45292</v>
      </c>
      <c r="M154">
        <v>1</v>
      </c>
      <c r="N154">
        <f>SUMIFS(orders!$H:$H,orders!$B:$B,customers!$A154)</f>
        <v>2142</v>
      </c>
      <c r="O154" t="str">
        <f>IF(COUNTIFS(orders!$B:$B,customers!$A154,orders!$I:$I,"&gt;="&amp;'Customer LTV'!$D$5,orders!$I:$I,"&lt;="&amp;'Customer LTV'!$D$6)&gt;0,"Y","N")</f>
        <v>N</v>
      </c>
    </row>
    <row r="155" spans="1:15" x14ac:dyDescent="0.25">
      <c r="A155" t="s">
        <v>3923</v>
      </c>
      <c r="B155" t="s">
        <v>4536</v>
      </c>
      <c r="C155" t="s">
        <v>4537</v>
      </c>
      <c r="D155" t="s">
        <v>4538</v>
      </c>
      <c r="E155" t="s">
        <v>69</v>
      </c>
      <c r="F155" t="s">
        <v>27</v>
      </c>
      <c r="G155" t="s">
        <v>70</v>
      </c>
      <c r="H155" s="26">
        <v>45604</v>
      </c>
      <c r="I155" t="s">
        <v>59</v>
      </c>
      <c r="J155" t="str">
        <f>INDEX(subscriptions!$K:$K,MATCH(customers!$A155,subscriptions!$B:$B,0))</f>
        <v>Basic</v>
      </c>
      <c r="K155" t="str">
        <f>INDEX(subscriptions!$L:$L,MATCH(customers!$A155,subscriptions!$B:$B,0))</f>
        <v>Monthly</v>
      </c>
      <c r="L155" s="26">
        <f t="shared" si="2"/>
        <v>45597</v>
      </c>
      <c r="M155">
        <v>1</v>
      </c>
      <c r="N155">
        <f>SUMIFS(orders!$H:$H,orders!$B:$B,customers!$A155)</f>
        <v>480</v>
      </c>
      <c r="O155" t="str">
        <f>IF(COUNTIFS(orders!$B:$B,customers!$A155,orders!$I:$I,"&gt;="&amp;'Customer LTV'!$D$5,orders!$I:$I,"&lt;="&amp;'Customer LTV'!$D$6)&gt;0,"Y","N")</f>
        <v>N</v>
      </c>
    </row>
    <row r="156" spans="1:15" x14ac:dyDescent="0.25">
      <c r="A156" t="s">
        <v>864</v>
      </c>
      <c r="B156" t="s">
        <v>4539</v>
      </c>
      <c r="C156" t="s">
        <v>4540</v>
      </c>
      <c r="D156" t="s">
        <v>4541</v>
      </c>
      <c r="E156" t="s">
        <v>69</v>
      </c>
      <c r="F156" t="s">
        <v>26</v>
      </c>
      <c r="G156" t="s">
        <v>70</v>
      </c>
      <c r="H156" s="26">
        <v>44869</v>
      </c>
      <c r="I156" t="s">
        <v>4088</v>
      </c>
      <c r="J156" t="str">
        <f>INDEX(subscriptions!$K:$K,MATCH(customers!$A156,subscriptions!$B:$B,0))</f>
        <v>Basic</v>
      </c>
      <c r="K156" t="str">
        <f>INDEX(subscriptions!$L:$L,MATCH(customers!$A156,subscriptions!$B:$B,0))</f>
        <v>Annual</v>
      </c>
      <c r="L156" s="26">
        <f t="shared" si="2"/>
        <v>44866</v>
      </c>
      <c r="M156">
        <v>1</v>
      </c>
      <c r="N156">
        <f>SUMIFS(orders!$H:$H,orders!$B:$B,customers!$A156)</f>
        <v>3542.3999999999996</v>
      </c>
      <c r="O156" t="str">
        <f>IF(COUNTIFS(orders!$B:$B,customers!$A156,orders!$I:$I,"&gt;="&amp;'Customer LTV'!$D$5,orders!$I:$I,"&lt;="&amp;'Customer LTV'!$D$6)&gt;0,"Y","N")</f>
        <v>Y</v>
      </c>
    </row>
    <row r="157" spans="1:15" x14ac:dyDescent="0.25">
      <c r="A157" t="s">
        <v>529</v>
      </c>
      <c r="B157" t="s">
        <v>4542</v>
      </c>
      <c r="C157" t="s">
        <v>4543</v>
      </c>
      <c r="D157" t="s">
        <v>4544</v>
      </c>
      <c r="E157" t="s">
        <v>69</v>
      </c>
      <c r="F157" t="s">
        <v>25</v>
      </c>
      <c r="G157" t="s">
        <v>70</v>
      </c>
      <c r="H157" s="26">
        <v>44566</v>
      </c>
      <c r="I157" t="s">
        <v>4088</v>
      </c>
      <c r="J157" t="str">
        <f>INDEX(subscriptions!$K:$K,MATCH(customers!$A157,subscriptions!$B:$B,0))</f>
        <v>Basic</v>
      </c>
      <c r="K157" t="str">
        <f>INDEX(subscriptions!$L:$L,MATCH(customers!$A157,subscriptions!$B:$B,0))</f>
        <v>Monthly</v>
      </c>
      <c r="L157" s="26">
        <f t="shared" si="2"/>
        <v>44562</v>
      </c>
      <c r="M157">
        <v>1</v>
      </c>
      <c r="N157">
        <f>SUMIFS(orders!$H:$H,orders!$B:$B,customers!$A157)</f>
        <v>1324.2000000000003</v>
      </c>
      <c r="O157" t="str">
        <f>IF(COUNTIFS(orders!$B:$B,customers!$A157,orders!$I:$I,"&gt;="&amp;'Customer LTV'!$D$5,orders!$I:$I,"&lt;="&amp;'Customer LTV'!$D$6)&gt;0,"Y","N")</f>
        <v>N</v>
      </c>
    </row>
    <row r="158" spans="1:15" x14ac:dyDescent="0.25">
      <c r="A158" t="s">
        <v>3581</v>
      </c>
      <c r="B158" t="s">
        <v>4545</v>
      </c>
      <c r="C158" t="s">
        <v>4546</v>
      </c>
      <c r="D158" t="s">
        <v>4547</v>
      </c>
      <c r="E158" t="s">
        <v>72</v>
      </c>
      <c r="F158" t="s">
        <v>27</v>
      </c>
      <c r="G158" t="s">
        <v>70</v>
      </c>
      <c r="H158" s="26">
        <v>45402</v>
      </c>
      <c r="I158" t="s">
        <v>4105</v>
      </c>
      <c r="J158" t="str">
        <f>INDEX(subscriptions!$K:$K,MATCH(customers!$A158,subscriptions!$B:$B,0))</f>
        <v>Basic</v>
      </c>
      <c r="K158" t="str">
        <f>INDEX(subscriptions!$L:$L,MATCH(customers!$A158,subscriptions!$B:$B,0))</f>
        <v>Monthly</v>
      </c>
      <c r="L158" s="26">
        <f t="shared" si="2"/>
        <v>45383</v>
      </c>
      <c r="M158">
        <v>1</v>
      </c>
      <c r="N158">
        <f>SUMIFS(orders!$H:$H,orders!$B:$B,customers!$A158)</f>
        <v>780</v>
      </c>
      <c r="O158" t="str">
        <f>IF(COUNTIFS(orders!$B:$B,customers!$A158,orders!$I:$I,"&gt;="&amp;'Customer LTV'!$D$5,orders!$I:$I,"&lt;="&amp;'Customer LTV'!$D$6)&gt;0,"Y","N")</f>
        <v>N</v>
      </c>
    </row>
    <row r="159" spans="1:15" x14ac:dyDescent="0.25">
      <c r="A159" t="s">
        <v>2358</v>
      </c>
      <c r="B159" t="s">
        <v>4548</v>
      </c>
      <c r="C159" t="s">
        <v>4549</v>
      </c>
      <c r="D159" t="s">
        <v>4550</v>
      </c>
      <c r="E159" t="s">
        <v>72</v>
      </c>
      <c r="F159" t="s">
        <v>27</v>
      </c>
      <c r="G159" t="s">
        <v>70</v>
      </c>
      <c r="H159" s="26">
        <v>45206</v>
      </c>
      <c r="I159" t="s">
        <v>4088</v>
      </c>
      <c r="J159" t="str">
        <f>INDEX(subscriptions!$K:$K,MATCH(customers!$A159,subscriptions!$B:$B,0))</f>
        <v>Pro</v>
      </c>
      <c r="K159" t="str">
        <f>INDEX(subscriptions!$L:$L,MATCH(customers!$A159,subscriptions!$B:$B,0))</f>
        <v>Monthly</v>
      </c>
      <c r="L159" s="26">
        <f t="shared" si="2"/>
        <v>45200</v>
      </c>
      <c r="M159">
        <v>1</v>
      </c>
      <c r="N159">
        <f>SUMIFS(orders!$H:$H,orders!$B:$B,customers!$A159)</f>
        <v>2324.7000000000003</v>
      </c>
      <c r="O159" t="str">
        <f>IF(COUNTIFS(orders!$B:$B,customers!$A159,orders!$I:$I,"&gt;="&amp;'Customer LTV'!$D$5,orders!$I:$I,"&lt;="&amp;'Customer LTV'!$D$6)&gt;0,"Y","N")</f>
        <v>Y</v>
      </c>
    </row>
    <row r="160" spans="1:15" x14ac:dyDescent="0.25">
      <c r="A160" t="s">
        <v>1609</v>
      </c>
      <c r="B160" t="s">
        <v>4551</v>
      </c>
      <c r="C160" t="s">
        <v>4552</v>
      </c>
      <c r="D160" t="s">
        <v>4553</v>
      </c>
      <c r="E160" t="s">
        <v>73</v>
      </c>
      <c r="F160" t="s">
        <v>24</v>
      </c>
      <c r="G160" t="s">
        <v>70</v>
      </c>
      <c r="H160" s="26">
        <v>45246</v>
      </c>
      <c r="I160" t="s">
        <v>4088</v>
      </c>
      <c r="J160" t="str">
        <f>INDEX(subscriptions!$K:$K,MATCH(customers!$A160,subscriptions!$B:$B,0))</f>
        <v>Basic</v>
      </c>
      <c r="K160" t="str">
        <f>INDEX(subscriptions!$L:$L,MATCH(customers!$A160,subscriptions!$B:$B,0))</f>
        <v>Monthly</v>
      </c>
      <c r="L160" s="26">
        <f t="shared" si="2"/>
        <v>45231</v>
      </c>
      <c r="M160">
        <v>1</v>
      </c>
      <c r="N160">
        <f>SUMIFS(orders!$H:$H,orders!$B:$B,customers!$A160)</f>
        <v>2361.6</v>
      </c>
      <c r="O160" t="str">
        <f>IF(COUNTIFS(orders!$B:$B,customers!$A160,orders!$I:$I,"&gt;="&amp;'Customer LTV'!$D$5,orders!$I:$I,"&lt;="&amp;'Customer LTV'!$D$6)&gt;0,"Y","N")</f>
        <v>Y</v>
      </c>
    </row>
    <row r="161" spans="1:15" x14ac:dyDescent="0.25">
      <c r="A161" t="s">
        <v>1434</v>
      </c>
      <c r="B161" t="s">
        <v>4554</v>
      </c>
      <c r="C161" t="s">
        <v>4555</v>
      </c>
      <c r="D161" t="s">
        <v>4556</v>
      </c>
      <c r="E161" t="s">
        <v>69</v>
      </c>
      <c r="F161" t="s">
        <v>28</v>
      </c>
      <c r="G161" t="s">
        <v>71</v>
      </c>
      <c r="H161" s="26">
        <v>45323</v>
      </c>
      <c r="I161" t="s">
        <v>34</v>
      </c>
      <c r="J161" t="str">
        <f>INDEX(subscriptions!$K:$K,MATCH(customers!$A161,subscriptions!$B:$B,0))</f>
        <v>Pro</v>
      </c>
      <c r="K161" t="str">
        <f>INDEX(subscriptions!$L:$L,MATCH(customers!$A161,subscriptions!$B:$B,0))</f>
        <v>Monthly</v>
      </c>
      <c r="L161" s="26">
        <f t="shared" si="2"/>
        <v>45323</v>
      </c>
      <c r="M161">
        <v>1</v>
      </c>
      <c r="N161">
        <f>SUMIFS(orders!$H:$H,orders!$B:$B,customers!$A161)</f>
        <v>480</v>
      </c>
      <c r="O161" t="str">
        <f>IF(COUNTIFS(orders!$B:$B,customers!$A161,orders!$I:$I,"&gt;="&amp;'Customer LTV'!$D$5,orders!$I:$I,"&lt;="&amp;'Customer LTV'!$D$6)&gt;0,"Y","N")</f>
        <v>N</v>
      </c>
    </row>
    <row r="162" spans="1:15" x14ac:dyDescent="0.25">
      <c r="A162" t="s">
        <v>1386</v>
      </c>
      <c r="B162" t="s">
        <v>4557</v>
      </c>
      <c r="C162" t="s">
        <v>4558</v>
      </c>
      <c r="D162" t="s">
        <v>4559</v>
      </c>
      <c r="E162" t="s">
        <v>69</v>
      </c>
      <c r="F162" t="s">
        <v>25</v>
      </c>
      <c r="G162" t="s">
        <v>70</v>
      </c>
      <c r="H162" s="26">
        <v>44870</v>
      </c>
      <c r="I162" t="s">
        <v>4088</v>
      </c>
      <c r="J162" t="str">
        <f>INDEX(subscriptions!$K:$K,MATCH(customers!$A162,subscriptions!$B:$B,0))</f>
        <v>Basic</v>
      </c>
      <c r="K162" t="str">
        <f>INDEX(subscriptions!$L:$L,MATCH(customers!$A162,subscriptions!$B:$B,0))</f>
        <v>Monthly</v>
      </c>
      <c r="L162" s="26">
        <f t="shared" si="2"/>
        <v>44866</v>
      </c>
      <c r="M162">
        <v>1</v>
      </c>
      <c r="N162">
        <f>SUMIFS(orders!$H:$H,orders!$B:$B,customers!$A162)</f>
        <v>1181.4000000000001</v>
      </c>
      <c r="O162" t="str">
        <f>IF(COUNTIFS(orders!$B:$B,customers!$A162,orders!$I:$I,"&gt;="&amp;'Customer LTV'!$D$5,orders!$I:$I,"&lt;="&amp;'Customer LTV'!$D$6)&gt;0,"Y","N")</f>
        <v>Y</v>
      </c>
    </row>
    <row r="163" spans="1:15" x14ac:dyDescent="0.25">
      <c r="A163" t="s">
        <v>2610</v>
      </c>
      <c r="B163" t="s">
        <v>4560</v>
      </c>
      <c r="C163" t="s">
        <v>4561</v>
      </c>
      <c r="D163" t="s">
        <v>4562</v>
      </c>
      <c r="E163" t="s">
        <v>73</v>
      </c>
      <c r="F163" t="s">
        <v>24</v>
      </c>
      <c r="G163" t="s">
        <v>70</v>
      </c>
      <c r="H163" s="26">
        <v>45427</v>
      </c>
      <c r="I163" t="s">
        <v>59</v>
      </c>
      <c r="J163" t="str">
        <f>INDEX(subscriptions!$K:$K,MATCH(customers!$A163,subscriptions!$B:$B,0))</f>
        <v>Pro</v>
      </c>
      <c r="K163" t="str">
        <f>INDEX(subscriptions!$L:$L,MATCH(customers!$A163,subscriptions!$B:$B,0))</f>
        <v>Monthly</v>
      </c>
      <c r="L163" s="26">
        <f t="shared" si="2"/>
        <v>45413</v>
      </c>
      <c r="M163">
        <v>1</v>
      </c>
      <c r="N163">
        <f>SUMIFS(orders!$H:$H,orders!$B:$B,customers!$A163)</f>
        <v>240</v>
      </c>
      <c r="O163" t="str">
        <f>IF(COUNTIFS(orders!$B:$B,customers!$A163,orders!$I:$I,"&gt;="&amp;'Customer LTV'!$D$5,orders!$I:$I,"&lt;="&amp;'Customer LTV'!$D$6)&gt;0,"Y","N")</f>
        <v>N</v>
      </c>
    </row>
    <row r="164" spans="1:15" x14ac:dyDescent="0.25">
      <c r="A164" t="s">
        <v>3707</v>
      </c>
      <c r="B164" t="s">
        <v>4563</v>
      </c>
      <c r="C164" t="s">
        <v>4564</v>
      </c>
      <c r="D164" t="s">
        <v>4565</v>
      </c>
      <c r="E164" t="s">
        <v>69</v>
      </c>
      <c r="F164" t="s">
        <v>25</v>
      </c>
      <c r="G164" t="s">
        <v>70</v>
      </c>
      <c r="H164" s="26">
        <v>45443</v>
      </c>
      <c r="I164" t="s">
        <v>59</v>
      </c>
      <c r="J164" t="str">
        <f>INDEX(subscriptions!$K:$K,MATCH(customers!$A164,subscriptions!$B:$B,0))</f>
        <v>Pro</v>
      </c>
      <c r="K164" t="str">
        <f>INDEX(subscriptions!$L:$L,MATCH(customers!$A164,subscriptions!$B:$B,0))</f>
        <v>Monthly</v>
      </c>
      <c r="L164" s="26">
        <f t="shared" si="2"/>
        <v>45413</v>
      </c>
      <c r="M164">
        <v>1</v>
      </c>
      <c r="N164">
        <f>SUMIFS(orders!$H:$H,orders!$B:$B,customers!$A164)</f>
        <v>752.10000000000014</v>
      </c>
      <c r="O164" t="str">
        <f>IF(COUNTIFS(orders!$B:$B,customers!$A164,orders!$I:$I,"&gt;="&amp;'Customer LTV'!$D$5,orders!$I:$I,"&lt;="&amp;'Customer LTV'!$D$6)&gt;0,"Y","N")</f>
        <v>N</v>
      </c>
    </row>
    <row r="165" spans="1:15" x14ac:dyDescent="0.25">
      <c r="A165" t="s">
        <v>3193</v>
      </c>
      <c r="B165" t="s">
        <v>4566</v>
      </c>
      <c r="C165" t="s">
        <v>4567</v>
      </c>
      <c r="D165" t="s">
        <v>4568</v>
      </c>
      <c r="E165" t="s">
        <v>69</v>
      </c>
      <c r="F165" t="s">
        <v>26</v>
      </c>
      <c r="G165" t="s">
        <v>70</v>
      </c>
      <c r="H165" s="26">
        <v>44980</v>
      </c>
      <c r="I165" t="s">
        <v>4088</v>
      </c>
      <c r="J165" t="str">
        <f>INDEX(subscriptions!$K:$K,MATCH(customers!$A165,subscriptions!$B:$B,0))</f>
        <v>Pro</v>
      </c>
      <c r="K165" t="str">
        <f>INDEX(subscriptions!$L:$L,MATCH(customers!$A165,subscriptions!$B:$B,0))</f>
        <v>Monthly</v>
      </c>
      <c r="L165" s="26">
        <f t="shared" si="2"/>
        <v>44958</v>
      </c>
      <c r="M165">
        <v>1</v>
      </c>
      <c r="N165">
        <f>SUMIFS(orders!$H:$H,orders!$B:$B,customers!$A165)</f>
        <v>2016.3000000000002</v>
      </c>
      <c r="O165" t="str">
        <f>IF(COUNTIFS(orders!$B:$B,customers!$A165,orders!$I:$I,"&gt;="&amp;'Customer LTV'!$D$5,orders!$I:$I,"&lt;="&amp;'Customer LTV'!$D$6)&gt;0,"Y","N")</f>
        <v>Y</v>
      </c>
    </row>
    <row r="166" spans="1:15" x14ac:dyDescent="0.25">
      <c r="A166" t="s">
        <v>1418</v>
      </c>
      <c r="B166" t="s">
        <v>4569</v>
      </c>
      <c r="C166" t="s">
        <v>4570</v>
      </c>
      <c r="D166" t="s">
        <v>4571</v>
      </c>
      <c r="E166" t="s">
        <v>72</v>
      </c>
      <c r="F166" t="s">
        <v>26</v>
      </c>
      <c r="G166" t="s">
        <v>70</v>
      </c>
      <c r="H166" s="26">
        <v>44735</v>
      </c>
      <c r="I166" t="s">
        <v>59</v>
      </c>
      <c r="J166" t="str">
        <f>INDEX(subscriptions!$K:$K,MATCH(customers!$A166,subscriptions!$B:$B,0))</f>
        <v>Basic</v>
      </c>
      <c r="K166" t="str">
        <f>INDEX(subscriptions!$L:$L,MATCH(customers!$A166,subscriptions!$B:$B,0))</f>
        <v>Monthly</v>
      </c>
      <c r="L166" s="26">
        <f t="shared" si="2"/>
        <v>44713</v>
      </c>
      <c r="M166">
        <v>1</v>
      </c>
      <c r="N166">
        <f>SUMIFS(orders!$H:$H,orders!$B:$B,customers!$A166)</f>
        <v>240</v>
      </c>
      <c r="O166" t="str">
        <f>IF(COUNTIFS(orders!$B:$B,customers!$A166,orders!$I:$I,"&gt;="&amp;'Customer LTV'!$D$5,orders!$I:$I,"&lt;="&amp;'Customer LTV'!$D$6)&gt;0,"Y","N")</f>
        <v>N</v>
      </c>
    </row>
    <row r="167" spans="1:15" x14ac:dyDescent="0.25">
      <c r="A167" t="s">
        <v>921</v>
      </c>
      <c r="B167" t="s">
        <v>75</v>
      </c>
      <c r="C167" t="s">
        <v>4572</v>
      </c>
      <c r="D167" t="s">
        <v>4573</v>
      </c>
      <c r="E167" t="s">
        <v>73</v>
      </c>
      <c r="F167" t="s">
        <v>26</v>
      </c>
      <c r="G167" t="s">
        <v>70</v>
      </c>
      <c r="H167" s="26">
        <v>45010</v>
      </c>
      <c r="I167" t="s">
        <v>34</v>
      </c>
      <c r="J167" t="str">
        <f>INDEX(subscriptions!$K:$K,MATCH(customers!$A167,subscriptions!$B:$B,0))</f>
        <v>Basic</v>
      </c>
      <c r="K167" t="str">
        <f>INDEX(subscriptions!$L:$L,MATCH(customers!$A167,subscriptions!$B:$B,0))</f>
        <v>Monthly</v>
      </c>
      <c r="L167" s="26">
        <f t="shared" si="2"/>
        <v>44986</v>
      </c>
      <c r="M167">
        <v>1</v>
      </c>
      <c r="N167">
        <f>SUMIFS(orders!$H:$H,orders!$B:$B,customers!$A167)</f>
        <v>1693.5000000000002</v>
      </c>
      <c r="O167" t="str">
        <f>IF(COUNTIFS(orders!$B:$B,customers!$A167,orders!$I:$I,"&gt;="&amp;'Customer LTV'!$D$5,orders!$I:$I,"&lt;="&amp;'Customer LTV'!$D$6)&gt;0,"Y","N")</f>
        <v>Y</v>
      </c>
    </row>
    <row r="168" spans="1:15" x14ac:dyDescent="0.25">
      <c r="A168" t="s">
        <v>100</v>
      </c>
      <c r="B168" t="s">
        <v>4574</v>
      </c>
      <c r="C168" t="s">
        <v>4575</v>
      </c>
      <c r="D168" t="s">
        <v>4576</v>
      </c>
      <c r="E168" t="s">
        <v>69</v>
      </c>
      <c r="F168" t="s">
        <v>26</v>
      </c>
      <c r="G168" t="s">
        <v>71</v>
      </c>
      <c r="H168" s="26">
        <v>45040</v>
      </c>
      <c r="I168" t="s">
        <v>4078</v>
      </c>
      <c r="J168" t="str">
        <f>INDEX(subscriptions!$K:$K,MATCH(customers!$A168,subscriptions!$B:$B,0))</f>
        <v>Basic</v>
      </c>
      <c r="K168" t="str">
        <f>INDEX(subscriptions!$L:$L,MATCH(customers!$A168,subscriptions!$B:$B,0))</f>
        <v>Monthly</v>
      </c>
      <c r="L168" s="26">
        <f t="shared" si="2"/>
        <v>45017</v>
      </c>
      <c r="M168">
        <v>1</v>
      </c>
      <c r="N168">
        <f>SUMIFS(orders!$H:$H,orders!$B:$B,customers!$A168)</f>
        <v>3696.3000000000006</v>
      </c>
      <c r="O168" t="str">
        <f>IF(COUNTIFS(orders!$B:$B,customers!$A168,orders!$I:$I,"&gt;="&amp;'Customer LTV'!$D$5,orders!$I:$I,"&lt;="&amp;'Customer LTV'!$D$6)&gt;0,"Y","N")</f>
        <v>Y</v>
      </c>
    </row>
    <row r="169" spans="1:15" x14ac:dyDescent="0.25">
      <c r="A169" t="s">
        <v>2850</v>
      </c>
      <c r="B169" t="s">
        <v>4577</v>
      </c>
      <c r="C169" t="s">
        <v>4578</v>
      </c>
      <c r="D169" t="s">
        <v>4579</v>
      </c>
      <c r="E169" t="s">
        <v>69</v>
      </c>
      <c r="F169" t="s">
        <v>25</v>
      </c>
      <c r="G169" t="s">
        <v>71</v>
      </c>
      <c r="H169" s="26">
        <v>45564</v>
      </c>
      <c r="I169" t="s">
        <v>4078</v>
      </c>
      <c r="J169" t="str">
        <f>INDEX(subscriptions!$K:$K,MATCH(customers!$A169,subscriptions!$B:$B,0))</f>
        <v>Basic</v>
      </c>
      <c r="K169" t="str">
        <f>INDEX(subscriptions!$L:$L,MATCH(customers!$A169,subscriptions!$B:$B,0))</f>
        <v>Monthly</v>
      </c>
      <c r="L169" s="26">
        <f t="shared" si="2"/>
        <v>45536</v>
      </c>
      <c r="M169">
        <v>1</v>
      </c>
      <c r="N169">
        <f>SUMIFS(orders!$H:$H,orders!$B:$B,customers!$A169)</f>
        <v>240</v>
      </c>
      <c r="O169" t="str">
        <f>IF(COUNTIFS(orders!$B:$B,customers!$A169,orders!$I:$I,"&gt;="&amp;'Customer LTV'!$D$5,orders!$I:$I,"&lt;="&amp;'Customer LTV'!$D$6)&gt;0,"Y","N")</f>
        <v>N</v>
      </c>
    </row>
    <row r="170" spans="1:15" x14ac:dyDescent="0.25">
      <c r="A170" t="s">
        <v>3758</v>
      </c>
      <c r="B170" t="s">
        <v>4580</v>
      </c>
      <c r="C170" t="s">
        <v>4581</v>
      </c>
      <c r="D170" t="s">
        <v>4582</v>
      </c>
      <c r="E170" t="s">
        <v>69</v>
      </c>
      <c r="F170" t="s">
        <v>25</v>
      </c>
      <c r="G170" t="s">
        <v>70</v>
      </c>
      <c r="H170" s="26">
        <v>45616</v>
      </c>
      <c r="I170" t="s">
        <v>4088</v>
      </c>
      <c r="J170" t="str">
        <f>INDEX(subscriptions!$K:$K,MATCH(customers!$A170,subscriptions!$B:$B,0))</f>
        <v>Pro</v>
      </c>
      <c r="K170" t="str">
        <f>INDEX(subscriptions!$L:$L,MATCH(customers!$A170,subscriptions!$B:$B,0))</f>
        <v>Monthly</v>
      </c>
      <c r="L170" s="26">
        <f t="shared" si="2"/>
        <v>45597</v>
      </c>
      <c r="M170">
        <v>1</v>
      </c>
      <c r="N170">
        <f>SUMIFS(orders!$H:$H,orders!$B:$B,customers!$A170)</f>
        <v>180</v>
      </c>
      <c r="O170" t="str">
        <f>IF(COUNTIFS(orders!$B:$B,customers!$A170,orders!$I:$I,"&gt;="&amp;'Customer LTV'!$D$5,orders!$I:$I,"&lt;="&amp;'Customer LTV'!$D$6)&gt;0,"Y","N")</f>
        <v>N</v>
      </c>
    </row>
    <row r="171" spans="1:15" x14ac:dyDescent="0.25">
      <c r="A171" t="s">
        <v>1103</v>
      </c>
      <c r="B171" t="s">
        <v>4583</v>
      </c>
      <c r="C171" t="s">
        <v>4584</v>
      </c>
      <c r="D171" t="s">
        <v>4585</v>
      </c>
      <c r="E171" t="s">
        <v>73</v>
      </c>
      <c r="F171" t="s">
        <v>27</v>
      </c>
      <c r="G171" t="s">
        <v>70</v>
      </c>
      <c r="H171" s="26">
        <v>45209</v>
      </c>
      <c r="I171" t="s">
        <v>4078</v>
      </c>
      <c r="J171" t="str">
        <f>INDEX(subscriptions!$K:$K,MATCH(customers!$A171,subscriptions!$B:$B,0))</f>
        <v>Basic</v>
      </c>
      <c r="K171" t="str">
        <f>INDEX(subscriptions!$L:$L,MATCH(customers!$A171,subscriptions!$B:$B,0))</f>
        <v>Monthly</v>
      </c>
      <c r="L171" s="26">
        <f t="shared" si="2"/>
        <v>45200</v>
      </c>
      <c r="M171">
        <v>1</v>
      </c>
      <c r="N171">
        <f>SUMIFS(orders!$H:$H,orders!$B:$B,customers!$A171)</f>
        <v>4994.55</v>
      </c>
      <c r="O171" t="str">
        <f>IF(COUNTIFS(orders!$B:$B,customers!$A171,orders!$I:$I,"&gt;="&amp;'Customer LTV'!$D$5,orders!$I:$I,"&lt;="&amp;'Customer LTV'!$D$6)&gt;0,"Y","N")</f>
        <v>Y</v>
      </c>
    </row>
    <row r="172" spans="1:15" x14ac:dyDescent="0.25">
      <c r="A172" t="s">
        <v>243</v>
      </c>
      <c r="B172" t="s">
        <v>4586</v>
      </c>
      <c r="C172" t="s">
        <v>4587</v>
      </c>
      <c r="D172" t="s">
        <v>4588</v>
      </c>
      <c r="E172" t="s">
        <v>73</v>
      </c>
      <c r="F172" t="s">
        <v>26</v>
      </c>
      <c r="G172" t="s">
        <v>70</v>
      </c>
      <c r="H172" s="26">
        <v>44576</v>
      </c>
      <c r="I172" t="s">
        <v>4105</v>
      </c>
      <c r="J172" t="str">
        <f>INDEX(subscriptions!$K:$K,MATCH(customers!$A172,subscriptions!$B:$B,0))</f>
        <v>Pro</v>
      </c>
      <c r="K172" t="str">
        <f>INDEX(subscriptions!$L:$L,MATCH(customers!$A172,subscriptions!$B:$B,0))</f>
        <v>Monthly</v>
      </c>
      <c r="L172" s="26">
        <f t="shared" si="2"/>
        <v>44562</v>
      </c>
      <c r="M172">
        <v>1</v>
      </c>
      <c r="N172">
        <f>SUMIFS(orders!$H:$H,orders!$B:$B,customers!$A172)</f>
        <v>1881.9000000000005</v>
      </c>
      <c r="O172" t="str">
        <f>IF(COUNTIFS(orders!$B:$B,customers!$A172,orders!$I:$I,"&gt;="&amp;'Customer LTV'!$D$5,orders!$I:$I,"&lt;="&amp;'Customer LTV'!$D$6)&gt;0,"Y","N")</f>
        <v>N</v>
      </c>
    </row>
    <row r="173" spans="1:15" x14ac:dyDescent="0.25">
      <c r="A173" t="s">
        <v>1717</v>
      </c>
      <c r="B173" t="s">
        <v>4589</v>
      </c>
      <c r="C173" t="s">
        <v>4590</v>
      </c>
      <c r="D173" t="s">
        <v>4591</v>
      </c>
      <c r="E173" t="s">
        <v>69</v>
      </c>
      <c r="F173" t="s">
        <v>28</v>
      </c>
      <c r="G173" t="s">
        <v>70</v>
      </c>
      <c r="H173" s="26">
        <v>44645</v>
      </c>
      <c r="I173" t="s">
        <v>59</v>
      </c>
      <c r="J173" t="str">
        <f>INDEX(subscriptions!$K:$K,MATCH(customers!$A173,subscriptions!$B:$B,0))</f>
        <v>Basic</v>
      </c>
      <c r="K173" t="str">
        <f>INDEX(subscriptions!$L:$L,MATCH(customers!$A173,subscriptions!$B:$B,0))</f>
        <v>Monthly</v>
      </c>
      <c r="L173" s="26">
        <f t="shared" si="2"/>
        <v>44621</v>
      </c>
      <c r="M173">
        <v>1</v>
      </c>
      <c r="N173">
        <f>SUMIFS(orders!$H:$H,orders!$B:$B,customers!$A173)</f>
        <v>3748.05</v>
      </c>
      <c r="O173" t="str">
        <f>IF(COUNTIFS(orders!$B:$B,customers!$A173,orders!$I:$I,"&gt;="&amp;'Customer LTV'!$D$5,orders!$I:$I,"&lt;="&amp;'Customer LTV'!$D$6)&gt;0,"Y","N")</f>
        <v>Y</v>
      </c>
    </row>
    <row r="174" spans="1:15" x14ac:dyDescent="0.25">
      <c r="A174" t="s">
        <v>3767</v>
      </c>
      <c r="B174" t="s">
        <v>4592</v>
      </c>
      <c r="C174" t="s">
        <v>4593</v>
      </c>
      <c r="D174" t="s">
        <v>4594</v>
      </c>
      <c r="E174" t="s">
        <v>69</v>
      </c>
      <c r="F174" t="s">
        <v>26</v>
      </c>
      <c r="G174" t="s">
        <v>71</v>
      </c>
      <c r="H174" s="26">
        <v>45288</v>
      </c>
      <c r="I174" t="s">
        <v>4088</v>
      </c>
      <c r="J174" t="str">
        <f>INDEX(subscriptions!$K:$K,MATCH(customers!$A174,subscriptions!$B:$B,0))</f>
        <v>Basic</v>
      </c>
      <c r="K174" t="str">
        <f>INDEX(subscriptions!$L:$L,MATCH(customers!$A174,subscriptions!$B:$B,0))</f>
        <v>Monthly</v>
      </c>
      <c r="L174" s="26">
        <f t="shared" si="2"/>
        <v>45261</v>
      </c>
      <c r="M174">
        <v>1</v>
      </c>
      <c r="N174">
        <f>SUMIFS(orders!$H:$H,orders!$B:$B,customers!$A174)</f>
        <v>1324.2000000000003</v>
      </c>
      <c r="O174" t="str">
        <f>IF(COUNTIFS(orders!$B:$B,customers!$A174,orders!$I:$I,"&gt;="&amp;'Customer LTV'!$D$5,orders!$I:$I,"&lt;="&amp;'Customer LTV'!$D$6)&gt;0,"Y","N")</f>
        <v>N</v>
      </c>
    </row>
    <row r="175" spans="1:15" x14ac:dyDescent="0.25">
      <c r="A175" t="s">
        <v>610</v>
      </c>
      <c r="B175" t="s">
        <v>4595</v>
      </c>
      <c r="C175" t="s">
        <v>4596</v>
      </c>
      <c r="D175" t="s">
        <v>4597</v>
      </c>
      <c r="E175" t="s">
        <v>73</v>
      </c>
      <c r="F175" t="s">
        <v>25</v>
      </c>
      <c r="G175" t="s">
        <v>70</v>
      </c>
      <c r="H175" s="26">
        <v>45377</v>
      </c>
      <c r="I175" t="s">
        <v>59</v>
      </c>
      <c r="J175" t="str">
        <f>INDEX(subscriptions!$K:$K,MATCH(customers!$A175,subscriptions!$B:$B,0))</f>
        <v>Basic</v>
      </c>
      <c r="K175" t="str">
        <f>INDEX(subscriptions!$L:$L,MATCH(customers!$A175,subscriptions!$B:$B,0))</f>
        <v>Monthly</v>
      </c>
      <c r="L175" s="26">
        <f t="shared" si="2"/>
        <v>45352</v>
      </c>
      <c r="M175">
        <v>1</v>
      </c>
      <c r="N175">
        <f>SUMIFS(orders!$H:$H,orders!$B:$B,customers!$A175)</f>
        <v>1439.1000000000004</v>
      </c>
      <c r="O175" t="str">
        <f>IF(COUNTIFS(orders!$B:$B,customers!$A175,orders!$I:$I,"&gt;="&amp;'Customer LTV'!$D$5,orders!$I:$I,"&lt;="&amp;'Customer LTV'!$D$6)&gt;0,"Y","N")</f>
        <v>N</v>
      </c>
    </row>
    <row r="176" spans="1:15" x14ac:dyDescent="0.25">
      <c r="A176" t="s">
        <v>3112</v>
      </c>
      <c r="B176" t="s">
        <v>4598</v>
      </c>
      <c r="C176" t="s">
        <v>4599</v>
      </c>
      <c r="D176" t="s">
        <v>4600</v>
      </c>
      <c r="E176" t="s">
        <v>72</v>
      </c>
      <c r="F176" t="s">
        <v>25</v>
      </c>
      <c r="G176" t="s">
        <v>71</v>
      </c>
      <c r="H176" s="26">
        <v>45581</v>
      </c>
      <c r="I176" t="s">
        <v>59</v>
      </c>
      <c r="J176" t="str">
        <f>INDEX(subscriptions!$K:$K,MATCH(customers!$A176,subscriptions!$B:$B,0))</f>
        <v>Pro</v>
      </c>
      <c r="K176" t="str">
        <f>INDEX(subscriptions!$L:$L,MATCH(customers!$A176,subscriptions!$B:$B,0))</f>
        <v>Monthly</v>
      </c>
      <c r="L176" s="26">
        <f t="shared" si="2"/>
        <v>45566</v>
      </c>
      <c r="M176">
        <v>1</v>
      </c>
      <c r="N176">
        <f>SUMIFS(orders!$H:$H,orders!$B:$B,customers!$A176)</f>
        <v>442.8</v>
      </c>
      <c r="O176" t="str">
        <f>IF(COUNTIFS(orders!$B:$B,customers!$A176,orders!$I:$I,"&gt;="&amp;'Customer LTV'!$D$5,orders!$I:$I,"&lt;="&amp;'Customer LTV'!$D$6)&gt;0,"Y","N")</f>
        <v>N</v>
      </c>
    </row>
    <row r="177" spans="1:15" x14ac:dyDescent="0.25">
      <c r="A177" t="s">
        <v>1045</v>
      </c>
      <c r="B177" t="s">
        <v>4601</v>
      </c>
      <c r="C177" t="s">
        <v>4602</v>
      </c>
      <c r="D177" t="s">
        <v>4603</v>
      </c>
      <c r="E177" t="s">
        <v>73</v>
      </c>
      <c r="F177" t="s">
        <v>28</v>
      </c>
      <c r="G177" t="s">
        <v>19</v>
      </c>
      <c r="H177" s="26">
        <v>45118</v>
      </c>
      <c r="I177" t="s">
        <v>34</v>
      </c>
      <c r="J177" t="str">
        <f>INDEX(subscriptions!$K:$K,MATCH(customers!$A177,subscriptions!$B:$B,0))</f>
        <v>Pro</v>
      </c>
      <c r="K177" t="str">
        <f>INDEX(subscriptions!$L:$L,MATCH(customers!$A177,subscriptions!$B:$B,0))</f>
        <v>Monthly</v>
      </c>
      <c r="L177" s="26">
        <f t="shared" si="2"/>
        <v>45108</v>
      </c>
      <c r="M177">
        <v>1</v>
      </c>
      <c r="N177">
        <f>SUMIFS(orders!$H:$H,orders!$B:$B,customers!$A177)</f>
        <v>5123.25</v>
      </c>
      <c r="O177" t="str">
        <f>IF(COUNTIFS(orders!$B:$B,customers!$A177,orders!$I:$I,"&gt;="&amp;'Customer LTV'!$D$5,orders!$I:$I,"&lt;="&amp;'Customer LTV'!$D$6)&gt;0,"Y","N")</f>
        <v>Y</v>
      </c>
    </row>
    <row r="178" spans="1:15" x14ac:dyDescent="0.25">
      <c r="A178" t="s">
        <v>2255</v>
      </c>
      <c r="B178" t="s">
        <v>4604</v>
      </c>
      <c r="C178" t="s">
        <v>4605</v>
      </c>
      <c r="D178" t="s">
        <v>4606</v>
      </c>
      <c r="E178" t="s">
        <v>69</v>
      </c>
      <c r="F178" t="s">
        <v>24</v>
      </c>
      <c r="G178" t="s">
        <v>70</v>
      </c>
      <c r="H178" s="26">
        <v>44600</v>
      </c>
      <c r="I178" t="s">
        <v>4088</v>
      </c>
      <c r="J178" t="str">
        <f>INDEX(subscriptions!$K:$K,MATCH(customers!$A178,subscriptions!$B:$B,0))</f>
        <v>Basic</v>
      </c>
      <c r="K178" t="str">
        <f>INDEX(subscriptions!$L:$L,MATCH(customers!$A178,subscriptions!$B:$B,0))</f>
        <v>Monthly</v>
      </c>
      <c r="L178" s="26">
        <f t="shared" si="2"/>
        <v>44593</v>
      </c>
      <c r="M178">
        <v>1</v>
      </c>
      <c r="N178">
        <f>SUMIFS(orders!$H:$H,orders!$B:$B,customers!$A178)</f>
        <v>3616.7999999999975</v>
      </c>
      <c r="O178" t="str">
        <f>IF(COUNTIFS(orders!$B:$B,customers!$A178,orders!$I:$I,"&gt;="&amp;'Customer LTV'!$D$5,orders!$I:$I,"&lt;="&amp;'Customer LTV'!$D$6)&gt;0,"Y","N")</f>
        <v>Y</v>
      </c>
    </row>
    <row r="179" spans="1:15" x14ac:dyDescent="0.25">
      <c r="A179" t="s">
        <v>2436</v>
      </c>
      <c r="B179" t="s">
        <v>4607</v>
      </c>
      <c r="C179" t="s">
        <v>4608</v>
      </c>
      <c r="D179" t="s">
        <v>4609</v>
      </c>
      <c r="E179" t="s">
        <v>72</v>
      </c>
      <c r="F179" t="s">
        <v>26</v>
      </c>
      <c r="G179" t="s">
        <v>70</v>
      </c>
      <c r="H179" s="26">
        <v>44809</v>
      </c>
      <c r="I179" t="s">
        <v>34</v>
      </c>
      <c r="J179" t="str">
        <f>INDEX(subscriptions!$K:$K,MATCH(customers!$A179,subscriptions!$B:$B,0))</f>
        <v>Basic</v>
      </c>
      <c r="K179" t="str">
        <f>INDEX(subscriptions!$L:$L,MATCH(customers!$A179,subscriptions!$B:$B,0))</f>
        <v>Annual</v>
      </c>
      <c r="L179" s="26">
        <f t="shared" si="2"/>
        <v>44805</v>
      </c>
      <c r="M179">
        <v>1</v>
      </c>
      <c r="N179">
        <f>SUMIFS(orders!$H:$H,orders!$B:$B,customers!$A179)</f>
        <v>480</v>
      </c>
      <c r="O179" t="str">
        <f>IF(COUNTIFS(orders!$B:$B,customers!$A179,orders!$I:$I,"&gt;="&amp;'Customer LTV'!$D$5,orders!$I:$I,"&lt;="&amp;'Customer LTV'!$D$6)&gt;0,"Y","N")</f>
        <v>N</v>
      </c>
    </row>
    <row r="180" spans="1:15" x14ac:dyDescent="0.25">
      <c r="A180" t="s">
        <v>4020</v>
      </c>
      <c r="B180" t="s">
        <v>4610</v>
      </c>
      <c r="C180" t="s">
        <v>4611</v>
      </c>
      <c r="D180" t="s">
        <v>4612</v>
      </c>
      <c r="E180" t="s">
        <v>73</v>
      </c>
      <c r="F180" t="s">
        <v>25</v>
      </c>
      <c r="G180" t="s">
        <v>70</v>
      </c>
      <c r="H180" s="26">
        <v>44664</v>
      </c>
      <c r="I180" t="s">
        <v>59</v>
      </c>
      <c r="J180" t="str">
        <f>INDEX(subscriptions!$K:$K,MATCH(customers!$A180,subscriptions!$B:$B,0))</f>
        <v>Basic</v>
      </c>
      <c r="K180" t="str">
        <f>INDEX(subscriptions!$L:$L,MATCH(customers!$A180,subscriptions!$B:$B,0))</f>
        <v>Monthly</v>
      </c>
      <c r="L180" s="26">
        <f t="shared" si="2"/>
        <v>44652</v>
      </c>
      <c r="M180">
        <v>1</v>
      </c>
      <c r="N180">
        <f>SUMIFS(orders!$H:$H,orders!$B:$B,customers!$A180)</f>
        <v>3229.95</v>
      </c>
      <c r="O180" t="str">
        <f>IF(COUNTIFS(orders!$B:$B,customers!$A180,orders!$I:$I,"&gt;="&amp;'Customer LTV'!$D$5,orders!$I:$I,"&lt;="&amp;'Customer LTV'!$D$6)&gt;0,"Y","N")</f>
        <v>Y</v>
      </c>
    </row>
    <row r="181" spans="1:15" x14ac:dyDescent="0.25">
      <c r="A181" t="s">
        <v>501</v>
      </c>
      <c r="B181" t="s">
        <v>4613</v>
      </c>
      <c r="C181" t="s">
        <v>4614</v>
      </c>
      <c r="D181" t="s">
        <v>4615</v>
      </c>
      <c r="E181" t="s">
        <v>73</v>
      </c>
      <c r="F181" t="s">
        <v>28</v>
      </c>
      <c r="G181" t="s">
        <v>71</v>
      </c>
      <c r="H181" s="26">
        <v>45317</v>
      </c>
      <c r="I181" t="s">
        <v>4078</v>
      </c>
      <c r="J181" t="str">
        <f>INDEX(subscriptions!$K:$K,MATCH(customers!$A181,subscriptions!$B:$B,0))</f>
        <v>Basic</v>
      </c>
      <c r="K181" t="str">
        <f>INDEX(subscriptions!$L:$L,MATCH(customers!$A181,subscriptions!$B:$B,0))</f>
        <v>Monthly</v>
      </c>
      <c r="L181" s="26">
        <f t="shared" si="2"/>
        <v>45292</v>
      </c>
      <c r="M181">
        <v>1</v>
      </c>
      <c r="N181">
        <f>SUMIFS(orders!$H:$H,orders!$B:$B,customers!$A181)</f>
        <v>960</v>
      </c>
      <c r="O181" t="str">
        <f>IF(COUNTIFS(orders!$B:$B,customers!$A181,orders!$I:$I,"&gt;="&amp;'Customer LTV'!$D$5,orders!$I:$I,"&lt;="&amp;'Customer LTV'!$D$6)&gt;0,"Y","N")</f>
        <v>N</v>
      </c>
    </row>
    <row r="182" spans="1:15" x14ac:dyDescent="0.25">
      <c r="A182" t="s">
        <v>4616</v>
      </c>
      <c r="B182" t="s">
        <v>4617</v>
      </c>
      <c r="C182" t="s">
        <v>4618</v>
      </c>
      <c r="D182" t="s">
        <v>4619</v>
      </c>
      <c r="E182" t="s">
        <v>69</v>
      </c>
      <c r="F182" t="s">
        <v>25</v>
      </c>
      <c r="G182" t="s">
        <v>71</v>
      </c>
      <c r="H182" s="26">
        <v>45656</v>
      </c>
      <c r="I182" t="s">
        <v>59</v>
      </c>
      <c r="J182" t="e">
        <f>INDEX(subscriptions!$K:$K,MATCH(customers!$A182,subscriptions!$B:$B,0))</f>
        <v>#N/A</v>
      </c>
      <c r="K182" t="e">
        <f>INDEX(subscriptions!$L:$L,MATCH(customers!$A182,subscriptions!$B:$B,0))</f>
        <v>#N/A</v>
      </c>
      <c r="L182" s="26">
        <f t="shared" si="2"/>
        <v>45627</v>
      </c>
      <c r="M182">
        <v>1</v>
      </c>
      <c r="N182">
        <f>SUMIFS(orders!$H:$H,orders!$B:$B,customers!$A182)</f>
        <v>0</v>
      </c>
      <c r="O182" t="str">
        <f>IF(COUNTIFS(orders!$B:$B,customers!$A182,orders!$I:$I,"&gt;="&amp;'Customer LTV'!$D$5,orders!$I:$I,"&lt;="&amp;'Customer LTV'!$D$6)&gt;0,"Y","N")</f>
        <v>N</v>
      </c>
    </row>
    <row r="183" spans="1:15" x14ac:dyDescent="0.25">
      <c r="A183" t="s">
        <v>362</v>
      </c>
      <c r="B183" t="s">
        <v>4620</v>
      </c>
      <c r="C183" t="s">
        <v>4621</v>
      </c>
      <c r="D183" t="s">
        <v>4622</v>
      </c>
      <c r="E183" t="s">
        <v>72</v>
      </c>
      <c r="F183" t="s">
        <v>24</v>
      </c>
      <c r="G183" t="s">
        <v>70</v>
      </c>
      <c r="H183" s="26">
        <v>44735</v>
      </c>
      <c r="I183" t="s">
        <v>59</v>
      </c>
      <c r="J183" t="str">
        <f>INDEX(subscriptions!$K:$K,MATCH(customers!$A183,subscriptions!$B:$B,0))</f>
        <v>Basic</v>
      </c>
      <c r="K183" t="str">
        <f>INDEX(subscriptions!$L:$L,MATCH(customers!$A183,subscriptions!$B:$B,0))</f>
        <v>Monthly</v>
      </c>
      <c r="L183" s="26">
        <f t="shared" si="2"/>
        <v>44713</v>
      </c>
      <c r="M183">
        <v>1</v>
      </c>
      <c r="N183">
        <f>SUMIFS(orders!$H:$H,orders!$B:$B,customers!$A183)</f>
        <v>60</v>
      </c>
      <c r="O183" t="str">
        <f>IF(COUNTIFS(orders!$B:$B,customers!$A183,orders!$I:$I,"&gt;="&amp;'Customer LTV'!$D$5,orders!$I:$I,"&lt;="&amp;'Customer LTV'!$D$6)&gt;0,"Y","N")</f>
        <v>N</v>
      </c>
    </row>
    <row r="184" spans="1:15" x14ac:dyDescent="0.25">
      <c r="A184" t="s">
        <v>3532</v>
      </c>
      <c r="B184" t="s">
        <v>4623</v>
      </c>
      <c r="C184" t="s">
        <v>4624</v>
      </c>
      <c r="D184" t="s">
        <v>4625</v>
      </c>
      <c r="E184" t="s">
        <v>69</v>
      </c>
      <c r="F184" t="s">
        <v>26</v>
      </c>
      <c r="G184" t="s">
        <v>71</v>
      </c>
      <c r="H184" s="26">
        <v>45084</v>
      </c>
      <c r="I184" t="s">
        <v>59</v>
      </c>
      <c r="J184" t="str">
        <f>INDEX(subscriptions!$K:$K,MATCH(customers!$A184,subscriptions!$B:$B,0))</f>
        <v>Basic</v>
      </c>
      <c r="K184" t="str">
        <f>INDEX(subscriptions!$L:$L,MATCH(customers!$A184,subscriptions!$B:$B,0))</f>
        <v>Annual</v>
      </c>
      <c r="L184" s="26">
        <f t="shared" si="2"/>
        <v>45078</v>
      </c>
      <c r="M184">
        <v>1</v>
      </c>
      <c r="N184">
        <f>SUMIFS(orders!$H:$H,orders!$B:$B,customers!$A184)</f>
        <v>960</v>
      </c>
      <c r="O184" t="str">
        <f>IF(COUNTIFS(orders!$B:$B,customers!$A184,orders!$I:$I,"&gt;="&amp;'Customer LTV'!$D$5,orders!$I:$I,"&lt;="&amp;'Customer LTV'!$D$6)&gt;0,"Y","N")</f>
        <v>Y</v>
      </c>
    </row>
    <row r="185" spans="1:15" x14ac:dyDescent="0.25">
      <c r="A185" t="s">
        <v>963</v>
      </c>
      <c r="B185" t="s">
        <v>4626</v>
      </c>
      <c r="C185" t="s">
        <v>4627</v>
      </c>
      <c r="D185" t="s">
        <v>4628</v>
      </c>
      <c r="E185" t="s">
        <v>69</v>
      </c>
      <c r="F185" t="s">
        <v>24</v>
      </c>
      <c r="G185" t="s">
        <v>70</v>
      </c>
      <c r="H185" s="26">
        <v>45312</v>
      </c>
      <c r="I185" t="s">
        <v>59</v>
      </c>
      <c r="J185" t="str">
        <f>INDEX(subscriptions!$K:$K,MATCH(customers!$A185,subscriptions!$B:$B,0))</f>
        <v>Basic</v>
      </c>
      <c r="K185" t="str">
        <f>INDEX(subscriptions!$L:$L,MATCH(customers!$A185,subscriptions!$B:$B,0))</f>
        <v>Monthly</v>
      </c>
      <c r="L185" s="26">
        <f t="shared" si="2"/>
        <v>45292</v>
      </c>
      <c r="M185">
        <v>1</v>
      </c>
      <c r="N185">
        <f>SUMIFS(orders!$H:$H,orders!$B:$B,customers!$A185)</f>
        <v>1093.5000000000002</v>
      </c>
      <c r="O185" t="str">
        <f>IF(COUNTIFS(orders!$B:$B,customers!$A185,orders!$I:$I,"&gt;="&amp;'Customer LTV'!$D$5,orders!$I:$I,"&lt;="&amp;'Customer LTV'!$D$6)&gt;0,"Y","N")</f>
        <v>N</v>
      </c>
    </row>
    <row r="186" spans="1:15" x14ac:dyDescent="0.25">
      <c r="A186" t="s">
        <v>394</v>
      </c>
      <c r="B186" t="s">
        <v>4629</v>
      </c>
      <c r="C186" t="s">
        <v>4630</v>
      </c>
      <c r="D186" t="s">
        <v>4631</v>
      </c>
      <c r="E186" t="s">
        <v>69</v>
      </c>
      <c r="F186" t="s">
        <v>25</v>
      </c>
      <c r="G186" t="s">
        <v>70</v>
      </c>
      <c r="H186" s="26">
        <v>44763</v>
      </c>
      <c r="I186" t="s">
        <v>4088</v>
      </c>
      <c r="J186" t="str">
        <f>INDEX(subscriptions!$K:$K,MATCH(customers!$A186,subscriptions!$B:$B,0))</f>
        <v>Pro</v>
      </c>
      <c r="K186" t="str">
        <f>INDEX(subscriptions!$L:$L,MATCH(customers!$A186,subscriptions!$B:$B,0))</f>
        <v>Monthly</v>
      </c>
      <c r="L186" s="26">
        <f t="shared" si="2"/>
        <v>44743</v>
      </c>
      <c r="M186">
        <v>1</v>
      </c>
      <c r="N186">
        <f>SUMIFS(orders!$H:$H,orders!$B:$B,customers!$A186)</f>
        <v>2620.8000000000002</v>
      </c>
      <c r="O186" t="str">
        <f>IF(COUNTIFS(orders!$B:$B,customers!$A186,orders!$I:$I,"&gt;="&amp;'Customer LTV'!$D$5,orders!$I:$I,"&lt;="&amp;'Customer LTV'!$D$6)&gt;0,"Y","N")</f>
        <v>Y</v>
      </c>
    </row>
    <row r="187" spans="1:15" x14ac:dyDescent="0.25">
      <c r="A187" t="s">
        <v>2506</v>
      </c>
      <c r="B187" t="s">
        <v>4632</v>
      </c>
      <c r="C187" t="s">
        <v>4633</v>
      </c>
      <c r="D187" t="s">
        <v>4634</v>
      </c>
      <c r="E187" t="s">
        <v>72</v>
      </c>
      <c r="F187" t="s">
        <v>28</v>
      </c>
      <c r="G187" t="s">
        <v>70</v>
      </c>
      <c r="H187" s="26">
        <v>45613</v>
      </c>
      <c r="I187" t="s">
        <v>59</v>
      </c>
      <c r="J187" t="str">
        <f>INDEX(subscriptions!$K:$K,MATCH(customers!$A187,subscriptions!$B:$B,0))</f>
        <v>Pro</v>
      </c>
      <c r="K187" t="str">
        <f>INDEX(subscriptions!$L:$L,MATCH(customers!$A187,subscriptions!$B:$B,0))</f>
        <v>Monthly</v>
      </c>
      <c r="L187" s="26">
        <f t="shared" si="2"/>
        <v>45597</v>
      </c>
      <c r="M187">
        <v>1</v>
      </c>
      <c r="N187">
        <f>SUMIFS(orders!$H:$H,orders!$B:$B,customers!$A187)</f>
        <v>480</v>
      </c>
      <c r="O187" t="str">
        <f>IF(COUNTIFS(orders!$B:$B,customers!$A187,orders!$I:$I,"&gt;="&amp;'Customer LTV'!$D$5,orders!$I:$I,"&lt;="&amp;'Customer LTV'!$D$6)&gt;0,"Y","N")</f>
        <v>N</v>
      </c>
    </row>
    <row r="188" spans="1:15" x14ac:dyDescent="0.25">
      <c r="A188" t="s">
        <v>3688</v>
      </c>
      <c r="B188" t="s">
        <v>4635</v>
      </c>
      <c r="C188" t="s">
        <v>4390</v>
      </c>
      <c r="D188" t="s">
        <v>4636</v>
      </c>
      <c r="E188" t="s">
        <v>72</v>
      </c>
      <c r="F188" t="s">
        <v>25</v>
      </c>
      <c r="G188" t="s">
        <v>70</v>
      </c>
      <c r="H188" s="26">
        <v>45546</v>
      </c>
      <c r="I188" t="s">
        <v>59</v>
      </c>
      <c r="J188" t="str">
        <f>INDEX(subscriptions!$K:$K,MATCH(customers!$A188,subscriptions!$B:$B,0))</f>
        <v>Pro</v>
      </c>
      <c r="K188" t="str">
        <f>INDEX(subscriptions!$L:$L,MATCH(customers!$A188,subscriptions!$B:$B,0))</f>
        <v>Monthly</v>
      </c>
      <c r="L188" s="26">
        <f t="shared" si="2"/>
        <v>45536</v>
      </c>
      <c r="M188">
        <v>1</v>
      </c>
      <c r="N188">
        <f>SUMIFS(orders!$H:$H,orders!$B:$B,customers!$A188)</f>
        <v>360</v>
      </c>
      <c r="O188" t="str">
        <f>IF(COUNTIFS(orders!$B:$B,customers!$A188,orders!$I:$I,"&gt;="&amp;'Customer LTV'!$D$5,orders!$I:$I,"&lt;="&amp;'Customer LTV'!$D$6)&gt;0,"Y","N")</f>
        <v>N</v>
      </c>
    </row>
    <row r="189" spans="1:15" x14ac:dyDescent="0.25">
      <c r="A189" t="s">
        <v>1184</v>
      </c>
      <c r="B189" t="s">
        <v>4637</v>
      </c>
      <c r="C189" t="s">
        <v>4638</v>
      </c>
      <c r="D189" t="s">
        <v>4639</v>
      </c>
      <c r="E189" t="s">
        <v>69</v>
      </c>
      <c r="F189" t="s">
        <v>25</v>
      </c>
      <c r="G189" t="s">
        <v>70</v>
      </c>
      <c r="H189" s="26">
        <v>44668</v>
      </c>
      <c r="I189" t="s">
        <v>4078</v>
      </c>
      <c r="J189" t="str">
        <f>INDEX(subscriptions!$K:$K,MATCH(customers!$A189,subscriptions!$B:$B,0))</f>
        <v>Basic</v>
      </c>
      <c r="K189" t="str">
        <f>INDEX(subscriptions!$L:$L,MATCH(customers!$A189,subscriptions!$B:$B,0))</f>
        <v>Annual</v>
      </c>
      <c r="L189" s="26">
        <f t="shared" si="2"/>
        <v>44652</v>
      </c>
      <c r="M189">
        <v>1</v>
      </c>
      <c r="N189">
        <f>SUMIFS(orders!$H:$H,orders!$B:$B,customers!$A189)</f>
        <v>1920</v>
      </c>
      <c r="O189" t="str">
        <f>IF(COUNTIFS(orders!$B:$B,customers!$A189,orders!$I:$I,"&gt;="&amp;'Customer LTV'!$D$5,orders!$I:$I,"&lt;="&amp;'Customer LTV'!$D$6)&gt;0,"Y","N")</f>
        <v>Y</v>
      </c>
    </row>
    <row r="190" spans="1:15" x14ac:dyDescent="0.25">
      <c r="A190" t="s">
        <v>4065</v>
      </c>
      <c r="B190" t="s">
        <v>4640</v>
      </c>
      <c r="C190" t="s">
        <v>4641</v>
      </c>
      <c r="D190" t="s">
        <v>4642</v>
      </c>
      <c r="E190" t="s">
        <v>73</v>
      </c>
      <c r="F190" t="s">
        <v>24</v>
      </c>
      <c r="G190" t="s">
        <v>19</v>
      </c>
      <c r="H190" s="26">
        <v>45467</v>
      </c>
      <c r="I190" t="s">
        <v>59</v>
      </c>
      <c r="J190" t="str">
        <f>INDEX(subscriptions!$K:$K,MATCH(customers!$A190,subscriptions!$B:$B,0))</f>
        <v>Pro</v>
      </c>
      <c r="K190" t="str">
        <f>INDEX(subscriptions!$L:$L,MATCH(customers!$A190,subscriptions!$B:$B,0))</f>
        <v>Monthly</v>
      </c>
      <c r="L190" s="26">
        <f t="shared" si="2"/>
        <v>45444</v>
      </c>
      <c r="M190">
        <v>1</v>
      </c>
      <c r="N190">
        <f>SUMIFS(orders!$H:$H,orders!$B:$B,customers!$A190)</f>
        <v>442.8</v>
      </c>
      <c r="O190" t="str">
        <f>IF(COUNTIFS(orders!$B:$B,customers!$A190,orders!$I:$I,"&gt;="&amp;'Customer LTV'!$D$5,orders!$I:$I,"&lt;="&amp;'Customer LTV'!$D$6)&gt;0,"Y","N")</f>
        <v>N</v>
      </c>
    </row>
    <row r="191" spans="1:15" x14ac:dyDescent="0.25">
      <c r="A191" t="s">
        <v>3537</v>
      </c>
      <c r="B191" t="s">
        <v>4643</v>
      </c>
      <c r="C191" t="s">
        <v>4644</v>
      </c>
      <c r="D191" t="s">
        <v>4645</v>
      </c>
      <c r="E191" t="s">
        <v>69</v>
      </c>
      <c r="F191" t="s">
        <v>25</v>
      </c>
      <c r="G191" t="s">
        <v>70</v>
      </c>
      <c r="H191" s="26">
        <v>44593</v>
      </c>
      <c r="I191" t="s">
        <v>34</v>
      </c>
      <c r="J191" t="str">
        <f>INDEX(subscriptions!$K:$K,MATCH(customers!$A191,subscriptions!$B:$B,0))</f>
        <v>Basic</v>
      </c>
      <c r="K191" t="str">
        <f>INDEX(subscriptions!$L:$L,MATCH(customers!$A191,subscriptions!$B:$B,0))</f>
        <v>Monthly</v>
      </c>
      <c r="L191" s="26">
        <f t="shared" si="2"/>
        <v>44593</v>
      </c>
      <c r="M191">
        <v>1</v>
      </c>
      <c r="N191">
        <f>SUMIFS(orders!$H:$H,orders!$B:$B,customers!$A191)</f>
        <v>600</v>
      </c>
      <c r="O191" t="str">
        <f>IF(COUNTIFS(orders!$B:$B,customers!$A191,orders!$I:$I,"&gt;="&amp;'Customer LTV'!$D$5,orders!$I:$I,"&lt;="&amp;'Customer LTV'!$D$6)&gt;0,"Y","N")</f>
        <v>N</v>
      </c>
    </row>
    <row r="192" spans="1:15" x14ac:dyDescent="0.25">
      <c r="A192" t="s">
        <v>1089</v>
      </c>
      <c r="B192" t="s">
        <v>4646</v>
      </c>
      <c r="C192" t="s">
        <v>4647</v>
      </c>
      <c r="D192" t="s">
        <v>4648</v>
      </c>
      <c r="E192" t="s">
        <v>69</v>
      </c>
      <c r="F192" t="s">
        <v>24</v>
      </c>
      <c r="G192" t="s">
        <v>70</v>
      </c>
      <c r="H192" s="26">
        <v>44947</v>
      </c>
      <c r="I192" t="s">
        <v>4078</v>
      </c>
      <c r="J192" t="str">
        <f>INDEX(subscriptions!$K:$K,MATCH(customers!$A192,subscriptions!$B:$B,0))</f>
        <v>Basic</v>
      </c>
      <c r="K192" t="str">
        <f>INDEX(subscriptions!$L:$L,MATCH(customers!$A192,subscriptions!$B:$B,0))</f>
        <v>Monthly</v>
      </c>
      <c r="L192" s="26">
        <f t="shared" si="2"/>
        <v>44927</v>
      </c>
      <c r="M192">
        <v>1</v>
      </c>
      <c r="N192">
        <f>SUMIFS(orders!$H:$H,orders!$B:$B,customers!$A192)</f>
        <v>60</v>
      </c>
      <c r="O192" t="str">
        <f>IF(COUNTIFS(orders!$B:$B,customers!$A192,orders!$I:$I,"&gt;="&amp;'Customer LTV'!$D$5,orders!$I:$I,"&lt;="&amp;'Customer LTV'!$D$6)&gt;0,"Y","N")</f>
        <v>Y</v>
      </c>
    </row>
    <row r="193" spans="1:15" x14ac:dyDescent="0.25">
      <c r="A193" t="s">
        <v>3143</v>
      </c>
      <c r="B193" t="s">
        <v>4649</v>
      </c>
      <c r="C193" t="s">
        <v>4650</v>
      </c>
      <c r="D193" t="s">
        <v>4651</v>
      </c>
      <c r="E193" t="s">
        <v>69</v>
      </c>
      <c r="F193" t="s">
        <v>26</v>
      </c>
      <c r="G193" t="s">
        <v>71</v>
      </c>
      <c r="H193" s="26">
        <v>45615</v>
      </c>
      <c r="I193" t="s">
        <v>4078</v>
      </c>
      <c r="J193" t="str">
        <f>INDEX(subscriptions!$K:$K,MATCH(customers!$A193,subscriptions!$B:$B,0))</f>
        <v>Pro</v>
      </c>
      <c r="K193" t="str">
        <f>INDEX(subscriptions!$L:$L,MATCH(customers!$A193,subscriptions!$B:$B,0))</f>
        <v>Monthly</v>
      </c>
      <c r="L193" s="26">
        <f t="shared" si="2"/>
        <v>45597</v>
      </c>
      <c r="M193">
        <v>1</v>
      </c>
      <c r="N193">
        <f>SUMIFS(orders!$H:$H,orders!$B:$B,customers!$A193)</f>
        <v>180</v>
      </c>
      <c r="O193" t="str">
        <f>IF(COUNTIFS(orders!$B:$B,customers!$A193,orders!$I:$I,"&gt;="&amp;'Customer LTV'!$D$5,orders!$I:$I,"&lt;="&amp;'Customer LTV'!$D$6)&gt;0,"Y","N")</f>
        <v>N</v>
      </c>
    </row>
    <row r="194" spans="1:15" x14ac:dyDescent="0.25">
      <c r="A194" t="s">
        <v>2037</v>
      </c>
      <c r="B194" t="s">
        <v>4652</v>
      </c>
      <c r="C194" t="s">
        <v>4653</v>
      </c>
      <c r="D194" t="s">
        <v>4654</v>
      </c>
      <c r="E194" t="s">
        <v>73</v>
      </c>
      <c r="F194" t="s">
        <v>24</v>
      </c>
      <c r="G194" t="s">
        <v>71</v>
      </c>
      <c r="H194" s="26">
        <v>45134</v>
      </c>
      <c r="I194" t="s">
        <v>4078</v>
      </c>
      <c r="J194" t="str">
        <f>INDEX(subscriptions!$K:$K,MATCH(customers!$A194,subscriptions!$B:$B,0))</f>
        <v>Basic</v>
      </c>
      <c r="K194" t="str">
        <f>INDEX(subscriptions!$L:$L,MATCH(customers!$A194,subscriptions!$B:$B,0))</f>
        <v>Monthly</v>
      </c>
      <c r="L194" s="26">
        <f t="shared" si="2"/>
        <v>45108</v>
      </c>
      <c r="M194">
        <v>1</v>
      </c>
      <c r="N194">
        <f>SUMIFS(orders!$H:$H,orders!$B:$B,customers!$A194)</f>
        <v>1180.8</v>
      </c>
      <c r="O194" t="str">
        <f>IF(COUNTIFS(orders!$B:$B,customers!$A194,orders!$I:$I,"&gt;="&amp;'Customer LTV'!$D$5,orders!$I:$I,"&lt;="&amp;'Customer LTV'!$D$6)&gt;0,"Y","N")</f>
        <v>Y</v>
      </c>
    </row>
    <row r="195" spans="1:15" x14ac:dyDescent="0.25">
      <c r="A195" t="s">
        <v>2176</v>
      </c>
      <c r="B195" t="s">
        <v>4655</v>
      </c>
      <c r="C195" t="s">
        <v>4656</v>
      </c>
      <c r="D195" t="s">
        <v>4657</v>
      </c>
      <c r="E195" t="s">
        <v>69</v>
      </c>
      <c r="F195" t="s">
        <v>27</v>
      </c>
      <c r="G195" t="s">
        <v>70</v>
      </c>
      <c r="H195" s="26">
        <v>45295</v>
      </c>
      <c r="I195" t="s">
        <v>4088</v>
      </c>
      <c r="J195" t="str">
        <f>INDEX(subscriptions!$K:$K,MATCH(customers!$A195,subscriptions!$B:$B,0))</f>
        <v>Basic</v>
      </c>
      <c r="K195" t="str">
        <f>INDEX(subscriptions!$L:$L,MATCH(customers!$A195,subscriptions!$B:$B,0))</f>
        <v>Monthly</v>
      </c>
      <c r="L195" s="26">
        <f t="shared" ref="L195:L201" si="3">EOMONTH(H195,-1)+1</f>
        <v>45292</v>
      </c>
      <c r="M195">
        <v>1</v>
      </c>
      <c r="N195">
        <f>SUMIFS(orders!$H:$H,orders!$B:$B,customers!$A195)</f>
        <v>2824.2</v>
      </c>
      <c r="O195" t="str">
        <f>IF(COUNTIFS(orders!$B:$B,customers!$A195,orders!$I:$I,"&gt;="&amp;'Customer LTV'!$D$5,orders!$I:$I,"&lt;="&amp;'Customer LTV'!$D$6)&gt;0,"Y","N")</f>
        <v>N</v>
      </c>
    </row>
    <row r="196" spans="1:15" x14ac:dyDescent="0.25">
      <c r="A196" t="s">
        <v>2618</v>
      </c>
      <c r="B196" t="s">
        <v>4658</v>
      </c>
      <c r="C196" t="s">
        <v>4659</v>
      </c>
      <c r="D196" t="s">
        <v>4660</v>
      </c>
      <c r="E196" t="s">
        <v>69</v>
      </c>
      <c r="F196" t="s">
        <v>25</v>
      </c>
      <c r="G196" t="s">
        <v>70</v>
      </c>
      <c r="H196" s="26">
        <v>44808</v>
      </c>
      <c r="I196" t="s">
        <v>4078</v>
      </c>
      <c r="J196" t="str">
        <f>INDEX(subscriptions!$K:$K,MATCH(customers!$A196,subscriptions!$B:$B,0))</f>
        <v>Pro</v>
      </c>
      <c r="K196" t="str">
        <f>INDEX(subscriptions!$L:$L,MATCH(customers!$A196,subscriptions!$B:$B,0))</f>
        <v>Monthly</v>
      </c>
      <c r="L196" s="26">
        <f t="shared" si="3"/>
        <v>44805</v>
      </c>
      <c r="M196">
        <v>1</v>
      </c>
      <c r="N196">
        <f>SUMIFS(orders!$H:$H,orders!$B:$B,customers!$A196)</f>
        <v>3312.6000000000004</v>
      </c>
      <c r="O196" t="str">
        <f>IF(COUNTIFS(orders!$B:$B,customers!$A196,orders!$I:$I,"&gt;="&amp;'Customer LTV'!$D$5,orders!$I:$I,"&lt;="&amp;'Customer LTV'!$D$6)&gt;0,"Y","N")</f>
        <v>Y</v>
      </c>
    </row>
    <row r="197" spans="1:15" x14ac:dyDescent="0.25">
      <c r="A197" t="s">
        <v>2835</v>
      </c>
      <c r="B197" t="s">
        <v>4661</v>
      </c>
      <c r="C197" t="s">
        <v>4662</v>
      </c>
      <c r="D197" t="s">
        <v>4663</v>
      </c>
      <c r="E197" t="s">
        <v>69</v>
      </c>
      <c r="F197" t="s">
        <v>25</v>
      </c>
      <c r="G197" t="s">
        <v>70</v>
      </c>
      <c r="H197" s="26">
        <v>45493</v>
      </c>
      <c r="I197" t="s">
        <v>34</v>
      </c>
      <c r="J197" t="str">
        <f>INDEX(subscriptions!$K:$K,MATCH(customers!$A197,subscriptions!$B:$B,0))</f>
        <v>Basic</v>
      </c>
      <c r="K197" t="str">
        <f>INDEX(subscriptions!$L:$L,MATCH(customers!$A197,subscriptions!$B:$B,0))</f>
        <v>Monthly</v>
      </c>
      <c r="L197" s="26">
        <f t="shared" si="3"/>
        <v>45474</v>
      </c>
      <c r="M197">
        <v>1</v>
      </c>
      <c r="N197">
        <f>SUMIFS(orders!$H:$H,orders!$B:$B,customers!$A197)</f>
        <v>784.2</v>
      </c>
      <c r="O197" t="str">
        <f>IF(COUNTIFS(orders!$B:$B,customers!$A197,orders!$I:$I,"&gt;="&amp;'Customer LTV'!$D$5,orders!$I:$I,"&lt;="&amp;'Customer LTV'!$D$6)&gt;0,"Y","N")</f>
        <v>N</v>
      </c>
    </row>
    <row r="198" spans="1:15" x14ac:dyDescent="0.25">
      <c r="A198" t="s">
        <v>1714</v>
      </c>
      <c r="B198" t="s">
        <v>4664</v>
      </c>
      <c r="C198" t="s">
        <v>4665</v>
      </c>
      <c r="D198" t="s">
        <v>4666</v>
      </c>
      <c r="E198" t="s">
        <v>69</v>
      </c>
      <c r="F198" t="s">
        <v>26</v>
      </c>
      <c r="G198" t="s">
        <v>70</v>
      </c>
      <c r="H198" s="26">
        <v>45634</v>
      </c>
      <c r="I198" t="s">
        <v>34</v>
      </c>
      <c r="J198" t="str">
        <f>INDEX(subscriptions!$K:$K,MATCH(customers!$A198,subscriptions!$B:$B,0))</f>
        <v>Pro</v>
      </c>
      <c r="K198" t="str">
        <f>INDEX(subscriptions!$L:$L,MATCH(customers!$A198,subscriptions!$B:$B,0))</f>
        <v>Monthly</v>
      </c>
      <c r="L198" s="26">
        <f t="shared" si="3"/>
        <v>45627</v>
      </c>
      <c r="M198">
        <v>1</v>
      </c>
      <c r="N198">
        <f>SUMIFS(orders!$H:$H,orders!$B:$B,customers!$A198)</f>
        <v>60</v>
      </c>
      <c r="O198" t="str">
        <f>IF(COUNTIFS(orders!$B:$B,customers!$A198,orders!$I:$I,"&gt;="&amp;'Customer LTV'!$D$5,orders!$I:$I,"&lt;="&amp;'Customer LTV'!$D$6)&gt;0,"Y","N")</f>
        <v>N</v>
      </c>
    </row>
    <row r="199" spans="1:15" x14ac:dyDescent="0.25">
      <c r="A199" t="s">
        <v>1486</v>
      </c>
      <c r="B199" t="s">
        <v>4667</v>
      </c>
      <c r="C199" t="s">
        <v>4668</v>
      </c>
      <c r="D199" t="s">
        <v>4669</v>
      </c>
      <c r="E199" t="s">
        <v>69</v>
      </c>
      <c r="F199" t="s">
        <v>25</v>
      </c>
      <c r="G199" t="s">
        <v>70</v>
      </c>
      <c r="H199" s="26">
        <v>45621</v>
      </c>
      <c r="I199" t="s">
        <v>4105</v>
      </c>
      <c r="J199" t="str">
        <f>INDEX(subscriptions!$K:$K,MATCH(customers!$A199,subscriptions!$B:$B,0))</f>
        <v>Pro</v>
      </c>
      <c r="K199" t="str">
        <f>INDEX(subscriptions!$L:$L,MATCH(customers!$A199,subscriptions!$B:$B,0))</f>
        <v>Monthly</v>
      </c>
      <c r="L199" s="26">
        <f t="shared" si="3"/>
        <v>45597</v>
      </c>
      <c r="M199">
        <v>1</v>
      </c>
      <c r="N199">
        <f>SUMIFS(orders!$H:$H,orders!$B:$B,customers!$A199)</f>
        <v>180</v>
      </c>
      <c r="O199" t="str">
        <f>IF(COUNTIFS(orders!$B:$B,customers!$A199,orders!$I:$I,"&gt;="&amp;'Customer LTV'!$D$5,orders!$I:$I,"&lt;="&amp;'Customer LTV'!$D$6)&gt;0,"Y","N")</f>
        <v>N</v>
      </c>
    </row>
    <row r="200" spans="1:15" x14ac:dyDescent="0.25">
      <c r="A200" t="s">
        <v>2454</v>
      </c>
      <c r="B200" t="s">
        <v>4670</v>
      </c>
      <c r="C200" t="s">
        <v>4671</v>
      </c>
      <c r="D200" t="s">
        <v>4672</v>
      </c>
      <c r="E200" t="s">
        <v>69</v>
      </c>
      <c r="F200" t="s">
        <v>25</v>
      </c>
      <c r="G200" t="s">
        <v>70</v>
      </c>
      <c r="H200" s="26">
        <v>44771</v>
      </c>
      <c r="I200" t="s">
        <v>4078</v>
      </c>
      <c r="J200" t="str">
        <f>INDEX(subscriptions!$K:$K,MATCH(customers!$A200,subscriptions!$B:$B,0))</f>
        <v>Basic</v>
      </c>
      <c r="K200" t="str">
        <f>INDEX(subscriptions!$L:$L,MATCH(customers!$A200,subscriptions!$B:$B,0))</f>
        <v>Monthly</v>
      </c>
      <c r="L200" s="26">
        <f t="shared" si="3"/>
        <v>44743</v>
      </c>
      <c r="M200">
        <v>1</v>
      </c>
      <c r="N200">
        <f>SUMIFS(orders!$H:$H,orders!$B:$B,customers!$A200)</f>
        <v>240</v>
      </c>
      <c r="O200" t="str">
        <f>IF(COUNTIFS(orders!$B:$B,customers!$A200,orders!$I:$I,"&gt;="&amp;'Customer LTV'!$D$5,orders!$I:$I,"&lt;="&amp;'Customer LTV'!$D$6)&gt;0,"Y","N")</f>
        <v>N</v>
      </c>
    </row>
    <row r="201" spans="1:15" x14ac:dyDescent="0.25">
      <c r="A201" t="s">
        <v>2760</v>
      </c>
      <c r="B201" t="s">
        <v>4673</v>
      </c>
      <c r="C201" t="s">
        <v>4674</v>
      </c>
      <c r="D201" t="s">
        <v>4675</v>
      </c>
      <c r="E201" t="s">
        <v>72</v>
      </c>
      <c r="F201" t="s">
        <v>28</v>
      </c>
      <c r="G201" t="s">
        <v>70</v>
      </c>
      <c r="H201" s="26">
        <v>45394</v>
      </c>
      <c r="I201" t="s">
        <v>4105</v>
      </c>
      <c r="J201" t="str">
        <f>INDEX(subscriptions!$K:$K,MATCH(customers!$A201,subscriptions!$B:$B,0))</f>
        <v>Pro</v>
      </c>
      <c r="K201" t="str">
        <f>INDEX(subscriptions!$L:$L,MATCH(customers!$A201,subscriptions!$B:$B,0))</f>
        <v>Monthly</v>
      </c>
      <c r="L201" s="26">
        <f t="shared" si="3"/>
        <v>45383</v>
      </c>
      <c r="M201">
        <v>1</v>
      </c>
      <c r="N201">
        <f>SUMIFS(orders!$H:$H,orders!$B:$B,customers!$A201)</f>
        <v>480</v>
      </c>
      <c r="O201" t="str">
        <f>IF(COUNTIFS(orders!$B:$B,customers!$A201,orders!$I:$I,"&gt;="&amp;'Customer LTV'!$D$5,orders!$I:$I,"&lt;="&amp;'Customer LTV'!$D$6)&gt;0,"Y","N")</f>
        <v>N</v>
      </c>
    </row>
  </sheetData>
  <autoFilter ref="A1:O201" xr:uid="{D23E94E2-83B1-421D-AC66-502004C6DAF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30E0-5945-430D-8752-0E32543F54D3}">
  <dimension ref="A1:S1717"/>
  <sheetViews>
    <sheetView workbookViewId="0"/>
  </sheetViews>
  <sheetFormatPr defaultRowHeight="15" x14ac:dyDescent="0.25"/>
  <cols>
    <col min="2" max="2" width="11.85546875" bestFit="1" customWidth="1"/>
    <col min="3" max="3" width="11.85546875" customWidth="1"/>
    <col min="4" max="6" width="10.42578125" bestFit="1" customWidth="1"/>
    <col min="9" max="9" width="15.140625" bestFit="1" customWidth="1"/>
    <col min="10" max="10" width="15.140625" customWidth="1"/>
    <col min="11" max="11" width="15.140625" bestFit="1" customWidth="1"/>
    <col min="12" max="12" width="22.5703125" bestFit="1" customWidth="1"/>
    <col min="13" max="14" width="22.5703125" customWidth="1"/>
    <col min="15" max="15" width="17.140625" bestFit="1" customWidth="1"/>
    <col min="16" max="16" width="29.5703125" bestFit="1" customWidth="1"/>
    <col min="17" max="17" width="29.5703125" customWidth="1"/>
    <col min="18" max="18" width="18" bestFit="1" customWidth="1"/>
    <col min="19" max="19" width="15.7109375" bestFit="1" customWidth="1"/>
  </cols>
  <sheetData>
    <row r="1" spans="1:19" x14ac:dyDescent="0.25">
      <c r="A1" t="s">
        <v>35</v>
      </c>
      <c r="B1" t="s">
        <v>36</v>
      </c>
      <c r="C1" t="s">
        <v>37</v>
      </c>
      <c r="D1" t="s">
        <v>38</v>
      </c>
      <c r="E1" t="s">
        <v>39</v>
      </c>
      <c r="F1" t="s">
        <v>40</v>
      </c>
      <c r="G1" t="s">
        <v>41</v>
      </c>
      <c r="H1" t="s">
        <v>42</v>
      </c>
      <c r="I1" t="s">
        <v>43</v>
      </c>
      <c r="J1" t="s">
        <v>44</v>
      </c>
      <c r="K1" t="s">
        <v>45</v>
      </c>
      <c r="L1" t="s">
        <v>46</v>
      </c>
      <c r="M1" t="s">
        <v>47</v>
      </c>
      <c r="N1" t="s">
        <v>48</v>
      </c>
      <c r="O1" t="s">
        <v>49</v>
      </c>
      <c r="P1" t="s">
        <v>50</v>
      </c>
      <c r="Q1" t="s">
        <v>51</v>
      </c>
      <c r="R1" t="s">
        <v>52</v>
      </c>
      <c r="S1" t="s">
        <v>63</v>
      </c>
    </row>
    <row r="2" spans="1:19" x14ac:dyDescent="0.25">
      <c r="A2" t="s">
        <v>1755</v>
      </c>
      <c r="B2" t="s">
        <v>1754</v>
      </c>
      <c r="C2" t="s">
        <v>17</v>
      </c>
      <c r="D2" s="26" t="s">
        <v>4</v>
      </c>
      <c r="E2" s="26">
        <v>44994</v>
      </c>
      <c r="F2" s="26">
        <v>45024</v>
      </c>
      <c r="G2" t="s">
        <v>53</v>
      </c>
      <c r="H2">
        <v>75</v>
      </c>
      <c r="I2" s="26">
        <f t="shared" ref="I2:I65" si="0">_xlfn.MINIFS($E:$E,$B:$B,B2)</f>
        <v>44994</v>
      </c>
      <c r="J2" s="26">
        <f t="shared" ref="J2:J65" si="1">_xlfn.MAXIFS($E:$E,$B:$B,B2)</f>
        <v>45645</v>
      </c>
      <c r="K2" s="26" t="str">
        <f>INDEX($C:$C,MATCH($I2,$E:$E,0))</f>
        <v>Basic</v>
      </c>
      <c r="L2" s="26" t="str">
        <f>INDEX($D:$D,MATCH($I2,$E:$E,0))</f>
        <v>Monthly</v>
      </c>
      <c r="M2" s="26">
        <f>EOMONTH(I2,-1)+1</f>
        <v>44986</v>
      </c>
      <c r="N2" s="26">
        <f>EOMONTH(E2,-1)+1</f>
        <v>44986</v>
      </c>
      <c r="O2" s="26">
        <f>EOMONTH(F2,-1)+1</f>
        <v>45017</v>
      </c>
      <c r="P2" t="str">
        <f>IF(AND('Customer LTV'!$D$5&gt;=$N2,'Customer LTV'!$D$5&lt;$O2),"Y","N")</f>
        <v>N</v>
      </c>
      <c r="Q2" t="str">
        <f>IF(AND('Customer LTV'!$D$6&gt;=$N2,'Customer LTV'!$D$6&lt;$O2),"Y","N")</f>
        <v>N</v>
      </c>
      <c r="R2" t="str">
        <f>INDEX(customers!$F:$F,MATCH(subscriptions!$B2,customers!$A:$A,0))</f>
        <v>Retail</v>
      </c>
      <c r="S2" t="str">
        <f>INDEX(customers!$I:$I,MATCH(subscriptions!$B2,customers!$A:$A,0))</f>
        <v>Affiliate</v>
      </c>
    </row>
    <row r="3" spans="1:19" x14ac:dyDescent="0.25">
      <c r="A3" t="s">
        <v>1757</v>
      </c>
      <c r="B3" t="s">
        <v>1754</v>
      </c>
      <c r="C3" t="s">
        <v>17</v>
      </c>
      <c r="D3" s="26" t="s">
        <v>4</v>
      </c>
      <c r="E3" s="26">
        <v>45025</v>
      </c>
      <c r="F3" s="26">
        <v>45055</v>
      </c>
      <c r="G3" t="s">
        <v>53</v>
      </c>
      <c r="H3">
        <v>75</v>
      </c>
      <c r="I3" s="26">
        <f t="shared" si="0"/>
        <v>44994</v>
      </c>
      <c r="J3" s="26">
        <f t="shared" si="1"/>
        <v>45645</v>
      </c>
      <c r="K3" s="26" t="str">
        <f t="shared" ref="K3:K66" si="2">INDEX($C:$C,MATCH($I3,$E:$E,0))</f>
        <v>Basic</v>
      </c>
      <c r="L3" s="26" t="str">
        <f t="shared" ref="L3:L66" si="3">INDEX($D:$D,MATCH($I3,$E:$E,0))</f>
        <v>Monthly</v>
      </c>
      <c r="M3" s="26">
        <f t="shared" ref="M3:M66" si="4">EOMONTH(I3,-1)+1</f>
        <v>44986</v>
      </c>
      <c r="N3" s="26">
        <f t="shared" ref="N3:O18" si="5">EOMONTH(E3,-1)+1</f>
        <v>45017</v>
      </c>
      <c r="O3" s="26">
        <f t="shared" si="5"/>
        <v>45047</v>
      </c>
      <c r="P3" t="str">
        <f>IF(AND('Customer LTV'!$D$5&gt;=$N3,'Customer LTV'!$D$5&lt;$O3),"Y","N")</f>
        <v>N</v>
      </c>
      <c r="Q3" t="str">
        <f>IF(AND('Customer LTV'!$D$6&gt;=$N3,'Customer LTV'!$D$6&lt;$O3),"Y","N")</f>
        <v>N</v>
      </c>
      <c r="R3" t="str">
        <f>INDEX(customers!$F:$F,MATCH(subscriptions!$B3,customers!$A:$A,0))</f>
        <v>Retail</v>
      </c>
      <c r="S3" t="str">
        <f>INDEX(customers!$I:$I,MATCH(subscriptions!$B3,customers!$A:$A,0))</f>
        <v>Affiliate</v>
      </c>
    </row>
    <row r="4" spans="1:19" x14ac:dyDescent="0.25">
      <c r="A4" t="s">
        <v>1760</v>
      </c>
      <c r="B4" t="s">
        <v>1754</v>
      </c>
      <c r="C4" t="s">
        <v>17</v>
      </c>
      <c r="D4" s="26" t="s">
        <v>4</v>
      </c>
      <c r="E4" s="26">
        <v>45056</v>
      </c>
      <c r="F4" s="26">
        <v>45086</v>
      </c>
      <c r="G4" t="s">
        <v>53</v>
      </c>
      <c r="H4">
        <v>75</v>
      </c>
      <c r="I4" s="26">
        <f t="shared" si="0"/>
        <v>44994</v>
      </c>
      <c r="J4" s="26">
        <f t="shared" si="1"/>
        <v>45645</v>
      </c>
      <c r="K4" s="26" t="str">
        <f t="shared" si="2"/>
        <v>Basic</v>
      </c>
      <c r="L4" s="26" t="str">
        <f t="shared" si="3"/>
        <v>Monthly</v>
      </c>
      <c r="M4" s="26">
        <f t="shared" si="4"/>
        <v>44986</v>
      </c>
      <c r="N4" s="26">
        <f t="shared" si="5"/>
        <v>45047</v>
      </c>
      <c r="O4" s="26">
        <f t="shared" si="5"/>
        <v>45078</v>
      </c>
      <c r="P4" t="str">
        <f>IF(AND('Customer LTV'!$D$5&gt;=$N4,'Customer LTV'!$D$5&lt;$O4),"Y","N")</f>
        <v>N</v>
      </c>
      <c r="Q4" t="str">
        <f>IF(AND('Customer LTV'!$D$6&gt;=$N4,'Customer LTV'!$D$6&lt;$O4),"Y","N")</f>
        <v>N</v>
      </c>
      <c r="R4" t="str">
        <f>INDEX(customers!$F:$F,MATCH(subscriptions!$B4,customers!$A:$A,0))</f>
        <v>Retail</v>
      </c>
      <c r="S4" t="str">
        <f>INDEX(customers!$I:$I,MATCH(subscriptions!$B4,customers!$A:$A,0))</f>
        <v>Affiliate</v>
      </c>
    </row>
    <row r="5" spans="1:19" x14ac:dyDescent="0.25">
      <c r="A5" t="s">
        <v>1762</v>
      </c>
      <c r="B5" t="s">
        <v>1754</v>
      </c>
      <c r="C5" t="s">
        <v>17</v>
      </c>
      <c r="D5" s="26" t="s">
        <v>4</v>
      </c>
      <c r="E5" s="26">
        <v>45087</v>
      </c>
      <c r="F5" s="26">
        <v>45117</v>
      </c>
      <c r="G5" t="s">
        <v>53</v>
      </c>
      <c r="H5">
        <v>75</v>
      </c>
      <c r="I5" s="26">
        <f t="shared" si="0"/>
        <v>44994</v>
      </c>
      <c r="J5" s="26">
        <f t="shared" si="1"/>
        <v>45645</v>
      </c>
      <c r="K5" s="26" t="str">
        <f t="shared" si="2"/>
        <v>Basic</v>
      </c>
      <c r="L5" s="26" t="str">
        <f t="shared" si="3"/>
        <v>Monthly</v>
      </c>
      <c r="M5" s="26">
        <f t="shared" si="4"/>
        <v>44986</v>
      </c>
      <c r="N5" s="26">
        <f t="shared" si="5"/>
        <v>45078</v>
      </c>
      <c r="O5" s="26">
        <f t="shared" si="5"/>
        <v>45108</v>
      </c>
      <c r="P5" t="str">
        <f>IF(AND('Customer LTV'!$D$5&gt;=$N5,'Customer LTV'!$D$5&lt;$O5),"Y","N")</f>
        <v>N</v>
      </c>
      <c r="Q5" t="str">
        <f>IF(AND('Customer LTV'!$D$6&gt;=$N5,'Customer LTV'!$D$6&lt;$O5),"Y","N")</f>
        <v>N</v>
      </c>
      <c r="R5" t="str">
        <f>INDEX(customers!$F:$F,MATCH(subscriptions!$B5,customers!$A:$A,0))</f>
        <v>Retail</v>
      </c>
      <c r="S5" t="str">
        <f>INDEX(customers!$I:$I,MATCH(subscriptions!$B5,customers!$A:$A,0))</f>
        <v>Affiliate</v>
      </c>
    </row>
    <row r="6" spans="1:19" x14ac:dyDescent="0.25">
      <c r="A6" t="s">
        <v>1765</v>
      </c>
      <c r="B6" t="s">
        <v>1754</v>
      </c>
      <c r="C6" t="s">
        <v>17</v>
      </c>
      <c r="D6" s="26" t="s">
        <v>4</v>
      </c>
      <c r="E6" s="26">
        <v>45118</v>
      </c>
      <c r="F6" s="26">
        <v>45148</v>
      </c>
      <c r="G6" t="s">
        <v>53</v>
      </c>
      <c r="H6">
        <v>75</v>
      </c>
      <c r="I6" s="26">
        <f t="shared" si="0"/>
        <v>44994</v>
      </c>
      <c r="J6" s="26">
        <f t="shared" si="1"/>
        <v>45645</v>
      </c>
      <c r="K6" s="26" t="str">
        <f t="shared" si="2"/>
        <v>Basic</v>
      </c>
      <c r="L6" s="26" t="str">
        <f t="shared" si="3"/>
        <v>Monthly</v>
      </c>
      <c r="M6" s="26">
        <f t="shared" si="4"/>
        <v>44986</v>
      </c>
      <c r="N6" s="26">
        <f t="shared" si="5"/>
        <v>45108</v>
      </c>
      <c r="O6" s="26">
        <f t="shared" si="5"/>
        <v>45139</v>
      </c>
      <c r="P6" t="str">
        <f>IF(AND('Customer LTV'!$D$5&gt;=$N6,'Customer LTV'!$D$5&lt;$O6),"Y","N")</f>
        <v>N</v>
      </c>
      <c r="Q6" t="str">
        <f>IF(AND('Customer LTV'!$D$6&gt;=$N6,'Customer LTV'!$D$6&lt;$O6),"Y","N")</f>
        <v>N</v>
      </c>
      <c r="R6" t="str">
        <f>INDEX(customers!$F:$F,MATCH(subscriptions!$B6,customers!$A:$A,0))</f>
        <v>Retail</v>
      </c>
      <c r="S6" t="str">
        <f>INDEX(customers!$I:$I,MATCH(subscriptions!$B6,customers!$A:$A,0))</f>
        <v>Affiliate</v>
      </c>
    </row>
    <row r="7" spans="1:19" x14ac:dyDescent="0.25">
      <c r="A7" t="s">
        <v>1767</v>
      </c>
      <c r="B7" t="s">
        <v>1754</v>
      </c>
      <c r="C7" t="s">
        <v>17</v>
      </c>
      <c r="D7" s="26" t="s">
        <v>4</v>
      </c>
      <c r="E7" s="26">
        <v>45149</v>
      </c>
      <c r="F7" s="26">
        <v>45179</v>
      </c>
      <c r="G7" t="s">
        <v>53</v>
      </c>
      <c r="H7">
        <v>75</v>
      </c>
      <c r="I7" s="26">
        <f t="shared" si="0"/>
        <v>44994</v>
      </c>
      <c r="J7" s="26">
        <f t="shared" si="1"/>
        <v>45645</v>
      </c>
      <c r="K7" s="26" t="str">
        <f t="shared" si="2"/>
        <v>Basic</v>
      </c>
      <c r="L7" s="26" t="str">
        <f t="shared" si="3"/>
        <v>Monthly</v>
      </c>
      <c r="M7" s="26">
        <f t="shared" si="4"/>
        <v>44986</v>
      </c>
      <c r="N7" s="26">
        <f t="shared" si="5"/>
        <v>45139</v>
      </c>
      <c r="O7" s="26">
        <f t="shared" si="5"/>
        <v>45170</v>
      </c>
      <c r="P7" t="str">
        <f>IF(AND('Customer LTV'!$D$5&gt;=$N7,'Customer LTV'!$D$5&lt;$O7),"Y","N")</f>
        <v>N</v>
      </c>
      <c r="Q7" t="str">
        <f>IF(AND('Customer LTV'!$D$6&gt;=$N7,'Customer LTV'!$D$6&lt;$O7),"Y","N")</f>
        <v>N</v>
      </c>
      <c r="R7" t="str">
        <f>INDEX(customers!$F:$F,MATCH(subscriptions!$B7,customers!$A:$A,0))</f>
        <v>Retail</v>
      </c>
      <c r="S7" t="str">
        <f>INDEX(customers!$I:$I,MATCH(subscriptions!$B7,customers!$A:$A,0))</f>
        <v>Affiliate</v>
      </c>
    </row>
    <row r="8" spans="1:19" x14ac:dyDescent="0.25">
      <c r="A8" t="s">
        <v>1769</v>
      </c>
      <c r="B8" t="s">
        <v>1754</v>
      </c>
      <c r="C8" t="s">
        <v>17</v>
      </c>
      <c r="D8" s="26" t="s">
        <v>4</v>
      </c>
      <c r="E8" s="26">
        <v>45180</v>
      </c>
      <c r="F8" s="26">
        <v>45210</v>
      </c>
      <c r="G8" t="s">
        <v>53</v>
      </c>
      <c r="H8">
        <v>75</v>
      </c>
      <c r="I8" s="26">
        <f t="shared" si="0"/>
        <v>44994</v>
      </c>
      <c r="J8" s="26">
        <f t="shared" si="1"/>
        <v>45645</v>
      </c>
      <c r="K8" s="26" t="str">
        <f t="shared" si="2"/>
        <v>Basic</v>
      </c>
      <c r="L8" s="26" t="str">
        <f t="shared" si="3"/>
        <v>Monthly</v>
      </c>
      <c r="M8" s="26">
        <f t="shared" si="4"/>
        <v>44986</v>
      </c>
      <c r="N8" s="26">
        <f t="shared" si="5"/>
        <v>45170</v>
      </c>
      <c r="O8" s="26">
        <f t="shared" si="5"/>
        <v>45200</v>
      </c>
      <c r="P8" t="str">
        <f>IF(AND('Customer LTV'!$D$5&gt;=$N8,'Customer LTV'!$D$5&lt;$O8),"Y","N")</f>
        <v>N</v>
      </c>
      <c r="Q8" t="str">
        <f>IF(AND('Customer LTV'!$D$6&gt;=$N8,'Customer LTV'!$D$6&lt;$O8),"Y","N")</f>
        <v>N</v>
      </c>
      <c r="R8" t="str">
        <f>INDEX(customers!$F:$F,MATCH(subscriptions!$B8,customers!$A:$A,0))</f>
        <v>Retail</v>
      </c>
      <c r="S8" t="str">
        <f>INDEX(customers!$I:$I,MATCH(subscriptions!$B8,customers!$A:$A,0))</f>
        <v>Affiliate</v>
      </c>
    </row>
    <row r="9" spans="1:19" x14ac:dyDescent="0.25">
      <c r="A9" t="s">
        <v>1772</v>
      </c>
      <c r="B9" t="s">
        <v>1754</v>
      </c>
      <c r="C9" t="s">
        <v>17</v>
      </c>
      <c r="D9" s="26" t="s">
        <v>4</v>
      </c>
      <c r="E9" s="26">
        <v>45211</v>
      </c>
      <c r="F9" s="26">
        <v>45241</v>
      </c>
      <c r="G9" t="s">
        <v>53</v>
      </c>
      <c r="H9">
        <v>75</v>
      </c>
      <c r="I9" s="26">
        <f t="shared" si="0"/>
        <v>44994</v>
      </c>
      <c r="J9" s="26">
        <f t="shared" si="1"/>
        <v>45645</v>
      </c>
      <c r="K9" s="26" t="str">
        <f t="shared" si="2"/>
        <v>Basic</v>
      </c>
      <c r="L9" s="26" t="str">
        <f t="shared" si="3"/>
        <v>Monthly</v>
      </c>
      <c r="M9" s="26">
        <f t="shared" si="4"/>
        <v>44986</v>
      </c>
      <c r="N9" s="26">
        <f t="shared" si="5"/>
        <v>45200</v>
      </c>
      <c r="O9" s="26">
        <f t="shared" si="5"/>
        <v>45231</v>
      </c>
      <c r="P9" t="str">
        <f>IF(AND('Customer LTV'!$D$5&gt;=$N9,'Customer LTV'!$D$5&lt;$O9),"Y","N")</f>
        <v>N</v>
      </c>
      <c r="Q9" t="str">
        <f>IF(AND('Customer LTV'!$D$6&gt;=$N9,'Customer LTV'!$D$6&lt;$O9),"Y","N")</f>
        <v>N</v>
      </c>
      <c r="R9" t="str">
        <f>INDEX(customers!$F:$F,MATCH(subscriptions!$B9,customers!$A:$A,0))</f>
        <v>Retail</v>
      </c>
      <c r="S9" t="str">
        <f>INDEX(customers!$I:$I,MATCH(subscriptions!$B9,customers!$A:$A,0))</f>
        <v>Affiliate</v>
      </c>
    </row>
    <row r="10" spans="1:19" x14ac:dyDescent="0.25">
      <c r="A10" t="s">
        <v>1774</v>
      </c>
      <c r="B10" t="s">
        <v>1754</v>
      </c>
      <c r="C10" t="s">
        <v>17</v>
      </c>
      <c r="D10" s="26" t="s">
        <v>4</v>
      </c>
      <c r="E10" s="26">
        <v>45242</v>
      </c>
      <c r="F10" s="26">
        <v>45272</v>
      </c>
      <c r="G10" t="s">
        <v>53</v>
      </c>
      <c r="H10">
        <v>75</v>
      </c>
      <c r="I10" s="26">
        <f t="shared" si="0"/>
        <v>44994</v>
      </c>
      <c r="J10" s="26">
        <f t="shared" si="1"/>
        <v>45645</v>
      </c>
      <c r="K10" s="26" t="str">
        <f t="shared" si="2"/>
        <v>Basic</v>
      </c>
      <c r="L10" s="26" t="str">
        <f t="shared" si="3"/>
        <v>Monthly</v>
      </c>
      <c r="M10" s="26">
        <f t="shared" si="4"/>
        <v>44986</v>
      </c>
      <c r="N10" s="26">
        <f t="shared" si="5"/>
        <v>45231</v>
      </c>
      <c r="O10" s="26">
        <f t="shared" si="5"/>
        <v>45261</v>
      </c>
      <c r="P10" t="str">
        <f>IF(AND('Customer LTV'!$D$5&gt;=$N10,'Customer LTV'!$D$5&lt;$O10),"Y","N")</f>
        <v>N</v>
      </c>
      <c r="Q10" t="str">
        <f>IF(AND('Customer LTV'!$D$6&gt;=$N10,'Customer LTV'!$D$6&lt;$O10),"Y","N")</f>
        <v>N</v>
      </c>
      <c r="R10" t="str">
        <f>INDEX(customers!$F:$F,MATCH(subscriptions!$B10,customers!$A:$A,0))</f>
        <v>Retail</v>
      </c>
      <c r="S10" t="str">
        <f>INDEX(customers!$I:$I,MATCH(subscriptions!$B10,customers!$A:$A,0))</f>
        <v>Affiliate</v>
      </c>
    </row>
    <row r="11" spans="1:19" x14ac:dyDescent="0.25">
      <c r="A11" t="s">
        <v>1777</v>
      </c>
      <c r="B11" t="s">
        <v>1754</v>
      </c>
      <c r="C11" t="s">
        <v>17</v>
      </c>
      <c r="D11" s="26" t="s">
        <v>4</v>
      </c>
      <c r="E11" s="26">
        <v>45273</v>
      </c>
      <c r="F11" s="26">
        <v>45303</v>
      </c>
      <c r="G11" t="s">
        <v>53</v>
      </c>
      <c r="H11">
        <v>75</v>
      </c>
      <c r="I11" s="26">
        <f t="shared" si="0"/>
        <v>44994</v>
      </c>
      <c r="J11" s="26">
        <f t="shared" si="1"/>
        <v>45645</v>
      </c>
      <c r="K11" s="26" t="str">
        <f t="shared" si="2"/>
        <v>Basic</v>
      </c>
      <c r="L11" s="26" t="str">
        <f t="shared" si="3"/>
        <v>Monthly</v>
      </c>
      <c r="M11" s="26">
        <f t="shared" si="4"/>
        <v>44986</v>
      </c>
      <c r="N11" s="26">
        <f t="shared" si="5"/>
        <v>45261</v>
      </c>
      <c r="O11" s="26">
        <f t="shared" si="5"/>
        <v>45292</v>
      </c>
      <c r="P11" t="str">
        <f>IF(AND('Customer LTV'!$D$5&gt;=$N11,'Customer LTV'!$D$5&lt;$O11),"Y","N")</f>
        <v>N</v>
      </c>
      <c r="Q11" t="str">
        <f>IF(AND('Customer LTV'!$D$6&gt;=$N11,'Customer LTV'!$D$6&lt;$O11),"Y","N")</f>
        <v>Y</v>
      </c>
      <c r="R11" t="str">
        <f>INDEX(customers!$F:$F,MATCH(subscriptions!$B11,customers!$A:$A,0))</f>
        <v>Retail</v>
      </c>
      <c r="S11" t="str">
        <f>INDEX(customers!$I:$I,MATCH(subscriptions!$B11,customers!$A:$A,0))</f>
        <v>Affiliate</v>
      </c>
    </row>
    <row r="12" spans="1:19" x14ac:dyDescent="0.25">
      <c r="A12" t="s">
        <v>1779</v>
      </c>
      <c r="B12" t="s">
        <v>1754</v>
      </c>
      <c r="C12" t="s">
        <v>17</v>
      </c>
      <c r="D12" s="26" t="s">
        <v>4</v>
      </c>
      <c r="E12" s="26">
        <v>45304</v>
      </c>
      <c r="F12" s="26">
        <v>45334</v>
      </c>
      <c r="G12" t="s">
        <v>53</v>
      </c>
      <c r="H12">
        <v>75</v>
      </c>
      <c r="I12" s="26">
        <f t="shared" si="0"/>
        <v>44994</v>
      </c>
      <c r="J12" s="26">
        <f t="shared" si="1"/>
        <v>45645</v>
      </c>
      <c r="K12" s="26" t="str">
        <f t="shared" si="2"/>
        <v>Basic</v>
      </c>
      <c r="L12" s="26" t="str">
        <f t="shared" si="3"/>
        <v>Monthly</v>
      </c>
      <c r="M12" s="26">
        <f t="shared" si="4"/>
        <v>44986</v>
      </c>
      <c r="N12" s="26">
        <f t="shared" si="5"/>
        <v>45292</v>
      </c>
      <c r="O12" s="26">
        <f t="shared" si="5"/>
        <v>45323</v>
      </c>
      <c r="P12" t="str">
        <f>IF(AND('Customer LTV'!$D$5&gt;=$N12,'Customer LTV'!$D$5&lt;$O12),"Y","N")</f>
        <v>N</v>
      </c>
      <c r="Q12" t="str">
        <f>IF(AND('Customer LTV'!$D$6&gt;=$N12,'Customer LTV'!$D$6&lt;$O12),"Y","N")</f>
        <v>N</v>
      </c>
      <c r="R12" t="str">
        <f>INDEX(customers!$F:$F,MATCH(subscriptions!$B12,customers!$A:$A,0))</f>
        <v>Retail</v>
      </c>
      <c r="S12" t="str">
        <f>INDEX(customers!$I:$I,MATCH(subscriptions!$B12,customers!$A:$A,0))</f>
        <v>Affiliate</v>
      </c>
    </row>
    <row r="13" spans="1:19" x14ac:dyDescent="0.25">
      <c r="A13" t="s">
        <v>1781</v>
      </c>
      <c r="B13" t="s">
        <v>1754</v>
      </c>
      <c r="C13" t="s">
        <v>17</v>
      </c>
      <c r="D13" s="26" t="s">
        <v>4</v>
      </c>
      <c r="E13" s="26">
        <v>45335</v>
      </c>
      <c r="F13" s="26">
        <v>45365</v>
      </c>
      <c r="G13" t="s">
        <v>53</v>
      </c>
      <c r="H13">
        <v>75</v>
      </c>
      <c r="I13" s="26">
        <f t="shared" si="0"/>
        <v>44994</v>
      </c>
      <c r="J13" s="26">
        <f t="shared" si="1"/>
        <v>45645</v>
      </c>
      <c r="K13" s="26" t="str">
        <f t="shared" si="2"/>
        <v>Basic</v>
      </c>
      <c r="L13" s="26" t="str">
        <f t="shared" si="3"/>
        <v>Monthly</v>
      </c>
      <c r="M13" s="26">
        <f t="shared" si="4"/>
        <v>44986</v>
      </c>
      <c r="N13" s="26">
        <f t="shared" si="5"/>
        <v>45323</v>
      </c>
      <c r="O13" s="26">
        <f t="shared" si="5"/>
        <v>45352</v>
      </c>
      <c r="P13" t="str">
        <f>IF(AND('Customer LTV'!$D$5&gt;=$N13,'Customer LTV'!$D$5&lt;$O13),"Y","N")</f>
        <v>N</v>
      </c>
      <c r="Q13" t="str">
        <f>IF(AND('Customer LTV'!$D$6&gt;=$N13,'Customer LTV'!$D$6&lt;$O13),"Y","N")</f>
        <v>N</v>
      </c>
      <c r="R13" t="str">
        <f>INDEX(customers!$F:$F,MATCH(subscriptions!$B13,customers!$A:$A,0))</f>
        <v>Retail</v>
      </c>
      <c r="S13" t="str">
        <f>INDEX(customers!$I:$I,MATCH(subscriptions!$B13,customers!$A:$A,0))</f>
        <v>Affiliate</v>
      </c>
    </row>
    <row r="14" spans="1:19" x14ac:dyDescent="0.25">
      <c r="A14" t="s">
        <v>1784</v>
      </c>
      <c r="B14" t="s">
        <v>1754</v>
      </c>
      <c r="C14" t="s">
        <v>17</v>
      </c>
      <c r="D14" s="26" t="s">
        <v>4</v>
      </c>
      <c r="E14" s="26">
        <v>45366</v>
      </c>
      <c r="F14" s="26">
        <v>45396</v>
      </c>
      <c r="G14" t="s">
        <v>53</v>
      </c>
      <c r="H14">
        <v>75</v>
      </c>
      <c r="I14" s="26">
        <f t="shared" si="0"/>
        <v>44994</v>
      </c>
      <c r="J14" s="26">
        <f t="shared" si="1"/>
        <v>45645</v>
      </c>
      <c r="K14" s="26" t="str">
        <f t="shared" si="2"/>
        <v>Basic</v>
      </c>
      <c r="L14" s="26" t="str">
        <f t="shared" si="3"/>
        <v>Monthly</v>
      </c>
      <c r="M14" s="26">
        <f t="shared" si="4"/>
        <v>44986</v>
      </c>
      <c r="N14" s="26">
        <f t="shared" si="5"/>
        <v>45352</v>
      </c>
      <c r="O14" s="26">
        <f t="shared" si="5"/>
        <v>45383</v>
      </c>
      <c r="P14" t="str">
        <f>IF(AND('Customer LTV'!$D$5&gt;=$N14,'Customer LTV'!$D$5&lt;$O14),"Y","N")</f>
        <v>N</v>
      </c>
      <c r="Q14" t="str">
        <f>IF(AND('Customer LTV'!$D$6&gt;=$N14,'Customer LTV'!$D$6&lt;$O14),"Y","N")</f>
        <v>N</v>
      </c>
      <c r="R14" t="str">
        <f>INDEX(customers!$F:$F,MATCH(subscriptions!$B14,customers!$A:$A,0))</f>
        <v>Retail</v>
      </c>
      <c r="S14" t="str">
        <f>INDEX(customers!$I:$I,MATCH(subscriptions!$B14,customers!$A:$A,0))</f>
        <v>Affiliate</v>
      </c>
    </row>
    <row r="15" spans="1:19" x14ac:dyDescent="0.25">
      <c r="A15" t="s">
        <v>1786</v>
      </c>
      <c r="B15" t="s">
        <v>1754</v>
      </c>
      <c r="C15" t="s">
        <v>17</v>
      </c>
      <c r="D15" s="26" t="s">
        <v>4</v>
      </c>
      <c r="E15" s="26">
        <v>45397</v>
      </c>
      <c r="F15" s="26">
        <v>45427</v>
      </c>
      <c r="G15" t="s">
        <v>53</v>
      </c>
      <c r="H15">
        <v>75</v>
      </c>
      <c r="I15" s="26">
        <f t="shared" si="0"/>
        <v>44994</v>
      </c>
      <c r="J15" s="26">
        <f t="shared" si="1"/>
        <v>45645</v>
      </c>
      <c r="K15" s="26" t="str">
        <f t="shared" si="2"/>
        <v>Basic</v>
      </c>
      <c r="L15" s="26" t="str">
        <f t="shared" si="3"/>
        <v>Monthly</v>
      </c>
      <c r="M15" s="26">
        <f t="shared" si="4"/>
        <v>44986</v>
      </c>
      <c r="N15" s="26">
        <f t="shared" si="5"/>
        <v>45383</v>
      </c>
      <c r="O15" s="26">
        <f t="shared" si="5"/>
        <v>45413</v>
      </c>
      <c r="P15" t="str">
        <f>IF(AND('Customer LTV'!$D$5&gt;=$N15,'Customer LTV'!$D$5&lt;$O15),"Y","N")</f>
        <v>N</v>
      </c>
      <c r="Q15" t="str">
        <f>IF(AND('Customer LTV'!$D$6&gt;=$N15,'Customer LTV'!$D$6&lt;$O15),"Y","N")</f>
        <v>N</v>
      </c>
      <c r="R15" t="str">
        <f>INDEX(customers!$F:$F,MATCH(subscriptions!$B15,customers!$A:$A,0))</f>
        <v>Retail</v>
      </c>
      <c r="S15" t="str">
        <f>INDEX(customers!$I:$I,MATCH(subscriptions!$B15,customers!$A:$A,0))</f>
        <v>Affiliate</v>
      </c>
    </row>
    <row r="16" spans="1:19" x14ac:dyDescent="0.25">
      <c r="A16" t="s">
        <v>1789</v>
      </c>
      <c r="B16" t="s">
        <v>1754</v>
      </c>
      <c r="C16" t="s">
        <v>17</v>
      </c>
      <c r="D16" s="26" t="s">
        <v>4</v>
      </c>
      <c r="E16" s="26">
        <v>45428</v>
      </c>
      <c r="F16" s="26">
        <v>45458</v>
      </c>
      <c r="G16" t="s">
        <v>53</v>
      </c>
      <c r="H16">
        <v>75</v>
      </c>
      <c r="I16" s="26">
        <f t="shared" si="0"/>
        <v>44994</v>
      </c>
      <c r="J16" s="26">
        <f t="shared" si="1"/>
        <v>45645</v>
      </c>
      <c r="K16" s="26" t="str">
        <f t="shared" si="2"/>
        <v>Basic</v>
      </c>
      <c r="L16" s="26" t="str">
        <f t="shared" si="3"/>
        <v>Monthly</v>
      </c>
      <c r="M16" s="26">
        <f t="shared" si="4"/>
        <v>44986</v>
      </c>
      <c r="N16" s="26">
        <f t="shared" si="5"/>
        <v>45413</v>
      </c>
      <c r="O16" s="26">
        <f t="shared" si="5"/>
        <v>45444</v>
      </c>
      <c r="P16" t="str">
        <f>IF(AND('Customer LTV'!$D$5&gt;=$N16,'Customer LTV'!$D$5&lt;$O16),"Y","N")</f>
        <v>N</v>
      </c>
      <c r="Q16" t="str">
        <f>IF(AND('Customer LTV'!$D$6&gt;=$N16,'Customer LTV'!$D$6&lt;$O16),"Y","N")</f>
        <v>N</v>
      </c>
      <c r="R16" t="str">
        <f>INDEX(customers!$F:$F,MATCH(subscriptions!$B16,customers!$A:$A,0))</f>
        <v>Retail</v>
      </c>
      <c r="S16" t="str">
        <f>INDEX(customers!$I:$I,MATCH(subscriptions!$B16,customers!$A:$A,0))</f>
        <v>Affiliate</v>
      </c>
    </row>
    <row r="17" spans="1:19" x14ac:dyDescent="0.25">
      <c r="A17" t="s">
        <v>1791</v>
      </c>
      <c r="B17" t="s">
        <v>1754</v>
      </c>
      <c r="C17" t="s">
        <v>17</v>
      </c>
      <c r="D17" s="26" t="s">
        <v>4</v>
      </c>
      <c r="E17" s="26">
        <v>45459</v>
      </c>
      <c r="F17" s="26">
        <v>45489</v>
      </c>
      <c r="G17" t="s">
        <v>53</v>
      </c>
      <c r="H17">
        <v>75</v>
      </c>
      <c r="I17" s="26">
        <f t="shared" si="0"/>
        <v>44994</v>
      </c>
      <c r="J17" s="26">
        <f t="shared" si="1"/>
        <v>45645</v>
      </c>
      <c r="K17" s="26" t="str">
        <f t="shared" si="2"/>
        <v>Basic</v>
      </c>
      <c r="L17" s="26" t="str">
        <f t="shared" si="3"/>
        <v>Monthly</v>
      </c>
      <c r="M17" s="26">
        <f t="shared" si="4"/>
        <v>44986</v>
      </c>
      <c r="N17" s="26">
        <f t="shared" si="5"/>
        <v>45444</v>
      </c>
      <c r="O17" s="26">
        <f t="shared" si="5"/>
        <v>45474</v>
      </c>
      <c r="P17" t="str">
        <f>IF(AND('Customer LTV'!$D$5&gt;=$N17,'Customer LTV'!$D$5&lt;$O17),"Y","N")</f>
        <v>N</v>
      </c>
      <c r="Q17" t="str">
        <f>IF(AND('Customer LTV'!$D$6&gt;=$N17,'Customer LTV'!$D$6&lt;$O17),"Y","N")</f>
        <v>N</v>
      </c>
      <c r="R17" t="str">
        <f>INDEX(customers!$F:$F,MATCH(subscriptions!$B17,customers!$A:$A,0))</f>
        <v>Retail</v>
      </c>
      <c r="S17" t="str">
        <f>INDEX(customers!$I:$I,MATCH(subscriptions!$B17,customers!$A:$A,0))</f>
        <v>Affiliate</v>
      </c>
    </row>
    <row r="18" spans="1:19" x14ac:dyDescent="0.25">
      <c r="A18" t="s">
        <v>1794</v>
      </c>
      <c r="B18" t="s">
        <v>1754</v>
      </c>
      <c r="C18" t="s">
        <v>17</v>
      </c>
      <c r="D18" s="26" t="s">
        <v>4</v>
      </c>
      <c r="E18" s="26">
        <v>45490</v>
      </c>
      <c r="F18" s="26">
        <v>45520</v>
      </c>
      <c r="G18" t="s">
        <v>53</v>
      </c>
      <c r="H18">
        <v>75</v>
      </c>
      <c r="I18" s="26">
        <f t="shared" si="0"/>
        <v>44994</v>
      </c>
      <c r="J18" s="26">
        <f t="shared" si="1"/>
        <v>45645</v>
      </c>
      <c r="K18" s="26" t="str">
        <f t="shared" si="2"/>
        <v>Basic</v>
      </c>
      <c r="L18" s="26" t="str">
        <f t="shared" si="3"/>
        <v>Monthly</v>
      </c>
      <c r="M18" s="26">
        <f t="shared" si="4"/>
        <v>44986</v>
      </c>
      <c r="N18" s="26">
        <f t="shared" si="5"/>
        <v>45474</v>
      </c>
      <c r="O18" s="26">
        <f t="shared" si="5"/>
        <v>45505</v>
      </c>
      <c r="P18" t="str">
        <f>IF(AND('Customer LTV'!$D$5&gt;=$N18,'Customer LTV'!$D$5&lt;$O18),"Y","N")</f>
        <v>N</v>
      </c>
      <c r="Q18" t="str">
        <f>IF(AND('Customer LTV'!$D$6&gt;=$N18,'Customer LTV'!$D$6&lt;$O18),"Y","N")</f>
        <v>N</v>
      </c>
      <c r="R18" t="str">
        <f>INDEX(customers!$F:$F,MATCH(subscriptions!$B18,customers!$A:$A,0))</f>
        <v>Retail</v>
      </c>
      <c r="S18" t="str">
        <f>INDEX(customers!$I:$I,MATCH(subscriptions!$B18,customers!$A:$A,0))</f>
        <v>Affiliate</v>
      </c>
    </row>
    <row r="19" spans="1:19" x14ac:dyDescent="0.25">
      <c r="A19" t="s">
        <v>1796</v>
      </c>
      <c r="B19" t="s">
        <v>1754</v>
      </c>
      <c r="C19" t="s">
        <v>17</v>
      </c>
      <c r="D19" s="26" t="s">
        <v>4</v>
      </c>
      <c r="E19" s="26">
        <v>45521</v>
      </c>
      <c r="F19" s="26">
        <v>45551</v>
      </c>
      <c r="G19" t="s">
        <v>53</v>
      </c>
      <c r="H19">
        <v>75</v>
      </c>
      <c r="I19" s="26">
        <f t="shared" si="0"/>
        <v>44994</v>
      </c>
      <c r="J19" s="26">
        <f t="shared" si="1"/>
        <v>45645</v>
      </c>
      <c r="K19" s="26" t="str">
        <f t="shared" si="2"/>
        <v>Basic</v>
      </c>
      <c r="L19" s="26" t="str">
        <f t="shared" si="3"/>
        <v>Monthly</v>
      </c>
      <c r="M19" s="26">
        <f t="shared" si="4"/>
        <v>44986</v>
      </c>
      <c r="N19" s="26">
        <f t="shared" ref="N19:O82" si="6">EOMONTH(E19,-1)+1</f>
        <v>45505</v>
      </c>
      <c r="O19" s="26">
        <f t="shared" si="6"/>
        <v>45536</v>
      </c>
      <c r="P19" t="str">
        <f>IF(AND('Customer LTV'!$D$5&gt;=$N19,'Customer LTV'!$D$5&lt;$O19),"Y","N")</f>
        <v>N</v>
      </c>
      <c r="Q19" t="str">
        <f>IF(AND('Customer LTV'!$D$6&gt;=$N19,'Customer LTV'!$D$6&lt;$O19),"Y","N")</f>
        <v>N</v>
      </c>
      <c r="R19" t="str">
        <f>INDEX(customers!$F:$F,MATCH(subscriptions!$B19,customers!$A:$A,0))</f>
        <v>Retail</v>
      </c>
      <c r="S19" t="str">
        <f>INDEX(customers!$I:$I,MATCH(subscriptions!$B19,customers!$A:$A,0))</f>
        <v>Affiliate</v>
      </c>
    </row>
    <row r="20" spans="1:19" x14ac:dyDescent="0.25">
      <c r="A20" t="s">
        <v>1798</v>
      </c>
      <c r="B20" t="s">
        <v>1754</v>
      </c>
      <c r="C20" t="s">
        <v>17</v>
      </c>
      <c r="D20" s="26" t="s">
        <v>4</v>
      </c>
      <c r="E20" s="26">
        <v>45552</v>
      </c>
      <c r="F20" s="26">
        <v>45582</v>
      </c>
      <c r="G20" t="s">
        <v>53</v>
      </c>
      <c r="H20">
        <v>75</v>
      </c>
      <c r="I20" s="26">
        <f t="shared" si="0"/>
        <v>44994</v>
      </c>
      <c r="J20" s="26">
        <f t="shared" si="1"/>
        <v>45645</v>
      </c>
      <c r="K20" s="26" t="str">
        <f t="shared" si="2"/>
        <v>Basic</v>
      </c>
      <c r="L20" s="26" t="str">
        <f t="shared" si="3"/>
        <v>Monthly</v>
      </c>
      <c r="M20" s="26">
        <f t="shared" si="4"/>
        <v>44986</v>
      </c>
      <c r="N20" s="26">
        <f t="shared" si="6"/>
        <v>45536</v>
      </c>
      <c r="O20" s="26">
        <f t="shared" si="6"/>
        <v>45566</v>
      </c>
      <c r="P20" t="str">
        <f>IF(AND('Customer LTV'!$D$5&gt;=$N20,'Customer LTV'!$D$5&lt;$O20),"Y","N")</f>
        <v>N</v>
      </c>
      <c r="Q20" t="str">
        <f>IF(AND('Customer LTV'!$D$6&gt;=$N20,'Customer LTV'!$D$6&lt;$O20),"Y","N")</f>
        <v>N</v>
      </c>
      <c r="R20" t="str">
        <f>INDEX(customers!$F:$F,MATCH(subscriptions!$B20,customers!$A:$A,0))</f>
        <v>Retail</v>
      </c>
      <c r="S20" t="str">
        <f>INDEX(customers!$I:$I,MATCH(subscriptions!$B20,customers!$A:$A,0))</f>
        <v>Affiliate</v>
      </c>
    </row>
    <row r="21" spans="1:19" x14ac:dyDescent="0.25">
      <c r="A21" t="s">
        <v>1801</v>
      </c>
      <c r="B21" t="s">
        <v>1754</v>
      </c>
      <c r="C21" t="s">
        <v>17</v>
      </c>
      <c r="D21" s="26" t="s">
        <v>4</v>
      </c>
      <c r="E21" s="26">
        <v>45583</v>
      </c>
      <c r="F21" s="26">
        <v>45613</v>
      </c>
      <c r="G21" t="s">
        <v>53</v>
      </c>
      <c r="H21">
        <v>75</v>
      </c>
      <c r="I21" s="26">
        <f t="shared" si="0"/>
        <v>44994</v>
      </c>
      <c r="J21" s="26">
        <f t="shared" si="1"/>
        <v>45645</v>
      </c>
      <c r="K21" s="26" t="str">
        <f t="shared" si="2"/>
        <v>Basic</v>
      </c>
      <c r="L21" s="26" t="str">
        <f t="shared" si="3"/>
        <v>Monthly</v>
      </c>
      <c r="M21" s="26">
        <f t="shared" si="4"/>
        <v>44986</v>
      </c>
      <c r="N21" s="26">
        <f t="shared" si="6"/>
        <v>45566</v>
      </c>
      <c r="O21" s="26">
        <f t="shared" si="6"/>
        <v>45597</v>
      </c>
      <c r="P21" t="str">
        <f>IF(AND('Customer LTV'!$D$5&gt;=$N21,'Customer LTV'!$D$5&lt;$O21),"Y","N")</f>
        <v>N</v>
      </c>
      <c r="Q21" t="str">
        <f>IF(AND('Customer LTV'!$D$6&gt;=$N21,'Customer LTV'!$D$6&lt;$O21),"Y","N")</f>
        <v>N</v>
      </c>
      <c r="R21" t="str">
        <f>INDEX(customers!$F:$F,MATCH(subscriptions!$B21,customers!$A:$A,0))</f>
        <v>Retail</v>
      </c>
      <c r="S21" t="str">
        <f>INDEX(customers!$I:$I,MATCH(subscriptions!$B21,customers!$A:$A,0))</f>
        <v>Affiliate</v>
      </c>
    </row>
    <row r="22" spans="1:19" x14ac:dyDescent="0.25">
      <c r="A22" t="s">
        <v>1803</v>
      </c>
      <c r="B22" t="s">
        <v>1754</v>
      </c>
      <c r="C22" t="s">
        <v>17</v>
      </c>
      <c r="D22" s="26" t="s">
        <v>4</v>
      </c>
      <c r="E22" s="26">
        <v>45614</v>
      </c>
      <c r="F22" s="26">
        <v>45644</v>
      </c>
      <c r="G22" t="s">
        <v>53</v>
      </c>
      <c r="H22">
        <v>75</v>
      </c>
      <c r="I22" s="26">
        <f t="shared" si="0"/>
        <v>44994</v>
      </c>
      <c r="J22" s="26">
        <f t="shared" si="1"/>
        <v>45645</v>
      </c>
      <c r="K22" s="26" t="str">
        <f t="shared" si="2"/>
        <v>Basic</v>
      </c>
      <c r="L22" s="26" t="str">
        <f t="shared" si="3"/>
        <v>Monthly</v>
      </c>
      <c r="M22" s="26">
        <f t="shared" si="4"/>
        <v>44986</v>
      </c>
      <c r="N22" s="26">
        <f t="shared" si="6"/>
        <v>45597</v>
      </c>
      <c r="O22" s="26">
        <f t="shared" si="6"/>
        <v>45627</v>
      </c>
      <c r="P22" t="str">
        <f>IF(AND('Customer LTV'!$D$5&gt;=$N22,'Customer LTV'!$D$5&lt;$O22),"Y","N")</f>
        <v>N</v>
      </c>
      <c r="Q22" t="str">
        <f>IF(AND('Customer LTV'!$D$6&gt;=$N22,'Customer LTV'!$D$6&lt;$O22),"Y","N")</f>
        <v>N</v>
      </c>
      <c r="R22" t="str">
        <f>INDEX(customers!$F:$F,MATCH(subscriptions!$B22,customers!$A:$A,0))</f>
        <v>Retail</v>
      </c>
      <c r="S22" t="str">
        <f>INDEX(customers!$I:$I,MATCH(subscriptions!$B22,customers!$A:$A,0))</f>
        <v>Affiliate</v>
      </c>
    </row>
    <row r="23" spans="1:19" x14ac:dyDescent="0.25">
      <c r="A23" t="s">
        <v>1806</v>
      </c>
      <c r="B23" t="s">
        <v>1754</v>
      </c>
      <c r="C23" t="s">
        <v>17</v>
      </c>
      <c r="D23" s="26" t="s">
        <v>4</v>
      </c>
      <c r="E23" s="26">
        <v>45645</v>
      </c>
      <c r="F23" s="26">
        <v>45658</v>
      </c>
      <c r="G23" t="s">
        <v>53</v>
      </c>
      <c r="H23">
        <v>75</v>
      </c>
      <c r="I23" s="26">
        <f t="shared" si="0"/>
        <v>44994</v>
      </c>
      <c r="J23" s="26">
        <f t="shared" si="1"/>
        <v>45645</v>
      </c>
      <c r="K23" s="26" t="str">
        <f t="shared" si="2"/>
        <v>Basic</v>
      </c>
      <c r="L23" s="26" t="str">
        <f t="shared" si="3"/>
        <v>Monthly</v>
      </c>
      <c r="M23" s="26">
        <f t="shared" si="4"/>
        <v>44986</v>
      </c>
      <c r="N23" s="26">
        <f t="shared" si="6"/>
        <v>45627</v>
      </c>
      <c r="O23" s="26">
        <f t="shared" si="6"/>
        <v>45658</v>
      </c>
      <c r="P23" t="str">
        <f>IF(AND('Customer LTV'!$D$5&gt;=$N23,'Customer LTV'!$D$5&lt;$O23),"Y","N")</f>
        <v>N</v>
      </c>
      <c r="Q23" t="str">
        <f>IF(AND('Customer LTV'!$D$6&gt;=$N23,'Customer LTV'!$D$6&lt;$O23),"Y","N")</f>
        <v>N</v>
      </c>
      <c r="R23" t="str">
        <f>INDEX(customers!$F:$F,MATCH(subscriptions!$B23,customers!$A:$A,0))</f>
        <v>Retail</v>
      </c>
      <c r="S23" t="str">
        <f>INDEX(customers!$I:$I,MATCH(subscriptions!$B23,customers!$A:$A,0))</f>
        <v>Affiliate</v>
      </c>
    </row>
    <row r="24" spans="1:19" x14ac:dyDescent="0.25">
      <c r="A24" t="s">
        <v>1990</v>
      </c>
      <c r="B24" t="s">
        <v>1989</v>
      </c>
      <c r="C24" t="s">
        <v>17</v>
      </c>
      <c r="D24" s="26" t="s">
        <v>4</v>
      </c>
      <c r="E24" s="26">
        <v>45347</v>
      </c>
      <c r="F24" s="26">
        <v>45377</v>
      </c>
      <c r="G24" t="s">
        <v>53</v>
      </c>
      <c r="H24">
        <v>75</v>
      </c>
      <c r="I24" s="26">
        <f t="shared" si="0"/>
        <v>45347</v>
      </c>
      <c r="J24" s="26">
        <f t="shared" si="1"/>
        <v>45471</v>
      </c>
      <c r="K24" s="26" t="str">
        <f t="shared" si="2"/>
        <v>Basic</v>
      </c>
      <c r="L24" s="26" t="str">
        <f t="shared" si="3"/>
        <v>Monthly</v>
      </c>
      <c r="M24" s="26">
        <f t="shared" si="4"/>
        <v>45323</v>
      </c>
      <c r="N24" s="26">
        <f t="shared" si="6"/>
        <v>45323</v>
      </c>
      <c r="O24" s="26">
        <f t="shared" si="6"/>
        <v>45352</v>
      </c>
      <c r="P24" t="str">
        <f>IF(AND('Customer LTV'!$D$5&gt;=$N24,'Customer LTV'!$D$5&lt;$O24),"Y","N")</f>
        <v>N</v>
      </c>
      <c r="Q24" t="str">
        <f>IF(AND('Customer LTV'!$D$6&gt;=$N24,'Customer LTV'!$D$6&lt;$O24),"Y","N")</f>
        <v>N</v>
      </c>
      <c r="R24" t="str">
        <f>INDEX(customers!$F:$F,MATCH(subscriptions!$B24,customers!$A:$A,0))</f>
        <v>Healthcare</v>
      </c>
      <c r="S24" t="str">
        <f>INDEX(customers!$I:$I,MATCH(subscriptions!$B24,customers!$A:$A,0))</f>
        <v>Paid Search</v>
      </c>
    </row>
    <row r="25" spans="1:19" x14ac:dyDescent="0.25">
      <c r="A25" t="s">
        <v>1993</v>
      </c>
      <c r="B25" t="s">
        <v>1989</v>
      </c>
      <c r="C25" t="s">
        <v>17</v>
      </c>
      <c r="D25" s="26" t="s">
        <v>4</v>
      </c>
      <c r="E25" s="26">
        <v>45378</v>
      </c>
      <c r="F25" s="26">
        <v>45408</v>
      </c>
      <c r="G25" t="s">
        <v>53</v>
      </c>
      <c r="H25">
        <v>75</v>
      </c>
      <c r="I25" s="26">
        <f t="shared" si="0"/>
        <v>45347</v>
      </c>
      <c r="J25" s="26">
        <f t="shared" si="1"/>
        <v>45471</v>
      </c>
      <c r="K25" s="26" t="str">
        <f t="shared" si="2"/>
        <v>Basic</v>
      </c>
      <c r="L25" s="26" t="str">
        <f t="shared" si="3"/>
        <v>Monthly</v>
      </c>
      <c r="M25" s="26">
        <f t="shared" si="4"/>
        <v>45323</v>
      </c>
      <c r="N25" s="26">
        <f t="shared" si="6"/>
        <v>45352</v>
      </c>
      <c r="O25" s="26">
        <f t="shared" si="6"/>
        <v>45383</v>
      </c>
      <c r="P25" t="str">
        <f>IF(AND('Customer LTV'!$D$5&gt;=$N25,'Customer LTV'!$D$5&lt;$O25),"Y","N")</f>
        <v>N</v>
      </c>
      <c r="Q25" t="str">
        <f>IF(AND('Customer LTV'!$D$6&gt;=$N25,'Customer LTV'!$D$6&lt;$O25),"Y","N")</f>
        <v>N</v>
      </c>
      <c r="R25" t="str">
        <f>INDEX(customers!$F:$F,MATCH(subscriptions!$B25,customers!$A:$A,0))</f>
        <v>Healthcare</v>
      </c>
      <c r="S25" t="str">
        <f>INDEX(customers!$I:$I,MATCH(subscriptions!$B25,customers!$A:$A,0))</f>
        <v>Paid Search</v>
      </c>
    </row>
    <row r="26" spans="1:19" x14ac:dyDescent="0.25">
      <c r="A26" t="s">
        <v>1995</v>
      </c>
      <c r="B26" t="s">
        <v>1989</v>
      </c>
      <c r="C26" t="s">
        <v>17</v>
      </c>
      <c r="D26" s="26" t="s">
        <v>4</v>
      </c>
      <c r="E26" s="26">
        <v>45409</v>
      </c>
      <c r="F26" s="26">
        <v>45439</v>
      </c>
      <c r="G26" t="s">
        <v>53</v>
      </c>
      <c r="H26">
        <v>75</v>
      </c>
      <c r="I26" s="26">
        <f t="shared" si="0"/>
        <v>45347</v>
      </c>
      <c r="J26" s="26">
        <f t="shared" si="1"/>
        <v>45471</v>
      </c>
      <c r="K26" s="26" t="str">
        <f t="shared" si="2"/>
        <v>Basic</v>
      </c>
      <c r="L26" s="26" t="str">
        <f t="shared" si="3"/>
        <v>Monthly</v>
      </c>
      <c r="M26" s="26">
        <f t="shared" si="4"/>
        <v>45323</v>
      </c>
      <c r="N26" s="26">
        <f t="shared" si="6"/>
        <v>45383</v>
      </c>
      <c r="O26" s="26">
        <f t="shared" si="6"/>
        <v>45413</v>
      </c>
      <c r="P26" t="str">
        <f>IF(AND('Customer LTV'!$D$5&gt;=$N26,'Customer LTV'!$D$5&lt;$O26),"Y","N")</f>
        <v>N</v>
      </c>
      <c r="Q26" t="str">
        <f>IF(AND('Customer LTV'!$D$6&gt;=$N26,'Customer LTV'!$D$6&lt;$O26),"Y","N")</f>
        <v>N</v>
      </c>
      <c r="R26" t="str">
        <f>INDEX(customers!$F:$F,MATCH(subscriptions!$B26,customers!$A:$A,0))</f>
        <v>Healthcare</v>
      </c>
      <c r="S26" t="str">
        <f>INDEX(customers!$I:$I,MATCH(subscriptions!$B26,customers!$A:$A,0))</f>
        <v>Paid Search</v>
      </c>
    </row>
    <row r="27" spans="1:19" x14ac:dyDescent="0.25">
      <c r="A27" t="s">
        <v>1998</v>
      </c>
      <c r="B27" t="s">
        <v>1989</v>
      </c>
      <c r="C27" t="s">
        <v>17</v>
      </c>
      <c r="D27" s="26" t="s">
        <v>4</v>
      </c>
      <c r="E27" s="26">
        <v>45440</v>
      </c>
      <c r="F27" s="26">
        <v>45470</v>
      </c>
      <c r="G27" t="s">
        <v>53</v>
      </c>
      <c r="H27">
        <v>75</v>
      </c>
      <c r="I27" s="26">
        <f t="shared" si="0"/>
        <v>45347</v>
      </c>
      <c r="J27" s="26">
        <f t="shared" si="1"/>
        <v>45471</v>
      </c>
      <c r="K27" s="26" t="str">
        <f t="shared" si="2"/>
        <v>Basic</v>
      </c>
      <c r="L27" s="26" t="str">
        <f t="shared" si="3"/>
        <v>Monthly</v>
      </c>
      <c r="M27" s="26">
        <f t="shared" si="4"/>
        <v>45323</v>
      </c>
      <c r="N27" s="26">
        <f t="shared" si="6"/>
        <v>45413</v>
      </c>
      <c r="O27" s="26">
        <f t="shared" si="6"/>
        <v>45444</v>
      </c>
      <c r="P27" t="str">
        <f>IF(AND('Customer LTV'!$D$5&gt;=$N27,'Customer LTV'!$D$5&lt;$O27),"Y","N")</f>
        <v>N</v>
      </c>
      <c r="Q27" t="str">
        <f>IF(AND('Customer LTV'!$D$6&gt;=$N27,'Customer LTV'!$D$6&lt;$O27),"Y","N")</f>
        <v>N</v>
      </c>
      <c r="R27" t="str">
        <f>INDEX(customers!$F:$F,MATCH(subscriptions!$B27,customers!$A:$A,0))</f>
        <v>Healthcare</v>
      </c>
      <c r="S27" t="str">
        <f>INDEX(customers!$I:$I,MATCH(subscriptions!$B27,customers!$A:$A,0))</f>
        <v>Paid Search</v>
      </c>
    </row>
    <row r="28" spans="1:19" x14ac:dyDescent="0.25">
      <c r="A28" t="s">
        <v>2000</v>
      </c>
      <c r="B28" t="s">
        <v>1989</v>
      </c>
      <c r="C28" t="s">
        <v>17</v>
      </c>
      <c r="D28" s="26" t="s">
        <v>4</v>
      </c>
      <c r="E28" s="26">
        <v>45471</v>
      </c>
      <c r="F28" s="26">
        <v>45488</v>
      </c>
      <c r="G28" t="s">
        <v>56</v>
      </c>
      <c r="H28">
        <v>75</v>
      </c>
      <c r="I28" s="26">
        <f t="shared" si="0"/>
        <v>45347</v>
      </c>
      <c r="J28" s="26">
        <f t="shared" si="1"/>
        <v>45471</v>
      </c>
      <c r="K28" s="26" t="str">
        <f t="shared" si="2"/>
        <v>Basic</v>
      </c>
      <c r="L28" s="26" t="str">
        <f t="shared" si="3"/>
        <v>Monthly</v>
      </c>
      <c r="M28" s="26">
        <f t="shared" si="4"/>
        <v>45323</v>
      </c>
      <c r="N28" s="26">
        <f t="shared" si="6"/>
        <v>45444</v>
      </c>
      <c r="O28" s="26">
        <f t="shared" si="6"/>
        <v>45474</v>
      </c>
      <c r="P28" t="str">
        <f>IF(AND('Customer LTV'!$D$5&gt;=$N28,'Customer LTV'!$D$5&lt;$O28),"Y","N")</f>
        <v>N</v>
      </c>
      <c r="Q28" t="str">
        <f>IF(AND('Customer LTV'!$D$6&gt;=$N28,'Customer LTV'!$D$6&lt;$O28),"Y","N")</f>
        <v>N</v>
      </c>
      <c r="R28" t="str">
        <f>INDEX(customers!$F:$F,MATCH(subscriptions!$B28,customers!$A:$A,0))</f>
        <v>Healthcare</v>
      </c>
      <c r="S28" t="str">
        <f>INDEX(customers!$I:$I,MATCH(subscriptions!$B28,customers!$A:$A,0))</f>
        <v>Paid Search</v>
      </c>
    </row>
    <row r="29" spans="1:19" x14ac:dyDescent="0.25">
      <c r="A29" t="s">
        <v>2820</v>
      </c>
      <c r="B29" t="s">
        <v>2819</v>
      </c>
      <c r="C29" t="s">
        <v>18</v>
      </c>
      <c r="D29" s="26" t="s">
        <v>5</v>
      </c>
      <c r="E29" s="26">
        <v>44906</v>
      </c>
      <c r="F29" s="26">
        <v>45013</v>
      </c>
      <c r="G29" t="s">
        <v>56</v>
      </c>
      <c r="H29">
        <v>120</v>
      </c>
      <c r="I29" s="26">
        <f t="shared" si="0"/>
        <v>44906</v>
      </c>
      <c r="J29" s="26">
        <f t="shared" si="1"/>
        <v>44906</v>
      </c>
      <c r="K29" s="26" t="str">
        <f t="shared" si="2"/>
        <v>Pro</v>
      </c>
      <c r="L29" s="26" t="str">
        <f t="shared" si="3"/>
        <v>Annual</v>
      </c>
      <c r="M29" s="26">
        <f t="shared" si="4"/>
        <v>44896</v>
      </c>
      <c r="N29" s="26">
        <f t="shared" si="6"/>
        <v>44896</v>
      </c>
      <c r="O29" s="26">
        <f t="shared" si="6"/>
        <v>44986</v>
      </c>
      <c r="P29" t="str">
        <f>IF(AND('Customer LTV'!$D$5&gt;=$N29,'Customer LTV'!$D$5&lt;$O29),"Y","N")</f>
        <v>Y</v>
      </c>
      <c r="Q29" t="str">
        <f>IF(AND('Customer LTV'!$D$6&gt;=$N29,'Customer LTV'!$D$6&lt;$O29),"Y","N")</f>
        <v>N</v>
      </c>
      <c r="R29" t="str">
        <f>INDEX(customers!$F:$F,MATCH(subscriptions!$B29,customers!$A:$A,0))</f>
        <v>Other</v>
      </c>
      <c r="S29" t="str">
        <f>INDEX(customers!$I:$I,MATCH(subscriptions!$B29,customers!$A:$A,0))</f>
        <v>Paid Search</v>
      </c>
    </row>
    <row r="30" spans="1:19" x14ac:dyDescent="0.25">
      <c r="A30" t="s">
        <v>3127</v>
      </c>
      <c r="B30" t="s">
        <v>3126</v>
      </c>
      <c r="C30" t="s">
        <v>18</v>
      </c>
      <c r="D30" s="26" t="s">
        <v>4</v>
      </c>
      <c r="E30" s="26">
        <v>45355</v>
      </c>
      <c r="F30" s="26">
        <v>45385</v>
      </c>
      <c r="G30" t="s">
        <v>53</v>
      </c>
      <c r="H30">
        <v>135</v>
      </c>
      <c r="I30" s="26">
        <f t="shared" si="0"/>
        <v>45355</v>
      </c>
      <c r="J30" s="26">
        <f t="shared" si="1"/>
        <v>45541</v>
      </c>
      <c r="K30" s="26" t="str">
        <f t="shared" si="2"/>
        <v>Pro</v>
      </c>
      <c r="L30" s="26" t="str">
        <f t="shared" si="3"/>
        <v>Monthly</v>
      </c>
      <c r="M30" s="26">
        <f t="shared" si="4"/>
        <v>45352</v>
      </c>
      <c r="N30" s="26">
        <f t="shared" si="6"/>
        <v>45352</v>
      </c>
      <c r="O30" s="26">
        <f t="shared" si="6"/>
        <v>45383</v>
      </c>
      <c r="P30" t="str">
        <f>IF(AND('Customer LTV'!$D$5&gt;=$N30,'Customer LTV'!$D$5&lt;$O30),"Y","N")</f>
        <v>N</v>
      </c>
      <c r="Q30" t="str">
        <f>IF(AND('Customer LTV'!$D$6&gt;=$N30,'Customer LTV'!$D$6&lt;$O30),"Y","N")</f>
        <v>N</v>
      </c>
      <c r="R30" t="str">
        <f>INDEX(customers!$F:$F,MATCH(subscriptions!$B30,customers!$A:$A,0))</f>
        <v>Healthcare</v>
      </c>
      <c r="S30" t="str">
        <f>INDEX(customers!$I:$I,MATCH(subscriptions!$B30,customers!$A:$A,0))</f>
        <v>Social Media</v>
      </c>
    </row>
    <row r="31" spans="1:19" x14ac:dyDescent="0.25">
      <c r="A31" t="s">
        <v>3129</v>
      </c>
      <c r="B31" t="s">
        <v>3126</v>
      </c>
      <c r="C31" t="s">
        <v>18</v>
      </c>
      <c r="D31" s="26" t="s">
        <v>4</v>
      </c>
      <c r="E31" s="26">
        <v>45386</v>
      </c>
      <c r="F31" s="26">
        <v>45416</v>
      </c>
      <c r="G31" t="s">
        <v>54</v>
      </c>
      <c r="H31">
        <v>135</v>
      </c>
      <c r="I31" s="26">
        <f t="shared" si="0"/>
        <v>45355</v>
      </c>
      <c r="J31" s="26">
        <f t="shared" si="1"/>
        <v>45541</v>
      </c>
      <c r="K31" s="26" t="str">
        <f t="shared" si="2"/>
        <v>Pro</v>
      </c>
      <c r="L31" s="26" t="str">
        <f t="shared" si="3"/>
        <v>Monthly</v>
      </c>
      <c r="M31" s="26">
        <f t="shared" si="4"/>
        <v>45352</v>
      </c>
      <c r="N31" s="26">
        <f t="shared" si="6"/>
        <v>45383</v>
      </c>
      <c r="O31" s="26">
        <f t="shared" si="6"/>
        <v>45413</v>
      </c>
      <c r="P31" t="str">
        <f>IF(AND('Customer LTV'!$D$5&gt;=$N31,'Customer LTV'!$D$5&lt;$O31),"Y","N")</f>
        <v>N</v>
      </c>
      <c r="Q31" t="str">
        <f>IF(AND('Customer LTV'!$D$6&gt;=$N31,'Customer LTV'!$D$6&lt;$O31),"Y","N")</f>
        <v>N</v>
      </c>
      <c r="R31" t="str">
        <f>INDEX(customers!$F:$F,MATCH(subscriptions!$B31,customers!$A:$A,0))</f>
        <v>Healthcare</v>
      </c>
      <c r="S31" t="str">
        <f>INDEX(customers!$I:$I,MATCH(subscriptions!$B31,customers!$A:$A,0))</f>
        <v>Social Media</v>
      </c>
    </row>
    <row r="32" spans="1:19" x14ac:dyDescent="0.25">
      <c r="A32" t="s">
        <v>3132</v>
      </c>
      <c r="B32" t="s">
        <v>3126</v>
      </c>
      <c r="C32" t="s">
        <v>17</v>
      </c>
      <c r="D32" s="26" t="s">
        <v>4</v>
      </c>
      <c r="E32" s="26">
        <v>45417</v>
      </c>
      <c r="F32" s="26">
        <v>45447</v>
      </c>
      <c r="G32" t="s">
        <v>53</v>
      </c>
      <c r="H32">
        <v>75</v>
      </c>
      <c r="I32" s="26">
        <f t="shared" si="0"/>
        <v>45355</v>
      </c>
      <c r="J32" s="26">
        <f t="shared" si="1"/>
        <v>45541</v>
      </c>
      <c r="K32" s="26" t="str">
        <f t="shared" si="2"/>
        <v>Pro</v>
      </c>
      <c r="L32" s="26" t="str">
        <f t="shared" si="3"/>
        <v>Monthly</v>
      </c>
      <c r="M32" s="26">
        <f t="shared" si="4"/>
        <v>45352</v>
      </c>
      <c r="N32" s="26">
        <f t="shared" si="6"/>
        <v>45413</v>
      </c>
      <c r="O32" s="26">
        <f t="shared" si="6"/>
        <v>45444</v>
      </c>
      <c r="P32" t="str">
        <f>IF(AND('Customer LTV'!$D$5&gt;=$N32,'Customer LTV'!$D$5&lt;$O32),"Y","N")</f>
        <v>N</v>
      </c>
      <c r="Q32" t="str">
        <f>IF(AND('Customer LTV'!$D$6&gt;=$N32,'Customer LTV'!$D$6&lt;$O32),"Y","N")</f>
        <v>N</v>
      </c>
      <c r="R32" t="str">
        <f>INDEX(customers!$F:$F,MATCH(subscriptions!$B32,customers!$A:$A,0))</f>
        <v>Healthcare</v>
      </c>
      <c r="S32" t="str">
        <f>INDEX(customers!$I:$I,MATCH(subscriptions!$B32,customers!$A:$A,0))</f>
        <v>Social Media</v>
      </c>
    </row>
    <row r="33" spans="1:19" x14ac:dyDescent="0.25">
      <c r="A33" t="s">
        <v>3134</v>
      </c>
      <c r="B33" t="s">
        <v>3126</v>
      </c>
      <c r="C33" t="s">
        <v>17</v>
      </c>
      <c r="D33" s="26" t="s">
        <v>4</v>
      </c>
      <c r="E33" s="26">
        <v>45448</v>
      </c>
      <c r="F33" s="26">
        <v>45478</v>
      </c>
      <c r="G33" t="s">
        <v>53</v>
      </c>
      <c r="H33">
        <v>75</v>
      </c>
      <c r="I33" s="26">
        <f t="shared" si="0"/>
        <v>45355</v>
      </c>
      <c r="J33" s="26">
        <f t="shared" si="1"/>
        <v>45541</v>
      </c>
      <c r="K33" s="26" t="str">
        <f t="shared" si="2"/>
        <v>Pro</v>
      </c>
      <c r="L33" s="26" t="str">
        <f t="shared" si="3"/>
        <v>Monthly</v>
      </c>
      <c r="M33" s="26">
        <f t="shared" si="4"/>
        <v>45352</v>
      </c>
      <c r="N33" s="26">
        <f t="shared" si="6"/>
        <v>45444</v>
      </c>
      <c r="O33" s="26">
        <f t="shared" si="6"/>
        <v>45474</v>
      </c>
      <c r="P33" t="str">
        <f>IF(AND('Customer LTV'!$D$5&gt;=$N33,'Customer LTV'!$D$5&lt;$O33),"Y","N")</f>
        <v>N</v>
      </c>
      <c r="Q33" t="str">
        <f>IF(AND('Customer LTV'!$D$6&gt;=$N33,'Customer LTV'!$D$6&lt;$O33),"Y","N")</f>
        <v>N</v>
      </c>
      <c r="R33" t="str">
        <f>INDEX(customers!$F:$F,MATCH(subscriptions!$B33,customers!$A:$A,0))</f>
        <v>Healthcare</v>
      </c>
      <c r="S33" t="str">
        <f>INDEX(customers!$I:$I,MATCH(subscriptions!$B33,customers!$A:$A,0))</f>
        <v>Social Media</v>
      </c>
    </row>
    <row r="34" spans="1:19" x14ac:dyDescent="0.25">
      <c r="A34" t="s">
        <v>3137</v>
      </c>
      <c r="B34" t="s">
        <v>3126</v>
      </c>
      <c r="C34" t="s">
        <v>17</v>
      </c>
      <c r="D34" s="26" t="s">
        <v>4</v>
      </c>
      <c r="E34" s="26">
        <v>45479</v>
      </c>
      <c r="F34" s="26">
        <v>45509</v>
      </c>
      <c r="G34" t="s">
        <v>53</v>
      </c>
      <c r="H34">
        <v>75</v>
      </c>
      <c r="I34" s="26">
        <f t="shared" si="0"/>
        <v>45355</v>
      </c>
      <c r="J34" s="26">
        <f t="shared" si="1"/>
        <v>45541</v>
      </c>
      <c r="K34" s="26" t="str">
        <f t="shared" si="2"/>
        <v>Pro</v>
      </c>
      <c r="L34" s="26" t="str">
        <f t="shared" si="3"/>
        <v>Monthly</v>
      </c>
      <c r="M34" s="26">
        <f t="shared" si="4"/>
        <v>45352</v>
      </c>
      <c r="N34" s="26">
        <f t="shared" si="6"/>
        <v>45474</v>
      </c>
      <c r="O34" s="26">
        <f t="shared" si="6"/>
        <v>45505</v>
      </c>
      <c r="P34" t="str">
        <f>IF(AND('Customer LTV'!$D$5&gt;=$N34,'Customer LTV'!$D$5&lt;$O34),"Y","N")</f>
        <v>N</v>
      </c>
      <c r="Q34" t="str">
        <f>IF(AND('Customer LTV'!$D$6&gt;=$N34,'Customer LTV'!$D$6&lt;$O34),"Y","N")</f>
        <v>N</v>
      </c>
      <c r="R34" t="str">
        <f>INDEX(customers!$F:$F,MATCH(subscriptions!$B34,customers!$A:$A,0))</f>
        <v>Healthcare</v>
      </c>
      <c r="S34" t="str">
        <f>INDEX(customers!$I:$I,MATCH(subscriptions!$B34,customers!$A:$A,0))</f>
        <v>Social Media</v>
      </c>
    </row>
    <row r="35" spans="1:19" x14ac:dyDescent="0.25">
      <c r="A35" t="s">
        <v>3139</v>
      </c>
      <c r="B35" t="s">
        <v>3126</v>
      </c>
      <c r="C35" t="s">
        <v>17</v>
      </c>
      <c r="D35" s="26" t="s">
        <v>4</v>
      </c>
      <c r="E35" s="26">
        <v>45510</v>
      </c>
      <c r="F35" s="26">
        <v>45540</v>
      </c>
      <c r="G35" t="s">
        <v>53</v>
      </c>
      <c r="H35">
        <v>75</v>
      </c>
      <c r="I35" s="26">
        <f t="shared" si="0"/>
        <v>45355</v>
      </c>
      <c r="J35" s="26">
        <f t="shared" si="1"/>
        <v>45541</v>
      </c>
      <c r="K35" s="26" t="str">
        <f t="shared" si="2"/>
        <v>Pro</v>
      </c>
      <c r="L35" s="26" t="str">
        <f t="shared" si="3"/>
        <v>Monthly</v>
      </c>
      <c r="M35" s="26">
        <f t="shared" si="4"/>
        <v>45352</v>
      </c>
      <c r="N35" s="26">
        <f t="shared" si="6"/>
        <v>45505</v>
      </c>
      <c r="O35" s="26">
        <f t="shared" si="6"/>
        <v>45536</v>
      </c>
      <c r="P35" t="str">
        <f>IF(AND('Customer LTV'!$D$5&gt;=$N35,'Customer LTV'!$D$5&lt;$O35),"Y","N")</f>
        <v>N</v>
      </c>
      <c r="Q35" t="str">
        <f>IF(AND('Customer LTV'!$D$6&gt;=$N35,'Customer LTV'!$D$6&lt;$O35),"Y","N")</f>
        <v>N</v>
      </c>
      <c r="R35" t="str">
        <f>INDEX(customers!$F:$F,MATCH(subscriptions!$B35,customers!$A:$A,0))</f>
        <v>Healthcare</v>
      </c>
      <c r="S35" t="str">
        <f>INDEX(customers!$I:$I,MATCH(subscriptions!$B35,customers!$A:$A,0))</f>
        <v>Social Media</v>
      </c>
    </row>
    <row r="36" spans="1:19" x14ac:dyDescent="0.25">
      <c r="A36" t="s">
        <v>3141</v>
      </c>
      <c r="B36" t="s">
        <v>3126</v>
      </c>
      <c r="C36" t="s">
        <v>17</v>
      </c>
      <c r="D36" s="26" t="s">
        <v>4</v>
      </c>
      <c r="E36" s="26">
        <v>45541</v>
      </c>
      <c r="F36" s="26">
        <v>45546</v>
      </c>
      <c r="G36" t="s">
        <v>56</v>
      </c>
      <c r="H36">
        <v>75</v>
      </c>
      <c r="I36" s="26">
        <f t="shared" si="0"/>
        <v>45355</v>
      </c>
      <c r="J36" s="26">
        <f t="shared" si="1"/>
        <v>45541</v>
      </c>
      <c r="K36" s="26" t="str">
        <f t="shared" si="2"/>
        <v>Pro</v>
      </c>
      <c r="L36" s="26" t="str">
        <f t="shared" si="3"/>
        <v>Monthly</v>
      </c>
      <c r="M36" s="26">
        <f t="shared" si="4"/>
        <v>45352</v>
      </c>
      <c r="N36" s="26">
        <f t="shared" si="6"/>
        <v>45536</v>
      </c>
      <c r="O36" s="26">
        <f t="shared" si="6"/>
        <v>45536</v>
      </c>
      <c r="P36" t="str">
        <f>IF(AND('Customer LTV'!$D$5&gt;=$N36,'Customer LTV'!$D$5&lt;$O36),"Y","N")</f>
        <v>N</v>
      </c>
      <c r="Q36" t="str">
        <f>IF(AND('Customer LTV'!$D$6&gt;=$N36,'Customer LTV'!$D$6&lt;$O36),"Y","N")</f>
        <v>N</v>
      </c>
      <c r="R36" t="str">
        <f>INDEX(customers!$F:$F,MATCH(subscriptions!$B36,customers!$A:$A,0))</f>
        <v>Healthcare</v>
      </c>
      <c r="S36" t="str">
        <f>INDEX(customers!$I:$I,MATCH(subscriptions!$B36,customers!$A:$A,0))</f>
        <v>Social Media</v>
      </c>
    </row>
    <row r="37" spans="1:19" x14ac:dyDescent="0.25">
      <c r="A37" t="s">
        <v>1615</v>
      </c>
      <c r="B37" t="s">
        <v>1614</v>
      </c>
      <c r="C37" t="s">
        <v>17</v>
      </c>
      <c r="D37" s="26" t="s">
        <v>4</v>
      </c>
      <c r="E37" s="26">
        <v>44718</v>
      </c>
      <c r="F37" s="26">
        <v>44748</v>
      </c>
      <c r="G37" t="s">
        <v>53</v>
      </c>
      <c r="H37">
        <v>75</v>
      </c>
      <c r="I37" s="26">
        <f t="shared" si="0"/>
        <v>44718</v>
      </c>
      <c r="J37" s="26">
        <f t="shared" si="1"/>
        <v>44749</v>
      </c>
      <c r="K37" s="26" t="str">
        <f t="shared" si="2"/>
        <v>Basic</v>
      </c>
      <c r="L37" s="26" t="str">
        <f t="shared" si="3"/>
        <v>Monthly</v>
      </c>
      <c r="M37" s="26">
        <f t="shared" si="4"/>
        <v>44713</v>
      </c>
      <c r="N37" s="26">
        <f t="shared" si="6"/>
        <v>44713</v>
      </c>
      <c r="O37" s="26">
        <f t="shared" si="6"/>
        <v>44743</v>
      </c>
      <c r="P37" t="str">
        <f>IF(AND('Customer LTV'!$D$5&gt;=$N37,'Customer LTV'!$D$5&lt;$O37),"Y","N")</f>
        <v>N</v>
      </c>
      <c r="Q37" t="str">
        <f>IF(AND('Customer LTV'!$D$6&gt;=$N37,'Customer LTV'!$D$6&lt;$O37),"Y","N")</f>
        <v>N</v>
      </c>
      <c r="R37" t="str">
        <f>INDEX(customers!$F:$F,MATCH(subscriptions!$B37,customers!$A:$A,0))</f>
        <v>Retail</v>
      </c>
      <c r="S37" t="str">
        <f>INDEX(customers!$I:$I,MATCH(subscriptions!$B37,customers!$A:$A,0))</f>
        <v>Social Media</v>
      </c>
    </row>
    <row r="38" spans="1:19" x14ac:dyDescent="0.25">
      <c r="A38" t="s">
        <v>1618</v>
      </c>
      <c r="B38" t="s">
        <v>1614</v>
      </c>
      <c r="C38" t="s">
        <v>17</v>
      </c>
      <c r="D38" s="26" t="s">
        <v>4</v>
      </c>
      <c r="E38" s="26">
        <v>44749</v>
      </c>
      <c r="F38" s="26">
        <v>44765</v>
      </c>
      <c r="G38" t="s">
        <v>56</v>
      </c>
      <c r="H38">
        <v>75</v>
      </c>
      <c r="I38" s="26">
        <f t="shared" si="0"/>
        <v>44718</v>
      </c>
      <c r="J38" s="26">
        <f t="shared" si="1"/>
        <v>44749</v>
      </c>
      <c r="K38" s="26" t="str">
        <f t="shared" si="2"/>
        <v>Basic</v>
      </c>
      <c r="L38" s="26" t="str">
        <f t="shared" si="3"/>
        <v>Monthly</v>
      </c>
      <c r="M38" s="26">
        <f t="shared" si="4"/>
        <v>44713</v>
      </c>
      <c r="N38" s="26">
        <f t="shared" si="6"/>
        <v>44743</v>
      </c>
      <c r="O38" s="26">
        <f t="shared" si="6"/>
        <v>44743</v>
      </c>
      <c r="P38" t="str">
        <f>IF(AND('Customer LTV'!$D$5&gt;=$N38,'Customer LTV'!$D$5&lt;$O38),"Y","N")</f>
        <v>N</v>
      </c>
      <c r="Q38" t="str">
        <f>IF(AND('Customer LTV'!$D$6&gt;=$N38,'Customer LTV'!$D$6&lt;$O38),"Y","N")</f>
        <v>N</v>
      </c>
      <c r="R38" t="str">
        <f>INDEX(customers!$F:$F,MATCH(subscriptions!$B38,customers!$A:$A,0))</f>
        <v>Retail</v>
      </c>
      <c r="S38" t="str">
        <f>INDEX(customers!$I:$I,MATCH(subscriptions!$B38,customers!$A:$A,0))</f>
        <v>Social Media</v>
      </c>
    </row>
    <row r="39" spans="1:19" x14ac:dyDescent="0.25">
      <c r="A39" t="s">
        <v>2502</v>
      </c>
      <c r="B39" t="s">
        <v>2501</v>
      </c>
      <c r="C39" t="s">
        <v>17</v>
      </c>
      <c r="D39" s="26" t="s">
        <v>5</v>
      </c>
      <c r="E39" s="26">
        <v>45260</v>
      </c>
      <c r="F39" s="26">
        <v>45625</v>
      </c>
      <c r="G39" t="s">
        <v>53</v>
      </c>
      <c r="H39">
        <v>50</v>
      </c>
      <c r="I39" s="26">
        <f t="shared" si="0"/>
        <v>45260</v>
      </c>
      <c r="J39" s="26">
        <f t="shared" si="1"/>
        <v>45626</v>
      </c>
      <c r="K39" s="26" t="str">
        <f t="shared" si="2"/>
        <v>Basic</v>
      </c>
      <c r="L39" s="26" t="str">
        <f t="shared" si="3"/>
        <v>Annual</v>
      </c>
      <c r="M39" s="26">
        <f t="shared" si="4"/>
        <v>45231</v>
      </c>
      <c r="N39" s="26">
        <f t="shared" si="6"/>
        <v>45231</v>
      </c>
      <c r="O39" s="26">
        <f t="shared" si="6"/>
        <v>45597</v>
      </c>
      <c r="P39" t="str">
        <f>IF(AND('Customer LTV'!$D$5&gt;=$N39,'Customer LTV'!$D$5&lt;$O39),"Y","N")</f>
        <v>N</v>
      </c>
      <c r="Q39" t="str">
        <f>IF(AND('Customer LTV'!$D$6&gt;=$N39,'Customer LTV'!$D$6&lt;$O39),"Y","N")</f>
        <v>Y</v>
      </c>
      <c r="R39" t="str">
        <f>INDEX(customers!$F:$F,MATCH(subscriptions!$B39,customers!$A:$A,0))</f>
        <v>Healthcare</v>
      </c>
      <c r="S39" t="str">
        <f>INDEX(customers!$I:$I,MATCH(subscriptions!$B39,customers!$A:$A,0))</f>
        <v>Paid Search</v>
      </c>
    </row>
    <row r="40" spans="1:19" x14ac:dyDescent="0.25">
      <c r="A40" t="s">
        <v>2504</v>
      </c>
      <c r="B40" t="s">
        <v>2501</v>
      </c>
      <c r="C40" t="s">
        <v>17</v>
      </c>
      <c r="D40" s="26" t="s">
        <v>5</v>
      </c>
      <c r="E40" s="26">
        <v>45626</v>
      </c>
      <c r="F40" s="26">
        <v>45658</v>
      </c>
      <c r="G40" t="s">
        <v>53</v>
      </c>
      <c r="H40">
        <v>50</v>
      </c>
      <c r="I40" s="26">
        <f t="shared" si="0"/>
        <v>45260</v>
      </c>
      <c r="J40" s="26">
        <f t="shared" si="1"/>
        <v>45626</v>
      </c>
      <c r="K40" s="26" t="str">
        <f t="shared" si="2"/>
        <v>Basic</v>
      </c>
      <c r="L40" s="26" t="str">
        <f t="shared" si="3"/>
        <v>Annual</v>
      </c>
      <c r="M40" s="26">
        <f t="shared" si="4"/>
        <v>45231</v>
      </c>
      <c r="N40" s="26">
        <f t="shared" si="6"/>
        <v>45597</v>
      </c>
      <c r="O40" s="26">
        <f t="shared" si="6"/>
        <v>45658</v>
      </c>
      <c r="P40" t="str">
        <f>IF(AND('Customer LTV'!$D$5&gt;=$N40,'Customer LTV'!$D$5&lt;$O40),"Y","N")</f>
        <v>N</v>
      </c>
      <c r="Q40" t="str">
        <f>IF(AND('Customer LTV'!$D$6&gt;=$N40,'Customer LTV'!$D$6&lt;$O40),"Y","N")</f>
        <v>N</v>
      </c>
      <c r="R40" t="str">
        <f>INDEX(customers!$F:$F,MATCH(subscriptions!$B40,customers!$A:$A,0))</f>
        <v>Healthcare</v>
      </c>
      <c r="S40" t="str">
        <f>INDEX(customers!$I:$I,MATCH(subscriptions!$B40,customers!$A:$A,0))</f>
        <v>Paid Search</v>
      </c>
    </row>
    <row r="41" spans="1:19" x14ac:dyDescent="0.25">
      <c r="A41" t="s">
        <v>3374</v>
      </c>
      <c r="B41" t="s">
        <v>3373</v>
      </c>
      <c r="C41" t="s">
        <v>17</v>
      </c>
      <c r="D41" s="26" t="s">
        <v>4</v>
      </c>
      <c r="E41" s="26">
        <v>45488</v>
      </c>
      <c r="F41" s="26">
        <v>45518</v>
      </c>
      <c r="G41" t="s">
        <v>53</v>
      </c>
      <c r="H41">
        <v>75</v>
      </c>
      <c r="I41" s="26">
        <f t="shared" si="0"/>
        <v>45488</v>
      </c>
      <c r="J41" s="26">
        <f t="shared" si="1"/>
        <v>45519</v>
      </c>
      <c r="K41" s="26" t="str">
        <f t="shared" si="2"/>
        <v>Basic</v>
      </c>
      <c r="L41" s="26" t="str">
        <f t="shared" si="3"/>
        <v>Monthly</v>
      </c>
      <c r="M41" s="26">
        <f t="shared" si="4"/>
        <v>45474</v>
      </c>
      <c r="N41" s="26">
        <f t="shared" si="6"/>
        <v>45474</v>
      </c>
      <c r="O41" s="26">
        <f t="shared" si="6"/>
        <v>45505</v>
      </c>
      <c r="P41" t="str">
        <f>IF(AND('Customer LTV'!$D$5&gt;=$N41,'Customer LTV'!$D$5&lt;$O41),"Y","N")</f>
        <v>N</v>
      </c>
      <c r="Q41" t="str">
        <f>IF(AND('Customer LTV'!$D$6&gt;=$N41,'Customer LTV'!$D$6&lt;$O41),"Y","N")</f>
        <v>N</v>
      </c>
      <c r="R41" t="str">
        <f>INDEX(customers!$F:$F,MATCH(subscriptions!$B41,customers!$A:$A,0))</f>
        <v>Other</v>
      </c>
      <c r="S41" t="str">
        <f>INDEX(customers!$I:$I,MATCH(subscriptions!$B41,customers!$A:$A,0))</f>
        <v>Paid Search</v>
      </c>
    </row>
    <row r="42" spans="1:19" x14ac:dyDescent="0.25">
      <c r="A42" t="s">
        <v>3376</v>
      </c>
      <c r="B42" t="s">
        <v>3373</v>
      </c>
      <c r="C42" t="s">
        <v>17</v>
      </c>
      <c r="D42" s="26" t="s">
        <v>4</v>
      </c>
      <c r="E42" s="26">
        <v>45519</v>
      </c>
      <c r="F42" s="26">
        <v>45545</v>
      </c>
      <c r="G42" t="s">
        <v>56</v>
      </c>
      <c r="H42">
        <v>75</v>
      </c>
      <c r="I42" s="26">
        <f t="shared" si="0"/>
        <v>45488</v>
      </c>
      <c r="J42" s="26">
        <f t="shared" si="1"/>
        <v>45519</v>
      </c>
      <c r="K42" s="26" t="str">
        <f t="shared" si="2"/>
        <v>Basic</v>
      </c>
      <c r="L42" s="26" t="str">
        <f t="shared" si="3"/>
        <v>Monthly</v>
      </c>
      <c r="M42" s="26">
        <f t="shared" si="4"/>
        <v>45474</v>
      </c>
      <c r="N42" s="26">
        <f t="shared" si="6"/>
        <v>45505</v>
      </c>
      <c r="O42" s="26">
        <f t="shared" si="6"/>
        <v>45536</v>
      </c>
      <c r="P42" t="str">
        <f>IF(AND('Customer LTV'!$D$5&gt;=$N42,'Customer LTV'!$D$5&lt;$O42),"Y","N")</f>
        <v>N</v>
      </c>
      <c r="Q42" t="str">
        <f>IF(AND('Customer LTV'!$D$6&gt;=$N42,'Customer LTV'!$D$6&lt;$O42),"Y","N")</f>
        <v>N</v>
      </c>
      <c r="R42" t="str">
        <f>INDEX(customers!$F:$F,MATCH(subscriptions!$B42,customers!$A:$A,0))</f>
        <v>Other</v>
      </c>
      <c r="S42" t="str">
        <f>INDEX(customers!$I:$I,MATCH(subscriptions!$B42,customers!$A:$A,0))</f>
        <v>Paid Search</v>
      </c>
    </row>
    <row r="43" spans="1:19" x14ac:dyDescent="0.25">
      <c r="A43" t="s">
        <v>1938</v>
      </c>
      <c r="B43" t="s">
        <v>1937</v>
      </c>
      <c r="C43" t="s">
        <v>17</v>
      </c>
      <c r="D43" s="26" t="s">
        <v>4</v>
      </c>
      <c r="E43" s="26">
        <v>45023</v>
      </c>
      <c r="F43" s="26">
        <v>45053</v>
      </c>
      <c r="G43" t="s">
        <v>53</v>
      </c>
      <c r="H43">
        <v>75</v>
      </c>
      <c r="I43" s="26">
        <f t="shared" si="0"/>
        <v>45023</v>
      </c>
      <c r="J43" s="26">
        <f t="shared" si="1"/>
        <v>45643</v>
      </c>
      <c r="K43" s="26" t="str">
        <f t="shared" si="2"/>
        <v>Basic</v>
      </c>
      <c r="L43" s="26" t="str">
        <f t="shared" si="3"/>
        <v>Monthly</v>
      </c>
      <c r="M43" s="26">
        <f t="shared" si="4"/>
        <v>45017</v>
      </c>
      <c r="N43" s="26">
        <f t="shared" si="6"/>
        <v>45017</v>
      </c>
      <c r="O43" s="26">
        <f t="shared" si="6"/>
        <v>45047</v>
      </c>
      <c r="P43" t="str">
        <f>IF(AND('Customer LTV'!$D$5&gt;=$N43,'Customer LTV'!$D$5&lt;$O43),"Y","N")</f>
        <v>N</v>
      </c>
      <c r="Q43" t="str">
        <f>IF(AND('Customer LTV'!$D$6&gt;=$N43,'Customer LTV'!$D$6&lt;$O43),"Y","N")</f>
        <v>N</v>
      </c>
      <c r="R43" t="str">
        <f>INDEX(customers!$F:$F,MATCH(subscriptions!$B43,customers!$A:$A,0))</f>
        <v>Tech</v>
      </c>
      <c r="S43" t="str">
        <f>INDEX(customers!$I:$I,MATCH(subscriptions!$B43,customers!$A:$A,0))</f>
        <v>Email</v>
      </c>
    </row>
    <row r="44" spans="1:19" x14ac:dyDescent="0.25">
      <c r="A44" t="s">
        <v>1941</v>
      </c>
      <c r="B44" t="s">
        <v>1937</v>
      </c>
      <c r="C44" t="s">
        <v>17</v>
      </c>
      <c r="D44" s="26" t="s">
        <v>4</v>
      </c>
      <c r="E44" s="26">
        <v>45054</v>
      </c>
      <c r="F44" s="26">
        <v>45084</v>
      </c>
      <c r="G44" t="s">
        <v>55</v>
      </c>
      <c r="H44">
        <v>75</v>
      </c>
      <c r="I44" s="26">
        <f t="shared" si="0"/>
        <v>45023</v>
      </c>
      <c r="J44" s="26">
        <f t="shared" si="1"/>
        <v>45643</v>
      </c>
      <c r="K44" s="26" t="str">
        <f t="shared" si="2"/>
        <v>Basic</v>
      </c>
      <c r="L44" s="26" t="str">
        <f t="shared" si="3"/>
        <v>Monthly</v>
      </c>
      <c r="M44" s="26">
        <f t="shared" si="4"/>
        <v>45017</v>
      </c>
      <c r="N44" s="26">
        <f t="shared" si="6"/>
        <v>45047</v>
      </c>
      <c r="O44" s="26">
        <f t="shared" si="6"/>
        <v>45078</v>
      </c>
      <c r="P44" t="str">
        <f>IF(AND('Customer LTV'!$D$5&gt;=$N44,'Customer LTV'!$D$5&lt;$O44),"Y","N")</f>
        <v>N</v>
      </c>
      <c r="Q44" t="str">
        <f>IF(AND('Customer LTV'!$D$6&gt;=$N44,'Customer LTV'!$D$6&lt;$O44),"Y","N")</f>
        <v>N</v>
      </c>
      <c r="R44" t="str">
        <f>INDEX(customers!$F:$F,MATCH(subscriptions!$B44,customers!$A:$A,0))</f>
        <v>Tech</v>
      </c>
      <c r="S44" t="str">
        <f>INDEX(customers!$I:$I,MATCH(subscriptions!$B44,customers!$A:$A,0))</f>
        <v>Email</v>
      </c>
    </row>
    <row r="45" spans="1:19" x14ac:dyDescent="0.25">
      <c r="A45" t="s">
        <v>1943</v>
      </c>
      <c r="B45" t="s">
        <v>1937</v>
      </c>
      <c r="C45" t="s">
        <v>18</v>
      </c>
      <c r="D45" s="26" t="s">
        <v>4</v>
      </c>
      <c r="E45" s="26">
        <v>45085</v>
      </c>
      <c r="F45" s="26">
        <v>45115</v>
      </c>
      <c r="G45" t="s">
        <v>53</v>
      </c>
      <c r="H45">
        <v>135</v>
      </c>
      <c r="I45" s="26">
        <f t="shared" si="0"/>
        <v>45023</v>
      </c>
      <c r="J45" s="26">
        <f t="shared" si="1"/>
        <v>45643</v>
      </c>
      <c r="K45" s="26" t="str">
        <f t="shared" si="2"/>
        <v>Basic</v>
      </c>
      <c r="L45" s="26" t="str">
        <f t="shared" si="3"/>
        <v>Monthly</v>
      </c>
      <c r="M45" s="26">
        <f t="shared" si="4"/>
        <v>45017</v>
      </c>
      <c r="N45" s="26">
        <f t="shared" si="6"/>
        <v>45078</v>
      </c>
      <c r="O45" s="26">
        <f t="shared" si="6"/>
        <v>45108</v>
      </c>
      <c r="P45" t="str">
        <f>IF(AND('Customer LTV'!$D$5&gt;=$N45,'Customer LTV'!$D$5&lt;$O45),"Y","N")</f>
        <v>N</v>
      </c>
      <c r="Q45" t="str">
        <f>IF(AND('Customer LTV'!$D$6&gt;=$N45,'Customer LTV'!$D$6&lt;$O45),"Y","N")</f>
        <v>N</v>
      </c>
      <c r="R45" t="str">
        <f>INDEX(customers!$F:$F,MATCH(subscriptions!$B45,customers!$A:$A,0))</f>
        <v>Tech</v>
      </c>
      <c r="S45" t="str">
        <f>INDEX(customers!$I:$I,MATCH(subscriptions!$B45,customers!$A:$A,0))</f>
        <v>Email</v>
      </c>
    </row>
    <row r="46" spans="1:19" x14ac:dyDescent="0.25">
      <c r="A46" t="s">
        <v>1946</v>
      </c>
      <c r="B46" t="s">
        <v>1937</v>
      </c>
      <c r="C46" t="s">
        <v>18</v>
      </c>
      <c r="D46" s="26" t="s">
        <v>4</v>
      </c>
      <c r="E46" s="26">
        <v>45116</v>
      </c>
      <c r="F46" s="26">
        <v>45146</v>
      </c>
      <c r="G46" t="s">
        <v>53</v>
      </c>
      <c r="H46">
        <v>135</v>
      </c>
      <c r="I46" s="26">
        <f t="shared" si="0"/>
        <v>45023</v>
      </c>
      <c r="J46" s="26">
        <f t="shared" si="1"/>
        <v>45643</v>
      </c>
      <c r="K46" s="26" t="str">
        <f t="shared" si="2"/>
        <v>Basic</v>
      </c>
      <c r="L46" s="26" t="str">
        <f t="shared" si="3"/>
        <v>Monthly</v>
      </c>
      <c r="M46" s="26">
        <f t="shared" si="4"/>
        <v>45017</v>
      </c>
      <c r="N46" s="26">
        <f t="shared" si="6"/>
        <v>45108</v>
      </c>
      <c r="O46" s="26">
        <f t="shared" si="6"/>
        <v>45139</v>
      </c>
      <c r="P46" t="str">
        <f>IF(AND('Customer LTV'!$D$5&gt;=$N46,'Customer LTV'!$D$5&lt;$O46),"Y","N")</f>
        <v>N</v>
      </c>
      <c r="Q46" t="str">
        <f>IF(AND('Customer LTV'!$D$6&gt;=$N46,'Customer LTV'!$D$6&lt;$O46),"Y","N")</f>
        <v>N</v>
      </c>
      <c r="R46" t="str">
        <f>INDEX(customers!$F:$F,MATCH(subscriptions!$B46,customers!$A:$A,0))</f>
        <v>Tech</v>
      </c>
      <c r="S46" t="str">
        <f>INDEX(customers!$I:$I,MATCH(subscriptions!$B46,customers!$A:$A,0))</f>
        <v>Email</v>
      </c>
    </row>
    <row r="47" spans="1:19" x14ac:dyDescent="0.25">
      <c r="A47" t="s">
        <v>1948</v>
      </c>
      <c r="B47" t="s">
        <v>1937</v>
      </c>
      <c r="C47" t="s">
        <v>18</v>
      </c>
      <c r="D47" s="26" t="s">
        <v>4</v>
      </c>
      <c r="E47" s="26">
        <v>45147</v>
      </c>
      <c r="F47" s="26">
        <v>45177</v>
      </c>
      <c r="G47" t="s">
        <v>53</v>
      </c>
      <c r="H47">
        <v>135</v>
      </c>
      <c r="I47" s="26">
        <f t="shared" si="0"/>
        <v>45023</v>
      </c>
      <c r="J47" s="26">
        <f t="shared" si="1"/>
        <v>45643</v>
      </c>
      <c r="K47" s="26" t="str">
        <f t="shared" si="2"/>
        <v>Basic</v>
      </c>
      <c r="L47" s="26" t="str">
        <f t="shared" si="3"/>
        <v>Monthly</v>
      </c>
      <c r="M47" s="26">
        <f t="shared" si="4"/>
        <v>45017</v>
      </c>
      <c r="N47" s="26">
        <f t="shared" si="6"/>
        <v>45139</v>
      </c>
      <c r="O47" s="26">
        <f t="shared" si="6"/>
        <v>45170</v>
      </c>
      <c r="P47" t="str">
        <f>IF(AND('Customer LTV'!$D$5&gt;=$N47,'Customer LTV'!$D$5&lt;$O47),"Y","N")</f>
        <v>N</v>
      </c>
      <c r="Q47" t="str">
        <f>IF(AND('Customer LTV'!$D$6&gt;=$N47,'Customer LTV'!$D$6&lt;$O47),"Y","N")</f>
        <v>N</v>
      </c>
      <c r="R47" t="str">
        <f>INDEX(customers!$F:$F,MATCH(subscriptions!$B47,customers!$A:$A,0))</f>
        <v>Tech</v>
      </c>
      <c r="S47" t="str">
        <f>INDEX(customers!$I:$I,MATCH(subscriptions!$B47,customers!$A:$A,0))</f>
        <v>Email</v>
      </c>
    </row>
    <row r="48" spans="1:19" x14ac:dyDescent="0.25">
      <c r="A48" t="s">
        <v>1950</v>
      </c>
      <c r="B48" t="s">
        <v>1937</v>
      </c>
      <c r="C48" t="s">
        <v>18</v>
      </c>
      <c r="D48" s="26" t="s">
        <v>4</v>
      </c>
      <c r="E48" s="26">
        <v>45178</v>
      </c>
      <c r="F48" s="26">
        <v>45208</v>
      </c>
      <c r="G48" t="s">
        <v>53</v>
      </c>
      <c r="H48">
        <v>135</v>
      </c>
      <c r="I48" s="26">
        <f t="shared" si="0"/>
        <v>45023</v>
      </c>
      <c r="J48" s="26">
        <f t="shared" si="1"/>
        <v>45643</v>
      </c>
      <c r="K48" s="26" t="str">
        <f t="shared" si="2"/>
        <v>Basic</v>
      </c>
      <c r="L48" s="26" t="str">
        <f t="shared" si="3"/>
        <v>Monthly</v>
      </c>
      <c r="M48" s="26">
        <f t="shared" si="4"/>
        <v>45017</v>
      </c>
      <c r="N48" s="26">
        <f t="shared" si="6"/>
        <v>45170</v>
      </c>
      <c r="O48" s="26">
        <f t="shared" si="6"/>
        <v>45200</v>
      </c>
      <c r="P48" t="str">
        <f>IF(AND('Customer LTV'!$D$5&gt;=$N48,'Customer LTV'!$D$5&lt;$O48),"Y","N")</f>
        <v>N</v>
      </c>
      <c r="Q48" t="str">
        <f>IF(AND('Customer LTV'!$D$6&gt;=$N48,'Customer LTV'!$D$6&lt;$O48),"Y","N")</f>
        <v>N</v>
      </c>
      <c r="R48" t="str">
        <f>INDEX(customers!$F:$F,MATCH(subscriptions!$B48,customers!$A:$A,0))</f>
        <v>Tech</v>
      </c>
      <c r="S48" t="str">
        <f>INDEX(customers!$I:$I,MATCH(subscriptions!$B48,customers!$A:$A,0))</f>
        <v>Email</v>
      </c>
    </row>
    <row r="49" spans="1:19" x14ac:dyDescent="0.25">
      <c r="A49" t="s">
        <v>1953</v>
      </c>
      <c r="B49" t="s">
        <v>1937</v>
      </c>
      <c r="C49" t="s">
        <v>18</v>
      </c>
      <c r="D49" s="26" t="s">
        <v>4</v>
      </c>
      <c r="E49" s="26">
        <v>45209</v>
      </c>
      <c r="F49" s="26">
        <v>45239</v>
      </c>
      <c r="G49" t="s">
        <v>53</v>
      </c>
      <c r="H49">
        <v>135</v>
      </c>
      <c r="I49" s="26">
        <f t="shared" si="0"/>
        <v>45023</v>
      </c>
      <c r="J49" s="26">
        <f t="shared" si="1"/>
        <v>45643</v>
      </c>
      <c r="K49" s="26" t="str">
        <f t="shared" si="2"/>
        <v>Basic</v>
      </c>
      <c r="L49" s="26" t="str">
        <f t="shared" si="3"/>
        <v>Monthly</v>
      </c>
      <c r="M49" s="26">
        <f t="shared" si="4"/>
        <v>45017</v>
      </c>
      <c r="N49" s="26">
        <f t="shared" si="6"/>
        <v>45200</v>
      </c>
      <c r="O49" s="26">
        <f t="shared" si="6"/>
        <v>45231</v>
      </c>
      <c r="P49" t="str">
        <f>IF(AND('Customer LTV'!$D$5&gt;=$N49,'Customer LTV'!$D$5&lt;$O49),"Y","N")</f>
        <v>N</v>
      </c>
      <c r="Q49" t="str">
        <f>IF(AND('Customer LTV'!$D$6&gt;=$N49,'Customer LTV'!$D$6&lt;$O49),"Y","N")</f>
        <v>N</v>
      </c>
      <c r="R49" t="str">
        <f>INDEX(customers!$F:$F,MATCH(subscriptions!$B49,customers!$A:$A,0))</f>
        <v>Tech</v>
      </c>
      <c r="S49" t="str">
        <f>INDEX(customers!$I:$I,MATCH(subscriptions!$B49,customers!$A:$A,0))</f>
        <v>Email</v>
      </c>
    </row>
    <row r="50" spans="1:19" x14ac:dyDescent="0.25">
      <c r="A50" t="s">
        <v>1955</v>
      </c>
      <c r="B50" t="s">
        <v>1937</v>
      </c>
      <c r="C50" t="s">
        <v>18</v>
      </c>
      <c r="D50" s="26" t="s">
        <v>4</v>
      </c>
      <c r="E50" s="26">
        <v>45240</v>
      </c>
      <c r="F50" s="26">
        <v>45270</v>
      </c>
      <c r="G50" t="s">
        <v>53</v>
      </c>
      <c r="H50">
        <v>135</v>
      </c>
      <c r="I50" s="26">
        <f t="shared" si="0"/>
        <v>45023</v>
      </c>
      <c r="J50" s="26">
        <f t="shared" si="1"/>
        <v>45643</v>
      </c>
      <c r="K50" s="26" t="str">
        <f t="shared" si="2"/>
        <v>Basic</v>
      </c>
      <c r="L50" s="26" t="str">
        <f t="shared" si="3"/>
        <v>Monthly</v>
      </c>
      <c r="M50" s="26">
        <f t="shared" si="4"/>
        <v>45017</v>
      </c>
      <c r="N50" s="26">
        <f t="shared" si="6"/>
        <v>45231</v>
      </c>
      <c r="O50" s="26">
        <f t="shared" si="6"/>
        <v>45261</v>
      </c>
      <c r="P50" t="str">
        <f>IF(AND('Customer LTV'!$D$5&gt;=$N50,'Customer LTV'!$D$5&lt;$O50),"Y","N")</f>
        <v>N</v>
      </c>
      <c r="Q50" t="str">
        <f>IF(AND('Customer LTV'!$D$6&gt;=$N50,'Customer LTV'!$D$6&lt;$O50),"Y","N")</f>
        <v>N</v>
      </c>
      <c r="R50" t="str">
        <f>INDEX(customers!$F:$F,MATCH(subscriptions!$B50,customers!$A:$A,0))</f>
        <v>Tech</v>
      </c>
      <c r="S50" t="str">
        <f>INDEX(customers!$I:$I,MATCH(subscriptions!$B50,customers!$A:$A,0))</f>
        <v>Email</v>
      </c>
    </row>
    <row r="51" spans="1:19" x14ac:dyDescent="0.25">
      <c r="A51" t="s">
        <v>1958</v>
      </c>
      <c r="B51" t="s">
        <v>1937</v>
      </c>
      <c r="C51" t="s">
        <v>18</v>
      </c>
      <c r="D51" s="26" t="s">
        <v>4</v>
      </c>
      <c r="E51" s="26">
        <v>45271</v>
      </c>
      <c r="F51" s="26">
        <v>45301</v>
      </c>
      <c r="G51" t="s">
        <v>53</v>
      </c>
      <c r="H51">
        <v>135</v>
      </c>
      <c r="I51" s="26">
        <f t="shared" si="0"/>
        <v>45023</v>
      </c>
      <c r="J51" s="26">
        <f t="shared" si="1"/>
        <v>45643</v>
      </c>
      <c r="K51" s="26" t="str">
        <f t="shared" si="2"/>
        <v>Basic</v>
      </c>
      <c r="L51" s="26" t="str">
        <f t="shared" si="3"/>
        <v>Monthly</v>
      </c>
      <c r="M51" s="26">
        <f t="shared" si="4"/>
        <v>45017</v>
      </c>
      <c r="N51" s="26">
        <f t="shared" si="6"/>
        <v>45261</v>
      </c>
      <c r="O51" s="26">
        <f t="shared" si="6"/>
        <v>45292</v>
      </c>
      <c r="P51" t="str">
        <f>IF(AND('Customer LTV'!$D$5&gt;=$N51,'Customer LTV'!$D$5&lt;$O51),"Y","N")</f>
        <v>N</v>
      </c>
      <c r="Q51" t="str">
        <f>IF(AND('Customer LTV'!$D$6&gt;=$N51,'Customer LTV'!$D$6&lt;$O51),"Y","N")</f>
        <v>Y</v>
      </c>
      <c r="R51" t="str">
        <f>INDEX(customers!$F:$F,MATCH(subscriptions!$B51,customers!$A:$A,0))</f>
        <v>Tech</v>
      </c>
      <c r="S51" t="str">
        <f>INDEX(customers!$I:$I,MATCH(subscriptions!$B51,customers!$A:$A,0))</f>
        <v>Email</v>
      </c>
    </row>
    <row r="52" spans="1:19" x14ac:dyDescent="0.25">
      <c r="A52" t="s">
        <v>1960</v>
      </c>
      <c r="B52" t="s">
        <v>1937</v>
      </c>
      <c r="C52" t="s">
        <v>18</v>
      </c>
      <c r="D52" s="26" t="s">
        <v>4</v>
      </c>
      <c r="E52" s="26">
        <v>45302</v>
      </c>
      <c r="F52" s="26">
        <v>45332</v>
      </c>
      <c r="G52" t="s">
        <v>53</v>
      </c>
      <c r="H52">
        <v>135</v>
      </c>
      <c r="I52" s="26">
        <f t="shared" si="0"/>
        <v>45023</v>
      </c>
      <c r="J52" s="26">
        <f t="shared" si="1"/>
        <v>45643</v>
      </c>
      <c r="K52" s="26" t="str">
        <f t="shared" si="2"/>
        <v>Basic</v>
      </c>
      <c r="L52" s="26" t="str">
        <f t="shared" si="3"/>
        <v>Monthly</v>
      </c>
      <c r="M52" s="26">
        <f t="shared" si="4"/>
        <v>45017</v>
      </c>
      <c r="N52" s="26">
        <f t="shared" si="6"/>
        <v>45292</v>
      </c>
      <c r="O52" s="26">
        <f t="shared" si="6"/>
        <v>45323</v>
      </c>
      <c r="P52" t="str">
        <f>IF(AND('Customer LTV'!$D$5&gt;=$N52,'Customer LTV'!$D$5&lt;$O52),"Y","N")</f>
        <v>N</v>
      </c>
      <c r="Q52" t="str">
        <f>IF(AND('Customer LTV'!$D$6&gt;=$N52,'Customer LTV'!$D$6&lt;$O52),"Y","N")</f>
        <v>N</v>
      </c>
      <c r="R52" t="str">
        <f>INDEX(customers!$F:$F,MATCH(subscriptions!$B52,customers!$A:$A,0))</f>
        <v>Tech</v>
      </c>
      <c r="S52" t="str">
        <f>INDEX(customers!$I:$I,MATCH(subscriptions!$B52,customers!$A:$A,0))</f>
        <v>Email</v>
      </c>
    </row>
    <row r="53" spans="1:19" x14ac:dyDescent="0.25">
      <c r="A53" t="s">
        <v>1962</v>
      </c>
      <c r="B53" t="s">
        <v>1937</v>
      </c>
      <c r="C53" t="s">
        <v>18</v>
      </c>
      <c r="D53" s="26" t="s">
        <v>4</v>
      </c>
      <c r="E53" s="26">
        <v>45333</v>
      </c>
      <c r="F53" s="26">
        <v>45363</v>
      </c>
      <c r="G53" t="s">
        <v>53</v>
      </c>
      <c r="H53">
        <v>135</v>
      </c>
      <c r="I53" s="26">
        <f t="shared" si="0"/>
        <v>45023</v>
      </c>
      <c r="J53" s="26">
        <f t="shared" si="1"/>
        <v>45643</v>
      </c>
      <c r="K53" s="26" t="str">
        <f t="shared" si="2"/>
        <v>Basic</v>
      </c>
      <c r="L53" s="26" t="str">
        <f t="shared" si="3"/>
        <v>Monthly</v>
      </c>
      <c r="M53" s="26">
        <f t="shared" si="4"/>
        <v>45017</v>
      </c>
      <c r="N53" s="26">
        <f t="shared" si="6"/>
        <v>45323</v>
      </c>
      <c r="O53" s="26">
        <f t="shared" si="6"/>
        <v>45352</v>
      </c>
      <c r="P53" t="str">
        <f>IF(AND('Customer LTV'!$D$5&gt;=$N53,'Customer LTV'!$D$5&lt;$O53),"Y","N")</f>
        <v>N</v>
      </c>
      <c r="Q53" t="str">
        <f>IF(AND('Customer LTV'!$D$6&gt;=$N53,'Customer LTV'!$D$6&lt;$O53),"Y","N")</f>
        <v>N</v>
      </c>
      <c r="R53" t="str">
        <f>INDEX(customers!$F:$F,MATCH(subscriptions!$B53,customers!$A:$A,0))</f>
        <v>Tech</v>
      </c>
      <c r="S53" t="str">
        <f>INDEX(customers!$I:$I,MATCH(subscriptions!$B53,customers!$A:$A,0))</f>
        <v>Email</v>
      </c>
    </row>
    <row r="54" spans="1:19" x14ac:dyDescent="0.25">
      <c r="A54" t="s">
        <v>1965</v>
      </c>
      <c r="B54" t="s">
        <v>1937</v>
      </c>
      <c r="C54" t="s">
        <v>18</v>
      </c>
      <c r="D54" s="26" t="s">
        <v>4</v>
      </c>
      <c r="E54" s="26">
        <v>45364</v>
      </c>
      <c r="F54" s="26">
        <v>45394</v>
      </c>
      <c r="G54" t="s">
        <v>53</v>
      </c>
      <c r="H54">
        <v>135</v>
      </c>
      <c r="I54" s="26">
        <f t="shared" si="0"/>
        <v>45023</v>
      </c>
      <c r="J54" s="26">
        <f t="shared" si="1"/>
        <v>45643</v>
      </c>
      <c r="K54" s="26" t="str">
        <f t="shared" si="2"/>
        <v>Basic</v>
      </c>
      <c r="L54" s="26" t="str">
        <f t="shared" si="3"/>
        <v>Monthly</v>
      </c>
      <c r="M54" s="26">
        <f t="shared" si="4"/>
        <v>45017</v>
      </c>
      <c r="N54" s="26">
        <f t="shared" si="6"/>
        <v>45352</v>
      </c>
      <c r="O54" s="26">
        <f t="shared" si="6"/>
        <v>45383</v>
      </c>
      <c r="P54" t="str">
        <f>IF(AND('Customer LTV'!$D$5&gt;=$N54,'Customer LTV'!$D$5&lt;$O54),"Y","N")</f>
        <v>N</v>
      </c>
      <c r="Q54" t="str">
        <f>IF(AND('Customer LTV'!$D$6&gt;=$N54,'Customer LTV'!$D$6&lt;$O54),"Y","N")</f>
        <v>N</v>
      </c>
      <c r="R54" t="str">
        <f>INDEX(customers!$F:$F,MATCH(subscriptions!$B54,customers!$A:$A,0))</f>
        <v>Tech</v>
      </c>
      <c r="S54" t="str">
        <f>INDEX(customers!$I:$I,MATCH(subscriptions!$B54,customers!$A:$A,0))</f>
        <v>Email</v>
      </c>
    </row>
    <row r="55" spans="1:19" x14ac:dyDescent="0.25">
      <c r="A55" t="s">
        <v>1967</v>
      </c>
      <c r="B55" t="s">
        <v>1937</v>
      </c>
      <c r="C55" t="s">
        <v>18</v>
      </c>
      <c r="D55" s="26" t="s">
        <v>4</v>
      </c>
      <c r="E55" s="26">
        <v>45395</v>
      </c>
      <c r="F55" s="26">
        <v>45425</v>
      </c>
      <c r="G55" t="s">
        <v>55</v>
      </c>
      <c r="H55">
        <v>135</v>
      </c>
      <c r="I55" s="26">
        <f t="shared" si="0"/>
        <v>45023</v>
      </c>
      <c r="J55" s="26">
        <f t="shared" si="1"/>
        <v>45643</v>
      </c>
      <c r="K55" s="26" t="str">
        <f t="shared" si="2"/>
        <v>Basic</v>
      </c>
      <c r="L55" s="26" t="str">
        <f t="shared" si="3"/>
        <v>Monthly</v>
      </c>
      <c r="M55" s="26">
        <f t="shared" si="4"/>
        <v>45017</v>
      </c>
      <c r="N55" s="26">
        <f t="shared" si="6"/>
        <v>45383</v>
      </c>
      <c r="O55" s="26">
        <f t="shared" si="6"/>
        <v>45413</v>
      </c>
      <c r="P55" t="str">
        <f>IF(AND('Customer LTV'!$D$5&gt;=$N55,'Customer LTV'!$D$5&lt;$O55),"Y","N")</f>
        <v>N</v>
      </c>
      <c r="Q55" t="str">
        <f>IF(AND('Customer LTV'!$D$6&gt;=$N55,'Customer LTV'!$D$6&lt;$O55),"Y","N")</f>
        <v>N</v>
      </c>
      <c r="R55" t="str">
        <f>INDEX(customers!$F:$F,MATCH(subscriptions!$B55,customers!$A:$A,0))</f>
        <v>Tech</v>
      </c>
      <c r="S55" t="str">
        <f>INDEX(customers!$I:$I,MATCH(subscriptions!$B55,customers!$A:$A,0))</f>
        <v>Email</v>
      </c>
    </row>
    <row r="56" spans="1:19" x14ac:dyDescent="0.25">
      <c r="A56" t="s">
        <v>1970</v>
      </c>
      <c r="B56" t="s">
        <v>1937</v>
      </c>
      <c r="C56" t="s">
        <v>19</v>
      </c>
      <c r="D56" s="26" t="s">
        <v>4</v>
      </c>
      <c r="E56" s="26">
        <v>45426</v>
      </c>
      <c r="F56" s="26">
        <v>45456</v>
      </c>
      <c r="G56" t="s">
        <v>53</v>
      </c>
      <c r="H56">
        <v>315</v>
      </c>
      <c r="I56" s="26">
        <f t="shared" si="0"/>
        <v>45023</v>
      </c>
      <c r="J56" s="26">
        <f t="shared" si="1"/>
        <v>45643</v>
      </c>
      <c r="K56" s="26" t="str">
        <f t="shared" si="2"/>
        <v>Basic</v>
      </c>
      <c r="L56" s="26" t="str">
        <f t="shared" si="3"/>
        <v>Monthly</v>
      </c>
      <c r="M56" s="26">
        <f t="shared" si="4"/>
        <v>45017</v>
      </c>
      <c r="N56" s="26">
        <f t="shared" si="6"/>
        <v>45413</v>
      </c>
      <c r="O56" s="26">
        <f t="shared" si="6"/>
        <v>45444</v>
      </c>
      <c r="P56" t="str">
        <f>IF(AND('Customer LTV'!$D$5&gt;=$N56,'Customer LTV'!$D$5&lt;$O56),"Y","N")</f>
        <v>N</v>
      </c>
      <c r="Q56" t="str">
        <f>IF(AND('Customer LTV'!$D$6&gt;=$N56,'Customer LTV'!$D$6&lt;$O56),"Y","N")</f>
        <v>N</v>
      </c>
      <c r="R56" t="str">
        <f>INDEX(customers!$F:$F,MATCH(subscriptions!$B56,customers!$A:$A,0))</f>
        <v>Tech</v>
      </c>
      <c r="S56" t="str">
        <f>INDEX(customers!$I:$I,MATCH(subscriptions!$B56,customers!$A:$A,0))</f>
        <v>Email</v>
      </c>
    </row>
    <row r="57" spans="1:19" x14ac:dyDescent="0.25">
      <c r="A57" t="s">
        <v>1972</v>
      </c>
      <c r="B57" t="s">
        <v>1937</v>
      </c>
      <c r="C57" t="s">
        <v>19</v>
      </c>
      <c r="D57" s="26" t="s">
        <v>4</v>
      </c>
      <c r="E57" s="26">
        <v>45457</v>
      </c>
      <c r="F57" s="26">
        <v>45487</v>
      </c>
      <c r="G57" t="s">
        <v>53</v>
      </c>
      <c r="H57">
        <v>315</v>
      </c>
      <c r="I57" s="26">
        <f t="shared" si="0"/>
        <v>45023</v>
      </c>
      <c r="J57" s="26">
        <f t="shared" si="1"/>
        <v>45643</v>
      </c>
      <c r="K57" s="26" t="str">
        <f t="shared" si="2"/>
        <v>Basic</v>
      </c>
      <c r="L57" s="26" t="str">
        <f t="shared" si="3"/>
        <v>Monthly</v>
      </c>
      <c r="M57" s="26">
        <f t="shared" si="4"/>
        <v>45017</v>
      </c>
      <c r="N57" s="26">
        <f t="shared" si="6"/>
        <v>45444</v>
      </c>
      <c r="O57" s="26">
        <f t="shared" si="6"/>
        <v>45474</v>
      </c>
      <c r="P57" t="str">
        <f>IF(AND('Customer LTV'!$D$5&gt;=$N57,'Customer LTV'!$D$5&lt;$O57),"Y","N")</f>
        <v>N</v>
      </c>
      <c r="Q57" t="str">
        <f>IF(AND('Customer LTV'!$D$6&gt;=$N57,'Customer LTV'!$D$6&lt;$O57),"Y","N")</f>
        <v>N</v>
      </c>
      <c r="R57" t="str">
        <f>INDEX(customers!$F:$F,MATCH(subscriptions!$B57,customers!$A:$A,0))</f>
        <v>Tech</v>
      </c>
      <c r="S57" t="str">
        <f>INDEX(customers!$I:$I,MATCH(subscriptions!$B57,customers!$A:$A,0))</f>
        <v>Email</v>
      </c>
    </row>
    <row r="58" spans="1:19" x14ac:dyDescent="0.25">
      <c r="A58" t="s">
        <v>1975</v>
      </c>
      <c r="B58" t="s">
        <v>1937</v>
      </c>
      <c r="C58" t="s">
        <v>19</v>
      </c>
      <c r="D58" s="26" t="s">
        <v>4</v>
      </c>
      <c r="E58" s="26">
        <v>45488</v>
      </c>
      <c r="F58" s="26">
        <v>45518</v>
      </c>
      <c r="G58" t="s">
        <v>53</v>
      </c>
      <c r="H58">
        <v>315</v>
      </c>
      <c r="I58" s="26">
        <f t="shared" si="0"/>
        <v>45023</v>
      </c>
      <c r="J58" s="26">
        <f t="shared" si="1"/>
        <v>45643</v>
      </c>
      <c r="K58" s="26" t="str">
        <f t="shared" si="2"/>
        <v>Basic</v>
      </c>
      <c r="L58" s="26" t="str">
        <f t="shared" si="3"/>
        <v>Monthly</v>
      </c>
      <c r="M58" s="26">
        <f t="shared" si="4"/>
        <v>45017</v>
      </c>
      <c r="N58" s="26">
        <f t="shared" si="6"/>
        <v>45474</v>
      </c>
      <c r="O58" s="26">
        <f t="shared" si="6"/>
        <v>45505</v>
      </c>
      <c r="P58" t="str">
        <f>IF(AND('Customer LTV'!$D$5&gt;=$N58,'Customer LTV'!$D$5&lt;$O58),"Y","N")</f>
        <v>N</v>
      </c>
      <c r="Q58" t="str">
        <f>IF(AND('Customer LTV'!$D$6&gt;=$N58,'Customer LTV'!$D$6&lt;$O58),"Y","N")</f>
        <v>N</v>
      </c>
      <c r="R58" t="str">
        <f>INDEX(customers!$F:$F,MATCH(subscriptions!$B58,customers!$A:$A,0))</f>
        <v>Tech</v>
      </c>
      <c r="S58" t="str">
        <f>INDEX(customers!$I:$I,MATCH(subscriptions!$B58,customers!$A:$A,0))</f>
        <v>Email</v>
      </c>
    </row>
    <row r="59" spans="1:19" x14ac:dyDescent="0.25">
      <c r="A59" t="s">
        <v>1977</v>
      </c>
      <c r="B59" t="s">
        <v>1937</v>
      </c>
      <c r="C59" t="s">
        <v>19</v>
      </c>
      <c r="D59" s="26" t="s">
        <v>4</v>
      </c>
      <c r="E59" s="26">
        <v>45519</v>
      </c>
      <c r="F59" s="26">
        <v>45549</v>
      </c>
      <c r="G59" t="s">
        <v>53</v>
      </c>
      <c r="H59">
        <v>315</v>
      </c>
      <c r="I59" s="26">
        <f t="shared" si="0"/>
        <v>45023</v>
      </c>
      <c r="J59" s="26">
        <f t="shared" si="1"/>
        <v>45643</v>
      </c>
      <c r="K59" s="26" t="str">
        <f t="shared" si="2"/>
        <v>Basic</v>
      </c>
      <c r="L59" s="26" t="str">
        <f t="shared" si="3"/>
        <v>Monthly</v>
      </c>
      <c r="M59" s="26">
        <f t="shared" si="4"/>
        <v>45017</v>
      </c>
      <c r="N59" s="26">
        <f t="shared" si="6"/>
        <v>45505</v>
      </c>
      <c r="O59" s="26">
        <f t="shared" si="6"/>
        <v>45536</v>
      </c>
      <c r="P59" t="str">
        <f>IF(AND('Customer LTV'!$D$5&gt;=$N59,'Customer LTV'!$D$5&lt;$O59),"Y","N")</f>
        <v>N</v>
      </c>
      <c r="Q59" t="str">
        <f>IF(AND('Customer LTV'!$D$6&gt;=$N59,'Customer LTV'!$D$6&lt;$O59),"Y","N")</f>
        <v>N</v>
      </c>
      <c r="R59" t="str">
        <f>INDEX(customers!$F:$F,MATCH(subscriptions!$B59,customers!$A:$A,0))</f>
        <v>Tech</v>
      </c>
      <c r="S59" t="str">
        <f>INDEX(customers!$I:$I,MATCH(subscriptions!$B59,customers!$A:$A,0))</f>
        <v>Email</v>
      </c>
    </row>
    <row r="60" spans="1:19" x14ac:dyDescent="0.25">
      <c r="A60" t="s">
        <v>1979</v>
      </c>
      <c r="B60" t="s">
        <v>1937</v>
      </c>
      <c r="C60" t="s">
        <v>19</v>
      </c>
      <c r="D60" s="26" t="s">
        <v>4</v>
      </c>
      <c r="E60" s="26">
        <v>45550</v>
      </c>
      <c r="F60" s="26">
        <v>45580</v>
      </c>
      <c r="G60" t="s">
        <v>53</v>
      </c>
      <c r="H60">
        <v>315</v>
      </c>
      <c r="I60" s="26">
        <f t="shared" si="0"/>
        <v>45023</v>
      </c>
      <c r="J60" s="26">
        <f t="shared" si="1"/>
        <v>45643</v>
      </c>
      <c r="K60" s="26" t="str">
        <f t="shared" si="2"/>
        <v>Basic</v>
      </c>
      <c r="L60" s="26" t="str">
        <f t="shared" si="3"/>
        <v>Monthly</v>
      </c>
      <c r="M60" s="26">
        <f t="shared" si="4"/>
        <v>45017</v>
      </c>
      <c r="N60" s="26">
        <f t="shared" si="6"/>
        <v>45536</v>
      </c>
      <c r="O60" s="26">
        <f t="shared" si="6"/>
        <v>45566</v>
      </c>
      <c r="P60" t="str">
        <f>IF(AND('Customer LTV'!$D$5&gt;=$N60,'Customer LTV'!$D$5&lt;$O60),"Y","N")</f>
        <v>N</v>
      </c>
      <c r="Q60" t="str">
        <f>IF(AND('Customer LTV'!$D$6&gt;=$N60,'Customer LTV'!$D$6&lt;$O60),"Y","N")</f>
        <v>N</v>
      </c>
      <c r="R60" t="str">
        <f>INDEX(customers!$F:$F,MATCH(subscriptions!$B60,customers!$A:$A,0))</f>
        <v>Tech</v>
      </c>
      <c r="S60" t="str">
        <f>INDEX(customers!$I:$I,MATCH(subscriptions!$B60,customers!$A:$A,0))</f>
        <v>Email</v>
      </c>
    </row>
    <row r="61" spans="1:19" x14ac:dyDescent="0.25">
      <c r="A61" t="s">
        <v>1982</v>
      </c>
      <c r="B61" t="s">
        <v>1937</v>
      </c>
      <c r="C61" t="s">
        <v>19</v>
      </c>
      <c r="D61" s="26" t="s">
        <v>4</v>
      </c>
      <c r="E61" s="26">
        <v>45581</v>
      </c>
      <c r="F61" s="26">
        <v>45611</v>
      </c>
      <c r="G61" t="s">
        <v>53</v>
      </c>
      <c r="H61">
        <v>315</v>
      </c>
      <c r="I61" s="26">
        <f t="shared" si="0"/>
        <v>45023</v>
      </c>
      <c r="J61" s="26">
        <f t="shared" si="1"/>
        <v>45643</v>
      </c>
      <c r="K61" s="26" t="str">
        <f t="shared" si="2"/>
        <v>Basic</v>
      </c>
      <c r="L61" s="26" t="str">
        <f t="shared" si="3"/>
        <v>Monthly</v>
      </c>
      <c r="M61" s="26">
        <f t="shared" si="4"/>
        <v>45017</v>
      </c>
      <c r="N61" s="26">
        <f t="shared" si="6"/>
        <v>45566</v>
      </c>
      <c r="O61" s="26">
        <f t="shared" si="6"/>
        <v>45597</v>
      </c>
      <c r="P61" t="str">
        <f>IF(AND('Customer LTV'!$D$5&gt;=$N61,'Customer LTV'!$D$5&lt;$O61),"Y","N")</f>
        <v>N</v>
      </c>
      <c r="Q61" t="str">
        <f>IF(AND('Customer LTV'!$D$6&gt;=$N61,'Customer LTV'!$D$6&lt;$O61),"Y","N")</f>
        <v>N</v>
      </c>
      <c r="R61" t="str">
        <f>INDEX(customers!$F:$F,MATCH(subscriptions!$B61,customers!$A:$A,0))</f>
        <v>Tech</v>
      </c>
      <c r="S61" t="str">
        <f>INDEX(customers!$I:$I,MATCH(subscriptions!$B61,customers!$A:$A,0))</f>
        <v>Email</v>
      </c>
    </row>
    <row r="62" spans="1:19" x14ac:dyDescent="0.25">
      <c r="A62" t="s">
        <v>1984</v>
      </c>
      <c r="B62" t="s">
        <v>1937</v>
      </c>
      <c r="C62" t="s">
        <v>19</v>
      </c>
      <c r="D62" s="26" t="s">
        <v>4</v>
      </c>
      <c r="E62" s="26">
        <v>45612</v>
      </c>
      <c r="F62" s="26">
        <v>45642</v>
      </c>
      <c r="G62" t="s">
        <v>53</v>
      </c>
      <c r="H62">
        <v>315</v>
      </c>
      <c r="I62" s="26">
        <f t="shared" si="0"/>
        <v>45023</v>
      </c>
      <c r="J62" s="26">
        <f t="shared" si="1"/>
        <v>45643</v>
      </c>
      <c r="K62" s="26" t="str">
        <f t="shared" si="2"/>
        <v>Basic</v>
      </c>
      <c r="L62" s="26" t="str">
        <f t="shared" si="3"/>
        <v>Monthly</v>
      </c>
      <c r="M62" s="26">
        <f t="shared" si="4"/>
        <v>45017</v>
      </c>
      <c r="N62" s="26">
        <f t="shared" si="6"/>
        <v>45597</v>
      </c>
      <c r="O62" s="26">
        <f t="shared" si="6"/>
        <v>45627</v>
      </c>
      <c r="P62" t="str">
        <f>IF(AND('Customer LTV'!$D$5&gt;=$N62,'Customer LTV'!$D$5&lt;$O62),"Y","N")</f>
        <v>N</v>
      </c>
      <c r="Q62" t="str">
        <f>IF(AND('Customer LTV'!$D$6&gt;=$N62,'Customer LTV'!$D$6&lt;$O62),"Y","N")</f>
        <v>N</v>
      </c>
      <c r="R62" t="str">
        <f>INDEX(customers!$F:$F,MATCH(subscriptions!$B62,customers!$A:$A,0))</f>
        <v>Tech</v>
      </c>
      <c r="S62" t="str">
        <f>INDEX(customers!$I:$I,MATCH(subscriptions!$B62,customers!$A:$A,0))</f>
        <v>Email</v>
      </c>
    </row>
    <row r="63" spans="1:19" x14ac:dyDescent="0.25">
      <c r="A63" t="s">
        <v>1987</v>
      </c>
      <c r="B63" t="s">
        <v>1937</v>
      </c>
      <c r="C63" t="s">
        <v>19</v>
      </c>
      <c r="D63" s="26" t="s">
        <v>4</v>
      </c>
      <c r="E63" s="26">
        <v>45643</v>
      </c>
      <c r="F63" s="26">
        <v>45658</v>
      </c>
      <c r="G63" t="s">
        <v>53</v>
      </c>
      <c r="H63">
        <v>315</v>
      </c>
      <c r="I63" s="26">
        <f t="shared" si="0"/>
        <v>45023</v>
      </c>
      <c r="J63" s="26">
        <f t="shared" si="1"/>
        <v>45643</v>
      </c>
      <c r="K63" s="26" t="str">
        <f t="shared" si="2"/>
        <v>Basic</v>
      </c>
      <c r="L63" s="26" t="str">
        <f t="shared" si="3"/>
        <v>Monthly</v>
      </c>
      <c r="M63" s="26">
        <f t="shared" si="4"/>
        <v>45017</v>
      </c>
      <c r="N63" s="26">
        <f t="shared" si="6"/>
        <v>45627</v>
      </c>
      <c r="O63" s="26">
        <f t="shared" si="6"/>
        <v>45658</v>
      </c>
      <c r="P63" t="str">
        <f>IF(AND('Customer LTV'!$D$5&gt;=$N63,'Customer LTV'!$D$5&lt;$O63),"Y","N")</f>
        <v>N</v>
      </c>
      <c r="Q63" t="str">
        <f>IF(AND('Customer LTV'!$D$6&gt;=$N63,'Customer LTV'!$D$6&lt;$O63),"Y","N")</f>
        <v>N</v>
      </c>
      <c r="R63" t="str">
        <f>INDEX(customers!$F:$F,MATCH(subscriptions!$B63,customers!$A:$A,0))</f>
        <v>Tech</v>
      </c>
      <c r="S63" t="str">
        <f>INDEX(customers!$I:$I,MATCH(subscriptions!$B63,customers!$A:$A,0))</f>
        <v>Email</v>
      </c>
    </row>
    <row r="64" spans="1:19" x14ac:dyDescent="0.25">
      <c r="A64" t="s">
        <v>3658</v>
      </c>
      <c r="B64" t="s">
        <v>3657</v>
      </c>
      <c r="C64" t="s">
        <v>17</v>
      </c>
      <c r="D64" s="26" t="s">
        <v>5</v>
      </c>
      <c r="E64" s="26">
        <v>44874</v>
      </c>
      <c r="F64" s="26">
        <v>45239</v>
      </c>
      <c r="G64" t="s">
        <v>53</v>
      </c>
      <c r="H64">
        <v>50</v>
      </c>
      <c r="I64" s="26">
        <f t="shared" si="0"/>
        <v>44874</v>
      </c>
      <c r="J64" s="26">
        <f t="shared" si="1"/>
        <v>45240</v>
      </c>
      <c r="K64" s="26" t="str">
        <f t="shared" si="2"/>
        <v>Basic</v>
      </c>
      <c r="L64" s="26" t="str">
        <f t="shared" si="3"/>
        <v>Annual</v>
      </c>
      <c r="M64" s="26">
        <f t="shared" si="4"/>
        <v>44866</v>
      </c>
      <c r="N64" s="26">
        <f t="shared" si="6"/>
        <v>44866</v>
      </c>
      <c r="O64" s="26">
        <f t="shared" si="6"/>
        <v>45231</v>
      </c>
      <c r="P64" t="str">
        <f>IF(AND('Customer LTV'!$D$5&gt;=$N64,'Customer LTV'!$D$5&lt;$O64),"Y","N")</f>
        <v>Y</v>
      </c>
      <c r="Q64" t="str">
        <f>IF(AND('Customer LTV'!$D$6&gt;=$N64,'Customer LTV'!$D$6&lt;$O64),"Y","N")</f>
        <v>N</v>
      </c>
      <c r="R64" t="str">
        <f>INDEX(customers!$F:$F,MATCH(subscriptions!$B64,customers!$A:$A,0))</f>
        <v>Tech</v>
      </c>
      <c r="S64" t="str">
        <f>INDEX(customers!$I:$I,MATCH(subscriptions!$B64,customers!$A:$A,0))</f>
        <v>Social Media</v>
      </c>
    </row>
    <row r="65" spans="1:19" x14ac:dyDescent="0.25">
      <c r="A65" t="s">
        <v>3661</v>
      </c>
      <c r="B65" t="s">
        <v>3657</v>
      </c>
      <c r="C65" t="s">
        <v>17</v>
      </c>
      <c r="D65" s="26" t="s">
        <v>5</v>
      </c>
      <c r="E65" s="26">
        <v>45240</v>
      </c>
      <c r="F65" s="26">
        <v>45555</v>
      </c>
      <c r="G65" t="s">
        <v>56</v>
      </c>
      <c r="H65">
        <v>50</v>
      </c>
      <c r="I65" s="26">
        <f t="shared" si="0"/>
        <v>44874</v>
      </c>
      <c r="J65" s="26">
        <f t="shared" si="1"/>
        <v>45240</v>
      </c>
      <c r="K65" s="26" t="str">
        <f t="shared" si="2"/>
        <v>Basic</v>
      </c>
      <c r="L65" s="26" t="str">
        <f t="shared" si="3"/>
        <v>Annual</v>
      </c>
      <c r="M65" s="26">
        <f t="shared" si="4"/>
        <v>44866</v>
      </c>
      <c r="N65" s="26">
        <f t="shared" si="6"/>
        <v>45231</v>
      </c>
      <c r="O65" s="26">
        <f t="shared" si="6"/>
        <v>45536</v>
      </c>
      <c r="P65" t="str">
        <f>IF(AND('Customer LTV'!$D$5&gt;=$N65,'Customer LTV'!$D$5&lt;$O65),"Y","N")</f>
        <v>N</v>
      </c>
      <c r="Q65" t="str">
        <f>IF(AND('Customer LTV'!$D$6&gt;=$N65,'Customer LTV'!$D$6&lt;$O65),"Y","N")</f>
        <v>Y</v>
      </c>
      <c r="R65" t="str">
        <f>INDEX(customers!$F:$F,MATCH(subscriptions!$B65,customers!$A:$A,0))</f>
        <v>Tech</v>
      </c>
      <c r="S65" t="str">
        <f>INDEX(customers!$I:$I,MATCH(subscriptions!$B65,customers!$A:$A,0))</f>
        <v>Social Media</v>
      </c>
    </row>
    <row r="66" spans="1:19" x14ac:dyDescent="0.25">
      <c r="A66" t="s">
        <v>3999</v>
      </c>
      <c r="B66" t="s">
        <v>3998</v>
      </c>
      <c r="C66" t="s">
        <v>17</v>
      </c>
      <c r="D66" s="26" t="s">
        <v>4</v>
      </c>
      <c r="E66" s="26">
        <v>45143</v>
      </c>
      <c r="F66" s="26">
        <v>45173</v>
      </c>
      <c r="G66" t="s">
        <v>53</v>
      </c>
      <c r="H66">
        <v>75</v>
      </c>
      <c r="I66" s="26">
        <f t="shared" ref="I66:I129" si="7">_xlfn.MINIFS($E:$E,$B:$B,B66)</f>
        <v>45143</v>
      </c>
      <c r="J66" s="26">
        <f t="shared" ref="J66:J129" si="8">_xlfn.MAXIFS($E:$E,$B:$B,B66)</f>
        <v>45391</v>
      </c>
      <c r="K66" s="26" t="str">
        <f t="shared" si="2"/>
        <v>Basic</v>
      </c>
      <c r="L66" s="26" t="str">
        <f t="shared" si="3"/>
        <v>Monthly</v>
      </c>
      <c r="M66" s="26">
        <f t="shared" si="4"/>
        <v>45139</v>
      </c>
      <c r="N66" s="26">
        <f t="shared" si="6"/>
        <v>45139</v>
      </c>
      <c r="O66" s="26">
        <f t="shared" si="6"/>
        <v>45170</v>
      </c>
      <c r="P66" t="str">
        <f>IF(AND('Customer LTV'!$D$5&gt;=$N66,'Customer LTV'!$D$5&lt;$O66),"Y","N")</f>
        <v>N</v>
      </c>
      <c r="Q66" t="str">
        <f>IF(AND('Customer LTV'!$D$6&gt;=$N66,'Customer LTV'!$D$6&lt;$O66),"Y","N")</f>
        <v>N</v>
      </c>
      <c r="R66" t="str">
        <f>INDEX(customers!$F:$F,MATCH(subscriptions!$B66,customers!$A:$A,0))</f>
        <v>Other</v>
      </c>
      <c r="S66" t="str">
        <f>INDEX(customers!$I:$I,MATCH(subscriptions!$B66,customers!$A:$A,0))</f>
        <v>Email</v>
      </c>
    </row>
    <row r="67" spans="1:19" x14ac:dyDescent="0.25">
      <c r="A67" t="s">
        <v>4001</v>
      </c>
      <c r="B67" t="s">
        <v>3998</v>
      </c>
      <c r="C67" t="s">
        <v>17</v>
      </c>
      <c r="D67" s="26" t="s">
        <v>4</v>
      </c>
      <c r="E67" s="26">
        <v>45174</v>
      </c>
      <c r="F67" s="26">
        <v>45204</v>
      </c>
      <c r="G67" t="s">
        <v>53</v>
      </c>
      <c r="H67">
        <v>75</v>
      </c>
      <c r="I67" s="26">
        <f t="shared" si="7"/>
        <v>45143</v>
      </c>
      <c r="J67" s="26">
        <f t="shared" si="8"/>
        <v>45391</v>
      </c>
      <c r="K67" s="26" t="str">
        <f t="shared" ref="K67:K130" si="9">INDEX($C:$C,MATCH($I67,$E:$E,0))</f>
        <v>Basic</v>
      </c>
      <c r="L67" s="26" t="str">
        <f t="shared" ref="L67:L130" si="10">INDEX($D:$D,MATCH($I67,$E:$E,0))</f>
        <v>Monthly</v>
      </c>
      <c r="M67" s="26">
        <f t="shared" ref="M67:M130" si="11">EOMONTH(I67,-1)+1</f>
        <v>45139</v>
      </c>
      <c r="N67" s="26">
        <f t="shared" si="6"/>
        <v>45170</v>
      </c>
      <c r="O67" s="26">
        <f t="shared" si="6"/>
        <v>45200</v>
      </c>
      <c r="P67" t="str">
        <f>IF(AND('Customer LTV'!$D$5&gt;=$N67,'Customer LTV'!$D$5&lt;$O67),"Y","N")</f>
        <v>N</v>
      </c>
      <c r="Q67" t="str">
        <f>IF(AND('Customer LTV'!$D$6&gt;=$N67,'Customer LTV'!$D$6&lt;$O67),"Y","N")</f>
        <v>N</v>
      </c>
      <c r="R67" t="str">
        <f>INDEX(customers!$F:$F,MATCH(subscriptions!$B67,customers!$A:$A,0))</f>
        <v>Other</v>
      </c>
      <c r="S67" t="str">
        <f>INDEX(customers!$I:$I,MATCH(subscriptions!$B67,customers!$A:$A,0))</f>
        <v>Email</v>
      </c>
    </row>
    <row r="68" spans="1:19" x14ac:dyDescent="0.25">
      <c r="A68" t="s">
        <v>4004</v>
      </c>
      <c r="B68" t="s">
        <v>3998</v>
      </c>
      <c r="C68" t="s">
        <v>17</v>
      </c>
      <c r="D68" s="26" t="s">
        <v>4</v>
      </c>
      <c r="E68" s="26">
        <v>45205</v>
      </c>
      <c r="F68" s="26">
        <v>45235</v>
      </c>
      <c r="G68" t="s">
        <v>53</v>
      </c>
      <c r="H68">
        <v>75</v>
      </c>
      <c r="I68" s="26">
        <f t="shared" si="7"/>
        <v>45143</v>
      </c>
      <c r="J68" s="26">
        <f t="shared" si="8"/>
        <v>45391</v>
      </c>
      <c r="K68" s="26" t="str">
        <f t="shared" si="9"/>
        <v>Basic</v>
      </c>
      <c r="L68" s="26" t="str">
        <f t="shared" si="10"/>
        <v>Monthly</v>
      </c>
      <c r="M68" s="26">
        <f t="shared" si="11"/>
        <v>45139</v>
      </c>
      <c r="N68" s="26">
        <f t="shared" si="6"/>
        <v>45200</v>
      </c>
      <c r="O68" s="26">
        <f t="shared" si="6"/>
        <v>45231</v>
      </c>
      <c r="P68" t="str">
        <f>IF(AND('Customer LTV'!$D$5&gt;=$N68,'Customer LTV'!$D$5&lt;$O68),"Y","N")</f>
        <v>N</v>
      </c>
      <c r="Q68" t="str">
        <f>IF(AND('Customer LTV'!$D$6&gt;=$N68,'Customer LTV'!$D$6&lt;$O68),"Y","N")</f>
        <v>N</v>
      </c>
      <c r="R68" t="str">
        <f>INDEX(customers!$F:$F,MATCH(subscriptions!$B68,customers!$A:$A,0))</f>
        <v>Other</v>
      </c>
      <c r="S68" t="str">
        <f>INDEX(customers!$I:$I,MATCH(subscriptions!$B68,customers!$A:$A,0))</f>
        <v>Email</v>
      </c>
    </row>
    <row r="69" spans="1:19" x14ac:dyDescent="0.25">
      <c r="A69" t="s">
        <v>4006</v>
      </c>
      <c r="B69" t="s">
        <v>3998</v>
      </c>
      <c r="C69" t="s">
        <v>17</v>
      </c>
      <c r="D69" s="26" t="s">
        <v>4</v>
      </c>
      <c r="E69" s="26">
        <v>45236</v>
      </c>
      <c r="F69" s="26">
        <v>45266</v>
      </c>
      <c r="G69" t="s">
        <v>53</v>
      </c>
      <c r="H69">
        <v>75</v>
      </c>
      <c r="I69" s="26">
        <f t="shared" si="7"/>
        <v>45143</v>
      </c>
      <c r="J69" s="26">
        <f t="shared" si="8"/>
        <v>45391</v>
      </c>
      <c r="K69" s="26" t="str">
        <f t="shared" si="9"/>
        <v>Basic</v>
      </c>
      <c r="L69" s="26" t="str">
        <f t="shared" si="10"/>
        <v>Monthly</v>
      </c>
      <c r="M69" s="26">
        <f t="shared" si="11"/>
        <v>45139</v>
      </c>
      <c r="N69" s="26">
        <f t="shared" si="6"/>
        <v>45231</v>
      </c>
      <c r="O69" s="26">
        <f t="shared" si="6"/>
        <v>45261</v>
      </c>
      <c r="P69" t="str">
        <f>IF(AND('Customer LTV'!$D$5&gt;=$N69,'Customer LTV'!$D$5&lt;$O69),"Y","N")</f>
        <v>N</v>
      </c>
      <c r="Q69" t="str">
        <f>IF(AND('Customer LTV'!$D$6&gt;=$N69,'Customer LTV'!$D$6&lt;$O69),"Y","N")</f>
        <v>N</v>
      </c>
      <c r="R69" t="str">
        <f>INDEX(customers!$F:$F,MATCH(subscriptions!$B69,customers!$A:$A,0))</f>
        <v>Other</v>
      </c>
      <c r="S69" t="str">
        <f>INDEX(customers!$I:$I,MATCH(subscriptions!$B69,customers!$A:$A,0))</f>
        <v>Email</v>
      </c>
    </row>
    <row r="70" spans="1:19" x14ac:dyDescent="0.25">
      <c r="A70" t="s">
        <v>4009</v>
      </c>
      <c r="B70" t="s">
        <v>3998</v>
      </c>
      <c r="C70" t="s">
        <v>17</v>
      </c>
      <c r="D70" s="26" t="s">
        <v>4</v>
      </c>
      <c r="E70" s="26">
        <v>45267</v>
      </c>
      <c r="F70" s="26">
        <v>45297</v>
      </c>
      <c r="G70" t="s">
        <v>55</v>
      </c>
      <c r="H70">
        <v>75</v>
      </c>
      <c r="I70" s="26">
        <f t="shared" si="7"/>
        <v>45143</v>
      </c>
      <c r="J70" s="26">
        <f t="shared" si="8"/>
        <v>45391</v>
      </c>
      <c r="K70" s="26" t="str">
        <f t="shared" si="9"/>
        <v>Basic</v>
      </c>
      <c r="L70" s="26" t="str">
        <f t="shared" si="10"/>
        <v>Monthly</v>
      </c>
      <c r="M70" s="26">
        <f t="shared" si="11"/>
        <v>45139</v>
      </c>
      <c r="N70" s="26">
        <f t="shared" si="6"/>
        <v>45261</v>
      </c>
      <c r="O70" s="26">
        <f t="shared" si="6"/>
        <v>45292</v>
      </c>
      <c r="P70" t="str">
        <f>IF(AND('Customer LTV'!$D$5&gt;=$N70,'Customer LTV'!$D$5&lt;$O70),"Y","N")</f>
        <v>N</v>
      </c>
      <c r="Q70" t="str">
        <f>IF(AND('Customer LTV'!$D$6&gt;=$N70,'Customer LTV'!$D$6&lt;$O70),"Y","N")</f>
        <v>Y</v>
      </c>
      <c r="R70" t="str">
        <f>INDEX(customers!$F:$F,MATCH(subscriptions!$B70,customers!$A:$A,0))</f>
        <v>Other</v>
      </c>
      <c r="S70" t="str">
        <f>INDEX(customers!$I:$I,MATCH(subscriptions!$B70,customers!$A:$A,0))</f>
        <v>Email</v>
      </c>
    </row>
    <row r="71" spans="1:19" x14ac:dyDescent="0.25">
      <c r="A71" t="s">
        <v>4011</v>
      </c>
      <c r="B71" t="s">
        <v>3998</v>
      </c>
      <c r="C71" t="s">
        <v>18</v>
      </c>
      <c r="D71" s="26" t="s">
        <v>4</v>
      </c>
      <c r="E71" s="26">
        <v>45298</v>
      </c>
      <c r="F71" s="26">
        <v>45328</v>
      </c>
      <c r="G71" t="s">
        <v>53</v>
      </c>
      <c r="H71">
        <v>135</v>
      </c>
      <c r="I71" s="26">
        <f t="shared" si="7"/>
        <v>45143</v>
      </c>
      <c r="J71" s="26">
        <f t="shared" si="8"/>
        <v>45391</v>
      </c>
      <c r="K71" s="26" t="str">
        <f t="shared" si="9"/>
        <v>Basic</v>
      </c>
      <c r="L71" s="26" t="str">
        <f t="shared" si="10"/>
        <v>Monthly</v>
      </c>
      <c r="M71" s="26">
        <f t="shared" si="11"/>
        <v>45139</v>
      </c>
      <c r="N71" s="26">
        <f t="shared" si="6"/>
        <v>45292</v>
      </c>
      <c r="O71" s="26">
        <f t="shared" si="6"/>
        <v>45323</v>
      </c>
      <c r="P71" t="str">
        <f>IF(AND('Customer LTV'!$D$5&gt;=$N71,'Customer LTV'!$D$5&lt;$O71),"Y","N")</f>
        <v>N</v>
      </c>
      <c r="Q71" t="str">
        <f>IF(AND('Customer LTV'!$D$6&gt;=$N71,'Customer LTV'!$D$6&lt;$O71),"Y","N")</f>
        <v>N</v>
      </c>
      <c r="R71" t="str">
        <f>INDEX(customers!$F:$F,MATCH(subscriptions!$B71,customers!$A:$A,0))</f>
        <v>Other</v>
      </c>
      <c r="S71" t="str">
        <f>INDEX(customers!$I:$I,MATCH(subscriptions!$B71,customers!$A:$A,0))</f>
        <v>Email</v>
      </c>
    </row>
    <row r="72" spans="1:19" x14ac:dyDescent="0.25">
      <c r="A72" t="s">
        <v>4013</v>
      </c>
      <c r="B72" t="s">
        <v>3998</v>
      </c>
      <c r="C72" t="s">
        <v>18</v>
      </c>
      <c r="D72" s="26" t="s">
        <v>4</v>
      </c>
      <c r="E72" s="26">
        <v>45329</v>
      </c>
      <c r="F72" s="26">
        <v>45359</v>
      </c>
      <c r="G72" t="s">
        <v>53</v>
      </c>
      <c r="H72">
        <v>135</v>
      </c>
      <c r="I72" s="26">
        <f t="shared" si="7"/>
        <v>45143</v>
      </c>
      <c r="J72" s="26">
        <f t="shared" si="8"/>
        <v>45391</v>
      </c>
      <c r="K72" s="26" t="str">
        <f t="shared" si="9"/>
        <v>Basic</v>
      </c>
      <c r="L72" s="26" t="str">
        <f t="shared" si="10"/>
        <v>Monthly</v>
      </c>
      <c r="M72" s="26">
        <f t="shared" si="11"/>
        <v>45139</v>
      </c>
      <c r="N72" s="26">
        <f t="shared" si="6"/>
        <v>45323</v>
      </c>
      <c r="O72" s="26">
        <f t="shared" si="6"/>
        <v>45352</v>
      </c>
      <c r="P72" t="str">
        <f>IF(AND('Customer LTV'!$D$5&gt;=$N72,'Customer LTV'!$D$5&lt;$O72),"Y","N")</f>
        <v>N</v>
      </c>
      <c r="Q72" t="str">
        <f>IF(AND('Customer LTV'!$D$6&gt;=$N72,'Customer LTV'!$D$6&lt;$O72),"Y","N")</f>
        <v>N</v>
      </c>
      <c r="R72" t="str">
        <f>INDEX(customers!$F:$F,MATCH(subscriptions!$B72,customers!$A:$A,0))</f>
        <v>Other</v>
      </c>
      <c r="S72" t="str">
        <f>INDEX(customers!$I:$I,MATCH(subscriptions!$B72,customers!$A:$A,0))</f>
        <v>Email</v>
      </c>
    </row>
    <row r="73" spans="1:19" x14ac:dyDescent="0.25">
      <c r="A73" t="s">
        <v>4016</v>
      </c>
      <c r="B73" t="s">
        <v>3998</v>
      </c>
      <c r="C73" t="s">
        <v>18</v>
      </c>
      <c r="D73" s="26" t="s">
        <v>4</v>
      </c>
      <c r="E73" s="26">
        <v>45360</v>
      </c>
      <c r="F73" s="26">
        <v>45390</v>
      </c>
      <c r="G73" t="s">
        <v>53</v>
      </c>
      <c r="H73">
        <v>135</v>
      </c>
      <c r="I73" s="26">
        <f t="shared" si="7"/>
        <v>45143</v>
      </c>
      <c r="J73" s="26">
        <f t="shared" si="8"/>
        <v>45391</v>
      </c>
      <c r="K73" s="26" t="str">
        <f t="shared" si="9"/>
        <v>Basic</v>
      </c>
      <c r="L73" s="26" t="str">
        <f t="shared" si="10"/>
        <v>Monthly</v>
      </c>
      <c r="M73" s="26">
        <f t="shared" si="11"/>
        <v>45139</v>
      </c>
      <c r="N73" s="26">
        <f t="shared" si="6"/>
        <v>45352</v>
      </c>
      <c r="O73" s="26">
        <f t="shared" si="6"/>
        <v>45383</v>
      </c>
      <c r="P73" t="str">
        <f>IF(AND('Customer LTV'!$D$5&gt;=$N73,'Customer LTV'!$D$5&lt;$O73),"Y","N")</f>
        <v>N</v>
      </c>
      <c r="Q73" t="str">
        <f>IF(AND('Customer LTV'!$D$6&gt;=$N73,'Customer LTV'!$D$6&lt;$O73),"Y","N")</f>
        <v>N</v>
      </c>
      <c r="R73" t="str">
        <f>INDEX(customers!$F:$F,MATCH(subscriptions!$B73,customers!$A:$A,0))</f>
        <v>Other</v>
      </c>
      <c r="S73" t="str">
        <f>INDEX(customers!$I:$I,MATCH(subscriptions!$B73,customers!$A:$A,0))</f>
        <v>Email</v>
      </c>
    </row>
    <row r="74" spans="1:19" x14ac:dyDescent="0.25">
      <c r="A74" t="s">
        <v>4018</v>
      </c>
      <c r="B74" t="s">
        <v>3998</v>
      </c>
      <c r="C74" t="s">
        <v>18</v>
      </c>
      <c r="D74" s="26" t="s">
        <v>4</v>
      </c>
      <c r="E74" s="26">
        <v>45391</v>
      </c>
      <c r="F74" s="26">
        <v>45406</v>
      </c>
      <c r="G74" t="s">
        <v>56</v>
      </c>
      <c r="H74">
        <v>135</v>
      </c>
      <c r="I74" s="26">
        <f t="shared" si="7"/>
        <v>45143</v>
      </c>
      <c r="J74" s="26">
        <f t="shared" si="8"/>
        <v>45391</v>
      </c>
      <c r="K74" s="26" t="str">
        <f t="shared" si="9"/>
        <v>Basic</v>
      </c>
      <c r="L74" s="26" t="str">
        <f t="shared" si="10"/>
        <v>Monthly</v>
      </c>
      <c r="M74" s="26">
        <f t="shared" si="11"/>
        <v>45139</v>
      </c>
      <c r="N74" s="26">
        <f t="shared" si="6"/>
        <v>45383</v>
      </c>
      <c r="O74" s="26">
        <f t="shared" si="6"/>
        <v>45383</v>
      </c>
      <c r="P74" t="str">
        <f>IF(AND('Customer LTV'!$D$5&gt;=$N74,'Customer LTV'!$D$5&lt;$O74),"Y","N")</f>
        <v>N</v>
      </c>
      <c r="Q74" t="str">
        <f>IF(AND('Customer LTV'!$D$6&gt;=$N74,'Customer LTV'!$D$6&lt;$O74),"Y","N")</f>
        <v>N</v>
      </c>
      <c r="R74" t="str">
        <f>INDEX(customers!$F:$F,MATCH(subscriptions!$B74,customers!$A:$A,0))</f>
        <v>Other</v>
      </c>
      <c r="S74" t="str">
        <f>INDEX(customers!$I:$I,MATCH(subscriptions!$B74,customers!$A:$A,0))</f>
        <v>Email</v>
      </c>
    </row>
    <row r="75" spans="1:19" x14ac:dyDescent="0.25">
      <c r="A75" t="s">
        <v>2862</v>
      </c>
      <c r="B75" t="s">
        <v>2861</v>
      </c>
      <c r="C75" t="s">
        <v>17</v>
      </c>
      <c r="D75" s="26" t="s">
        <v>4</v>
      </c>
      <c r="E75" s="26">
        <v>45472</v>
      </c>
      <c r="F75" s="26">
        <v>45502</v>
      </c>
      <c r="G75" t="s">
        <v>53</v>
      </c>
      <c r="H75">
        <v>75</v>
      </c>
      <c r="I75" s="26">
        <f t="shared" si="7"/>
        <v>45472</v>
      </c>
      <c r="J75" s="26">
        <f t="shared" si="8"/>
        <v>45627</v>
      </c>
      <c r="K75" s="26" t="str">
        <f t="shared" si="9"/>
        <v>Basic</v>
      </c>
      <c r="L75" s="26" t="str">
        <f t="shared" si="10"/>
        <v>Monthly</v>
      </c>
      <c r="M75" s="26">
        <f t="shared" si="11"/>
        <v>45444</v>
      </c>
      <c r="N75" s="26">
        <f t="shared" si="6"/>
        <v>45444</v>
      </c>
      <c r="O75" s="26">
        <f t="shared" si="6"/>
        <v>45474</v>
      </c>
      <c r="P75" t="str">
        <f>IF(AND('Customer LTV'!$D$5&gt;=$N75,'Customer LTV'!$D$5&lt;$O75),"Y","N")</f>
        <v>N</v>
      </c>
      <c r="Q75" t="str">
        <f>IF(AND('Customer LTV'!$D$6&gt;=$N75,'Customer LTV'!$D$6&lt;$O75),"Y","N")</f>
        <v>N</v>
      </c>
      <c r="R75" t="str">
        <f>INDEX(customers!$F:$F,MATCH(subscriptions!$B75,customers!$A:$A,0))</f>
        <v>Healthcare</v>
      </c>
      <c r="S75" t="str">
        <f>INDEX(customers!$I:$I,MATCH(subscriptions!$B75,customers!$A:$A,0))</f>
        <v>Social Media</v>
      </c>
    </row>
    <row r="76" spans="1:19" x14ac:dyDescent="0.25">
      <c r="A76" t="s">
        <v>2865</v>
      </c>
      <c r="B76" t="s">
        <v>2861</v>
      </c>
      <c r="C76" t="s">
        <v>17</v>
      </c>
      <c r="D76" s="26" t="s">
        <v>4</v>
      </c>
      <c r="E76" s="26">
        <v>45503</v>
      </c>
      <c r="F76" s="26">
        <v>45533</v>
      </c>
      <c r="G76" t="s">
        <v>53</v>
      </c>
      <c r="H76">
        <v>75</v>
      </c>
      <c r="I76" s="26">
        <f t="shared" si="7"/>
        <v>45472</v>
      </c>
      <c r="J76" s="26">
        <f t="shared" si="8"/>
        <v>45627</v>
      </c>
      <c r="K76" s="26" t="str">
        <f t="shared" si="9"/>
        <v>Basic</v>
      </c>
      <c r="L76" s="26" t="str">
        <f t="shared" si="10"/>
        <v>Monthly</v>
      </c>
      <c r="M76" s="26">
        <f t="shared" si="11"/>
        <v>45444</v>
      </c>
      <c r="N76" s="26">
        <f t="shared" si="6"/>
        <v>45474</v>
      </c>
      <c r="O76" s="26">
        <f t="shared" si="6"/>
        <v>45505</v>
      </c>
      <c r="P76" t="str">
        <f>IF(AND('Customer LTV'!$D$5&gt;=$N76,'Customer LTV'!$D$5&lt;$O76),"Y","N")</f>
        <v>N</v>
      </c>
      <c r="Q76" t="str">
        <f>IF(AND('Customer LTV'!$D$6&gt;=$N76,'Customer LTV'!$D$6&lt;$O76),"Y","N")</f>
        <v>N</v>
      </c>
      <c r="R76" t="str">
        <f>INDEX(customers!$F:$F,MATCH(subscriptions!$B76,customers!$A:$A,0))</f>
        <v>Healthcare</v>
      </c>
      <c r="S76" t="str">
        <f>INDEX(customers!$I:$I,MATCH(subscriptions!$B76,customers!$A:$A,0))</f>
        <v>Social Media</v>
      </c>
    </row>
    <row r="77" spans="1:19" x14ac:dyDescent="0.25">
      <c r="A77" t="s">
        <v>2867</v>
      </c>
      <c r="B77" t="s">
        <v>2861</v>
      </c>
      <c r="C77" t="s">
        <v>17</v>
      </c>
      <c r="D77" s="26" t="s">
        <v>4</v>
      </c>
      <c r="E77" s="26">
        <v>45534</v>
      </c>
      <c r="F77" s="26">
        <v>45564</v>
      </c>
      <c r="G77" t="s">
        <v>53</v>
      </c>
      <c r="H77">
        <v>75</v>
      </c>
      <c r="I77" s="26">
        <f t="shared" si="7"/>
        <v>45472</v>
      </c>
      <c r="J77" s="26">
        <f t="shared" si="8"/>
        <v>45627</v>
      </c>
      <c r="K77" s="26" t="str">
        <f t="shared" si="9"/>
        <v>Basic</v>
      </c>
      <c r="L77" s="26" t="str">
        <f t="shared" si="10"/>
        <v>Monthly</v>
      </c>
      <c r="M77" s="26">
        <f t="shared" si="11"/>
        <v>45444</v>
      </c>
      <c r="N77" s="26">
        <f t="shared" si="6"/>
        <v>45505</v>
      </c>
      <c r="O77" s="26">
        <f t="shared" si="6"/>
        <v>45536</v>
      </c>
      <c r="P77" t="str">
        <f>IF(AND('Customer LTV'!$D$5&gt;=$N77,'Customer LTV'!$D$5&lt;$O77),"Y","N")</f>
        <v>N</v>
      </c>
      <c r="Q77" t="str">
        <f>IF(AND('Customer LTV'!$D$6&gt;=$N77,'Customer LTV'!$D$6&lt;$O77),"Y","N")</f>
        <v>N</v>
      </c>
      <c r="R77" t="str">
        <f>INDEX(customers!$F:$F,MATCH(subscriptions!$B77,customers!$A:$A,0))</f>
        <v>Healthcare</v>
      </c>
      <c r="S77" t="str">
        <f>INDEX(customers!$I:$I,MATCH(subscriptions!$B77,customers!$A:$A,0))</f>
        <v>Social Media</v>
      </c>
    </row>
    <row r="78" spans="1:19" x14ac:dyDescent="0.25">
      <c r="A78" t="s">
        <v>2869</v>
      </c>
      <c r="B78" t="s">
        <v>2861</v>
      </c>
      <c r="C78" t="s">
        <v>17</v>
      </c>
      <c r="D78" s="26" t="s">
        <v>4</v>
      </c>
      <c r="E78" s="26">
        <v>45565</v>
      </c>
      <c r="F78" s="26">
        <v>45595</v>
      </c>
      <c r="G78" t="s">
        <v>53</v>
      </c>
      <c r="H78">
        <v>75</v>
      </c>
      <c r="I78" s="26">
        <f t="shared" si="7"/>
        <v>45472</v>
      </c>
      <c r="J78" s="26">
        <f t="shared" si="8"/>
        <v>45627</v>
      </c>
      <c r="K78" s="26" t="str">
        <f t="shared" si="9"/>
        <v>Basic</v>
      </c>
      <c r="L78" s="26" t="str">
        <f t="shared" si="10"/>
        <v>Monthly</v>
      </c>
      <c r="M78" s="26">
        <f t="shared" si="11"/>
        <v>45444</v>
      </c>
      <c r="N78" s="26">
        <f t="shared" si="6"/>
        <v>45536</v>
      </c>
      <c r="O78" s="26">
        <f t="shared" si="6"/>
        <v>45566</v>
      </c>
      <c r="P78" t="str">
        <f>IF(AND('Customer LTV'!$D$5&gt;=$N78,'Customer LTV'!$D$5&lt;$O78),"Y","N")</f>
        <v>N</v>
      </c>
      <c r="Q78" t="str">
        <f>IF(AND('Customer LTV'!$D$6&gt;=$N78,'Customer LTV'!$D$6&lt;$O78),"Y","N")</f>
        <v>N</v>
      </c>
      <c r="R78" t="str">
        <f>INDEX(customers!$F:$F,MATCH(subscriptions!$B78,customers!$A:$A,0))</f>
        <v>Healthcare</v>
      </c>
      <c r="S78" t="str">
        <f>INDEX(customers!$I:$I,MATCH(subscriptions!$B78,customers!$A:$A,0))</f>
        <v>Social Media</v>
      </c>
    </row>
    <row r="79" spans="1:19" x14ac:dyDescent="0.25">
      <c r="A79" t="s">
        <v>2872</v>
      </c>
      <c r="B79" t="s">
        <v>2861</v>
      </c>
      <c r="C79" t="s">
        <v>17</v>
      </c>
      <c r="D79" s="26" t="s">
        <v>4</v>
      </c>
      <c r="E79" s="26">
        <v>45596</v>
      </c>
      <c r="F79" s="26">
        <v>45626</v>
      </c>
      <c r="G79" t="s">
        <v>53</v>
      </c>
      <c r="H79">
        <v>75</v>
      </c>
      <c r="I79" s="26">
        <f t="shared" si="7"/>
        <v>45472</v>
      </c>
      <c r="J79" s="26">
        <f t="shared" si="8"/>
        <v>45627</v>
      </c>
      <c r="K79" s="26" t="str">
        <f t="shared" si="9"/>
        <v>Basic</v>
      </c>
      <c r="L79" s="26" t="str">
        <f t="shared" si="10"/>
        <v>Monthly</v>
      </c>
      <c r="M79" s="26">
        <f t="shared" si="11"/>
        <v>45444</v>
      </c>
      <c r="N79" s="26">
        <f t="shared" si="6"/>
        <v>45566</v>
      </c>
      <c r="O79" s="26">
        <f t="shared" si="6"/>
        <v>45597</v>
      </c>
      <c r="P79" t="str">
        <f>IF(AND('Customer LTV'!$D$5&gt;=$N79,'Customer LTV'!$D$5&lt;$O79),"Y","N")</f>
        <v>N</v>
      </c>
      <c r="Q79" t="str">
        <f>IF(AND('Customer LTV'!$D$6&gt;=$N79,'Customer LTV'!$D$6&lt;$O79),"Y","N")</f>
        <v>N</v>
      </c>
      <c r="R79" t="str">
        <f>INDEX(customers!$F:$F,MATCH(subscriptions!$B79,customers!$A:$A,0))</f>
        <v>Healthcare</v>
      </c>
      <c r="S79" t="str">
        <f>INDEX(customers!$I:$I,MATCH(subscriptions!$B79,customers!$A:$A,0))</f>
        <v>Social Media</v>
      </c>
    </row>
    <row r="80" spans="1:19" x14ac:dyDescent="0.25">
      <c r="A80" t="s">
        <v>2875</v>
      </c>
      <c r="B80" t="s">
        <v>2861</v>
      </c>
      <c r="C80" t="s">
        <v>17</v>
      </c>
      <c r="D80" s="26" t="s">
        <v>4</v>
      </c>
      <c r="E80" s="26">
        <v>45627</v>
      </c>
      <c r="F80" s="26">
        <v>45657</v>
      </c>
      <c r="G80" t="s">
        <v>53</v>
      </c>
      <c r="H80">
        <v>75</v>
      </c>
      <c r="I80" s="26">
        <f t="shared" si="7"/>
        <v>45472</v>
      </c>
      <c r="J80" s="26">
        <f t="shared" si="8"/>
        <v>45627</v>
      </c>
      <c r="K80" s="26" t="str">
        <f t="shared" si="9"/>
        <v>Basic</v>
      </c>
      <c r="L80" s="26" t="str">
        <f t="shared" si="10"/>
        <v>Monthly</v>
      </c>
      <c r="M80" s="26">
        <f t="shared" si="11"/>
        <v>45444</v>
      </c>
      <c r="N80" s="26">
        <f t="shared" si="6"/>
        <v>45627</v>
      </c>
      <c r="O80" s="26">
        <f t="shared" si="6"/>
        <v>45627</v>
      </c>
      <c r="P80" t="str">
        <f>IF(AND('Customer LTV'!$D$5&gt;=$N80,'Customer LTV'!$D$5&lt;$O80),"Y","N")</f>
        <v>N</v>
      </c>
      <c r="Q80" t="str">
        <f>IF(AND('Customer LTV'!$D$6&gt;=$N80,'Customer LTV'!$D$6&lt;$O80),"Y","N")</f>
        <v>N</v>
      </c>
      <c r="R80" t="str">
        <f>INDEX(customers!$F:$F,MATCH(subscriptions!$B80,customers!$A:$A,0))</f>
        <v>Healthcare</v>
      </c>
      <c r="S80" t="str">
        <f>INDEX(customers!$I:$I,MATCH(subscriptions!$B80,customers!$A:$A,0))</f>
        <v>Social Media</v>
      </c>
    </row>
    <row r="81" spans="1:19" x14ac:dyDescent="0.25">
      <c r="A81" t="s">
        <v>1824</v>
      </c>
      <c r="B81" t="s">
        <v>1823</v>
      </c>
      <c r="C81" t="s">
        <v>18</v>
      </c>
      <c r="D81" s="26" t="s">
        <v>4</v>
      </c>
      <c r="E81" s="26">
        <v>44737</v>
      </c>
      <c r="F81" s="26">
        <v>44767</v>
      </c>
      <c r="G81" t="s">
        <v>53</v>
      </c>
      <c r="H81">
        <v>135</v>
      </c>
      <c r="I81" s="26">
        <f t="shared" si="7"/>
        <v>44737</v>
      </c>
      <c r="J81" s="26">
        <f t="shared" si="8"/>
        <v>45636</v>
      </c>
      <c r="K81" s="26" t="str">
        <f t="shared" si="9"/>
        <v>Pro</v>
      </c>
      <c r="L81" s="26" t="str">
        <f t="shared" si="10"/>
        <v>Monthly</v>
      </c>
      <c r="M81" s="26">
        <f t="shared" si="11"/>
        <v>44713</v>
      </c>
      <c r="N81" s="26">
        <f t="shared" si="6"/>
        <v>44713</v>
      </c>
      <c r="O81" s="26">
        <f t="shared" si="6"/>
        <v>44743</v>
      </c>
      <c r="P81" t="str">
        <f>IF(AND('Customer LTV'!$D$5&gt;=$N81,'Customer LTV'!$D$5&lt;$O81),"Y","N")</f>
        <v>N</v>
      </c>
      <c r="Q81" t="str">
        <f>IF(AND('Customer LTV'!$D$6&gt;=$N81,'Customer LTV'!$D$6&lt;$O81),"Y","N")</f>
        <v>N</v>
      </c>
      <c r="R81" t="str">
        <f>INDEX(customers!$F:$F,MATCH(subscriptions!$B81,customers!$A:$A,0))</f>
        <v>Healthcare</v>
      </c>
      <c r="S81" t="str">
        <f>INDEX(customers!$I:$I,MATCH(subscriptions!$B81,customers!$A:$A,0))</f>
        <v>Paid Search</v>
      </c>
    </row>
    <row r="82" spans="1:19" x14ac:dyDescent="0.25">
      <c r="A82" t="s">
        <v>1827</v>
      </c>
      <c r="B82" t="s">
        <v>1823</v>
      </c>
      <c r="C82" t="s">
        <v>18</v>
      </c>
      <c r="D82" s="26" t="s">
        <v>4</v>
      </c>
      <c r="E82" s="26">
        <v>44768</v>
      </c>
      <c r="F82" s="26">
        <v>44798</v>
      </c>
      <c r="G82" t="s">
        <v>53</v>
      </c>
      <c r="H82">
        <v>135</v>
      </c>
      <c r="I82" s="26">
        <f t="shared" si="7"/>
        <v>44737</v>
      </c>
      <c r="J82" s="26">
        <f t="shared" si="8"/>
        <v>45636</v>
      </c>
      <c r="K82" s="26" t="str">
        <f t="shared" si="9"/>
        <v>Pro</v>
      </c>
      <c r="L82" s="26" t="str">
        <f t="shared" si="10"/>
        <v>Monthly</v>
      </c>
      <c r="M82" s="26">
        <f t="shared" si="11"/>
        <v>44713</v>
      </c>
      <c r="N82" s="26">
        <f t="shared" si="6"/>
        <v>44743</v>
      </c>
      <c r="O82" s="26">
        <f t="shared" si="6"/>
        <v>44774</v>
      </c>
      <c r="P82" t="str">
        <f>IF(AND('Customer LTV'!$D$5&gt;=$N82,'Customer LTV'!$D$5&lt;$O82),"Y","N")</f>
        <v>N</v>
      </c>
      <c r="Q82" t="str">
        <f>IF(AND('Customer LTV'!$D$6&gt;=$N82,'Customer LTV'!$D$6&lt;$O82),"Y","N")</f>
        <v>N</v>
      </c>
      <c r="R82" t="str">
        <f>INDEX(customers!$F:$F,MATCH(subscriptions!$B82,customers!$A:$A,0))</f>
        <v>Healthcare</v>
      </c>
      <c r="S82" t="str">
        <f>INDEX(customers!$I:$I,MATCH(subscriptions!$B82,customers!$A:$A,0))</f>
        <v>Paid Search</v>
      </c>
    </row>
    <row r="83" spans="1:19" x14ac:dyDescent="0.25">
      <c r="A83" t="s">
        <v>1829</v>
      </c>
      <c r="B83" t="s">
        <v>1823</v>
      </c>
      <c r="C83" t="s">
        <v>18</v>
      </c>
      <c r="D83" s="26" t="s">
        <v>4</v>
      </c>
      <c r="E83" s="26">
        <v>44799</v>
      </c>
      <c r="F83" s="26">
        <v>44829</v>
      </c>
      <c r="G83" t="s">
        <v>53</v>
      </c>
      <c r="H83">
        <v>135</v>
      </c>
      <c r="I83" s="26">
        <f t="shared" si="7"/>
        <v>44737</v>
      </c>
      <c r="J83" s="26">
        <f t="shared" si="8"/>
        <v>45636</v>
      </c>
      <c r="K83" s="26" t="str">
        <f t="shared" si="9"/>
        <v>Pro</v>
      </c>
      <c r="L83" s="26" t="str">
        <f t="shared" si="10"/>
        <v>Monthly</v>
      </c>
      <c r="M83" s="26">
        <f t="shared" si="11"/>
        <v>44713</v>
      </c>
      <c r="N83" s="26">
        <f t="shared" ref="N83:O146" si="12">EOMONTH(E83,-1)+1</f>
        <v>44774</v>
      </c>
      <c r="O83" s="26">
        <f t="shared" si="12"/>
        <v>44805</v>
      </c>
      <c r="P83" t="str">
        <f>IF(AND('Customer LTV'!$D$5&gt;=$N83,'Customer LTV'!$D$5&lt;$O83),"Y","N")</f>
        <v>N</v>
      </c>
      <c r="Q83" t="str">
        <f>IF(AND('Customer LTV'!$D$6&gt;=$N83,'Customer LTV'!$D$6&lt;$O83),"Y","N")</f>
        <v>N</v>
      </c>
      <c r="R83" t="str">
        <f>INDEX(customers!$F:$F,MATCH(subscriptions!$B83,customers!$A:$A,0))</f>
        <v>Healthcare</v>
      </c>
      <c r="S83" t="str">
        <f>INDEX(customers!$I:$I,MATCH(subscriptions!$B83,customers!$A:$A,0))</f>
        <v>Paid Search</v>
      </c>
    </row>
    <row r="84" spans="1:19" x14ac:dyDescent="0.25">
      <c r="A84" t="s">
        <v>1831</v>
      </c>
      <c r="B84" t="s">
        <v>1823</v>
      </c>
      <c r="C84" t="s">
        <v>18</v>
      </c>
      <c r="D84" s="26" t="s">
        <v>4</v>
      </c>
      <c r="E84" s="26">
        <v>44830</v>
      </c>
      <c r="F84" s="26">
        <v>44860</v>
      </c>
      <c r="G84" t="s">
        <v>53</v>
      </c>
      <c r="H84">
        <v>135</v>
      </c>
      <c r="I84" s="26">
        <f t="shared" si="7"/>
        <v>44737</v>
      </c>
      <c r="J84" s="26">
        <f t="shared" si="8"/>
        <v>45636</v>
      </c>
      <c r="K84" s="26" t="str">
        <f t="shared" si="9"/>
        <v>Pro</v>
      </c>
      <c r="L84" s="26" t="str">
        <f t="shared" si="10"/>
        <v>Monthly</v>
      </c>
      <c r="M84" s="26">
        <f t="shared" si="11"/>
        <v>44713</v>
      </c>
      <c r="N84" s="26">
        <f t="shared" si="12"/>
        <v>44805</v>
      </c>
      <c r="O84" s="26">
        <f t="shared" si="12"/>
        <v>44835</v>
      </c>
      <c r="P84" t="str">
        <f>IF(AND('Customer LTV'!$D$5&gt;=$N84,'Customer LTV'!$D$5&lt;$O84),"Y","N")</f>
        <v>N</v>
      </c>
      <c r="Q84" t="str">
        <f>IF(AND('Customer LTV'!$D$6&gt;=$N84,'Customer LTV'!$D$6&lt;$O84),"Y","N")</f>
        <v>N</v>
      </c>
      <c r="R84" t="str">
        <f>INDEX(customers!$F:$F,MATCH(subscriptions!$B84,customers!$A:$A,0))</f>
        <v>Healthcare</v>
      </c>
      <c r="S84" t="str">
        <f>INDEX(customers!$I:$I,MATCH(subscriptions!$B84,customers!$A:$A,0))</f>
        <v>Paid Search</v>
      </c>
    </row>
    <row r="85" spans="1:19" x14ac:dyDescent="0.25">
      <c r="A85" t="s">
        <v>1834</v>
      </c>
      <c r="B85" t="s">
        <v>1823</v>
      </c>
      <c r="C85" t="s">
        <v>18</v>
      </c>
      <c r="D85" s="26" t="s">
        <v>4</v>
      </c>
      <c r="E85" s="26">
        <v>44861</v>
      </c>
      <c r="F85" s="26">
        <v>44891</v>
      </c>
      <c r="G85" t="s">
        <v>54</v>
      </c>
      <c r="H85">
        <v>135</v>
      </c>
      <c r="I85" s="26">
        <f t="shared" si="7"/>
        <v>44737</v>
      </c>
      <c r="J85" s="26">
        <f t="shared" si="8"/>
        <v>45636</v>
      </c>
      <c r="K85" s="26" t="str">
        <f t="shared" si="9"/>
        <v>Pro</v>
      </c>
      <c r="L85" s="26" t="str">
        <f t="shared" si="10"/>
        <v>Monthly</v>
      </c>
      <c r="M85" s="26">
        <f t="shared" si="11"/>
        <v>44713</v>
      </c>
      <c r="N85" s="26">
        <f t="shared" si="12"/>
        <v>44835</v>
      </c>
      <c r="O85" s="26">
        <f t="shared" si="12"/>
        <v>44866</v>
      </c>
      <c r="P85" t="str">
        <f>IF(AND('Customer LTV'!$D$5&gt;=$N85,'Customer LTV'!$D$5&lt;$O85),"Y","N")</f>
        <v>N</v>
      </c>
      <c r="Q85" t="str">
        <f>IF(AND('Customer LTV'!$D$6&gt;=$N85,'Customer LTV'!$D$6&lt;$O85),"Y","N")</f>
        <v>N</v>
      </c>
      <c r="R85" t="str">
        <f>INDEX(customers!$F:$F,MATCH(subscriptions!$B85,customers!$A:$A,0))</f>
        <v>Healthcare</v>
      </c>
      <c r="S85" t="str">
        <f>INDEX(customers!$I:$I,MATCH(subscriptions!$B85,customers!$A:$A,0))</f>
        <v>Paid Search</v>
      </c>
    </row>
    <row r="86" spans="1:19" x14ac:dyDescent="0.25">
      <c r="A86" t="s">
        <v>1836</v>
      </c>
      <c r="B86" t="s">
        <v>1823</v>
      </c>
      <c r="C86" t="s">
        <v>17</v>
      </c>
      <c r="D86" s="26" t="s">
        <v>4</v>
      </c>
      <c r="E86" s="26">
        <v>44892</v>
      </c>
      <c r="F86" s="26">
        <v>44922</v>
      </c>
      <c r="G86" t="s">
        <v>53</v>
      </c>
      <c r="H86">
        <v>75</v>
      </c>
      <c r="I86" s="26">
        <f t="shared" si="7"/>
        <v>44737</v>
      </c>
      <c r="J86" s="26">
        <f t="shared" si="8"/>
        <v>45636</v>
      </c>
      <c r="K86" s="26" t="str">
        <f t="shared" si="9"/>
        <v>Pro</v>
      </c>
      <c r="L86" s="26" t="str">
        <f t="shared" si="10"/>
        <v>Monthly</v>
      </c>
      <c r="M86" s="26">
        <f t="shared" si="11"/>
        <v>44713</v>
      </c>
      <c r="N86" s="26">
        <f t="shared" si="12"/>
        <v>44866</v>
      </c>
      <c r="O86" s="26">
        <f t="shared" si="12"/>
        <v>44896</v>
      </c>
      <c r="P86" t="str">
        <f>IF(AND('Customer LTV'!$D$5&gt;=$N86,'Customer LTV'!$D$5&lt;$O86),"Y","N")</f>
        <v>N</v>
      </c>
      <c r="Q86" t="str">
        <f>IF(AND('Customer LTV'!$D$6&gt;=$N86,'Customer LTV'!$D$6&lt;$O86),"Y","N")</f>
        <v>N</v>
      </c>
      <c r="R86" t="str">
        <f>INDEX(customers!$F:$F,MATCH(subscriptions!$B86,customers!$A:$A,0))</f>
        <v>Healthcare</v>
      </c>
      <c r="S86" t="str">
        <f>INDEX(customers!$I:$I,MATCH(subscriptions!$B86,customers!$A:$A,0))</f>
        <v>Paid Search</v>
      </c>
    </row>
    <row r="87" spans="1:19" x14ac:dyDescent="0.25">
      <c r="A87" t="s">
        <v>1839</v>
      </c>
      <c r="B87" t="s">
        <v>1823</v>
      </c>
      <c r="C87" t="s">
        <v>17</v>
      </c>
      <c r="D87" s="26" t="s">
        <v>4</v>
      </c>
      <c r="E87" s="26">
        <v>44923</v>
      </c>
      <c r="F87" s="26">
        <v>44953</v>
      </c>
      <c r="G87" t="s">
        <v>53</v>
      </c>
      <c r="H87">
        <v>75</v>
      </c>
      <c r="I87" s="26">
        <f t="shared" si="7"/>
        <v>44737</v>
      </c>
      <c r="J87" s="26">
        <f t="shared" si="8"/>
        <v>45636</v>
      </c>
      <c r="K87" s="26" t="str">
        <f t="shared" si="9"/>
        <v>Pro</v>
      </c>
      <c r="L87" s="26" t="str">
        <f t="shared" si="10"/>
        <v>Monthly</v>
      </c>
      <c r="M87" s="26">
        <f t="shared" si="11"/>
        <v>44713</v>
      </c>
      <c r="N87" s="26">
        <f t="shared" si="12"/>
        <v>44896</v>
      </c>
      <c r="O87" s="26">
        <f t="shared" si="12"/>
        <v>44927</v>
      </c>
      <c r="P87" t="str">
        <f>IF(AND('Customer LTV'!$D$5&gt;=$N87,'Customer LTV'!$D$5&lt;$O87),"Y","N")</f>
        <v>N</v>
      </c>
      <c r="Q87" t="str">
        <f>IF(AND('Customer LTV'!$D$6&gt;=$N87,'Customer LTV'!$D$6&lt;$O87),"Y","N")</f>
        <v>N</v>
      </c>
      <c r="R87" t="str">
        <f>INDEX(customers!$F:$F,MATCH(subscriptions!$B87,customers!$A:$A,0))</f>
        <v>Healthcare</v>
      </c>
      <c r="S87" t="str">
        <f>INDEX(customers!$I:$I,MATCH(subscriptions!$B87,customers!$A:$A,0))</f>
        <v>Paid Search</v>
      </c>
    </row>
    <row r="88" spans="1:19" x14ac:dyDescent="0.25">
      <c r="A88" t="s">
        <v>1841</v>
      </c>
      <c r="B88" t="s">
        <v>1823</v>
      </c>
      <c r="C88" t="s">
        <v>17</v>
      </c>
      <c r="D88" s="26" t="s">
        <v>4</v>
      </c>
      <c r="E88" s="26">
        <v>44954</v>
      </c>
      <c r="F88" s="26">
        <v>44984</v>
      </c>
      <c r="G88" t="s">
        <v>53</v>
      </c>
      <c r="H88">
        <v>75</v>
      </c>
      <c r="I88" s="26">
        <f t="shared" si="7"/>
        <v>44737</v>
      </c>
      <c r="J88" s="26">
        <f t="shared" si="8"/>
        <v>45636</v>
      </c>
      <c r="K88" s="26" t="str">
        <f t="shared" si="9"/>
        <v>Pro</v>
      </c>
      <c r="L88" s="26" t="str">
        <f t="shared" si="10"/>
        <v>Monthly</v>
      </c>
      <c r="M88" s="26">
        <f t="shared" si="11"/>
        <v>44713</v>
      </c>
      <c r="N88" s="26">
        <f t="shared" si="12"/>
        <v>44927</v>
      </c>
      <c r="O88" s="26">
        <f t="shared" si="12"/>
        <v>44958</v>
      </c>
      <c r="P88" t="str">
        <f>IF(AND('Customer LTV'!$D$5&gt;=$N88,'Customer LTV'!$D$5&lt;$O88),"Y","N")</f>
        <v>Y</v>
      </c>
      <c r="Q88" t="str">
        <f>IF(AND('Customer LTV'!$D$6&gt;=$N88,'Customer LTV'!$D$6&lt;$O88),"Y","N")</f>
        <v>N</v>
      </c>
      <c r="R88" t="str">
        <f>INDEX(customers!$F:$F,MATCH(subscriptions!$B88,customers!$A:$A,0))</f>
        <v>Healthcare</v>
      </c>
      <c r="S88" t="str">
        <f>INDEX(customers!$I:$I,MATCH(subscriptions!$B88,customers!$A:$A,0))</f>
        <v>Paid Search</v>
      </c>
    </row>
    <row r="89" spans="1:19" x14ac:dyDescent="0.25">
      <c r="A89" t="s">
        <v>1843</v>
      </c>
      <c r="B89" t="s">
        <v>1823</v>
      </c>
      <c r="C89" t="s">
        <v>17</v>
      </c>
      <c r="D89" s="26" t="s">
        <v>4</v>
      </c>
      <c r="E89" s="26">
        <v>44985</v>
      </c>
      <c r="F89" s="26">
        <v>45015</v>
      </c>
      <c r="G89" t="s">
        <v>53</v>
      </c>
      <c r="H89">
        <v>75</v>
      </c>
      <c r="I89" s="26">
        <f t="shared" si="7"/>
        <v>44737</v>
      </c>
      <c r="J89" s="26">
        <f t="shared" si="8"/>
        <v>45636</v>
      </c>
      <c r="K89" s="26" t="str">
        <f t="shared" si="9"/>
        <v>Pro</v>
      </c>
      <c r="L89" s="26" t="str">
        <f t="shared" si="10"/>
        <v>Monthly</v>
      </c>
      <c r="M89" s="26">
        <f t="shared" si="11"/>
        <v>44713</v>
      </c>
      <c r="N89" s="26">
        <f t="shared" si="12"/>
        <v>44958</v>
      </c>
      <c r="O89" s="26">
        <f t="shared" si="12"/>
        <v>44986</v>
      </c>
      <c r="P89" t="str">
        <f>IF(AND('Customer LTV'!$D$5&gt;=$N89,'Customer LTV'!$D$5&lt;$O89),"Y","N")</f>
        <v>N</v>
      </c>
      <c r="Q89" t="str">
        <f>IF(AND('Customer LTV'!$D$6&gt;=$N89,'Customer LTV'!$D$6&lt;$O89),"Y","N")</f>
        <v>N</v>
      </c>
      <c r="R89" t="str">
        <f>INDEX(customers!$F:$F,MATCH(subscriptions!$B89,customers!$A:$A,0))</f>
        <v>Healthcare</v>
      </c>
      <c r="S89" t="str">
        <f>INDEX(customers!$I:$I,MATCH(subscriptions!$B89,customers!$A:$A,0))</f>
        <v>Paid Search</v>
      </c>
    </row>
    <row r="90" spans="1:19" x14ac:dyDescent="0.25">
      <c r="A90" t="s">
        <v>1846</v>
      </c>
      <c r="B90" t="s">
        <v>1823</v>
      </c>
      <c r="C90" t="s">
        <v>17</v>
      </c>
      <c r="D90" s="26" t="s">
        <v>4</v>
      </c>
      <c r="E90" s="26">
        <v>45016</v>
      </c>
      <c r="F90" s="26">
        <v>45046</v>
      </c>
      <c r="G90" t="s">
        <v>53</v>
      </c>
      <c r="H90">
        <v>75</v>
      </c>
      <c r="I90" s="26">
        <f t="shared" si="7"/>
        <v>44737</v>
      </c>
      <c r="J90" s="26">
        <f t="shared" si="8"/>
        <v>45636</v>
      </c>
      <c r="K90" s="26" t="str">
        <f t="shared" si="9"/>
        <v>Pro</v>
      </c>
      <c r="L90" s="26" t="str">
        <f t="shared" si="10"/>
        <v>Monthly</v>
      </c>
      <c r="M90" s="26">
        <f t="shared" si="11"/>
        <v>44713</v>
      </c>
      <c r="N90" s="26">
        <f t="shared" si="12"/>
        <v>44986</v>
      </c>
      <c r="O90" s="26">
        <f t="shared" si="12"/>
        <v>45017</v>
      </c>
      <c r="P90" t="str">
        <f>IF(AND('Customer LTV'!$D$5&gt;=$N90,'Customer LTV'!$D$5&lt;$O90),"Y","N")</f>
        <v>N</v>
      </c>
      <c r="Q90" t="str">
        <f>IF(AND('Customer LTV'!$D$6&gt;=$N90,'Customer LTV'!$D$6&lt;$O90),"Y","N")</f>
        <v>N</v>
      </c>
      <c r="R90" t="str">
        <f>INDEX(customers!$F:$F,MATCH(subscriptions!$B90,customers!$A:$A,0))</f>
        <v>Healthcare</v>
      </c>
      <c r="S90" t="str">
        <f>INDEX(customers!$I:$I,MATCH(subscriptions!$B90,customers!$A:$A,0))</f>
        <v>Paid Search</v>
      </c>
    </row>
    <row r="91" spans="1:19" x14ac:dyDescent="0.25">
      <c r="A91" t="s">
        <v>1849</v>
      </c>
      <c r="B91" t="s">
        <v>1823</v>
      </c>
      <c r="C91" t="s">
        <v>17</v>
      </c>
      <c r="D91" s="26" t="s">
        <v>4</v>
      </c>
      <c r="E91" s="26">
        <v>45047</v>
      </c>
      <c r="F91" s="26">
        <v>45077</v>
      </c>
      <c r="G91" t="s">
        <v>53</v>
      </c>
      <c r="H91">
        <v>75</v>
      </c>
      <c r="I91" s="26">
        <f t="shared" si="7"/>
        <v>44737</v>
      </c>
      <c r="J91" s="26">
        <f t="shared" si="8"/>
        <v>45636</v>
      </c>
      <c r="K91" s="26" t="str">
        <f t="shared" si="9"/>
        <v>Pro</v>
      </c>
      <c r="L91" s="26" t="str">
        <f t="shared" si="10"/>
        <v>Monthly</v>
      </c>
      <c r="M91" s="26">
        <f t="shared" si="11"/>
        <v>44713</v>
      </c>
      <c r="N91" s="26">
        <f t="shared" si="12"/>
        <v>45047</v>
      </c>
      <c r="O91" s="26">
        <f t="shared" si="12"/>
        <v>45047</v>
      </c>
      <c r="P91" t="str">
        <f>IF(AND('Customer LTV'!$D$5&gt;=$N91,'Customer LTV'!$D$5&lt;$O91),"Y","N")</f>
        <v>N</v>
      </c>
      <c r="Q91" t="str">
        <f>IF(AND('Customer LTV'!$D$6&gt;=$N91,'Customer LTV'!$D$6&lt;$O91),"Y","N")</f>
        <v>N</v>
      </c>
      <c r="R91" t="str">
        <f>INDEX(customers!$F:$F,MATCH(subscriptions!$B91,customers!$A:$A,0))</f>
        <v>Healthcare</v>
      </c>
      <c r="S91" t="str">
        <f>INDEX(customers!$I:$I,MATCH(subscriptions!$B91,customers!$A:$A,0))</f>
        <v>Paid Search</v>
      </c>
    </row>
    <row r="92" spans="1:19" x14ac:dyDescent="0.25">
      <c r="A92" t="s">
        <v>1851</v>
      </c>
      <c r="B92" t="s">
        <v>1823</v>
      </c>
      <c r="C92" t="s">
        <v>17</v>
      </c>
      <c r="D92" s="26" t="s">
        <v>4</v>
      </c>
      <c r="E92" s="26">
        <v>45078</v>
      </c>
      <c r="F92" s="26">
        <v>45108</v>
      </c>
      <c r="G92" t="s">
        <v>53</v>
      </c>
      <c r="H92">
        <v>75</v>
      </c>
      <c r="I92" s="26">
        <f t="shared" si="7"/>
        <v>44737</v>
      </c>
      <c r="J92" s="26">
        <f t="shared" si="8"/>
        <v>45636</v>
      </c>
      <c r="K92" s="26" t="str">
        <f t="shared" si="9"/>
        <v>Pro</v>
      </c>
      <c r="L92" s="26" t="str">
        <f t="shared" si="10"/>
        <v>Monthly</v>
      </c>
      <c r="M92" s="26">
        <f t="shared" si="11"/>
        <v>44713</v>
      </c>
      <c r="N92" s="26">
        <f t="shared" si="12"/>
        <v>45078</v>
      </c>
      <c r="O92" s="26">
        <f t="shared" si="12"/>
        <v>45108</v>
      </c>
      <c r="P92" t="str">
        <f>IF(AND('Customer LTV'!$D$5&gt;=$N92,'Customer LTV'!$D$5&lt;$O92),"Y","N")</f>
        <v>N</v>
      </c>
      <c r="Q92" t="str">
        <f>IF(AND('Customer LTV'!$D$6&gt;=$N92,'Customer LTV'!$D$6&lt;$O92),"Y","N")</f>
        <v>N</v>
      </c>
      <c r="R92" t="str">
        <f>INDEX(customers!$F:$F,MATCH(subscriptions!$B92,customers!$A:$A,0))</f>
        <v>Healthcare</v>
      </c>
      <c r="S92" t="str">
        <f>INDEX(customers!$I:$I,MATCH(subscriptions!$B92,customers!$A:$A,0))</f>
        <v>Paid Search</v>
      </c>
    </row>
    <row r="93" spans="1:19" x14ac:dyDescent="0.25">
      <c r="A93" t="s">
        <v>1854</v>
      </c>
      <c r="B93" t="s">
        <v>1823</v>
      </c>
      <c r="C93" t="s">
        <v>17</v>
      </c>
      <c r="D93" s="26" t="s">
        <v>4</v>
      </c>
      <c r="E93" s="26">
        <v>45109</v>
      </c>
      <c r="F93" s="26">
        <v>45139</v>
      </c>
      <c r="G93" t="s">
        <v>53</v>
      </c>
      <c r="H93">
        <v>75</v>
      </c>
      <c r="I93" s="26">
        <f t="shared" si="7"/>
        <v>44737</v>
      </c>
      <c r="J93" s="26">
        <f t="shared" si="8"/>
        <v>45636</v>
      </c>
      <c r="K93" s="26" t="str">
        <f t="shared" si="9"/>
        <v>Pro</v>
      </c>
      <c r="L93" s="26" t="str">
        <f t="shared" si="10"/>
        <v>Monthly</v>
      </c>
      <c r="M93" s="26">
        <f t="shared" si="11"/>
        <v>44713</v>
      </c>
      <c r="N93" s="26">
        <f t="shared" si="12"/>
        <v>45108</v>
      </c>
      <c r="O93" s="26">
        <f t="shared" si="12"/>
        <v>45139</v>
      </c>
      <c r="P93" t="str">
        <f>IF(AND('Customer LTV'!$D$5&gt;=$N93,'Customer LTV'!$D$5&lt;$O93),"Y","N")</f>
        <v>N</v>
      </c>
      <c r="Q93" t="str">
        <f>IF(AND('Customer LTV'!$D$6&gt;=$N93,'Customer LTV'!$D$6&lt;$O93),"Y","N")</f>
        <v>N</v>
      </c>
      <c r="R93" t="str">
        <f>INDEX(customers!$F:$F,MATCH(subscriptions!$B93,customers!$A:$A,0))</f>
        <v>Healthcare</v>
      </c>
      <c r="S93" t="str">
        <f>INDEX(customers!$I:$I,MATCH(subscriptions!$B93,customers!$A:$A,0))</f>
        <v>Paid Search</v>
      </c>
    </row>
    <row r="94" spans="1:19" x14ac:dyDescent="0.25">
      <c r="A94" t="s">
        <v>1856</v>
      </c>
      <c r="B94" t="s">
        <v>1823</v>
      </c>
      <c r="C94" t="s">
        <v>17</v>
      </c>
      <c r="D94" s="26" t="s">
        <v>4</v>
      </c>
      <c r="E94" s="26">
        <v>45140</v>
      </c>
      <c r="F94" s="26">
        <v>45170</v>
      </c>
      <c r="G94" t="s">
        <v>53</v>
      </c>
      <c r="H94">
        <v>75</v>
      </c>
      <c r="I94" s="26">
        <f t="shared" si="7"/>
        <v>44737</v>
      </c>
      <c r="J94" s="26">
        <f t="shared" si="8"/>
        <v>45636</v>
      </c>
      <c r="K94" s="26" t="str">
        <f t="shared" si="9"/>
        <v>Pro</v>
      </c>
      <c r="L94" s="26" t="str">
        <f t="shared" si="10"/>
        <v>Monthly</v>
      </c>
      <c r="M94" s="26">
        <f t="shared" si="11"/>
        <v>44713</v>
      </c>
      <c r="N94" s="26">
        <f t="shared" si="12"/>
        <v>45139</v>
      </c>
      <c r="O94" s="26">
        <f t="shared" si="12"/>
        <v>45170</v>
      </c>
      <c r="P94" t="str">
        <f>IF(AND('Customer LTV'!$D$5&gt;=$N94,'Customer LTV'!$D$5&lt;$O94),"Y","N")</f>
        <v>N</v>
      </c>
      <c r="Q94" t="str">
        <f>IF(AND('Customer LTV'!$D$6&gt;=$N94,'Customer LTV'!$D$6&lt;$O94),"Y","N")</f>
        <v>N</v>
      </c>
      <c r="R94" t="str">
        <f>INDEX(customers!$F:$F,MATCH(subscriptions!$B94,customers!$A:$A,0))</f>
        <v>Healthcare</v>
      </c>
      <c r="S94" t="str">
        <f>INDEX(customers!$I:$I,MATCH(subscriptions!$B94,customers!$A:$A,0))</f>
        <v>Paid Search</v>
      </c>
    </row>
    <row r="95" spans="1:19" x14ac:dyDescent="0.25">
      <c r="A95" t="s">
        <v>1858</v>
      </c>
      <c r="B95" t="s">
        <v>1823</v>
      </c>
      <c r="C95" t="s">
        <v>17</v>
      </c>
      <c r="D95" s="26" t="s">
        <v>4</v>
      </c>
      <c r="E95" s="26">
        <v>45171</v>
      </c>
      <c r="F95" s="26">
        <v>45201</v>
      </c>
      <c r="G95" t="s">
        <v>53</v>
      </c>
      <c r="H95">
        <v>75</v>
      </c>
      <c r="I95" s="26">
        <f t="shared" si="7"/>
        <v>44737</v>
      </c>
      <c r="J95" s="26">
        <f t="shared" si="8"/>
        <v>45636</v>
      </c>
      <c r="K95" s="26" t="str">
        <f t="shared" si="9"/>
        <v>Pro</v>
      </c>
      <c r="L95" s="26" t="str">
        <f t="shared" si="10"/>
        <v>Monthly</v>
      </c>
      <c r="M95" s="26">
        <f t="shared" si="11"/>
        <v>44713</v>
      </c>
      <c r="N95" s="26">
        <f t="shared" si="12"/>
        <v>45170</v>
      </c>
      <c r="O95" s="26">
        <f t="shared" si="12"/>
        <v>45200</v>
      </c>
      <c r="P95" t="str">
        <f>IF(AND('Customer LTV'!$D$5&gt;=$N95,'Customer LTV'!$D$5&lt;$O95),"Y","N")</f>
        <v>N</v>
      </c>
      <c r="Q95" t="str">
        <f>IF(AND('Customer LTV'!$D$6&gt;=$N95,'Customer LTV'!$D$6&lt;$O95),"Y","N")</f>
        <v>N</v>
      </c>
      <c r="R95" t="str">
        <f>INDEX(customers!$F:$F,MATCH(subscriptions!$B95,customers!$A:$A,0))</f>
        <v>Healthcare</v>
      </c>
      <c r="S95" t="str">
        <f>INDEX(customers!$I:$I,MATCH(subscriptions!$B95,customers!$A:$A,0))</f>
        <v>Paid Search</v>
      </c>
    </row>
    <row r="96" spans="1:19" x14ac:dyDescent="0.25">
      <c r="A96" t="s">
        <v>1861</v>
      </c>
      <c r="B96" t="s">
        <v>1823</v>
      </c>
      <c r="C96" t="s">
        <v>17</v>
      </c>
      <c r="D96" s="26" t="s">
        <v>4</v>
      </c>
      <c r="E96" s="26">
        <v>45202</v>
      </c>
      <c r="F96" s="26">
        <v>45232</v>
      </c>
      <c r="G96" t="s">
        <v>53</v>
      </c>
      <c r="H96">
        <v>75</v>
      </c>
      <c r="I96" s="26">
        <f t="shared" si="7"/>
        <v>44737</v>
      </c>
      <c r="J96" s="26">
        <f t="shared" si="8"/>
        <v>45636</v>
      </c>
      <c r="K96" s="26" t="str">
        <f t="shared" si="9"/>
        <v>Pro</v>
      </c>
      <c r="L96" s="26" t="str">
        <f t="shared" si="10"/>
        <v>Monthly</v>
      </c>
      <c r="M96" s="26">
        <f t="shared" si="11"/>
        <v>44713</v>
      </c>
      <c r="N96" s="26">
        <f t="shared" si="12"/>
        <v>45200</v>
      </c>
      <c r="O96" s="26">
        <f t="shared" si="12"/>
        <v>45231</v>
      </c>
      <c r="P96" t="str">
        <f>IF(AND('Customer LTV'!$D$5&gt;=$N96,'Customer LTV'!$D$5&lt;$O96),"Y","N")</f>
        <v>N</v>
      </c>
      <c r="Q96" t="str">
        <f>IF(AND('Customer LTV'!$D$6&gt;=$N96,'Customer LTV'!$D$6&lt;$O96),"Y","N")</f>
        <v>N</v>
      </c>
      <c r="R96" t="str">
        <f>INDEX(customers!$F:$F,MATCH(subscriptions!$B96,customers!$A:$A,0))</f>
        <v>Healthcare</v>
      </c>
      <c r="S96" t="str">
        <f>INDEX(customers!$I:$I,MATCH(subscriptions!$B96,customers!$A:$A,0))</f>
        <v>Paid Search</v>
      </c>
    </row>
    <row r="97" spans="1:19" x14ac:dyDescent="0.25">
      <c r="A97" t="s">
        <v>1863</v>
      </c>
      <c r="B97" t="s">
        <v>1823</v>
      </c>
      <c r="C97" t="s">
        <v>17</v>
      </c>
      <c r="D97" s="26" t="s">
        <v>4</v>
      </c>
      <c r="E97" s="26">
        <v>45233</v>
      </c>
      <c r="F97" s="26">
        <v>45263</v>
      </c>
      <c r="G97" t="s">
        <v>53</v>
      </c>
      <c r="H97">
        <v>75</v>
      </c>
      <c r="I97" s="26">
        <f t="shared" si="7"/>
        <v>44737</v>
      </c>
      <c r="J97" s="26">
        <f t="shared" si="8"/>
        <v>45636</v>
      </c>
      <c r="K97" s="26" t="str">
        <f t="shared" si="9"/>
        <v>Pro</v>
      </c>
      <c r="L97" s="26" t="str">
        <f t="shared" si="10"/>
        <v>Monthly</v>
      </c>
      <c r="M97" s="26">
        <f t="shared" si="11"/>
        <v>44713</v>
      </c>
      <c r="N97" s="26">
        <f t="shared" si="12"/>
        <v>45231</v>
      </c>
      <c r="O97" s="26">
        <f t="shared" si="12"/>
        <v>45261</v>
      </c>
      <c r="P97" t="str">
        <f>IF(AND('Customer LTV'!$D$5&gt;=$N97,'Customer LTV'!$D$5&lt;$O97),"Y","N")</f>
        <v>N</v>
      </c>
      <c r="Q97" t="str">
        <f>IF(AND('Customer LTV'!$D$6&gt;=$N97,'Customer LTV'!$D$6&lt;$O97),"Y","N")</f>
        <v>N</v>
      </c>
      <c r="R97" t="str">
        <f>INDEX(customers!$F:$F,MATCH(subscriptions!$B97,customers!$A:$A,0))</f>
        <v>Healthcare</v>
      </c>
      <c r="S97" t="str">
        <f>INDEX(customers!$I:$I,MATCH(subscriptions!$B97,customers!$A:$A,0))</f>
        <v>Paid Search</v>
      </c>
    </row>
    <row r="98" spans="1:19" x14ac:dyDescent="0.25">
      <c r="A98" t="s">
        <v>1866</v>
      </c>
      <c r="B98" t="s">
        <v>1823</v>
      </c>
      <c r="C98" t="s">
        <v>17</v>
      </c>
      <c r="D98" s="26" t="s">
        <v>4</v>
      </c>
      <c r="E98" s="26">
        <v>45264</v>
      </c>
      <c r="F98" s="26">
        <v>45294</v>
      </c>
      <c r="G98" t="s">
        <v>53</v>
      </c>
      <c r="H98">
        <v>75</v>
      </c>
      <c r="I98" s="26">
        <f t="shared" si="7"/>
        <v>44737</v>
      </c>
      <c r="J98" s="26">
        <f t="shared" si="8"/>
        <v>45636</v>
      </c>
      <c r="K98" s="26" t="str">
        <f t="shared" si="9"/>
        <v>Pro</v>
      </c>
      <c r="L98" s="26" t="str">
        <f t="shared" si="10"/>
        <v>Monthly</v>
      </c>
      <c r="M98" s="26">
        <f t="shared" si="11"/>
        <v>44713</v>
      </c>
      <c r="N98" s="26">
        <f t="shared" si="12"/>
        <v>45261</v>
      </c>
      <c r="O98" s="26">
        <f t="shared" si="12"/>
        <v>45292</v>
      </c>
      <c r="P98" t="str">
        <f>IF(AND('Customer LTV'!$D$5&gt;=$N98,'Customer LTV'!$D$5&lt;$O98),"Y","N")</f>
        <v>N</v>
      </c>
      <c r="Q98" t="str">
        <f>IF(AND('Customer LTV'!$D$6&gt;=$N98,'Customer LTV'!$D$6&lt;$O98),"Y","N")</f>
        <v>Y</v>
      </c>
      <c r="R98" t="str">
        <f>INDEX(customers!$F:$F,MATCH(subscriptions!$B98,customers!$A:$A,0))</f>
        <v>Healthcare</v>
      </c>
      <c r="S98" t="str">
        <f>INDEX(customers!$I:$I,MATCH(subscriptions!$B98,customers!$A:$A,0))</f>
        <v>Paid Search</v>
      </c>
    </row>
    <row r="99" spans="1:19" x14ac:dyDescent="0.25">
      <c r="A99" t="s">
        <v>1868</v>
      </c>
      <c r="B99" t="s">
        <v>1823</v>
      </c>
      <c r="C99" t="s">
        <v>17</v>
      </c>
      <c r="D99" s="26" t="s">
        <v>4</v>
      </c>
      <c r="E99" s="26">
        <v>45295</v>
      </c>
      <c r="F99" s="26">
        <v>45325</v>
      </c>
      <c r="G99" t="s">
        <v>53</v>
      </c>
      <c r="H99">
        <v>75</v>
      </c>
      <c r="I99" s="26">
        <f t="shared" si="7"/>
        <v>44737</v>
      </c>
      <c r="J99" s="26">
        <f t="shared" si="8"/>
        <v>45636</v>
      </c>
      <c r="K99" s="26" t="str">
        <f t="shared" si="9"/>
        <v>Pro</v>
      </c>
      <c r="L99" s="26" t="str">
        <f t="shared" si="10"/>
        <v>Monthly</v>
      </c>
      <c r="M99" s="26">
        <f t="shared" si="11"/>
        <v>44713</v>
      </c>
      <c r="N99" s="26">
        <f t="shared" si="12"/>
        <v>45292</v>
      </c>
      <c r="O99" s="26">
        <f t="shared" si="12"/>
        <v>45323</v>
      </c>
      <c r="P99" t="str">
        <f>IF(AND('Customer LTV'!$D$5&gt;=$N99,'Customer LTV'!$D$5&lt;$O99),"Y","N")</f>
        <v>N</v>
      </c>
      <c r="Q99" t="str">
        <f>IF(AND('Customer LTV'!$D$6&gt;=$N99,'Customer LTV'!$D$6&lt;$O99),"Y","N")</f>
        <v>N</v>
      </c>
      <c r="R99" t="str">
        <f>INDEX(customers!$F:$F,MATCH(subscriptions!$B99,customers!$A:$A,0))</f>
        <v>Healthcare</v>
      </c>
      <c r="S99" t="str">
        <f>INDEX(customers!$I:$I,MATCH(subscriptions!$B99,customers!$A:$A,0))</f>
        <v>Paid Search</v>
      </c>
    </row>
    <row r="100" spans="1:19" x14ac:dyDescent="0.25">
      <c r="A100" t="s">
        <v>1870</v>
      </c>
      <c r="B100" t="s">
        <v>1823</v>
      </c>
      <c r="C100" t="s">
        <v>17</v>
      </c>
      <c r="D100" s="26" t="s">
        <v>4</v>
      </c>
      <c r="E100" s="26">
        <v>45326</v>
      </c>
      <c r="F100" s="26">
        <v>45356</v>
      </c>
      <c r="G100" t="s">
        <v>53</v>
      </c>
      <c r="H100">
        <v>75</v>
      </c>
      <c r="I100" s="26">
        <f t="shared" si="7"/>
        <v>44737</v>
      </c>
      <c r="J100" s="26">
        <f t="shared" si="8"/>
        <v>45636</v>
      </c>
      <c r="K100" s="26" t="str">
        <f t="shared" si="9"/>
        <v>Pro</v>
      </c>
      <c r="L100" s="26" t="str">
        <f t="shared" si="10"/>
        <v>Monthly</v>
      </c>
      <c r="M100" s="26">
        <f t="shared" si="11"/>
        <v>44713</v>
      </c>
      <c r="N100" s="26">
        <f t="shared" si="12"/>
        <v>45323</v>
      </c>
      <c r="O100" s="26">
        <f t="shared" si="12"/>
        <v>45352</v>
      </c>
      <c r="P100" t="str">
        <f>IF(AND('Customer LTV'!$D$5&gt;=$N100,'Customer LTV'!$D$5&lt;$O100),"Y","N")</f>
        <v>N</v>
      </c>
      <c r="Q100" t="str">
        <f>IF(AND('Customer LTV'!$D$6&gt;=$N100,'Customer LTV'!$D$6&lt;$O100),"Y","N")</f>
        <v>N</v>
      </c>
      <c r="R100" t="str">
        <f>INDEX(customers!$F:$F,MATCH(subscriptions!$B100,customers!$A:$A,0))</f>
        <v>Healthcare</v>
      </c>
      <c r="S100" t="str">
        <f>INDEX(customers!$I:$I,MATCH(subscriptions!$B100,customers!$A:$A,0))</f>
        <v>Paid Search</v>
      </c>
    </row>
    <row r="101" spans="1:19" x14ac:dyDescent="0.25">
      <c r="A101" t="s">
        <v>1873</v>
      </c>
      <c r="B101" t="s">
        <v>1823</v>
      </c>
      <c r="C101" t="s">
        <v>17</v>
      </c>
      <c r="D101" s="26" t="s">
        <v>4</v>
      </c>
      <c r="E101" s="26">
        <v>45357</v>
      </c>
      <c r="F101" s="26">
        <v>45387</v>
      </c>
      <c r="G101" t="s">
        <v>53</v>
      </c>
      <c r="H101">
        <v>75</v>
      </c>
      <c r="I101" s="26">
        <f t="shared" si="7"/>
        <v>44737</v>
      </c>
      <c r="J101" s="26">
        <f t="shared" si="8"/>
        <v>45636</v>
      </c>
      <c r="K101" s="26" t="str">
        <f t="shared" si="9"/>
        <v>Pro</v>
      </c>
      <c r="L101" s="26" t="str">
        <f t="shared" si="10"/>
        <v>Monthly</v>
      </c>
      <c r="M101" s="26">
        <f t="shared" si="11"/>
        <v>44713</v>
      </c>
      <c r="N101" s="26">
        <f t="shared" si="12"/>
        <v>45352</v>
      </c>
      <c r="O101" s="26">
        <f t="shared" si="12"/>
        <v>45383</v>
      </c>
      <c r="P101" t="str">
        <f>IF(AND('Customer LTV'!$D$5&gt;=$N101,'Customer LTV'!$D$5&lt;$O101),"Y","N")</f>
        <v>N</v>
      </c>
      <c r="Q101" t="str">
        <f>IF(AND('Customer LTV'!$D$6&gt;=$N101,'Customer LTV'!$D$6&lt;$O101),"Y","N")</f>
        <v>N</v>
      </c>
      <c r="R101" t="str">
        <f>INDEX(customers!$F:$F,MATCH(subscriptions!$B101,customers!$A:$A,0))</f>
        <v>Healthcare</v>
      </c>
      <c r="S101" t="str">
        <f>INDEX(customers!$I:$I,MATCH(subscriptions!$B101,customers!$A:$A,0))</f>
        <v>Paid Search</v>
      </c>
    </row>
    <row r="102" spans="1:19" x14ac:dyDescent="0.25">
      <c r="A102" t="s">
        <v>1875</v>
      </c>
      <c r="B102" t="s">
        <v>1823</v>
      </c>
      <c r="C102" t="s">
        <v>17</v>
      </c>
      <c r="D102" s="26" t="s">
        <v>4</v>
      </c>
      <c r="E102" s="26">
        <v>45388</v>
      </c>
      <c r="F102" s="26">
        <v>45418</v>
      </c>
      <c r="G102" t="s">
        <v>53</v>
      </c>
      <c r="H102">
        <v>75</v>
      </c>
      <c r="I102" s="26">
        <f t="shared" si="7"/>
        <v>44737</v>
      </c>
      <c r="J102" s="26">
        <f t="shared" si="8"/>
        <v>45636</v>
      </c>
      <c r="K102" s="26" t="str">
        <f t="shared" si="9"/>
        <v>Pro</v>
      </c>
      <c r="L102" s="26" t="str">
        <f t="shared" si="10"/>
        <v>Monthly</v>
      </c>
      <c r="M102" s="26">
        <f t="shared" si="11"/>
        <v>44713</v>
      </c>
      <c r="N102" s="26">
        <f t="shared" si="12"/>
        <v>45383</v>
      </c>
      <c r="O102" s="26">
        <f t="shared" si="12"/>
        <v>45413</v>
      </c>
      <c r="P102" t="str">
        <f>IF(AND('Customer LTV'!$D$5&gt;=$N102,'Customer LTV'!$D$5&lt;$O102),"Y","N")</f>
        <v>N</v>
      </c>
      <c r="Q102" t="str">
        <f>IF(AND('Customer LTV'!$D$6&gt;=$N102,'Customer LTV'!$D$6&lt;$O102),"Y","N")</f>
        <v>N</v>
      </c>
      <c r="R102" t="str">
        <f>INDEX(customers!$F:$F,MATCH(subscriptions!$B102,customers!$A:$A,0))</f>
        <v>Healthcare</v>
      </c>
      <c r="S102" t="str">
        <f>INDEX(customers!$I:$I,MATCH(subscriptions!$B102,customers!$A:$A,0))</f>
        <v>Paid Search</v>
      </c>
    </row>
    <row r="103" spans="1:19" x14ac:dyDescent="0.25">
      <c r="A103" t="s">
        <v>1878</v>
      </c>
      <c r="B103" t="s">
        <v>1823</v>
      </c>
      <c r="C103" t="s">
        <v>17</v>
      </c>
      <c r="D103" s="26" t="s">
        <v>4</v>
      </c>
      <c r="E103" s="26">
        <v>45419</v>
      </c>
      <c r="F103" s="26">
        <v>45449</v>
      </c>
      <c r="G103" t="s">
        <v>53</v>
      </c>
      <c r="H103">
        <v>75</v>
      </c>
      <c r="I103" s="26">
        <f t="shared" si="7"/>
        <v>44737</v>
      </c>
      <c r="J103" s="26">
        <f t="shared" si="8"/>
        <v>45636</v>
      </c>
      <c r="K103" s="26" t="str">
        <f t="shared" si="9"/>
        <v>Pro</v>
      </c>
      <c r="L103" s="26" t="str">
        <f t="shared" si="10"/>
        <v>Monthly</v>
      </c>
      <c r="M103" s="26">
        <f t="shared" si="11"/>
        <v>44713</v>
      </c>
      <c r="N103" s="26">
        <f t="shared" si="12"/>
        <v>45413</v>
      </c>
      <c r="O103" s="26">
        <f t="shared" si="12"/>
        <v>45444</v>
      </c>
      <c r="P103" t="str">
        <f>IF(AND('Customer LTV'!$D$5&gt;=$N103,'Customer LTV'!$D$5&lt;$O103),"Y","N")</f>
        <v>N</v>
      </c>
      <c r="Q103" t="str">
        <f>IF(AND('Customer LTV'!$D$6&gt;=$N103,'Customer LTV'!$D$6&lt;$O103),"Y","N")</f>
        <v>N</v>
      </c>
      <c r="R103" t="str">
        <f>INDEX(customers!$F:$F,MATCH(subscriptions!$B103,customers!$A:$A,0))</f>
        <v>Healthcare</v>
      </c>
      <c r="S103" t="str">
        <f>INDEX(customers!$I:$I,MATCH(subscriptions!$B103,customers!$A:$A,0))</f>
        <v>Paid Search</v>
      </c>
    </row>
    <row r="104" spans="1:19" x14ac:dyDescent="0.25">
      <c r="A104" t="s">
        <v>1880</v>
      </c>
      <c r="B104" t="s">
        <v>1823</v>
      </c>
      <c r="C104" t="s">
        <v>17</v>
      </c>
      <c r="D104" s="26" t="s">
        <v>4</v>
      </c>
      <c r="E104" s="26">
        <v>45450</v>
      </c>
      <c r="F104" s="26">
        <v>45480</v>
      </c>
      <c r="G104" t="s">
        <v>55</v>
      </c>
      <c r="H104">
        <v>75</v>
      </c>
      <c r="I104" s="26">
        <f t="shared" si="7"/>
        <v>44737</v>
      </c>
      <c r="J104" s="26">
        <f t="shared" si="8"/>
        <v>45636</v>
      </c>
      <c r="K104" s="26" t="str">
        <f t="shared" si="9"/>
        <v>Pro</v>
      </c>
      <c r="L104" s="26" t="str">
        <f t="shared" si="10"/>
        <v>Monthly</v>
      </c>
      <c r="M104" s="26">
        <f t="shared" si="11"/>
        <v>44713</v>
      </c>
      <c r="N104" s="26">
        <f t="shared" si="12"/>
        <v>45444</v>
      </c>
      <c r="O104" s="26">
        <f t="shared" si="12"/>
        <v>45474</v>
      </c>
      <c r="P104" t="str">
        <f>IF(AND('Customer LTV'!$D$5&gt;=$N104,'Customer LTV'!$D$5&lt;$O104),"Y","N")</f>
        <v>N</v>
      </c>
      <c r="Q104" t="str">
        <f>IF(AND('Customer LTV'!$D$6&gt;=$N104,'Customer LTV'!$D$6&lt;$O104),"Y","N")</f>
        <v>N</v>
      </c>
      <c r="R104" t="str">
        <f>INDEX(customers!$F:$F,MATCH(subscriptions!$B104,customers!$A:$A,0))</f>
        <v>Healthcare</v>
      </c>
      <c r="S104" t="str">
        <f>INDEX(customers!$I:$I,MATCH(subscriptions!$B104,customers!$A:$A,0))</f>
        <v>Paid Search</v>
      </c>
    </row>
    <row r="105" spans="1:19" x14ac:dyDescent="0.25">
      <c r="A105" t="s">
        <v>1883</v>
      </c>
      <c r="B105" t="s">
        <v>1823</v>
      </c>
      <c r="C105" t="s">
        <v>18</v>
      </c>
      <c r="D105" s="26" t="s">
        <v>4</v>
      </c>
      <c r="E105" s="26">
        <v>45481</v>
      </c>
      <c r="F105" s="26">
        <v>45511</v>
      </c>
      <c r="G105" t="s">
        <v>53</v>
      </c>
      <c r="H105">
        <v>135</v>
      </c>
      <c r="I105" s="26">
        <f t="shared" si="7"/>
        <v>44737</v>
      </c>
      <c r="J105" s="26">
        <f t="shared" si="8"/>
        <v>45636</v>
      </c>
      <c r="K105" s="26" t="str">
        <f t="shared" si="9"/>
        <v>Pro</v>
      </c>
      <c r="L105" s="26" t="str">
        <f t="shared" si="10"/>
        <v>Monthly</v>
      </c>
      <c r="M105" s="26">
        <f t="shared" si="11"/>
        <v>44713</v>
      </c>
      <c r="N105" s="26">
        <f t="shared" si="12"/>
        <v>45474</v>
      </c>
      <c r="O105" s="26">
        <f t="shared" si="12"/>
        <v>45505</v>
      </c>
      <c r="P105" t="str">
        <f>IF(AND('Customer LTV'!$D$5&gt;=$N105,'Customer LTV'!$D$5&lt;$O105),"Y","N")</f>
        <v>N</v>
      </c>
      <c r="Q105" t="str">
        <f>IF(AND('Customer LTV'!$D$6&gt;=$N105,'Customer LTV'!$D$6&lt;$O105),"Y","N")</f>
        <v>N</v>
      </c>
      <c r="R105" t="str">
        <f>INDEX(customers!$F:$F,MATCH(subscriptions!$B105,customers!$A:$A,0))</f>
        <v>Healthcare</v>
      </c>
      <c r="S105" t="str">
        <f>INDEX(customers!$I:$I,MATCH(subscriptions!$B105,customers!$A:$A,0))</f>
        <v>Paid Search</v>
      </c>
    </row>
    <row r="106" spans="1:19" x14ac:dyDescent="0.25">
      <c r="A106" t="s">
        <v>1885</v>
      </c>
      <c r="B106" t="s">
        <v>1823</v>
      </c>
      <c r="C106" t="s">
        <v>18</v>
      </c>
      <c r="D106" s="26" t="s">
        <v>4</v>
      </c>
      <c r="E106" s="26">
        <v>45512</v>
      </c>
      <c r="F106" s="26">
        <v>45542</v>
      </c>
      <c r="G106" t="s">
        <v>53</v>
      </c>
      <c r="H106">
        <v>135</v>
      </c>
      <c r="I106" s="26">
        <f t="shared" si="7"/>
        <v>44737</v>
      </c>
      <c r="J106" s="26">
        <f t="shared" si="8"/>
        <v>45636</v>
      </c>
      <c r="K106" s="26" t="str">
        <f t="shared" si="9"/>
        <v>Pro</v>
      </c>
      <c r="L106" s="26" t="str">
        <f t="shared" si="10"/>
        <v>Monthly</v>
      </c>
      <c r="M106" s="26">
        <f t="shared" si="11"/>
        <v>44713</v>
      </c>
      <c r="N106" s="26">
        <f t="shared" si="12"/>
        <v>45505</v>
      </c>
      <c r="O106" s="26">
        <f t="shared" si="12"/>
        <v>45536</v>
      </c>
      <c r="P106" t="str">
        <f>IF(AND('Customer LTV'!$D$5&gt;=$N106,'Customer LTV'!$D$5&lt;$O106),"Y","N")</f>
        <v>N</v>
      </c>
      <c r="Q106" t="str">
        <f>IF(AND('Customer LTV'!$D$6&gt;=$N106,'Customer LTV'!$D$6&lt;$O106),"Y","N")</f>
        <v>N</v>
      </c>
      <c r="R106" t="str">
        <f>INDEX(customers!$F:$F,MATCH(subscriptions!$B106,customers!$A:$A,0))</f>
        <v>Healthcare</v>
      </c>
      <c r="S106" t="str">
        <f>INDEX(customers!$I:$I,MATCH(subscriptions!$B106,customers!$A:$A,0))</f>
        <v>Paid Search</v>
      </c>
    </row>
    <row r="107" spans="1:19" x14ac:dyDescent="0.25">
      <c r="A107" t="s">
        <v>1887</v>
      </c>
      <c r="B107" t="s">
        <v>1823</v>
      </c>
      <c r="C107" t="s">
        <v>18</v>
      </c>
      <c r="D107" s="26" t="s">
        <v>4</v>
      </c>
      <c r="E107" s="26">
        <v>45543</v>
      </c>
      <c r="F107" s="26">
        <v>45573</v>
      </c>
      <c r="G107" t="s">
        <v>53</v>
      </c>
      <c r="H107">
        <v>135</v>
      </c>
      <c r="I107" s="26">
        <f t="shared" si="7"/>
        <v>44737</v>
      </c>
      <c r="J107" s="26">
        <f t="shared" si="8"/>
        <v>45636</v>
      </c>
      <c r="K107" s="26" t="str">
        <f t="shared" si="9"/>
        <v>Pro</v>
      </c>
      <c r="L107" s="26" t="str">
        <f t="shared" si="10"/>
        <v>Monthly</v>
      </c>
      <c r="M107" s="26">
        <f t="shared" si="11"/>
        <v>44713</v>
      </c>
      <c r="N107" s="26">
        <f t="shared" si="12"/>
        <v>45536</v>
      </c>
      <c r="O107" s="26">
        <f t="shared" si="12"/>
        <v>45566</v>
      </c>
      <c r="P107" t="str">
        <f>IF(AND('Customer LTV'!$D$5&gt;=$N107,'Customer LTV'!$D$5&lt;$O107),"Y","N")</f>
        <v>N</v>
      </c>
      <c r="Q107" t="str">
        <f>IF(AND('Customer LTV'!$D$6&gt;=$N107,'Customer LTV'!$D$6&lt;$O107),"Y","N")</f>
        <v>N</v>
      </c>
      <c r="R107" t="str">
        <f>INDEX(customers!$F:$F,MATCH(subscriptions!$B107,customers!$A:$A,0))</f>
        <v>Healthcare</v>
      </c>
      <c r="S107" t="str">
        <f>INDEX(customers!$I:$I,MATCH(subscriptions!$B107,customers!$A:$A,0))</f>
        <v>Paid Search</v>
      </c>
    </row>
    <row r="108" spans="1:19" x14ac:dyDescent="0.25">
      <c r="A108" t="s">
        <v>1890</v>
      </c>
      <c r="B108" t="s">
        <v>1823</v>
      </c>
      <c r="C108" t="s">
        <v>18</v>
      </c>
      <c r="D108" s="26" t="s">
        <v>4</v>
      </c>
      <c r="E108" s="26">
        <v>45574</v>
      </c>
      <c r="F108" s="26">
        <v>45604</v>
      </c>
      <c r="G108" t="s">
        <v>53</v>
      </c>
      <c r="H108">
        <v>135</v>
      </c>
      <c r="I108" s="26">
        <f t="shared" si="7"/>
        <v>44737</v>
      </c>
      <c r="J108" s="26">
        <f t="shared" si="8"/>
        <v>45636</v>
      </c>
      <c r="K108" s="26" t="str">
        <f t="shared" si="9"/>
        <v>Pro</v>
      </c>
      <c r="L108" s="26" t="str">
        <f t="shared" si="10"/>
        <v>Monthly</v>
      </c>
      <c r="M108" s="26">
        <f t="shared" si="11"/>
        <v>44713</v>
      </c>
      <c r="N108" s="26">
        <f t="shared" si="12"/>
        <v>45566</v>
      </c>
      <c r="O108" s="26">
        <f t="shared" si="12"/>
        <v>45597</v>
      </c>
      <c r="P108" t="str">
        <f>IF(AND('Customer LTV'!$D$5&gt;=$N108,'Customer LTV'!$D$5&lt;$O108),"Y","N")</f>
        <v>N</v>
      </c>
      <c r="Q108" t="str">
        <f>IF(AND('Customer LTV'!$D$6&gt;=$N108,'Customer LTV'!$D$6&lt;$O108),"Y","N")</f>
        <v>N</v>
      </c>
      <c r="R108" t="str">
        <f>INDEX(customers!$F:$F,MATCH(subscriptions!$B108,customers!$A:$A,0))</f>
        <v>Healthcare</v>
      </c>
      <c r="S108" t="str">
        <f>INDEX(customers!$I:$I,MATCH(subscriptions!$B108,customers!$A:$A,0))</f>
        <v>Paid Search</v>
      </c>
    </row>
    <row r="109" spans="1:19" x14ac:dyDescent="0.25">
      <c r="A109" t="s">
        <v>1892</v>
      </c>
      <c r="B109" t="s">
        <v>1823</v>
      </c>
      <c r="C109" t="s">
        <v>18</v>
      </c>
      <c r="D109" s="26" t="s">
        <v>4</v>
      </c>
      <c r="E109" s="26">
        <v>45605</v>
      </c>
      <c r="F109" s="26">
        <v>45635</v>
      </c>
      <c r="G109" t="s">
        <v>53</v>
      </c>
      <c r="H109">
        <v>135</v>
      </c>
      <c r="I109" s="26">
        <f t="shared" si="7"/>
        <v>44737</v>
      </c>
      <c r="J109" s="26">
        <f t="shared" si="8"/>
        <v>45636</v>
      </c>
      <c r="K109" s="26" t="str">
        <f t="shared" si="9"/>
        <v>Pro</v>
      </c>
      <c r="L109" s="26" t="str">
        <f t="shared" si="10"/>
        <v>Monthly</v>
      </c>
      <c r="M109" s="26">
        <f t="shared" si="11"/>
        <v>44713</v>
      </c>
      <c r="N109" s="26">
        <f t="shared" si="12"/>
        <v>45597</v>
      </c>
      <c r="O109" s="26">
        <f t="shared" si="12"/>
        <v>45627</v>
      </c>
      <c r="P109" t="str">
        <f>IF(AND('Customer LTV'!$D$5&gt;=$N109,'Customer LTV'!$D$5&lt;$O109),"Y","N")</f>
        <v>N</v>
      </c>
      <c r="Q109" t="str">
        <f>IF(AND('Customer LTV'!$D$6&gt;=$N109,'Customer LTV'!$D$6&lt;$O109),"Y","N")</f>
        <v>N</v>
      </c>
      <c r="R109" t="str">
        <f>INDEX(customers!$F:$F,MATCH(subscriptions!$B109,customers!$A:$A,0))</f>
        <v>Healthcare</v>
      </c>
      <c r="S109" t="str">
        <f>INDEX(customers!$I:$I,MATCH(subscriptions!$B109,customers!$A:$A,0))</f>
        <v>Paid Search</v>
      </c>
    </row>
    <row r="110" spans="1:19" x14ac:dyDescent="0.25">
      <c r="A110" t="s">
        <v>1895</v>
      </c>
      <c r="B110" t="s">
        <v>1823</v>
      </c>
      <c r="C110" t="s">
        <v>18</v>
      </c>
      <c r="D110" s="26" t="s">
        <v>4</v>
      </c>
      <c r="E110" s="26">
        <v>45636</v>
      </c>
      <c r="F110" s="26">
        <v>45658</v>
      </c>
      <c r="G110" t="s">
        <v>53</v>
      </c>
      <c r="H110">
        <v>135</v>
      </c>
      <c r="I110" s="26">
        <f t="shared" si="7"/>
        <v>44737</v>
      </c>
      <c r="J110" s="26">
        <f t="shared" si="8"/>
        <v>45636</v>
      </c>
      <c r="K110" s="26" t="str">
        <f t="shared" si="9"/>
        <v>Pro</v>
      </c>
      <c r="L110" s="26" t="str">
        <f t="shared" si="10"/>
        <v>Monthly</v>
      </c>
      <c r="M110" s="26">
        <f t="shared" si="11"/>
        <v>44713</v>
      </c>
      <c r="N110" s="26">
        <f t="shared" si="12"/>
        <v>45627</v>
      </c>
      <c r="O110" s="26">
        <f t="shared" si="12"/>
        <v>45658</v>
      </c>
      <c r="P110" t="str">
        <f>IF(AND('Customer LTV'!$D$5&gt;=$N110,'Customer LTV'!$D$5&lt;$O110),"Y","N")</f>
        <v>N</v>
      </c>
      <c r="Q110" t="str">
        <f>IF(AND('Customer LTV'!$D$6&gt;=$N110,'Customer LTV'!$D$6&lt;$O110),"Y","N")</f>
        <v>N</v>
      </c>
      <c r="R110" t="str">
        <f>INDEX(customers!$F:$F,MATCH(subscriptions!$B110,customers!$A:$A,0))</f>
        <v>Healthcare</v>
      </c>
      <c r="S110" t="str">
        <f>INDEX(customers!$I:$I,MATCH(subscriptions!$B110,customers!$A:$A,0))</f>
        <v>Paid Search</v>
      </c>
    </row>
    <row r="111" spans="1:19" x14ac:dyDescent="0.25">
      <c r="A111" t="s">
        <v>2991</v>
      </c>
      <c r="B111" t="s">
        <v>2990</v>
      </c>
      <c r="C111" t="s">
        <v>17</v>
      </c>
      <c r="D111" s="26" t="s">
        <v>4</v>
      </c>
      <c r="E111" s="26">
        <v>45188</v>
      </c>
      <c r="F111" s="26">
        <v>45218</v>
      </c>
      <c r="G111" t="s">
        <v>53</v>
      </c>
      <c r="H111">
        <v>75</v>
      </c>
      <c r="I111" s="26">
        <f t="shared" si="7"/>
        <v>45188</v>
      </c>
      <c r="J111" s="26">
        <f t="shared" si="8"/>
        <v>45653</v>
      </c>
      <c r="K111" s="26" t="str">
        <f t="shared" si="9"/>
        <v>Basic</v>
      </c>
      <c r="L111" s="26" t="str">
        <f t="shared" si="10"/>
        <v>Monthly</v>
      </c>
      <c r="M111" s="26">
        <f t="shared" si="11"/>
        <v>45170</v>
      </c>
      <c r="N111" s="26">
        <f t="shared" si="12"/>
        <v>45170</v>
      </c>
      <c r="O111" s="26">
        <f t="shared" si="12"/>
        <v>45200</v>
      </c>
      <c r="P111" t="str">
        <f>IF(AND('Customer LTV'!$D$5&gt;=$N111,'Customer LTV'!$D$5&lt;$O111),"Y","N")</f>
        <v>N</v>
      </c>
      <c r="Q111" t="str">
        <f>IF(AND('Customer LTV'!$D$6&gt;=$N111,'Customer LTV'!$D$6&lt;$O111),"Y","N")</f>
        <v>N</v>
      </c>
      <c r="R111" t="str">
        <f>INDEX(customers!$F:$F,MATCH(subscriptions!$B111,customers!$A:$A,0))</f>
        <v>Education</v>
      </c>
      <c r="S111" t="str">
        <f>INDEX(customers!$I:$I,MATCH(subscriptions!$B111,customers!$A:$A,0))</f>
        <v>Affiliate</v>
      </c>
    </row>
    <row r="112" spans="1:19" x14ac:dyDescent="0.25">
      <c r="A112" t="s">
        <v>2994</v>
      </c>
      <c r="B112" t="s">
        <v>2990</v>
      </c>
      <c r="C112" t="s">
        <v>17</v>
      </c>
      <c r="D112" s="26" t="s">
        <v>4</v>
      </c>
      <c r="E112" s="26">
        <v>45219</v>
      </c>
      <c r="F112" s="26">
        <v>45249</v>
      </c>
      <c r="G112" t="s">
        <v>53</v>
      </c>
      <c r="H112">
        <v>75</v>
      </c>
      <c r="I112" s="26">
        <f t="shared" si="7"/>
        <v>45188</v>
      </c>
      <c r="J112" s="26">
        <f t="shared" si="8"/>
        <v>45653</v>
      </c>
      <c r="K112" s="26" t="str">
        <f t="shared" si="9"/>
        <v>Basic</v>
      </c>
      <c r="L112" s="26" t="str">
        <f t="shared" si="10"/>
        <v>Monthly</v>
      </c>
      <c r="M112" s="26">
        <f t="shared" si="11"/>
        <v>45170</v>
      </c>
      <c r="N112" s="26">
        <f t="shared" si="12"/>
        <v>45200</v>
      </c>
      <c r="O112" s="26">
        <f t="shared" si="12"/>
        <v>45231</v>
      </c>
      <c r="P112" t="str">
        <f>IF(AND('Customer LTV'!$D$5&gt;=$N112,'Customer LTV'!$D$5&lt;$O112),"Y","N")</f>
        <v>N</v>
      </c>
      <c r="Q112" t="str">
        <f>IF(AND('Customer LTV'!$D$6&gt;=$N112,'Customer LTV'!$D$6&lt;$O112),"Y","N")</f>
        <v>N</v>
      </c>
      <c r="R112" t="str">
        <f>INDEX(customers!$F:$F,MATCH(subscriptions!$B112,customers!$A:$A,0))</f>
        <v>Education</v>
      </c>
      <c r="S112" t="str">
        <f>INDEX(customers!$I:$I,MATCH(subscriptions!$B112,customers!$A:$A,0))</f>
        <v>Affiliate</v>
      </c>
    </row>
    <row r="113" spans="1:19" x14ac:dyDescent="0.25">
      <c r="A113" t="s">
        <v>2996</v>
      </c>
      <c r="B113" t="s">
        <v>2990</v>
      </c>
      <c r="C113" t="s">
        <v>17</v>
      </c>
      <c r="D113" s="26" t="s">
        <v>4</v>
      </c>
      <c r="E113" s="26">
        <v>45250</v>
      </c>
      <c r="F113" s="26">
        <v>45280</v>
      </c>
      <c r="G113" t="s">
        <v>53</v>
      </c>
      <c r="H113">
        <v>75</v>
      </c>
      <c r="I113" s="26">
        <f t="shared" si="7"/>
        <v>45188</v>
      </c>
      <c r="J113" s="26">
        <f t="shared" si="8"/>
        <v>45653</v>
      </c>
      <c r="K113" s="26" t="str">
        <f t="shared" si="9"/>
        <v>Basic</v>
      </c>
      <c r="L113" s="26" t="str">
        <f t="shared" si="10"/>
        <v>Monthly</v>
      </c>
      <c r="M113" s="26">
        <f t="shared" si="11"/>
        <v>45170</v>
      </c>
      <c r="N113" s="26">
        <f t="shared" si="12"/>
        <v>45231</v>
      </c>
      <c r="O113" s="26">
        <f t="shared" si="12"/>
        <v>45261</v>
      </c>
      <c r="P113" t="str">
        <f>IF(AND('Customer LTV'!$D$5&gt;=$N113,'Customer LTV'!$D$5&lt;$O113),"Y","N")</f>
        <v>N</v>
      </c>
      <c r="Q113" t="str">
        <f>IF(AND('Customer LTV'!$D$6&gt;=$N113,'Customer LTV'!$D$6&lt;$O113),"Y","N")</f>
        <v>N</v>
      </c>
      <c r="R113" t="str">
        <f>INDEX(customers!$F:$F,MATCH(subscriptions!$B113,customers!$A:$A,0))</f>
        <v>Education</v>
      </c>
      <c r="S113" t="str">
        <f>INDEX(customers!$I:$I,MATCH(subscriptions!$B113,customers!$A:$A,0))</f>
        <v>Affiliate</v>
      </c>
    </row>
    <row r="114" spans="1:19" x14ac:dyDescent="0.25">
      <c r="A114" t="s">
        <v>2999</v>
      </c>
      <c r="B114" t="s">
        <v>2990</v>
      </c>
      <c r="C114" t="s">
        <v>17</v>
      </c>
      <c r="D114" s="26" t="s">
        <v>4</v>
      </c>
      <c r="E114" s="26">
        <v>45281</v>
      </c>
      <c r="F114" s="26">
        <v>45311</v>
      </c>
      <c r="G114" t="s">
        <v>53</v>
      </c>
      <c r="H114">
        <v>75</v>
      </c>
      <c r="I114" s="26">
        <f t="shared" si="7"/>
        <v>45188</v>
      </c>
      <c r="J114" s="26">
        <f t="shared" si="8"/>
        <v>45653</v>
      </c>
      <c r="K114" s="26" t="str">
        <f t="shared" si="9"/>
        <v>Basic</v>
      </c>
      <c r="L114" s="26" t="str">
        <f t="shared" si="10"/>
        <v>Monthly</v>
      </c>
      <c r="M114" s="26">
        <f t="shared" si="11"/>
        <v>45170</v>
      </c>
      <c r="N114" s="26">
        <f t="shared" si="12"/>
        <v>45261</v>
      </c>
      <c r="O114" s="26">
        <f t="shared" si="12"/>
        <v>45292</v>
      </c>
      <c r="P114" t="str">
        <f>IF(AND('Customer LTV'!$D$5&gt;=$N114,'Customer LTV'!$D$5&lt;$O114),"Y","N")</f>
        <v>N</v>
      </c>
      <c r="Q114" t="str">
        <f>IF(AND('Customer LTV'!$D$6&gt;=$N114,'Customer LTV'!$D$6&lt;$O114),"Y","N")</f>
        <v>Y</v>
      </c>
      <c r="R114" t="str">
        <f>INDEX(customers!$F:$F,MATCH(subscriptions!$B114,customers!$A:$A,0))</f>
        <v>Education</v>
      </c>
      <c r="S114" t="str">
        <f>INDEX(customers!$I:$I,MATCH(subscriptions!$B114,customers!$A:$A,0))</f>
        <v>Affiliate</v>
      </c>
    </row>
    <row r="115" spans="1:19" x14ac:dyDescent="0.25">
      <c r="A115" t="s">
        <v>3001</v>
      </c>
      <c r="B115" t="s">
        <v>2990</v>
      </c>
      <c r="C115" t="s">
        <v>17</v>
      </c>
      <c r="D115" s="26" t="s">
        <v>4</v>
      </c>
      <c r="E115" s="26">
        <v>45312</v>
      </c>
      <c r="F115" s="26">
        <v>45342</v>
      </c>
      <c r="G115" t="s">
        <v>53</v>
      </c>
      <c r="H115">
        <v>75</v>
      </c>
      <c r="I115" s="26">
        <f t="shared" si="7"/>
        <v>45188</v>
      </c>
      <c r="J115" s="26">
        <f t="shared" si="8"/>
        <v>45653</v>
      </c>
      <c r="K115" s="26" t="str">
        <f t="shared" si="9"/>
        <v>Basic</v>
      </c>
      <c r="L115" s="26" t="str">
        <f t="shared" si="10"/>
        <v>Monthly</v>
      </c>
      <c r="M115" s="26">
        <f t="shared" si="11"/>
        <v>45170</v>
      </c>
      <c r="N115" s="26">
        <f t="shared" si="12"/>
        <v>45292</v>
      </c>
      <c r="O115" s="26">
        <f t="shared" si="12"/>
        <v>45323</v>
      </c>
      <c r="P115" t="str">
        <f>IF(AND('Customer LTV'!$D$5&gt;=$N115,'Customer LTV'!$D$5&lt;$O115),"Y","N")</f>
        <v>N</v>
      </c>
      <c r="Q115" t="str">
        <f>IF(AND('Customer LTV'!$D$6&gt;=$N115,'Customer LTV'!$D$6&lt;$O115),"Y","N")</f>
        <v>N</v>
      </c>
      <c r="R115" t="str">
        <f>INDEX(customers!$F:$F,MATCH(subscriptions!$B115,customers!$A:$A,0))</f>
        <v>Education</v>
      </c>
      <c r="S115" t="str">
        <f>INDEX(customers!$I:$I,MATCH(subscriptions!$B115,customers!$A:$A,0))</f>
        <v>Affiliate</v>
      </c>
    </row>
    <row r="116" spans="1:19" x14ac:dyDescent="0.25">
      <c r="A116" t="s">
        <v>3003</v>
      </c>
      <c r="B116" t="s">
        <v>2990</v>
      </c>
      <c r="C116" t="s">
        <v>17</v>
      </c>
      <c r="D116" s="26" t="s">
        <v>4</v>
      </c>
      <c r="E116" s="26">
        <v>45343</v>
      </c>
      <c r="F116" s="26">
        <v>45373</v>
      </c>
      <c r="G116" t="s">
        <v>53</v>
      </c>
      <c r="H116">
        <v>75</v>
      </c>
      <c r="I116" s="26">
        <f t="shared" si="7"/>
        <v>45188</v>
      </c>
      <c r="J116" s="26">
        <f t="shared" si="8"/>
        <v>45653</v>
      </c>
      <c r="K116" s="26" t="str">
        <f t="shared" si="9"/>
        <v>Basic</v>
      </c>
      <c r="L116" s="26" t="str">
        <f t="shared" si="10"/>
        <v>Monthly</v>
      </c>
      <c r="M116" s="26">
        <f t="shared" si="11"/>
        <v>45170</v>
      </c>
      <c r="N116" s="26">
        <f t="shared" si="12"/>
        <v>45323</v>
      </c>
      <c r="O116" s="26">
        <f t="shared" si="12"/>
        <v>45352</v>
      </c>
      <c r="P116" t="str">
        <f>IF(AND('Customer LTV'!$D$5&gt;=$N116,'Customer LTV'!$D$5&lt;$O116),"Y","N")</f>
        <v>N</v>
      </c>
      <c r="Q116" t="str">
        <f>IF(AND('Customer LTV'!$D$6&gt;=$N116,'Customer LTV'!$D$6&lt;$O116),"Y","N")</f>
        <v>N</v>
      </c>
      <c r="R116" t="str">
        <f>INDEX(customers!$F:$F,MATCH(subscriptions!$B116,customers!$A:$A,0))</f>
        <v>Education</v>
      </c>
      <c r="S116" t="str">
        <f>INDEX(customers!$I:$I,MATCH(subscriptions!$B116,customers!$A:$A,0))</f>
        <v>Affiliate</v>
      </c>
    </row>
    <row r="117" spans="1:19" x14ac:dyDescent="0.25">
      <c r="A117" t="s">
        <v>3006</v>
      </c>
      <c r="B117" t="s">
        <v>2990</v>
      </c>
      <c r="C117" t="s">
        <v>17</v>
      </c>
      <c r="D117" s="26" t="s">
        <v>4</v>
      </c>
      <c r="E117" s="26">
        <v>45374</v>
      </c>
      <c r="F117" s="26">
        <v>45404</v>
      </c>
      <c r="G117" t="s">
        <v>53</v>
      </c>
      <c r="H117">
        <v>75</v>
      </c>
      <c r="I117" s="26">
        <f t="shared" si="7"/>
        <v>45188</v>
      </c>
      <c r="J117" s="26">
        <f t="shared" si="8"/>
        <v>45653</v>
      </c>
      <c r="K117" s="26" t="str">
        <f t="shared" si="9"/>
        <v>Basic</v>
      </c>
      <c r="L117" s="26" t="str">
        <f t="shared" si="10"/>
        <v>Monthly</v>
      </c>
      <c r="M117" s="26">
        <f t="shared" si="11"/>
        <v>45170</v>
      </c>
      <c r="N117" s="26">
        <f t="shared" si="12"/>
        <v>45352</v>
      </c>
      <c r="O117" s="26">
        <f t="shared" si="12"/>
        <v>45383</v>
      </c>
      <c r="P117" t="str">
        <f>IF(AND('Customer LTV'!$D$5&gt;=$N117,'Customer LTV'!$D$5&lt;$O117),"Y","N")</f>
        <v>N</v>
      </c>
      <c r="Q117" t="str">
        <f>IF(AND('Customer LTV'!$D$6&gt;=$N117,'Customer LTV'!$D$6&lt;$O117),"Y","N")</f>
        <v>N</v>
      </c>
      <c r="R117" t="str">
        <f>INDEX(customers!$F:$F,MATCH(subscriptions!$B117,customers!$A:$A,0))</f>
        <v>Education</v>
      </c>
      <c r="S117" t="str">
        <f>INDEX(customers!$I:$I,MATCH(subscriptions!$B117,customers!$A:$A,0))</f>
        <v>Affiliate</v>
      </c>
    </row>
    <row r="118" spans="1:19" x14ac:dyDescent="0.25">
      <c r="A118" t="s">
        <v>3008</v>
      </c>
      <c r="B118" t="s">
        <v>2990</v>
      </c>
      <c r="C118" t="s">
        <v>17</v>
      </c>
      <c r="D118" s="26" t="s">
        <v>4</v>
      </c>
      <c r="E118" s="26">
        <v>45405</v>
      </c>
      <c r="F118" s="26">
        <v>45435</v>
      </c>
      <c r="G118" t="s">
        <v>53</v>
      </c>
      <c r="H118">
        <v>75</v>
      </c>
      <c r="I118" s="26">
        <f t="shared" si="7"/>
        <v>45188</v>
      </c>
      <c r="J118" s="26">
        <f t="shared" si="8"/>
        <v>45653</v>
      </c>
      <c r="K118" s="26" t="str">
        <f t="shared" si="9"/>
        <v>Basic</v>
      </c>
      <c r="L118" s="26" t="str">
        <f t="shared" si="10"/>
        <v>Monthly</v>
      </c>
      <c r="M118" s="26">
        <f t="shared" si="11"/>
        <v>45170</v>
      </c>
      <c r="N118" s="26">
        <f t="shared" si="12"/>
        <v>45383</v>
      </c>
      <c r="O118" s="26">
        <f t="shared" si="12"/>
        <v>45413</v>
      </c>
      <c r="P118" t="str">
        <f>IF(AND('Customer LTV'!$D$5&gt;=$N118,'Customer LTV'!$D$5&lt;$O118),"Y","N")</f>
        <v>N</v>
      </c>
      <c r="Q118" t="str">
        <f>IF(AND('Customer LTV'!$D$6&gt;=$N118,'Customer LTV'!$D$6&lt;$O118),"Y","N")</f>
        <v>N</v>
      </c>
      <c r="R118" t="str">
        <f>INDEX(customers!$F:$F,MATCH(subscriptions!$B118,customers!$A:$A,0))</f>
        <v>Education</v>
      </c>
      <c r="S118" t="str">
        <f>INDEX(customers!$I:$I,MATCH(subscriptions!$B118,customers!$A:$A,0))</f>
        <v>Affiliate</v>
      </c>
    </row>
    <row r="119" spans="1:19" x14ac:dyDescent="0.25">
      <c r="A119" t="s">
        <v>3011</v>
      </c>
      <c r="B119" t="s">
        <v>2990</v>
      </c>
      <c r="C119" t="s">
        <v>17</v>
      </c>
      <c r="D119" s="26" t="s">
        <v>4</v>
      </c>
      <c r="E119" s="26">
        <v>45436</v>
      </c>
      <c r="F119" s="26">
        <v>45466</v>
      </c>
      <c r="G119" t="s">
        <v>53</v>
      </c>
      <c r="H119">
        <v>75</v>
      </c>
      <c r="I119" s="26">
        <f t="shared" si="7"/>
        <v>45188</v>
      </c>
      <c r="J119" s="26">
        <f t="shared" si="8"/>
        <v>45653</v>
      </c>
      <c r="K119" s="26" t="str">
        <f t="shared" si="9"/>
        <v>Basic</v>
      </c>
      <c r="L119" s="26" t="str">
        <f t="shared" si="10"/>
        <v>Monthly</v>
      </c>
      <c r="M119" s="26">
        <f t="shared" si="11"/>
        <v>45170</v>
      </c>
      <c r="N119" s="26">
        <f t="shared" si="12"/>
        <v>45413</v>
      </c>
      <c r="O119" s="26">
        <f t="shared" si="12"/>
        <v>45444</v>
      </c>
      <c r="P119" t="str">
        <f>IF(AND('Customer LTV'!$D$5&gt;=$N119,'Customer LTV'!$D$5&lt;$O119),"Y","N")</f>
        <v>N</v>
      </c>
      <c r="Q119" t="str">
        <f>IF(AND('Customer LTV'!$D$6&gt;=$N119,'Customer LTV'!$D$6&lt;$O119),"Y","N")</f>
        <v>N</v>
      </c>
      <c r="R119" t="str">
        <f>INDEX(customers!$F:$F,MATCH(subscriptions!$B119,customers!$A:$A,0))</f>
        <v>Education</v>
      </c>
      <c r="S119" t="str">
        <f>INDEX(customers!$I:$I,MATCH(subscriptions!$B119,customers!$A:$A,0))</f>
        <v>Affiliate</v>
      </c>
    </row>
    <row r="120" spans="1:19" x14ac:dyDescent="0.25">
      <c r="A120" t="s">
        <v>3013</v>
      </c>
      <c r="B120" t="s">
        <v>2990</v>
      </c>
      <c r="C120" t="s">
        <v>17</v>
      </c>
      <c r="D120" s="26" t="s">
        <v>4</v>
      </c>
      <c r="E120" s="26">
        <v>45467</v>
      </c>
      <c r="F120" s="26">
        <v>45497</v>
      </c>
      <c r="G120" t="s">
        <v>53</v>
      </c>
      <c r="H120">
        <v>75</v>
      </c>
      <c r="I120" s="26">
        <f t="shared" si="7"/>
        <v>45188</v>
      </c>
      <c r="J120" s="26">
        <f t="shared" si="8"/>
        <v>45653</v>
      </c>
      <c r="K120" s="26" t="str">
        <f t="shared" si="9"/>
        <v>Basic</v>
      </c>
      <c r="L120" s="26" t="str">
        <f t="shared" si="10"/>
        <v>Monthly</v>
      </c>
      <c r="M120" s="26">
        <f t="shared" si="11"/>
        <v>45170</v>
      </c>
      <c r="N120" s="26">
        <f t="shared" si="12"/>
        <v>45444</v>
      </c>
      <c r="O120" s="26">
        <f t="shared" si="12"/>
        <v>45474</v>
      </c>
      <c r="P120" t="str">
        <f>IF(AND('Customer LTV'!$D$5&gt;=$N120,'Customer LTV'!$D$5&lt;$O120),"Y","N")</f>
        <v>N</v>
      </c>
      <c r="Q120" t="str">
        <f>IF(AND('Customer LTV'!$D$6&gt;=$N120,'Customer LTV'!$D$6&lt;$O120),"Y","N")</f>
        <v>N</v>
      </c>
      <c r="R120" t="str">
        <f>INDEX(customers!$F:$F,MATCH(subscriptions!$B120,customers!$A:$A,0))</f>
        <v>Education</v>
      </c>
      <c r="S120" t="str">
        <f>INDEX(customers!$I:$I,MATCH(subscriptions!$B120,customers!$A:$A,0))</f>
        <v>Affiliate</v>
      </c>
    </row>
    <row r="121" spans="1:19" x14ac:dyDescent="0.25">
      <c r="A121" t="s">
        <v>3016</v>
      </c>
      <c r="B121" t="s">
        <v>2990</v>
      </c>
      <c r="C121" t="s">
        <v>17</v>
      </c>
      <c r="D121" s="26" t="s">
        <v>4</v>
      </c>
      <c r="E121" s="26">
        <v>45498</v>
      </c>
      <c r="F121" s="26">
        <v>45528</v>
      </c>
      <c r="G121" t="s">
        <v>53</v>
      </c>
      <c r="H121">
        <v>75</v>
      </c>
      <c r="I121" s="26">
        <f t="shared" si="7"/>
        <v>45188</v>
      </c>
      <c r="J121" s="26">
        <f t="shared" si="8"/>
        <v>45653</v>
      </c>
      <c r="K121" s="26" t="str">
        <f t="shared" si="9"/>
        <v>Basic</v>
      </c>
      <c r="L121" s="26" t="str">
        <f t="shared" si="10"/>
        <v>Monthly</v>
      </c>
      <c r="M121" s="26">
        <f t="shared" si="11"/>
        <v>45170</v>
      </c>
      <c r="N121" s="26">
        <f t="shared" si="12"/>
        <v>45474</v>
      </c>
      <c r="O121" s="26">
        <f t="shared" si="12"/>
        <v>45505</v>
      </c>
      <c r="P121" t="str">
        <f>IF(AND('Customer LTV'!$D$5&gt;=$N121,'Customer LTV'!$D$5&lt;$O121),"Y","N")</f>
        <v>N</v>
      </c>
      <c r="Q121" t="str">
        <f>IF(AND('Customer LTV'!$D$6&gt;=$N121,'Customer LTV'!$D$6&lt;$O121),"Y","N")</f>
        <v>N</v>
      </c>
      <c r="R121" t="str">
        <f>INDEX(customers!$F:$F,MATCH(subscriptions!$B121,customers!$A:$A,0))</f>
        <v>Education</v>
      </c>
      <c r="S121" t="str">
        <f>INDEX(customers!$I:$I,MATCH(subscriptions!$B121,customers!$A:$A,0))</f>
        <v>Affiliate</v>
      </c>
    </row>
    <row r="122" spans="1:19" x14ac:dyDescent="0.25">
      <c r="A122" t="s">
        <v>3018</v>
      </c>
      <c r="B122" t="s">
        <v>2990</v>
      </c>
      <c r="C122" t="s">
        <v>17</v>
      </c>
      <c r="D122" s="26" t="s">
        <v>4</v>
      </c>
      <c r="E122" s="26">
        <v>45529</v>
      </c>
      <c r="F122" s="26">
        <v>45559</v>
      </c>
      <c r="G122" t="s">
        <v>53</v>
      </c>
      <c r="H122">
        <v>75</v>
      </c>
      <c r="I122" s="26">
        <f t="shared" si="7"/>
        <v>45188</v>
      </c>
      <c r="J122" s="26">
        <f t="shared" si="8"/>
        <v>45653</v>
      </c>
      <c r="K122" s="26" t="str">
        <f t="shared" si="9"/>
        <v>Basic</v>
      </c>
      <c r="L122" s="26" t="str">
        <f t="shared" si="10"/>
        <v>Monthly</v>
      </c>
      <c r="M122" s="26">
        <f t="shared" si="11"/>
        <v>45170</v>
      </c>
      <c r="N122" s="26">
        <f t="shared" si="12"/>
        <v>45505</v>
      </c>
      <c r="O122" s="26">
        <f t="shared" si="12"/>
        <v>45536</v>
      </c>
      <c r="P122" t="str">
        <f>IF(AND('Customer LTV'!$D$5&gt;=$N122,'Customer LTV'!$D$5&lt;$O122),"Y","N")</f>
        <v>N</v>
      </c>
      <c r="Q122" t="str">
        <f>IF(AND('Customer LTV'!$D$6&gt;=$N122,'Customer LTV'!$D$6&lt;$O122),"Y","N")</f>
        <v>N</v>
      </c>
      <c r="R122" t="str">
        <f>INDEX(customers!$F:$F,MATCH(subscriptions!$B122,customers!$A:$A,0))</f>
        <v>Education</v>
      </c>
      <c r="S122" t="str">
        <f>INDEX(customers!$I:$I,MATCH(subscriptions!$B122,customers!$A:$A,0))</f>
        <v>Affiliate</v>
      </c>
    </row>
    <row r="123" spans="1:19" x14ac:dyDescent="0.25">
      <c r="A123" t="s">
        <v>3020</v>
      </c>
      <c r="B123" t="s">
        <v>2990</v>
      </c>
      <c r="C123" t="s">
        <v>17</v>
      </c>
      <c r="D123" s="26" t="s">
        <v>4</v>
      </c>
      <c r="E123" s="26">
        <v>45560</v>
      </c>
      <c r="F123" s="26">
        <v>45590</v>
      </c>
      <c r="G123" t="s">
        <v>53</v>
      </c>
      <c r="H123">
        <v>75</v>
      </c>
      <c r="I123" s="26">
        <f t="shared" si="7"/>
        <v>45188</v>
      </c>
      <c r="J123" s="26">
        <f t="shared" si="8"/>
        <v>45653</v>
      </c>
      <c r="K123" s="26" t="str">
        <f t="shared" si="9"/>
        <v>Basic</v>
      </c>
      <c r="L123" s="26" t="str">
        <f t="shared" si="10"/>
        <v>Monthly</v>
      </c>
      <c r="M123" s="26">
        <f t="shared" si="11"/>
        <v>45170</v>
      </c>
      <c r="N123" s="26">
        <f t="shared" si="12"/>
        <v>45536</v>
      </c>
      <c r="O123" s="26">
        <f t="shared" si="12"/>
        <v>45566</v>
      </c>
      <c r="P123" t="str">
        <f>IF(AND('Customer LTV'!$D$5&gt;=$N123,'Customer LTV'!$D$5&lt;$O123),"Y","N")</f>
        <v>N</v>
      </c>
      <c r="Q123" t="str">
        <f>IF(AND('Customer LTV'!$D$6&gt;=$N123,'Customer LTV'!$D$6&lt;$O123),"Y","N")</f>
        <v>N</v>
      </c>
      <c r="R123" t="str">
        <f>INDEX(customers!$F:$F,MATCH(subscriptions!$B123,customers!$A:$A,0))</f>
        <v>Education</v>
      </c>
      <c r="S123" t="str">
        <f>INDEX(customers!$I:$I,MATCH(subscriptions!$B123,customers!$A:$A,0))</f>
        <v>Affiliate</v>
      </c>
    </row>
    <row r="124" spans="1:19" x14ac:dyDescent="0.25">
      <c r="A124" t="s">
        <v>3023</v>
      </c>
      <c r="B124" t="s">
        <v>2990</v>
      </c>
      <c r="C124" t="s">
        <v>17</v>
      </c>
      <c r="D124" s="26" t="s">
        <v>4</v>
      </c>
      <c r="E124" s="26">
        <v>45591</v>
      </c>
      <c r="F124" s="26">
        <v>45621</v>
      </c>
      <c r="G124" t="s">
        <v>53</v>
      </c>
      <c r="H124">
        <v>75</v>
      </c>
      <c r="I124" s="26">
        <f t="shared" si="7"/>
        <v>45188</v>
      </c>
      <c r="J124" s="26">
        <f t="shared" si="8"/>
        <v>45653</v>
      </c>
      <c r="K124" s="26" t="str">
        <f t="shared" si="9"/>
        <v>Basic</v>
      </c>
      <c r="L124" s="26" t="str">
        <f t="shared" si="10"/>
        <v>Monthly</v>
      </c>
      <c r="M124" s="26">
        <f t="shared" si="11"/>
        <v>45170</v>
      </c>
      <c r="N124" s="26">
        <f t="shared" si="12"/>
        <v>45566</v>
      </c>
      <c r="O124" s="26">
        <f t="shared" si="12"/>
        <v>45597</v>
      </c>
      <c r="P124" t="str">
        <f>IF(AND('Customer LTV'!$D$5&gt;=$N124,'Customer LTV'!$D$5&lt;$O124),"Y","N")</f>
        <v>N</v>
      </c>
      <c r="Q124" t="str">
        <f>IF(AND('Customer LTV'!$D$6&gt;=$N124,'Customer LTV'!$D$6&lt;$O124),"Y","N")</f>
        <v>N</v>
      </c>
      <c r="R124" t="str">
        <f>INDEX(customers!$F:$F,MATCH(subscriptions!$B124,customers!$A:$A,0))</f>
        <v>Education</v>
      </c>
      <c r="S124" t="str">
        <f>INDEX(customers!$I:$I,MATCH(subscriptions!$B124,customers!$A:$A,0))</f>
        <v>Affiliate</v>
      </c>
    </row>
    <row r="125" spans="1:19" x14ac:dyDescent="0.25">
      <c r="A125" t="s">
        <v>3025</v>
      </c>
      <c r="B125" t="s">
        <v>2990</v>
      </c>
      <c r="C125" t="s">
        <v>17</v>
      </c>
      <c r="D125" s="26" t="s">
        <v>4</v>
      </c>
      <c r="E125" s="26">
        <v>45622</v>
      </c>
      <c r="F125" s="26">
        <v>45652</v>
      </c>
      <c r="G125" t="s">
        <v>53</v>
      </c>
      <c r="H125">
        <v>75</v>
      </c>
      <c r="I125" s="26">
        <f t="shared" si="7"/>
        <v>45188</v>
      </c>
      <c r="J125" s="26">
        <f t="shared" si="8"/>
        <v>45653</v>
      </c>
      <c r="K125" s="26" t="str">
        <f t="shared" si="9"/>
        <v>Basic</v>
      </c>
      <c r="L125" s="26" t="str">
        <f t="shared" si="10"/>
        <v>Monthly</v>
      </c>
      <c r="M125" s="26">
        <f t="shared" si="11"/>
        <v>45170</v>
      </c>
      <c r="N125" s="26">
        <f t="shared" si="12"/>
        <v>45597</v>
      </c>
      <c r="O125" s="26">
        <f t="shared" si="12"/>
        <v>45627</v>
      </c>
      <c r="P125" t="str">
        <f>IF(AND('Customer LTV'!$D$5&gt;=$N125,'Customer LTV'!$D$5&lt;$O125),"Y","N")</f>
        <v>N</v>
      </c>
      <c r="Q125" t="str">
        <f>IF(AND('Customer LTV'!$D$6&gt;=$N125,'Customer LTV'!$D$6&lt;$O125),"Y","N")</f>
        <v>N</v>
      </c>
      <c r="R125" t="str">
        <f>INDEX(customers!$F:$F,MATCH(subscriptions!$B125,customers!$A:$A,0))</f>
        <v>Education</v>
      </c>
      <c r="S125" t="str">
        <f>INDEX(customers!$I:$I,MATCH(subscriptions!$B125,customers!$A:$A,0))</f>
        <v>Affiliate</v>
      </c>
    </row>
    <row r="126" spans="1:19" x14ac:dyDescent="0.25">
      <c r="A126" t="s">
        <v>3028</v>
      </c>
      <c r="B126" t="s">
        <v>2990</v>
      </c>
      <c r="C126" t="s">
        <v>17</v>
      </c>
      <c r="D126" s="26" t="s">
        <v>4</v>
      </c>
      <c r="E126" s="26">
        <v>45653</v>
      </c>
      <c r="F126" s="26">
        <v>45658</v>
      </c>
      <c r="G126" t="s">
        <v>53</v>
      </c>
      <c r="H126">
        <v>75</v>
      </c>
      <c r="I126" s="26">
        <f t="shared" si="7"/>
        <v>45188</v>
      </c>
      <c r="J126" s="26">
        <f t="shared" si="8"/>
        <v>45653</v>
      </c>
      <c r="K126" s="26" t="str">
        <f t="shared" si="9"/>
        <v>Basic</v>
      </c>
      <c r="L126" s="26" t="str">
        <f t="shared" si="10"/>
        <v>Monthly</v>
      </c>
      <c r="M126" s="26">
        <f t="shared" si="11"/>
        <v>45170</v>
      </c>
      <c r="N126" s="26">
        <f t="shared" si="12"/>
        <v>45627</v>
      </c>
      <c r="O126" s="26">
        <f t="shared" si="12"/>
        <v>45658</v>
      </c>
      <c r="P126" t="str">
        <f>IF(AND('Customer LTV'!$D$5&gt;=$N126,'Customer LTV'!$D$5&lt;$O126),"Y","N")</f>
        <v>N</v>
      </c>
      <c r="Q126" t="str">
        <f>IF(AND('Customer LTV'!$D$6&gt;=$N126,'Customer LTV'!$D$6&lt;$O126),"Y","N")</f>
        <v>N</v>
      </c>
      <c r="R126" t="str">
        <f>INDEX(customers!$F:$F,MATCH(subscriptions!$B126,customers!$A:$A,0))</f>
        <v>Education</v>
      </c>
      <c r="S126" t="str">
        <f>INDEX(customers!$I:$I,MATCH(subscriptions!$B126,customers!$A:$A,0))</f>
        <v>Affiliate</v>
      </c>
    </row>
    <row r="127" spans="1:19" x14ac:dyDescent="0.25">
      <c r="A127" t="s">
        <v>3239</v>
      </c>
      <c r="B127" t="s">
        <v>3238</v>
      </c>
      <c r="C127" t="s">
        <v>19</v>
      </c>
      <c r="D127" s="26" t="s">
        <v>5</v>
      </c>
      <c r="E127" s="26">
        <v>44903</v>
      </c>
      <c r="F127" s="26">
        <v>45268</v>
      </c>
      <c r="G127" t="s">
        <v>53</v>
      </c>
      <c r="H127">
        <v>300</v>
      </c>
      <c r="I127" s="26">
        <f t="shared" si="7"/>
        <v>44903</v>
      </c>
      <c r="J127" s="26">
        <f t="shared" si="8"/>
        <v>45635</v>
      </c>
      <c r="K127" s="26" t="str">
        <f t="shared" si="9"/>
        <v>Enterprise</v>
      </c>
      <c r="L127" s="26" t="str">
        <f t="shared" si="10"/>
        <v>Annual</v>
      </c>
      <c r="M127" s="26">
        <f t="shared" si="11"/>
        <v>44896</v>
      </c>
      <c r="N127" s="26">
        <f t="shared" si="12"/>
        <v>44896</v>
      </c>
      <c r="O127" s="26">
        <f t="shared" si="12"/>
        <v>45261</v>
      </c>
      <c r="P127" t="str">
        <f>IF(AND('Customer LTV'!$D$5&gt;=$N127,'Customer LTV'!$D$5&lt;$O127),"Y","N")</f>
        <v>Y</v>
      </c>
      <c r="Q127" t="str">
        <f>IF(AND('Customer LTV'!$D$6&gt;=$N127,'Customer LTV'!$D$6&lt;$O127),"Y","N")</f>
        <v>N</v>
      </c>
      <c r="R127" t="str">
        <f>INDEX(customers!$F:$F,MATCH(subscriptions!$B127,customers!$A:$A,0))</f>
        <v>Tech</v>
      </c>
      <c r="S127" t="str">
        <f>INDEX(customers!$I:$I,MATCH(subscriptions!$B127,customers!$A:$A,0))</f>
        <v>Email</v>
      </c>
    </row>
    <row r="128" spans="1:19" x14ac:dyDescent="0.25">
      <c r="A128" t="s">
        <v>3242</v>
      </c>
      <c r="B128" t="s">
        <v>3238</v>
      </c>
      <c r="C128" t="s">
        <v>19</v>
      </c>
      <c r="D128" s="26" t="s">
        <v>5</v>
      </c>
      <c r="E128" s="26">
        <v>45269</v>
      </c>
      <c r="F128" s="26">
        <v>45634</v>
      </c>
      <c r="G128" t="s">
        <v>54</v>
      </c>
      <c r="H128">
        <v>300</v>
      </c>
      <c r="I128" s="26">
        <f t="shared" si="7"/>
        <v>44903</v>
      </c>
      <c r="J128" s="26">
        <f t="shared" si="8"/>
        <v>45635</v>
      </c>
      <c r="K128" s="26" t="str">
        <f t="shared" si="9"/>
        <v>Enterprise</v>
      </c>
      <c r="L128" s="26" t="str">
        <f t="shared" si="10"/>
        <v>Annual</v>
      </c>
      <c r="M128" s="26">
        <f t="shared" si="11"/>
        <v>44896</v>
      </c>
      <c r="N128" s="26">
        <f t="shared" si="12"/>
        <v>45261</v>
      </c>
      <c r="O128" s="26">
        <f t="shared" si="12"/>
        <v>45627</v>
      </c>
      <c r="P128" t="str">
        <f>IF(AND('Customer LTV'!$D$5&gt;=$N128,'Customer LTV'!$D$5&lt;$O128),"Y","N")</f>
        <v>N</v>
      </c>
      <c r="Q128" t="str">
        <f>IF(AND('Customer LTV'!$D$6&gt;=$N128,'Customer LTV'!$D$6&lt;$O128),"Y","N")</f>
        <v>Y</v>
      </c>
      <c r="R128" t="str">
        <f>INDEX(customers!$F:$F,MATCH(subscriptions!$B128,customers!$A:$A,0))</f>
        <v>Tech</v>
      </c>
      <c r="S128" t="str">
        <f>INDEX(customers!$I:$I,MATCH(subscriptions!$B128,customers!$A:$A,0))</f>
        <v>Email</v>
      </c>
    </row>
    <row r="129" spans="1:19" x14ac:dyDescent="0.25">
      <c r="A129" t="s">
        <v>3244</v>
      </c>
      <c r="B129" t="s">
        <v>3238</v>
      </c>
      <c r="C129" t="s">
        <v>18</v>
      </c>
      <c r="D129" s="26" t="s">
        <v>5</v>
      </c>
      <c r="E129" s="26">
        <v>45635</v>
      </c>
      <c r="F129" s="26">
        <v>45658</v>
      </c>
      <c r="G129" t="s">
        <v>53</v>
      </c>
      <c r="H129">
        <v>120</v>
      </c>
      <c r="I129" s="26">
        <f t="shared" si="7"/>
        <v>44903</v>
      </c>
      <c r="J129" s="26">
        <f t="shared" si="8"/>
        <v>45635</v>
      </c>
      <c r="K129" s="26" t="str">
        <f t="shared" si="9"/>
        <v>Enterprise</v>
      </c>
      <c r="L129" s="26" t="str">
        <f t="shared" si="10"/>
        <v>Annual</v>
      </c>
      <c r="M129" s="26">
        <f t="shared" si="11"/>
        <v>44896</v>
      </c>
      <c r="N129" s="26">
        <f t="shared" si="12"/>
        <v>45627</v>
      </c>
      <c r="O129" s="26">
        <f t="shared" si="12"/>
        <v>45658</v>
      </c>
      <c r="P129" t="str">
        <f>IF(AND('Customer LTV'!$D$5&gt;=$N129,'Customer LTV'!$D$5&lt;$O129),"Y","N")</f>
        <v>N</v>
      </c>
      <c r="Q129" t="str">
        <f>IF(AND('Customer LTV'!$D$6&gt;=$N129,'Customer LTV'!$D$6&lt;$O129),"Y","N")</f>
        <v>N</v>
      </c>
      <c r="R129" t="str">
        <f>INDEX(customers!$F:$F,MATCH(subscriptions!$B129,customers!$A:$A,0))</f>
        <v>Tech</v>
      </c>
      <c r="S129" t="str">
        <f>INDEX(customers!$I:$I,MATCH(subscriptions!$B129,customers!$A:$A,0))</f>
        <v>Email</v>
      </c>
    </row>
    <row r="130" spans="1:19" x14ac:dyDescent="0.25">
      <c r="A130" t="s">
        <v>2336</v>
      </c>
      <c r="B130" t="s">
        <v>2335</v>
      </c>
      <c r="C130" t="s">
        <v>17</v>
      </c>
      <c r="D130" s="26" t="s">
        <v>4</v>
      </c>
      <c r="E130" s="26">
        <v>44865</v>
      </c>
      <c r="F130" s="26">
        <v>44895</v>
      </c>
      <c r="G130" t="s">
        <v>53</v>
      </c>
      <c r="H130">
        <v>75</v>
      </c>
      <c r="I130" s="26">
        <f t="shared" ref="I130:I193" si="13">_xlfn.MINIFS($E:$E,$B:$B,B130)</f>
        <v>44865</v>
      </c>
      <c r="J130" s="26">
        <f t="shared" ref="J130:J193" si="14">_xlfn.MAXIFS($E:$E,$B:$B,B130)</f>
        <v>45113</v>
      </c>
      <c r="K130" s="26" t="str">
        <f t="shared" si="9"/>
        <v>Basic</v>
      </c>
      <c r="L130" s="26" t="str">
        <f t="shared" si="10"/>
        <v>Monthly</v>
      </c>
      <c r="M130" s="26">
        <f t="shared" si="11"/>
        <v>44835</v>
      </c>
      <c r="N130" s="26">
        <f t="shared" si="12"/>
        <v>44835</v>
      </c>
      <c r="O130" s="26">
        <f t="shared" si="12"/>
        <v>44866</v>
      </c>
      <c r="P130" t="str">
        <f>IF(AND('Customer LTV'!$D$5&gt;=$N130,'Customer LTV'!$D$5&lt;$O130),"Y","N")</f>
        <v>N</v>
      </c>
      <c r="Q130" t="str">
        <f>IF(AND('Customer LTV'!$D$6&gt;=$N130,'Customer LTV'!$D$6&lt;$O130),"Y","N")</f>
        <v>N</v>
      </c>
      <c r="R130" t="str">
        <f>INDEX(customers!$F:$F,MATCH(subscriptions!$B130,customers!$A:$A,0))</f>
        <v>Retail</v>
      </c>
      <c r="S130" t="str">
        <f>INDEX(customers!$I:$I,MATCH(subscriptions!$B130,customers!$A:$A,0))</f>
        <v>Content</v>
      </c>
    </row>
    <row r="131" spans="1:19" x14ac:dyDescent="0.25">
      <c r="A131" t="s">
        <v>2339</v>
      </c>
      <c r="B131" t="s">
        <v>2335</v>
      </c>
      <c r="C131" t="s">
        <v>17</v>
      </c>
      <c r="D131" s="26" t="s">
        <v>4</v>
      </c>
      <c r="E131" s="26">
        <v>44896</v>
      </c>
      <c r="F131" s="26">
        <v>44926</v>
      </c>
      <c r="G131" t="s">
        <v>53</v>
      </c>
      <c r="H131">
        <v>75</v>
      </c>
      <c r="I131" s="26">
        <f t="shared" si="13"/>
        <v>44865</v>
      </c>
      <c r="J131" s="26">
        <f t="shared" si="14"/>
        <v>45113</v>
      </c>
      <c r="K131" s="26" t="str">
        <f t="shared" ref="K131:K194" si="15">INDEX($C:$C,MATCH($I131,$E:$E,0))</f>
        <v>Basic</v>
      </c>
      <c r="L131" s="26" t="str">
        <f t="shared" ref="L131:L194" si="16">INDEX($D:$D,MATCH($I131,$E:$E,0))</f>
        <v>Monthly</v>
      </c>
      <c r="M131" s="26">
        <f t="shared" ref="M131:M194" si="17">EOMONTH(I131,-1)+1</f>
        <v>44835</v>
      </c>
      <c r="N131" s="26">
        <f t="shared" si="12"/>
        <v>44896</v>
      </c>
      <c r="O131" s="26">
        <f t="shared" si="12"/>
        <v>44896</v>
      </c>
      <c r="P131" t="str">
        <f>IF(AND('Customer LTV'!$D$5&gt;=$N131,'Customer LTV'!$D$5&lt;$O131),"Y","N")</f>
        <v>N</v>
      </c>
      <c r="Q131" t="str">
        <f>IF(AND('Customer LTV'!$D$6&gt;=$N131,'Customer LTV'!$D$6&lt;$O131),"Y","N")</f>
        <v>N</v>
      </c>
      <c r="R131" t="str">
        <f>INDEX(customers!$F:$F,MATCH(subscriptions!$B131,customers!$A:$A,0))</f>
        <v>Retail</v>
      </c>
      <c r="S131" t="str">
        <f>INDEX(customers!$I:$I,MATCH(subscriptions!$B131,customers!$A:$A,0))</f>
        <v>Content</v>
      </c>
    </row>
    <row r="132" spans="1:19" x14ac:dyDescent="0.25">
      <c r="A132" t="s">
        <v>2341</v>
      </c>
      <c r="B132" t="s">
        <v>2335</v>
      </c>
      <c r="C132" t="s">
        <v>17</v>
      </c>
      <c r="D132" s="26" t="s">
        <v>4</v>
      </c>
      <c r="E132" s="26">
        <v>44927</v>
      </c>
      <c r="F132" s="26">
        <v>44957</v>
      </c>
      <c r="G132" t="s">
        <v>53</v>
      </c>
      <c r="H132">
        <v>75</v>
      </c>
      <c r="I132" s="26">
        <f t="shared" si="13"/>
        <v>44865</v>
      </c>
      <c r="J132" s="26">
        <f t="shared" si="14"/>
        <v>45113</v>
      </c>
      <c r="K132" s="26" t="str">
        <f t="shared" si="15"/>
        <v>Basic</v>
      </c>
      <c r="L132" s="26" t="str">
        <f t="shared" si="16"/>
        <v>Monthly</v>
      </c>
      <c r="M132" s="26">
        <f t="shared" si="17"/>
        <v>44835</v>
      </c>
      <c r="N132" s="26">
        <f t="shared" si="12"/>
        <v>44927</v>
      </c>
      <c r="O132" s="26">
        <f t="shared" si="12"/>
        <v>44927</v>
      </c>
      <c r="P132" t="str">
        <f>IF(AND('Customer LTV'!$D$5&gt;=$N132,'Customer LTV'!$D$5&lt;$O132),"Y","N")</f>
        <v>N</v>
      </c>
      <c r="Q132" t="str">
        <f>IF(AND('Customer LTV'!$D$6&gt;=$N132,'Customer LTV'!$D$6&lt;$O132),"Y","N")</f>
        <v>N</v>
      </c>
      <c r="R132" t="str">
        <f>INDEX(customers!$F:$F,MATCH(subscriptions!$B132,customers!$A:$A,0))</f>
        <v>Retail</v>
      </c>
      <c r="S132" t="str">
        <f>INDEX(customers!$I:$I,MATCH(subscriptions!$B132,customers!$A:$A,0))</f>
        <v>Content</v>
      </c>
    </row>
    <row r="133" spans="1:19" x14ac:dyDescent="0.25">
      <c r="A133" t="s">
        <v>2343</v>
      </c>
      <c r="B133" t="s">
        <v>2335</v>
      </c>
      <c r="C133" t="s">
        <v>17</v>
      </c>
      <c r="D133" s="26" t="s">
        <v>4</v>
      </c>
      <c r="E133" s="26">
        <v>44958</v>
      </c>
      <c r="F133" s="26">
        <v>44988</v>
      </c>
      <c r="G133" t="s">
        <v>53</v>
      </c>
      <c r="H133">
        <v>75</v>
      </c>
      <c r="I133" s="26">
        <f t="shared" si="13"/>
        <v>44865</v>
      </c>
      <c r="J133" s="26">
        <f t="shared" si="14"/>
        <v>45113</v>
      </c>
      <c r="K133" s="26" t="str">
        <f t="shared" si="15"/>
        <v>Basic</v>
      </c>
      <c r="L133" s="26" t="str">
        <f t="shared" si="16"/>
        <v>Monthly</v>
      </c>
      <c r="M133" s="26">
        <f t="shared" si="17"/>
        <v>44835</v>
      </c>
      <c r="N133" s="26">
        <f t="shared" si="12"/>
        <v>44958</v>
      </c>
      <c r="O133" s="26">
        <f t="shared" si="12"/>
        <v>44986</v>
      </c>
      <c r="P133" t="str">
        <f>IF(AND('Customer LTV'!$D$5&gt;=$N133,'Customer LTV'!$D$5&lt;$O133),"Y","N")</f>
        <v>N</v>
      </c>
      <c r="Q133" t="str">
        <f>IF(AND('Customer LTV'!$D$6&gt;=$N133,'Customer LTV'!$D$6&lt;$O133),"Y","N")</f>
        <v>N</v>
      </c>
      <c r="R133" t="str">
        <f>INDEX(customers!$F:$F,MATCH(subscriptions!$B133,customers!$A:$A,0))</f>
        <v>Retail</v>
      </c>
      <c r="S133" t="str">
        <f>INDEX(customers!$I:$I,MATCH(subscriptions!$B133,customers!$A:$A,0))</f>
        <v>Content</v>
      </c>
    </row>
    <row r="134" spans="1:19" x14ac:dyDescent="0.25">
      <c r="A134" t="s">
        <v>2346</v>
      </c>
      <c r="B134" t="s">
        <v>2335</v>
      </c>
      <c r="C134" t="s">
        <v>17</v>
      </c>
      <c r="D134" s="26" t="s">
        <v>4</v>
      </c>
      <c r="E134" s="26">
        <v>44989</v>
      </c>
      <c r="F134" s="26">
        <v>45019</v>
      </c>
      <c r="G134" t="s">
        <v>53</v>
      </c>
      <c r="H134">
        <v>75</v>
      </c>
      <c r="I134" s="26">
        <f t="shared" si="13"/>
        <v>44865</v>
      </c>
      <c r="J134" s="26">
        <f t="shared" si="14"/>
        <v>45113</v>
      </c>
      <c r="K134" s="26" t="str">
        <f t="shared" si="15"/>
        <v>Basic</v>
      </c>
      <c r="L134" s="26" t="str">
        <f t="shared" si="16"/>
        <v>Monthly</v>
      </c>
      <c r="M134" s="26">
        <f t="shared" si="17"/>
        <v>44835</v>
      </c>
      <c r="N134" s="26">
        <f t="shared" si="12"/>
        <v>44986</v>
      </c>
      <c r="O134" s="26">
        <f t="shared" si="12"/>
        <v>45017</v>
      </c>
      <c r="P134" t="str">
        <f>IF(AND('Customer LTV'!$D$5&gt;=$N134,'Customer LTV'!$D$5&lt;$O134),"Y","N")</f>
        <v>N</v>
      </c>
      <c r="Q134" t="str">
        <f>IF(AND('Customer LTV'!$D$6&gt;=$N134,'Customer LTV'!$D$6&lt;$O134),"Y","N")</f>
        <v>N</v>
      </c>
      <c r="R134" t="str">
        <f>INDEX(customers!$F:$F,MATCH(subscriptions!$B134,customers!$A:$A,0))</f>
        <v>Retail</v>
      </c>
      <c r="S134" t="str">
        <f>INDEX(customers!$I:$I,MATCH(subscriptions!$B134,customers!$A:$A,0))</f>
        <v>Content</v>
      </c>
    </row>
    <row r="135" spans="1:19" x14ac:dyDescent="0.25">
      <c r="A135" t="s">
        <v>2348</v>
      </c>
      <c r="B135" t="s">
        <v>2335</v>
      </c>
      <c r="C135" t="s">
        <v>17</v>
      </c>
      <c r="D135" s="26" t="s">
        <v>4</v>
      </c>
      <c r="E135" s="26">
        <v>45020</v>
      </c>
      <c r="F135" s="26">
        <v>45050</v>
      </c>
      <c r="G135" t="s">
        <v>53</v>
      </c>
      <c r="H135">
        <v>75</v>
      </c>
      <c r="I135" s="26">
        <f t="shared" si="13"/>
        <v>44865</v>
      </c>
      <c r="J135" s="26">
        <f t="shared" si="14"/>
        <v>45113</v>
      </c>
      <c r="K135" s="26" t="str">
        <f t="shared" si="15"/>
        <v>Basic</v>
      </c>
      <c r="L135" s="26" t="str">
        <f t="shared" si="16"/>
        <v>Monthly</v>
      </c>
      <c r="M135" s="26">
        <f t="shared" si="17"/>
        <v>44835</v>
      </c>
      <c r="N135" s="26">
        <f t="shared" si="12"/>
        <v>45017</v>
      </c>
      <c r="O135" s="26">
        <f t="shared" si="12"/>
        <v>45047</v>
      </c>
      <c r="P135" t="str">
        <f>IF(AND('Customer LTV'!$D$5&gt;=$N135,'Customer LTV'!$D$5&lt;$O135),"Y","N")</f>
        <v>N</v>
      </c>
      <c r="Q135" t="str">
        <f>IF(AND('Customer LTV'!$D$6&gt;=$N135,'Customer LTV'!$D$6&lt;$O135),"Y","N")</f>
        <v>N</v>
      </c>
      <c r="R135" t="str">
        <f>INDEX(customers!$F:$F,MATCH(subscriptions!$B135,customers!$A:$A,0))</f>
        <v>Retail</v>
      </c>
      <c r="S135" t="str">
        <f>INDEX(customers!$I:$I,MATCH(subscriptions!$B135,customers!$A:$A,0))</f>
        <v>Content</v>
      </c>
    </row>
    <row r="136" spans="1:19" x14ac:dyDescent="0.25">
      <c r="A136" t="s">
        <v>2351</v>
      </c>
      <c r="B136" t="s">
        <v>2335</v>
      </c>
      <c r="C136" t="s">
        <v>17</v>
      </c>
      <c r="D136" s="26" t="s">
        <v>4</v>
      </c>
      <c r="E136" s="26">
        <v>45051</v>
      </c>
      <c r="F136" s="26">
        <v>45081</v>
      </c>
      <c r="G136" t="s">
        <v>53</v>
      </c>
      <c r="H136">
        <v>75</v>
      </c>
      <c r="I136" s="26">
        <f t="shared" si="13"/>
        <v>44865</v>
      </c>
      <c r="J136" s="26">
        <f t="shared" si="14"/>
        <v>45113</v>
      </c>
      <c r="K136" s="26" t="str">
        <f t="shared" si="15"/>
        <v>Basic</v>
      </c>
      <c r="L136" s="26" t="str">
        <f t="shared" si="16"/>
        <v>Monthly</v>
      </c>
      <c r="M136" s="26">
        <f t="shared" si="17"/>
        <v>44835</v>
      </c>
      <c r="N136" s="26">
        <f t="shared" si="12"/>
        <v>45047</v>
      </c>
      <c r="O136" s="26">
        <f t="shared" si="12"/>
        <v>45078</v>
      </c>
      <c r="P136" t="str">
        <f>IF(AND('Customer LTV'!$D$5&gt;=$N136,'Customer LTV'!$D$5&lt;$O136),"Y","N")</f>
        <v>N</v>
      </c>
      <c r="Q136" t="str">
        <f>IF(AND('Customer LTV'!$D$6&gt;=$N136,'Customer LTV'!$D$6&lt;$O136),"Y","N")</f>
        <v>N</v>
      </c>
      <c r="R136" t="str">
        <f>INDEX(customers!$F:$F,MATCH(subscriptions!$B136,customers!$A:$A,0))</f>
        <v>Retail</v>
      </c>
      <c r="S136" t="str">
        <f>INDEX(customers!$I:$I,MATCH(subscriptions!$B136,customers!$A:$A,0))</f>
        <v>Content</v>
      </c>
    </row>
    <row r="137" spans="1:19" x14ac:dyDescent="0.25">
      <c r="A137" t="s">
        <v>2353</v>
      </c>
      <c r="B137" t="s">
        <v>2335</v>
      </c>
      <c r="C137" t="s">
        <v>17</v>
      </c>
      <c r="D137" s="26" t="s">
        <v>4</v>
      </c>
      <c r="E137" s="26">
        <v>45082</v>
      </c>
      <c r="F137" s="26">
        <v>45112</v>
      </c>
      <c r="G137" t="s">
        <v>53</v>
      </c>
      <c r="H137">
        <v>75</v>
      </c>
      <c r="I137" s="26">
        <f t="shared" si="13"/>
        <v>44865</v>
      </c>
      <c r="J137" s="26">
        <f t="shared" si="14"/>
        <v>45113</v>
      </c>
      <c r="K137" s="26" t="str">
        <f t="shared" si="15"/>
        <v>Basic</v>
      </c>
      <c r="L137" s="26" t="str">
        <f t="shared" si="16"/>
        <v>Monthly</v>
      </c>
      <c r="M137" s="26">
        <f t="shared" si="17"/>
        <v>44835</v>
      </c>
      <c r="N137" s="26">
        <f t="shared" si="12"/>
        <v>45078</v>
      </c>
      <c r="O137" s="26">
        <f t="shared" si="12"/>
        <v>45108</v>
      </c>
      <c r="P137" t="str">
        <f>IF(AND('Customer LTV'!$D$5&gt;=$N137,'Customer LTV'!$D$5&lt;$O137),"Y","N")</f>
        <v>N</v>
      </c>
      <c r="Q137" t="str">
        <f>IF(AND('Customer LTV'!$D$6&gt;=$N137,'Customer LTV'!$D$6&lt;$O137),"Y","N")</f>
        <v>N</v>
      </c>
      <c r="R137" t="str">
        <f>INDEX(customers!$F:$F,MATCH(subscriptions!$B137,customers!$A:$A,0))</f>
        <v>Retail</v>
      </c>
      <c r="S137" t="str">
        <f>INDEX(customers!$I:$I,MATCH(subscriptions!$B137,customers!$A:$A,0))</f>
        <v>Content</v>
      </c>
    </row>
    <row r="138" spans="1:19" x14ac:dyDescent="0.25">
      <c r="A138" t="s">
        <v>2356</v>
      </c>
      <c r="B138" t="s">
        <v>2335</v>
      </c>
      <c r="C138" t="s">
        <v>17</v>
      </c>
      <c r="D138" s="26" t="s">
        <v>4</v>
      </c>
      <c r="E138" s="26">
        <v>45113</v>
      </c>
      <c r="F138" s="26">
        <v>45119</v>
      </c>
      <c r="G138" t="s">
        <v>56</v>
      </c>
      <c r="H138">
        <v>75</v>
      </c>
      <c r="I138" s="26">
        <f t="shared" si="13"/>
        <v>44865</v>
      </c>
      <c r="J138" s="26">
        <f t="shared" si="14"/>
        <v>45113</v>
      </c>
      <c r="K138" s="26" t="str">
        <f t="shared" si="15"/>
        <v>Basic</v>
      </c>
      <c r="L138" s="26" t="str">
        <f t="shared" si="16"/>
        <v>Monthly</v>
      </c>
      <c r="M138" s="26">
        <f t="shared" si="17"/>
        <v>44835</v>
      </c>
      <c r="N138" s="26">
        <f t="shared" si="12"/>
        <v>45108</v>
      </c>
      <c r="O138" s="26">
        <f t="shared" si="12"/>
        <v>45108</v>
      </c>
      <c r="P138" t="str">
        <f>IF(AND('Customer LTV'!$D$5&gt;=$N138,'Customer LTV'!$D$5&lt;$O138),"Y","N")</f>
        <v>N</v>
      </c>
      <c r="Q138" t="str">
        <f>IF(AND('Customer LTV'!$D$6&gt;=$N138,'Customer LTV'!$D$6&lt;$O138),"Y","N")</f>
        <v>N</v>
      </c>
      <c r="R138" t="str">
        <f>INDEX(customers!$F:$F,MATCH(subscriptions!$B138,customers!$A:$A,0))</f>
        <v>Retail</v>
      </c>
      <c r="S138" t="str">
        <f>INDEX(customers!$I:$I,MATCH(subscriptions!$B138,customers!$A:$A,0))</f>
        <v>Content</v>
      </c>
    </row>
    <row r="139" spans="1:19" x14ac:dyDescent="0.25">
      <c r="A139" t="s">
        <v>2579</v>
      </c>
      <c r="B139" t="s">
        <v>2578</v>
      </c>
      <c r="C139" t="s">
        <v>17</v>
      </c>
      <c r="D139" s="26" t="s">
        <v>5</v>
      </c>
      <c r="E139" s="26">
        <v>44617</v>
      </c>
      <c r="F139" s="26">
        <v>44982</v>
      </c>
      <c r="G139" t="s">
        <v>53</v>
      </c>
      <c r="H139">
        <v>50</v>
      </c>
      <c r="I139" s="26">
        <f t="shared" si="13"/>
        <v>44617</v>
      </c>
      <c r="J139" s="26">
        <f t="shared" si="14"/>
        <v>45349</v>
      </c>
      <c r="K139" s="26" t="str">
        <f t="shared" si="15"/>
        <v>Basic</v>
      </c>
      <c r="L139" s="26" t="str">
        <f t="shared" si="16"/>
        <v>Annual</v>
      </c>
      <c r="M139" s="26">
        <f t="shared" si="17"/>
        <v>44593</v>
      </c>
      <c r="N139" s="26">
        <f t="shared" si="12"/>
        <v>44593</v>
      </c>
      <c r="O139" s="26">
        <f t="shared" si="12"/>
        <v>44958</v>
      </c>
      <c r="P139" t="str">
        <f>IF(AND('Customer LTV'!$D$5&gt;=$N139,'Customer LTV'!$D$5&lt;$O139),"Y","N")</f>
        <v>Y</v>
      </c>
      <c r="Q139" t="str">
        <f>IF(AND('Customer LTV'!$D$6&gt;=$N139,'Customer LTV'!$D$6&lt;$O139),"Y","N")</f>
        <v>N</v>
      </c>
      <c r="R139" t="str">
        <f>INDEX(customers!$F:$F,MATCH(subscriptions!$B139,customers!$A:$A,0))</f>
        <v>Retail</v>
      </c>
      <c r="S139" t="str">
        <f>INDEX(customers!$I:$I,MATCH(subscriptions!$B139,customers!$A:$A,0))</f>
        <v>Email</v>
      </c>
    </row>
    <row r="140" spans="1:19" x14ac:dyDescent="0.25">
      <c r="A140" t="s">
        <v>2582</v>
      </c>
      <c r="B140" t="s">
        <v>2578</v>
      </c>
      <c r="C140" t="s">
        <v>17</v>
      </c>
      <c r="D140" s="26" t="s">
        <v>5</v>
      </c>
      <c r="E140" s="26">
        <v>44983</v>
      </c>
      <c r="F140" s="26">
        <v>45348</v>
      </c>
      <c r="G140" t="s">
        <v>53</v>
      </c>
      <c r="H140">
        <v>50</v>
      </c>
      <c r="I140" s="26">
        <f t="shared" si="13"/>
        <v>44617</v>
      </c>
      <c r="J140" s="26">
        <f t="shared" si="14"/>
        <v>45349</v>
      </c>
      <c r="K140" s="26" t="str">
        <f t="shared" si="15"/>
        <v>Basic</v>
      </c>
      <c r="L140" s="26" t="str">
        <f t="shared" si="16"/>
        <v>Annual</v>
      </c>
      <c r="M140" s="26">
        <f t="shared" si="17"/>
        <v>44593</v>
      </c>
      <c r="N140" s="26">
        <f t="shared" si="12"/>
        <v>44958</v>
      </c>
      <c r="O140" s="26">
        <f t="shared" si="12"/>
        <v>45323</v>
      </c>
      <c r="P140" t="str">
        <f>IF(AND('Customer LTV'!$D$5&gt;=$N140,'Customer LTV'!$D$5&lt;$O140),"Y","N")</f>
        <v>N</v>
      </c>
      <c r="Q140" t="str">
        <f>IF(AND('Customer LTV'!$D$6&gt;=$N140,'Customer LTV'!$D$6&lt;$O140),"Y","N")</f>
        <v>Y</v>
      </c>
      <c r="R140" t="str">
        <f>INDEX(customers!$F:$F,MATCH(subscriptions!$B140,customers!$A:$A,0))</f>
        <v>Retail</v>
      </c>
      <c r="S140" t="str">
        <f>INDEX(customers!$I:$I,MATCH(subscriptions!$B140,customers!$A:$A,0))</f>
        <v>Email</v>
      </c>
    </row>
    <row r="141" spans="1:19" x14ac:dyDescent="0.25">
      <c r="A141" t="s">
        <v>2585</v>
      </c>
      <c r="B141" t="s">
        <v>2578</v>
      </c>
      <c r="C141" t="s">
        <v>17</v>
      </c>
      <c r="D141" s="26" t="s">
        <v>5</v>
      </c>
      <c r="E141" s="26">
        <v>45349</v>
      </c>
      <c r="F141" s="26">
        <v>45658</v>
      </c>
      <c r="G141" t="s">
        <v>53</v>
      </c>
      <c r="H141">
        <v>50</v>
      </c>
      <c r="I141" s="26">
        <f t="shared" si="13"/>
        <v>44617</v>
      </c>
      <c r="J141" s="26">
        <f t="shared" si="14"/>
        <v>45349</v>
      </c>
      <c r="K141" s="26" t="str">
        <f t="shared" si="15"/>
        <v>Basic</v>
      </c>
      <c r="L141" s="26" t="str">
        <f t="shared" si="16"/>
        <v>Annual</v>
      </c>
      <c r="M141" s="26">
        <f t="shared" si="17"/>
        <v>44593</v>
      </c>
      <c r="N141" s="26">
        <f t="shared" si="12"/>
        <v>45323</v>
      </c>
      <c r="O141" s="26">
        <f t="shared" si="12"/>
        <v>45658</v>
      </c>
      <c r="P141" t="str">
        <f>IF(AND('Customer LTV'!$D$5&gt;=$N141,'Customer LTV'!$D$5&lt;$O141),"Y","N")</f>
        <v>N</v>
      </c>
      <c r="Q141" t="str">
        <f>IF(AND('Customer LTV'!$D$6&gt;=$N141,'Customer LTV'!$D$6&lt;$O141),"Y","N")</f>
        <v>N</v>
      </c>
      <c r="R141" t="str">
        <f>INDEX(customers!$F:$F,MATCH(subscriptions!$B141,customers!$A:$A,0))</f>
        <v>Retail</v>
      </c>
      <c r="S141" t="str">
        <f>INDEX(customers!$I:$I,MATCH(subscriptions!$B141,customers!$A:$A,0))</f>
        <v>Email</v>
      </c>
    </row>
    <row r="142" spans="1:19" x14ac:dyDescent="0.25">
      <c r="A142" t="s">
        <v>563</v>
      </c>
      <c r="B142" t="s">
        <v>562</v>
      </c>
      <c r="C142" t="s">
        <v>18</v>
      </c>
      <c r="D142" s="26" t="s">
        <v>4</v>
      </c>
      <c r="E142" s="26">
        <v>45423</v>
      </c>
      <c r="F142" s="26">
        <v>45453</v>
      </c>
      <c r="G142" t="s">
        <v>53</v>
      </c>
      <c r="H142">
        <v>135</v>
      </c>
      <c r="I142" s="26">
        <f t="shared" si="13"/>
        <v>45423</v>
      </c>
      <c r="J142" s="26">
        <f t="shared" si="14"/>
        <v>45640</v>
      </c>
      <c r="K142" s="26" t="str">
        <f t="shared" si="15"/>
        <v>Pro</v>
      </c>
      <c r="L142" s="26" t="str">
        <f t="shared" si="16"/>
        <v>Monthly</v>
      </c>
      <c r="M142" s="26">
        <f t="shared" si="17"/>
        <v>45413</v>
      </c>
      <c r="N142" s="26">
        <f t="shared" si="12"/>
        <v>45413</v>
      </c>
      <c r="O142" s="26">
        <f t="shared" si="12"/>
        <v>45444</v>
      </c>
      <c r="P142" t="str">
        <f>IF(AND('Customer LTV'!$D$5&gt;=$N142,'Customer LTV'!$D$5&lt;$O142),"Y","N")</f>
        <v>N</v>
      </c>
      <c r="Q142" t="str">
        <f>IF(AND('Customer LTV'!$D$6&gt;=$N142,'Customer LTV'!$D$6&lt;$O142),"Y","N")</f>
        <v>N</v>
      </c>
      <c r="R142" t="str">
        <f>INDEX(customers!$F:$F,MATCH(subscriptions!$B142,customers!$A:$A,0))</f>
        <v>Tech</v>
      </c>
      <c r="S142" t="str">
        <f>INDEX(customers!$I:$I,MATCH(subscriptions!$B142,customers!$A:$A,0))</f>
        <v>Content</v>
      </c>
    </row>
    <row r="143" spans="1:19" x14ac:dyDescent="0.25">
      <c r="A143" t="s">
        <v>565</v>
      </c>
      <c r="B143" t="s">
        <v>562</v>
      </c>
      <c r="C143" t="s">
        <v>18</v>
      </c>
      <c r="D143" s="26" t="s">
        <v>4</v>
      </c>
      <c r="E143" s="26">
        <v>45454</v>
      </c>
      <c r="F143" s="26">
        <v>45484</v>
      </c>
      <c r="G143" t="s">
        <v>53</v>
      </c>
      <c r="H143">
        <v>135</v>
      </c>
      <c r="I143" s="26">
        <f t="shared" si="13"/>
        <v>45423</v>
      </c>
      <c r="J143" s="26">
        <f t="shared" si="14"/>
        <v>45640</v>
      </c>
      <c r="K143" s="26" t="str">
        <f t="shared" si="15"/>
        <v>Pro</v>
      </c>
      <c r="L143" s="26" t="str">
        <f t="shared" si="16"/>
        <v>Monthly</v>
      </c>
      <c r="M143" s="26">
        <f t="shared" si="17"/>
        <v>45413</v>
      </c>
      <c r="N143" s="26">
        <f t="shared" si="12"/>
        <v>45444</v>
      </c>
      <c r="O143" s="26">
        <f t="shared" si="12"/>
        <v>45474</v>
      </c>
      <c r="P143" t="str">
        <f>IF(AND('Customer LTV'!$D$5&gt;=$N143,'Customer LTV'!$D$5&lt;$O143),"Y","N")</f>
        <v>N</v>
      </c>
      <c r="Q143" t="str">
        <f>IF(AND('Customer LTV'!$D$6&gt;=$N143,'Customer LTV'!$D$6&lt;$O143),"Y","N")</f>
        <v>N</v>
      </c>
      <c r="R143" t="str">
        <f>INDEX(customers!$F:$F,MATCH(subscriptions!$B143,customers!$A:$A,0))</f>
        <v>Tech</v>
      </c>
      <c r="S143" t="str">
        <f>INDEX(customers!$I:$I,MATCH(subscriptions!$B143,customers!$A:$A,0))</f>
        <v>Content</v>
      </c>
    </row>
    <row r="144" spans="1:19" x14ac:dyDescent="0.25">
      <c r="A144" t="s">
        <v>568</v>
      </c>
      <c r="B144" t="s">
        <v>562</v>
      </c>
      <c r="C144" t="s">
        <v>18</v>
      </c>
      <c r="D144" s="26" t="s">
        <v>4</v>
      </c>
      <c r="E144" s="26">
        <v>45485</v>
      </c>
      <c r="F144" s="26">
        <v>45515</v>
      </c>
      <c r="G144" t="s">
        <v>53</v>
      </c>
      <c r="H144">
        <v>135</v>
      </c>
      <c r="I144" s="26">
        <f t="shared" si="13"/>
        <v>45423</v>
      </c>
      <c r="J144" s="26">
        <f t="shared" si="14"/>
        <v>45640</v>
      </c>
      <c r="K144" s="26" t="str">
        <f t="shared" si="15"/>
        <v>Pro</v>
      </c>
      <c r="L144" s="26" t="str">
        <f t="shared" si="16"/>
        <v>Monthly</v>
      </c>
      <c r="M144" s="26">
        <f t="shared" si="17"/>
        <v>45413</v>
      </c>
      <c r="N144" s="26">
        <f t="shared" si="12"/>
        <v>45474</v>
      </c>
      <c r="O144" s="26">
        <f t="shared" si="12"/>
        <v>45505</v>
      </c>
      <c r="P144" t="str">
        <f>IF(AND('Customer LTV'!$D$5&gt;=$N144,'Customer LTV'!$D$5&lt;$O144),"Y","N")</f>
        <v>N</v>
      </c>
      <c r="Q144" t="str">
        <f>IF(AND('Customer LTV'!$D$6&gt;=$N144,'Customer LTV'!$D$6&lt;$O144),"Y","N")</f>
        <v>N</v>
      </c>
      <c r="R144" t="str">
        <f>INDEX(customers!$F:$F,MATCH(subscriptions!$B144,customers!$A:$A,0))</f>
        <v>Tech</v>
      </c>
      <c r="S144" t="str">
        <f>INDEX(customers!$I:$I,MATCH(subscriptions!$B144,customers!$A:$A,0))</f>
        <v>Content</v>
      </c>
    </row>
    <row r="145" spans="1:19" x14ac:dyDescent="0.25">
      <c r="A145" t="s">
        <v>570</v>
      </c>
      <c r="B145" t="s">
        <v>562</v>
      </c>
      <c r="C145" t="s">
        <v>18</v>
      </c>
      <c r="D145" s="26" t="s">
        <v>4</v>
      </c>
      <c r="E145" s="26">
        <v>45516</v>
      </c>
      <c r="F145" s="26">
        <v>45546</v>
      </c>
      <c r="G145" t="s">
        <v>53</v>
      </c>
      <c r="H145">
        <v>135</v>
      </c>
      <c r="I145" s="26">
        <f t="shared" si="13"/>
        <v>45423</v>
      </c>
      <c r="J145" s="26">
        <f t="shared" si="14"/>
        <v>45640</v>
      </c>
      <c r="K145" s="26" t="str">
        <f t="shared" si="15"/>
        <v>Pro</v>
      </c>
      <c r="L145" s="26" t="str">
        <f t="shared" si="16"/>
        <v>Monthly</v>
      </c>
      <c r="M145" s="26">
        <f t="shared" si="17"/>
        <v>45413</v>
      </c>
      <c r="N145" s="26">
        <f t="shared" si="12"/>
        <v>45505</v>
      </c>
      <c r="O145" s="26">
        <f t="shared" si="12"/>
        <v>45536</v>
      </c>
      <c r="P145" t="str">
        <f>IF(AND('Customer LTV'!$D$5&gt;=$N145,'Customer LTV'!$D$5&lt;$O145),"Y","N")</f>
        <v>N</v>
      </c>
      <c r="Q145" t="str">
        <f>IF(AND('Customer LTV'!$D$6&gt;=$N145,'Customer LTV'!$D$6&lt;$O145),"Y","N")</f>
        <v>N</v>
      </c>
      <c r="R145" t="str">
        <f>INDEX(customers!$F:$F,MATCH(subscriptions!$B145,customers!$A:$A,0))</f>
        <v>Tech</v>
      </c>
      <c r="S145" t="str">
        <f>INDEX(customers!$I:$I,MATCH(subscriptions!$B145,customers!$A:$A,0))</f>
        <v>Content</v>
      </c>
    </row>
    <row r="146" spans="1:19" x14ac:dyDescent="0.25">
      <c r="A146" t="s">
        <v>572</v>
      </c>
      <c r="B146" t="s">
        <v>562</v>
      </c>
      <c r="C146" t="s">
        <v>18</v>
      </c>
      <c r="D146" s="26" t="s">
        <v>4</v>
      </c>
      <c r="E146" s="26">
        <v>45547</v>
      </c>
      <c r="F146" s="26">
        <v>45577</v>
      </c>
      <c r="G146" t="s">
        <v>53</v>
      </c>
      <c r="H146">
        <v>135</v>
      </c>
      <c r="I146" s="26">
        <f t="shared" si="13"/>
        <v>45423</v>
      </c>
      <c r="J146" s="26">
        <f t="shared" si="14"/>
        <v>45640</v>
      </c>
      <c r="K146" s="26" t="str">
        <f t="shared" si="15"/>
        <v>Pro</v>
      </c>
      <c r="L146" s="26" t="str">
        <f t="shared" si="16"/>
        <v>Monthly</v>
      </c>
      <c r="M146" s="26">
        <f t="shared" si="17"/>
        <v>45413</v>
      </c>
      <c r="N146" s="26">
        <f t="shared" si="12"/>
        <v>45536</v>
      </c>
      <c r="O146" s="26">
        <f t="shared" si="12"/>
        <v>45566</v>
      </c>
      <c r="P146" t="str">
        <f>IF(AND('Customer LTV'!$D$5&gt;=$N146,'Customer LTV'!$D$5&lt;$O146),"Y","N")</f>
        <v>N</v>
      </c>
      <c r="Q146" t="str">
        <f>IF(AND('Customer LTV'!$D$6&gt;=$N146,'Customer LTV'!$D$6&lt;$O146),"Y","N")</f>
        <v>N</v>
      </c>
      <c r="R146" t="str">
        <f>INDEX(customers!$F:$F,MATCH(subscriptions!$B146,customers!$A:$A,0))</f>
        <v>Tech</v>
      </c>
      <c r="S146" t="str">
        <f>INDEX(customers!$I:$I,MATCH(subscriptions!$B146,customers!$A:$A,0))</f>
        <v>Content</v>
      </c>
    </row>
    <row r="147" spans="1:19" x14ac:dyDescent="0.25">
      <c r="A147" t="s">
        <v>575</v>
      </c>
      <c r="B147" t="s">
        <v>562</v>
      </c>
      <c r="C147" t="s">
        <v>18</v>
      </c>
      <c r="D147" s="26" t="s">
        <v>4</v>
      </c>
      <c r="E147" s="26">
        <v>45578</v>
      </c>
      <c r="F147" s="26">
        <v>45608</v>
      </c>
      <c r="G147" t="s">
        <v>53</v>
      </c>
      <c r="H147">
        <v>135</v>
      </c>
      <c r="I147" s="26">
        <f t="shared" si="13"/>
        <v>45423</v>
      </c>
      <c r="J147" s="26">
        <f t="shared" si="14"/>
        <v>45640</v>
      </c>
      <c r="K147" s="26" t="str">
        <f t="shared" si="15"/>
        <v>Pro</v>
      </c>
      <c r="L147" s="26" t="str">
        <f t="shared" si="16"/>
        <v>Monthly</v>
      </c>
      <c r="M147" s="26">
        <f t="shared" si="17"/>
        <v>45413</v>
      </c>
      <c r="N147" s="26">
        <f t="shared" ref="N147:O210" si="18">EOMONTH(E147,-1)+1</f>
        <v>45566</v>
      </c>
      <c r="O147" s="26">
        <f t="shared" si="18"/>
        <v>45597</v>
      </c>
      <c r="P147" t="str">
        <f>IF(AND('Customer LTV'!$D$5&gt;=$N147,'Customer LTV'!$D$5&lt;$O147),"Y","N")</f>
        <v>N</v>
      </c>
      <c r="Q147" t="str">
        <f>IF(AND('Customer LTV'!$D$6&gt;=$N147,'Customer LTV'!$D$6&lt;$O147),"Y","N")</f>
        <v>N</v>
      </c>
      <c r="R147" t="str">
        <f>INDEX(customers!$F:$F,MATCH(subscriptions!$B147,customers!$A:$A,0))</f>
        <v>Tech</v>
      </c>
      <c r="S147" t="str">
        <f>INDEX(customers!$I:$I,MATCH(subscriptions!$B147,customers!$A:$A,0))</f>
        <v>Content</v>
      </c>
    </row>
    <row r="148" spans="1:19" x14ac:dyDescent="0.25">
      <c r="A148" t="s">
        <v>577</v>
      </c>
      <c r="B148" t="s">
        <v>562</v>
      </c>
      <c r="C148" t="s">
        <v>18</v>
      </c>
      <c r="D148" s="26" t="s">
        <v>4</v>
      </c>
      <c r="E148" s="26">
        <v>45609</v>
      </c>
      <c r="F148" s="26">
        <v>45639</v>
      </c>
      <c r="G148" t="s">
        <v>53</v>
      </c>
      <c r="H148">
        <v>135</v>
      </c>
      <c r="I148" s="26">
        <f t="shared" si="13"/>
        <v>45423</v>
      </c>
      <c r="J148" s="26">
        <f t="shared" si="14"/>
        <v>45640</v>
      </c>
      <c r="K148" s="26" t="str">
        <f t="shared" si="15"/>
        <v>Pro</v>
      </c>
      <c r="L148" s="26" t="str">
        <f t="shared" si="16"/>
        <v>Monthly</v>
      </c>
      <c r="M148" s="26">
        <f t="shared" si="17"/>
        <v>45413</v>
      </c>
      <c r="N148" s="26">
        <f t="shared" si="18"/>
        <v>45597</v>
      </c>
      <c r="O148" s="26">
        <f t="shared" si="18"/>
        <v>45627</v>
      </c>
      <c r="P148" t="str">
        <f>IF(AND('Customer LTV'!$D$5&gt;=$N148,'Customer LTV'!$D$5&lt;$O148),"Y","N")</f>
        <v>N</v>
      </c>
      <c r="Q148" t="str">
        <f>IF(AND('Customer LTV'!$D$6&gt;=$N148,'Customer LTV'!$D$6&lt;$O148),"Y","N")</f>
        <v>N</v>
      </c>
      <c r="R148" t="str">
        <f>INDEX(customers!$F:$F,MATCH(subscriptions!$B148,customers!$A:$A,0))</f>
        <v>Tech</v>
      </c>
      <c r="S148" t="str">
        <f>INDEX(customers!$I:$I,MATCH(subscriptions!$B148,customers!$A:$A,0))</f>
        <v>Content</v>
      </c>
    </row>
    <row r="149" spans="1:19" x14ac:dyDescent="0.25">
      <c r="A149" t="s">
        <v>580</v>
      </c>
      <c r="B149" t="s">
        <v>562</v>
      </c>
      <c r="C149" t="s">
        <v>18</v>
      </c>
      <c r="D149" s="26" t="s">
        <v>4</v>
      </c>
      <c r="E149" s="26">
        <v>45640</v>
      </c>
      <c r="F149" s="26">
        <v>45658</v>
      </c>
      <c r="G149" t="s">
        <v>53</v>
      </c>
      <c r="H149">
        <v>135</v>
      </c>
      <c r="I149" s="26">
        <f t="shared" si="13"/>
        <v>45423</v>
      </c>
      <c r="J149" s="26">
        <f t="shared" si="14"/>
        <v>45640</v>
      </c>
      <c r="K149" s="26" t="str">
        <f t="shared" si="15"/>
        <v>Pro</v>
      </c>
      <c r="L149" s="26" t="str">
        <f t="shared" si="16"/>
        <v>Monthly</v>
      </c>
      <c r="M149" s="26">
        <f t="shared" si="17"/>
        <v>45413</v>
      </c>
      <c r="N149" s="26">
        <f t="shared" si="18"/>
        <v>45627</v>
      </c>
      <c r="O149" s="26">
        <f t="shared" si="18"/>
        <v>45658</v>
      </c>
      <c r="P149" t="str">
        <f>IF(AND('Customer LTV'!$D$5&gt;=$N149,'Customer LTV'!$D$5&lt;$O149),"Y","N")</f>
        <v>N</v>
      </c>
      <c r="Q149" t="str">
        <f>IF(AND('Customer LTV'!$D$6&gt;=$N149,'Customer LTV'!$D$6&lt;$O149),"Y","N")</f>
        <v>N</v>
      </c>
      <c r="R149" t="str">
        <f>INDEX(customers!$F:$F,MATCH(subscriptions!$B149,customers!$A:$A,0))</f>
        <v>Tech</v>
      </c>
      <c r="S149" t="str">
        <f>INDEX(customers!$I:$I,MATCH(subscriptions!$B149,customers!$A:$A,0))</f>
        <v>Content</v>
      </c>
    </row>
    <row r="150" spans="1:19" x14ac:dyDescent="0.25">
      <c r="A150" t="s">
        <v>3959</v>
      </c>
      <c r="B150" t="s">
        <v>3958</v>
      </c>
      <c r="C150" t="s">
        <v>18</v>
      </c>
      <c r="D150" s="26" t="s">
        <v>4</v>
      </c>
      <c r="E150" s="26">
        <v>45560</v>
      </c>
      <c r="F150" s="26">
        <v>45590</v>
      </c>
      <c r="G150" t="s">
        <v>55</v>
      </c>
      <c r="H150">
        <v>135</v>
      </c>
      <c r="I150" s="26">
        <f t="shared" si="13"/>
        <v>45560</v>
      </c>
      <c r="J150" s="26">
        <f t="shared" si="14"/>
        <v>45653</v>
      </c>
      <c r="K150" s="26" t="str">
        <f t="shared" si="15"/>
        <v>Basic</v>
      </c>
      <c r="L150" s="26" t="str">
        <f t="shared" si="16"/>
        <v>Monthly</v>
      </c>
      <c r="M150" s="26">
        <f t="shared" si="17"/>
        <v>45536</v>
      </c>
      <c r="N150" s="26">
        <f t="shared" si="18"/>
        <v>45536</v>
      </c>
      <c r="O150" s="26">
        <f t="shared" si="18"/>
        <v>45566</v>
      </c>
      <c r="P150" t="str">
        <f>IF(AND('Customer LTV'!$D$5&gt;=$N150,'Customer LTV'!$D$5&lt;$O150),"Y","N")</f>
        <v>N</v>
      </c>
      <c r="Q150" t="str">
        <f>IF(AND('Customer LTV'!$D$6&gt;=$N150,'Customer LTV'!$D$6&lt;$O150),"Y","N")</f>
        <v>N</v>
      </c>
      <c r="R150" t="str">
        <f>INDEX(customers!$F:$F,MATCH(subscriptions!$B150,customers!$A:$A,0))</f>
        <v>Healthcare</v>
      </c>
      <c r="S150" t="str">
        <f>INDEX(customers!$I:$I,MATCH(subscriptions!$B150,customers!$A:$A,0))</f>
        <v>Affiliate</v>
      </c>
    </row>
    <row r="151" spans="1:19" x14ac:dyDescent="0.25">
      <c r="A151" t="s">
        <v>3962</v>
      </c>
      <c r="B151" t="s">
        <v>3958</v>
      </c>
      <c r="C151" t="s">
        <v>19</v>
      </c>
      <c r="D151" s="26" t="s">
        <v>4</v>
      </c>
      <c r="E151" s="26">
        <v>45591</v>
      </c>
      <c r="F151" s="26">
        <v>45621</v>
      </c>
      <c r="G151" t="s">
        <v>53</v>
      </c>
      <c r="H151">
        <v>315</v>
      </c>
      <c r="I151" s="26">
        <f t="shared" si="13"/>
        <v>45560</v>
      </c>
      <c r="J151" s="26">
        <f t="shared" si="14"/>
        <v>45653</v>
      </c>
      <c r="K151" s="26" t="str">
        <f t="shared" si="15"/>
        <v>Basic</v>
      </c>
      <c r="L151" s="26" t="str">
        <f t="shared" si="16"/>
        <v>Monthly</v>
      </c>
      <c r="M151" s="26">
        <f t="shared" si="17"/>
        <v>45536</v>
      </c>
      <c r="N151" s="26">
        <f t="shared" si="18"/>
        <v>45566</v>
      </c>
      <c r="O151" s="26">
        <f t="shared" si="18"/>
        <v>45597</v>
      </c>
      <c r="P151" t="str">
        <f>IF(AND('Customer LTV'!$D$5&gt;=$N151,'Customer LTV'!$D$5&lt;$O151),"Y","N")</f>
        <v>N</v>
      </c>
      <c r="Q151" t="str">
        <f>IF(AND('Customer LTV'!$D$6&gt;=$N151,'Customer LTV'!$D$6&lt;$O151),"Y","N")</f>
        <v>N</v>
      </c>
      <c r="R151" t="str">
        <f>INDEX(customers!$F:$F,MATCH(subscriptions!$B151,customers!$A:$A,0))</f>
        <v>Healthcare</v>
      </c>
      <c r="S151" t="str">
        <f>INDEX(customers!$I:$I,MATCH(subscriptions!$B151,customers!$A:$A,0))</f>
        <v>Affiliate</v>
      </c>
    </row>
    <row r="152" spans="1:19" x14ac:dyDescent="0.25">
      <c r="A152" t="s">
        <v>3964</v>
      </c>
      <c r="B152" t="s">
        <v>3958</v>
      </c>
      <c r="C152" t="s">
        <v>19</v>
      </c>
      <c r="D152" s="26" t="s">
        <v>4</v>
      </c>
      <c r="E152" s="26">
        <v>45622</v>
      </c>
      <c r="F152" s="26">
        <v>45652</v>
      </c>
      <c r="G152" t="s">
        <v>53</v>
      </c>
      <c r="H152">
        <v>315</v>
      </c>
      <c r="I152" s="26">
        <f t="shared" si="13"/>
        <v>45560</v>
      </c>
      <c r="J152" s="26">
        <f t="shared" si="14"/>
        <v>45653</v>
      </c>
      <c r="K152" s="26" t="str">
        <f t="shared" si="15"/>
        <v>Basic</v>
      </c>
      <c r="L152" s="26" t="str">
        <f t="shared" si="16"/>
        <v>Monthly</v>
      </c>
      <c r="M152" s="26">
        <f t="shared" si="17"/>
        <v>45536</v>
      </c>
      <c r="N152" s="26">
        <f t="shared" si="18"/>
        <v>45597</v>
      </c>
      <c r="O152" s="26">
        <f t="shared" si="18"/>
        <v>45627</v>
      </c>
      <c r="P152" t="str">
        <f>IF(AND('Customer LTV'!$D$5&gt;=$N152,'Customer LTV'!$D$5&lt;$O152),"Y","N")</f>
        <v>N</v>
      </c>
      <c r="Q152" t="str">
        <f>IF(AND('Customer LTV'!$D$6&gt;=$N152,'Customer LTV'!$D$6&lt;$O152),"Y","N")</f>
        <v>N</v>
      </c>
      <c r="R152" t="str">
        <f>INDEX(customers!$F:$F,MATCH(subscriptions!$B152,customers!$A:$A,0))</f>
        <v>Healthcare</v>
      </c>
      <c r="S152" t="str">
        <f>INDEX(customers!$I:$I,MATCH(subscriptions!$B152,customers!$A:$A,0))</f>
        <v>Affiliate</v>
      </c>
    </row>
    <row r="153" spans="1:19" x14ac:dyDescent="0.25">
      <c r="A153" t="s">
        <v>3967</v>
      </c>
      <c r="B153" t="s">
        <v>3958</v>
      </c>
      <c r="C153" t="s">
        <v>19</v>
      </c>
      <c r="D153" s="26" t="s">
        <v>4</v>
      </c>
      <c r="E153" s="26">
        <v>45653</v>
      </c>
      <c r="F153" s="26">
        <v>45658</v>
      </c>
      <c r="G153" t="s">
        <v>53</v>
      </c>
      <c r="H153">
        <v>315</v>
      </c>
      <c r="I153" s="26">
        <f t="shared" si="13"/>
        <v>45560</v>
      </c>
      <c r="J153" s="26">
        <f t="shared" si="14"/>
        <v>45653</v>
      </c>
      <c r="K153" s="26" t="str">
        <f t="shared" si="15"/>
        <v>Basic</v>
      </c>
      <c r="L153" s="26" t="str">
        <f t="shared" si="16"/>
        <v>Monthly</v>
      </c>
      <c r="M153" s="26">
        <f t="shared" si="17"/>
        <v>45536</v>
      </c>
      <c r="N153" s="26">
        <f t="shared" si="18"/>
        <v>45627</v>
      </c>
      <c r="O153" s="26">
        <f t="shared" si="18"/>
        <v>45658</v>
      </c>
      <c r="P153" t="str">
        <f>IF(AND('Customer LTV'!$D$5&gt;=$N153,'Customer LTV'!$D$5&lt;$O153),"Y","N")</f>
        <v>N</v>
      </c>
      <c r="Q153" t="str">
        <f>IF(AND('Customer LTV'!$D$6&gt;=$N153,'Customer LTV'!$D$6&lt;$O153),"Y","N")</f>
        <v>N</v>
      </c>
      <c r="R153" t="str">
        <f>INDEX(customers!$F:$F,MATCH(subscriptions!$B153,customers!$A:$A,0))</f>
        <v>Healthcare</v>
      </c>
      <c r="S153" t="str">
        <f>INDEX(customers!$I:$I,MATCH(subscriptions!$B153,customers!$A:$A,0))</f>
        <v>Affiliate</v>
      </c>
    </row>
    <row r="154" spans="1:19" x14ac:dyDescent="0.25">
      <c r="A154" t="s">
        <v>3319</v>
      </c>
      <c r="B154" t="s">
        <v>3318</v>
      </c>
      <c r="C154" t="s">
        <v>17</v>
      </c>
      <c r="D154" s="26" t="s">
        <v>4</v>
      </c>
      <c r="E154" s="26">
        <v>44936</v>
      </c>
      <c r="F154" s="26">
        <v>44966</v>
      </c>
      <c r="G154" t="s">
        <v>55</v>
      </c>
      <c r="H154">
        <v>75</v>
      </c>
      <c r="I154" s="26">
        <f t="shared" si="13"/>
        <v>44936</v>
      </c>
      <c r="J154" s="26">
        <f t="shared" si="14"/>
        <v>45370</v>
      </c>
      <c r="K154" s="26" t="str">
        <f t="shared" si="15"/>
        <v>Basic</v>
      </c>
      <c r="L154" s="26" t="str">
        <f t="shared" si="16"/>
        <v>Monthly</v>
      </c>
      <c r="M154" s="26">
        <f t="shared" si="17"/>
        <v>44927</v>
      </c>
      <c r="N154" s="26">
        <f t="shared" si="18"/>
        <v>44927</v>
      </c>
      <c r="O154" s="26">
        <f t="shared" si="18"/>
        <v>44958</v>
      </c>
      <c r="P154" t="str">
        <f>IF(AND('Customer LTV'!$D$5&gt;=$N154,'Customer LTV'!$D$5&lt;$O154),"Y","N")</f>
        <v>Y</v>
      </c>
      <c r="Q154" t="str">
        <f>IF(AND('Customer LTV'!$D$6&gt;=$N154,'Customer LTV'!$D$6&lt;$O154),"Y","N")</f>
        <v>N</v>
      </c>
      <c r="R154" t="str">
        <f>INDEX(customers!$F:$F,MATCH(subscriptions!$B154,customers!$A:$A,0))</f>
        <v>Healthcare</v>
      </c>
      <c r="S154" t="str">
        <f>INDEX(customers!$I:$I,MATCH(subscriptions!$B154,customers!$A:$A,0))</f>
        <v>Affiliate</v>
      </c>
    </row>
    <row r="155" spans="1:19" x14ac:dyDescent="0.25">
      <c r="A155" t="s">
        <v>3321</v>
      </c>
      <c r="B155" t="s">
        <v>3318</v>
      </c>
      <c r="C155" t="s">
        <v>18</v>
      </c>
      <c r="D155" s="26" t="s">
        <v>4</v>
      </c>
      <c r="E155" s="26">
        <v>44967</v>
      </c>
      <c r="F155" s="26">
        <v>44997</v>
      </c>
      <c r="G155" t="s">
        <v>53</v>
      </c>
      <c r="H155">
        <v>135</v>
      </c>
      <c r="I155" s="26">
        <f t="shared" si="13"/>
        <v>44936</v>
      </c>
      <c r="J155" s="26">
        <f t="shared" si="14"/>
        <v>45370</v>
      </c>
      <c r="K155" s="26" t="str">
        <f t="shared" si="15"/>
        <v>Basic</v>
      </c>
      <c r="L155" s="26" t="str">
        <f t="shared" si="16"/>
        <v>Monthly</v>
      </c>
      <c r="M155" s="26">
        <f t="shared" si="17"/>
        <v>44927</v>
      </c>
      <c r="N155" s="26">
        <f t="shared" si="18"/>
        <v>44958</v>
      </c>
      <c r="O155" s="26">
        <f t="shared" si="18"/>
        <v>44986</v>
      </c>
      <c r="P155" t="str">
        <f>IF(AND('Customer LTV'!$D$5&gt;=$N155,'Customer LTV'!$D$5&lt;$O155),"Y","N")</f>
        <v>N</v>
      </c>
      <c r="Q155" t="str">
        <f>IF(AND('Customer LTV'!$D$6&gt;=$N155,'Customer LTV'!$D$6&lt;$O155),"Y","N")</f>
        <v>N</v>
      </c>
      <c r="R155" t="str">
        <f>INDEX(customers!$F:$F,MATCH(subscriptions!$B155,customers!$A:$A,0))</f>
        <v>Healthcare</v>
      </c>
      <c r="S155" t="str">
        <f>INDEX(customers!$I:$I,MATCH(subscriptions!$B155,customers!$A:$A,0))</f>
        <v>Affiliate</v>
      </c>
    </row>
    <row r="156" spans="1:19" x14ac:dyDescent="0.25">
      <c r="A156" t="s">
        <v>3324</v>
      </c>
      <c r="B156" t="s">
        <v>3318</v>
      </c>
      <c r="C156" t="s">
        <v>18</v>
      </c>
      <c r="D156" s="26" t="s">
        <v>4</v>
      </c>
      <c r="E156" s="26">
        <v>44998</v>
      </c>
      <c r="F156" s="26">
        <v>45028</v>
      </c>
      <c r="G156" t="s">
        <v>53</v>
      </c>
      <c r="H156">
        <v>135</v>
      </c>
      <c r="I156" s="26">
        <f t="shared" si="13"/>
        <v>44936</v>
      </c>
      <c r="J156" s="26">
        <f t="shared" si="14"/>
        <v>45370</v>
      </c>
      <c r="K156" s="26" t="str">
        <f t="shared" si="15"/>
        <v>Basic</v>
      </c>
      <c r="L156" s="26" t="str">
        <f t="shared" si="16"/>
        <v>Monthly</v>
      </c>
      <c r="M156" s="26">
        <f t="shared" si="17"/>
        <v>44927</v>
      </c>
      <c r="N156" s="26">
        <f t="shared" si="18"/>
        <v>44986</v>
      </c>
      <c r="O156" s="26">
        <f t="shared" si="18"/>
        <v>45017</v>
      </c>
      <c r="P156" t="str">
        <f>IF(AND('Customer LTV'!$D$5&gt;=$N156,'Customer LTV'!$D$5&lt;$O156),"Y","N")</f>
        <v>N</v>
      </c>
      <c r="Q156" t="str">
        <f>IF(AND('Customer LTV'!$D$6&gt;=$N156,'Customer LTV'!$D$6&lt;$O156),"Y","N")</f>
        <v>N</v>
      </c>
      <c r="R156" t="str">
        <f>INDEX(customers!$F:$F,MATCH(subscriptions!$B156,customers!$A:$A,0))</f>
        <v>Healthcare</v>
      </c>
      <c r="S156" t="str">
        <f>INDEX(customers!$I:$I,MATCH(subscriptions!$B156,customers!$A:$A,0))</f>
        <v>Affiliate</v>
      </c>
    </row>
    <row r="157" spans="1:19" x14ac:dyDescent="0.25">
      <c r="A157" t="s">
        <v>3326</v>
      </c>
      <c r="B157" t="s">
        <v>3318</v>
      </c>
      <c r="C157" t="s">
        <v>18</v>
      </c>
      <c r="D157" s="26" t="s">
        <v>4</v>
      </c>
      <c r="E157" s="26">
        <v>45029</v>
      </c>
      <c r="F157" s="26">
        <v>45059</v>
      </c>
      <c r="G157" t="s">
        <v>53</v>
      </c>
      <c r="H157">
        <v>135</v>
      </c>
      <c r="I157" s="26">
        <f t="shared" si="13"/>
        <v>44936</v>
      </c>
      <c r="J157" s="26">
        <f t="shared" si="14"/>
        <v>45370</v>
      </c>
      <c r="K157" s="26" t="str">
        <f t="shared" si="15"/>
        <v>Basic</v>
      </c>
      <c r="L157" s="26" t="str">
        <f t="shared" si="16"/>
        <v>Monthly</v>
      </c>
      <c r="M157" s="26">
        <f t="shared" si="17"/>
        <v>44927</v>
      </c>
      <c r="N157" s="26">
        <f t="shared" si="18"/>
        <v>45017</v>
      </c>
      <c r="O157" s="26">
        <f t="shared" si="18"/>
        <v>45047</v>
      </c>
      <c r="P157" t="str">
        <f>IF(AND('Customer LTV'!$D$5&gt;=$N157,'Customer LTV'!$D$5&lt;$O157),"Y","N")</f>
        <v>N</v>
      </c>
      <c r="Q157" t="str">
        <f>IF(AND('Customer LTV'!$D$6&gt;=$N157,'Customer LTV'!$D$6&lt;$O157),"Y","N")</f>
        <v>N</v>
      </c>
      <c r="R157" t="str">
        <f>INDEX(customers!$F:$F,MATCH(subscriptions!$B157,customers!$A:$A,0))</f>
        <v>Healthcare</v>
      </c>
      <c r="S157" t="str">
        <f>INDEX(customers!$I:$I,MATCH(subscriptions!$B157,customers!$A:$A,0))</f>
        <v>Affiliate</v>
      </c>
    </row>
    <row r="158" spans="1:19" x14ac:dyDescent="0.25">
      <c r="A158" t="s">
        <v>3329</v>
      </c>
      <c r="B158" t="s">
        <v>3318</v>
      </c>
      <c r="C158" t="s">
        <v>18</v>
      </c>
      <c r="D158" s="26" t="s">
        <v>4</v>
      </c>
      <c r="E158" s="26">
        <v>45060</v>
      </c>
      <c r="F158" s="26">
        <v>45090</v>
      </c>
      <c r="G158" t="s">
        <v>53</v>
      </c>
      <c r="H158">
        <v>135</v>
      </c>
      <c r="I158" s="26">
        <f t="shared" si="13"/>
        <v>44936</v>
      </c>
      <c r="J158" s="26">
        <f t="shared" si="14"/>
        <v>45370</v>
      </c>
      <c r="K158" s="26" t="str">
        <f t="shared" si="15"/>
        <v>Basic</v>
      </c>
      <c r="L158" s="26" t="str">
        <f t="shared" si="16"/>
        <v>Monthly</v>
      </c>
      <c r="M158" s="26">
        <f t="shared" si="17"/>
        <v>44927</v>
      </c>
      <c r="N158" s="26">
        <f t="shared" si="18"/>
        <v>45047</v>
      </c>
      <c r="O158" s="26">
        <f t="shared" si="18"/>
        <v>45078</v>
      </c>
      <c r="P158" t="str">
        <f>IF(AND('Customer LTV'!$D$5&gt;=$N158,'Customer LTV'!$D$5&lt;$O158),"Y","N")</f>
        <v>N</v>
      </c>
      <c r="Q158" t="str">
        <f>IF(AND('Customer LTV'!$D$6&gt;=$N158,'Customer LTV'!$D$6&lt;$O158),"Y","N")</f>
        <v>N</v>
      </c>
      <c r="R158" t="str">
        <f>INDEX(customers!$F:$F,MATCH(subscriptions!$B158,customers!$A:$A,0))</f>
        <v>Healthcare</v>
      </c>
      <c r="S158" t="str">
        <f>INDEX(customers!$I:$I,MATCH(subscriptions!$B158,customers!$A:$A,0))</f>
        <v>Affiliate</v>
      </c>
    </row>
    <row r="159" spans="1:19" x14ac:dyDescent="0.25">
      <c r="A159" t="s">
        <v>3331</v>
      </c>
      <c r="B159" t="s">
        <v>3318</v>
      </c>
      <c r="C159" t="s">
        <v>18</v>
      </c>
      <c r="D159" s="26" t="s">
        <v>4</v>
      </c>
      <c r="E159" s="26">
        <v>45091</v>
      </c>
      <c r="F159" s="26">
        <v>45121</v>
      </c>
      <c r="G159" t="s">
        <v>53</v>
      </c>
      <c r="H159">
        <v>135</v>
      </c>
      <c r="I159" s="26">
        <f t="shared" si="13"/>
        <v>44936</v>
      </c>
      <c r="J159" s="26">
        <f t="shared" si="14"/>
        <v>45370</v>
      </c>
      <c r="K159" s="26" t="str">
        <f t="shared" si="15"/>
        <v>Basic</v>
      </c>
      <c r="L159" s="26" t="str">
        <f t="shared" si="16"/>
        <v>Monthly</v>
      </c>
      <c r="M159" s="26">
        <f t="shared" si="17"/>
        <v>44927</v>
      </c>
      <c r="N159" s="26">
        <f t="shared" si="18"/>
        <v>45078</v>
      </c>
      <c r="O159" s="26">
        <f t="shared" si="18"/>
        <v>45108</v>
      </c>
      <c r="P159" t="str">
        <f>IF(AND('Customer LTV'!$D$5&gt;=$N159,'Customer LTV'!$D$5&lt;$O159),"Y","N")</f>
        <v>N</v>
      </c>
      <c r="Q159" t="str">
        <f>IF(AND('Customer LTV'!$D$6&gt;=$N159,'Customer LTV'!$D$6&lt;$O159),"Y","N")</f>
        <v>N</v>
      </c>
      <c r="R159" t="str">
        <f>INDEX(customers!$F:$F,MATCH(subscriptions!$B159,customers!$A:$A,0))</f>
        <v>Healthcare</v>
      </c>
      <c r="S159" t="str">
        <f>INDEX(customers!$I:$I,MATCH(subscriptions!$B159,customers!$A:$A,0))</f>
        <v>Affiliate</v>
      </c>
    </row>
    <row r="160" spans="1:19" x14ac:dyDescent="0.25">
      <c r="A160" t="s">
        <v>3334</v>
      </c>
      <c r="B160" t="s">
        <v>3318</v>
      </c>
      <c r="C160" t="s">
        <v>18</v>
      </c>
      <c r="D160" s="26" t="s">
        <v>4</v>
      </c>
      <c r="E160" s="26">
        <v>45122</v>
      </c>
      <c r="F160" s="26">
        <v>45152</v>
      </c>
      <c r="G160" t="s">
        <v>53</v>
      </c>
      <c r="H160">
        <v>135</v>
      </c>
      <c r="I160" s="26">
        <f t="shared" si="13"/>
        <v>44936</v>
      </c>
      <c r="J160" s="26">
        <f t="shared" si="14"/>
        <v>45370</v>
      </c>
      <c r="K160" s="26" t="str">
        <f t="shared" si="15"/>
        <v>Basic</v>
      </c>
      <c r="L160" s="26" t="str">
        <f t="shared" si="16"/>
        <v>Monthly</v>
      </c>
      <c r="M160" s="26">
        <f t="shared" si="17"/>
        <v>44927</v>
      </c>
      <c r="N160" s="26">
        <f t="shared" si="18"/>
        <v>45108</v>
      </c>
      <c r="O160" s="26">
        <f t="shared" si="18"/>
        <v>45139</v>
      </c>
      <c r="P160" t="str">
        <f>IF(AND('Customer LTV'!$D$5&gt;=$N160,'Customer LTV'!$D$5&lt;$O160),"Y","N")</f>
        <v>N</v>
      </c>
      <c r="Q160" t="str">
        <f>IF(AND('Customer LTV'!$D$6&gt;=$N160,'Customer LTV'!$D$6&lt;$O160),"Y","N")</f>
        <v>N</v>
      </c>
      <c r="R160" t="str">
        <f>INDEX(customers!$F:$F,MATCH(subscriptions!$B160,customers!$A:$A,0))</f>
        <v>Healthcare</v>
      </c>
      <c r="S160" t="str">
        <f>INDEX(customers!$I:$I,MATCH(subscriptions!$B160,customers!$A:$A,0))</f>
        <v>Affiliate</v>
      </c>
    </row>
    <row r="161" spans="1:19" x14ac:dyDescent="0.25">
      <c r="A161" t="s">
        <v>3336</v>
      </c>
      <c r="B161" t="s">
        <v>3318</v>
      </c>
      <c r="C161" t="s">
        <v>18</v>
      </c>
      <c r="D161" s="26" t="s">
        <v>4</v>
      </c>
      <c r="E161" s="26">
        <v>45153</v>
      </c>
      <c r="F161" s="26">
        <v>45183</v>
      </c>
      <c r="G161" t="s">
        <v>53</v>
      </c>
      <c r="H161">
        <v>135</v>
      </c>
      <c r="I161" s="26">
        <f t="shared" si="13"/>
        <v>44936</v>
      </c>
      <c r="J161" s="26">
        <f t="shared" si="14"/>
        <v>45370</v>
      </c>
      <c r="K161" s="26" t="str">
        <f t="shared" si="15"/>
        <v>Basic</v>
      </c>
      <c r="L161" s="26" t="str">
        <f t="shared" si="16"/>
        <v>Monthly</v>
      </c>
      <c r="M161" s="26">
        <f t="shared" si="17"/>
        <v>44927</v>
      </c>
      <c r="N161" s="26">
        <f t="shared" si="18"/>
        <v>45139</v>
      </c>
      <c r="O161" s="26">
        <f t="shared" si="18"/>
        <v>45170</v>
      </c>
      <c r="P161" t="str">
        <f>IF(AND('Customer LTV'!$D$5&gt;=$N161,'Customer LTV'!$D$5&lt;$O161),"Y","N")</f>
        <v>N</v>
      </c>
      <c r="Q161" t="str">
        <f>IF(AND('Customer LTV'!$D$6&gt;=$N161,'Customer LTV'!$D$6&lt;$O161),"Y","N")</f>
        <v>N</v>
      </c>
      <c r="R161" t="str">
        <f>INDEX(customers!$F:$F,MATCH(subscriptions!$B161,customers!$A:$A,0))</f>
        <v>Healthcare</v>
      </c>
      <c r="S161" t="str">
        <f>INDEX(customers!$I:$I,MATCH(subscriptions!$B161,customers!$A:$A,0))</f>
        <v>Affiliate</v>
      </c>
    </row>
    <row r="162" spans="1:19" x14ac:dyDescent="0.25">
      <c r="A162" t="s">
        <v>3338</v>
      </c>
      <c r="B162" t="s">
        <v>3318</v>
      </c>
      <c r="C162" t="s">
        <v>18</v>
      </c>
      <c r="D162" s="26" t="s">
        <v>4</v>
      </c>
      <c r="E162" s="26">
        <v>45184</v>
      </c>
      <c r="F162" s="26">
        <v>45214</v>
      </c>
      <c r="G162" t="s">
        <v>53</v>
      </c>
      <c r="H162">
        <v>135</v>
      </c>
      <c r="I162" s="26">
        <f t="shared" si="13"/>
        <v>44936</v>
      </c>
      <c r="J162" s="26">
        <f t="shared" si="14"/>
        <v>45370</v>
      </c>
      <c r="K162" s="26" t="str">
        <f t="shared" si="15"/>
        <v>Basic</v>
      </c>
      <c r="L162" s="26" t="str">
        <f t="shared" si="16"/>
        <v>Monthly</v>
      </c>
      <c r="M162" s="26">
        <f t="shared" si="17"/>
        <v>44927</v>
      </c>
      <c r="N162" s="26">
        <f t="shared" si="18"/>
        <v>45170</v>
      </c>
      <c r="O162" s="26">
        <f t="shared" si="18"/>
        <v>45200</v>
      </c>
      <c r="P162" t="str">
        <f>IF(AND('Customer LTV'!$D$5&gt;=$N162,'Customer LTV'!$D$5&lt;$O162),"Y","N")</f>
        <v>N</v>
      </c>
      <c r="Q162" t="str">
        <f>IF(AND('Customer LTV'!$D$6&gt;=$N162,'Customer LTV'!$D$6&lt;$O162),"Y","N")</f>
        <v>N</v>
      </c>
      <c r="R162" t="str">
        <f>INDEX(customers!$F:$F,MATCH(subscriptions!$B162,customers!$A:$A,0))</f>
        <v>Healthcare</v>
      </c>
      <c r="S162" t="str">
        <f>INDEX(customers!$I:$I,MATCH(subscriptions!$B162,customers!$A:$A,0))</f>
        <v>Affiliate</v>
      </c>
    </row>
    <row r="163" spans="1:19" x14ac:dyDescent="0.25">
      <c r="A163" t="s">
        <v>3341</v>
      </c>
      <c r="B163" t="s">
        <v>3318</v>
      </c>
      <c r="C163" t="s">
        <v>18</v>
      </c>
      <c r="D163" s="26" t="s">
        <v>4</v>
      </c>
      <c r="E163" s="26">
        <v>45215</v>
      </c>
      <c r="F163" s="26">
        <v>45245</v>
      </c>
      <c r="G163" t="s">
        <v>53</v>
      </c>
      <c r="H163">
        <v>135</v>
      </c>
      <c r="I163" s="26">
        <f t="shared" si="13"/>
        <v>44936</v>
      </c>
      <c r="J163" s="26">
        <f t="shared" si="14"/>
        <v>45370</v>
      </c>
      <c r="K163" s="26" t="str">
        <f t="shared" si="15"/>
        <v>Basic</v>
      </c>
      <c r="L163" s="26" t="str">
        <f t="shared" si="16"/>
        <v>Monthly</v>
      </c>
      <c r="M163" s="26">
        <f t="shared" si="17"/>
        <v>44927</v>
      </c>
      <c r="N163" s="26">
        <f t="shared" si="18"/>
        <v>45200</v>
      </c>
      <c r="O163" s="26">
        <f t="shared" si="18"/>
        <v>45231</v>
      </c>
      <c r="P163" t="str">
        <f>IF(AND('Customer LTV'!$D$5&gt;=$N163,'Customer LTV'!$D$5&lt;$O163),"Y","N")</f>
        <v>N</v>
      </c>
      <c r="Q163" t="str">
        <f>IF(AND('Customer LTV'!$D$6&gt;=$N163,'Customer LTV'!$D$6&lt;$O163),"Y","N")</f>
        <v>N</v>
      </c>
      <c r="R163" t="str">
        <f>INDEX(customers!$F:$F,MATCH(subscriptions!$B163,customers!$A:$A,0))</f>
        <v>Healthcare</v>
      </c>
      <c r="S163" t="str">
        <f>INDEX(customers!$I:$I,MATCH(subscriptions!$B163,customers!$A:$A,0))</f>
        <v>Affiliate</v>
      </c>
    </row>
    <row r="164" spans="1:19" x14ac:dyDescent="0.25">
      <c r="A164" t="s">
        <v>3343</v>
      </c>
      <c r="B164" t="s">
        <v>3318</v>
      </c>
      <c r="C164" t="s">
        <v>18</v>
      </c>
      <c r="D164" s="26" t="s">
        <v>4</v>
      </c>
      <c r="E164" s="26">
        <v>45246</v>
      </c>
      <c r="F164" s="26">
        <v>45276</v>
      </c>
      <c r="G164" t="s">
        <v>53</v>
      </c>
      <c r="H164">
        <v>135</v>
      </c>
      <c r="I164" s="26">
        <f t="shared" si="13"/>
        <v>44936</v>
      </c>
      <c r="J164" s="26">
        <f t="shared" si="14"/>
        <v>45370</v>
      </c>
      <c r="K164" s="26" t="str">
        <f t="shared" si="15"/>
        <v>Basic</v>
      </c>
      <c r="L164" s="26" t="str">
        <f t="shared" si="16"/>
        <v>Monthly</v>
      </c>
      <c r="M164" s="26">
        <f t="shared" si="17"/>
        <v>44927</v>
      </c>
      <c r="N164" s="26">
        <f t="shared" si="18"/>
        <v>45231</v>
      </c>
      <c r="O164" s="26">
        <f t="shared" si="18"/>
        <v>45261</v>
      </c>
      <c r="P164" t="str">
        <f>IF(AND('Customer LTV'!$D$5&gt;=$N164,'Customer LTV'!$D$5&lt;$O164),"Y","N")</f>
        <v>N</v>
      </c>
      <c r="Q164" t="str">
        <f>IF(AND('Customer LTV'!$D$6&gt;=$N164,'Customer LTV'!$D$6&lt;$O164),"Y","N")</f>
        <v>N</v>
      </c>
      <c r="R164" t="str">
        <f>INDEX(customers!$F:$F,MATCH(subscriptions!$B164,customers!$A:$A,0))</f>
        <v>Healthcare</v>
      </c>
      <c r="S164" t="str">
        <f>INDEX(customers!$I:$I,MATCH(subscriptions!$B164,customers!$A:$A,0))</f>
        <v>Affiliate</v>
      </c>
    </row>
    <row r="165" spans="1:19" x14ac:dyDescent="0.25">
      <c r="A165" t="s">
        <v>3346</v>
      </c>
      <c r="B165" t="s">
        <v>3318</v>
      </c>
      <c r="C165" t="s">
        <v>18</v>
      </c>
      <c r="D165" s="26" t="s">
        <v>4</v>
      </c>
      <c r="E165" s="26">
        <v>45277</v>
      </c>
      <c r="F165" s="26">
        <v>45307</v>
      </c>
      <c r="G165" t="s">
        <v>53</v>
      </c>
      <c r="H165">
        <v>135</v>
      </c>
      <c r="I165" s="26">
        <f t="shared" si="13"/>
        <v>44936</v>
      </c>
      <c r="J165" s="26">
        <f t="shared" si="14"/>
        <v>45370</v>
      </c>
      <c r="K165" s="26" t="str">
        <f t="shared" si="15"/>
        <v>Basic</v>
      </c>
      <c r="L165" s="26" t="str">
        <f t="shared" si="16"/>
        <v>Monthly</v>
      </c>
      <c r="M165" s="26">
        <f t="shared" si="17"/>
        <v>44927</v>
      </c>
      <c r="N165" s="26">
        <f t="shared" si="18"/>
        <v>45261</v>
      </c>
      <c r="O165" s="26">
        <f t="shared" si="18"/>
        <v>45292</v>
      </c>
      <c r="P165" t="str">
        <f>IF(AND('Customer LTV'!$D$5&gt;=$N165,'Customer LTV'!$D$5&lt;$O165),"Y","N")</f>
        <v>N</v>
      </c>
      <c r="Q165" t="str">
        <f>IF(AND('Customer LTV'!$D$6&gt;=$N165,'Customer LTV'!$D$6&lt;$O165),"Y","N")</f>
        <v>Y</v>
      </c>
      <c r="R165" t="str">
        <f>INDEX(customers!$F:$F,MATCH(subscriptions!$B165,customers!$A:$A,0))</f>
        <v>Healthcare</v>
      </c>
      <c r="S165" t="str">
        <f>INDEX(customers!$I:$I,MATCH(subscriptions!$B165,customers!$A:$A,0))</f>
        <v>Affiliate</v>
      </c>
    </row>
    <row r="166" spans="1:19" x14ac:dyDescent="0.25">
      <c r="A166" t="s">
        <v>3348</v>
      </c>
      <c r="B166" t="s">
        <v>3318</v>
      </c>
      <c r="C166" t="s">
        <v>18</v>
      </c>
      <c r="D166" s="26" t="s">
        <v>4</v>
      </c>
      <c r="E166" s="26">
        <v>45308</v>
      </c>
      <c r="F166" s="26">
        <v>45338</v>
      </c>
      <c r="G166" t="s">
        <v>53</v>
      </c>
      <c r="H166">
        <v>135</v>
      </c>
      <c r="I166" s="26">
        <f t="shared" si="13"/>
        <v>44936</v>
      </c>
      <c r="J166" s="26">
        <f t="shared" si="14"/>
        <v>45370</v>
      </c>
      <c r="K166" s="26" t="str">
        <f t="shared" si="15"/>
        <v>Basic</v>
      </c>
      <c r="L166" s="26" t="str">
        <f t="shared" si="16"/>
        <v>Monthly</v>
      </c>
      <c r="M166" s="26">
        <f t="shared" si="17"/>
        <v>44927</v>
      </c>
      <c r="N166" s="26">
        <f t="shared" si="18"/>
        <v>45292</v>
      </c>
      <c r="O166" s="26">
        <f t="shared" si="18"/>
        <v>45323</v>
      </c>
      <c r="P166" t="str">
        <f>IF(AND('Customer LTV'!$D$5&gt;=$N166,'Customer LTV'!$D$5&lt;$O166),"Y","N")</f>
        <v>N</v>
      </c>
      <c r="Q166" t="str">
        <f>IF(AND('Customer LTV'!$D$6&gt;=$N166,'Customer LTV'!$D$6&lt;$O166),"Y","N")</f>
        <v>N</v>
      </c>
      <c r="R166" t="str">
        <f>INDEX(customers!$F:$F,MATCH(subscriptions!$B166,customers!$A:$A,0))</f>
        <v>Healthcare</v>
      </c>
      <c r="S166" t="str">
        <f>INDEX(customers!$I:$I,MATCH(subscriptions!$B166,customers!$A:$A,0))</f>
        <v>Affiliate</v>
      </c>
    </row>
    <row r="167" spans="1:19" x14ac:dyDescent="0.25">
      <c r="A167" t="s">
        <v>3350</v>
      </c>
      <c r="B167" t="s">
        <v>3318</v>
      </c>
      <c r="C167" t="s">
        <v>18</v>
      </c>
      <c r="D167" s="26" t="s">
        <v>4</v>
      </c>
      <c r="E167" s="26">
        <v>45339</v>
      </c>
      <c r="F167" s="26">
        <v>45369</v>
      </c>
      <c r="G167" t="s">
        <v>53</v>
      </c>
      <c r="H167">
        <v>135</v>
      </c>
      <c r="I167" s="26">
        <f t="shared" si="13"/>
        <v>44936</v>
      </c>
      <c r="J167" s="26">
        <f t="shared" si="14"/>
        <v>45370</v>
      </c>
      <c r="K167" s="26" t="str">
        <f t="shared" si="15"/>
        <v>Basic</v>
      </c>
      <c r="L167" s="26" t="str">
        <f t="shared" si="16"/>
        <v>Monthly</v>
      </c>
      <c r="M167" s="26">
        <f t="shared" si="17"/>
        <v>44927</v>
      </c>
      <c r="N167" s="26">
        <f t="shared" si="18"/>
        <v>45323</v>
      </c>
      <c r="O167" s="26">
        <f t="shared" si="18"/>
        <v>45352</v>
      </c>
      <c r="P167" t="str">
        <f>IF(AND('Customer LTV'!$D$5&gt;=$N167,'Customer LTV'!$D$5&lt;$O167),"Y","N")</f>
        <v>N</v>
      </c>
      <c r="Q167" t="str">
        <f>IF(AND('Customer LTV'!$D$6&gt;=$N167,'Customer LTV'!$D$6&lt;$O167),"Y","N")</f>
        <v>N</v>
      </c>
      <c r="R167" t="str">
        <f>INDEX(customers!$F:$F,MATCH(subscriptions!$B167,customers!$A:$A,0))</f>
        <v>Healthcare</v>
      </c>
      <c r="S167" t="str">
        <f>INDEX(customers!$I:$I,MATCH(subscriptions!$B167,customers!$A:$A,0))</f>
        <v>Affiliate</v>
      </c>
    </row>
    <row r="168" spans="1:19" x14ac:dyDescent="0.25">
      <c r="A168" t="s">
        <v>3353</v>
      </c>
      <c r="B168" t="s">
        <v>3318</v>
      </c>
      <c r="C168" t="s">
        <v>18</v>
      </c>
      <c r="D168" s="26" t="s">
        <v>4</v>
      </c>
      <c r="E168" s="26">
        <v>45370</v>
      </c>
      <c r="F168" s="26">
        <v>45386</v>
      </c>
      <c r="G168" t="s">
        <v>56</v>
      </c>
      <c r="H168">
        <v>135</v>
      </c>
      <c r="I168" s="26">
        <f t="shared" si="13"/>
        <v>44936</v>
      </c>
      <c r="J168" s="26">
        <f t="shared" si="14"/>
        <v>45370</v>
      </c>
      <c r="K168" s="26" t="str">
        <f t="shared" si="15"/>
        <v>Basic</v>
      </c>
      <c r="L168" s="26" t="str">
        <f t="shared" si="16"/>
        <v>Monthly</v>
      </c>
      <c r="M168" s="26">
        <f t="shared" si="17"/>
        <v>44927</v>
      </c>
      <c r="N168" s="26">
        <f t="shared" si="18"/>
        <v>45352</v>
      </c>
      <c r="O168" s="26">
        <f t="shared" si="18"/>
        <v>45383</v>
      </c>
      <c r="P168" t="str">
        <f>IF(AND('Customer LTV'!$D$5&gt;=$N168,'Customer LTV'!$D$5&lt;$O168),"Y","N")</f>
        <v>N</v>
      </c>
      <c r="Q168" t="str">
        <f>IF(AND('Customer LTV'!$D$6&gt;=$N168,'Customer LTV'!$D$6&lt;$O168),"Y","N")</f>
        <v>N</v>
      </c>
      <c r="R168" t="str">
        <f>INDEX(customers!$F:$F,MATCH(subscriptions!$B168,customers!$A:$A,0))</f>
        <v>Healthcare</v>
      </c>
      <c r="S168" t="str">
        <f>INDEX(customers!$I:$I,MATCH(subscriptions!$B168,customers!$A:$A,0))</f>
        <v>Affiliate</v>
      </c>
    </row>
    <row r="169" spans="1:19" x14ac:dyDescent="0.25">
      <c r="A169" t="s">
        <v>3746</v>
      </c>
      <c r="B169" t="s">
        <v>3745</v>
      </c>
      <c r="C169" t="s">
        <v>17</v>
      </c>
      <c r="D169" s="26" t="s">
        <v>4</v>
      </c>
      <c r="E169" s="26">
        <v>45517</v>
      </c>
      <c r="F169" s="26">
        <v>45547</v>
      </c>
      <c r="G169" t="s">
        <v>53</v>
      </c>
      <c r="H169">
        <v>75</v>
      </c>
      <c r="I169" s="26">
        <f t="shared" si="13"/>
        <v>45517</v>
      </c>
      <c r="J169" s="26">
        <f t="shared" si="14"/>
        <v>45641</v>
      </c>
      <c r="K169" s="26" t="str">
        <f t="shared" si="15"/>
        <v>Basic</v>
      </c>
      <c r="L169" s="26" t="str">
        <f t="shared" si="16"/>
        <v>Monthly</v>
      </c>
      <c r="M169" s="26">
        <f t="shared" si="17"/>
        <v>45505</v>
      </c>
      <c r="N169" s="26">
        <f t="shared" si="18"/>
        <v>45505</v>
      </c>
      <c r="O169" s="26">
        <f t="shared" si="18"/>
        <v>45536</v>
      </c>
      <c r="P169" t="str">
        <f>IF(AND('Customer LTV'!$D$5&gt;=$N169,'Customer LTV'!$D$5&lt;$O169),"Y","N")</f>
        <v>N</v>
      </c>
      <c r="Q169" t="str">
        <f>IF(AND('Customer LTV'!$D$6&gt;=$N169,'Customer LTV'!$D$6&lt;$O169),"Y","N")</f>
        <v>N</v>
      </c>
      <c r="R169" t="str">
        <f>INDEX(customers!$F:$F,MATCH(subscriptions!$B169,customers!$A:$A,0))</f>
        <v>Tech</v>
      </c>
      <c r="S169" t="str">
        <f>INDEX(customers!$I:$I,MATCH(subscriptions!$B169,customers!$A:$A,0))</f>
        <v>Affiliate</v>
      </c>
    </row>
    <row r="170" spans="1:19" x14ac:dyDescent="0.25">
      <c r="A170" t="s">
        <v>3748</v>
      </c>
      <c r="B170" t="s">
        <v>3745</v>
      </c>
      <c r="C170" t="s">
        <v>17</v>
      </c>
      <c r="D170" s="26" t="s">
        <v>4</v>
      </c>
      <c r="E170" s="26">
        <v>45548</v>
      </c>
      <c r="F170" s="26">
        <v>45578</v>
      </c>
      <c r="G170" t="s">
        <v>53</v>
      </c>
      <c r="H170">
        <v>75</v>
      </c>
      <c r="I170" s="26">
        <f t="shared" si="13"/>
        <v>45517</v>
      </c>
      <c r="J170" s="26">
        <f t="shared" si="14"/>
        <v>45641</v>
      </c>
      <c r="K170" s="26" t="str">
        <f t="shared" si="15"/>
        <v>Basic</v>
      </c>
      <c r="L170" s="26" t="str">
        <f t="shared" si="16"/>
        <v>Monthly</v>
      </c>
      <c r="M170" s="26">
        <f t="shared" si="17"/>
        <v>45505</v>
      </c>
      <c r="N170" s="26">
        <f t="shared" si="18"/>
        <v>45536</v>
      </c>
      <c r="O170" s="26">
        <f t="shared" si="18"/>
        <v>45566</v>
      </c>
      <c r="P170" t="str">
        <f>IF(AND('Customer LTV'!$D$5&gt;=$N170,'Customer LTV'!$D$5&lt;$O170),"Y","N")</f>
        <v>N</v>
      </c>
      <c r="Q170" t="str">
        <f>IF(AND('Customer LTV'!$D$6&gt;=$N170,'Customer LTV'!$D$6&lt;$O170),"Y","N")</f>
        <v>N</v>
      </c>
      <c r="R170" t="str">
        <f>INDEX(customers!$F:$F,MATCH(subscriptions!$B170,customers!$A:$A,0))</f>
        <v>Tech</v>
      </c>
      <c r="S170" t="str">
        <f>INDEX(customers!$I:$I,MATCH(subscriptions!$B170,customers!$A:$A,0))</f>
        <v>Affiliate</v>
      </c>
    </row>
    <row r="171" spans="1:19" x14ac:dyDescent="0.25">
      <c r="A171" t="s">
        <v>3751</v>
      </c>
      <c r="B171" t="s">
        <v>3745</v>
      </c>
      <c r="C171" t="s">
        <v>17</v>
      </c>
      <c r="D171" s="26" t="s">
        <v>4</v>
      </c>
      <c r="E171" s="26">
        <v>45579</v>
      </c>
      <c r="F171" s="26">
        <v>45609</v>
      </c>
      <c r="G171" t="s">
        <v>53</v>
      </c>
      <c r="H171">
        <v>75</v>
      </c>
      <c r="I171" s="26">
        <f t="shared" si="13"/>
        <v>45517</v>
      </c>
      <c r="J171" s="26">
        <f t="shared" si="14"/>
        <v>45641</v>
      </c>
      <c r="K171" s="26" t="str">
        <f t="shared" si="15"/>
        <v>Basic</v>
      </c>
      <c r="L171" s="26" t="str">
        <f t="shared" si="16"/>
        <v>Monthly</v>
      </c>
      <c r="M171" s="26">
        <f t="shared" si="17"/>
        <v>45505</v>
      </c>
      <c r="N171" s="26">
        <f t="shared" si="18"/>
        <v>45566</v>
      </c>
      <c r="O171" s="26">
        <f t="shared" si="18"/>
        <v>45597</v>
      </c>
      <c r="P171" t="str">
        <f>IF(AND('Customer LTV'!$D$5&gt;=$N171,'Customer LTV'!$D$5&lt;$O171),"Y","N")</f>
        <v>N</v>
      </c>
      <c r="Q171" t="str">
        <f>IF(AND('Customer LTV'!$D$6&gt;=$N171,'Customer LTV'!$D$6&lt;$O171),"Y","N")</f>
        <v>N</v>
      </c>
      <c r="R171" t="str">
        <f>INDEX(customers!$F:$F,MATCH(subscriptions!$B171,customers!$A:$A,0))</f>
        <v>Tech</v>
      </c>
      <c r="S171" t="str">
        <f>INDEX(customers!$I:$I,MATCH(subscriptions!$B171,customers!$A:$A,0))</f>
        <v>Affiliate</v>
      </c>
    </row>
    <row r="172" spans="1:19" x14ac:dyDescent="0.25">
      <c r="A172" t="s">
        <v>3753</v>
      </c>
      <c r="B172" t="s">
        <v>3745</v>
      </c>
      <c r="C172" t="s">
        <v>17</v>
      </c>
      <c r="D172" s="26" t="s">
        <v>4</v>
      </c>
      <c r="E172" s="26">
        <v>45610</v>
      </c>
      <c r="F172" s="26">
        <v>45640</v>
      </c>
      <c r="G172" t="s">
        <v>53</v>
      </c>
      <c r="H172">
        <v>75</v>
      </c>
      <c r="I172" s="26">
        <f t="shared" si="13"/>
        <v>45517</v>
      </c>
      <c r="J172" s="26">
        <f t="shared" si="14"/>
        <v>45641</v>
      </c>
      <c r="K172" s="26" t="str">
        <f t="shared" si="15"/>
        <v>Basic</v>
      </c>
      <c r="L172" s="26" t="str">
        <f t="shared" si="16"/>
        <v>Monthly</v>
      </c>
      <c r="M172" s="26">
        <f t="shared" si="17"/>
        <v>45505</v>
      </c>
      <c r="N172" s="26">
        <f t="shared" si="18"/>
        <v>45597</v>
      </c>
      <c r="O172" s="26">
        <f t="shared" si="18"/>
        <v>45627</v>
      </c>
      <c r="P172" t="str">
        <f>IF(AND('Customer LTV'!$D$5&gt;=$N172,'Customer LTV'!$D$5&lt;$O172),"Y","N")</f>
        <v>N</v>
      </c>
      <c r="Q172" t="str">
        <f>IF(AND('Customer LTV'!$D$6&gt;=$N172,'Customer LTV'!$D$6&lt;$O172),"Y","N")</f>
        <v>N</v>
      </c>
      <c r="R172" t="str">
        <f>INDEX(customers!$F:$F,MATCH(subscriptions!$B172,customers!$A:$A,0))</f>
        <v>Tech</v>
      </c>
      <c r="S172" t="str">
        <f>INDEX(customers!$I:$I,MATCH(subscriptions!$B172,customers!$A:$A,0))</f>
        <v>Affiliate</v>
      </c>
    </row>
    <row r="173" spans="1:19" x14ac:dyDescent="0.25">
      <c r="A173" t="s">
        <v>3756</v>
      </c>
      <c r="B173" t="s">
        <v>3745</v>
      </c>
      <c r="C173" t="s">
        <v>17</v>
      </c>
      <c r="D173" s="26" t="s">
        <v>4</v>
      </c>
      <c r="E173" s="26">
        <v>45641</v>
      </c>
      <c r="F173" s="26">
        <v>45658</v>
      </c>
      <c r="G173" t="s">
        <v>53</v>
      </c>
      <c r="H173">
        <v>75</v>
      </c>
      <c r="I173" s="26">
        <f t="shared" si="13"/>
        <v>45517</v>
      </c>
      <c r="J173" s="26">
        <f t="shared" si="14"/>
        <v>45641</v>
      </c>
      <c r="K173" s="26" t="str">
        <f t="shared" si="15"/>
        <v>Basic</v>
      </c>
      <c r="L173" s="26" t="str">
        <f t="shared" si="16"/>
        <v>Monthly</v>
      </c>
      <c r="M173" s="26">
        <f t="shared" si="17"/>
        <v>45505</v>
      </c>
      <c r="N173" s="26">
        <f t="shared" si="18"/>
        <v>45627</v>
      </c>
      <c r="O173" s="26">
        <f t="shared" si="18"/>
        <v>45658</v>
      </c>
      <c r="P173" t="str">
        <f>IF(AND('Customer LTV'!$D$5&gt;=$N173,'Customer LTV'!$D$5&lt;$O173),"Y","N")</f>
        <v>N</v>
      </c>
      <c r="Q173" t="str">
        <f>IF(AND('Customer LTV'!$D$6&gt;=$N173,'Customer LTV'!$D$6&lt;$O173),"Y","N")</f>
        <v>N</v>
      </c>
      <c r="R173" t="str">
        <f>INDEX(customers!$F:$F,MATCH(subscriptions!$B173,customers!$A:$A,0))</f>
        <v>Tech</v>
      </c>
      <c r="S173" t="str">
        <f>INDEX(customers!$I:$I,MATCH(subscriptions!$B173,customers!$A:$A,0))</f>
        <v>Affiliate</v>
      </c>
    </row>
    <row r="174" spans="1:19" x14ac:dyDescent="0.25">
      <c r="A174" t="s">
        <v>3062</v>
      </c>
      <c r="B174" t="s">
        <v>3061</v>
      </c>
      <c r="C174" t="s">
        <v>17</v>
      </c>
      <c r="D174" s="26" t="s">
        <v>4</v>
      </c>
      <c r="E174" s="26">
        <v>45385</v>
      </c>
      <c r="F174" s="26">
        <v>45415</v>
      </c>
      <c r="G174" t="s">
        <v>53</v>
      </c>
      <c r="H174">
        <v>75</v>
      </c>
      <c r="I174" s="26">
        <f t="shared" si="13"/>
        <v>45385</v>
      </c>
      <c r="J174" s="26">
        <f t="shared" si="14"/>
        <v>45633</v>
      </c>
      <c r="K174" s="26" t="str">
        <f t="shared" si="15"/>
        <v>Basic</v>
      </c>
      <c r="L174" s="26" t="str">
        <f t="shared" si="16"/>
        <v>Monthly</v>
      </c>
      <c r="M174" s="26">
        <f t="shared" si="17"/>
        <v>45383</v>
      </c>
      <c r="N174" s="26">
        <f t="shared" si="18"/>
        <v>45383</v>
      </c>
      <c r="O174" s="26">
        <f t="shared" si="18"/>
        <v>45413</v>
      </c>
      <c r="P174" t="str">
        <f>IF(AND('Customer LTV'!$D$5&gt;=$N174,'Customer LTV'!$D$5&lt;$O174),"Y","N")</f>
        <v>N</v>
      </c>
      <c r="Q174" t="str">
        <f>IF(AND('Customer LTV'!$D$6&gt;=$N174,'Customer LTV'!$D$6&lt;$O174),"Y","N")</f>
        <v>N</v>
      </c>
      <c r="R174" t="str">
        <f>INDEX(customers!$F:$F,MATCH(subscriptions!$B174,customers!$A:$A,0))</f>
        <v>Tech</v>
      </c>
      <c r="S174" t="str">
        <f>INDEX(customers!$I:$I,MATCH(subscriptions!$B174,customers!$A:$A,0))</f>
        <v>Content</v>
      </c>
    </row>
    <row r="175" spans="1:19" x14ac:dyDescent="0.25">
      <c r="A175" t="s">
        <v>3065</v>
      </c>
      <c r="B175" t="s">
        <v>3061</v>
      </c>
      <c r="C175" t="s">
        <v>17</v>
      </c>
      <c r="D175" s="26" t="s">
        <v>4</v>
      </c>
      <c r="E175" s="26">
        <v>45416</v>
      </c>
      <c r="F175" s="26">
        <v>45446</v>
      </c>
      <c r="G175" t="s">
        <v>53</v>
      </c>
      <c r="H175">
        <v>75</v>
      </c>
      <c r="I175" s="26">
        <f t="shared" si="13"/>
        <v>45385</v>
      </c>
      <c r="J175" s="26">
        <f t="shared" si="14"/>
        <v>45633</v>
      </c>
      <c r="K175" s="26" t="str">
        <f t="shared" si="15"/>
        <v>Basic</v>
      </c>
      <c r="L175" s="26" t="str">
        <f t="shared" si="16"/>
        <v>Monthly</v>
      </c>
      <c r="M175" s="26">
        <f t="shared" si="17"/>
        <v>45383</v>
      </c>
      <c r="N175" s="26">
        <f t="shared" si="18"/>
        <v>45413</v>
      </c>
      <c r="O175" s="26">
        <f t="shared" si="18"/>
        <v>45444</v>
      </c>
      <c r="P175" t="str">
        <f>IF(AND('Customer LTV'!$D$5&gt;=$N175,'Customer LTV'!$D$5&lt;$O175),"Y","N")</f>
        <v>N</v>
      </c>
      <c r="Q175" t="str">
        <f>IF(AND('Customer LTV'!$D$6&gt;=$N175,'Customer LTV'!$D$6&lt;$O175),"Y","N")</f>
        <v>N</v>
      </c>
      <c r="R175" t="str">
        <f>INDEX(customers!$F:$F,MATCH(subscriptions!$B175,customers!$A:$A,0))</f>
        <v>Tech</v>
      </c>
      <c r="S175" t="str">
        <f>INDEX(customers!$I:$I,MATCH(subscriptions!$B175,customers!$A:$A,0))</f>
        <v>Content</v>
      </c>
    </row>
    <row r="176" spans="1:19" x14ac:dyDescent="0.25">
      <c r="A176" t="s">
        <v>3067</v>
      </c>
      <c r="B176" t="s">
        <v>3061</v>
      </c>
      <c r="C176" t="s">
        <v>17</v>
      </c>
      <c r="D176" s="26" t="s">
        <v>4</v>
      </c>
      <c r="E176" s="26">
        <v>45447</v>
      </c>
      <c r="F176" s="26">
        <v>45477</v>
      </c>
      <c r="G176" t="s">
        <v>53</v>
      </c>
      <c r="H176">
        <v>75</v>
      </c>
      <c r="I176" s="26">
        <f t="shared" si="13"/>
        <v>45385</v>
      </c>
      <c r="J176" s="26">
        <f t="shared" si="14"/>
        <v>45633</v>
      </c>
      <c r="K176" s="26" t="str">
        <f t="shared" si="15"/>
        <v>Basic</v>
      </c>
      <c r="L176" s="26" t="str">
        <f t="shared" si="16"/>
        <v>Monthly</v>
      </c>
      <c r="M176" s="26">
        <f t="shared" si="17"/>
        <v>45383</v>
      </c>
      <c r="N176" s="26">
        <f t="shared" si="18"/>
        <v>45444</v>
      </c>
      <c r="O176" s="26">
        <f t="shared" si="18"/>
        <v>45474</v>
      </c>
      <c r="P176" t="str">
        <f>IF(AND('Customer LTV'!$D$5&gt;=$N176,'Customer LTV'!$D$5&lt;$O176),"Y","N")</f>
        <v>N</v>
      </c>
      <c r="Q176" t="str">
        <f>IF(AND('Customer LTV'!$D$6&gt;=$N176,'Customer LTV'!$D$6&lt;$O176),"Y","N")</f>
        <v>N</v>
      </c>
      <c r="R176" t="str">
        <f>INDEX(customers!$F:$F,MATCH(subscriptions!$B176,customers!$A:$A,0))</f>
        <v>Tech</v>
      </c>
      <c r="S176" t="str">
        <f>INDEX(customers!$I:$I,MATCH(subscriptions!$B176,customers!$A:$A,0))</f>
        <v>Content</v>
      </c>
    </row>
    <row r="177" spans="1:19" x14ac:dyDescent="0.25">
      <c r="A177" t="s">
        <v>3070</v>
      </c>
      <c r="B177" t="s">
        <v>3061</v>
      </c>
      <c r="C177" t="s">
        <v>17</v>
      </c>
      <c r="D177" s="26" t="s">
        <v>4</v>
      </c>
      <c r="E177" s="26">
        <v>45478</v>
      </c>
      <c r="F177" s="26">
        <v>45508</v>
      </c>
      <c r="G177" t="s">
        <v>53</v>
      </c>
      <c r="H177">
        <v>75</v>
      </c>
      <c r="I177" s="26">
        <f t="shared" si="13"/>
        <v>45385</v>
      </c>
      <c r="J177" s="26">
        <f t="shared" si="14"/>
        <v>45633</v>
      </c>
      <c r="K177" s="26" t="str">
        <f t="shared" si="15"/>
        <v>Basic</v>
      </c>
      <c r="L177" s="26" t="str">
        <f t="shared" si="16"/>
        <v>Monthly</v>
      </c>
      <c r="M177" s="26">
        <f t="shared" si="17"/>
        <v>45383</v>
      </c>
      <c r="N177" s="26">
        <f t="shared" si="18"/>
        <v>45474</v>
      </c>
      <c r="O177" s="26">
        <f t="shared" si="18"/>
        <v>45505</v>
      </c>
      <c r="P177" t="str">
        <f>IF(AND('Customer LTV'!$D$5&gt;=$N177,'Customer LTV'!$D$5&lt;$O177),"Y","N")</f>
        <v>N</v>
      </c>
      <c r="Q177" t="str">
        <f>IF(AND('Customer LTV'!$D$6&gt;=$N177,'Customer LTV'!$D$6&lt;$O177),"Y","N")</f>
        <v>N</v>
      </c>
      <c r="R177" t="str">
        <f>INDEX(customers!$F:$F,MATCH(subscriptions!$B177,customers!$A:$A,0))</f>
        <v>Tech</v>
      </c>
      <c r="S177" t="str">
        <f>INDEX(customers!$I:$I,MATCH(subscriptions!$B177,customers!$A:$A,0))</f>
        <v>Content</v>
      </c>
    </row>
    <row r="178" spans="1:19" x14ac:dyDescent="0.25">
      <c r="A178" t="s">
        <v>3072</v>
      </c>
      <c r="B178" t="s">
        <v>3061</v>
      </c>
      <c r="C178" t="s">
        <v>17</v>
      </c>
      <c r="D178" s="26" t="s">
        <v>4</v>
      </c>
      <c r="E178" s="26">
        <v>45509</v>
      </c>
      <c r="F178" s="26">
        <v>45539</v>
      </c>
      <c r="G178" t="s">
        <v>53</v>
      </c>
      <c r="H178">
        <v>75</v>
      </c>
      <c r="I178" s="26">
        <f t="shared" si="13"/>
        <v>45385</v>
      </c>
      <c r="J178" s="26">
        <f t="shared" si="14"/>
        <v>45633</v>
      </c>
      <c r="K178" s="26" t="str">
        <f t="shared" si="15"/>
        <v>Basic</v>
      </c>
      <c r="L178" s="26" t="str">
        <f t="shared" si="16"/>
        <v>Monthly</v>
      </c>
      <c r="M178" s="26">
        <f t="shared" si="17"/>
        <v>45383</v>
      </c>
      <c r="N178" s="26">
        <f t="shared" si="18"/>
        <v>45505</v>
      </c>
      <c r="O178" s="26">
        <f t="shared" si="18"/>
        <v>45536</v>
      </c>
      <c r="P178" t="str">
        <f>IF(AND('Customer LTV'!$D$5&gt;=$N178,'Customer LTV'!$D$5&lt;$O178),"Y","N")</f>
        <v>N</v>
      </c>
      <c r="Q178" t="str">
        <f>IF(AND('Customer LTV'!$D$6&gt;=$N178,'Customer LTV'!$D$6&lt;$O178),"Y","N")</f>
        <v>N</v>
      </c>
      <c r="R178" t="str">
        <f>INDEX(customers!$F:$F,MATCH(subscriptions!$B178,customers!$A:$A,0))</f>
        <v>Tech</v>
      </c>
      <c r="S178" t="str">
        <f>INDEX(customers!$I:$I,MATCH(subscriptions!$B178,customers!$A:$A,0))</f>
        <v>Content</v>
      </c>
    </row>
    <row r="179" spans="1:19" x14ac:dyDescent="0.25">
      <c r="A179" t="s">
        <v>3074</v>
      </c>
      <c r="B179" t="s">
        <v>3061</v>
      </c>
      <c r="C179" t="s">
        <v>17</v>
      </c>
      <c r="D179" s="26" t="s">
        <v>4</v>
      </c>
      <c r="E179" s="26">
        <v>45540</v>
      </c>
      <c r="F179" s="26">
        <v>45570</v>
      </c>
      <c r="G179" t="s">
        <v>53</v>
      </c>
      <c r="H179">
        <v>75</v>
      </c>
      <c r="I179" s="26">
        <f t="shared" si="13"/>
        <v>45385</v>
      </c>
      <c r="J179" s="26">
        <f t="shared" si="14"/>
        <v>45633</v>
      </c>
      <c r="K179" s="26" t="str">
        <f t="shared" si="15"/>
        <v>Basic</v>
      </c>
      <c r="L179" s="26" t="str">
        <f t="shared" si="16"/>
        <v>Monthly</v>
      </c>
      <c r="M179" s="26">
        <f t="shared" si="17"/>
        <v>45383</v>
      </c>
      <c r="N179" s="26">
        <f t="shared" si="18"/>
        <v>45536</v>
      </c>
      <c r="O179" s="26">
        <f t="shared" si="18"/>
        <v>45566</v>
      </c>
      <c r="P179" t="str">
        <f>IF(AND('Customer LTV'!$D$5&gt;=$N179,'Customer LTV'!$D$5&lt;$O179),"Y","N")</f>
        <v>N</v>
      </c>
      <c r="Q179" t="str">
        <f>IF(AND('Customer LTV'!$D$6&gt;=$N179,'Customer LTV'!$D$6&lt;$O179),"Y","N")</f>
        <v>N</v>
      </c>
      <c r="R179" t="str">
        <f>INDEX(customers!$F:$F,MATCH(subscriptions!$B179,customers!$A:$A,0))</f>
        <v>Tech</v>
      </c>
      <c r="S179" t="str">
        <f>INDEX(customers!$I:$I,MATCH(subscriptions!$B179,customers!$A:$A,0))</f>
        <v>Content</v>
      </c>
    </row>
    <row r="180" spans="1:19" x14ac:dyDescent="0.25">
      <c r="A180" t="s">
        <v>3077</v>
      </c>
      <c r="B180" t="s">
        <v>3061</v>
      </c>
      <c r="C180" t="s">
        <v>17</v>
      </c>
      <c r="D180" s="26" t="s">
        <v>4</v>
      </c>
      <c r="E180" s="26">
        <v>45571</v>
      </c>
      <c r="F180" s="26">
        <v>45601</v>
      </c>
      <c r="G180" t="s">
        <v>53</v>
      </c>
      <c r="H180">
        <v>75</v>
      </c>
      <c r="I180" s="26">
        <f t="shared" si="13"/>
        <v>45385</v>
      </c>
      <c r="J180" s="26">
        <f t="shared" si="14"/>
        <v>45633</v>
      </c>
      <c r="K180" s="26" t="str">
        <f t="shared" si="15"/>
        <v>Basic</v>
      </c>
      <c r="L180" s="26" t="str">
        <f t="shared" si="16"/>
        <v>Monthly</v>
      </c>
      <c r="M180" s="26">
        <f t="shared" si="17"/>
        <v>45383</v>
      </c>
      <c r="N180" s="26">
        <f t="shared" si="18"/>
        <v>45566</v>
      </c>
      <c r="O180" s="26">
        <f t="shared" si="18"/>
        <v>45597</v>
      </c>
      <c r="P180" t="str">
        <f>IF(AND('Customer LTV'!$D$5&gt;=$N180,'Customer LTV'!$D$5&lt;$O180),"Y","N")</f>
        <v>N</v>
      </c>
      <c r="Q180" t="str">
        <f>IF(AND('Customer LTV'!$D$6&gt;=$N180,'Customer LTV'!$D$6&lt;$O180),"Y","N")</f>
        <v>N</v>
      </c>
      <c r="R180" t="str">
        <f>INDEX(customers!$F:$F,MATCH(subscriptions!$B180,customers!$A:$A,0))</f>
        <v>Tech</v>
      </c>
      <c r="S180" t="str">
        <f>INDEX(customers!$I:$I,MATCH(subscriptions!$B180,customers!$A:$A,0))</f>
        <v>Content</v>
      </c>
    </row>
    <row r="181" spans="1:19" x14ac:dyDescent="0.25">
      <c r="A181" t="s">
        <v>3079</v>
      </c>
      <c r="B181" t="s">
        <v>3061</v>
      </c>
      <c r="C181" t="s">
        <v>17</v>
      </c>
      <c r="D181" s="26" t="s">
        <v>4</v>
      </c>
      <c r="E181" s="26">
        <v>45602</v>
      </c>
      <c r="F181" s="26">
        <v>45632</v>
      </c>
      <c r="G181" t="s">
        <v>53</v>
      </c>
      <c r="H181">
        <v>75</v>
      </c>
      <c r="I181" s="26">
        <f t="shared" si="13"/>
        <v>45385</v>
      </c>
      <c r="J181" s="26">
        <f t="shared" si="14"/>
        <v>45633</v>
      </c>
      <c r="K181" s="26" t="str">
        <f t="shared" si="15"/>
        <v>Basic</v>
      </c>
      <c r="L181" s="26" t="str">
        <f t="shared" si="16"/>
        <v>Monthly</v>
      </c>
      <c r="M181" s="26">
        <f t="shared" si="17"/>
        <v>45383</v>
      </c>
      <c r="N181" s="26">
        <f t="shared" si="18"/>
        <v>45597</v>
      </c>
      <c r="O181" s="26">
        <f t="shared" si="18"/>
        <v>45627</v>
      </c>
      <c r="P181" t="str">
        <f>IF(AND('Customer LTV'!$D$5&gt;=$N181,'Customer LTV'!$D$5&lt;$O181),"Y","N")</f>
        <v>N</v>
      </c>
      <c r="Q181" t="str">
        <f>IF(AND('Customer LTV'!$D$6&gt;=$N181,'Customer LTV'!$D$6&lt;$O181),"Y","N")</f>
        <v>N</v>
      </c>
      <c r="R181" t="str">
        <f>INDEX(customers!$F:$F,MATCH(subscriptions!$B181,customers!$A:$A,0))</f>
        <v>Tech</v>
      </c>
      <c r="S181" t="str">
        <f>INDEX(customers!$I:$I,MATCH(subscriptions!$B181,customers!$A:$A,0))</f>
        <v>Content</v>
      </c>
    </row>
    <row r="182" spans="1:19" x14ac:dyDescent="0.25">
      <c r="A182" t="s">
        <v>3082</v>
      </c>
      <c r="B182" t="s">
        <v>3061</v>
      </c>
      <c r="C182" t="s">
        <v>17</v>
      </c>
      <c r="D182" s="26" t="s">
        <v>4</v>
      </c>
      <c r="E182" s="26">
        <v>45633</v>
      </c>
      <c r="F182" s="26">
        <v>45658</v>
      </c>
      <c r="G182" t="s">
        <v>53</v>
      </c>
      <c r="H182">
        <v>75</v>
      </c>
      <c r="I182" s="26">
        <f t="shared" si="13"/>
        <v>45385</v>
      </c>
      <c r="J182" s="26">
        <f t="shared" si="14"/>
        <v>45633</v>
      </c>
      <c r="K182" s="26" t="str">
        <f t="shared" si="15"/>
        <v>Basic</v>
      </c>
      <c r="L182" s="26" t="str">
        <f t="shared" si="16"/>
        <v>Monthly</v>
      </c>
      <c r="M182" s="26">
        <f t="shared" si="17"/>
        <v>45383</v>
      </c>
      <c r="N182" s="26">
        <f t="shared" si="18"/>
        <v>45627</v>
      </c>
      <c r="O182" s="26">
        <f t="shared" si="18"/>
        <v>45658</v>
      </c>
      <c r="P182" t="str">
        <f>IF(AND('Customer LTV'!$D$5&gt;=$N182,'Customer LTV'!$D$5&lt;$O182),"Y","N")</f>
        <v>N</v>
      </c>
      <c r="Q182" t="str">
        <f>IF(AND('Customer LTV'!$D$6&gt;=$N182,'Customer LTV'!$D$6&lt;$O182),"Y","N")</f>
        <v>N</v>
      </c>
      <c r="R182" t="str">
        <f>INDEX(customers!$F:$F,MATCH(subscriptions!$B182,customers!$A:$A,0))</f>
        <v>Tech</v>
      </c>
      <c r="S182" t="str">
        <f>INDEX(customers!$I:$I,MATCH(subscriptions!$B182,customers!$A:$A,0))</f>
        <v>Content</v>
      </c>
    </row>
    <row r="183" spans="1:19" x14ac:dyDescent="0.25">
      <c r="A183" t="s">
        <v>2859</v>
      </c>
      <c r="B183" t="s">
        <v>2858</v>
      </c>
      <c r="C183" t="s">
        <v>18</v>
      </c>
      <c r="D183" s="26" t="s">
        <v>5</v>
      </c>
      <c r="E183" s="26">
        <v>44854</v>
      </c>
      <c r="F183" s="26">
        <v>44893</v>
      </c>
      <c r="G183" t="s">
        <v>56</v>
      </c>
      <c r="H183">
        <v>120</v>
      </c>
      <c r="I183" s="26">
        <f t="shared" si="13"/>
        <v>44854</v>
      </c>
      <c r="J183" s="26">
        <f t="shared" si="14"/>
        <v>44854</v>
      </c>
      <c r="K183" s="26" t="str">
        <f t="shared" si="15"/>
        <v>Pro</v>
      </c>
      <c r="L183" s="26" t="str">
        <f t="shared" si="16"/>
        <v>Annual</v>
      </c>
      <c r="M183" s="26">
        <f t="shared" si="17"/>
        <v>44835</v>
      </c>
      <c r="N183" s="26">
        <f t="shared" si="18"/>
        <v>44835</v>
      </c>
      <c r="O183" s="26">
        <f t="shared" si="18"/>
        <v>44866</v>
      </c>
      <c r="P183" t="str">
        <f>IF(AND('Customer LTV'!$D$5&gt;=$N183,'Customer LTV'!$D$5&lt;$O183),"Y","N")</f>
        <v>N</v>
      </c>
      <c r="Q183" t="str">
        <f>IF(AND('Customer LTV'!$D$6&gt;=$N183,'Customer LTV'!$D$6&lt;$O183),"Y","N")</f>
        <v>N</v>
      </c>
      <c r="R183" t="str">
        <f>INDEX(customers!$F:$F,MATCH(subscriptions!$B183,customers!$A:$A,0))</f>
        <v>Healthcare</v>
      </c>
      <c r="S183" t="str">
        <f>INDEX(customers!$I:$I,MATCH(subscriptions!$B183,customers!$A:$A,0))</f>
        <v>Paid Search</v>
      </c>
    </row>
    <row r="184" spans="1:19" x14ac:dyDescent="0.25">
      <c r="A184" t="s">
        <v>2463</v>
      </c>
      <c r="B184" t="s">
        <v>2462</v>
      </c>
      <c r="C184" t="s">
        <v>17</v>
      </c>
      <c r="D184" s="26" t="s">
        <v>4</v>
      </c>
      <c r="E184" s="26">
        <v>45041</v>
      </c>
      <c r="F184" s="26">
        <v>45071</v>
      </c>
      <c r="G184" t="s">
        <v>53</v>
      </c>
      <c r="H184">
        <v>75</v>
      </c>
      <c r="I184" s="26">
        <f t="shared" si="13"/>
        <v>45041</v>
      </c>
      <c r="J184" s="26">
        <f t="shared" si="14"/>
        <v>45165</v>
      </c>
      <c r="K184" s="26" t="str">
        <f t="shared" si="15"/>
        <v>Basic</v>
      </c>
      <c r="L184" s="26" t="str">
        <f t="shared" si="16"/>
        <v>Monthly</v>
      </c>
      <c r="M184" s="26">
        <f t="shared" si="17"/>
        <v>45017</v>
      </c>
      <c r="N184" s="26">
        <f t="shared" si="18"/>
        <v>45017</v>
      </c>
      <c r="O184" s="26">
        <f t="shared" si="18"/>
        <v>45047</v>
      </c>
      <c r="P184" t="str">
        <f>IF(AND('Customer LTV'!$D$5&gt;=$N184,'Customer LTV'!$D$5&lt;$O184),"Y","N")</f>
        <v>N</v>
      </c>
      <c r="Q184" t="str">
        <f>IF(AND('Customer LTV'!$D$6&gt;=$N184,'Customer LTV'!$D$6&lt;$O184),"Y","N")</f>
        <v>N</v>
      </c>
      <c r="R184" t="str">
        <f>INDEX(customers!$F:$F,MATCH(subscriptions!$B184,customers!$A:$A,0))</f>
        <v>Healthcare</v>
      </c>
      <c r="S184" t="str">
        <f>INDEX(customers!$I:$I,MATCH(subscriptions!$B184,customers!$A:$A,0))</f>
        <v>Email</v>
      </c>
    </row>
    <row r="185" spans="1:19" x14ac:dyDescent="0.25">
      <c r="A185" t="s">
        <v>2466</v>
      </c>
      <c r="B185" t="s">
        <v>2462</v>
      </c>
      <c r="C185" t="s">
        <v>17</v>
      </c>
      <c r="D185" s="26" t="s">
        <v>4</v>
      </c>
      <c r="E185" s="26">
        <v>45072</v>
      </c>
      <c r="F185" s="26">
        <v>45102</v>
      </c>
      <c r="G185" t="s">
        <v>53</v>
      </c>
      <c r="H185">
        <v>75</v>
      </c>
      <c r="I185" s="26">
        <f t="shared" si="13"/>
        <v>45041</v>
      </c>
      <c r="J185" s="26">
        <f t="shared" si="14"/>
        <v>45165</v>
      </c>
      <c r="K185" s="26" t="str">
        <f t="shared" si="15"/>
        <v>Basic</v>
      </c>
      <c r="L185" s="26" t="str">
        <f t="shared" si="16"/>
        <v>Monthly</v>
      </c>
      <c r="M185" s="26">
        <f t="shared" si="17"/>
        <v>45017</v>
      </c>
      <c r="N185" s="26">
        <f t="shared" si="18"/>
        <v>45047</v>
      </c>
      <c r="O185" s="26">
        <f t="shared" si="18"/>
        <v>45078</v>
      </c>
      <c r="P185" t="str">
        <f>IF(AND('Customer LTV'!$D$5&gt;=$N185,'Customer LTV'!$D$5&lt;$O185),"Y","N")</f>
        <v>N</v>
      </c>
      <c r="Q185" t="str">
        <f>IF(AND('Customer LTV'!$D$6&gt;=$N185,'Customer LTV'!$D$6&lt;$O185),"Y","N")</f>
        <v>N</v>
      </c>
      <c r="R185" t="str">
        <f>INDEX(customers!$F:$F,MATCH(subscriptions!$B185,customers!$A:$A,0))</f>
        <v>Healthcare</v>
      </c>
      <c r="S185" t="str">
        <f>INDEX(customers!$I:$I,MATCH(subscriptions!$B185,customers!$A:$A,0))</f>
        <v>Email</v>
      </c>
    </row>
    <row r="186" spans="1:19" x14ac:dyDescent="0.25">
      <c r="A186" t="s">
        <v>2468</v>
      </c>
      <c r="B186" t="s">
        <v>2462</v>
      </c>
      <c r="C186" t="s">
        <v>17</v>
      </c>
      <c r="D186" s="26" t="s">
        <v>4</v>
      </c>
      <c r="E186" s="26">
        <v>45103</v>
      </c>
      <c r="F186" s="26">
        <v>45133</v>
      </c>
      <c r="G186" t="s">
        <v>53</v>
      </c>
      <c r="H186">
        <v>75</v>
      </c>
      <c r="I186" s="26">
        <f t="shared" si="13"/>
        <v>45041</v>
      </c>
      <c r="J186" s="26">
        <f t="shared" si="14"/>
        <v>45165</v>
      </c>
      <c r="K186" s="26" t="str">
        <f t="shared" si="15"/>
        <v>Basic</v>
      </c>
      <c r="L186" s="26" t="str">
        <f t="shared" si="16"/>
        <v>Monthly</v>
      </c>
      <c r="M186" s="26">
        <f t="shared" si="17"/>
        <v>45017</v>
      </c>
      <c r="N186" s="26">
        <f t="shared" si="18"/>
        <v>45078</v>
      </c>
      <c r="O186" s="26">
        <f t="shared" si="18"/>
        <v>45108</v>
      </c>
      <c r="P186" t="str">
        <f>IF(AND('Customer LTV'!$D$5&gt;=$N186,'Customer LTV'!$D$5&lt;$O186),"Y","N")</f>
        <v>N</v>
      </c>
      <c r="Q186" t="str">
        <f>IF(AND('Customer LTV'!$D$6&gt;=$N186,'Customer LTV'!$D$6&lt;$O186),"Y","N")</f>
        <v>N</v>
      </c>
      <c r="R186" t="str">
        <f>INDEX(customers!$F:$F,MATCH(subscriptions!$B186,customers!$A:$A,0))</f>
        <v>Healthcare</v>
      </c>
      <c r="S186" t="str">
        <f>INDEX(customers!$I:$I,MATCH(subscriptions!$B186,customers!$A:$A,0))</f>
        <v>Email</v>
      </c>
    </row>
    <row r="187" spans="1:19" x14ac:dyDescent="0.25">
      <c r="A187" t="s">
        <v>2471</v>
      </c>
      <c r="B187" t="s">
        <v>2462</v>
      </c>
      <c r="C187" t="s">
        <v>17</v>
      </c>
      <c r="D187" s="26" t="s">
        <v>4</v>
      </c>
      <c r="E187" s="26">
        <v>45134</v>
      </c>
      <c r="F187" s="26">
        <v>45164</v>
      </c>
      <c r="G187" t="s">
        <v>53</v>
      </c>
      <c r="H187">
        <v>75</v>
      </c>
      <c r="I187" s="26">
        <f t="shared" si="13"/>
        <v>45041</v>
      </c>
      <c r="J187" s="26">
        <f t="shared" si="14"/>
        <v>45165</v>
      </c>
      <c r="K187" s="26" t="str">
        <f t="shared" si="15"/>
        <v>Basic</v>
      </c>
      <c r="L187" s="26" t="str">
        <f t="shared" si="16"/>
        <v>Monthly</v>
      </c>
      <c r="M187" s="26">
        <f t="shared" si="17"/>
        <v>45017</v>
      </c>
      <c r="N187" s="26">
        <f t="shared" si="18"/>
        <v>45108</v>
      </c>
      <c r="O187" s="26">
        <f t="shared" si="18"/>
        <v>45139</v>
      </c>
      <c r="P187" t="str">
        <f>IF(AND('Customer LTV'!$D$5&gt;=$N187,'Customer LTV'!$D$5&lt;$O187),"Y","N")</f>
        <v>N</v>
      </c>
      <c r="Q187" t="str">
        <f>IF(AND('Customer LTV'!$D$6&gt;=$N187,'Customer LTV'!$D$6&lt;$O187),"Y","N")</f>
        <v>N</v>
      </c>
      <c r="R187" t="str">
        <f>INDEX(customers!$F:$F,MATCH(subscriptions!$B187,customers!$A:$A,0))</f>
        <v>Healthcare</v>
      </c>
      <c r="S187" t="str">
        <f>INDEX(customers!$I:$I,MATCH(subscriptions!$B187,customers!$A:$A,0))</f>
        <v>Email</v>
      </c>
    </row>
    <row r="188" spans="1:19" x14ac:dyDescent="0.25">
      <c r="A188" t="s">
        <v>2473</v>
      </c>
      <c r="B188" t="s">
        <v>2462</v>
      </c>
      <c r="C188" t="s">
        <v>17</v>
      </c>
      <c r="D188" s="26" t="s">
        <v>4</v>
      </c>
      <c r="E188" s="26">
        <v>45165</v>
      </c>
      <c r="F188" s="26">
        <v>45181</v>
      </c>
      <c r="G188" t="s">
        <v>56</v>
      </c>
      <c r="H188">
        <v>75</v>
      </c>
      <c r="I188" s="26">
        <f t="shared" si="13"/>
        <v>45041</v>
      </c>
      <c r="J188" s="26">
        <f t="shared" si="14"/>
        <v>45165</v>
      </c>
      <c r="K188" s="26" t="str">
        <f t="shared" si="15"/>
        <v>Basic</v>
      </c>
      <c r="L188" s="26" t="str">
        <f t="shared" si="16"/>
        <v>Monthly</v>
      </c>
      <c r="M188" s="26">
        <f t="shared" si="17"/>
        <v>45017</v>
      </c>
      <c r="N188" s="26">
        <f t="shared" si="18"/>
        <v>45139</v>
      </c>
      <c r="O188" s="26">
        <f t="shared" si="18"/>
        <v>45170</v>
      </c>
      <c r="P188" t="str">
        <f>IF(AND('Customer LTV'!$D$5&gt;=$N188,'Customer LTV'!$D$5&lt;$O188),"Y","N")</f>
        <v>N</v>
      </c>
      <c r="Q188" t="str">
        <f>IF(AND('Customer LTV'!$D$6&gt;=$N188,'Customer LTV'!$D$6&lt;$O188),"Y","N")</f>
        <v>N</v>
      </c>
      <c r="R188" t="str">
        <f>INDEX(customers!$F:$F,MATCH(subscriptions!$B188,customers!$A:$A,0))</f>
        <v>Healthcare</v>
      </c>
      <c r="S188" t="str">
        <f>INDEX(customers!$I:$I,MATCH(subscriptions!$B188,customers!$A:$A,0))</f>
        <v>Email</v>
      </c>
    </row>
    <row r="189" spans="1:19" x14ac:dyDescent="0.25">
      <c r="A189" t="s">
        <v>2006</v>
      </c>
      <c r="B189" t="s">
        <v>2005</v>
      </c>
      <c r="C189" t="s">
        <v>17</v>
      </c>
      <c r="D189" s="26" t="s">
        <v>4</v>
      </c>
      <c r="E189" s="26">
        <v>45121</v>
      </c>
      <c r="F189" s="26">
        <v>45151</v>
      </c>
      <c r="G189" t="s">
        <v>53</v>
      </c>
      <c r="H189">
        <v>75</v>
      </c>
      <c r="I189" s="26">
        <f t="shared" si="13"/>
        <v>45121</v>
      </c>
      <c r="J189" s="26">
        <f t="shared" si="14"/>
        <v>45493</v>
      </c>
      <c r="K189" s="26" t="str">
        <f t="shared" si="15"/>
        <v>Basic</v>
      </c>
      <c r="L189" s="26" t="str">
        <f t="shared" si="16"/>
        <v>Monthly</v>
      </c>
      <c r="M189" s="26">
        <f t="shared" si="17"/>
        <v>45108</v>
      </c>
      <c r="N189" s="26">
        <f t="shared" si="18"/>
        <v>45108</v>
      </c>
      <c r="O189" s="26">
        <f t="shared" si="18"/>
        <v>45139</v>
      </c>
      <c r="P189" t="str">
        <f>IF(AND('Customer LTV'!$D$5&gt;=$N189,'Customer LTV'!$D$5&lt;$O189),"Y","N")</f>
        <v>N</v>
      </c>
      <c r="Q189" t="str">
        <f>IF(AND('Customer LTV'!$D$6&gt;=$N189,'Customer LTV'!$D$6&lt;$O189),"Y","N")</f>
        <v>N</v>
      </c>
      <c r="R189" t="str">
        <f>INDEX(customers!$F:$F,MATCH(subscriptions!$B189,customers!$A:$A,0))</f>
        <v>Tech</v>
      </c>
      <c r="S189" t="str">
        <f>INDEX(customers!$I:$I,MATCH(subscriptions!$B189,customers!$A:$A,0))</f>
        <v>Content</v>
      </c>
    </row>
    <row r="190" spans="1:19" x14ac:dyDescent="0.25">
      <c r="A190" t="s">
        <v>2008</v>
      </c>
      <c r="B190" t="s">
        <v>2005</v>
      </c>
      <c r="C190" t="s">
        <v>17</v>
      </c>
      <c r="D190" s="26" t="s">
        <v>4</v>
      </c>
      <c r="E190" s="26">
        <v>45152</v>
      </c>
      <c r="F190" s="26">
        <v>45182</v>
      </c>
      <c r="G190" t="s">
        <v>53</v>
      </c>
      <c r="H190">
        <v>75</v>
      </c>
      <c r="I190" s="26">
        <f t="shared" si="13"/>
        <v>45121</v>
      </c>
      <c r="J190" s="26">
        <f t="shared" si="14"/>
        <v>45493</v>
      </c>
      <c r="K190" s="26" t="str">
        <f t="shared" si="15"/>
        <v>Basic</v>
      </c>
      <c r="L190" s="26" t="str">
        <f t="shared" si="16"/>
        <v>Monthly</v>
      </c>
      <c r="M190" s="26">
        <f t="shared" si="17"/>
        <v>45108</v>
      </c>
      <c r="N190" s="26">
        <f t="shared" si="18"/>
        <v>45139</v>
      </c>
      <c r="O190" s="26">
        <f t="shared" si="18"/>
        <v>45170</v>
      </c>
      <c r="P190" t="str">
        <f>IF(AND('Customer LTV'!$D$5&gt;=$N190,'Customer LTV'!$D$5&lt;$O190),"Y","N")</f>
        <v>N</v>
      </c>
      <c r="Q190" t="str">
        <f>IF(AND('Customer LTV'!$D$6&gt;=$N190,'Customer LTV'!$D$6&lt;$O190),"Y","N")</f>
        <v>N</v>
      </c>
      <c r="R190" t="str">
        <f>INDEX(customers!$F:$F,MATCH(subscriptions!$B190,customers!$A:$A,0))</f>
        <v>Tech</v>
      </c>
      <c r="S190" t="str">
        <f>INDEX(customers!$I:$I,MATCH(subscriptions!$B190,customers!$A:$A,0))</f>
        <v>Content</v>
      </c>
    </row>
    <row r="191" spans="1:19" x14ac:dyDescent="0.25">
      <c r="A191" t="s">
        <v>2010</v>
      </c>
      <c r="B191" t="s">
        <v>2005</v>
      </c>
      <c r="C191" t="s">
        <v>17</v>
      </c>
      <c r="D191" s="26" t="s">
        <v>4</v>
      </c>
      <c r="E191" s="26">
        <v>45183</v>
      </c>
      <c r="F191" s="26">
        <v>45213</v>
      </c>
      <c r="G191" t="s">
        <v>55</v>
      </c>
      <c r="H191">
        <v>75</v>
      </c>
      <c r="I191" s="26">
        <f t="shared" si="13"/>
        <v>45121</v>
      </c>
      <c r="J191" s="26">
        <f t="shared" si="14"/>
        <v>45493</v>
      </c>
      <c r="K191" s="26" t="str">
        <f t="shared" si="15"/>
        <v>Basic</v>
      </c>
      <c r="L191" s="26" t="str">
        <f t="shared" si="16"/>
        <v>Monthly</v>
      </c>
      <c r="M191" s="26">
        <f t="shared" si="17"/>
        <v>45108</v>
      </c>
      <c r="N191" s="26">
        <f t="shared" si="18"/>
        <v>45170</v>
      </c>
      <c r="O191" s="26">
        <f t="shared" si="18"/>
        <v>45200</v>
      </c>
      <c r="P191" t="str">
        <f>IF(AND('Customer LTV'!$D$5&gt;=$N191,'Customer LTV'!$D$5&lt;$O191),"Y","N")</f>
        <v>N</v>
      </c>
      <c r="Q191" t="str">
        <f>IF(AND('Customer LTV'!$D$6&gt;=$N191,'Customer LTV'!$D$6&lt;$O191),"Y","N")</f>
        <v>N</v>
      </c>
      <c r="R191" t="str">
        <f>INDEX(customers!$F:$F,MATCH(subscriptions!$B191,customers!$A:$A,0))</f>
        <v>Tech</v>
      </c>
      <c r="S191" t="str">
        <f>INDEX(customers!$I:$I,MATCH(subscriptions!$B191,customers!$A:$A,0))</f>
        <v>Content</v>
      </c>
    </row>
    <row r="192" spans="1:19" x14ac:dyDescent="0.25">
      <c r="A192" t="s">
        <v>2013</v>
      </c>
      <c r="B192" t="s">
        <v>2005</v>
      </c>
      <c r="C192" t="s">
        <v>18</v>
      </c>
      <c r="D192" s="26" t="s">
        <v>4</v>
      </c>
      <c r="E192" s="26">
        <v>45214</v>
      </c>
      <c r="F192" s="26">
        <v>45244</v>
      </c>
      <c r="G192" t="s">
        <v>53</v>
      </c>
      <c r="H192">
        <v>135</v>
      </c>
      <c r="I192" s="26">
        <f t="shared" si="13"/>
        <v>45121</v>
      </c>
      <c r="J192" s="26">
        <f t="shared" si="14"/>
        <v>45493</v>
      </c>
      <c r="K192" s="26" t="str">
        <f t="shared" si="15"/>
        <v>Basic</v>
      </c>
      <c r="L192" s="26" t="str">
        <f t="shared" si="16"/>
        <v>Monthly</v>
      </c>
      <c r="M192" s="26">
        <f t="shared" si="17"/>
        <v>45108</v>
      </c>
      <c r="N192" s="26">
        <f t="shared" si="18"/>
        <v>45200</v>
      </c>
      <c r="O192" s="26">
        <f t="shared" si="18"/>
        <v>45231</v>
      </c>
      <c r="P192" t="str">
        <f>IF(AND('Customer LTV'!$D$5&gt;=$N192,'Customer LTV'!$D$5&lt;$O192),"Y","N")</f>
        <v>N</v>
      </c>
      <c r="Q192" t="str">
        <f>IF(AND('Customer LTV'!$D$6&gt;=$N192,'Customer LTV'!$D$6&lt;$O192),"Y","N")</f>
        <v>N</v>
      </c>
      <c r="R192" t="str">
        <f>INDEX(customers!$F:$F,MATCH(subscriptions!$B192,customers!$A:$A,0))</f>
        <v>Tech</v>
      </c>
      <c r="S192" t="str">
        <f>INDEX(customers!$I:$I,MATCH(subscriptions!$B192,customers!$A:$A,0))</f>
        <v>Content</v>
      </c>
    </row>
    <row r="193" spans="1:19" x14ac:dyDescent="0.25">
      <c r="A193" t="s">
        <v>2015</v>
      </c>
      <c r="B193" t="s">
        <v>2005</v>
      </c>
      <c r="C193" t="s">
        <v>18</v>
      </c>
      <c r="D193" s="26" t="s">
        <v>4</v>
      </c>
      <c r="E193" s="26">
        <v>45245</v>
      </c>
      <c r="F193" s="26">
        <v>45275</v>
      </c>
      <c r="G193" t="s">
        <v>53</v>
      </c>
      <c r="H193">
        <v>135</v>
      </c>
      <c r="I193" s="26">
        <f t="shared" si="13"/>
        <v>45121</v>
      </c>
      <c r="J193" s="26">
        <f t="shared" si="14"/>
        <v>45493</v>
      </c>
      <c r="K193" s="26" t="str">
        <f t="shared" si="15"/>
        <v>Basic</v>
      </c>
      <c r="L193" s="26" t="str">
        <f t="shared" si="16"/>
        <v>Monthly</v>
      </c>
      <c r="M193" s="26">
        <f t="shared" si="17"/>
        <v>45108</v>
      </c>
      <c r="N193" s="26">
        <f t="shared" si="18"/>
        <v>45231</v>
      </c>
      <c r="O193" s="26">
        <f t="shared" si="18"/>
        <v>45261</v>
      </c>
      <c r="P193" t="str">
        <f>IF(AND('Customer LTV'!$D$5&gt;=$N193,'Customer LTV'!$D$5&lt;$O193),"Y","N")</f>
        <v>N</v>
      </c>
      <c r="Q193" t="str">
        <f>IF(AND('Customer LTV'!$D$6&gt;=$N193,'Customer LTV'!$D$6&lt;$O193),"Y","N")</f>
        <v>N</v>
      </c>
      <c r="R193" t="str">
        <f>INDEX(customers!$F:$F,MATCH(subscriptions!$B193,customers!$A:$A,0))</f>
        <v>Tech</v>
      </c>
      <c r="S193" t="str">
        <f>INDEX(customers!$I:$I,MATCH(subscriptions!$B193,customers!$A:$A,0))</f>
        <v>Content</v>
      </c>
    </row>
    <row r="194" spans="1:19" x14ac:dyDescent="0.25">
      <c r="A194" t="s">
        <v>2018</v>
      </c>
      <c r="B194" t="s">
        <v>2005</v>
      </c>
      <c r="C194" t="s">
        <v>18</v>
      </c>
      <c r="D194" s="26" t="s">
        <v>4</v>
      </c>
      <c r="E194" s="26">
        <v>45276</v>
      </c>
      <c r="F194" s="26">
        <v>45306</v>
      </c>
      <c r="G194" t="s">
        <v>53</v>
      </c>
      <c r="H194">
        <v>135</v>
      </c>
      <c r="I194" s="26">
        <f t="shared" ref="I194:I257" si="19">_xlfn.MINIFS($E:$E,$B:$B,B194)</f>
        <v>45121</v>
      </c>
      <c r="J194" s="26">
        <f t="shared" ref="J194:J257" si="20">_xlfn.MAXIFS($E:$E,$B:$B,B194)</f>
        <v>45493</v>
      </c>
      <c r="K194" s="26" t="str">
        <f t="shared" si="15"/>
        <v>Basic</v>
      </c>
      <c r="L194" s="26" t="str">
        <f t="shared" si="16"/>
        <v>Monthly</v>
      </c>
      <c r="M194" s="26">
        <f t="shared" si="17"/>
        <v>45108</v>
      </c>
      <c r="N194" s="26">
        <f t="shared" si="18"/>
        <v>45261</v>
      </c>
      <c r="O194" s="26">
        <f t="shared" si="18"/>
        <v>45292</v>
      </c>
      <c r="P194" t="str">
        <f>IF(AND('Customer LTV'!$D$5&gt;=$N194,'Customer LTV'!$D$5&lt;$O194),"Y","N")</f>
        <v>N</v>
      </c>
      <c r="Q194" t="str">
        <f>IF(AND('Customer LTV'!$D$6&gt;=$N194,'Customer LTV'!$D$6&lt;$O194),"Y","N")</f>
        <v>Y</v>
      </c>
      <c r="R194" t="str">
        <f>INDEX(customers!$F:$F,MATCH(subscriptions!$B194,customers!$A:$A,0))</f>
        <v>Tech</v>
      </c>
      <c r="S194" t="str">
        <f>INDEX(customers!$I:$I,MATCH(subscriptions!$B194,customers!$A:$A,0))</f>
        <v>Content</v>
      </c>
    </row>
    <row r="195" spans="1:19" x14ac:dyDescent="0.25">
      <c r="A195" t="s">
        <v>2020</v>
      </c>
      <c r="B195" t="s">
        <v>2005</v>
      </c>
      <c r="C195" t="s">
        <v>18</v>
      </c>
      <c r="D195" s="26" t="s">
        <v>4</v>
      </c>
      <c r="E195" s="26">
        <v>45307</v>
      </c>
      <c r="F195" s="26">
        <v>45337</v>
      </c>
      <c r="G195" t="s">
        <v>53</v>
      </c>
      <c r="H195">
        <v>135</v>
      </c>
      <c r="I195" s="26">
        <f t="shared" si="19"/>
        <v>45121</v>
      </c>
      <c r="J195" s="26">
        <f t="shared" si="20"/>
        <v>45493</v>
      </c>
      <c r="K195" s="26" t="str">
        <f t="shared" ref="K195:K258" si="21">INDEX($C:$C,MATCH($I195,$E:$E,0))</f>
        <v>Basic</v>
      </c>
      <c r="L195" s="26" t="str">
        <f t="shared" ref="L195:L258" si="22">INDEX($D:$D,MATCH($I195,$E:$E,0))</f>
        <v>Monthly</v>
      </c>
      <c r="M195" s="26">
        <f t="shared" ref="M195:M258" si="23">EOMONTH(I195,-1)+1</f>
        <v>45108</v>
      </c>
      <c r="N195" s="26">
        <f t="shared" si="18"/>
        <v>45292</v>
      </c>
      <c r="O195" s="26">
        <f t="shared" si="18"/>
        <v>45323</v>
      </c>
      <c r="P195" t="str">
        <f>IF(AND('Customer LTV'!$D$5&gt;=$N195,'Customer LTV'!$D$5&lt;$O195),"Y","N")</f>
        <v>N</v>
      </c>
      <c r="Q195" t="str">
        <f>IF(AND('Customer LTV'!$D$6&gt;=$N195,'Customer LTV'!$D$6&lt;$O195),"Y","N")</f>
        <v>N</v>
      </c>
      <c r="R195" t="str">
        <f>INDEX(customers!$F:$F,MATCH(subscriptions!$B195,customers!$A:$A,0))</f>
        <v>Tech</v>
      </c>
      <c r="S195" t="str">
        <f>INDEX(customers!$I:$I,MATCH(subscriptions!$B195,customers!$A:$A,0))</f>
        <v>Content</v>
      </c>
    </row>
    <row r="196" spans="1:19" x14ac:dyDescent="0.25">
      <c r="A196" t="s">
        <v>2022</v>
      </c>
      <c r="B196" t="s">
        <v>2005</v>
      </c>
      <c r="C196" t="s">
        <v>18</v>
      </c>
      <c r="D196" s="26" t="s">
        <v>4</v>
      </c>
      <c r="E196" s="26">
        <v>45338</v>
      </c>
      <c r="F196" s="26">
        <v>45368</v>
      </c>
      <c r="G196" t="s">
        <v>53</v>
      </c>
      <c r="H196">
        <v>135</v>
      </c>
      <c r="I196" s="26">
        <f t="shared" si="19"/>
        <v>45121</v>
      </c>
      <c r="J196" s="26">
        <f t="shared" si="20"/>
        <v>45493</v>
      </c>
      <c r="K196" s="26" t="str">
        <f t="shared" si="21"/>
        <v>Basic</v>
      </c>
      <c r="L196" s="26" t="str">
        <f t="shared" si="22"/>
        <v>Monthly</v>
      </c>
      <c r="M196" s="26">
        <f t="shared" si="23"/>
        <v>45108</v>
      </c>
      <c r="N196" s="26">
        <f t="shared" si="18"/>
        <v>45323</v>
      </c>
      <c r="O196" s="26">
        <f t="shared" si="18"/>
        <v>45352</v>
      </c>
      <c r="P196" t="str">
        <f>IF(AND('Customer LTV'!$D$5&gt;=$N196,'Customer LTV'!$D$5&lt;$O196),"Y","N")</f>
        <v>N</v>
      </c>
      <c r="Q196" t="str">
        <f>IF(AND('Customer LTV'!$D$6&gt;=$N196,'Customer LTV'!$D$6&lt;$O196),"Y","N")</f>
        <v>N</v>
      </c>
      <c r="R196" t="str">
        <f>INDEX(customers!$F:$F,MATCH(subscriptions!$B196,customers!$A:$A,0))</f>
        <v>Tech</v>
      </c>
      <c r="S196" t="str">
        <f>INDEX(customers!$I:$I,MATCH(subscriptions!$B196,customers!$A:$A,0))</f>
        <v>Content</v>
      </c>
    </row>
    <row r="197" spans="1:19" x14ac:dyDescent="0.25">
      <c r="A197" t="s">
        <v>2025</v>
      </c>
      <c r="B197" t="s">
        <v>2005</v>
      </c>
      <c r="C197" t="s">
        <v>18</v>
      </c>
      <c r="D197" s="26" t="s">
        <v>4</v>
      </c>
      <c r="E197" s="26">
        <v>45369</v>
      </c>
      <c r="F197" s="26">
        <v>45399</v>
      </c>
      <c r="G197" t="s">
        <v>53</v>
      </c>
      <c r="H197">
        <v>135</v>
      </c>
      <c r="I197" s="26">
        <f t="shared" si="19"/>
        <v>45121</v>
      </c>
      <c r="J197" s="26">
        <f t="shared" si="20"/>
        <v>45493</v>
      </c>
      <c r="K197" s="26" t="str">
        <f t="shared" si="21"/>
        <v>Basic</v>
      </c>
      <c r="L197" s="26" t="str">
        <f t="shared" si="22"/>
        <v>Monthly</v>
      </c>
      <c r="M197" s="26">
        <f t="shared" si="23"/>
        <v>45108</v>
      </c>
      <c r="N197" s="26">
        <f t="shared" si="18"/>
        <v>45352</v>
      </c>
      <c r="O197" s="26">
        <f t="shared" si="18"/>
        <v>45383</v>
      </c>
      <c r="P197" t="str">
        <f>IF(AND('Customer LTV'!$D$5&gt;=$N197,'Customer LTV'!$D$5&lt;$O197),"Y","N")</f>
        <v>N</v>
      </c>
      <c r="Q197" t="str">
        <f>IF(AND('Customer LTV'!$D$6&gt;=$N197,'Customer LTV'!$D$6&lt;$O197),"Y","N")</f>
        <v>N</v>
      </c>
      <c r="R197" t="str">
        <f>INDEX(customers!$F:$F,MATCH(subscriptions!$B197,customers!$A:$A,0))</f>
        <v>Tech</v>
      </c>
      <c r="S197" t="str">
        <f>INDEX(customers!$I:$I,MATCH(subscriptions!$B197,customers!$A:$A,0))</f>
        <v>Content</v>
      </c>
    </row>
    <row r="198" spans="1:19" x14ac:dyDescent="0.25">
      <c r="A198" t="s">
        <v>2027</v>
      </c>
      <c r="B198" t="s">
        <v>2005</v>
      </c>
      <c r="C198" t="s">
        <v>18</v>
      </c>
      <c r="D198" s="26" t="s">
        <v>4</v>
      </c>
      <c r="E198" s="26">
        <v>45400</v>
      </c>
      <c r="F198" s="26">
        <v>45430</v>
      </c>
      <c r="G198" t="s">
        <v>53</v>
      </c>
      <c r="H198">
        <v>135</v>
      </c>
      <c r="I198" s="26">
        <f t="shared" si="19"/>
        <v>45121</v>
      </c>
      <c r="J198" s="26">
        <f t="shared" si="20"/>
        <v>45493</v>
      </c>
      <c r="K198" s="26" t="str">
        <f t="shared" si="21"/>
        <v>Basic</v>
      </c>
      <c r="L198" s="26" t="str">
        <f t="shared" si="22"/>
        <v>Monthly</v>
      </c>
      <c r="M198" s="26">
        <f t="shared" si="23"/>
        <v>45108</v>
      </c>
      <c r="N198" s="26">
        <f t="shared" si="18"/>
        <v>45383</v>
      </c>
      <c r="O198" s="26">
        <f t="shared" si="18"/>
        <v>45413</v>
      </c>
      <c r="P198" t="str">
        <f>IF(AND('Customer LTV'!$D$5&gt;=$N198,'Customer LTV'!$D$5&lt;$O198),"Y","N")</f>
        <v>N</v>
      </c>
      <c r="Q198" t="str">
        <f>IF(AND('Customer LTV'!$D$6&gt;=$N198,'Customer LTV'!$D$6&lt;$O198),"Y","N")</f>
        <v>N</v>
      </c>
      <c r="R198" t="str">
        <f>INDEX(customers!$F:$F,MATCH(subscriptions!$B198,customers!$A:$A,0))</f>
        <v>Tech</v>
      </c>
      <c r="S198" t="str">
        <f>INDEX(customers!$I:$I,MATCH(subscriptions!$B198,customers!$A:$A,0))</f>
        <v>Content</v>
      </c>
    </row>
    <row r="199" spans="1:19" x14ac:dyDescent="0.25">
      <c r="A199" t="s">
        <v>2030</v>
      </c>
      <c r="B199" t="s">
        <v>2005</v>
      </c>
      <c r="C199" t="s">
        <v>18</v>
      </c>
      <c r="D199" s="26" t="s">
        <v>4</v>
      </c>
      <c r="E199" s="26">
        <v>45431</v>
      </c>
      <c r="F199" s="26">
        <v>45461</v>
      </c>
      <c r="G199" t="s">
        <v>53</v>
      </c>
      <c r="H199">
        <v>135</v>
      </c>
      <c r="I199" s="26">
        <f t="shared" si="19"/>
        <v>45121</v>
      </c>
      <c r="J199" s="26">
        <f t="shared" si="20"/>
        <v>45493</v>
      </c>
      <c r="K199" s="26" t="str">
        <f t="shared" si="21"/>
        <v>Basic</v>
      </c>
      <c r="L199" s="26" t="str">
        <f t="shared" si="22"/>
        <v>Monthly</v>
      </c>
      <c r="M199" s="26">
        <f t="shared" si="23"/>
        <v>45108</v>
      </c>
      <c r="N199" s="26">
        <f t="shared" si="18"/>
        <v>45413</v>
      </c>
      <c r="O199" s="26">
        <f t="shared" si="18"/>
        <v>45444</v>
      </c>
      <c r="P199" t="str">
        <f>IF(AND('Customer LTV'!$D$5&gt;=$N199,'Customer LTV'!$D$5&lt;$O199),"Y","N")</f>
        <v>N</v>
      </c>
      <c r="Q199" t="str">
        <f>IF(AND('Customer LTV'!$D$6&gt;=$N199,'Customer LTV'!$D$6&lt;$O199),"Y","N")</f>
        <v>N</v>
      </c>
      <c r="R199" t="str">
        <f>INDEX(customers!$F:$F,MATCH(subscriptions!$B199,customers!$A:$A,0))</f>
        <v>Tech</v>
      </c>
      <c r="S199" t="str">
        <f>INDEX(customers!$I:$I,MATCH(subscriptions!$B199,customers!$A:$A,0))</f>
        <v>Content</v>
      </c>
    </row>
    <row r="200" spans="1:19" x14ac:dyDescent="0.25">
      <c r="A200" t="s">
        <v>2032</v>
      </c>
      <c r="B200" t="s">
        <v>2005</v>
      </c>
      <c r="C200" t="s">
        <v>18</v>
      </c>
      <c r="D200" s="26" t="s">
        <v>4</v>
      </c>
      <c r="E200" s="26">
        <v>45462</v>
      </c>
      <c r="F200" s="26">
        <v>45492</v>
      </c>
      <c r="G200" t="s">
        <v>53</v>
      </c>
      <c r="H200">
        <v>135</v>
      </c>
      <c r="I200" s="26">
        <f t="shared" si="19"/>
        <v>45121</v>
      </c>
      <c r="J200" s="26">
        <f t="shared" si="20"/>
        <v>45493</v>
      </c>
      <c r="K200" s="26" t="str">
        <f t="shared" si="21"/>
        <v>Basic</v>
      </c>
      <c r="L200" s="26" t="str">
        <f t="shared" si="22"/>
        <v>Monthly</v>
      </c>
      <c r="M200" s="26">
        <f t="shared" si="23"/>
        <v>45108</v>
      </c>
      <c r="N200" s="26">
        <f t="shared" si="18"/>
        <v>45444</v>
      </c>
      <c r="O200" s="26">
        <f t="shared" si="18"/>
        <v>45474</v>
      </c>
      <c r="P200" t="str">
        <f>IF(AND('Customer LTV'!$D$5&gt;=$N200,'Customer LTV'!$D$5&lt;$O200),"Y","N")</f>
        <v>N</v>
      </c>
      <c r="Q200" t="str">
        <f>IF(AND('Customer LTV'!$D$6&gt;=$N200,'Customer LTV'!$D$6&lt;$O200),"Y","N")</f>
        <v>N</v>
      </c>
      <c r="R200" t="str">
        <f>INDEX(customers!$F:$F,MATCH(subscriptions!$B200,customers!$A:$A,0))</f>
        <v>Tech</v>
      </c>
      <c r="S200" t="str">
        <f>INDEX(customers!$I:$I,MATCH(subscriptions!$B200,customers!$A:$A,0))</f>
        <v>Content</v>
      </c>
    </row>
    <row r="201" spans="1:19" x14ac:dyDescent="0.25">
      <c r="A201" t="s">
        <v>2035</v>
      </c>
      <c r="B201" t="s">
        <v>2005</v>
      </c>
      <c r="C201" t="s">
        <v>18</v>
      </c>
      <c r="D201" s="26" t="s">
        <v>4</v>
      </c>
      <c r="E201" s="26">
        <v>45493</v>
      </c>
      <c r="F201" s="26">
        <v>45511</v>
      </c>
      <c r="G201" t="s">
        <v>56</v>
      </c>
      <c r="H201">
        <v>135</v>
      </c>
      <c r="I201" s="26">
        <f t="shared" si="19"/>
        <v>45121</v>
      </c>
      <c r="J201" s="26">
        <f t="shared" si="20"/>
        <v>45493</v>
      </c>
      <c r="K201" s="26" t="str">
        <f t="shared" si="21"/>
        <v>Basic</v>
      </c>
      <c r="L201" s="26" t="str">
        <f t="shared" si="22"/>
        <v>Monthly</v>
      </c>
      <c r="M201" s="26">
        <f t="shared" si="23"/>
        <v>45108</v>
      </c>
      <c r="N201" s="26">
        <f t="shared" si="18"/>
        <v>45474</v>
      </c>
      <c r="O201" s="26">
        <f t="shared" si="18"/>
        <v>45505</v>
      </c>
      <c r="P201" t="str">
        <f>IF(AND('Customer LTV'!$D$5&gt;=$N201,'Customer LTV'!$D$5&lt;$O201),"Y","N")</f>
        <v>N</v>
      </c>
      <c r="Q201" t="str">
        <f>IF(AND('Customer LTV'!$D$6&gt;=$N201,'Customer LTV'!$D$6&lt;$O201),"Y","N")</f>
        <v>N</v>
      </c>
      <c r="R201" t="str">
        <f>INDEX(customers!$F:$F,MATCH(subscriptions!$B201,customers!$A:$A,0))</f>
        <v>Tech</v>
      </c>
      <c r="S201" t="str">
        <f>INDEX(customers!$I:$I,MATCH(subscriptions!$B201,customers!$A:$A,0))</f>
        <v>Content</v>
      </c>
    </row>
    <row r="202" spans="1:19" x14ac:dyDescent="0.25">
      <c r="A202" t="s">
        <v>3765</v>
      </c>
      <c r="B202" t="s">
        <v>3764</v>
      </c>
      <c r="C202" t="s">
        <v>18</v>
      </c>
      <c r="D202" s="26" t="s">
        <v>5</v>
      </c>
      <c r="E202" s="26">
        <v>45533</v>
      </c>
      <c r="F202" s="26">
        <v>45658</v>
      </c>
      <c r="G202" t="s">
        <v>53</v>
      </c>
      <c r="H202">
        <v>120</v>
      </c>
      <c r="I202" s="26">
        <f t="shared" si="19"/>
        <v>45533</v>
      </c>
      <c r="J202" s="26">
        <f t="shared" si="20"/>
        <v>45533</v>
      </c>
      <c r="K202" s="26" t="str">
        <f t="shared" si="21"/>
        <v>Pro</v>
      </c>
      <c r="L202" s="26" t="str">
        <f t="shared" si="22"/>
        <v>Annual</v>
      </c>
      <c r="M202" s="26">
        <f t="shared" si="23"/>
        <v>45505</v>
      </c>
      <c r="N202" s="26">
        <f t="shared" si="18"/>
        <v>45505</v>
      </c>
      <c r="O202" s="26">
        <f t="shared" si="18"/>
        <v>45658</v>
      </c>
      <c r="P202" t="str">
        <f>IF(AND('Customer LTV'!$D$5&gt;=$N202,'Customer LTV'!$D$5&lt;$O202),"Y","N")</f>
        <v>N</v>
      </c>
      <c r="Q202" t="str">
        <f>IF(AND('Customer LTV'!$D$6&gt;=$N202,'Customer LTV'!$D$6&lt;$O202),"Y","N")</f>
        <v>N</v>
      </c>
      <c r="R202" t="str">
        <f>INDEX(customers!$F:$F,MATCH(subscriptions!$B202,customers!$A:$A,0))</f>
        <v>Healthcare</v>
      </c>
      <c r="S202" t="str">
        <f>INDEX(customers!$I:$I,MATCH(subscriptions!$B202,customers!$A:$A,0))</f>
        <v>Paid Search</v>
      </c>
    </row>
    <row r="203" spans="1:19" x14ac:dyDescent="0.25">
      <c r="A203" t="s">
        <v>1366</v>
      </c>
      <c r="B203" t="s">
        <v>1365</v>
      </c>
      <c r="C203" t="s">
        <v>18</v>
      </c>
      <c r="D203" s="26" t="s">
        <v>5</v>
      </c>
      <c r="E203" s="26">
        <v>44748</v>
      </c>
      <c r="F203" s="26">
        <v>45113</v>
      </c>
      <c r="G203" t="s">
        <v>53</v>
      </c>
      <c r="H203">
        <v>120</v>
      </c>
      <c r="I203" s="26">
        <f t="shared" si="19"/>
        <v>44748</v>
      </c>
      <c r="J203" s="26">
        <f t="shared" si="20"/>
        <v>45114</v>
      </c>
      <c r="K203" s="26" t="str">
        <f t="shared" si="21"/>
        <v>Pro</v>
      </c>
      <c r="L203" s="26" t="str">
        <f t="shared" si="22"/>
        <v>Annual</v>
      </c>
      <c r="M203" s="26">
        <f t="shared" si="23"/>
        <v>44743</v>
      </c>
      <c r="N203" s="26">
        <f t="shared" si="18"/>
        <v>44743</v>
      </c>
      <c r="O203" s="26">
        <f t="shared" si="18"/>
        <v>45108</v>
      </c>
      <c r="P203" t="str">
        <f>IF(AND('Customer LTV'!$D$5&gt;=$N203,'Customer LTV'!$D$5&lt;$O203),"Y","N")</f>
        <v>Y</v>
      </c>
      <c r="Q203" t="str">
        <f>IF(AND('Customer LTV'!$D$6&gt;=$N203,'Customer LTV'!$D$6&lt;$O203),"Y","N")</f>
        <v>N</v>
      </c>
      <c r="R203" t="str">
        <f>INDEX(customers!$F:$F,MATCH(subscriptions!$B203,customers!$A:$A,0))</f>
        <v>Tech</v>
      </c>
      <c r="S203" t="str">
        <f>INDEX(customers!$I:$I,MATCH(subscriptions!$B203,customers!$A:$A,0))</f>
        <v>Social Media</v>
      </c>
    </row>
    <row r="204" spans="1:19" x14ac:dyDescent="0.25">
      <c r="A204" t="s">
        <v>1369</v>
      </c>
      <c r="B204" t="s">
        <v>1365</v>
      </c>
      <c r="C204" t="s">
        <v>18</v>
      </c>
      <c r="D204" s="26" t="s">
        <v>5</v>
      </c>
      <c r="E204" s="26">
        <v>45114</v>
      </c>
      <c r="F204" s="26">
        <v>45297</v>
      </c>
      <c r="G204" t="s">
        <v>56</v>
      </c>
      <c r="H204">
        <v>120</v>
      </c>
      <c r="I204" s="26">
        <f t="shared" si="19"/>
        <v>44748</v>
      </c>
      <c r="J204" s="26">
        <f t="shared" si="20"/>
        <v>45114</v>
      </c>
      <c r="K204" s="26" t="str">
        <f t="shared" si="21"/>
        <v>Pro</v>
      </c>
      <c r="L204" s="26" t="str">
        <f t="shared" si="22"/>
        <v>Annual</v>
      </c>
      <c r="M204" s="26">
        <f t="shared" si="23"/>
        <v>44743</v>
      </c>
      <c r="N204" s="26">
        <f t="shared" si="18"/>
        <v>45108</v>
      </c>
      <c r="O204" s="26">
        <f t="shared" si="18"/>
        <v>45292</v>
      </c>
      <c r="P204" t="str">
        <f>IF(AND('Customer LTV'!$D$5&gt;=$N204,'Customer LTV'!$D$5&lt;$O204),"Y","N")</f>
        <v>N</v>
      </c>
      <c r="Q204" t="str">
        <f>IF(AND('Customer LTV'!$D$6&gt;=$N204,'Customer LTV'!$D$6&lt;$O204),"Y","N")</f>
        <v>Y</v>
      </c>
      <c r="R204" t="str">
        <f>INDEX(customers!$F:$F,MATCH(subscriptions!$B204,customers!$A:$A,0))</f>
        <v>Tech</v>
      </c>
      <c r="S204" t="str">
        <f>INDEX(customers!$I:$I,MATCH(subscriptions!$B204,customers!$A:$A,0))</f>
        <v>Social Media</v>
      </c>
    </row>
    <row r="205" spans="1:19" x14ac:dyDescent="0.25">
      <c r="A205" t="s">
        <v>366</v>
      </c>
      <c r="B205" t="s">
        <v>365</v>
      </c>
      <c r="C205" t="s">
        <v>17</v>
      </c>
      <c r="D205" s="26" t="s">
        <v>4</v>
      </c>
      <c r="E205" s="26">
        <v>45400</v>
      </c>
      <c r="F205" s="26">
        <v>45430</v>
      </c>
      <c r="G205" t="s">
        <v>53</v>
      </c>
      <c r="H205">
        <v>75</v>
      </c>
      <c r="I205" s="26">
        <f t="shared" si="19"/>
        <v>45400</v>
      </c>
      <c r="J205" s="26">
        <f t="shared" si="20"/>
        <v>45648</v>
      </c>
      <c r="K205" s="26" t="str">
        <f t="shared" si="21"/>
        <v>Pro</v>
      </c>
      <c r="L205" s="26" t="str">
        <f t="shared" si="22"/>
        <v>Monthly</v>
      </c>
      <c r="M205" s="26">
        <f t="shared" si="23"/>
        <v>45383</v>
      </c>
      <c r="N205" s="26">
        <f t="shared" si="18"/>
        <v>45383</v>
      </c>
      <c r="O205" s="26">
        <f t="shared" si="18"/>
        <v>45413</v>
      </c>
      <c r="P205" t="str">
        <f>IF(AND('Customer LTV'!$D$5&gt;=$N205,'Customer LTV'!$D$5&lt;$O205),"Y","N")</f>
        <v>N</v>
      </c>
      <c r="Q205" t="str">
        <f>IF(AND('Customer LTV'!$D$6&gt;=$N205,'Customer LTV'!$D$6&lt;$O205),"Y","N")</f>
        <v>N</v>
      </c>
      <c r="R205" t="str">
        <f>INDEX(customers!$F:$F,MATCH(subscriptions!$B205,customers!$A:$A,0))</f>
        <v>Tech</v>
      </c>
      <c r="S205" t="str">
        <f>INDEX(customers!$I:$I,MATCH(subscriptions!$B205,customers!$A:$A,0))</f>
        <v>Paid Search</v>
      </c>
    </row>
    <row r="206" spans="1:19" x14ac:dyDescent="0.25">
      <c r="A206" t="s">
        <v>369</v>
      </c>
      <c r="B206" t="s">
        <v>365</v>
      </c>
      <c r="C206" t="s">
        <v>17</v>
      </c>
      <c r="D206" s="26" t="s">
        <v>4</v>
      </c>
      <c r="E206" s="26">
        <v>45431</v>
      </c>
      <c r="F206" s="26">
        <v>45461</v>
      </c>
      <c r="G206" t="s">
        <v>55</v>
      </c>
      <c r="H206">
        <v>75</v>
      </c>
      <c r="I206" s="26">
        <f t="shared" si="19"/>
        <v>45400</v>
      </c>
      <c r="J206" s="26">
        <f t="shared" si="20"/>
        <v>45648</v>
      </c>
      <c r="K206" s="26" t="str">
        <f t="shared" si="21"/>
        <v>Pro</v>
      </c>
      <c r="L206" s="26" t="str">
        <f t="shared" si="22"/>
        <v>Monthly</v>
      </c>
      <c r="M206" s="26">
        <f t="shared" si="23"/>
        <v>45383</v>
      </c>
      <c r="N206" s="26">
        <f t="shared" si="18"/>
        <v>45413</v>
      </c>
      <c r="O206" s="26">
        <f t="shared" si="18"/>
        <v>45444</v>
      </c>
      <c r="P206" t="str">
        <f>IF(AND('Customer LTV'!$D$5&gt;=$N206,'Customer LTV'!$D$5&lt;$O206),"Y","N")</f>
        <v>N</v>
      </c>
      <c r="Q206" t="str">
        <f>IF(AND('Customer LTV'!$D$6&gt;=$N206,'Customer LTV'!$D$6&lt;$O206),"Y","N")</f>
        <v>N</v>
      </c>
      <c r="R206" t="str">
        <f>INDEX(customers!$F:$F,MATCH(subscriptions!$B206,customers!$A:$A,0))</f>
        <v>Tech</v>
      </c>
      <c r="S206" t="str">
        <f>INDEX(customers!$I:$I,MATCH(subscriptions!$B206,customers!$A:$A,0))</f>
        <v>Paid Search</v>
      </c>
    </row>
    <row r="207" spans="1:19" x14ac:dyDescent="0.25">
      <c r="A207" t="s">
        <v>371</v>
      </c>
      <c r="B207" t="s">
        <v>365</v>
      </c>
      <c r="C207" t="s">
        <v>18</v>
      </c>
      <c r="D207" s="26" t="s">
        <v>4</v>
      </c>
      <c r="E207" s="26">
        <v>45462</v>
      </c>
      <c r="F207" s="26">
        <v>45492</v>
      </c>
      <c r="G207" t="s">
        <v>53</v>
      </c>
      <c r="H207">
        <v>135</v>
      </c>
      <c r="I207" s="26">
        <f t="shared" si="19"/>
        <v>45400</v>
      </c>
      <c r="J207" s="26">
        <f t="shared" si="20"/>
        <v>45648</v>
      </c>
      <c r="K207" s="26" t="str">
        <f t="shared" si="21"/>
        <v>Pro</v>
      </c>
      <c r="L207" s="26" t="str">
        <f t="shared" si="22"/>
        <v>Monthly</v>
      </c>
      <c r="M207" s="26">
        <f t="shared" si="23"/>
        <v>45383</v>
      </c>
      <c r="N207" s="26">
        <f t="shared" si="18"/>
        <v>45444</v>
      </c>
      <c r="O207" s="26">
        <f t="shared" si="18"/>
        <v>45474</v>
      </c>
      <c r="P207" t="str">
        <f>IF(AND('Customer LTV'!$D$5&gt;=$N207,'Customer LTV'!$D$5&lt;$O207),"Y","N")</f>
        <v>N</v>
      </c>
      <c r="Q207" t="str">
        <f>IF(AND('Customer LTV'!$D$6&gt;=$N207,'Customer LTV'!$D$6&lt;$O207),"Y","N")</f>
        <v>N</v>
      </c>
      <c r="R207" t="str">
        <f>INDEX(customers!$F:$F,MATCH(subscriptions!$B207,customers!$A:$A,0))</f>
        <v>Tech</v>
      </c>
      <c r="S207" t="str">
        <f>INDEX(customers!$I:$I,MATCH(subscriptions!$B207,customers!$A:$A,0))</f>
        <v>Paid Search</v>
      </c>
    </row>
    <row r="208" spans="1:19" x14ac:dyDescent="0.25">
      <c r="A208" t="s">
        <v>374</v>
      </c>
      <c r="B208" t="s">
        <v>365</v>
      </c>
      <c r="C208" t="s">
        <v>18</v>
      </c>
      <c r="D208" s="26" t="s">
        <v>4</v>
      </c>
      <c r="E208" s="26">
        <v>45493</v>
      </c>
      <c r="F208" s="26">
        <v>45523</v>
      </c>
      <c r="G208" t="s">
        <v>53</v>
      </c>
      <c r="H208">
        <v>135</v>
      </c>
      <c r="I208" s="26">
        <f t="shared" si="19"/>
        <v>45400</v>
      </c>
      <c r="J208" s="26">
        <f t="shared" si="20"/>
        <v>45648</v>
      </c>
      <c r="K208" s="26" t="str">
        <f t="shared" si="21"/>
        <v>Pro</v>
      </c>
      <c r="L208" s="26" t="str">
        <f t="shared" si="22"/>
        <v>Monthly</v>
      </c>
      <c r="M208" s="26">
        <f t="shared" si="23"/>
        <v>45383</v>
      </c>
      <c r="N208" s="26">
        <f t="shared" si="18"/>
        <v>45474</v>
      </c>
      <c r="O208" s="26">
        <f t="shared" si="18"/>
        <v>45505</v>
      </c>
      <c r="P208" t="str">
        <f>IF(AND('Customer LTV'!$D$5&gt;=$N208,'Customer LTV'!$D$5&lt;$O208),"Y","N")</f>
        <v>N</v>
      </c>
      <c r="Q208" t="str">
        <f>IF(AND('Customer LTV'!$D$6&gt;=$N208,'Customer LTV'!$D$6&lt;$O208),"Y","N")</f>
        <v>N</v>
      </c>
      <c r="R208" t="str">
        <f>INDEX(customers!$F:$F,MATCH(subscriptions!$B208,customers!$A:$A,0))</f>
        <v>Tech</v>
      </c>
      <c r="S208" t="str">
        <f>INDEX(customers!$I:$I,MATCH(subscriptions!$B208,customers!$A:$A,0))</f>
        <v>Paid Search</v>
      </c>
    </row>
    <row r="209" spans="1:19" x14ac:dyDescent="0.25">
      <c r="A209" t="s">
        <v>376</v>
      </c>
      <c r="B209" t="s">
        <v>365</v>
      </c>
      <c r="C209" t="s">
        <v>18</v>
      </c>
      <c r="D209" s="26" t="s">
        <v>4</v>
      </c>
      <c r="E209" s="26">
        <v>45524</v>
      </c>
      <c r="F209" s="26">
        <v>45554</v>
      </c>
      <c r="G209" t="s">
        <v>53</v>
      </c>
      <c r="H209">
        <v>135</v>
      </c>
      <c r="I209" s="26">
        <f t="shared" si="19"/>
        <v>45400</v>
      </c>
      <c r="J209" s="26">
        <f t="shared" si="20"/>
        <v>45648</v>
      </c>
      <c r="K209" s="26" t="str">
        <f t="shared" si="21"/>
        <v>Pro</v>
      </c>
      <c r="L209" s="26" t="str">
        <f t="shared" si="22"/>
        <v>Monthly</v>
      </c>
      <c r="M209" s="26">
        <f t="shared" si="23"/>
        <v>45383</v>
      </c>
      <c r="N209" s="26">
        <f t="shared" si="18"/>
        <v>45505</v>
      </c>
      <c r="O209" s="26">
        <f t="shared" si="18"/>
        <v>45536</v>
      </c>
      <c r="P209" t="str">
        <f>IF(AND('Customer LTV'!$D$5&gt;=$N209,'Customer LTV'!$D$5&lt;$O209),"Y","N")</f>
        <v>N</v>
      </c>
      <c r="Q209" t="str">
        <f>IF(AND('Customer LTV'!$D$6&gt;=$N209,'Customer LTV'!$D$6&lt;$O209),"Y","N")</f>
        <v>N</v>
      </c>
      <c r="R209" t="str">
        <f>INDEX(customers!$F:$F,MATCH(subscriptions!$B209,customers!$A:$A,0))</f>
        <v>Tech</v>
      </c>
      <c r="S209" t="str">
        <f>INDEX(customers!$I:$I,MATCH(subscriptions!$B209,customers!$A:$A,0))</f>
        <v>Paid Search</v>
      </c>
    </row>
    <row r="210" spans="1:19" x14ac:dyDescent="0.25">
      <c r="A210" t="s">
        <v>378</v>
      </c>
      <c r="B210" t="s">
        <v>365</v>
      </c>
      <c r="C210" t="s">
        <v>18</v>
      </c>
      <c r="D210" s="26" t="s">
        <v>4</v>
      </c>
      <c r="E210" s="26">
        <v>45555</v>
      </c>
      <c r="F210" s="26">
        <v>45585</v>
      </c>
      <c r="G210" t="s">
        <v>53</v>
      </c>
      <c r="H210">
        <v>135</v>
      </c>
      <c r="I210" s="26">
        <f t="shared" si="19"/>
        <v>45400</v>
      </c>
      <c r="J210" s="26">
        <f t="shared" si="20"/>
        <v>45648</v>
      </c>
      <c r="K210" s="26" t="str">
        <f t="shared" si="21"/>
        <v>Pro</v>
      </c>
      <c r="L210" s="26" t="str">
        <f t="shared" si="22"/>
        <v>Monthly</v>
      </c>
      <c r="M210" s="26">
        <f t="shared" si="23"/>
        <v>45383</v>
      </c>
      <c r="N210" s="26">
        <f t="shared" si="18"/>
        <v>45536</v>
      </c>
      <c r="O210" s="26">
        <f t="shared" si="18"/>
        <v>45566</v>
      </c>
      <c r="P210" t="str">
        <f>IF(AND('Customer LTV'!$D$5&gt;=$N210,'Customer LTV'!$D$5&lt;$O210),"Y","N")</f>
        <v>N</v>
      </c>
      <c r="Q210" t="str">
        <f>IF(AND('Customer LTV'!$D$6&gt;=$N210,'Customer LTV'!$D$6&lt;$O210),"Y","N")</f>
        <v>N</v>
      </c>
      <c r="R210" t="str">
        <f>INDEX(customers!$F:$F,MATCH(subscriptions!$B210,customers!$A:$A,0))</f>
        <v>Tech</v>
      </c>
      <c r="S210" t="str">
        <f>INDEX(customers!$I:$I,MATCH(subscriptions!$B210,customers!$A:$A,0))</f>
        <v>Paid Search</v>
      </c>
    </row>
    <row r="211" spans="1:19" x14ac:dyDescent="0.25">
      <c r="A211" t="s">
        <v>381</v>
      </c>
      <c r="B211" t="s">
        <v>365</v>
      </c>
      <c r="C211" t="s">
        <v>18</v>
      </c>
      <c r="D211" s="26" t="s">
        <v>4</v>
      </c>
      <c r="E211" s="26">
        <v>45586</v>
      </c>
      <c r="F211" s="26">
        <v>45616</v>
      </c>
      <c r="G211" t="s">
        <v>53</v>
      </c>
      <c r="H211">
        <v>135</v>
      </c>
      <c r="I211" s="26">
        <f t="shared" si="19"/>
        <v>45400</v>
      </c>
      <c r="J211" s="26">
        <f t="shared" si="20"/>
        <v>45648</v>
      </c>
      <c r="K211" s="26" t="str">
        <f t="shared" si="21"/>
        <v>Pro</v>
      </c>
      <c r="L211" s="26" t="str">
        <f t="shared" si="22"/>
        <v>Monthly</v>
      </c>
      <c r="M211" s="26">
        <f t="shared" si="23"/>
        <v>45383</v>
      </c>
      <c r="N211" s="26">
        <f t="shared" ref="N211:O274" si="24">EOMONTH(E211,-1)+1</f>
        <v>45566</v>
      </c>
      <c r="O211" s="26">
        <f t="shared" si="24"/>
        <v>45597</v>
      </c>
      <c r="P211" t="str">
        <f>IF(AND('Customer LTV'!$D$5&gt;=$N211,'Customer LTV'!$D$5&lt;$O211),"Y","N")</f>
        <v>N</v>
      </c>
      <c r="Q211" t="str">
        <f>IF(AND('Customer LTV'!$D$6&gt;=$N211,'Customer LTV'!$D$6&lt;$O211),"Y","N")</f>
        <v>N</v>
      </c>
      <c r="R211" t="str">
        <f>INDEX(customers!$F:$F,MATCH(subscriptions!$B211,customers!$A:$A,0))</f>
        <v>Tech</v>
      </c>
      <c r="S211" t="str">
        <f>INDEX(customers!$I:$I,MATCH(subscriptions!$B211,customers!$A:$A,0))</f>
        <v>Paid Search</v>
      </c>
    </row>
    <row r="212" spans="1:19" x14ac:dyDescent="0.25">
      <c r="A212" t="s">
        <v>383</v>
      </c>
      <c r="B212" t="s">
        <v>365</v>
      </c>
      <c r="C212" t="s">
        <v>18</v>
      </c>
      <c r="D212" s="26" t="s">
        <v>4</v>
      </c>
      <c r="E212" s="26">
        <v>45617</v>
      </c>
      <c r="F212" s="26">
        <v>45647</v>
      </c>
      <c r="G212" t="s">
        <v>53</v>
      </c>
      <c r="H212">
        <v>135</v>
      </c>
      <c r="I212" s="26">
        <f t="shared" si="19"/>
        <v>45400</v>
      </c>
      <c r="J212" s="26">
        <f t="shared" si="20"/>
        <v>45648</v>
      </c>
      <c r="K212" s="26" t="str">
        <f t="shared" si="21"/>
        <v>Pro</v>
      </c>
      <c r="L212" s="26" t="str">
        <f t="shared" si="22"/>
        <v>Monthly</v>
      </c>
      <c r="M212" s="26">
        <f t="shared" si="23"/>
        <v>45383</v>
      </c>
      <c r="N212" s="26">
        <f t="shared" si="24"/>
        <v>45597</v>
      </c>
      <c r="O212" s="26">
        <f t="shared" si="24"/>
        <v>45627</v>
      </c>
      <c r="P212" t="str">
        <f>IF(AND('Customer LTV'!$D$5&gt;=$N212,'Customer LTV'!$D$5&lt;$O212),"Y","N")</f>
        <v>N</v>
      </c>
      <c r="Q212" t="str">
        <f>IF(AND('Customer LTV'!$D$6&gt;=$N212,'Customer LTV'!$D$6&lt;$O212),"Y","N")</f>
        <v>N</v>
      </c>
      <c r="R212" t="str">
        <f>INDEX(customers!$F:$F,MATCH(subscriptions!$B212,customers!$A:$A,0))</f>
        <v>Tech</v>
      </c>
      <c r="S212" t="str">
        <f>INDEX(customers!$I:$I,MATCH(subscriptions!$B212,customers!$A:$A,0))</f>
        <v>Paid Search</v>
      </c>
    </row>
    <row r="213" spans="1:19" x14ac:dyDescent="0.25">
      <c r="A213" t="s">
        <v>386</v>
      </c>
      <c r="B213" t="s">
        <v>365</v>
      </c>
      <c r="C213" t="s">
        <v>18</v>
      </c>
      <c r="D213" s="26" t="s">
        <v>4</v>
      </c>
      <c r="E213" s="26">
        <v>45648</v>
      </c>
      <c r="F213" s="26">
        <v>45658</v>
      </c>
      <c r="G213" t="s">
        <v>53</v>
      </c>
      <c r="H213">
        <v>135</v>
      </c>
      <c r="I213" s="26">
        <f t="shared" si="19"/>
        <v>45400</v>
      </c>
      <c r="J213" s="26">
        <f t="shared" si="20"/>
        <v>45648</v>
      </c>
      <c r="K213" s="26" t="str">
        <f t="shared" si="21"/>
        <v>Pro</v>
      </c>
      <c r="L213" s="26" t="str">
        <f t="shared" si="22"/>
        <v>Monthly</v>
      </c>
      <c r="M213" s="26">
        <f t="shared" si="23"/>
        <v>45383</v>
      </c>
      <c r="N213" s="26">
        <f t="shared" si="24"/>
        <v>45627</v>
      </c>
      <c r="O213" s="26">
        <f t="shared" si="24"/>
        <v>45658</v>
      </c>
      <c r="P213" t="str">
        <f>IF(AND('Customer LTV'!$D$5&gt;=$N213,'Customer LTV'!$D$5&lt;$O213),"Y","N")</f>
        <v>N</v>
      </c>
      <c r="Q213" t="str">
        <f>IF(AND('Customer LTV'!$D$6&gt;=$N213,'Customer LTV'!$D$6&lt;$O213),"Y","N")</f>
        <v>N</v>
      </c>
      <c r="R213" t="str">
        <f>INDEX(customers!$F:$F,MATCH(subscriptions!$B213,customers!$A:$A,0))</f>
        <v>Tech</v>
      </c>
      <c r="S213" t="str">
        <f>INDEX(customers!$I:$I,MATCH(subscriptions!$B213,customers!$A:$A,0))</f>
        <v>Paid Search</v>
      </c>
    </row>
    <row r="214" spans="1:19" x14ac:dyDescent="0.25">
      <c r="A214" t="s">
        <v>1818</v>
      </c>
      <c r="B214" t="s">
        <v>1817</v>
      </c>
      <c r="C214" t="s">
        <v>18</v>
      </c>
      <c r="D214" s="26" t="s">
        <v>5</v>
      </c>
      <c r="E214" s="26">
        <v>44944</v>
      </c>
      <c r="F214" s="26">
        <v>45309</v>
      </c>
      <c r="G214" t="s">
        <v>53</v>
      </c>
      <c r="H214">
        <v>120</v>
      </c>
      <c r="I214" s="26">
        <f t="shared" si="19"/>
        <v>44944</v>
      </c>
      <c r="J214" s="26">
        <f t="shared" si="20"/>
        <v>45310</v>
      </c>
      <c r="K214" s="26" t="str">
        <f t="shared" si="21"/>
        <v>Pro</v>
      </c>
      <c r="L214" s="26" t="str">
        <f t="shared" si="22"/>
        <v>Annual</v>
      </c>
      <c r="M214" s="26">
        <f t="shared" si="23"/>
        <v>44927</v>
      </c>
      <c r="N214" s="26">
        <f t="shared" si="24"/>
        <v>44927</v>
      </c>
      <c r="O214" s="26">
        <f t="shared" si="24"/>
        <v>45292</v>
      </c>
      <c r="P214" t="str">
        <f>IF(AND('Customer LTV'!$D$5&gt;=$N214,'Customer LTV'!$D$5&lt;$O214),"Y","N")</f>
        <v>Y</v>
      </c>
      <c r="Q214" t="str">
        <f>IF(AND('Customer LTV'!$D$6&gt;=$N214,'Customer LTV'!$D$6&lt;$O214),"Y","N")</f>
        <v>Y</v>
      </c>
      <c r="R214" t="str">
        <f>INDEX(customers!$F:$F,MATCH(subscriptions!$B214,customers!$A:$A,0))</f>
        <v>Retail</v>
      </c>
      <c r="S214" t="str">
        <f>INDEX(customers!$I:$I,MATCH(subscriptions!$B214,customers!$A:$A,0))</f>
        <v>Paid Search</v>
      </c>
    </row>
    <row r="215" spans="1:19" x14ac:dyDescent="0.25">
      <c r="A215" t="s">
        <v>1821</v>
      </c>
      <c r="B215" t="s">
        <v>1817</v>
      </c>
      <c r="C215" t="s">
        <v>18</v>
      </c>
      <c r="D215" s="26" t="s">
        <v>5</v>
      </c>
      <c r="E215" s="26">
        <v>45310</v>
      </c>
      <c r="F215" s="26">
        <v>45658</v>
      </c>
      <c r="G215" t="s">
        <v>53</v>
      </c>
      <c r="H215">
        <v>120</v>
      </c>
      <c r="I215" s="26">
        <f t="shared" si="19"/>
        <v>44944</v>
      </c>
      <c r="J215" s="26">
        <f t="shared" si="20"/>
        <v>45310</v>
      </c>
      <c r="K215" s="26" t="str">
        <f t="shared" si="21"/>
        <v>Pro</v>
      </c>
      <c r="L215" s="26" t="str">
        <f t="shared" si="22"/>
        <v>Annual</v>
      </c>
      <c r="M215" s="26">
        <f t="shared" si="23"/>
        <v>44927</v>
      </c>
      <c r="N215" s="26">
        <f t="shared" si="24"/>
        <v>45292</v>
      </c>
      <c r="O215" s="26">
        <f t="shared" si="24"/>
        <v>45658</v>
      </c>
      <c r="P215" t="str">
        <f>IF(AND('Customer LTV'!$D$5&gt;=$N215,'Customer LTV'!$D$5&lt;$O215),"Y","N")</f>
        <v>N</v>
      </c>
      <c r="Q215" t="str">
        <f>IF(AND('Customer LTV'!$D$6&gt;=$N215,'Customer LTV'!$D$6&lt;$O215),"Y","N")</f>
        <v>N</v>
      </c>
      <c r="R215" t="str">
        <f>INDEX(customers!$F:$F,MATCH(subscriptions!$B215,customers!$A:$A,0))</f>
        <v>Retail</v>
      </c>
      <c r="S215" t="str">
        <f>INDEX(customers!$I:$I,MATCH(subscriptions!$B215,customers!$A:$A,0))</f>
        <v>Paid Search</v>
      </c>
    </row>
    <row r="216" spans="1:19" x14ac:dyDescent="0.25">
      <c r="A216" t="s">
        <v>634</v>
      </c>
      <c r="B216" t="s">
        <v>633</v>
      </c>
      <c r="C216" t="s">
        <v>17</v>
      </c>
      <c r="D216" s="26" t="s">
        <v>4</v>
      </c>
      <c r="E216" s="26">
        <v>45046</v>
      </c>
      <c r="F216" s="26">
        <v>45076</v>
      </c>
      <c r="G216" t="s">
        <v>55</v>
      </c>
      <c r="H216">
        <v>75</v>
      </c>
      <c r="I216" s="26">
        <f t="shared" si="19"/>
        <v>45046</v>
      </c>
      <c r="J216" s="26">
        <f t="shared" si="20"/>
        <v>45635</v>
      </c>
      <c r="K216" s="26" t="str">
        <f t="shared" si="21"/>
        <v>Basic</v>
      </c>
      <c r="L216" s="26" t="str">
        <f t="shared" si="22"/>
        <v>Monthly</v>
      </c>
      <c r="M216" s="26">
        <f t="shared" si="23"/>
        <v>45017</v>
      </c>
      <c r="N216" s="26">
        <f t="shared" si="24"/>
        <v>45017</v>
      </c>
      <c r="O216" s="26">
        <f t="shared" si="24"/>
        <v>45047</v>
      </c>
      <c r="P216" t="str">
        <f>IF(AND('Customer LTV'!$D$5&gt;=$N216,'Customer LTV'!$D$5&lt;$O216),"Y","N")</f>
        <v>N</v>
      </c>
      <c r="Q216" t="str">
        <f>IF(AND('Customer LTV'!$D$6&gt;=$N216,'Customer LTV'!$D$6&lt;$O216),"Y","N")</f>
        <v>N</v>
      </c>
      <c r="R216" t="str">
        <f>INDEX(customers!$F:$F,MATCH(subscriptions!$B216,customers!$A:$A,0))</f>
        <v>Retail</v>
      </c>
      <c r="S216" t="str">
        <f>INDEX(customers!$I:$I,MATCH(subscriptions!$B216,customers!$A:$A,0))</f>
        <v>Paid Search</v>
      </c>
    </row>
    <row r="217" spans="1:19" x14ac:dyDescent="0.25">
      <c r="A217" t="s">
        <v>637</v>
      </c>
      <c r="B217" t="s">
        <v>633</v>
      </c>
      <c r="C217" t="s">
        <v>18</v>
      </c>
      <c r="D217" s="26" t="s">
        <v>4</v>
      </c>
      <c r="E217" s="26">
        <v>45077</v>
      </c>
      <c r="F217" s="26">
        <v>45107</v>
      </c>
      <c r="G217" t="s">
        <v>53</v>
      </c>
      <c r="H217">
        <v>135</v>
      </c>
      <c r="I217" s="26">
        <f t="shared" si="19"/>
        <v>45046</v>
      </c>
      <c r="J217" s="26">
        <f t="shared" si="20"/>
        <v>45635</v>
      </c>
      <c r="K217" s="26" t="str">
        <f t="shared" si="21"/>
        <v>Basic</v>
      </c>
      <c r="L217" s="26" t="str">
        <f t="shared" si="22"/>
        <v>Monthly</v>
      </c>
      <c r="M217" s="26">
        <f t="shared" si="23"/>
        <v>45017</v>
      </c>
      <c r="N217" s="26">
        <f t="shared" si="24"/>
        <v>45047</v>
      </c>
      <c r="O217" s="26">
        <f t="shared" si="24"/>
        <v>45078</v>
      </c>
      <c r="P217" t="str">
        <f>IF(AND('Customer LTV'!$D$5&gt;=$N217,'Customer LTV'!$D$5&lt;$O217),"Y","N")</f>
        <v>N</v>
      </c>
      <c r="Q217" t="str">
        <f>IF(AND('Customer LTV'!$D$6&gt;=$N217,'Customer LTV'!$D$6&lt;$O217),"Y","N")</f>
        <v>N</v>
      </c>
      <c r="R217" t="str">
        <f>INDEX(customers!$F:$F,MATCH(subscriptions!$B217,customers!$A:$A,0))</f>
        <v>Retail</v>
      </c>
      <c r="S217" t="str">
        <f>INDEX(customers!$I:$I,MATCH(subscriptions!$B217,customers!$A:$A,0))</f>
        <v>Paid Search</v>
      </c>
    </row>
    <row r="218" spans="1:19" x14ac:dyDescent="0.25">
      <c r="A218" t="s">
        <v>640</v>
      </c>
      <c r="B218" t="s">
        <v>633</v>
      </c>
      <c r="C218" t="s">
        <v>18</v>
      </c>
      <c r="D218" s="26" t="s">
        <v>4</v>
      </c>
      <c r="E218" s="26">
        <v>45108</v>
      </c>
      <c r="F218" s="26">
        <v>45138</v>
      </c>
      <c r="G218" t="s">
        <v>55</v>
      </c>
      <c r="H218">
        <v>135</v>
      </c>
      <c r="I218" s="26">
        <f t="shared" si="19"/>
        <v>45046</v>
      </c>
      <c r="J218" s="26">
        <f t="shared" si="20"/>
        <v>45635</v>
      </c>
      <c r="K218" s="26" t="str">
        <f t="shared" si="21"/>
        <v>Basic</v>
      </c>
      <c r="L218" s="26" t="str">
        <f t="shared" si="22"/>
        <v>Monthly</v>
      </c>
      <c r="M218" s="26">
        <f t="shared" si="23"/>
        <v>45017</v>
      </c>
      <c r="N218" s="26">
        <f t="shared" si="24"/>
        <v>45108</v>
      </c>
      <c r="O218" s="26">
        <f t="shared" si="24"/>
        <v>45108</v>
      </c>
      <c r="P218" t="str">
        <f>IF(AND('Customer LTV'!$D$5&gt;=$N218,'Customer LTV'!$D$5&lt;$O218),"Y","N")</f>
        <v>N</v>
      </c>
      <c r="Q218" t="str">
        <f>IF(AND('Customer LTV'!$D$6&gt;=$N218,'Customer LTV'!$D$6&lt;$O218),"Y","N")</f>
        <v>N</v>
      </c>
      <c r="R218" t="str">
        <f>INDEX(customers!$F:$F,MATCH(subscriptions!$B218,customers!$A:$A,0))</f>
        <v>Retail</v>
      </c>
      <c r="S218" t="str">
        <f>INDEX(customers!$I:$I,MATCH(subscriptions!$B218,customers!$A:$A,0))</f>
        <v>Paid Search</v>
      </c>
    </row>
    <row r="219" spans="1:19" x14ac:dyDescent="0.25">
      <c r="A219" t="s">
        <v>642</v>
      </c>
      <c r="B219" t="s">
        <v>633</v>
      </c>
      <c r="C219" t="s">
        <v>19</v>
      </c>
      <c r="D219" s="26" t="s">
        <v>4</v>
      </c>
      <c r="E219" s="26">
        <v>45139</v>
      </c>
      <c r="F219" s="26">
        <v>45169</v>
      </c>
      <c r="G219" t="s">
        <v>53</v>
      </c>
      <c r="H219">
        <v>315</v>
      </c>
      <c r="I219" s="26">
        <f t="shared" si="19"/>
        <v>45046</v>
      </c>
      <c r="J219" s="26">
        <f t="shared" si="20"/>
        <v>45635</v>
      </c>
      <c r="K219" s="26" t="str">
        <f t="shared" si="21"/>
        <v>Basic</v>
      </c>
      <c r="L219" s="26" t="str">
        <f t="shared" si="22"/>
        <v>Monthly</v>
      </c>
      <c r="M219" s="26">
        <f t="shared" si="23"/>
        <v>45017</v>
      </c>
      <c r="N219" s="26">
        <f t="shared" si="24"/>
        <v>45139</v>
      </c>
      <c r="O219" s="26">
        <f t="shared" si="24"/>
        <v>45139</v>
      </c>
      <c r="P219" t="str">
        <f>IF(AND('Customer LTV'!$D$5&gt;=$N219,'Customer LTV'!$D$5&lt;$O219),"Y","N")</f>
        <v>N</v>
      </c>
      <c r="Q219" t="str">
        <f>IF(AND('Customer LTV'!$D$6&gt;=$N219,'Customer LTV'!$D$6&lt;$O219),"Y","N")</f>
        <v>N</v>
      </c>
      <c r="R219" t="str">
        <f>INDEX(customers!$F:$F,MATCH(subscriptions!$B219,customers!$A:$A,0))</f>
        <v>Retail</v>
      </c>
      <c r="S219" t="str">
        <f>INDEX(customers!$I:$I,MATCH(subscriptions!$B219,customers!$A:$A,0))</f>
        <v>Paid Search</v>
      </c>
    </row>
    <row r="220" spans="1:19" x14ac:dyDescent="0.25">
      <c r="A220" t="s">
        <v>644</v>
      </c>
      <c r="B220" t="s">
        <v>633</v>
      </c>
      <c r="C220" t="s">
        <v>19</v>
      </c>
      <c r="D220" s="26" t="s">
        <v>4</v>
      </c>
      <c r="E220" s="26">
        <v>45170</v>
      </c>
      <c r="F220" s="26">
        <v>45200</v>
      </c>
      <c r="G220" t="s">
        <v>53</v>
      </c>
      <c r="H220">
        <v>315</v>
      </c>
      <c r="I220" s="26">
        <f t="shared" si="19"/>
        <v>45046</v>
      </c>
      <c r="J220" s="26">
        <f t="shared" si="20"/>
        <v>45635</v>
      </c>
      <c r="K220" s="26" t="str">
        <f t="shared" si="21"/>
        <v>Basic</v>
      </c>
      <c r="L220" s="26" t="str">
        <f t="shared" si="22"/>
        <v>Monthly</v>
      </c>
      <c r="M220" s="26">
        <f t="shared" si="23"/>
        <v>45017</v>
      </c>
      <c r="N220" s="26">
        <f t="shared" si="24"/>
        <v>45170</v>
      </c>
      <c r="O220" s="26">
        <f t="shared" si="24"/>
        <v>45200</v>
      </c>
      <c r="P220" t="str">
        <f>IF(AND('Customer LTV'!$D$5&gt;=$N220,'Customer LTV'!$D$5&lt;$O220),"Y","N")</f>
        <v>N</v>
      </c>
      <c r="Q220" t="str">
        <f>IF(AND('Customer LTV'!$D$6&gt;=$N220,'Customer LTV'!$D$6&lt;$O220),"Y","N")</f>
        <v>N</v>
      </c>
      <c r="R220" t="str">
        <f>INDEX(customers!$F:$F,MATCH(subscriptions!$B220,customers!$A:$A,0))</f>
        <v>Retail</v>
      </c>
      <c r="S220" t="str">
        <f>INDEX(customers!$I:$I,MATCH(subscriptions!$B220,customers!$A:$A,0))</f>
        <v>Paid Search</v>
      </c>
    </row>
    <row r="221" spans="1:19" x14ac:dyDescent="0.25">
      <c r="A221" t="s">
        <v>647</v>
      </c>
      <c r="B221" t="s">
        <v>633</v>
      </c>
      <c r="C221" t="s">
        <v>19</v>
      </c>
      <c r="D221" s="26" t="s">
        <v>4</v>
      </c>
      <c r="E221" s="26">
        <v>45201</v>
      </c>
      <c r="F221" s="26">
        <v>45231</v>
      </c>
      <c r="G221" t="s">
        <v>53</v>
      </c>
      <c r="H221">
        <v>315</v>
      </c>
      <c r="I221" s="26">
        <f t="shared" si="19"/>
        <v>45046</v>
      </c>
      <c r="J221" s="26">
        <f t="shared" si="20"/>
        <v>45635</v>
      </c>
      <c r="K221" s="26" t="str">
        <f t="shared" si="21"/>
        <v>Basic</v>
      </c>
      <c r="L221" s="26" t="str">
        <f t="shared" si="22"/>
        <v>Monthly</v>
      </c>
      <c r="M221" s="26">
        <f t="shared" si="23"/>
        <v>45017</v>
      </c>
      <c r="N221" s="26">
        <f t="shared" si="24"/>
        <v>45200</v>
      </c>
      <c r="O221" s="26">
        <f t="shared" si="24"/>
        <v>45231</v>
      </c>
      <c r="P221" t="str">
        <f>IF(AND('Customer LTV'!$D$5&gt;=$N221,'Customer LTV'!$D$5&lt;$O221),"Y","N")</f>
        <v>N</v>
      </c>
      <c r="Q221" t="str">
        <f>IF(AND('Customer LTV'!$D$6&gt;=$N221,'Customer LTV'!$D$6&lt;$O221),"Y","N")</f>
        <v>N</v>
      </c>
      <c r="R221" t="str">
        <f>INDEX(customers!$F:$F,MATCH(subscriptions!$B221,customers!$A:$A,0))</f>
        <v>Retail</v>
      </c>
      <c r="S221" t="str">
        <f>INDEX(customers!$I:$I,MATCH(subscriptions!$B221,customers!$A:$A,0))</f>
        <v>Paid Search</v>
      </c>
    </row>
    <row r="222" spans="1:19" x14ac:dyDescent="0.25">
      <c r="A222" t="s">
        <v>649</v>
      </c>
      <c r="B222" t="s">
        <v>633</v>
      </c>
      <c r="C222" t="s">
        <v>19</v>
      </c>
      <c r="D222" s="26" t="s">
        <v>4</v>
      </c>
      <c r="E222" s="26">
        <v>45232</v>
      </c>
      <c r="F222" s="26">
        <v>45262</v>
      </c>
      <c r="G222" t="s">
        <v>53</v>
      </c>
      <c r="H222">
        <v>315</v>
      </c>
      <c r="I222" s="26">
        <f t="shared" si="19"/>
        <v>45046</v>
      </c>
      <c r="J222" s="26">
        <f t="shared" si="20"/>
        <v>45635</v>
      </c>
      <c r="K222" s="26" t="str">
        <f t="shared" si="21"/>
        <v>Basic</v>
      </c>
      <c r="L222" s="26" t="str">
        <f t="shared" si="22"/>
        <v>Monthly</v>
      </c>
      <c r="M222" s="26">
        <f t="shared" si="23"/>
        <v>45017</v>
      </c>
      <c r="N222" s="26">
        <f t="shared" si="24"/>
        <v>45231</v>
      </c>
      <c r="O222" s="26">
        <f t="shared" si="24"/>
        <v>45261</v>
      </c>
      <c r="P222" t="str">
        <f>IF(AND('Customer LTV'!$D$5&gt;=$N222,'Customer LTV'!$D$5&lt;$O222),"Y","N")</f>
        <v>N</v>
      </c>
      <c r="Q222" t="str">
        <f>IF(AND('Customer LTV'!$D$6&gt;=$N222,'Customer LTV'!$D$6&lt;$O222),"Y","N")</f>
        <v>N</v>
      </c>
      <c r="R222" t="str">
        <f>INDEX(customers!$F:$F,MATCH(subscriptions!$B222,customers!$A:$A,0))</f>
        <v>Retail</v>
      </c>
      <c r="S222" t="str">
        <f>INDEX(customers!$I:$I,MATCH(subscriptions!$B222,customers!$A:$A,0))</f>
        <v>Paid Search</v>
      </c>
    </row>
    <row r="223" spans="1:19" x14ac:dyDescent="0.25">
      <c r="A223" t="s">
        <v>652</v>
      </c>
      <c r="B223" t="s">
        <v>633</v>
      </c>
      <c r="C223" t="s">
        <v>19</v>
      </c>
      <c r="D223" s="26" t="s">
        <v>4</v>
      </c>
      <c r="E223" s="26">
        <v>45263</v>
      </c>
      <c r="F223" s="26">
        <v>45293</v>
      </c>
      <c r="G223" t="s">
        <v>54</v>
      </c>
      <c r="H223">
        <v>315</v>
      </c>
      <c r="I223" s="26">
        <f t="shared" si="19"/>
        <v>45046</v>
      </c>
      <c r="J223" s="26">
        <f t="shared" si="20"/>
        <v>45635</v>
      </c>
      <c r="K223" s="26" t="str">
        <f t="shared" si="21"/>
        <v>Basic</v>
      </c>
      <c r="L223" s="26" t="str">
        <f t="shared" si="22"/>
        <v>Monthly</v>
      </c>
      <c r="M223" s="26">
        <f t="shared" si="23"/>
        <v>45017</v>
      </c>
      <c r="N223" s="26">
        <f t="shared" si="24"/>
        <v>45261</v>
      </c>
      <c r="O223" s="26">
        <f t="shared" si="24"/>
        <v>45292</v>
      </c>
      <c r="P223" t="str">
        <f>IF(AND('Customer LTV'!$D$5&gt;=$N223,'Customer LTV'!$D$5&lt;$O223),"Y","N")</f>
        <v>N</v>
      </c>
      <c r="Q223" t="str">
        <f>IF(AND('Customer LTV'!$D$6&gt;=$N223,'Customer LTV'!$D$6&lt;$O223),"Y","N")</f>
        <v>Y</v>
      </c>
      <c r="R223" t="str">
        <f>INDEX(customers!$F:$F,MATCH(subscriptions!$B223,customers!$A:$A,0))</f>
        <v>Retail</v>
      </c>
      <c r="S223" t="str">
        <f>INDEX(customers!$I:$I,MATCH(subscriptions!$B223,customers!$A:$A,0))</f>
        <v>Paid Search</v>
      </c>
    </row>
    <row r="224" spans="1:19" x14ac:dyDescent="0.25">
      <c r="A224" t="s">
        <v>654</v>
      </c>
      <c r="B224" t="s">
        <v>633</v>
      </c>
      <c r="C224" t="s">
        <v>18</v>
      </c>
      <c r="D224" s="26" t="s">
        <v>4</v>
      </c>
      <c r="E224" s="26">
        <v>45294</v>
      </c>
      <c r="F224" s="26">
        <v>45324</v>
      </c>
      <c r="G224" t="s">
        <v>53</v>
      </c>
      <c r="H224">
        <v>135</v>
      </c>
      <c r="I224" s="26">
        <f t="shared" si="19"/>
        <v>45046</v>
      </c>
      <c r="J224" s="26">
        <f t="shared" si="20"/>
        <v>45635</v>
      </c>
      <c r="K224" s="26" t="str">
        <f t="shared" si="21"/>
        <v>Basic</v>
      </c>
      <c r="L224" s="26" t="str">
        <f t="shared" si="22"/>
        <v>Monthly</v>
      </c>
      <c r="M224" s="26">
        <f t="shared" si="23"/>
        <v>45017</v>
      </c>
      <c r="N224" s="26">
        <f t="shared" si="24"/>
        <v>45292</v>
      </c>
      <c r="O224" s="26">
        <f t="shared" si="24"/>
        <v>45323</v>
      </c>
      <c r="P224" t="str">
        <f>IF(AND('Customer LTV'!$D$5&gt;=$N224,'Customer LTV'!$D$5&lt;$O224),"Y","N")</f>
        <v>N</v>
      </c>
      <c r="Q224" t="str">
        <f>IF(AND('Customer LTV'!$D$6&gt;=$N224,'Customer LTV'!$D$6&lt;$O224),"Y","N")</f>
        <v>N</v>
      </c>
      <c r="R224" t="str">
        <f>INDEX(customers!$F:$F,MATCH(subscriptions!$B224,customers!$A:$A,0))</f>
        <v>Retail</v>
      </c>
      <c r="S224" t="str">
        <f>INDEX(customers!$I:$I,MATCH(subscriptions!$B224,customers!$A:$A,0))</f>
        <v>Paid Search</v>
      </c>
    </row>
    <row r="225" spans="1:19" x14ac:dyDescent="0.25">
      <c r="A225" t="s">
        <v>656</v>
      </c>
      <c r="B225" t="s">
        <v>633</v>
      </c>
      <c r="C225" t="s">
        <v>18</v>
      </c>
      <c r="D225" s="26" t="s">
        <v>4</v>
      </c>
      <c r="E225" s="26">
        <v>45325</v>
      </c>
      <c r="F225" s="26">
        <v>45355</v>
      </c>
      <c r="G225" t="s">
        <v>53</v>
      </c>
      <c r="H225">
        <v>135</v>
      </c>
      <c r="I225" s="26">
        <f t="shared" si="19"/>
        <v>45046</v>
      </c>
      <c r="J225" s="26">
        <f t="shared" si="20"/>
        <v>45635</v>
      </c>
      <c r="K225" s="26" t="str">
        <f t="shared" si="21"/>
        <v>Basic</v>
      </c>
      <c r="L225" s="26" t="str">
        <f t="shared" si="22"/>
        <v>Monthly</v>
      </c>
      <c r="M225" s="26">
        <f t="shared" si="23"/>
        <v>45017</v>
      </c>
      <c r="N225" s="26">
        <f t="shared" si="24"/>
        <v>45323</v>
      </c>
      <c r="O225" s="26">
        <f t="shared" si="24"/>
        <v>45352</v>
      </c>
      <c r="P225" t="str">
        <f>IF(AND('Customer LTV'!$D$5&gt;=$N225,'Customer LTV'!$D$5&lt;$O225),"Y","N")</f>
        <v>N</v>
      </c>
      <c r="Q225" t="str">
        <f>IF(AND('Customer LTV'!$D$6&gt;=$N225,'Customer LTV'!$D$6&lt;$O225),"Y","N")</f>
        <v>N</v>
      </c>
      <c r="R225" t="str">
        <f>INDEX(customers!$F:$F,MATCH(subscriptions!$B225,customers!$A:$A,0))</f>
        <v>Retail</v>
      </c>
      <c r="S225" t="str">
        <f>INDEX(customers!$I:$I,MATCH(subscriptions!$B225,customers!$A:$A,0))</f>
        <v>Paid Search</v>
      </c>
    </row>
    <row r="226" spans="1:19" x14ac:dyDescent="0.25">
      <c r="A226" t="s">
        <v>659</v>
      </c>
      <c r="B226" t="s">
        <v>633</v>
      </c>
      <c r="C226" t="s">
        <v>18</v>
      </c>
      <c r="D226" s="26" t="s">
        <v>4</v>
      </c>
      <c r="E226" s="26">
        <v>45356</v>
      </c>
      <c r="F226" s="26">
        <v>45386</v>
      </c>
      <c r="G226" t="s">
        <v>53</v>
      </c>
      <c r="H226">
        <v>135</v>
      </c>
      <c r="I226" s="26">
        <f t="shared" si="19"/>
        <v>45046</v>
      </c>
      <c r="J226" s="26">
        <f t="shared" si="20"/>
        <v>45635</v>
      </c>
      <c r="K226" s="26" t="str">
        <f t="shared" si="21"/>
        <v>Basic</v>
      </c>
      <c r="L226" s="26" t="str">
        <f t="shared" si="22"/>
        <v>Monthly</v>
      </c>
      <c r="M226" s="26">
        <f t="shared" si="23"/>
        <v>45017</v>
      </c>
      <c r="N226" s="26">
        <f t="shared" si="24"/>
        <v>45352</v>
      </c>
      <c r="O226" s="26">
        <f t="shared" si="24"/>
        <v>45383</v>
      </c>
      <c r="P226" t="str">
        <f>IF(AND('Customer LTV'!$D$5&gt;=$N226,'Customer LTV'!$D$5&lt;$O226),"Y","N")</f>
        <v>N</v>
      </c>
      <c r="Q226" t="str">
        <f>IF(AND('Customer LTV'!$D$6&gt;=$N226,'Customer LTV'!$D$6&lt;$O226),"Y","N")</f>
        <v>N</v>
      </c>
      <c r="R226" t="str">
        <f>INDEX(customers!$F:$F,MATCH(subscriptions!$B226,customers!$A:$A,0))</f>
        <v>Retail</v>
      </c>
      <c r="S226" t="str">
        <f>INDEX(customers!$I:$I,MATCH(subscriptions!$B226,customers!$A:$A,0))</f>
        <v>Paid Search</v>
      </c>
    </row>
    <row r="227" spans="1:19" x14ac:dyDescent="0.25">
      <c r="A227" t="s">
        <v>661</v>
      </c>
      <c r="B227" t="s">
        <v>633</v>
      </c>
      <c r="C227" t="s">
        <v>18</v>
      </c>
      <c r="D227" s="26" t="s">
        <v>4</v>
      </c>
      <c r="E227" s="26">
        <v>45387</v>
      </c>
      <c r="F227" s="26">
        <v>45417</v>
      </c>
      <c r="G227" t="s">
        <v>53</v>
      </c>
      <c r="H227">
        <v>135</v>
      </c>
      <c r="I227" s="26">
        <f t="shared" si="19"/>
        <v>45046</v>
      </c>
      <c r="J227" s="26">
        <f t="shared" si="20"/>
        <v>45635</v>
      </c>
      <c r="K227" s="26" t="str">
        <f t="shared" si="21"/>
        <v>Basic</v>
      </c>
      <c r="L227" s="26" t="str">
        <f t="shared" si="22"/>
        <v>Monthly</v>
      </c>
      <c r="M227" s="26">
        <f t="shared" si="23"/>
        <v>45017</v>
      </c>
      <c r="N227" s="26">
        <f t="shared" si="24"/>
        <v>45383</v>
      </c>
      <c r="O227" s="26">
        <f t="shared" si="24"/>
        <v>45413</v>
      </c>
      <c r="P227" t="str">
        <f>IF(AND('Customer LTV'!$D$5&gt;=$N227,'Customer LTV'!$D$5&lt;$O227),"Y","N")</f>
        <v>N</v>
      </c>
      <c r="Q227" t="str">
        <f>IF(AND('Customer LTV'!$D$6&gt;=$N227,'Customer LTV'!$D$6&lt;$O227),"Y","N")</f>
        <v>N</v>
      </c>
      <c r="R227" t="str">
        <f>INDEX(customers!$F:$F,MATCH(subscriptions!$B227,customers!$A:$A,0))</f>
        <v>Retail</v>
      </c>
      <c r="S227" t="str">
        <f>INDEX(customers!$I:$I,MATCH(subscriptions!$B227,customers!$A:$A,0))</f>
        <v>Paid Search</v>
      </c>
    </row>
    <row r="228" spans="1:19" x14ac:dyDescent="0.25">
      <c r="A228" t="s">
        <v>664</v>
      </c>
      <c r="B228" t="s">
        <v>633</v>
      </c>
      <c r="C228" t="s">
        <v>18</v>
      </c>
      <c r="D228" s="26" t="s">
        <v>4</v>
      </c>
      <c r="E228" s="26">
        <v>45418</v>
      </c>
      <c r="F228" s="26">
        <v>45448</v>
      </c>
      <c r="G228" t="s">
        <v>53</v>
      </c>
      <c r="H228">
        <v>135</v>
      </c>
      <c r="I228" s="26">
        <f t="shared" si="19"/>
        <v>45046</v>
      </c>
      <c r="J228" s="26">
        <f t="shared" si="20"/>
        <v>45635</v>
      </c>
      <c r="K228" s="26" t="str">
        <f t="shared" si="21"/>
        <v>Basic</v>
      </c>
      <c r="L228" s="26" t="str">
        <f t="shared" si="22"/>
        <v>Monthly</v>
      </c>
      <c r="M228" s="26">
        <f t="shared" si="23"/>
        <v>45017</v>
      </c>
      <c r="N228" s="26">
        <f t="shared" si="24"/>
        <v>45413</v>
      </c>
      <c r="O228" s="26">
        <f t="shared" si="24"/>
        <v>45444</v>
      </c>
      <c r="P228" t="str">
        <f>IF(AND('Customer LTV'!$D$5&gt;=$N228,'Customer LTV'!$D$5&lt;$O228),"Y","N")</f>
        <v>N</v>
      </c>
      <c r="Q228" t="str">
        <f>IF(AND('Customer LTV'!$D$6&gt;=$N228,'Customer LTV'!$D$6&lt;$O228),"Y","N")</f>
        <v>N</v>
      </c>
      <c r="R228" t="str">
        <f>INDEX(customers!$F:$F,MATCH(subscriptions!$B228,customers!$A:$A,0))</f>
        <v>Retail</v>
      </c>
      <c r="S228" t="str">
        <f>INDEX(customers!$I:$I,MATCH(subscriptions!$B228,customers!$A:$A,0))</f>
        <v>Paid Search</v>
      </c>
    </row>
    <row r="229" spans="1:19" x14ac:dyDescent="0.25">
      <c r="A229" t="s">
        <v>666</v>
      </c>
      <c r="B229" t="s">
        <v>633</v>
      </c>
      <c r="C229" t="s">
        <v>18</v>
      </c>
      <c r="D229" s="26" t="s">
        <v>4</v>
      </c>
      <c r="E229" s="26">
        <v>45449</v>
      </c>
      <c r="F229" s="26">
        <v>45479</v>
      </c>
      <c r="G229" t="s">
        <v>53</v>
      </c>
      <c r="H229">
        <v>135</v>
      </c>
      <c r="I229" s="26">
        <f t="shared" si="19"/>
        <v>45046</v>
      </c>
      <c r="J229" s="26">
        <f t="shared" si="20"/>
        <v>45635</v>
      </c>
      <c r="K229" s="26" t="str">
        <f t="shared" si="21"/>
        <v>Basic</v>
      </c>
      <c r="L229" s="26" t="str">
        <f t="shared" si="22"/>
        <v>Monthly</v>
      </c>
      <c r="M229" s="26">
        <f t="shared" si="23"/>
        <v>45017</v>
      </c>
      <c r="N229" s="26">
        <f t="shared" si="24"/>
        <v>45444</v>
      </c>
      <c r="O229" s="26">
        <f t="shared" si="24"/>
        <v>45474</v>
      </c>
      <c r="P229" t="str">
        <f>IF(AND('Customer LTV'!$D$5&gt;=$N229,'Customer LTV'!$D$5&lt;$O229),"Y","N")</f>
        <v>N</v>
      </c>
      <c r="Q229" t="str">
        <f>IF(AND('Customer LTV'!$D$6&gt;=$N229,'Customer LTV'!$D$6&lt;$O229),"Y","N")</f>
        <v>N</v>
      </c>
      <c r="R229" t="str">
        <f>INDEX(customers!$F:$F,MATCH(subscriptions!$B229,customers!$A:$A,0))</f>
        <v>Retail</v>
      </c>
      <c r="S229" t="str">
        <f>INDEX(customers!$I:$I,MATCH(subscriptions!$B229,customers!$A:$A,0))</f>
        <v>Paid Search</v>
      </c>
    </row>
    <row r="230" spans="1:19" x14ac:dyDescent="0.25">
      <c r="A230" t="s">
        <v>669</v>
      </c>
      <c r="B230" t="s">
        <v>633</v>
      </c>
      <c r="C230" t="s">
        <v>18</v>
      </c>
      <c r="D230" s="26" t="s">
        <v>4</v>
      </c>
      <c r="E230" s="26">
        <v>45480</v>
      </c>
      <c r="F230" s="26">
        <v>45510</v>
      </c>
      <c r="G230" t="s">
        <v>53</v>
      </c>
      <c r="H230">
        <v>135</v>
      </c>
      <c r="I230" s="26">
        <f t="shared" si="19"/>
        <v>45046</v>
      </c>
      <c r="J230" s="26">
        <f t="shared" si="20"/>
        <v>45635</v>
      </c>
      <c r="K230" s="26" t="str">
        <f t="shared" si="21"/>
        <v>Basic</v>
      </c>
      <c r="L230" s="26" t="str">
        <f t="shared" si="22"/>
        <v>Monthly</v>
      </c>
      <c r="M230" s="26">
        <f t="shared" si="23"/>
        <v>45017</v>
      </c>
      <c r="N230" s="26">
        <f t="shared" si="24"/>
        <v>45474</v>
      </c>
      <c r="O230" s="26">
        <f t="shared" si="24"/>
        <v>45505</v>
      </c>
      <c r="P230" t="str">
        <f>IF(AND('Customer LTV'!$D$5&gt;=$N230,'Customer LTV'!$D$5&lt;$O230),"Y","N")</f>
        <v>N</v>
      </c>
      <c r="Q230" t="str">
        <f>IF(AND('Customer LTV'!$D$6&gt;=$N230,'Customer LTV'!$D$6&lt;$O230),"Y","N")</f>
        <v>N</v>
      </c>
      <c r="R230" t="str">
        <f>INDEX(customers!$F:$F,MATCH(subscriptions!$B230,customers!$A:$A,0))</f>
        <v>Retail</v>
      </c>
      <c r="S230" t="str">
        <f>INDEX(customers!$I:$I,MATCH(subscriptions!$B230,customers!$A:$A,0))</f>
        <v>Paid Search</v>
      </c>
    </row>
    <row r="231" spans="1:19" x14ac:dyDescent="0.25">
      <c r="A231" t="s">
        <v>671</v>
      </c>
      <c r="B231" t="s">
        <v>633</v>
      </c>
      <c r="C231" t="s">
        <v>18</v>
      </c>
      <c r="D231" s="26" t="s">
        <v>4</v>
      </c>
      <c r="E231" s="26">
        <v>45511</v>
      </c>
      <c r="F231" s="26">
        <v>45541</v>
      </c>
      <c r="G231" t="s">
        <v>53</v>
      </c>
      <c r="H231">
        <v>135</v>
      </c>
      <c r="I231" s="26">
        <f t="shared" si="19"/>
        <v>45046</v>
      </c>
      <c r="J231" s="26">
        <f t="shared" si="20"/>
        <v>45635</v>
      </c>
      <c r="K231" s="26" t="str">
        <f t="shared" si="21"/>
        <v>Basic</v>
      </c>
      <c r="L231" s="26" t="str">
        <f t="shared" si="22"/>
        <v>Monthly</v>
      </c>
      <c r="M231" s="26">
        <f t="shared" si="23"/>
        <v>45017</v>
      </c>
      <c r="N231" s="26">
        <f t="shared" si="24"/>
        <v>45505</v>
      </c>
      <c r="O231" s="26">
        <f t="shared" si="24"/>
        <v>45536</v>
      </c>
      <c r="P231" t="str">
        <f>IF(AND('Customer LTV'!$D$5&gt;=$N231,'Customer LTV'!$D$5&lt;$O231),"Y","N")</f>
        <v>N</v>
      </c>
      <c r="Q231" t="str">
        <f>IF(AND('Customer LTV'!$D$6&gt;=$N231,'Customer LTV'!$D$6&lt;$O231),"Y","N")</f>
        <v>N</v>
      </c>
      <c r="R231" t="str">
        <f>INDEX(customers!$F:$F,MATCH(subscriptions!$B231,customers!$A:$A,0))</f>
        <v>Retail</v>
      </c>
      <c r="S231" t="str">
        <f>INDEX(customers!$I:$I,MATCH(subscriptions!$B231,customers!$A:$A,0))</f>
        <v>Paid Search</v>
      </c>
    </row>
    <row r="232" spans="1:19" x14ac:dyDescent="0.25">
      <c r="A232" t="s">
        <v>673</v>
      </c>
      <c r="B232" t="s">
        <v>633</v>
      </c>
      <c r="C232" t="s">
        <v>18</v>
      </c>
      <c r="D232" s="26" t="s">
        <v>4</v>
      </c>
      <c r="E232" s="26">
        <v>45542</v>
      </c>
      <c r="F232" s="26">
        <v>45572</v>
      </c>
      <c r="G232" t="s">
        <v>53</v>
      </c>
      <c r="H232">
        <v>135</v>
      </c>
      <c r="I232" s="26">
        <f t="shared" si="19"/>
        <v>45046</v>
      </c>
      <c r="J232" s="26">
        <f t="shared" si="20"/>
        <v>45635</v>
      </c>
      <c r="K232" s="26" t="str">
        <f t="shared" si="21"/>
        <v>Basic</v>
      </c>
      <c r="L232" s="26" t="str">
        <f t="shared" si="22"/>
        <v>Monthly</v>
      </c>
      <c r="M232" s="26">
        <f t="shared" si="23"/>
        <v>45017</v>
      </c>
      <c r="N232" s="26">
        <f t="shared" si="24"/>
        <v>45536</v>
      </c>
      <c r="O232" s="26">
        <f t="shared" si="24"/>
        <v>45566</v>
      </c>
      <c r="P232" t="str">
        <f>IF(AND('Customer LTV'!$D$5&gt;=$N232,'Customer LTV'!$D$5&lt;$O232),"Y","N")</f>
        <v>N</v>
      </c>
      <c r="Q232" t="str">
        <f>IF(AND('Customer LTV'!$D$6&gt;=$N232,'Customer LTV'!$D$6&lt;$O232),"Y","N")</f>
        <v>N</v>
      </c>
      <c r="R232" t="str">
        <f>INDEX(customers!$F:$F,MATCH(subscriptions!$B232,customers!$A:$A,0))</f>
        <v>Retail</v>
      </c>
      <c r="S232" t="str">
        <f>INDEX(customers!$I:$I,MATCH(subscriptions!$B232,customers!$A:$A,0))</f>
        <v>Paid Search</v>
      </c>
    </row>
    <row r="233" spans="1:19" x14ac:dyDescent="0.25">
      <c r="A233" t="s">
        <v>676</v>
      </c>
      <c r="B233" t="s">
        <v>633</v>
      </c>
      <c r="C233" t="s">
        <v>18</v>
      </c>
      <c r="D233" s="26" t="s">
        <v>4</v>
      </c>
      <c r="E233" s="26">
        <v>45573</v>
      </c>
      <c r="F233" s="26">
        <v>45603</v>
      </c>
      <c r="G233" t="s">
        <v>53</v>
      </c>
      <c r="H233">
        <v>135</v>
      </c>
      <c r="I233" s="26">
        <f t="shared" si="19"/>
        <v>45046</v>
      </c>
      <c r="J233" s="26">
        <f t="shared" si="20"/>
        <v>45635</v>
      </c>
      <c r="K233" s="26" t="str">
        <f t="shared" si="21"/>
        <v>Basic</v>
      </c>
      <c r="L233" s="26" t="str">
        <f t="shared" si="22"/>
        <v>Monthly</v>
      </c>
      <c r="M233" s="26">
        <f t="shared" si="23"/>
        <v>45017</v>
      </c>
      <c r="N233" s="26">
        <f t="shared" si="24"/>
        <v>45566</v>
      </c>
      <c r="O233" s="26">
        <f t="shared" si="24"/>
        <v>45597</v>
      </c>
      <c r="P233" t="str">
        <f>IF(AND('Customer LTV'!$D$5&gt;=$N233,'Customer LTV'!$D$5&lt;$O233),"Y","N")</f>
        <v>N</v>
      </c>
      <c r="Q233" t="str">
        <f>IF(AND('Customer LTV'!$D$6&gt;=$N233,'Customer LTV'!$D$6&lt;$O233),"Y","N")</f>
        <v>N</v>
      </c>
      <c r="R233" t="str">
        <f>INDEX(customers!$F:$F,MATCH(subscriptions!$B233,customers!$A:$A,0))</f>
        <v>Retail</v>
      </c>
      <c r="S233" t="str">
        <f>INDEX(customers!$I:$I,MATCH(subscriptions!$B233,customers!$A:$A,0))</f>
        <v>Paid Search</v>
      </c>
    </row>
    <row r="234" spans="1:19" x14ac:dyDescent="0.25">
      <c r="A234" t="s">
        <v>678</v>
      </c>
      <c r="B234" t="s">
        <v>633</v>
      </c>
      <c r="C234" t="s">
        <v>18</v>
      </c>
      <c r="D234" s="26" t="s">
        <v>4</v>
      </c>
      <c r="E234" s="26">
        <v>45604</v>
      </c>
      <c r="F234" s="26">
        <v>45634</v>
      </c>
      <c r="G234" t="s">
        <v>53</v>
      </c>
      <c r="H234">
        <v>135</v>
      </c>
      <c r="I234" s="26">
        <f t="shared" si="19"/>
        <v>45046</v>
      </c>
      <c r="J234" s="26">
        <f t="shared" si="20"/>
        <v>45635</v>
      </c>
      <c r="K234" s="26" t="str">
        <f t="shared" si="21"/>
        <v>Basic</v>
      </c>
      <c r="L234" s="26" t="str">
        <f t="shared" si="22"/>
        <v>Monthly</v>
      </c>
      <c r="M234" s="26">
        <f t="shared" si="23"/>
        <v>45017</v>
      </c>
      <c r="N234" s="26">
        <f t="shared" si="24"/>
        <v>45597</v>
      </c>
      <c r="O234" s="26">
        <f t="shared" si="24"/>
        <v>45627</v>
      </c>
      <c r="P234" t="str">
        <f>IF(AND('Customer LTV'!$D$5&gt;=$N234,'Customer LTV'!$D$5&lt;$O234),"Y","N")</f>
        <v>N</v>
      </c>
      <c r="Q234" t="str">
        <f>IF(AND('Customer LTV'!$D$6&gt;=$N234,'Customer LTV'!$D$6&lt;$O234),"Y","N")</f>
        <v>N</v>
      </c>
      <c r="R234" t="str">
        <f>INDEX(customers!$F:$F,MATCH(subscriptions!$B234,customers!$A:$A,0))</f>
        <v>Retail</v>
      </c>
      <c r="S234" t="str">
        <f>INDEX(customers!$I:$I,MATCH(subscriptions!$B234,customers!$A:$A,0))</f>
        <v>Paid Search</v>
      </c>
    </row>
    <row r="235" spans="1:19" x14ac:dyDescent="0.25">
      <c r="A235" t="s">
        <v>681</v>
      </c>
      <c r="B235" t="s">
        <v>633</v>
      </c>
      <c r="C235" t="s">
        <v>18</v>
      </c>
      <c r="D235" s="26" t="s">
        <v>4</v>
      </c>
      <c r="E235" s="26">
        <v>45635</v>
      </c>
      <c r="F235" s="26">
        <v>45658</v>
      </c>
      <c r="G235" t="s">
        <v>53</v>
      </c>
      <c r="H235">
        <v>135</v>
      </c>
      <c r="I235" s="26">
        <f t="shared" si="19"/>
        <v>45046</v>
      </c>
      <c r="J235" s="26">
        <f t="shared" si="20"/>
        <v>45635</v>
      </c>
      <c r="K235" s="26" t="str">
        <f t="shared" si="21"/>
        <v>Basic</v>
      </c>
      <c r="L235" s="26" t="str">
        <f t="shared" si="22"/>
        <v>Monthly</v>
      </c>
      <c r="M235" s="26">
        <f t="shared" si="23"/>
        <v>45017</v>
      </c>
      <c r="N235" s="26">
        <f t="shared" si="24"/>
        <v>45627</v>
      </c>
      <c r="O235" s="26">
        <f t="shared" si="24"/>
        <v>45658</v>
      </c>
      <c r="P235" t="str">
        <f>IF(AND('Customer LTV'!$D$5&gt;=$N235,'Customer LTV'!$D$5&lt;$O235),"Y","N")</f>
        <v>N</v>
      </c>
      <c r="Q235" t="str">
        <f>IF(AND('Customer LTV'!$D$6&gt;=$N235,'Customer LTV'!$D$6&lt;$O235),"Y","N")</f>
        <v>N</v>
      </c>
      <c r="R235" t="str">
        <f>INDEX(customers!$F:$F,MATCH(subscriptions!$B235,customers!$A:$A,0))</f>
        <v>Retail</v>
      </c>
      <c r="S235" t="str">
        <f>INDEX(customers!$I:$I,MATCH(subscriptions!$B235,customers!$A:$A,0))</f>
        <v>Paid Search</v>
      </c>
    </row>
    <row r="236" spans="1:19" x14ac:dyDescent="0.25">
      <c r="A236" t="s">
        <v>3884</v>
      </c>
      <c r="B236" t="s">
        <v>3883</v>
      </c>
      <c r="C236" t="s">
        <v>17</v>
      </c>
      <c r="D236" s="26" t="s">
        <v>4</v>
      </c>
      <c r="E236" s="26">
        <v>45159</v>
      </c>
      <c r="F236" s="26">
        <v>45189</v>
      </c>
      <c r="G236" t="s">
        <v>53</v>
      </c>
      <c r="H236">
        <v>75</v>
      </c>
      <c r="I236" s="26">
        <f t="shared" si="19"/>
        <v>45159</v>
      </c>
      <c r="J236" s="26">
        <f t="shared" si="20"/>
        <v>45593</v>
      </c>
      <c r="K236" s="26" t="str">
        <f t="shared" si="21"/>
        <v>Basic</v>
      </c>
      <c r="L236" s="26" t="str">
        <f t="shared" si="22"/>
        <v>Monthly</v>
      </c>
      <c r="M236" s="26">
        <f t="shared" si="23"/>
        <v>45139</v>
      </c>
      <c r="N236" s="26">
        <f t="shared" si="24"/>
        <v>45139</v>
      </c>
      <c r="O236" s="26">
        <f t="shared" si="24"/>
        <v>45170</v>
      </c>
      <c r="P236" t="str">
        <f>IF(AND('Customer LTV'!$D$5&gt;=$N236,'Customer LTV'!$D$5&lt;$O236),"Y","N")</f>
        <v>N</v>
      </c>
      <c r="Q236" t="str">
        <f>IF(AND('Customer LTV'!$D$6&gt;=$N236,'Customer LTV'!$D$6&lt;$O236),"Y","N")</f>
        <v>N</v>
      </c>
      <c r="R236" t="str">
        <f>INDEX(customers!$F:$F,MATCH(subscriptions!$B236,customers!$A:$A,0))</f>
        <v>Healthcare</v>
      </c>
      <c r="S236" t="str">
        <f>INDEX(customers!$I:$I,MATCH(subscriptions!$B236,customers!$A:$A,0))</f>
        <v>Affiliate</v>
      </c>
    </row>
    <row r="237" spans="1:19" x14ac:dyDescent="0.25">
      <c r="A237" t="s">
        <v>3886</v>
      </c>
      <c r="B237" t="s">
        <v>3883</v>
      </c>
      <c r="C237" t="s">
        <v>17</v>
      </c>
      <c r="D237" s="26" t="s">
        <v>4</v>
      </c>
      <c r="E237" s="26">
        <v>45190</v>
      </c>
      <c r="F237" s="26">
        <v>45220</v>
      </c>
      <c r="G237" t="s">
        <v>53</v>
      </c>
      <c r="H237">
        <v>75</v>
      </c>
      <c r="I237" s="26">
        <f t="shared" si="19"/>
        <v>45159</v>
      </c>
      <c r="J237" s="26">
        <f t="shared" si="20"/>
        <v>45593</v>
      </c>
      <c r="K237" s="26" t="str">
        <f t="shared" si="21"/>
        <v>Basic</v>
      </c>
      <c r="L237" s="26" t="str">
        <f t="shared" si="22"/>
        <v>Monthly</v>
      </c>
      <c r="M237" s="26">
        <f t="shared" si="23"/>
        <v>45139</v>
      </c>
      <c r="N237" s="26">
        <f t="shared" si="24"/>
        <v>45170</v>
      </c>
      <c r="O237" s="26">
        <f t="shared" si="24"/>
        <v>45200</v>
      </c>
      <c r="P237" t="str">
        <f>IF(AND('Customer LTV'!$D$5&gt;=$N237,'Customer LTV'!$D$5&lt;$O237),"Y","N")</f>
        <v>N</v>
      </c>
      <c r="Q237" t="str">
        <f>IF(AND('Customer LTV'!$D$6&gt;=$N237,'Customer LTV'!$D$6&lt;$O237),"Y","N")</f>
        <v>N</v>
      </c>
      <c r="R237" t="str">
        <f>INDEX(customers!$F:$F,MATCH(subscriptions!$B237,customers!$A:$A,0))</f>
        <v>Healthcare</v>
      </c>
      <c r="S237" t="str">
        <f>INDEX(customers!$I:$I,MATCH(subscriptions!$B237,customers!$A:$A,0))</f>
        <v>Affiliate</v>
      </c>
    </row>
    <row r="238" spans="1:19" x14ac:dyDescent="0.25">
      <c r="A238" t="s">
        <v>3889</v>
      </c>
      <c r="B238" t="s">
        <v>3883</v>
      </c>
      <c r="C238" t="s">
        <v>17</v>
      </c>
      <c r="D238" s="26" t="s">
        <v>4</v>
      </c>
      <c r="E238" s="26">
        <v>45221</v>
      </c>
      <c r="F238" s="26">
        <v>45251</v>
      </c>
      <c r="G238" t="s">
        <v>53</v>
      </c>
      <c r="H238">
        <v>75</v>
      </c>
      <c r="I238" s="26">
        <f t="shared" si="19"/>
        <v>45159</v>
      </c>
      <c r="J238" s="26">
        <f t="shared" si="20"/>
        <v>45593</v>
      </c>
      <c r="K238" s="26" t="str">
        <f t="shared" si="21"/>
        <v>Basic</v>
      </c>
      <c r="L238" s="26" t="str">
        <f t="shared" si="22"/>
        <v>Monthly</v>
      </c>
      <c r="M238" s="26">
        <f t="shared" si="23"/>
        <v>45139</v>
      </c>
      <c r="N238" s="26">
        <f t="shared" si="24"/>
        <v>45200</v>
      </c>
      <c r="O238" s="26">
        <f t="shared" si="24"/>
        <v>45231</v>
      </c>
      <c r="P238" t="str">
        <f>IF(AND('Customer LTV'!$D$5&gt;=$N238,'Customer LTV'!$D$5&lt;$O238),"Y","N")</f>
        <v>N</v>
      </c>
      <c r="Q238" t="str">
        <f>IF(AND('Customer LTV'!$D$6&gt;=$N238,'Customer LTV'!$D$6&lt;$O238),"Y","N")</f>
        <v>N</v>
      </c>
      <c r="R238" t="str">
        <f>INDEX(customers!$F:$F,MATCH(subscriptions!$B238,customers!$A:$A,0))</f>
        <v>Healthcare</v>
      </c>
      <c r="S238" t="str">
        <f>INDEX(customers!$I:$I,MATCH(subscriptions!$B238,customers!$A:$A,0))</f>
        <v>Affiliate</v>
      </c>
    </row>
    <row r="239" spans="1:19" x14ac:dyDescent="0.25">
      <c r="A239" t="s">
        <v>3891</v>
      </c>
      <c r="B239" t="s">
        <v>3883</v>
      </c>
      <c r="C239" t="s">
        <v>17</v>
      </c>
      <c r="D239" s="26" t="s">
        <v>4</v>
      </c>
      <c r="E239" s="26">
        <v>45252</v>
      </c>
      <c r="F239" s="26">
        <v>45282</v>
      </c>
      <c r="G239" t="s">
        <v>53</v>
      </c>
      <c r="H239">
        <v>75</v>
      </c>
      <c r="I239" s="26">
        <f t="shared" si="19"/>
        <v>45159</v>
      </c>
      <c r="J239" s="26">
        <f t="shared" si="20"/>
        <v>45593</v>
      </c>
      <c r="K239" s="26" t="str">
        <f t="shared" si="21"/>
        <v>Basic</v>
      </c>
      <c r="L239" s="26" t="str">
        <f t="shared" si="22"/>
        <v>Monthly</v>
      </c>
      <c r="M239" s="26">
        <f t="shared" si="23"/>
        <v>45139</v>
      </c>
      <c r="N239" s="26">
        <f t="shared" si="24"/>
        <v>45231</v>
      </c>
      <c r="O239" s="26">
        <f t="shared" si="24"/>
        <v>45261</v>
      </c>
      <c r="P239" t="str">
        <f>IF(AND('Customer LTV'!$D$5&gt;=$N239,'Customer LTV'!$D$5&lt;$O239),"Y","N")</f>
        <v>N</v>
      </c>
      <c r="Q239" t="str">
        <f>IF(AND('Customer LTV'!$D$6&gt;=$N239,'Customer LTV'!$D$6&lt;$O239),"Y","N")</f>
        <v>N</v>
      </c>
      <c r="R239" t="str">
        <f>INDEX(customers!$F:$F,MATCH(subscriptions!$B239,customers!$A:$A,0))</f>
        <v>Healthcare</v>
      </c>
      <c r="S239" t="str">
        <f>INDEX(customers!$I:$I,MATCH(subscriptions!$B239,customers!$A:$A,0))</f>
        <v>Affiliate</v>
      </c>
    </row>
    <row r="240" spans="1:19" x14ac:dyDescent="0.25">
      <c r="A240" t="s">
        <v>3894</v>
      </c>
      <c r="B240" t="s">
        <v>3883</v>
      </c>
      <c r="C240" t="s">
        <v>17</v>
      </c>
      <c r="D240" s="26" t="s">
        <v>4</v>
      </c>
      <c r="E240" s="26">
        <v>45283</v>
      </c>
      <c r="F240" s="26">
        <v>45313</v>
      </c>
      <c r="G240" t="s">
        <v>53</v>
      </c>
      <c r="H240">
        <v>75</v>
      </c>
      <c r="I240" s="26">
        <f t="shared" si="19"/>
        <v>45159</v>
      </c>
      <c r="J240" s="26">
        <f t="shared" si="20"/>
        <v>45593</v>
      </c>
      <c r="K240" s="26" t="str">
        <f t="shared" si="21"/>
        <v>Basic</v>
      </c>
      <c r="L240" s="26" t="str">
        <f t="shared" si="22"/>
        <v>Monthly</v>
      </c>
      <c r="M240" s="26">
        <f t="shared" si="23"/>
        <v>45139</v>
      </c>
      <c r="N240" s="26">
        <f t="shared" si="24"/>
        <v>45261</v>
      </c>
      <c r="O240" s="26">
        <f t="shared" si="24"/>
        <v>45292</v>
      </c>
      <c r="P240" t="str">
        <f>IF(AND('Customer LTV'!$D$5&gt;=$N240,'Customer LTV'!$D$5&lt;$O240),"Y","N")</f>
        <v>N</v>
      </c>
      <c r="Q240" t="str">
        <f>IF(AND('Customer LTV'!$D$6&gt;=$N240,'Customer LTV'!$D$6&lt;$O240),"Y","N")</f>
        <v>Y</v>
      </c>
      <c r="R240" t="str">
        <f>INDEX(customers!$F:$F,MATCH(subscriptions!$B240,customers!$A:$A,0))</f>
        <v>Healthcare</v>
      </c>
      <c r="S240" t="str">
        <f>INDEX(customers!$I:$I,MATCH(subscriptions!$B240,customers!$A:$A,0))</f>
        <v>Affiliate</v>
      </c>
    </row>
    <row r="241" spans="1:19" x14ac:dyDescent="0.25">
      <c r="A241" t="s">
        <v>3896</v>
      </c>
      <c r="B241" t="s">
        <v>3883</v>
      </c>
      <c r="C241" t="s">
        <v>17</v>
      </c>
      <c r="D241" s="26" t="s">
        <v>4</v>
      </c>
      <c r="E241" s="26">
        <v>45314</v>
      </c>
      <c r="F241" s="26">
        <v>45344</v>
      </c>
      <c r="G241" t="s">
        <v>55</v>
      </c>
      <c r="H241">
        <v>75</v>
      </c>
      <c r="I241" s="26">
        <f t="shared" si="19"/>
        <v>45159</v>
      </c>
      <c r="J241" s="26">
        <f t="shared" si="20"/>
        <v>45593</v>
      </c>
      <c r="K241" s="26" t="str">
        <f t="shared" si="21"/>
        <v>Basic</v>
      </c>
      <c r="L241" s="26" t="str">
        <f t="shared" si="22"/>
        <v>Monthly</v>
      </c>
      <c r="M241" s="26">
        <f t="shared" si="23"/>
        <v>45139</v>
      </c>
      <c r="N241" s="26">
        <f t="shared" si="24"/>
        <v>45292</v>
      </c>
      <c r="O241" s="26">
        <f t="shared" si="24"/>
        <v>45323</v>
      </c>
      <c r="P241" t="str">
        <f>IF(AND('Customer LTV'!$D$5&gt;=$N241,'Customer LTV'!$D$5&lt;$O241),"Y","N")</f>
        <v>N</v>
      </c>
      <c r="Q241" t="str">
        <f>IF(AND('Customer LTV'!$D$6&gt;=$N241,'Customer LTV'!$D$6&lt;$O241),"Y","N")</f>
        <v>N</v>
      </c>
      <c r="R241" t="str">
        <f>INDEX(customers!$F:$F,MATCH(subscriptions!$B241,customers!$A:$A,0))</f>
        <v>Healthcare</v>
      </c>
      <c r="S241" t="str">
        <f>INDEX(customers!$I:$I,MATCH(subscriptions!$B241,customers!$A:$A,0))</f>
        <v>Affiliate</v>
      </c>
    </row>
    <row r="242" spans="1:19" x14ac:dyDescent="0.25">
      <c r="A242" t="s">
        <v>3898</v>
      </c>
      <c r="B242" t="s">
        <v>3883</v>
      </c>
      <c r="C242" t="s">
        <v>18</v>
      </c>
      <c r="D242" s="26" t="s">
        <v>4</v>
      </c>
      <c r="E242" s="26">
        <v>45345</v>
      </c>
      <c r="F242" s="26">
        <v>45375</v>
      </c>
      <c r="G242" t="s">
        <v>53</v>
      </c>
      <c r="H242">
        <v>135</v>
      </c>
      <c r="I242" s="26">
        <f t="shared" si="19"/>
        <v>45159</v>
      </c>
      <c r="J242" s="26">
        <f t="shared" si="20"/>
        <v>45593</v>
      </c>
      <c r="K242" s="26" t="str">
        <f t="shared" si="21"/>
        <v>Basic</v>
      </c>
      <c r="L242" s="26" t="str">
        <f t="shared" si="22"/>
        <v>Monthly</v>
      </c>
      <c r="M242" s="26">
        <f t="shared" si="23"/>
        <v>45139</v>
      </c>
      <c r="N242" s="26">
        <f t="shared" si="24"/>
        <v>45323</v>
      </c>
      <c r="O242" s="26">
        <f t="shared" si="24"/>
        <v>45352</v>
      </c>
      <c r="P242" t="str">
        <f>IF(AND('Customer LTV'!$D$5&gt;=$N242,'Customer LTV'!$D$5&lt;$O242),"Y","N")</f>
        <v>N</v>
      </c>
      <c r="Q242" t="str">
        <f>IF(AND('Customer LTV'!$D$6&gt;=$N242,'Customer LTV'!$D$6&lt;$O242),"Y","N")</f>
        <v>N</v>
      </c>
      <c r="R242" t="str">
        <f>INDEX(customers!$F:$F,MATCH(subscriptions!$B242,customers!$A:$A,0))</f>
        <v>Healthcare</v>
      </c>
      <c r="S242" t="str">
        <f>INDEX(customers!$I:$I,MATCH(subscriptions!$B242,customers!$A:$A,0))</f>
        <v>Affiliate</v>
      </c>
    </row>
    <row r="243" spans="1:19" x14ac:dyDescent="0.25">
      <c r="A243" t="s">
        <v>3901</v>
      </c>
      <c r="B243" t="s">
        <v>3883</v>
      </c>
      <c r="C243" t="s">
        <v>18</v>
      </c>
      <c r="D243" s="26" t="s">
        <v>4</v>
      </c>
      <c r="E243" s="26">
        <v>45376</v>
      </c>
      <c r="F243" s="26">
        <v>45406</v>
      </c>
      <c r="G243" t="s">
        <v>53</v>
      </c>
      <c r="H243">
        <v>135</v>
      </c>
      <c r="I243" s="26">
        <f t="shared" si="19"/>
        <v>45159</v>
      </c>
      <c r="J243" s="26">
        <f t="shared" si="20"/>
        <v>45593</v>
      </c>
      <c r="K243" s="26" t="str">
        <f t="shared" si="21"/>
        <v>Basic</v>
      </c>
      <c r="L243" s="26" t="str">
        <f t="shared" si="22"/>
        <v>Monthly</v>
      </c>
      <c r="M243" s="26">
        <f t="shared" si="23"/>
        <v>45139</v>
      </c>
      <c r="N243" s="26">
        <f t="shared" si="24"/>
        <v>45352</v>
      </c>
      <c r="O243" s="26">
        <f t="shared" si="24"/>
        <v>45383</v>
      </c>
      <c r="P243" t="str">
        <f>IF(AND('Customer LTV'!$D$5&gt;=$N243,'Customer LTV'!$D$5&lt;$O243),"Y","N")</f>
        <v>N</v>
      </c>
      <c r="Q243" t="str">
        <f>IF(AND('Customer LTV'!$D$6&gt;=$N243,'Customer LTV'!$D$6&lt;$O243),"Y","N")</f>
        <v>N</v>
      </c>
      <c r="R243" t="str">
        <f>INDEX(customers!$F:$F,MATCH(subscriptions!$B243,customers!$A:$A,0))</f>
        <v>Healthcare</v>
      </c>
      <c r="S243" t="str">
        <f>INDEX(customers!$I:$I,MATCH(subscriptions!$B243,customers!$A:$A,0))</f>
        <v>Affiliate</v>
      </c>
    </row>
    <row r="244" spans="1:19" x14ac:dyDescent="0.25">
      <c r="A244" t="s">
        <v>3903</v>
      </c>
      <c r="B244" t="s">
        <v>3883</v>
      </c>
      <c r="C244" t="s">
        <v>18</v>
      </c>
      <c r="D244" s="26" t="s">
        <v>4</v>
      </c>
      <c r="E244" s="26">
        <v>45407</v>
      </c>
      <c r="F244" s="26">
        <v>45437</v>
      </c>
      <c r="G244" t="s">
        <v>53</v>
      </c>
      <c r="H244">
        <v>135</v>
      </c>
      <c r="I244" s="26">
        <f t="shared" si="19"/>
        <v>45159</v>
      </c>
      <c r="J244" s="26">
        <f t="shared" si="20"/>
        <v>45593</v>
      </c>
      <c r="K244" s="26" t="str">
        <f t="shared" si="21"/>
        <v>Basic</v>
      </c>
      <c r="L244" s="26" t="str">
        <f t="shared" si="22"/>
        <v>Monthly</v>
      </c>
      <c r="M244" s="26">
        <f t="shared" si="23"/>
        <v>45139</v>
      </c>
      <c r="N244" s="26">
        <f t="shared" si="24"/>
        <v>45383</v>
      </c>
      <c r="O244" s="26">
        <f t="shared" si="24"/>
        <v>45413</v>
      </c>
      <c r="P244" t="str">
        <f>IF(AND('Customer LTV'!$D$5&gt;=$N244,'Customer LTV'!$D$5&lt;$O244),"Y","N")</f>
        <v>N</v>
      </c>
      <c r="Q244" t="str">
        <f>IF(AND('Customer LTV'!$D$6&gt;=$N244,'Customer LTV'!$D$6&lt;$O244),"Y","N")</f>
        <v>N</v>
      </c>
      <c r="R244" t="str">
        <f>INDEX(customers!$F:$F,MATCH(subscriptions!$B244,customers!$A:$A,0))</f>
        <v>Healthcare</v>
      </c>
      <c r="S244" t="str">
        <f>INDEX(customers!$I:$I,MATCH(subscriptions!$B244,customers!$A:$A,0))</f>
        <v>Affiliate</v>
      </c>
    </row>
    <row r="245" spans="1:19" x14ac:dyDescent="0.25">
      <c r="A245" t="s">
        <v>3906</v>
      </c>
      <c r="B245" t="s">
        <v>3883</v>
      </c>
      <c r="C245" t="s">
        <v>18</v>
      </c>
      <c r="D245" s="26" t="s">
        <v>4</v>
      </c>
      <c r="E245" s="26">
        <v>45438</v>
      </c>
      <c r="F245" s="26">
        <v>45468</v>
      </c>
      <c r="G245" t="s">
        <v>53</v>
      </c>
      <c r="H245">
        <v>135</v>
      </c>
      <c r="I245" s="26">
        <f t="shared" si="19"/>
        <v>45159</v>
      </c>
      <c r="J245" s="26">
        <f t="shared" si="20"/>
        <v>45593</v>
      </c>
      <c r="K245" s="26" t="str">
        <f t="shared" si="21"/>
        <v>Basic</v>
      </c>
      <c r="L245" s="26" t="str">
        <f t="shared" si="22"/>
        <v>Monthly</v>
      </c>
      <c r="M245" s="26">
        <f t="shared" si="23"/>
        <v>45139</v>
      </c>
      <c r="N245" s="26">
        <f t="shared" si="24"/>
        <v>45413</v>
      </c>
      <c r="O245" s="26">
        <f t="shared" si="24"/>
        <v>45444</v>
      </c>
      <c r="P245" t="str">
        <f>IF(AND('Customer LTV'!$D$5&gt;=$N245,'Customer LTV'!$D$5&lt;$O245),"Y","N")</f>
        <v>N</v>
      </c>
      <c r="Q245" t="str">
        <f>IF(AND('Customer LTV'!$D$6&gt;=$N245,'Customer LTV'!$D$6&lt;$O245),"Y","N")</f>
        <v>N</v>
      </c>
      <c r="R245" t="str">
        <f>INDEX(customers!$F:$F,MATCH(subscriptions!$B245,customers!$A:$A,0))</f>
        <v>Healthcare</v>
      </c>
      <c r="S245" t="str">
        <f>INDEX(customers!$I:$I,MATCH(subscriptions!$B245,customers!$A:$A,0))</f>
        <v>Affiliate</v>
      </c>
    </row>
    <row r="246" spans="1:19" x14ac:dyDescent="0.25">
      <c r="A246" t="s">
        <v>3908</v>
      </c>
      <c r="B246" t="s">
        <v>3883</v>
      </c>
      <c r="C246" t="s">
        <v>18</v>
      </c>
      <c r="D246" s="26" t="s">
        <v>4</v>
      </c>
      <c r="E246" s="26">
        <v>45469</v>
      </c>
      <c r="F246" s="26">
        <v>45499</v>
      </c>
      <c r="G246" t="s">
        <v>53</v>
      </c>
      <c r="H246">
        <v>135</v>
      </c>
      <c r="I246" s="26">
        <f t="shared" si="19"/>
        <v>45159</v>
      </c>
      <c r="J246" s="26">
        <f t="shared" si="20"/>
        <v>45593</v>
      </c>
      <c r="K246" s="26" t="str">
        <f t="shared" si="21"/>
        <v>Basic</v>
      </c>
      <c r="L246" s="26" t="str">
        <f t="shared" si="22"/>
        <v>Monthly</v>
      </c>
      <c r="M246" s="26">
        <f t="shared" si="23"/>
        <v>45139</v>
      </c>
      <c r="N246" s="26">
        <f t="shared" si="24"/>
        <v>45444</v>
      </c>
      <c r="O246" s="26">
        <f t="shared" si="24"/>
        <v>45474</v>
      </c>
      <c r="P246" t="str">
        <f>IF(AND('Customer LTV'!$D$5&gt;=$N246,'Customer LTV'!$D$5&lt;$O246),"Y","N")</f>
        <v>N</v>
      </c>
      <c r="Q246" t="str">
        <f>IF(AND('Customer LTV'!$D$6&gt;=$N246,'Customer LTV'!$D$6&lt;$O246),"Y","N")</f>
        <v>N</v>
      </c>
      <c r="R246" t="str">
        <f>INDEX(customers!$F:$F,MATCH(subscriptions!$B246,customers!$A:$A,0))</f>
        <v>Healthcare</v>
      </c>
      <c r="S246" t="str">
        <f>INDEX(customers!$I:$I,MATCH(subscriptions!$B246,customers!$A:$A,0))</f>
        <v>Affiliate</v>
      </c>
    </row>
    <row r="247" spans="1:19" x14ac:dyDescent="0.25">
      <c r="A247" t="s">
        <v>3911</v>
      </c>
      <c r="B247" t="s">
        <v>3883</v>
      </c>
      <c r="C247" t="s">
        <v>18</v>
      </c>
      <c r="D247" s="26" t="s">
        <v>4</v>
      </c>
      <c r="E247" s="26">
        <v>45500</v>
      </c>
      <c r="F247" s="26">
        <v>45530</v>
      </c>
      <c r="G247" t="s">
        <v>53</v>
      </c>
      <c r="H247">
        <v>135</v>
      </c>
      <c r="I247" s="26">
        <f t="shared" si="19"/>
        <v>45159</v>
      </c>
      <c r="J247" s="26">
        <f t="shared" si="20"/>
        <v>45593</v>
      </c>
      <c r="K247" s="26" t="str">
        <f t="shared" si="21"/>
        <v>Basic</v>
      </c>
      <c r="L247" s="26" t="str">
        <f t="shared" si="22"/>
        <v>Monthly</v>
      </c>
      <c r="M247" s="26">
        <f t="shared" si="23"/>
        <v>45139</v>
      </c>
      <c r="N247" s="26">
        <f t="shared" si="24"/>
        <v>45474</v>
      </c>
      <c r="O247" s="26">
        <f t="shared" si="24"/>
        <v>45505</v>
      </c>
      <c r="P247" t="str">
        <f>IF(AND('Customer LTV'!$D$5&gt;=$N247,'Customer LTV'!$D$5&lt;$O247),"Y","N")</f>
        <v>N</v>
      </c>
      <c r="Q247" t="str">
        <f>IF(AND('Customer LTV'!$D$6&gt;=$N247,'Customer LTV'!$D$6&lt;$O247),"Y","N")</f>
        <v>N</v>
      </c>
      <c r="R247" t="str">
        <f>INDEX(customers!$F:$F,MATCH(subscriptions!$B247,customers!$A:$A,0))</f>
        <v>Healthcare</v>
      </c>
      <c r="S247" t="str">
        <f>INDEX(customers!$I:$I,MATCH(subscriptions!$B247,customers!$A:$A,0))</f>
        <v>Affiliate</v>
      </c>
    </row>
    <row r="248" spans="1:19" x14ac:dyDescent="0.25">
      <c r="A248" t="s">
        <v>3913</v>
      </c>
      <c r="B248" t="s">
        <v>3883</v>
      </c>
      <c r="C248" t="s">
        <v>18</v>
      </c>
      <c r="D248" s="26" t="s">
        <v>4</v>
      </c>
      <c r="E248" s="26">
        <v>45531</v>
      </c>
      <c r="F248" s="26">
        <v>45561</v>
      </c>
      <c r="G248" t="s">
        <v>53</v>
      </c>
      <c r="H248">
        <v>135</v>
      </c>
      <c r="I248" s="26">
        <f t="shared" si="19"/>
        <v>45159</v>
      </c>
      <c r="J248" s="26">
        <f t="shared" si="20"/>
        <v>45593</v>
      </c>
      <c r="K248" s="26" t="str">
        <f t="shared" si="21"/>
        <v>Basic</v>
      </c>
      <c r="L248" s="26" t="str">
        <f t="shared" si="22"/>
        <v>Monthly</v>
      </c>
      <c r="M248" s="26">
        <f t="shared" si="23"/>
        <v>45139</v>
      </c>
      <c r="N248" s="26">
        <f t="shared" si="24"/>
        <v>45505</v>
      </c>
      <c r="O248" s="26">
        <f t="shared" si="24"/>
        <v>45536</v>
      </c>
      <c r="P248" t="str">
        <f>IF(AND('Customer LTV'!$D$5&gt;=$N248,'Customer LTV'!$D$5&lt;$O248),"Y","N")</f>
        <v>N</v>
      </c>
      <c r="Q248" t="str">
        <f>IF(AND('Customer LTV'!$D$6&gt;=$N248,'Customer LTV'!$D$6&lt;$O248),"Y","N")</f>
        <v>N</v>
      </c>
      <c r="R248" t="str">
        <f>INDEX(customers!$F:$F,MATCH(subscriptions!$B248,customers!$A:$A,0))</f>
        <v>Healthcare</v>
      </c>
      <c r="S248" t="str">
        <f>INDEX(customers!$I:$I,MATCH(subscriptions!$B248,customers!$A:$A,0))</f>
        <v>Affiliate</v>
      </c>
    </row>
    <row r="249" spans="1:19" x14ac:dyDescent="0.25">
      <c r="A249" t="s">
        <v>3915</v>
      </c>
      <c r="B249" t="s">
        <v>3883</v>
      </c>
      <c r="C249" t="s">
        <v>18</v>
      </c>
      <c r="D249" s="26" t="s">
        <v>4</v>
      </c>
      <c r="E249" s="26">
        <v>45562</v>
      </c>
      <c r="F249" s="26">
        <v>45592</v>
      </c>
      <c r="G249" t="s">
        <v>55</v>
      </c>
      <c r="H249">
        <v>135</v>
      </c>
      <c r="I249" s="26">
        <f t="shared" si="19"/>
        <v>45159</v>
      </c>
      <c r="J249" s="26">
        <f t="shared" si="20"/>
        <v>45593</v>
      </c>
      <c r="K249" s="26" t="str">
        <f t="shared" si="21"/>
        <v>Basic</v>
      </c>
      <c r="L249" s="26" t="str">
        <f t="shared" si="22"/>
        <v>Monthly</v>
      </c>
      <c r="M249" s="26">
        <f t="shared" si="23"/>
        <v>45139</v>
      </c>
      <c r="N249" s="26">
        <f t="shared" si="24"/>
        <v>45536</v>
      </c>
      <c r="O249" s="26">
        <f t="shared" si="24"/>
        <v>45566</v>
      </c>
      <c r="P249" t="str">
        <f>IF(AND('Customer LTV'!$D$5&gt;=$N249,'Customer LTV'!$D$5&lt;$O249),"Y","N")</f>
        <v>N</v>
      </c>
      <c r="Q249" t="str">
        <f>IF(AND('Customer LTV'!$D$6&gt;=$N249,'Customer LTV'!$D$6&lt;$O249),"Y","N")</f>
        <v>N</v>
      </c>
      <c r="R249" t="str">
        <f>INDEX(customers!$F:$F,MATCH(subscriptions!$B249,customers!$A:$A,0))</f>
        <v>Healthcare</v>
      </c>
      <c r="S249" t="str">
        <f>INDEX(customers!$I:$I,MATCH(subscriptions!$B249,customers!$A:$A,0))</f>
        <v>Affiliate</v>
      </c>
    </row>
    <row r="250" spans="1:19" x14ac:dyDescent="0.25">
      <c r="A250" t="s">
        <v>3918</v>
      </c>
      <c r="B250" t="s">
        <v>3883</v>
      </c>
      <c r="C250" t="s">
        <v>19</v>
      </c>
      <c r="D250" s="26" t="s">
        <v>4</v>
      </c>
      <c r="E250" s="26">
        <v>45593</v>
      </c>
      <c r="F250" s="26">
        <v>45608</v>
      </c>
      <c r="G250" t="s">
        <v>56</v>
      </c>
      <c r="H250">
        <v>315</v>
      </c>
      <c r="I250" s="26">
        <f t="shared" si="19"/>
        <v>45159</v>
      </c>
      <c r="J250" s="26">
        <f t="shared" si="20"/>
        <v>45593</v>
      </c>
      <c r="K250" s="26" t="str">
        <f t="shared" si="21"/>
        <v>Basic</v>
      </c>
      <c r="L250" s="26" t="str">
        <f t="shared" si="22"/>
        <v>Monthly</v>
      </c>
      <c r="M250" s="26">
        <f t="shared" si="23"/>
        <v>45139</v>
      </c>
      <c r="N250" s="26">
        <f t="shared" si="24"/>
        <v>45566</v>
      </c>
      <c r="O250" s="26">
        <f t="shared" si="24"/>
        <v>45597</v>
      </c>
      <c r="P250" t="str">
        <f>IF(AND('Customer LTV'!$D$5&gt;=$N250,'Customer LTV'!$D$5&lt;$O250),"Y","N")</f>
        <v>N</v>
      </c>
      <c r="Q250" t="str">
        <f>IF(AND('Customer LTV'!$D$6&gt;=$N250,'Customer LTV'!$D$6&lt;$O250),"Y","N")</f>
        <v>N</v>
      </c>
      <c r="R250" t="str">
        <f>INDEX(customers!$F:$F,MATCH(subscriptions!$B250,customers!$A:$A,0))</f>
        <v>Healthcare</v>
      </c>
      <c r="S250" t="str">
        <f>INDEX(customers!$I:$I,MATCH(subscriptions!$B250,customers!$A:$A,0))</f>
        <v>Affiliate</v>
      </c>
    </row>
    <row r="251" spans="1:19" x14ac:dyDescent="0.25">
      <c r="A251" t="s">
        <v>684</v>
      </c>
      <c r="B251" t="s">
        <v>683</v>
      </c>
      <c r="C251" t="s">
        <v>18</v>
      </c>
      <c r="D251" s="26" t="s">
        <v>4</v>
      </c>
      <c r="E251" s="26">
        <v>44778</v>
      </c>
      <c r="F251" s="26">
        <v>44808</v>
      </c>
      <c r="G251" t="s">
        <v>53</v>
      </c>
      <c r="H251">
        <v>135</v>
      </c>
      <c r="I251" s="26">
        <f t="shared" si="19"/>
        <v>44778</v>
      </c>
      <c r="J251" s="26">
        <f t="shared" si="20"/>
        <v>44902</v>
      </c>
      <c r="K251" s="26" t="str">
        <f t="shared" si="21"/>
        <v>Pro</v>
      </c>
      <c r="L251" s="26" t="str">
        <f t="shared" si="22"/>
        <v>Monthly</v>
      </c>
      <c r="M251" s="26">
        <f t="shared" si="23"/>
        <v>44774</v>
      </c>
      <c r="N251" s="26">
        <f t="shared" si="24"/>
        <v>44774</v>
      </c>
      <c r="O251" s="26">
        <f t="shared" si="24"/>
        <v>44805</v>
      </c>
      <c r="P251" t="str">
        <f>IF(AND('Customer LTV'!$D$5&gt;=$N251,'Customer LTV'!$D$5&lt;$O251),"Y","N")</f>
        <v>N</v>
      </c>
      <c r="Q251" t="str">
        <f>IF(AND('Customer LTV'!$D$6&gt;=$N251,'Customer LTV'!$D$6&lt;$O251),"Y","N")</f>
        <v>N</v>
      </c>
      <c r="R251" t="str">
        <f>INDEX(customers!$F:$F,MATCH(subscriptions!$B251,customers!$A:$A,0))</f>
        <v>Tech</v>
      </c>
      <c r="S251" t="str">
        <f>INDEX(customers!$I:$I,MATCH(subscriptions!$B251,customers!$A:$A,0))</f>
        <v>Affiliate</v>
      </c>
    </row>
    <row r="252" spans="1:19" x14ac:dyDescent="0.25">
      <c r="A252" t="s">
        <v>686</v>
      </c>
      <c r="B252" t="s">
        <v>683</v>
      </c>
      <c r="C252" t="s">
        <v>18</v>
      </c>
      <c r="D252" s="26" t="s">
        <v>4</v>
      </c>
      <c r="E252" s="26">
        <v>44809</v>
      </c>
      <c r="F252" s="26">
        <v>44839</v>
      </c>
      <c r="G252" t="s">
        <v>53</v>
      </c>
      <c r="H252">
        <v>135</v>
      </c>
      <c r="I252" s="26">
        <f t="shared" si="19"/>
        <v>44778</v>
      </c>
      <c r="J252" s="26">
        <f t="shared" si="20"/>
        <v>44902</v>
      </c>
      <c r="K252" s="26" t="str">
        <f t="shared" si="21"/>
        <v>Pro</v>
      </c>
      <c r="L252" s="26" t="str">
        <f t="shared" si="22"/>
        <v>Monthly</v>
      </c>
      <c r="M252" s="26">
        <f t="shared" si="23"/>
        <v>44774</v>
      </c>
      <c r="N252" s="26">
        <f t="shared" si="24"/>
        <v>44805</v>
      </c>
      <c r="O252" s="26">
        <f t="shared" si="24"/>
        <v>44835</v>
      </c>
      <c r="P252" t="str">
        <f>IF(AND('Customer LTV'!$D$5&gt;=$N252,'Customer LTV'!$D$5&lt;$O252),"Y","N")</f>
        <v>N</v>
      </c>
      <c r="Q252" t="str">
        <f>IF(AND('Customer LTV'!$D$6&gt;=$N252,'Customer LTV'!$D$6&lt;$O252),"Y","N")</f>
        <v>N</v>
      </c>
      <c r="R252" t="str">
        <f>INDEX(customers!$F:$F,MATCH(subscriptions!$B252,customers!$A:$A,0))</f>
        <v>Tech</v>
      </c>
      <c r="S252" t="str">
        <f>INDEX(customers!$I:$I,MATCH(subscriptions!$B252,customers!$A:$A,0))</f>
        <v>Affiliate</v>
      </c>
    </row>
    <row r="253" spans="1:19" x14ac:dyDescent="0.25">
      <c r="A253" t="s">
        <v>689</v>
      </c>
      <c r="B253" t="s">
        <v>683</v>
      </c>
      <c r="C253" t="s">
        <v>18</v>
      </c>
      <c r="D253" s="26" t="s">
        <v>4</v>
      </c>
      <c r="E253" s="26">
        <v>44840</v>
      </c>
      <c r="F253" s="26">
        <v>44870</v>
      </c>
      <c r="G253" t="s">
        <v>53</v>
      </c>
      <c r="H253">
        <v>135</v>
      </c>
      <c r="I253" s="26">
        <f t="shared" si="19"/>
        <v>44778</v>
      </c>
      <c r="J253" s="26">
        <f t="shared" si="20"/>
        <v>44902</v>
      </c>
      <c r="K253" s="26" t="str">
        <f t="shared" si="21"/>
        <v>Pro</v>
      </c>
      <c r="L253" s="26" t="str">
        <f t="shared" si="22"/>
        <v>Monthly</v>
      </c>
      <c r="M253" s="26">
        <f t="shared" si="23"/>
        <v>44774</v>
      </c>
      <c r="N253" s="26">
        <f t="shared" si="24"/>
        <v>44835</v>
      </c>
      <c r="O253" s="26">
        <f t="shared" si="24"/>
        <v>44866</v>
      </c>
      <c r="P253" t="str">
        <f>IF(AND('Customer LTV'!$D$5&gt;=$N253,'Customer LTV'!$D$5&lt;$O253),"Y","N")</f>
        <v>N</v>
      </c>
      <c r="Q253" t="str">
        <f>IF(AND('Customer LTV'!$D$6&gt;=$N253,'Customer LTV'!$D$6&lt;$O253),"Y","N")</f>
        <v>N</v>
      </c>
      <c r="R253" t="str">
        <f>INDEX(customers!$F:$F,MATCH(subscriptions!$B253,customers!$A:$A,0))</f>
        <v>Tech</v>
      </c>
      <c r="S253" t="str">
        <f>INDEX(customers!$I:$I,MATCH(subscriptions!$B253,customers!$A:$A,0))</f>
        <v>Affiliate</v>
      </c>
    </row>
    <row r="254" spans="1:19" x14ac:dyDescent="0.25">
      <c r="A254" t="s">
        <v>691</v>
      </c>
      <c r="B254" t="s">
        <v>683</v>
      </c>
      <c r="C254" t="s">
        <v>18</v>
      </c>
      <c r="D254" s="26" t="s">
        <v>4</v>
      </c>
      <c r="E254" s="26">
        <v>44871</v>
      </c>
      <c r="F254" s="26">
        <v>44901</v>
      </c>
      <c r="G254" t="s">
        <v>53</v>
      </c>
      <c r="H254">
        <v>135</v>
      </c>
      <c r="I254" s="26">
        <f t="shared" si="19"/>
        <v>44778</v>
      </c>
      <c r="J254" s="26">
        <f t="shared" si="20"/>
        <v>44902</v>
      </c>
      <c r="K254" s="26" t="str">
        <f t="shared" si="21"/>
        <v>Pro</v>
      </c>
      <c r="L254" s="26" t="str">
        <f t="shared" si="22"/>
        <v>Monthly</v>
      </c>
      <c r="M254" s="26">
        <f t="shared" si="23"/>
        <v>44774</v>
      </c>
      <c r="N254" s="26">
        <f t="shared" si="24"/>
        <v>44866</v>
      </c>
      <c r="O254" s="26">
        <f t="shared" si="24"/>
        <v>44896</v>
      </c>
      <c r="P254" t="str">
        <f>IF(AND('Customer LTV'!$D$5&gt;=$N254,'Customer LTV'!$D$5&lt;$O254),"Y","N")</f>
        <v>N</v>
      </c>
      <c r="Q254" t="str">
        <f>IF(AND('Customer LTV'!$D$6&gt;=$N254,'Customer LTV'!$D$6&lt;$O254),"Y","N")</f>
        <v>N</v>
      </c>
      <c r="R254" t="str">
        <f>INDEX(customers!$F:$F,MATCH(subscriptions!$B254,customers!$A:$A,0))</f>
        <v>Tech</v>
      </c>
      <c r="S254" t="str">
        <f>INDEX(customers!$I:$I,MATCH(subscriptions!$B254,customers!$A:$A,0))</f>
        <v>Affiliate</v>
      </c>
    </row>
    <row r="255" spans="1:19" x14ac:dyDescent="0.25">
      <c r="A255" t="s">
        <v>694</v>
      </c>
      <c r="B255" t="s">
        <v>683</v>
      </c>
      <c r="C255" t="s">
        <v>18</v>
      </c>
      <c r="D255" s="26" t="s">
        <v>4</v>
      </c>
      <c r="E255" s="26">
        <v>44902</v>
      </c>
      <c r="F255" s="26">
        <v>44921</v>
      </c>
      <c r="G255" t="s">
        <v>56</v>
      </c>
      <c r="H255">
        <v>135</v>
      </c>
      <c r="I255" s="26">
        <f t="shared" si="19"/>
        <v>44778</v>
      </c>
      <c r="J255" s="26">
        <f t="shared" si="20"/>
        <v>44902</v>
      </c>
      <c r="K255" s="26" t="str">
        <f t="shared" si="21"/>
        <v>Pro</v>
      </c>
      <c r="L255" s="26" t="str">
        <f t="shared" si="22"/>
        <v>Monthly</v>
      </c>
      <c r="M255" s="26">
        <f t="shared" si="23"/>
        <v>44774</v>
      </c>
      <c r="N255" s="26">
        <f t="shared" si="24"/>
        <v>44896</v>
      </c>
      <c r="O255" s="26">
        <f t="shared" si="24"/>
        <v>44896</v>
      </c>
      <c r="P255" t="str">
        <f>IF(AND('Customer LTV'!$D$5&gt;=$N255,'Customer LTV'!$D$5&lt;$O255),"Y","N")</f>
        <v>N</v>
      </c>
      <c r="Q255" t="str">
        <f>IF(AND('Customer LTV'!$D$6&gt;=$N255,'Customer LTV'!$D$6&lt;$O255),"Y","N")</f>
        <v>N</v>
      </c>
      <c r="R255" t="str">
        <f>INDEX(customers!$F:$F,MATCH(subscriptions!$B255,customers!$A:$A,0))</f>
        <v>Tech</v>
      </c>
      <c r="S255" t="str">
        <f>INDEX(customers!$I:$I,MATCH(subscriptions!$B255,customers!$A:$A,0))</f>
        <v>Affiliate</v>
      </c>
    </row>
    <row r="256" spans="1:19" x14ac:dyDescent="0.25">
      <c r="A256" t="s">
        <v>583</v>
      </c>
      <c r="B256" t="s">
        <v>582</v>
      </c>
      <c r="C256" t="s">
        <v>17</v>
      </c>
      <c r="D256" s="26" t="s">
        <v>4</v>
      </c>
      <c r="E256" s="26">
        <v>45325</v>
      </c>
      <c r="F256" s="26">
        <v>45355</v>
      </c>
      <c r="G256" t="s">
        <v>53</v>
      </c>
      <c r="H256">
        <v>75</v>
      </c>
      <c r="I256" s="26">
        <f t="shared" si="19"/>
        <v>45325</v>
      </c>
      <c r="J256" s="26">
        <f t="shared" si="20"/>
        <v>45635</v>
      </c>
      <c r="K256" s="26" t="str">
        <f t="shared" si="21"/>
        <v>Pro</v>
      </c>
      <c r="L256" s="26" t="str">
        <f t="shared" si="22"/>
        <v>Monthly</v>
      </c>
      <c r="M256" s="26">
        <f t="shared" si="23"/>
        <v>45323</v>
      </c>
      <c r="N256" s="26">
        <f t="shared" si="24"/>
        <v>45323</v>
      </c>
      <c r="O256" s="26">
        <f t="shared" si="24"/>
        <v>45352</v>
      </c>
      <c r="P256" t="str">
        <f>IF(AND('Customer LTV'!$D$5&gt;=$N256,'Customer LTV'!$D$5&lt;$O256),"Y","N")</f>
        <v>N</v>
      </c>
      <c r="Q256" t="str">
        <f>IF(AND('Customer LTV'!$D$6&gt;=$N256,'Customer LTV'!$D$6&lt;$O256),"Y","N")</f>
        <v>N</v>
      </c>
      <c r="R256" t="str">
        <f>INDEX(customers!$F:$F,MATCH(subscriptions!$B256,customers!$A:$A,0))</f>
        <v>Education</v>
      </c>
      <c r="S256" t="str">
        <f>INDEX(customers!$I:$I,MATCH(subscriptions!$B256,customers!$A:$A,0))</f>
        <v>Paid Search</v>
      </c>
    </row>
    <row r="257" spans="1:19" x14ac:dyDescent="0.25">
      <c r="A257" t="s">
        <v>586</v>
      </c>
      <c r="B257" t="s">
        <v>582</v>
      </c>
      <c r="C257" t="s">
        <v>17</v>
      </c>
      <c r="D257" s="26" t="s">
        <v>4</v>
      </c>
      <c r="E257" s="26">
        <v>45356</v>
      </c>
      <c r="F257" s="26">
        <v>45386</v>
      </c>
      <c r="G257" t="s">
        <v>53</v>
      </c>
      <c r="H257">
        <v>75</v>
      </c>
      <c r="I257" s="26">
        <f t="shared" si="19"/>
        <v>45325</v>
      </c>
      <c r="J257" s="26">
        <f t="shared" si="20"/>
        <v>45635</v>
      </c>
      <c r="K257" s="26" t="str">
        <f t="shared" si="21"/>
        <v>Pro</v>
      </c>
      <c r="L257" s="26" t="str">
        <f t="shared" si="22"/>
        <v>Monthly</v>
      </c>
      <c r="M257" s="26">
        <f t="shared" si="23"/>
        <v>45323</v>
      </c>
      <c r="N257" s="26">
        <f t="shared" si="24"/>
        <v>45352</v>
      </c>
      <c r="O257" s="26">
        <f t="shared" si="24"/>
        <v>45383</v>
      </c>
      <c r="P257" t="str">
        <f>IF(AND('Customer LTV'!$D$5&gt;=$N257,'Customer LTV'!$D$5&lt;$O257),"Y","N")</f>
        <v>N</v>
      </c>
      <c r="Q257" t="str">
        <f>IF(AND('Customer LTV'!$D$6&gt;=$N257,'Customer LTV'!$D$6&lt;$O257),"Y","N")</f>
        <v>N</v>
      </c>
      <c r="R257" t="str">
        <f>INDEX(customers!$F:$F,MATCH(subscriptions!$B257,customers!$A:$A,0))</f>
        <v>Education</v>
      </c>
      <c r="S257" t="str">
        <f>INDEX(customers!$I:$I,MATCH(subscriptions!$B257,customers!$A:$A,0))</f>
        <v>Paid Search</v>
      </c>
    </row>
    <row r="258" spans="1:19" x14ac:dyDescent="0.25">
      <c r="A258" t="s">
        <v>588</v>
      </c>
      <c r="B258" t="s">
        <v>582</v>
      </c>
      <c r="C258" t="s">
        <v>17</v>
      </c>
      <c r="D258" s="26" t="s">
        <v>4</v>
      </c>
      <c r="E258" s="26">
        <v>45387</v>
      </c>
      <c r="F258" s="26">
        <v>45417</v>
      </c>
      <c r="G258" t="s">
        <v>53</v>
      </c>
      <c r="H258">
        <v>75</v>
      </c>
      <c r="I258" s="26">
        <f t="shared" ref="I258:I321" si="25">_xlfn.MINIFS($E:$E,$B:$B,B258)</f>
        <v>45325</v>
      </c>
      <c r="J258" s="26">
        <f t="shared" ref="J258:J321" si="26">_xlfn.MAXIFS($E:$E,$B:$B,B258)</f>
        <v>45635</v>
      </c>
      <c r="K258" s="26" t="str">
        <f t="shared" si="21"/>
        <v>Pro</v>
      </c>
      <c r="L258" s="26" t="str">
        <f t="shared" si="22"/>
        <v>Monthly</v>
      </c>
      <c r="M258" s="26">
        <f t="shared" si="23"/>
        <v>45323</v>
      </c>
      <c r="N258" s="26">
        <f t="shared" si="24"/>
        <v>45383</v>
      </c>
      <c r="O258" s="26">
        <f t="shared" si="24"/>
        <v>45413</v>
      </c>
      <c r="P258" t="str">
        <f>IF(AND('Customer LTV'!$D$5&gt;=$N258,'Customer LTV'!$D$5&lt;$O258),"Y","N")</f>
        <v>N</v>
      </c>
      <c r="Q258" t="str">
        <f>IF(AND('Customer LTV'!$D$6&gt;=$N258,'Customer LTV'!$D$6&lt;$O258),"Y","N")</f>
        <v>N</v>
      </c>
      <c r="R258" t="str">
        <f>INDEX(customers!$F:$F,MATCH(subscriptions!$B258,customers!$A:$A,0))</f>
        <v>Education</v>
      </c>
      <c r="S258" t="str">
        <f>INDEX(customers!$I:$I,MATCH(subscriptions!$B258,customers!$A:$A,0))</f>
        <v>Paid Search</v>
      </c>
    </row>
    <row r="259" spans="1:19" x14ac:dyDescent="0.25">
      <c r="A259" t="s">
        <v>591</v>
      </c>
      <c r="B259" t="s">
        <v>582</v>
      </c>
      <c r="C259" t="s">
        <v>17</v>
      </c>
      <c r="D259" s="26" t="s">
        <v>4</v>
      </c>
      <c r="E259" s="26">
        <v>45418</v>
      </c>
      <c r="F259" s="26">
        <v>45448</v>
      </c>
      <c r="G259" t="s">
        <v>53</v>
      </c>
      <c r="H259">
        <v>75</v>
      </c>
      <c r="I259" s="26">
        <f t="shared" si="25"/>
        <v>45325</v>
      </c>
      <c r="J259" s="26">
        <f t="shared" si="26"/>
        <v>45635</v>
      </c>
      <c r="K259" s="26" t="str">
        <f t="shared" ref="K259:K322" si="27">INDEX($C:$C,MATCH($I259,$E:$E,0))</f>
        <v>Pro</v>
      </c>
      <c r="L259" s="26" t="str">
        <f t="shared" ref="L259:L322" si="28">INDEX($D:$D,MATCH($I259,$E:$E,0))</f>
        <v>Monthly</v>
      </c>
      <c r="M259" s="26">
        <f t="shared" ref="M259:M322" si="29">EOMONTH(I259,-1)+1</f>
        <v>45323</v>
      </c>
      <c r="N259" s="26">
        <f t="shared" si="24"/>
        <v>45413</v>
      </c>
      <c r="O259" s="26">
        <f t="shared" si="24"/>
        <v>45444</v>
      </c>
      <c r="P259" t="str">
        <f>IF(AND('Customer LTV'!$D$5&gt;=$N259,'Customer LTV'!$D$5&lt;$O259),"Y","N")</f>
        <v>N</v>
      </c>
      <c r="Q259" t="str">
        <f>IF(AND('Customer LTV'!$D$6&gt;=$N259,'Customer LTV'!$D$6&lt;$O259),"Y","N")</f>
        <v>N</v>
      </c>
      <c r="R259" t="str">
        <f>INDEX(customers!$F:$F,MATCH(subscriptions!$B259,customers!$A:$A,0))</f>
        <v>Education</v>
      </c>
      <c r="S259" t="str">
        <f>INDEX(customers!$I:$I,MATCH(subscriptions!$B259,customers!$A:$A,0))</f>
        <v>Paid Search</v>
      </c>
    </row>
    <row r="260" spans="1:19" x14ac:dyDescent="0.25">
      <c r="A260" t="s">
        <v>593</v>
      </c>
      <c r="B260" t="s">
        <v>582</v>
      </c>
      <c r="C260" t="s">
        <v>17</v>
      </c>
      <c r="D260" s="26" t="s">
        <v>4</v>
      </c>
      <c r="E260" s="26">
        <v>45449</v>
      </c>
      <c r="F260" s="26">
        <v>45479</v>
      </c>
      <c r="G260" t="s">
        <v>53</v>
      </c>
      <c r="H260">
        <v>75</v>
      </c>
      <c r="I260" s="26">
        <f t="shared" si="25"/>
        <v>45325</v>
      </c>
      <c r="J260" s="26">
        <f t="shared" si="26"/>
        <v>45635</v>
      </c>
      <c r="K260" s="26" t="str">
        <f t="shared" si="27"/>
        <v>Pro</v>
      </c>
      <c r="L260" s="26" t="str">
        <f t="shared" si="28"/>
        <v>Monthly</v>
      </c>
      <c r="M260" s="26">
        <f t="shared" si="29"/>
        <v>45323</v>
      </c>
      <c r="N260" s="26">
        <f t="shared" si="24"/>
        <v>45444</v>
      </c>
      <c r="O260" s="26">
        <f t="shared" si="24"/>
        <v>45474</v>
      </c>
      <c r="P260" t="str">
        <f>IF(AND('Customer LTV'!$D$5&gt;=$N260,'Customer LTV'!$D$5&lt;$O260),"Y","N")</f>
        <v>N</v>
      </c>
      <c r="Q260" t="str">
        <f>IF(AND('Customer LTV'!$D$6&gt;=$N260,'Customer LTV'!$D$6&lt;$O260),"Y","N")</f>
        <v>N</v>
      </c>
      <c r="R260" t="str">
        <f>INDEX(customers!$F:$F,MATCH(subscriptions!$B260,customers!$A:$A,0))</f>
        <v>Education</v>
      </c>
      <c r="S260" t="str">
        <f>INDEX(customers!$I:$I,MATCH(subscriptions!$B260,customers!$A:$A,0))</f>
        <v>Paid Search</v>
      </c>
    </row>
    <row r="261" spans="1:19" x14ac:dyDescent="0.25">
      <c r="A261" t="s">
        <v>596</v>
      </c>
      <c r="B261" t="s">
        <v>582</v>
      </c>
      <c r="C261" t="s">
        <v>17</v>
      </c>
      <c r="D261" s="26" t="s">
        <v>4</v>
      </c>
      <c r="E261" s="26">
        <v>45480</v>
      </c>
      <c r="F261" s="26">
        <v>45510</v>
      </c>
      <c r="G261" t="s">
        <v>53</v>
      </c>
      <c r="H261">
        <v>75</v>
      </c>
      <c r="I261" s="26">
        <f t="shared" si="25"/>
        <v>45325</v>
      </c>
      <c r="J261" s="26">
        <f t="shared" si="26"/>
        <v>45635</v>
      </c>
      <c r="K261" s="26" t="str">
        <f t="shared" si="27"/>
        <v>Pro</v>
      </c>
      <c r="L261" s="26" t="str">
        <f t="shared" si="28"/>
        <v>Monthly</v>
      </c>
      <c r="M261" s="26">
        <f t="shared" si="29"/>
        <v>45323</v>
      </c>
      <c r="N261" s="26">
        <f t="shared" si="24"/>
        <v>45474</v>
      </c>
      <c r="O261" s="26">
        <f t="shared" si="24"/>
        <v>45505</v>
      </c>
      <c r="P261" t="str">
        <f>IF(AND('Customer LTV'!$D$5&gt;=$N261,'Customer LTV'!$D$5&lt;$O261),"Y","N")</f>
        <v>N</v>
      </c>
      <c r="Q261" t="str">
        <f>IF(AND('Customer LTV'!$D$6&gt;=$N261,'Customer LTV'!$D$6&lt;$O261),"Y","N")</f>
        <v>N</v>
      </c>
      <c r="R261" t="str">
        <f>INDEX(customers!$F:$F,MATCH(subscriptions!$B261,customers!$A:$A,0))</f>
        <v>Education</v>
      </c>
      <c r="S261" t="str">
        <f>INDEX(customers!$I:$I,MATCH(subscriptions!$B261,customers!$A:$A,0))</f>
        <v>Paid Search</v>
      </c>
    </row>
    <row r="262" spans="1:19" x14ac:dyDescent="0.25">
      <c r="A262" t="s">
        <v>598</v>
      </c>
      <c r="B262" t="s">
        <v>582</v>
      </c>
      <c r="C262" t="s">
        <v>17</v>
      </c>
      <c r="D262" s="26" t="s">
        <v>4</v>
      </c>
      <c r="E262" s="26">
        <v>45511</v>
      </c>
      <c r="F262" s="26">
        <v>45541</v>
      </c>
      <c r="G262" t="s">
        <v>53</v>
      </c>
      <c r="H262">
        <v>75</v>
      </c>
      <c r="I262" s="26">
        <f t="shared" si="25"/>
        <v>45325</v>
      </c>
      <c r="J262" s="26">
        <f t="shared" si="26"/>
        <v>45635</v>
      </c>
      <c r="K262" s="26" t="str">
        <f t="shared" si="27"/>
        <v>Pro</v>
      </c>
      <c r="L262" s="26" t="str">
        <f t="shared" si="28"/>
        <v>Monthly</v>
      </c>
      <c r="M262" s="26">
        <f t="shared" si="29"/>
        <v>45323</v>
      </c>
      <c r="N262" s="26">
        <f t="shared" si="24"/>
        <v>45505</v>
      </c>
      <c r="O262" s="26">
        <f t="shared" si="24"/>
        <v>45536</v>
      </c>
      <c r="P262" t="str">
        <f>IF(AND('Customer LTV'!$D$5&gt;=$N262,'Customer LTV'!$D$5&lt;$O262),"Y","N")</f>
        <v>N</v>
      </c>
      <c r="Q262" t="str">
        <f>IF(AND('Customer LTV'!$D$6&gt;=$N262,'Customer LTV'!$D$6&lt;$O262),"Y","N")</f>
        <v>N</v>
      </c>
      <c r="R262" t="str">
        <f>INDEX(customers!$F:$F,MATCH(subscriptions!$B262,customers!$A:$A,0))</f>
        <v>Education</v>
      </c>
      <c r="S262" t="str">
        <f>INDEX(customers!$I:$I,MATCH(subscriptions!$B262,customers!$A:$A,0))</f>
        <v>Paid Search</v>
      </c>
    </row>
    <row r="263" spans="1:19" x14ac:dyDescent="0.25">
      <c r="A263" t="s">
        <v>600</v>
      </c>
      <c r="B263" t="s">
        <v>582</v>
      </c>
      <c r="C263" t="s">
        <v>17</v>
      </c>
      <c r="D263" s="26" t="s">
        <v>4</v>
      </c>
      <c r="E263" s="26">
        <v>45542</v>
      </c>
      <c r="F263" s="26">
        <v>45572</v>
      </c>
      <c r="G263" t="s">
        <v>53</v>
      </c>
      <c r="H263">
        <v>75</v>
      </c>
      <c r="I263" s="26">
        <f t="shared" si="25"/>
        <v>45325</v>
      </c>
      <c r="J263" s="26">
        <f t="shared" si="26"/>
        <v>45635</v>
      </c>
      <c r="K263" s="26" t="str">
        <f t="shared" si="27"/>
        <v>Pro</v>
      </c>
      <c r="L263" s="26" t="str">
        <f t="shared" si="28"/>
        <v>Monthly</v>
      </c>
      <c r="M263" s="26">
        <f t="shared" si="29"/>
        <v>45323</v>
      </c>
      <c r="N263" s="26">
        <f t="shared" si="24"/>
        <v>45536</v>
      </c>
      <c r="O263" s="26">
        <f t="shared" si="24"/>
        <v>45566</v>
      </c>
      <c r="P263" t="str">
        <f>IF(AND('Customer LTV'!$D$5&gt;=$N263,'Customer LTV'!$D$5&lt;$O263),"Y","N")</f>
        <v>N</v>
      </c>
      <c r="Q263" t="str">
        <f>IF(AND('Customer LTV'!$D$6&gt;=$N263,'Customer LTV'!$D$6&lt;$O263),"Y","N")</f>
        <v>N</v>
      </c>
      <c r="R263" t="str">
        <f>INDEX(customers!$F:$F,MATCH(subscriptions!$B263,customers!$A:$A,0))</f>
        <v>Education</v>
      </c>
      <c r="S263" t="str">
        <f>INDEX(customers!$I:$I,MATCH(subscriptions!$B263,customers!$A:$A,0))</f>
        <v>Paid Search</v>
      </c>
    </row>
    <row r="264" spans="1:19" x14ac:dyDescent="0.25">
      <c r="A264" t="s">
        <v>603</v>
      </c>
      <c r="B264" t="s">
        <v>582</v>
      </c>
      <c r="C264" t="s">
        <v>17</v>
      </c>
      <c r="D264" s="26" t="s">
        <v>4</v>
      </c>
      <c r="E264" s="26">
        <v>45573</v>
      </c>
      <c r="F264" s="26">
        <v>45603</v>
      </c>
      <c r="G264" t="s">
        <v>53</v>
      </c>
      <c r="H264">
        <v>75</v>
      </c>
      <c r="I264" s="26">
        <f t="shared" si="25"/>
        <v>45325</v>
      </c>
      <c r="J264" s="26">
        <f t="shared" si="26"/>
        <v>45635</v>
      </c>
      <c r="K264" s="26" t="str">
        <f t="shared" si="27"/>
        <v>Pro</v>
      </c>
      <c r="L264" s="26" t="str">
        <f t="shared" si="28"/>
        <v>Monthly</v>
      </c>
      <c r="M264" s="26">
        <f t="shared" si="29"/>
        <v>45323</v>
      </c>
      <c r="N264" s="26">
        <f t="shared" si="24"/>
        <v>45566</v>
      </c>
      <c r="O264" s="26">
        <f t="shared" si="24"/>
        <v>45597</v>
      </c>
      <c r="P264" t="str">
        <f>IF(AND('Customer LTV'!$D$5&gt;=$N264,'Customer LTV'!$D$5&lt;$O264),"Y","N")</f>
        <v>N</v>
      </c>
      <c r="Q264" t="str">
        <f>IF(AND('Customer LTV'!$D$6&gt;=$N264,'Customer LTV'!$D$6&lt;$O264),"Y","N")</f>
        <v>N</v>
      </c>
      <c r="R264" t="str">
        <f>INDEX(customers!$F:$F,MATCH(subscriptions!$B264,customers!$A:$A,0))</f>
        <v>Education</v>
      </c>
      <c r="S264" t="str">
        <f>INDEX(customers!$I:$I,MATCH(subscriptions!$B264,customers!$A:$A,0))</f>
        <v>Paid Search</v>
      </c>
    </row>
    <row r="265" spans="1:19" x14ac:dyDescent="0.25">
      <c r="A265" t="s">
        <v>605</v>
      </c>
      <c r="B265" t="s">
        <v>582</v>
      </c>
      <c r="C265" t="s">
        <v>17</v>
      </c>
      <c r="D265" s="26" t="s">
        <v>4</v>
      </c>
      <c r="E265" s="26">
        <v>45604</v>
      </c>
      <c r="F265" s="26">
        <v>45634</v>
      </c>
      <c r="G265" t="s">
        <v>53</v>
      </c>
      <c r="H265">
        <v>75</v>
      </c>
      <c r="I265" s="26">
        <f t="shared" si="25"/>
        <v>45325</v>
      </c>
      <c r="J265" s="26">
        <f t="shared" si="26"/>
        <v>45635</v>
      </c>
      <c r="K265" s="26" t="str">
        <f t="shared" si="27"/>
        <v>Pro</v>
      </c>
      <c r="L265" s="26" t="str">
        <f t="shared" si="28"/>
        <v>Monthly</v>
      </c>
      <c r="M265" s="26">
        <f t="shared" si="29"/>
        <v>45323</v>
      </c>
      <c r="N265" s="26">
        <f t="shared" si="24"/>
        <v>45597</v>
      </c>
      <c r="O265" s="26">
        <f t="shared" si="24"/>
        <v>45627</v>
      </c>
      <c r="P265" t="str">
        <f>IF(AND('Customer LTV'!$D$5&gt;=$N265,'Customer LTV'!$D$5&lt;$O265),"Y","N")</f>
        <v>N</v>
      </c>
      <c r="Q265" t="str">
        <f>IF(AND('Customer LTV'!$D$6&gt;=$N265,'Customer LTV'!$D$6&lt;$O265),"Y","N")</f>
        <v>N</v>
      </c>
      <c r="R265" t="str">
        <f>INDEX(customers!$F:$F,MATCH(subscriptions!$B265,customers!$A:$A,0))</f>
        <v>Education</v>
      </c>
      <c r="S265" t="str">
        <f>INDEX(customers!$I:$I,MATCH(subscriptions!$B265,customers!$A:$A,0))</f>
        <v>Paid Search</v>
      </c>
    </row>
    <row r="266" spans="1:19" x14ac:dyDescent="0.25">
      <c r="A266" t="s">
        <v>608</v>
      </c>
      <c r="B266" t="s">
        <v>582</v>
      </c>
      <c r="C266" t="s">
        <v>17</v>
      </c>
      <c r="D266" s="26" t="s">
        <v>4</v>
      </c>
      <c r="E266" s="26">
        <v>45635</v>
      </c>
      <c r="F266" s="26">
        <v>45658</v>
      </c>
      <c r="G266" t="s">
        <v>53</v>
      </c>
      <c r="H266">
        <v>75</v>
      </c>
      <c r="I266" s="26">
        <f t="shared" si="25"/>
        <v>45325</v>
      </c>
      <c r="J266" s="26">
        <f t="shared" si="26"/>
        <v>45635</v>
      </c>
      <c r="K266" s="26" t="str">
        <f t="shared" si="27"/>
        <v>Pro</v>
      </c>
      <c r="L266" s="26" t="str">
        <f t="shared" si="28"/>
        <v>Monthly</v>
      </c>
      <c r="M266" s="26">
        <f t="shared" si="29"/>
        <v>45323</v>
      </c>
      <c r="N266" s="26">
        <f t="shared" si="24"/>
        <v>45627</v>
      </c>
      <c r="O266" s="26">
        <f t="shared" si="24"/>
        <v>45658</v>
      </c>
      <c r="P266" t="str">
        <f>IF(AND('Customer LTV'!$D$5&gt;=$N266,'Customer LTV'!$D$5&lt;$O266),"Y","N")</f>
        <v>N</v>
      </c>
      <c r="Q266" t="str">
        <f>IF(AND('Customer LTV'!$D$6&gt;=$N266,'Customer LTV'!$D$6&lt;$O266),"Y","N")</f>
        <v>N</v>
      </c>
      <c r="R266" t="str">
        <f>INDEX(customers!$F:$F,MATCH(subscriptions!$B266,customers!$A:$A,0))</f>
        <v>Education</v>
      </c>
      <c r="S266" t="str">
        <f>INDEX(customers!$I:$I,MATCH(subscriptions!$B266,customers!$A:$A,0))</f>
        <v>Paid Search</v>
      </c>
    </row>
    <row r="267" spans="1:19" x14ac:dyDescent="0.25">
      <c r="A267" t="s">
        <v>494</v>
      </c>
      <c r="B267" t="s">
        <v>493</v>
      </c>
      <c r="C267" t="s">
        <v>19</v>
      </c>
      <c r="D267" s="26" t="s">
        <v>5</v>
      </c>
      <c r="E267" s="26">
        <v>44801</v>
      </c>
      <c r="F267" s="26">
        <v>45166</v>
      </c>
      <c r="G267" t="s">
        <v>53</v>
      </c>
      <c r="H267">
        <v>300</v>
      </c>
      <c r="I267" s="26">
        <f t="shared" si="25"/>
        <v>44801</v>
      </c>
      <c r="J267" s="26">
        <f t="shared" si="26"/>
        <v>45533</v>
      </c>
      <c r="K267" s="26" t="str">
        <f t="shared" si="27"/>
        <v>Enterprise</v>
      </c>
      <c r="L267" s="26" t="str">
        <f t="shared" si="28"/>
        <v>Annual</v>
      </c>
      <c r="M267" s="26">
        <f t="shared" si="29"/>
        <v>44774</v>
      </c>
      <c r="N267" s="26">
        <f t="shared" si="24"/>
        <v>44774</v>
      </c>
      <c r="O267" s="26">
        <f t="shared" si="24"/>
        <v>45139</v>
      </c>
      <c r="P267" t="str">
        <f>IF(AND('Customer LTV'!$D$5&gt;=$N267,'Customer LTV'!$D$5&lt;$O267),"Y","N")</f>
        <v>Y</v>
      </c>
      <c r="Q267" t="str">
        <f>IF(AND('Customer LTV'!$D$6&gt;=$N267,'Customer LTV'!$D$6&lt;$O267),"Y","N")</f>
        <v>N</v>
      </c>
      <c r="R267" t="str">
        <f>INDEX(customers!$F:$F,MATCH(subscriptions!$B267,customers!$A:$A,0))</f>
        <v>Healthcare</v>
      </c>
      <c r="S267" t="str">
        <f>INDEX(customers!$I:$I,MATCH(subscriptions!$B267,customers!$A:$A,0))</f>
        <v>Affiliate</v>
      </c>
    </row>
    <row r="268" spans="1:19" x14ac:dyDescent="0.25">
      <c r="A268" t="s">
        <v>497</v>
      </c>
      <c r="B268" t="s">
        <v>493</v>
      </c>
      <c r="C268" t="s">
        <v>19</v>
      </c>
      <c r="D268" s="26" t="s">
        <v>5</v>
      </c>
      <c r="E268" s="26">
        <v>45167</v>
      </c>
      <c r="F268" s="26">
        <v>45532</v>
      </c>
      <c r="G268" t="s">
        <v>53</v>
      </c>
      <c r="H268">
        <v>300</v>
      </c>
      <c r="I268" s="26">
        <f t="shared" si="25"/>
        <v>44801</v>
      </c>
      <c r="J268" s="26">
        <f t="shared" si="26"/>
        <v>45533</v>
      </c>
      <c r="K268" s="26" t="str">
        <f t="shared" si="27"/>
        <v>Enterprise</v>
      </c>
      <c r="L268" s="26" t="str">
        <f t="shared" si="28"/>
        <v>Annual</v>
      </c>
      <c r="M268" s="26">
        <f t="shared" si="29"/>
        <v>44774</v>
      </c>
      <c r="N268" s="26">
        <f t="shared" si="24"/>
        <v>45139</v>
      </c>
      <c r="O268" s="26">
        <f t="shared" si="24"/>
        <v>45505</v>
      </c>
      <c r="P268" t="str">
        <f>IF(AND('Customer LTV'!$D$5&gt;=$N268,'Customer LTV'!$D$5&lt;$O268),"Y","N")</f>
        <v>N</v>
      </c>
      <c r="Q268" t="str">
        <f>IF(AND('Customer LTV'!$D$6&gt;=$N268,'Customer LTV'!$D$6&lt;$O268),"Y","N")</f>
        <v>Y</v>
      </c>
      <c r="R268" t="str">
        <f>INDEX(customers!$F:$F,MATCH(subscriptions!$B268,customers!$A:$A,0))</f>
        <v>Healthcare</v>
      </c>
      <c r="S268" t="str">
        <f>INDEX(customers!$I:$I,MATCH(subscriptions!$B268,customers!$A:$A,0))</f>
        <v>Affiliate</v>
      </c>
    </row>
    <row r="269" spans="1:19" x14ac:dyDescent="0.25">
      <c r="A269" t="s">
        <v>499</v>
      </c>
      <c r="B269" t="s">
        <v>493</v>
      </c>
      <c r="C269" t="s">
        <v>19</v>
      </c>
      <c r="D269" s="26" t="s">
        <v>5</v>
      </c>
      <c r="E269" s="26">
        <v>45533</v>
      </c>
      <c r="F269" s="26">
        <v>45658</v>
      </c>
      <c r="G269" t="s">
        <v>53</v>
      </c>
      <c r="H269">
        <v>300</v>
      </c>
      <c r="I269" s="26">
        <f t="shared" si="25"/>
        <v>44801</v>
      </c>
      <c r="J269" s="26">
        <f t="shared" si="26"/>
        <v>45533</v>
      </c>
      <c r="K269" s="26" t="str">
        <f t="shared" si="27"/>
        <v>Enterprise</v>
      </c>
      <c r="L269" s="26" t="str">
        <f t="shared" si="28"/>
        <v>Annual</v>
      </c>
      <c r="M269" s="26">
        <f t="shared" si="29"/>
        <v>44774</v>
      </c>
      <c r="N269" s="26">
        <f t="shared" si="24"/>
        <v>45505</v>
      </c>
      <c r="O269" s="26">
        <f t="shared" si="24"/>
        <v>45658</v>
      </c>
      <c r="P269" t="str">
        <f>IF(AND('Customer LTV'!$D$5&gt;=$N269,'Customer LTV'!$D$5&lt;$O269),"Y","N")</f>
        <v>N</v>
      </c>
      <c r="Q269" t="str">
        <f>IF(AND('Customer LTV'!$D$6&gt;=$N269,'Customer LTV'!$D$6&lt;$O269),"Y","N")</f>
        <v>N</v>
      </c>
      <c r="R269" t="str">
        <f>INDEX(customers!$F:$F,MATCH(subscriptions!$B269,customers!$A:$A,0))</f>
        <v>Healthcare</v>
      </c>
      <c r="S269" t="str">
        <f>INDEX(customers!$I:$I,MATCH(subscriptions!$B269,customers!$A:$A,0))</f>
        <v>Affiliate</v>
      </c>
    </row>
    <row r="270" spans="1:19" x14ac:dyDescent="0.25">
      <c r="A270" t="s">
        <v>2325</v>
      </c>
      <c r="B270" t="s">
        <v>2324</v>
      </c>
      <c r="C270" t="s">
        <v>17</v>
      </c>
      <c r="D270" s="26" t="s">
        <v>4</v>
      </c>
      <c r="E270" s="26">
        <v>45559</v>
      </c>
      <c r="F270" s="26">
        <v>45589</v>
      </c>
      <c r="G270" t="s">
        <v>53</v>
      </c>
      <c r="H270">
        <v>75</v>
      </c>
      <c r="I270" s="26">
        <f t="shared" si="25"/>
        <v>45559</v>
      </c>
      <c r="J270" s="26">
        <f t="shared" si="26"/>
        <v>45652</v>
      </c>
      <c r="K270" s="26" t="str">
        <f t="shared" si="27"/>
        <v>Basic</v>
      </c>
      <c r="L270" s="26" t="str">
        <f t="shared" si="28"/>
        <v>Monthly</v>
      </c>
      <c r="M270" s="26">
        <f t="shared" si="29"/>
        <v>45536</v>
      </c>
      <c r="N270" s="26">
        <f t="shared" si="24"/>
        <v>45536</v>
      </c>
      <c r="O270" s="26">
        <f t="shared" si="24"/>
        <v>45566</v>
      </c>
      <c r="P270" t="str">
        <f>IF(AND('Customer LTV'!$D$5&gt;=$N270,'Customer LTV'!$D$5&lt;$O270),"Y","N")</f>
        <v>N</v>
      </c>
      <c r="Q270" t="str">
        <f>IF(AND('Customer LTV'!$D$6&gt;=$N270,'Customer LTV'!$D$6&lt;$O270),"Y","N")</f>
        <v>N</v>
      </c>
      <c r="R270" t="str">
        <f>INDEX(customers!$F:$F,MATCH(subscriptions!$B270,customers!$A:$A,0))</f>
        <v>Education</v>
      </c>
      <c r="S270" t="str">
        <f>INDEX(customers!$I:$I,MATCH(subscriptions!$B270,customers!$A:$A,0))</f>
        <v>Affiliate</v>
      </c>
    </row>
    <row r="271" spans="1:19" x14ac:dyDescent="0.25">
      <c r="A271" t="s">
        <v>2328</v>
      </c>
      <c r="B271" t="s">
        <v>2324</v>
      </c>
      <c r="C271" t="s">
        <v>17</v>
      </c>
      <c r="D271" s="26" t="s">
        <v>4</v>
      </c>
      <c r="E271" s="26">
        <v>45590</v>
      </c>
      <c r="F271" s="26">
        <v>45620</v>
      </c>
      <c r="G271" t="s">
        <v>53</v>
      </c>
      <c r="H271">
        <v>75</v>
      </c>
      <c r="I271" s="26">
        <f t="shared" si="25"/>
        <v>45559</v>
      </c>
      <c r="J271" s="26">
        <f t="shared" si="26"/>
        <v>45652</v>
      </c>
      <c r="K271" s="26" t="str">
        <f t="shared" si="27"/>
        <v>Basic</v>
      </c>
      <c r="L271" s="26" t="str">
        <f t="shared" si="28"/>
        <v>Monthly</v>
      </c>
      <c r="M271" s="26">
        <f t="shared" si="29"/>
        <v>45536</v>
      </c>
      <c r="N271" s="26">
        <f t="shared" si="24"/>
        <v>45566</v>
      </c>
      <c r="O271" s="26">
        <f t="shared" si="24"/>
        <v>45597</v>
      </c>
      <c r="P271" t="str">
        <f>IF(AND('Customer LTV'!$D$5&gt;=$N271,'Customer LTV'!$D$5&lt;$O271),"Y","N")</f>
        <v>N</v>
      </c>
      <c r="Q271" t="str">
        <f>IF(AND('Customer LTV'!$D$6&gt;=$N271,'Customer LTV'!$D$6&lt;$O271),"Y","N")</f>
        <v>N</v>
      </c>
      <c r="R271" t="str">
        <f>INDEX(customers!$F:$F,MATCH(subscriptions!$B271,customers!$A:$A,0))</f>
        <v>Education</v>
      </c>
      <c r="S271" t="str">
        <f>INDEX(customers!$I:$I,MATCH(subscriptions!$B271,customers!$A:$A,0))</f>
        <v>Affiliate</v>
      </c>
    </row>
    <row r="272" spans="1:19" x14ac:dyDescent="0.25">
      <c r="A272" t="s">
        <v>2330</v>
      </c>
      <c r="B272" t="s">
        <v>2324</v>
      </c>
      <c r="C272" t="s">
        <v>17</v>
      </c>
      <c r="D272" s="26" t="s">
        <v>4</v>
      </c>
      <c r="E272" s="26">
        <v>45621</v>
      </c>
      <c r="F272" s="26">
        <v>45651</v>
      </c>
      <c r="G272" t="s">
        <v>53</v>
      </c>
      <c r="H272">
        <v>75</v>
      </c>
      <c r="I272" s="26">
        <f t="shared" si="25"/>
        <v>45559</v>
      </c>
      <c r="J272" s="26">
        <f t="shared" si="26"/>
        <v>45652</v>
      </c>
      <c r="K272" s="26" t="str">
        <f t="shared" si="27"/>
        <v>Basic</v>
      </c>
      <c r="L272" s="26" t="str">
        <f t="shared" si="28"/>
        <v>Monthly</v>
      </c>
      <c r="M272" s="26">
        <f t="shared" si="29"/>
        <v>45536</v>
      </c>
      <c r="N272" s="26">
        <f t="shared" si="24"/>
        <v>45597</v>
      </c>
      <c r="O272" s="26">
        <f t="shared" si="24"/>
        <v>45627</v>
      </c>
      <c r="P272" t="str">
        <f>IF(AND('Customer LTV'!$D$5&gt;=$N272,'Customer LTV'!$D$5&lt;$O272),"Y","N")</f>
        <v>N</v>
      </c>
      <c r="Q272" t="str">
        <f>IF(AND('Customer LTV'!$D$6&gt;=$N272,'Customer LTV'!$D$6&lt;$O272),"Y","N")</f>
        <v>N</v>
      </c>
      <c r="R272" t="str">
        <f>INDEX(customers!$F:$F,MATCH(subscriptions!$B272,customers!$A:$A,0))</f>
        <v>Education</v>
      </c>
      <c r="S272" t="str">
        <f>INDEX(customers!$I:$I,MATCH(subscriptions!$B272,customers!$A:$A,0))</f>
        <v>Affiliate</v>
      </c>
    </row>
    <row r="273" spans="1:19" x14ac:dyDescent="0.25">
      <c r="A273" t="s">
        <v>2333</v>
      </c>
      <c r="B273" t="s">
        <v>2324</v>
      </c>
      <c r="C273" t="s">
        <v>17</v>
      </c>
      <c r="D273" s="26" t="s">
        <v>4</v>
      </c>
      <c r="E273" s="26">
        <v>45652</v>
      </c>
      <c r="F273" s="26">
        <v>45658</v>
      </c>
      <c r="G273" t="s">
        <v>53</v>
      </c>
      <c r="H273">
        <v>75</v>
      </c>
      <c r="I273" s="26">
        <f t="shared" si="25"/>
        <v>45559</v>
      </c>
      <c r="J273" s="26">
        <f t="shared" si="26"/>
        <v>45652</v>
      </c>
      <c r="K273" s="26" t="str">
        <f t="shared" si="27"/>
        <v>Basic</v>
      </c>
      <c r="L273" s="26" t="str">
        <f t="shared" si="28"/>
        <v>Monthly</v>
      </c>
      <c r="M273" s="26">
        <f t="shared" si="29"/>
        <v>45536</v>
      </c>
      <c r="N273" s="26">
        <f t="shared" si="24"/>
        <v>45627</v>
      </c>
      <c r="O273" s="26">
        <f t="shared" si="24"/>
        <v>45658</v>
      </c>
      <c r="P273" t="str">
        <f>IF(AND('Customer LTV'!$D$5&gt;=$N273,'Customer LTV'!$D$5&lt;$O273),"Y","N")</f>
        <v>N</v>
      </c>
      <c r="Q273" t="str">
        <f>IF(AND('Customer LTV'!$D$6&gt;=$N273,'Customer LTV'!$D$6&lt;$O273),"Y","N")</f>
        <v>N</v>
      </c>
      <c r="R273" t="str">
        <f>INDEX(customers!$F:$F,MATCH(subscriptions!$B273,customers!$A:$A,0))</f>
        <v>Education</v>
      </c>
      <c r="S273" t="str">
        <f>INDEX(customers!$I:$I,MATCH(subscriptions!$B273,customers!$A:$A,0))</f>
        <v>Affiliate</v>
      </c>
    </row>
    <row r="274" spans="1:19" x14ac:dyDescent="0.25">
      <c r="A274" t="s">
        <v>2510</v>
      </c>
      <c r="B274" t="s">
        <v>2509</v>
      </c>
      <c r="C274" t="s">
        <v>17</v>
      </c>
      <c r="D274" s="26" t="s">
        <v>5</v>
      </c>
      <c r="E274" s="26">
        <v>45048</v>
      </c>
      <c r="F274" s="26">
        <v>45413</v>
      </c>
      <c r="G274" t="s">
        <v>53</v>
      </c>
      <c r="H274">
        <v>50</v>
      </c>
      <c r="I274" s="26">
        <f t="shared" si="25"/>
        <v>45048</v>
      </c>
      <c r="J274" s="26">
        <f t="shared" si="26"/>
        <v>45414</v>
      </c>
      <c r="K274" s="26" t="str">
        <f t="shared" si="27"/>
        <v>Basic</v>
      </c>
      <c r="L274" s="26" t="str">
        <f t="shared" si="28"/>
        <v>Annual</v>
      </c>
      <c r="M274" s="26">
        <f t="shared" si="29"/>
        <v>45047</v>
      </c>
      <c r="N274" s="26">
        <f t="shared" si="24"/>
        <v>45047</v>
      </c>
      <c r="O274" s="26">
        <f t="shared" si="24"/>
        <v>45413</v>
      </c>
      <c r="P274" t="str">
        <f>IF(AND('Customer LTV'!$D$5&gt;=$N274,'Customer LTV'!$D$5&lt;$O274),"Y","N")</f>
        <v>N</v>
      </c>
      <c r="Q274" t="str">
        <f>IF(AND('Customer LTV'!$D$6&gt;=$N274,'Customer LTV'!$D$6&lt;$O274),"Y","N")</f>
        <v>Y</v>
      </c>
      <c r="R274" t="str">
        <f>INDEX(customers!$F:$F,MATCH(subscriptions!$B274,customers!$A:$A,0))</f>
        <v>Retail</v>
      </c>
      <c r="S274" t="str">
        <f>INDEX(customers!$I:$I,MATCH(subscriptions!$B274,customers!$A:$A,0))</f>
        <v>Social Media</v>
      </c>
    </row>
    <row r="275" spans="1:19" x14ac:dyDescent="0.25">
      <c r="A275" t="s">
        <v>2512</v>
      </c>
      <c r="B275" t="s">
        <v>2509</v>
      </c>
      <c r="C275" t="s">
        <v>17</v>
      </c>
      <c r="D275" s="26" t="s">
        <v>5</v>
      </c>
      <c r="E275" s="26">
        <v>45414</v>
      </c>
      <c r="F275" s="26">
        <v>45658</v>
      </c>
      <c r="G275" t="s">
        <v>53</v>
      </c>
      <c r="H275">
        <v>50</v>
      </c>
      <c r="I275" s="26">
        <f t="shared" si="25"/>
        <v>45048</v>
      </c>
      <c r="J275" s="26">
        <f t="shared" si="26"/>
        <v>45414</v>
      </c>
      <c r="K275" s="26" t="str">
        <f t="shared" si="27"/>
        <v>Basic</v>
      </c>
      <c r="L275" s="26" t="str">
        <f t="shared" si="28"/>
        <v>Annual</v>
      </c>
      <c r="M275" s="26">
        <f t="shared" si="29"/>
        <v>45047</v>
      </c>
      <c r="N275" s="26">
        <f t="shared" ref="N275:O338" si="30">EOMONTH(E275,-1)+1</f>
        <v>45413</v>
      </c>
      <c r="O275" s="26">
        <f t="shared" si="30"/>
        <v>45658</v>
      </c>
      <c r="P275" t="str">
        <f>IF(AND('Customer LTV'!$D$5&gt;=$N275,'Customer LTV'!$D$5&lt;$O275),"Y","N")</f>
        <v>N</v>
      </c>
      <c r="Q275" t="str">
        <f>IF(AND('Customer LTV'!$D$6&gt;=$N275,'Customer LTV'!$D$6&lt;$O275),"Y","N")</f>
        <v>N</v>
      </c>
      <c r="R275" t="str">
        <f>INDEX(customers!$F:$F,MATCH(subscriptions!$B275,customers!$A:$A,0))</f>
        <v>Retail</v>
      </c>
      <c r="S275" t="str">
        <f>INDEX(customers!$I:$I,MATCH(subscriptions!$B275,customers!$A:$A,0))</f>
        <v>Social Media</v>
      </c>
    </row>
    <row r="276" spans="1:19" x14ac:dyDescent="0.25">
      <c r="A276" t="s">
        <v>3434</v>
      </c>
      <c r="B276" t="s">
        <v>3433</v>
      </c>
      <c r="C276" t="s">
        <v>17</v>
      </c>
      <c r="D276" s="26" t="s">
        <v>4</v>
      </c>
      <c r="E276" s="26">
        <v>44922</v>
      </c>
      <c r="F276" s="26">
        <v>44952</v>
      </c>
      <c r="G276" t="s">
        <v>53</v>
      </c>
      <c r="H276">
        <v>75</v>
      </c>
      <c r="I276" s="26">
        <f t="shared" si="25"/>
        <v>44922</v>
      </c>
      <c r="J276" s="26">
        <f t="shared" si="26"/>
        <v>45325</v>
      </c>
      <c r="K276" s="26" t="str">
        <f t="shared" si="27"/>
        <v>Basic</v>
      </c>
      <c r="L276" s="26" t="str">
        <f t="shared" si="28"/>
        <v>Monthly</v>
      </c>
      <c r="M276" s="26">
        <f t="shared" si="29"/>
        <v>44896</v>
      </c>
      <c r="N276" s="26">
        <f t="shared" si="30"/>
        <v>44896</v>
      </c>
      <c r="O276" s="26">
        <f t="shared" si="30"/>
        <v>44927</v>
      </c>
      <c r="P276" t="str">
        <f>IF(AND('Customer LTV'!$D$5&gt;=$N276,'Customer LTV'!$D$5&lt;$O276),"Y","N")</f>
        <v>N</v>
      </c>
      <c r="Q276" t="str">
        <f>IF(AND('Customer LTV'!$D$6&gt;=$N276,'Customer LTV'!$D$6&lt;$O276),"Y","N")</f>
        <v>N</v>
      </c>
      <c r="R276" t="str">
        <f>INDEX(customers!$F:$F,MATCH(subscriptions!$B276,customers!$A:$A,0))</f>
        <v>Tech</v>
      </c>
      <c r="S276" t="str">
        <f>INDEX(customers!$I:$I,MATCH(subscriptions!$B276,customers!$A:$A,0))</f>
        <v>Paid Search</v>
      </c>
    </row>
    <row r="277" spans="1:19" x14ac:dyDescent="0.25">
      <c r="A277" t="s">
        <v>3436</v>
      </c>
      <c r="B277" t="s">
        <v>3433</v>
      </c>
      <c r="C277" t="s">
        <v>17</v>
      </c>
      <c r="D277" s="26" t="s">
        <v>4</v>
      </c>
      <c r="E277" s="26">
        <v>44953</v>
      </c>
      <c r="F277" s="26">
        <v>44983</v>
      </c>
      <c r="G277" t="s">
        <v>55</v>
      </c>
      <c r="H277">
        <v>75</v>
      </c>
      <c r="I277" s="26">
        <f t="shared" si="25"/>
        <v>44922</v>
      </c>
      <c r="J277" s="26">
        <f t="shared" si="26"/>
        <v>45325</v>
      </c>
      <c r="K277" s="26" t="str">
        <f t="shared" si="27"/>
        <v>Basic</v>
      </c>
      <c r="L277" s="26" t="str">
        <f t="shared" si="28"/>
        <v>Monthly</v>
      </c>
      <c r="M277" s="26">
        <f t="shared" si="29"/>
        <v>44896</v>
      </c>
      <c r="N277" s="26">
        <f t="shared" si="30"/>
        <v>44927</v>
      </c>
      <c r="O277" s="26">
        <f t="shared" si="30"/>
        <v>44958</v>
      </c>
      <c r="P277" t="str">
        <f>IF(AND('Customer LTV'!$D$5&gt;=$N277,'Customer LTV'!$D$5&lt;$O277),"Y","N")</f>
        <v>Y</v>
      </c>
      <c r="Q277" t="str">
        <f>IF(AND('Customer LTV'!$D$6&gt;=$N277,'Customer LTV'!$D$6&lt;$O277),"Y","N")</f>
        <v>N</v>
      </c>
      <c r="R277" t="str">
        <f>INDEX(customers!$F:$F,MATCH(subscriptions!$B277,customers!$A:$A,0))</f>
        <v>Tech</v>
      </c>
      <c r="S277" t="str">
        <f>INDEX(customers!$I:$I,MATCH(subscriptions!$B277,customers!$A:$A,0))</f>
        <v>Paid Search</v>
      </c>
    </row>
    <row r="278" spans="1:19" x14ac:dyDescent="0.25">
      <c r="A278" t="s">
        <v>3438</v>
      </c>
      <c r="B278" t="s">
        <v>3433</v>
      </c>
      <c r="C278" t="s">
        <v>18</v>
      </c>
      <c r="D278" s="26" t="s">
        <v>4</v>
      </c>
      <c r="E278" s="26">
        <v>44984</v>
      </c>
      <c r="F278" s="26">
        <v>45014</v>
      </c>
      <c r="G278" t="s">
        <v>53</v>
      </c>
      <c r="H278">
        <v>135</v>
      </c>
      <c r="I278" s="26">
        <f t="shared" si="25"/>
        <v>44922</v>
      </c>
      <c r="J278" s="26">
        <f t="shared" si="26"/>
        <v>45325</v>
      </c>
      <c r="K278" s="26" t="str">
        <f t="shared" si="27"/>
        <v>Basic</v>
      </c>
      <c r="L278" s="26" t="str">
        <f t="shared" si="28"/>
        <v>Monthly</v>
      </c>
      <c r="M278" s="26">
        <f t="shared" si="29"/>
        <v>44896</v>
      </c>
      <c r="N278" s="26">
        <f t="shared" si="30"/>
        <v>44958</v>
      </c>
      <c r="O278" s="26">
        <f t="shared" si="30"/>
        <v>44986</v>
      </c>
      <c r="P278" t="str">
        <f>IF(AND('Customer LTV'!$D$5&gt;=$N278,'Customer LTV'!$D$5&lt;$O278),"Y","N")</f>
        <v>N</v>
      </c>
      <c r="Q278" t="str">
        <f>IF(AND('Customer LTV'!$D$6&gt;=$N278,'Customer LTV'!$D$6&lt;$O278),"Y","N")</f>
        <v>N</v>
      </c>
      <c r="R278" t="str">
        <f>INDEX(customers!$F:$F,MATCH(subscriptions!$B278,customers!$A:$A,0))</f>
        <v>Tech</v>
      </c>
      <c r="S278" t="str">
        <f>INDEX(customers!$I:$I,MATCH(subscriptions!$B278,customers!$A:$A,0))</f>
        <v>Paid Search</v>
      </c>
    </row>
    <row r="279" spans="1:19" x14ac:dyDescent="0.25">
      <c r="A279" t="s">
        <v>3441</v>
      </c>
      <c r="B279" t="s">
        <v>3433</v>
      </c>
      <c r="C279" t="s">
        <v>18</v>
      </c>
      <c r="D279" s="26" t="s">
        <v>4</v>
      </c>
      <c r="E279" s="26">
        <v>45015</v>
      </c>
      <c r="F279" s="26">
        <v>45045</v>
      </c>
      <c r="G279" t="s">
        <v>53</v>
      </c>
      <c r="H279">
        <v>135</v>
      </c>
      <c r="I279" s="26">
        <f t="shared" si="25"/>
        <v>44922</v>
      </c>
      <c r="J279" s="26">
        <f t="shared" si="26"/>
        <v>45325</v>
      </c>
      <c r="K279" s="26" t="str">
        <f t="shared" si="27"/>
        <v>Basic</v>
      </c>
      <c r="L279" s="26" t="str">
        <f t="shared" si="28"/>
        <v>Monthly</v>
      </c>
      <c r="M279" s="26">
        <f t="shared" si="29"/>
        <v>44896</v>
      </c>
      <c r="N279" s="26">
        <f t="shared" si="30"/>
        <v>44986</v>
      </c>
      <c r="O279" s="26">
        <f t="shared" si="30"/>
        <v>45017</v>
      </c>
      <c r="P279" t="str">
        <f>IF(AND('Customer LTV'!$D$5&gt;=$N279,'Customer LTV'!$D$5&lt;$O279),"Y","N")</f>
        <v>N</v>
      </c>
      <c r="Q279" t="str">
        <f>IF(AND('Customer LTV'!$D$6&gt;=$N279,'Customer LTV'!$D$6&lt;$O279),"Y","N")</f>
        <v>N</v>
      </c>
      <c r="R279" t="str">
        <f>INDEX(customers!$F:$F,MATCH(subscriptions!$B279,customers!$A:$A,0))</f>
        <v>Tech</v>
      </c>
      <c r="S279" t="str">
        <f>INDEX(customers!$I:$I,MATCH(subscriptions!$B279,customers!$A:$A,0))</f>
        <v>Paid Search</v>
      </c>
    </row>
    <row r="280" spans="1:19" x14ac:dyDescent="0.25">
      <c r="A280" t="s">
        <v>3443</v>
      </c>
      <c r="B280" t="s">
        <v>3433</v>
      </c>
      <c r="C280" t="s">
        <v>18</v>
      </c>
      <c r="D280" s="26" t="s">
        <v>4</v>
      </c>
      <c r="E280" s="26">
        <v>45046</v>
      </c>
      <c r="F280" s="26">
        <v>45076</v>
      </c>
      <c r="G280" t="s">
        <v>53</v>
      </c>
      <c r="H280">
        <v>135</v>
      </c>
      <c r="I280" s="26">
        <f t="shared" si="25"/>
        <v>44922</v>
      </c>
      <c r="J280" s="26">
        <f t="shared" si="26"/>
        <v>45325</v>
      </c>
      <c r="K280" s="26" t="str">
        <f t="shared" si="27"/>
        <v>Basic</v>
      </c>
      <c r="L280" s="26" t="str">
        <f t="shared" si="28"/>
        <v>Monthly</v>
      </c>
      <c r="M280" s="26">
        <f t="shared" si="29"/>
        <v>44896</v>
      </c>
      <c r="N280" s="26">
        <f t="shared" si="30"/>
        <v>45017</v>
      </c>
      <c r="O280" s="26">
        <f t="shared" si="30"/>
        <v>45047</v>
      </c>
      <c r="P280" t="str">
        <f>IF(AND('Customer LTV'!$D$5&gt;=$N280,'Customer LTV'!$D$5&lt;$O280),"Y","N")</f>
        <v>N</v>
      </c>
      <c r="Q280" t="str">
        <f>IF(AND('Customer LTV'!$D$6&gt;=$N280,'Customer LTV'!$D$6&lt;$O280),"Y","N")</f>
        <v>N</v>
      </c>
      <c r="R280" t="str">
        <f>INDEX(customers!$F:$F,MATCH(subscriptions!$B280,customers!$A:$A,0))</f>
        <v>Tech</v>
      </c>
      <c r="S280" t="str">
        <f>INDEX(customers!$I:$I,MATCH(subscriptions!$B280,customers!$A:$A,0))</f>
        <v>Paid Search</v>
      </c>
    </row>
    <row r="281" spans="1:19" x14ac:dyDescent="0.25">
      <c r="A281" t="s">
        <v>3446</v>
      </c>
      <c r="B281" t="s">
        <v>3433</v>
      </c>
      <c r="C281" t="s">
        <v>18</v>
      </c>
      <c r="D281" s="26" t="s">
        <v>4</v>
      </c>
      <c r="E281" s="26">
        <v>45077</v>
      </c>
      <c r="F281" s="26">
        <v>45107</v>
      </c>
      <c r="G281" t="s">
        <v>53</v>
      </c>
      <c r="H281">
        <v>135</v>
      </c>
      <c r="I281" s="26">
        <f t="shared" si="25"/>
        <v>44922</v>
      </c>
      <c r="J281" s="26">
        <f t="shared" si="26"/>
        <v>45325</v>
      </c>
      <c r="K281" s="26" t="str">
        <f t="shared" si="27"/>
        <v>Basic</v>
      </c>
      <c r="L281" s="26" t="str">
        <f t="shared" si="28"/>
        <v>Monthly</v>
      </c>
      <c r="M281" s="26">
        <f t="shared" si="29"/>
        <v>44896</v>
      </c>
      <c r="N281" s="26">
        <f t="shared" si="30"/>
        <v>45047</v>
      </c>
      <c r="O281" s="26">
        <f t="shared" si="30"/>
        <v>45078</v>
      </c>
      <c r="P281" t="str">
        <f>IF(AND('Customer LTV'!$D$5&gt;=$N281,'Customer LTV'!$D$5&lt;$O281),"Y","N")</f>
        <v>N</v>
      </c>
      <c r="Q281" t="str">
        <f>IF(AND('Customer LTV'!$D$6&gt;=$N281,'Customer LTV'!$D$6&lt;$O281),"Y","N")</f>
        <v>N</v>
      </c>
      <c r="R281" t="str">
        <f>INDEX(customers!$F:$F,MATCH(subscriptions!$B281,customers!$A:$A,0))</f>
        <v>Tech</v>
      </c>
      <c r="S281" t="str">
        <f>INDEX(customers!$I:$I,MATCH(subscriptions!$B281,customers!$A:$A,0))</f>
        <v>Paid Search</v>
      </c>
    </row>
    <row r="282" spans="1:19" x14ac:dyDescent="0.25">
      <c r="A282" t="s">
        <v>3449</v>
      </c>
      <c r="B282" t="s">
        <v>3433</v>
      </c>
      <c r="C282" t="s">
        <v>18</v>
      </c>
      <c r="D282" s="26" t="s">
        <v>4</v>
      </c>
      <c r="E282" s="26">
        <v>45108</v>
      </c>
      <c r="F282" s="26">
        <v>45138</v>
      </c>
      <c r="G282" t="s">
        <v>53</v>
      </c>
      <c r="H282">
        <v>135</v>
      </c>
      <c r="I282" s="26">
        <f t="shared" si="25"/>
        <v>44922</v>
      </c>
      <c r="J282" s="26">
        <f t="shared" si="26"/>
        <v>45325</v>
      </c>
      <c r="K282" s="26" t="str">
        <f t="shared" si="27"/>
        <v>Basic</v>
      </c>
      <c r="L282" s="26" t="str">
        <f t="shared" si="28"/>
        <v>Monthly</v>
      </c>
      <c r="M282" s="26">
        <f t="shared" si="29"/>
        <v>44896</v>
      </c>
      <c r="N282" s="26">
        <f t="shared" si="30"/>
        <v>45108</v>
      </c>
      <c r="O282" s="26">
        <f t="shared" si="30"/>
        <v>45108</v>
      </c>
      <c r="P282" t="str">
        <f>IF(AND('Customer LTV'!$D$5&gt;=$N282,'Customer LTV'!$D$5&lt;$O282),"Y","N")</f>
        <v>N</v>
      </c>
      <c r="Q282" t="str">
        <f>IF(AND('Customer LTV'!$D$6&gt;=$N282,'Customer LTV'!$D$6&lt;$O282),"Y","N")</f>
        <v>N</v>
      </c>
      <c r="R282" t="str">
        <f>INDEX(customers!$F:$F,MATCH(subscriptions!$B282,customers!$A:$A,0))</f>
        <v>Tech</v>
      </c>
      <c r="S282" t="str">
        <f>INDEX(customers!$I:$I,MATCH(subscriptions!$B282,customers!$A:$A,0))</f>
        <v>Paid Search</v>
      </c>
    </row>
    <row r="283" spans="1:19" x14ac:dyDescent="0.25">
      <c r="A283" t="s">
        <v>3451</v>
      </c>
      <c r="B283" t="s">
        <v>3433</v>
      </c>
      <c r="C283" t="s">
        <v>18</v>
      </c>
      <c r="D283" s="26" t="s">
        <v>4</v>
      </c>
      <c r="E283" s="26">
        <v>45139</v>
      </c>
      <c r="F283" s="26">
        <v>45169</v>
      </c>
      <c r="G283" t="s">
        <v>53</v>
      </c>
      <c r="H283">
        <v>135</v>
      </c>
      <c r="I283" s="26">
        <f t="shared" si="25"/>
        <v>44922</v>
      </c>
      <c r="J283" s="26">
        <f t="shared" si="26"/>
        <v>45325</v>
      </c>
      <c r="K283" s="26" t="str">
        <f t="shared" si="27"/>
        <v>Basic</v>
      </c>
      <c r="L283" s="26" t="str">
        <f t="shared" si="28"/>
        <v>Monthly</v>
      </c>
      <c r="M283" s="26">
        <f t="shared" si="29"/>
        <v>44896</v>
      </c>
      <c r="N283" s="26">
        <f t="shared" si="30"/>
        <v>45139</v>
      </c>
      <c r="O283" s="26">
        <f t="shared" si="30"/>
        <v>45139</v>
      </c>
      <c r="P283" t="str">
        <f>IF(AND('Customer LTV'!$D$5&gt;=$N283,'Customer LTV'!$D$5&lt;$O283),"Y","N")</f>
        <v>N</v>
      </c>
      <c r="Q283" t="str">
        <f>IF(AND('Customer LTV'!$D$6&gt;=$N283,'Customer LTV'!$D$6&lt;$O283),"Y","N")</f>
        <v>N</v>
      </c>
      <c r="R283" t="str">
        <f>INDEX(customers!$F:$F,MATCH(subscriptions!$B283,customers!$A:$A,0))</f>
        <v>Tech</v>
      </c>
      <c r="S283" t="str">
        <f>INDEX(customers!$I:$I,MATCH(subscriptions!$B283,customers!$A:$A,0))</f>
        <v>Paid Search</v>
      </c>
    </row>
    <row r="284" spans="1:19" x14ac:dyDescent="0.25">
      <c r="A284" t="s">
        <v>3453</v>
      </c>
      <c r="B284" t="s">
        <v>3433</v>
      </c>
      <c r="C284" t="s">
        <v>18</v>
      </c>
      <c r="D284" s="26" t="s">
        <v>4</v>
      </c>
      <c r="E284" s="26">
        <v>45170</v>
      </c>
      <c r="F284" s="26">
        <v>45200</v>
      </c>
      <c r="G284" t="s">
        <v>53</v>
      </c>
      <c r="H284">
        <v>135</v>
      </c>
      <c r="I284" s="26">
        <f t="shared" si="25"/>
        <v>44922</v>
      </c>
      <c r="J284" s="26">
        <f t="shared" si="26"/>
        <v>45325</v>
      </c>
      <c r="K284" s="26" t="str">
        <f t="shared" si="27"/>
        <v>Basic</v>
      </c>
      <c r="L284" s="26" t="str">
        <f t="shared" si="28"/>
        <v>Monthly</v>
      </c>
      <c r="M284" s="26">
        <f t="shared" si="29"/>
        <v>44896</v>
      </c>
      <c r="N284" s="26">
        <f t="shared" si="30"/>
        <v>45170</v>
      </c>
      <c r="O284" s="26">
        <f t="shared" si="30"/>
        <v>45200</v>
      </c>
      <c r="P284" t="str">
        <f>IF(AND('Customer LTV'!$D$5&gt;=$N284,'Customer LTV'!$D$5&lt;$O284),"Y","N")</f>
        <v>N</v>
      </c>
      <c r="Q284" t="str">
        <f>IF(AND('Customer LTV'!$D$6&gt;=$N284,'Customer LTV'!$D$6&lt;$O284),"Y","N")</f>
        <v>N</v>
      </c>
      <c r="R284" t="str">
        <f>INDEX(customers!$F:$F,MATCH(subscriptions!$B284,customers!$A:$A,0))</f>
        <v>Tech</v>
      </c>
      <c r="S284" t="str">
        <f>INDEX(customers!$I:$I,MATCH(subscriptions!$B284,customers!$A:$A,0))</f>
        <v>Paid Search</v>
      </c>
    </row>
    <row r="285" spans="1:19" x14ac:dyDescent="0.25">
      <c r="A285" t="s">
        <v>3456</v>
      </c>
      <c r="B285" t="s">
        <v>3433</v>
      </c>
      <c r="C285" t="s">
        <v>18</v>
      </c>
      <c r="D285" s="26" t="s">
        <v>4</v>
      </c>
      <c r="E285" s="26">
        <v>45201</v>
      </c>
      <c r="F285" s="26">
        <v>45231</v>
      </c>
      <c r="G285" t="s">
        <v>53</v>
      </c>
      <c r="H285">
        <v>135</v>
      </c>
      <c r="I285" s="26">
        <f t="shared" si="25"/>
        <v>44922</v>
      </c>
      <c r="J285" s="26">
        <f t="shared" si="26"/>
        <v>45325</v>
      </c>
      <c r="K285" s="26" t="str">
        <f t="shared" si="27"/>
        <v>Basic</v>
      </c>
      <c r="L285" s="26" t="str">
        <f t="shared" si="28"/>
        <v>Monthly</v>
      </c>
      <c r="M285" s="26">
        <f t="shared" si="29"/>
        <v>44896</v>
      </c>
      <c r="N285" s="26">
        <f t="shared" si="30"/>
        <v>45200</v>
      </c>
      <c r="O285" s="26">
        <f t="shared" si="30"/>
        <v>45231</v>
      </c>
      <c r="P285" t="str">
        <f>IF(AND('Customer LTV'!$D$5&gt;=$N285,'Customer LTV'!$D$5&lt;$O285),"Y","N")</f>
        <v>N</v>
      </c>
      <c r="Q285" t="str">
        <f>IF(AND('Customer LTV'!$D$6&gt;=$N285,'Customer LTV'!$D$6&lt;$O285),"Y","N")</f>
        <v>N</v>
      </c>
      <c r="R285" t="str">
        <f>INDEX(customers!$F:$F,MATCH(subscriptions!$B285,customers!$A:$A,0))</f>
        <v>Tech</v>
      </c>
      <c r="S285" t="str">
        <f>INDEX(customers!$I:$I,MATCH(subscriptions!$B285,customers!$A:$A,0))</f>
        <v>Paid Search</v>
      </c>
    </row>
    <row r="286" spans="1:19" x14ac:dyDescent="0.25">
      <c r="A286" t="s">
        <v>3458</v>
      </c>
      <c r="B286" t="s">
        <v>3433</v>
      </c>
      <c r="C286" t="s">
        <v>18</v>
      </c>
      <c r="D286" s="26" t="s">
        <v>4</v>
      </c>
      <c r="E286" s="26">
        <v>45232</v>
      </c>
      <c r="F286" s="26">
        <v>45262</v>
      </c>
      <c r="G286" t="s">
        <v>53</v>
      </c>
      <c r="H286">
        <v>135</v>
      </c>
      <c r="I286" s="26">
        <f t="shared" si="25"/>
        <v>44922</v>
      </c>
      <c r="J286" s="26">
        <f t="shared" si="26"/>
        <v>45325</v>
      </c>
      <c r="K286" s="26" t="str">
        <f t="shared" si="27"/>
        <v>Basic</v>
      </c>
      <c r="L286" s="26" t="str">
        <f t="shared" si="28"/>
        <v>Monthly</v>
      </c>
      <c r="M286" s="26">
        <f t="shared" si="29"/>
        <v>44896</v>
      </c>
      <c r="N286" s="26">
        <f t="shared" si="30"/>
        <v>45231</v>
      </c>
      <c r="O286" s="26">
        <f t="shared" si="30"/>
        <v>45261</v>
      </c>
      <c r="P286" t="str">
        <f>IF(AND('Customer LTV'!$D$5&gt;=$N286,'Customer LTV'!$D$5&lt;$O286),"Y","N")</f>
        <v>N</v>
      </c>
      <c r="Q286" t="str">
        <f>IF(AND('Customer LTV'!$D$6&gt;=$N286,'Customer LTV'!$D$6&lt;$O286),"Y","N")</f>
        <v>N</v>
      </c>
      <c r="R286" t="str">
        <f>INDEX(customers!$F:$F,MATCH(subscriptions!$B286,customers!$A:$A,0))</f>
        <v>Tech</v>
      </c>
      <c r="S286" t="str">
        <f>INDEX(customers!$I:$I,MATCH(subscriptions!$B286,customers!$A:$A,0))</f>
        <v>Paid Search</v>
      </c>
    </row>
    <row r="287" spans="1:19" x14ac:dyDescent="0.25">
      <c r="A287" t="s">
        <v>3461</v>
      </c>
      <c r="B287" t="s">
        <v>3433</v>
      </c>
      <c r="C287" t="s">
        <v>18</v>
      </c>
      <c r="D287" s="26" t="s">
        <v>4</v>
      </c>
      <c r="E287" s="26">
        <v>45263</v>
      </c>
      <c r="F287" s="26">
        <v>45293</v>
      </c>
      <c r="G287" t="s">
        <v>53</v>
      </c>
      <c r="H287">
        <v>135</v>
      </c>
      <c r="I287" s="26">
        <f t="shared" si="25"/>
        <v>44922</v>
      </c>
      <c r="J287" s="26">
        <f t="shared" si="26"/>
        <v>45325</v>
      </c>
      <c r="K287" s="26" t="str">
        <f t="shared" si="27"/>
        <v>Basic</v>
      </c>
      <c r="L287" s="26" t="str">
        <f t="shared" si="28"/>
        <v>Monthly</v>
      </c>
      <c r="M287" s="26">
        <f t="shared" si="29"/>
        <v>44896</v>
      </c>
      <c r="N287" s="26">
        <f t="shared" si="30"/>
        <v>45261</v>
      </c>
      <c r="O287" s="26">
        <f t="shared" si="30"/>
        <v>45292</v>
      </c>
      <c r="P287" t="str">
        <f>IF(AND('Customer LTV'!$D$5&gt;=$N287,'Customer LTV'!$D$5&lt;$O287),"Y","N")</f>
        <v>N</v>
      </c>
      <c r="Q287" t="str">
        <f>IF(AND('Customer LTV'!$D$6&gt;=$N287,'Customer LTV'!$D$6&lt;$O287),"Y","N")</f>
        <v>Y</v>
      </c>
      <c r="R287" t="str">
        <f>INDEX(customers!$F:$F,MATCH(subscriptions!$B287,customers!$A:$A,0))</f>
        <v>Tech</v>
      </c>
      <c r="S287" t="str">
        <f>INDEX(customers!$I:$I,MATCH(subscriptions!$B287,customers!$A:$A,0))</f>
        <v>Paid Search</v>
      </c>
    </row>
    <row r="288" spans="1:19" x14ac:dyDescent="0.25">
      <c r="A288" t="s">
        <v>3463</v>
      </c>
      <c r="B288" t="s">
        <v>3433</v>
      </c>
      <c r="C288" t="s">
        <v>18</v>
      </c>
      <c r="D288" s="26" t="s">
        <v>4</v>
      </c>
      <c r="E288" s="26">
        <v>45294</v>
      </c>
      <c r="F288" s="26">
        <v>45324</v>
      </c>
      <c r="G288" t="s">
        <v>53</v>
      </c>
      <c r="H288">
        <v>135</v>
      </c>
      <c r="I288" s="26">
        <f t="shared" si="25"/>
        <v>44922</v>
      </c>
      <c r="J288" s="26">
        <f t="shared" si="26"/>
        <v>45325</v>
      </c>
      <c r="K288" s="26" t="str">
        <f t="shared" si="27"/>
        <v>Basic</v>
      </c>
      <c r="L288" s="26" t="str">
        <f t="shared" si="28"/>
        <v>Monthly</v>
      </c>
      <c r="M288" s="26">
        <f t="shared" si="29"/>
        <v>44896</v>
      </c>
      <c r="N288" s="26">
        <f t="shared" si="30"/>
        <v>45292</v>
      </c>
      <c r="O288" s="26">
        <f t="shared" si="30"/>
        <v>45323</v>
      </c>
      <c r="P288" t="str">
        <f>IF(AND('Customer LTV'!$D$5&gt;=$N288,'Customer LTV'!$D$5&lt;$O288),"Y","N")</f>
        <v>N</v>
      </c>
      <c r="Q288" t="str">
        <f>IF(AND('Customer LTV'!$D$6&gt;=$N288,'Customer LTV'!$D$6&lt;$O288),"Y","N")</f>
        <v>N</v>
      </c>
      <c r="R288" t="str">
        <f>INDEX(customers!$F:$F,MATCH(subscriptions!$B288,customers!$A:$A,0))</f>
        <v>Tech</v>
      </c>
      <c r="S288" t="str">
        <f>INDEX(customers!$I:$I,MATCH(subscriptions!$B288,customers!$A:$A,0))</f>
        <v>Paid Search</v>
      </c>
    </row>
    <row r="289" spans="1:19" x14ac:dyDescent="0.25">
      <c r="A289" t="s">
        <v>3465</v>
      </c>
      <c r="B289" t="s">
        <v>3433</v>
      </c>
      <c r="C289" t="s">
        <v>18</v>
      </c>
      <c r="D289" s="26" t="s">
        <v>4</v>
      </c>
      <c r="E289" s="26">
        <v>45325</v>
      </c>
      <c r="F289" s="26">
        <v>45336</v>
      </c>
      <c r="G289" t="s">
        <v>56</v>
      </c>
      <c r="H289">
        <v>135</v>
      </c>
      <c r="I289" s="26">
        <f t="shared" si="25"/>
        <v>44922</v>
      </c>
      <c r="J289" s="26">
        <f t="shared" si="26"/>
        <v>45325</v>
      </c>
      <c r="K289" s="26" t="str">
        <f t="shared" si="27"/>
        <v>Basic</v>
      </c>
      <c r="L289" s="26" t="str">
        <f t="shared" si="28"/>
        <v>Monthly</v>
      </c>
      <c r="M289" s="26">
        <f t="shared" si="29"/>
        <v>44896</v>
      </c>
      <c r="N289" s="26">
        <f t="shared" si="30"/>
        <v>45323</v>
      </c>
      <c r="O289" s="26">
        <f t="shared" si="30"/>
        <v>45323</v>
      </c>
      <c r="P289" t="str">
        <f>IF(AND('Customer LTV'!$D$5&gt;=$N289,'Customer LTV'!$D$5&lt;$O289),"Y","N")</f>
        <v>N</v>
      </c>
      <c r="Q289" t="str">
        <f>IF(AND('Customer LTV'!$D$6&gt;=$N289,'Customer LTV'!$D$6&lt;$O289),"Y","N")</f>
        <v>N</v>
      </c>
      <c r="R289" t="str">
        <f>INDEX(customers!$F:$F,MATCH(subscriptions!$B289,customers!$A:$A,0))</f>
        <v>Tech</v>
      </c>
      <c r="S289" t="str">
        <f>INDEX(customers!$I:$I,MATCH(subscriptions!$B289,customers!$A:$A,0))</f>
        <v>Paid Search</v>
      </c>
    </row>
    <row r="290" spans="1:19" x14ac:dyDescent="0.25">
      <c r="A290" t="s">
        <v>3605</v>
      </c>
      <c r="B290" t="s">
        <v>3604</v>
      </c>
      <c r="C290" t="s">
        <v>17</v>
      </c>
      <c r="D290" s="26" t="s">
        <v>4</v>
      </c>
      <c r="E290" s="26">
        <v>45375</v>
      </c>
      <c r="F290" s="26">
        <v>45405</v>
      </c>
      <c r="G290" t="s">
        <v>53</v>
      </c>
      <c r="H290">
        <v>75</v>
      </c>
      <c r="I290" s="26">
        <f t="shared" si="25"/>
        <v>45375</v>
      </c>
      <c r="J290" s="26">
        <f t="shared" si="26"/>
        <v>45654</v>
      </c>
      <c r="K290" s="26" t="str">
        <f t="shared" si="27"/>
        <v>Basic</v>
      </c>
      <c r="L290" s="26" t="str">
        <f t="shared" si="28"/>
        <v>Monthly</v>
      </c>
      <c r="M290" s="26">
        <f t="shared" si="29"/>
        <v>45352</v>
      </c>
      <c r="N290" s="26">
        <f t="shared" si="30"/>
        <v>45352</v>
      </c>
      <c r="O290" s="26">
        <f t="shared" si="30"/>
        <v>45383</v>
      </c>
      <c r="P290" t="str">
        <f>IF(AND('Customer LTV'!$D$5&gt;=$N290,'Customer LTV'!$D$5&lt;$O290),"Y","N")</f>
        <v>N</v>
      </c>
      <c r="Q290" t="str">
        <f>IF(AND('Customer LTV'!$D$6&gt;=$N290,'Customer LTV'!$D$6&lt;$O290),"Y","N")</f>
        <v>N</v>
      </c>
      <c r="R290" t="str">
        <f>INDEX(customers!$F:$F,MATCH(subscriptions!$B290,customers!$A:$A,0))</f>
        <v>Retail</v>
      </c>
      <c r="S290" t="str">
        <f>INDEX(customers!$I:$I,MATCH(subscriptions!$B290,customers!$A:$A,0))</f>
        <v>Social Media</v>
      </c>
    </row>
    <row r="291" spans="1:19" x14ac:dyDescent="0.25">
      <c r="A291" t="s">
        <v>3607</v>
      </c>
      <c r="B291" t="s">
        <v>3604</v>
      </c>
      <c r="C291" t="s">
        <v>17</v>
      </c>
      <c r="D291" s="26" t="s">
        <v>4</v>
      </c>
      <c r="E291" s="26">
        <v>45406</v>
      </c>
      <c r="F291" s="26">
        <v>45436</v>
      </c>
      <c r="G291" t="s">
        <v>53</v>
      </c>
      <c r="H291">
        <v>75</v>
      </c>
      <c r="I291" s="26">
        <f t="shared" si="25"/>
        <v>45375</v>
      </c>
      <c r="J291" s="26">
        <f t="shared" si="26"/>
        <v>45654</v>
      </c>
      <c r="K291" s="26" t="str">
        <f t="shared" si="27"/>
        <v>Basic</v>
      </c>
      <c r="L291" s="26" t="str">
        <f t="shared" si="28"/>
        <v>Monthly</v>
      </c>
      <c r="M291" s="26">
        <f t="shared" si="29"/>
        <v>45352</v>
      </c>
      <c r="N291" s="26">
        <f t="shared" si="30"/>
        <v>45383</v>
      </c>
      <c r="O291" s="26">
        <f t="shared" si="30"/>
        <v>45413</v>
      </c>
      <c r="P291" t="str">
        <f>IF(AND('Customer LTV'!$D$5&gt;=$N291,'Customer LTV'!$D$5&lt;$O291),"Y","N")</f>
        <v>N</v>
      </c>
      <c r="Q291" t="str">
        <f>IF(AND('Customer LTV'!$D$6&gt;=$N291,'Customer LTV'!$D$6&lt;$O291),"Y","N")</f>
        <v>N</v>
      </c>
      <c r="R291" t="str">
        <f>INDEX(customers!$F:$F,MATCH(subscriptions!$B291,customers!$A:$A,0))</f>
        <v>Retail</v>
      </c>
      <c r="S291" t="str">
        <f>INDEX(customers!$I:$I,MATCH(subscriptions!$B291,customers!$A:$A,0))</f>
        <v>Social Media</v>
      </c>
    </row>
    <row r="292" spans="1:19" x14ac:dyDescent="0.25">
      <c r="A292" t="s">
        <v>3610</v>
      </c>
      <c r="B292" t="s">
        <v>3604</v>
      </c>
      <c r="C292" t="s">
        <v>17</v>
      </c>
      <c r="D292" s="26" t="s">
        <v>4</v>
      </c>
      <c r="E292" s="26">
        <v>45437</v>
      </c>
      <c r="F292" s="26">
        <v>45467</v>
      </c>
      <c r="G292" t="s">
        <v>53</v>
      </c>
      <c r="H292">
        <v>75</v>
      </c>
      <c r="I292" s="26">
        <f t="shared" si="25"/>
        <v>45375</v>
      </c>
      <c r="J292" s="26">
        <f t="shared" si="26"/>
        <v>45654</v>
      </c>
      <c r="K292" s="26" t="str">
        <f t="shared" si="27"/>
        <v>Basic</v>
      </c>
      <c r="L292" s="26" t="str">
        <f t="shared" si="28"/>
        <v>Monthly</v>
      </c>
      <c r="M292" s="26">
        <f t="shared" si="29"/>
        <v>45352</v>
      </c>
      <c r="N292" s="26">
        <f t="shared" si="30"/>
        <v>45413</v>
      </c>
      <c r="O292" s="26">
        <f t="shared" si="30"/>
        <v>45444</v>
      </c>
      <c r="P292" t="str">
        <f>IF(AND('Customer LTV'!$D$5&gt;=$N292,'Customer LTV'!$D$5&lt;$O292),"Y","N")</f>
        <v>N</v>
      </c>
      <c r="Q292" t="str">
        <f>IF(AND('Customer LTV'!$D$6&gt;=$N292,'Customer LTV'!$D$6&lt;$O292),"Y","N")</f>
        <v>N</v>
      </c>
      <c r="R292" t="str">
        <f>INDEX(customers!$F:$F,MATCH(subscriptions!$B292,customers!$A:$A,0))</f>
        <v>Retail</v>
      </c>
      <c r="S292" t="str">
        <f>INDEX(customers!$I:$I,MATCH(subscriptions!$B292,customers!$A:$A,0))</f>
        <v>Social Media</v>
      </c>
    </row>
    <row r="293" spans="1:19" x14ac:dyDescent="0.25">
      <c r="A293" t="s">
        <v>3612</v>
      </c>
      <c r="B293" t="s">
        <v>3604</v>
      </c>
      <c r="C293" t="s">
        <v>17</v>
      </c>
      <c r="D293" s="26" t="s">
        <v>4</v>
      </c>
      <c r="E293" s="26">
        <v>45468</v>
      </c>
      <c r="F293" s="26">
        <v>45498</v>
      </c>
      <c r="G293" t="s">
        <v>53</v>
      </c>
      <c r="H293">
        <v>75</v>
      </c>
      <c r="I293" s="26">
        <f t="shared" si="25"/>
        <v>45375</v>
      </c>
      <c r="J293" s="26">
        <f t="shared" si="26"/>
        <v>45654</v>
      </c>
      <c r="K293" s="26" t="str">
        <f t="shared" si="27"/>
        <v>Basic</v>
      </c>
      <c r="L293" s="26" t="str">
        <f t="shared" si="28"/>
        <v>Monthly</v>
      </c>
      <c r="M293" s="26">
        <f t="shared" si="29"/>
        <v>45352</v>
      </c>
      <c r="N293" s="26">
        <f t="shared" si="30"/>
        <v>45444</v>
      </c>
      <c r="O293" s="26">
        <f t="shared" si="30"/>
        <v>45474</v>
      </c>
      <c r="P293" t="str">
        <f>IF(AND('Customer LTV'!$D$5&gt;=$N293,'Customer LTV'!$D$5&lt;$O293),"Y","N")</f>
        <v>N</v>
      </c>
      <c r="Q293" t="str">
        <f>IF(AND('Customer LTV'!$D$6&gt;=$N293,'Customer LTV'!$D$6&lt;$O293),"Y","N")</f>
        <v>N</v>
      </c>
      <c r="R293" t="str">
        <f>INDEX(customers!$F:$F,MATCH(subscriptions!$B293,customers!$A:$A,0))</f>
        <v>Retail</v>
      </c>
      <c r="S293" t="str">
        <f>INDEX(customers!$I:$I,MATCH(subscriptions!$B293,customers!$A:$A,0))</f>
        <v>Social Media</v>
      </c>
    </row>
    <row r="294" spans="1:19" x14ac:dyDescent="0.25">
      <c r="A294" t="s">
        <v>3615</v>
      </c>
      <c r="B294" t="s">
        <v>3604</v>
      </c>
      <c r="C294" t="s">
        <v>17</v>
      </c>
      <c r="D294" s="26" t="s">
        <v>4</v>
      </c>
      <c r="E294" s="26">
        <v>45499</v>
      </c>
      <c r="F294" s="26">
        <v>45529</v>
      </c>
      <c r="G294" t="s">
        <v>55</v>
      </c>
      <c r="H294">
        <v>75</v>
      </c>
      <c r="I294" s="26">
        <f t="shared" si="25"/>
        <v>45375</v>
      </c>
      <c r="J294" s="26">
        <f t="shared" si="26"/>
        <v>45654</v>
      </c>
      <c r="K294" s="26" t="str">
        <f t="shared" si="27"/>
        <v>Basic</v>
      </c>
      <c r="L294" s="26" t="str">
        <f t="shared" si="28"/>
        <v>Monthly</v>
      </c>
      <c r="M294" s="26">
        <f t="shared" si="29"/>
        <v>45352</v>
      </c>
      <c r="N294" s="26">
        <f t="shared" si="30"/>
        <v>45474</v>
      </c>
      <c r="O294" s="26">
        <f t="shared" si="30"/>
        <v>45505</v>
      </c>
      <c r="P294" t="str">
        <f>IF(AND('Customer LTV'!$D$5&gt;=$N294,'Customer LTV'!$D$5&lt;$O294),"Y","N")</f>
        <v>N</v>
      </c>
      <c r="Q294" t="str">
        <f>IF(AND('Customer LTV'!$D$6&gt;=$N294,'Customer LTV'!$D$6&lt;$O294),"Y","N")</f>
        <v>N</v>
      </c>
      <c r="R294" t="str">
        <f>INDEX(customers!$F:$F,MATCH(subscriptions!$B294,customers!$A:$A,0))</f>
        <v>Retail</v>
      </c>
      <c r="S294" t="str">
        <f>INDEX(customers!$I:$I,MATCH(subscriptions!$B294,customers!$A:$A,0))</f>
        <v>Social Media</v>
      </c>
    </row>
    <row r="295" spans="1:19" x14ac:dyDescent="0.25">
      <c r="A295" t="s">
        <v>3617</v>
      </c>
      <c r="B295" t="s">
        <v>3604</v>
      </c>
      <c r="C295" t="s">
        <v>18</v>
      </c>
      <c r="D295" s="26" t="s">
        <v>4</v>
      </c>
      <c r="E295" s="26">
        <v>45530</v>
      </c>
      <c r="F295" s="26">
        <v>45560</v>
      </c>
      <c r="G295" t="s">
        <v>53</v>
      </c>
      <c r="H295">
        <v>135</v>
      </c>
      <c r="I295" s="26">
        <f t="shared" si="25"/>
        <v>45375</v>
      </c>
      <c r="J295" s="26">
        <f t="shared" si="26"/>
        <v>45654</v>
      </c>
      <c r="K295" s="26" t="str">
        <f t="shared" si="27"/>
        <v>Basic</v>
      </c>
      <c r="L295" s="26" t="str">
        <f t="shared" si="28"/>
        <v>Monthly</v>
      </c>
      <c r="M295" s="26">
        <f t="shared" si="29"/>
        <v>45352</v>
      </c>
      <c r="N295" s="26">
        <f t="shared" si="30"/>
        <v>45505</v>
      </c>
      <c r="O295" s="26">
        <f t="shared" si="30"/>
        <v>45536</v>
      </c>
      <c r="P295" t="str">
        <f>IF(AND('Customer LTV'!$D$5&gt;=$N295,'Customer LTV'!$D$5&lt;$O295),"Y","N")</f>
        <v>N</v>
      </c>
      <c r="Q295" t="str">
        <f>IF(AND('Customer LTV'!$D$6&gt;=$N295,'Customer LTV'!$D$6&lt;$O295),"Y","N")</f>
        <v>N</v>
      </c>
      <c r="R295" t="str">
        <f>INDEX(customers!$F:$F,MATCH(subscriptions!$B295,customers!$A:$A,0))</f>
        <v>Retail</v>
      </c>
      <c r="S295" t="str">
        <f>INDEX(customers!$I:$I,MATCH(subscriptions!$B295,customers!$A:$A,0))</f>
        <v>Social Media</v>
      </c>
    </row>
    <row r="296" spans="1:19" x14ac:dyDescent="0.25">
      <c r="A296" t="s">
        <v>3619</v>
      </c>
      <c r="B296" t="s">
        <v>3604</v>
      </c>
      <c r="C296" t="s">
        <v>18</v>
      </c>
      <c r="D296" s="26" t="s">
        <v>4</v>
      </c>
      <c r="E296" s="26">
        <v>45561</v>
      </c>
      <c r="F296" s="26">
        <v>45591</v>
      </c>
      <c r="G296" t="s">
        <v>53</v>
      </c>
      <c r="H296">
        <v>135</v>
      </c>
      <c r="I296" s="26">
        <f t="shared" si="25"/>
        <v>45375</v>
      </c>
      <c r="J296" s="26">
        <f t="shared" si="26"/>
        <v>45654</v>
      </c>
      <c r="K296" s="26" t="str">
        <f t="shared" si="27"/>
        <v>Basic</v>
      </c>
      <c r="L296" s="26" t="str">
        <f t="shared" si="28"/>
        <v>Monthly</v>
      </c>
      <c r="M296" s="26">
        <f t="shared" si="29"/>
        <v>45352</v>
      </c>
      <c r="N296" s="26">
        <f t="shared" si="30"/>
        <v>45536</v>
      </c>
      <c r="O296" s="26">
        <f t="shared" si="30"/>
        <v>45566</v>
      </c>
      <c r="P296" t="str">
        <f>IF(AND('Customer LTV'!$D$5&gt;=$N296,'Customer LTV'!$D$5&lt;$O296),"Y","N")</f>
        <v>N</v>
      </c>
      <c r="Q296" t="str">
        <f>IF(AND('Customer LTV'!$D$6&gt;=$N296,'Customer LTV'!$D$6&lt;$O296),"Y","N")</f>
        <v>N</v>
      </c>
      <c r="R296" t="str">
        <f>INDEX(customers!$F:$F,MATCH(subscriptions!$B296,customers!$A:$A,0))</f>
        <v>Retail</v>
      </c>
      <c r="S296" t="str">
        <f>INDEX(customers!$I:$I,MATCH(subscriptions!$B296,customers!$A:$A,0))</f>
        <v>Social Media</v>
      </c>
    </row>
    <row r="297" spans="1:19" x14ac:dyDescent="0.25">
      <c r="A297" t="s">
        <v>3622</v>
      </c>
      <c r="B297" t="s">
        <v>3604</v>
      </c>
      <c r="C297" t="s">
        <v>18</v>
      </c>
      <c r="D297" s="26" t="s">
        <v>4</v>
      </c>
      <c r="E297" s="26">
        <v>45592</v>
      </c>
      <c r="F297" s="26">
        <v>45622</v>
      </c>
      <c r="G297" t="s">
        <v>53</v>
      </c>
      <c r="H297">
        <v>135</v>
      </c>
      <c r="I297" s="26">
        <f t="shared" si="25"/>
        <v>45375</v>
      </c>
      <c r="J297" s="26">
        <f t="shared" si="26"/>
        <v>45654</v>
      </c>
      <c r="K297" s="26" t="str">
        <f t="shared" si="27"/>
        <v>Basic</v>
      </c>
      <c r="L297" s="26" t="str">
        <f t="shared" si="28"/>
        <v>Monthly</v>
      </c>
      <c r="M297" s="26">
        <f t="shared" si="29"/>
        <v>45352</v>
      </c>
      <c r="N297" s="26">
        <f t="shared" si="30"/>
        <v>45566</v>
      </c>
      <c r="O297" s="26">
        <f t="shared" si="30"/>
        <v>45597</v>
      </c>
      <c r="P297" t="str">
        <f>IF(AND('Customer LTV'!$D$5&gt;=$N297,'Customer LTV'!$D$5&lt;$O297),"Y","N")</f>
        <v>N</v>
      </c>
      <c r="Q297" t="str">
        <f>IF(AND('Customer LTV'!$D$6&gt;=$N297,'Customer LTV'!$D$6&lt;$O297),"Y","N")</f>
        <v>N</v>
      </c>
      <c r="R297" t="str">
        <f>INDEX(customers!$F:$F,MATCH(subscriptions!$B297,customers!$A:$A,0))</f>
        <v>Retail</v>
      </c>
      <c r="S297" t="str">
        <f>INDEX(customers!$I:$I,MATCH(subscriptions!$B297,customers!$A:$A,0))</f>
        <v>Social Media</v>
      </c>
    </row>
    <row r="298" spans="1:19" x14ac:dyDescent="0.25">
      <c r="A298" t="s">
        <v>3624</v>
      </c>
      <c r="B298" t="s">
        <v>3604</v>
      </c>
      <c r="C298" t="s">
        <v>18</v>
      </c>
      <c r="D298" s="26" t="s">
        <v>4</v>
      </c>
      <c r="E298" s="26">
        <v>45623</v>
      </c>
      <c r="F298" s="26">
        <v>45653</v>
      </c>
      <c r="G298" t="s">
        <v>53</v>
      </c>
      <c r="H298">
        <v>135</v>
      </c>
      <c r="I298" s="26">
        <f t="shared" si="25"/>
        <v>45375</v>
      </c>
      <c r="J298" s="26">
        <f t="shared" si="26"/>
        <v>45654</v>
      </c>
      <c r="K298" s="26" t="str">
        <f t="shared" si="27"/>
        <v>Basic</v>
      </c>
      <c r="L298" s="26" t="str">
        <f t="shared" si="28"/>
        <v>Monthly</v>
      </c>
      <c r="M298" s="26">
        <f t="shared" si="29"/>
        <v>45352</v>
      </c>
      <c r="N298" s="26">
        <f t="shared" si="30"/>
        <v>45597</v>
      </c>
      <c r="O298" s="26">
        <f t="shared" si="30"/>
        <v>45627</v>
      </c>
      <c r="P298" t="str">
        <f>IF(AND('Customer LTV'!$D$5&gt;=$N298,'Customer LTV'!$D$5&lt;$O298),"Y","N")</f>
        <v>N</v>
      </c>
      <c r="Q298" t="str">
        <f>IF(AND('Customer LTV'!$D$6&gt;=$N298,'Customer LTV'!$D$6&lt;$O298),"Y","N")</f>
        <v>N</v>
      </c>
      <c r="R298" t="str">
        <f>INDEX(customers!$F:$F,MATCH(subscriptions!$B298,customers!$A:$A,0))</f>
        <v>Retail</v>
      </c>
      <c r="S298" t="str">
        <f>INDEX(customers!$I:$I,MATCH(subscriptions!$B298,customers!$A:$A,0))</f>
        <v>Social Media</v>
      </c>
    </row>
    <row r="299" spans="1:19" x14ac:dyDescent="0.25">
      <c r="A299" t="s">
        <v>3627</v>
      </c>
      <c r="B299" t="s">
        <v>3604</v>
      </c>
      <c r="C299" t="s">
        <v>18</v>
      </c>
      <c r="D299" s="26" t="s">
        <v>4</v>
      </c>
      <c r="E299" s="26">
        <v>45654</v>
      </c>
      <c r="F299" s="26">
        <v>45658</v>
      </c>
      <c r="G299" t="s">
        <v>53</v>
      </c>
      <c r="H299">
        <v>135</v>
      </c>
      <c r="I299" s="26">
        <f t="shared" si="25"/>
        <v>45375</v>
      </c>
      <c r="J299" s="26">
        <f t="shared" si="26"/>
        <v>45654</v>
      </c>
      <c r="K299" s="26" t="str">
        <f t="shared" si="27"/>
        <v>Basic</v>
      </c>
      <c r="L299" s="26" t="str">
        <f t="shared" si="28"/>
        <v>Monthly</v>
      </c>
      <c r="M299" s="26">
        <f t="shared" si="29"/>
        <v>45352</v>
      </c>
      <c r="N299" s="26">
        <f t="shared" si="30"/>
        <v>45627</v>
      </c>
      <c r="O299" s="26">
        <f t="shared" si="30"/>
        <v>45658</v>
      </c>
      <c r="P299" t="str">
        <f>IF(AND('Customer LTV'!$D$5&gt;=$N299,'Customer LTV'!$D$5&lt;$O299),"Y","N")</f>
        <v>N</v>
      </c>
      <c r="Q299" t="str">
        <f>IF(AND('Customer LTV'!$D$6&gt;=$N299,'Customer LTV'!$D$6&lt;$O299),"Y","N")</f>
        <v>N</v>
      </c>
      <c r="R299" t="str">
        <f>INDEX(customers!$F:$F,MATCH(subscriptions!$B299,customers!$A:$A,0))</f>
        <v>Retail</v>
      </c>
      <c r="S299" t="str">
        <f>INDEX(customers!$I:$I,MATCH(subscriptions!$B299,customers!$A:$A,0))</f>
        <v>Social Media</v>
      </c>
    </row>
    <row r="300" spans="1:19" x14ac:dyDescent="0.25">
      <c r="A300" t="s">
        <v>2440</v>
      </c>
      <c r="B300" t="s">
        <v>2439</v>
      </c>
      <c r="C300" t="s">
        <v>18</v>
      </c>
      <c r="D300" s="26" t="s">
        <v>4</v>
      </c>
      <c r="E300" s="26">
        <v>45491</v>
      </c>
      <c r="F300" s="26">
        <v>45521</v>
      </c>
      <c r="G300" t="s">
        <v>53</v>
      </c>
      <c r="H300">
        <v>135</v>
      </c>
      <c r="I300" s="26">
        <f t="shared" si="25"/>
        <v>45491</v>
      </c>
      <c r="J300" s="26">
        <f t="shared" si="26"/>
        <v>45646</v>
      </c>
      <c r="K300" s="26" t="str">
        <f t="shared" si="27"/>
        <v>Pro</v>
      </c>
      <c r="L300" s="26" t="str">
        <f t="shared" si="28"/>
        <v>Monthly</v>
      </c>
      <c r="M300" s="26">
        <f t="shared" si="29"/>
        <v>45474</v>
      </c>
      <c r="N300" s="26">
        <f t="shared" si="30"/>
        <v>45474</v>
      </c>
      <c r="O300" s="26">
        <f t="shared" si="30"/>
        <v>45505</v>
      </c>
      <c r="P300" t="str">
        <f>IF(AND('Customer LTV'!$D$5&gt;=$N300,'Customer LTV'!$D$5&lt;$O300),"Y","N")</f>
        <v>N</v>
      </c>
      <c r="Q300" t="str">
        <f>IF(AND('Customer LTV'!$D$6&gt;=$N300,'Customer LTV'!$D$6&lt;$O300),"Y","N")</f>
        <v>N</v>
      </c>
      <c r="R300" t="str">
        <f>INDEX(customers!$F:$F,MATCH(subscriptions!$B300,customers!$A:$A,0))</f>
        <v>Healthcare</v>
      </c>
      <c r="S300" t="str">
        <f>INDEX(customers!$I:$I,MATCH(subscriptions!$B300,customers!$A:$A,0))</f>
        <v>Paid Search</v>
      </c>
    </row>
    <row r="301" spans="1:19" x14ac:dyDescent="0.25">
      <c r="A301" t="s">
        <v>2442</v>
      </c>
      <c r="B301" t="s">
        <v>2439</v>
      </c>
      <c r="C301" t="s">
        <v>18</v>
      </c>
      <c r="D301" s="26" t="s">
        <v>4</v>
      </c>
      <c r="E301" s="26">
        <v>45522</v>
      </c>
      <c r="F301" s="26">
        <v>45552</v>
      </c>
      <c r="G301" t="s">
        <v>54</v>
      </c>
      <c r="H301">
        <v>135</v>
      </c>
      <c r="I301" s="26">
        <f t="shared" si="25"/>
        <v>45491</v>
      </c>
      <c r="J301" s="26">
        <f t="shared" si="26"/>
        <v>45646</v>
      </c>
      <c r="K301" s="26" t="str">
        <f t="shared" si="27"/>
        <v>Pro</v>
      </c>
      <c r="L301" s="26" t="str">
        <f t="shared" si="28"/>
        <v>Monthly</v>
      </c>
      <c r="M301" s="26">
        <f t="shared" si="29"/>
        <v>45474</v>
      </c>
      <c r="N301" s="26">
        <f t="shared" si="30"/>
        <v>45505</v>
      </c>
      <c r="O301" s="26">
        <f t="shared" si="30"/>
        <v>45536</v>
      </c>
      <c r="P301" t="str">
        <f>IF(AND('Customer LTV'!$D$5&gt;=$N301,'Customer LTV'!$D$5&lt;$O301),"Y","N")</f>
        <v>N</v>
      </c>
      <c r="Q301" t="str">
        <f>IF(AND('Customer LTV'!$D$6&gt;=$N301,'Customer LTV'!$D$6&lt;$O301),"Y","N")</f>
        <v>N</v>
      </c>
      <c r="R301" t="str">
        <f>INDEX(customers!$F:$F,MATCH(subscriptions!$B301,customers!$A:$A,0))</f>
        <v>Healthcare</v>
      </c>
      <c r="S301" t="str">
        <f>INDEX(customers!$I:$I,MATCH(subscriptions!$B301,customers!$A:$A,0))</f>
        <v>Paid Search</v>
      </c>
    </row>
    <row r="302" spans="1:19" x14ac:dyDescent="0.25">
      <c r="A302" t="s">
        <v>2444</v>
      </c>
      <c r="B302" t="s">
        <v>2439</v>
      </c>
      <c r="C302" t="s">
        <v>17</v>
      </c>
      <c r="D302" s="26" t="s">
        <v>4</v>
      </c>
      <c r="E302" s="26">
        <v>45553</v>
      </c>
      <c r="F302" s="26">
        <v>45583</v>
      </c>
      <c r="G302" t="s">
        <v>53</v>
      </c>
      <c r="H302">
        <v>75</v>
      </c>
      <c r="I302" s="26">
        <f t="shared" si="25"/>
        <v>45491</v>
      </c>
      <c r="J302" s="26">
        <f t="shared" si="26"/>
        <v>45646</v>
      </c>
      <c r="K302" s="26" t="str">
        <f t="shared" si="27"/>
        <v>Pro</v>
      </c>
      <c r="L302" s="26" t="str">
        <f t="shared" si="28"/>
        <v>Monthly</v>
      </c>
      <c r="M302" s="26">
        <f t="shared" si="29"/>
        <v>45474</v>
      </c>
      <c r="N302" s="26">
        <f t="shared" si="30"/>
        <v>45536</v>
      </c>
      <c r="O302" s="26">
        <f t="shared" si="30"/>
        <v>45566</v>
      </c>
      <c r="P302" t="str">
        <f>IF(AND('Customer LTV'!$D$5&gt;=$N302,'Customer LTV'!$D$5&lt;$O302),"Y","N")</f>
        <v>N</v>
      </c>
      <c r="Q302" t="str">
        <f>IF(AND('Customer LTV'!$D$6&gt;=$N302,'Customer LTV'!$D$6&lt;$O302),"Y","N")</f>
        <v>N</v>
      </c>
      <c r="R302" t="str">
        <f>INDEX(customers!$F:$F,MATCH(subscriptions!$B302,customers!$A:$A,0))</f>
        <v>Healthcare</v>
      </c>
      <c r="S302" t="str">
        <f>INDEX(customers!$I:$I,MATCH(subscriptions!$B302,customers!$A:$A,0))</f>
        <v>Paid Search</v>
      </c>
    </row>
    <row r="303" spans="1:19" x14ac:dyDescent="0.25">
      <c r="A303" t="s">
        <v>2447</v>
      </c>
      <c r="B303" t="s">
        <v>2439</v>
      </c>
      <c r="C303" t="s">
        <v>17</v>
      </c>
      <c r="D303" s="26" t="s">
        <v>4</v>
      </c>
      <c r="E303" s="26">
        <v>45584</v>
      </c>
      <c r="F303" s="26">
        <v>45614</v>
      </c>
      <c r="G303" t="s">
        <v>53</v>
      </c>
      <c r="H303">
        <v>75</v>
      </c>
      <c r="I303" s="26">
        <f t="shared" si="25"/>
        <v>45491</v>
      </c>
      <c r="J303" s="26">
        <f t="shared" si="26"/>
        <v>45646</v>
      </c>
      <c r="K303" s="26" t="str">
        <f t="shared" si="27"/>
        <v>Pro</v>
      </c>
      <c r="L303" s="26" t="str">
        <f t="shared" si="28"/>
        <v>Monthly</v>
      </c>
      <c r="M303" s="26">
        <f t="shared" si="29"/>
        <v>45474</v>
      </c>
      <c r="N303" s="26">
        <f t="shared" si="30"/>
        <v>45566</v>
      </c>
      <c r="O303" s="26">
        <f t="shared" si="30"/>
        <v>45597</v>
      </c>
      <c r="P303" t="str">
        <f>IF(AND('Customer LTV'!$D$5&gt;=$N303,'Customer LTV'!$D$5&lt;$O303),"Y","N")</f>
        <v>N</v>
      </c>
      <c r="Q303" t="str">
        <f>IF(AND('Customer LTV'!$D$6&gt;=$N303,'Customer LTV'!$D$6&lt;$O303),"Y","N")</f>
        <v>N</v>
      </c>
      <c r="R303" t="str">
        <f>INDEX(customers!$F:$F,MATCH(subscriptions!$B303,customers!$A:$A,0))</f>
        <v>Healthcare</v>
      </c>
      <c r="S303" t="str">
        <f>INDEX(customers!$I:$I,MATCH(subscriptions!$B303,customers!$A:$A,0))</f>
        <v>Paid Search</v>
      </c>
    </row>
    <row r="304" spans="1:19" x14ac:dyDescent="0.25">
      <c r="A304" t="s">
        <v>2449</v>
      </c>
      <c r="B304" t="s">
        <v>2439</v>
      </c>
      <c r="C304" t="s">
        <v>17</v>
      </c>
      <c r="D304" s="26" t="s">
        <v>4</v>
      </c>
      <c r="E304" s="26">
        <v>45615</v>
      </c>
      <c r="F304" s="26">
        <v>45645</v>
      </c>
      <c r="G304" t="s">
        <v>53</v>
      </c>
      <c r="H304">
        <v>75</v>
      </c>
      <c r="I304" s="26">
        <f t="shared" si="25"/>
        <v>45491</v>
      </c>
      <c r="J304" s="26">
        <f t="shared" si="26"/>
        <v>45646</v>
      </c>
      <c r="K304" s="26" t="str">
        <f t="shared" si="27"/>
        <v>Pro</v>
      </c>
      <c r="L304" s="26" t="str">
        <f t="shared" si="28"/>
        <v>Monthly</v>
      </c>
      <c r="M304" s="26">
        <f t="shared" si="29"/>
        <v>45474</v>
      </c>
      <c r="N304" s="26">
        <f t="shared" si="30"/>
        <v>45597</v>
      </c>
      <c r="O304" s="26">
        <f t="shared" si="30"/>
        <v>45627</v>
      </c>
      <c r="P304" t="str">
        <f>IF(AND('Customer LTV'!$D$5&gt;=$N304,'Customer LTV'!$D$5&lt;$O304),"Y","N")</f>
        <v>N</v>
      </c>
      <c r="Q304" t="str">
        <f>IF(AND('Customer LTV'!$D$6&gt;=$N304,'Customer LTV'!$D$6&lt;$O304),"Y","N")</f>
        <v>N</v>
      </c>
      <c r="R304" t="str">
        <f>INDEX(customers!$F:$F,MATCH(subscriptions!$B304,customers!$A:$A,0))</f>
        <v>Healthcare</v>
      </c>
      <c r="S304" t="str">
        <f>INDEX(customers!$I:$I,MATCH(subscriptions!$B304,customers!$A:$A,0))</f>
        <v>Paid Search</v>
      </c>
    </row>
    <row r="305" spans="1:19" x14ac:dyDescent="0.25">
      <c r="A305" t="s">
        <v>2452</v>
      </c>
      <c r="B305" t="s">
        <v>2439</v>
      </c>
      <c r="C305" t="s">
        <v>17</v>
      </c>
      <c r="D305" s="26" t="s">
        <v>4</v>
      </c>
      <c r="E305" s="26">
        <v>45646</v>
      </c>
      <c r="F305" s="26">
        <v>45658</v>
      </c>
      <c r="G305" t="s">
        <v>53</v>
      </c>
      <c r="H305">
        <v>75</v>
      </c>
      <c r="I305" s="26">
        <f t="shared" si="25"/>
        <v>45491</v>
      </c>
      <c r="J305" s="26">
        <f t="shared" si="26"/>
        <v>45646</v>
      </c>
      <c r="K305" s="26" t="str">
        <f t="shared" si="27"/>
        <v>Pro</v>
      </c>
      <c r="L305" s="26" t="str">
        <f t="shared" si="28"/>
        <v>Monthly</v>
      </c>
      <c r="M305" s="26">
        <f t="shared" si="29"/>
        <v>45474</v>
      </c>
      <c r="N305" s="26">
        <f t="shared" si="30"/>
        <v>45627</v>
      </c>
      <c r="O305" s="26">
        <f t="shared" si="30"/>
        <v>45658</v>
      </c>
      <c r="P305" t="str">
        <f>IF(AND('Customer LTV'!$D$5&gt;=$N305,'Customer LTV'!$D$5&lt;$O305),"Y","N")</f>
        <v>N</v>
      </c>
      <c r="Q305" t="str">
        <f>IF(AND('Customer LTV'!$D$6&gt;=$N305,'Customer LTV'!$D$6&lt;$O305),"Y","N")</f>
        <v>N</v>
      </c>
      <c r="R305" t="str">
        <f>INDEX(customers!$F:$F,MATCH(subscriptions!$B305,customers!$A:$A,0))</f>
        <v>Healthcare</v>
      </c>
      <c r="S305" t="str">
        <f>INDEX(customers!$I:$I,MATCH(subscriptions!$B305,customers!$A:$A,0))</f>
        <v>Paid Search</v>
      </c>
    </row>
    <row r="306" spans="1:19" x14ac:dyDescent="0.25">
      <c r="A306" t="s">
        <v>274</v>
      </c>
      <c r="B306" t="s">
        <v>273</v>
      </c>
      <c r="C306" t="s">
        <v>18</v>
      </c>
      <c r="D306" s="26" t="s">
        <v>4</v>
      </c>
      <c r="E306" s="26">
        <v>44880</v>
      </c>
      <c r="F306" s="26">
        <v>44910</v>
      </c>
      <c r="G306" t="s">
        <v>53</v>
      </c>
      <c r="H306">
        <v>135</v>
      </c>
      <c r="I306" s="26">
        <f t="shared" si="25"/>
        <v>44880</v>
      </c>
      <c r="J306" s="26">
        <f t="shared" si="26"/>
        <v>45004</v>
      </c>
      <c r="K306" s="26" t="str">
        <f t="shared" si="27"/>
        <v>Pro</v>
      </c>
      <c r="L306" s="26" t="str">
        <f t="shared" si="28"/>
        <v>Monthly</v>
      </c>
      <c r="M306" s="26">
        <f t="shared" si="29"/>
        <v>44866</v>
      </c>
      <c r="N306" s="26">
        <f t="shared" si="30"/>
        <v>44866</v>
      </c>
      <c r="O306" s="26">
        <f t="shared" si="30"/>
        <v>44896</v>
      </c>
      <c r="P306" t="str">
        <f>IF(AND('Customer LTV'!$D$5&gt;=$N306,'Customer LTV'!$D$5&lt;$O306),"Y","N")</f>
        <v>N</v>
      </c>
      <c r="Q306" t="str">
        <f>IF(AND('Customer LTV'!$D$6&gt;=$N306,'Customer LTV'!$D$6&lt;$O306),"Y","N")</f>
        <v>N</v>
      </c>
      <c r="R306" t="str">
        <f>INDEX(customers!$F:$F,MATCH(subscriptions!$B306,customers!$A:$A,0))</f>
        <v>Healthcare</v>
      </c>
      <c r="S306" t="str">
        <f>INDEX(customers!$I:$I,MATCH(subscriptions!$B306,customers!$A:$A,0))</f>
        <v>Social Media</v>
      </c>
    </row>
    <row r="307" spans="1:19" x14ac:dyDescent="0.25">
      <c r="A307" t="s">
        <v>277</v>
      </c>
      <c r="B307" t="s">
        <v>273</v>
      </c>
      <c r="C307" t="s">
        <v>18</v>
      </c>
      <c r="D307" s="26" t="s">
        <v>4</v>
      </c>
      <c r="E307" s="26">
        <v>44911</v>
      </c>
      <c r="F307" s="26">
        <v>44941</v>
      </c>
      <c r="G307" t="s">
        <v>53</v>
      </c>
      <c r="H307">
        <v>135</v>
      </c>
      <c r="I307" s="26">
        <f t="shared" si="25"/>
        <v>44880</v>
      </c>
      <c r="J307" s="26">
        <f t="shared" si="26"/>
        <v>45004</v>
      </c>
      <c r="K307" s="26" t="str">
        <f t="shared" si="27"/>
        <v>Pro</v>
      </c>
      <c r="L307" s="26" t="str">
        <f t="shared" si="28"/>
        <v>Monthly</v>
      </c>
      <c r="M307" s="26">
        <f t="shared" si="29"/>
        <v>44866</v>
      </c>
      <c r="N307" s="26">
        <f t="shared" si="30"/>
        <v>44896</v>
      </c>
      <c r="O307" s="26">
        <f t="shared" si="30"/>
        <v>44927</v>
      </c>
      <c r="P307" t="str">
        <f>IF(AND('Customer LTV'!$D$5&gt;=$N307,'Customer LTV'!$D$5&lt;$O307),"Y","N")</f>
        <v>N</v>
      </c>
      <c r="Q307" t="str">
        <f>IF(AND('Customer LTV'!$D$6&gt;=$N307,'Customer LTV'!$D$6&lt;$O307),"Y","N")</f>
        <v>N</v>
      </c>
      <c r="R307" t="str">
        <f>INDEX(customers!$F:$F,MATCH(subscriptions!$B307,customers!$A:$A,0))</f>
        <v>Healthcare</v>
      </c>
      <c r="S307" t="str">
        <f>INDEX(customers!$I:$I,MATCH(subscriptions!$B307,customers!$A:$A,0))</f>
        <v>Social Media</v>
      </c>
    </row>
    <row r="308" spans="1:19" x14ac:dyDescent="0.25">
      <c r="A308" t="s">
        <v>279</v>
      </c>
      <c r="B308" t="s">
        <v>273</v>
      </c>
      <c r="C308" t="s">
        <v>18</v>
      </c>
      <c r="D308" s="26" t="s">
        <v>4</v>
      </c>
      <c r="E308" s="26">
        <v>44942</v>
      </c>
      <c r="F308" s="26">
        <v>44972</v>
      </c>
      <c r="G308" t="s">
        <v>53</v>
      </c>
      <c r="H308">
        <v>135</v>
      </c>
      <c r="I308" s="26">
        <f t="shared" si="25"/>
        <v>44880</v>
      </c>
      <c r="J308" s="26">
        <f t="shared" si="26"/>
        <v>45004</v>
      </c>
      <c r="K308" s="26" t="str">
        <f t="shared" si="27"/>
        <v>Pro</v>
      </c>
      <c r="L308" s="26" t="str">
        <f t="shared" si="28"/>
        <v>Monthly</v>
      </c>
      <c r="M308" s="26">
        <f t="shared" si="29"/>
        <v>44866</v>
      </c>
      <c r="N308" s="26">
        <f t="shared" si="30"/>
        <v>44927</v>
      </c>
      <c r="O308" s="26">
        <f t="shared" si="30"/>
        <v>44958</v>
      </c>
      <c r="P308" t="str">
        <f>IF(AND('Customer LTV'!$D$5&gt;=$N308,'Customer LTV'!$D$5&lt;$O308),"Y","N")</f>
        <v>Y</v>
      </c>
      <c r="Q308" t="str">
        <f>IF(AND('Customer LTV'!$D$6&gt;=$N308,'Customer LTV'!$D$6&lt;$O308),"Y","N")</f>
        <v>N</v>
      </c>
      <c r="R308" t="str">
        <f>INDEX(customers!$F:$F,MATCH(subscriptions!$B308,customers!$A:$A,0))</f>
        <v>Healthcare</v>
      </c>
      <c r="S308" t="str">
        <f>INDEX(customers!$I:$I,MATCH(subscriptions!$B308,customers!$A:$A,0))</f>
        <v>Social Media</v>
      </c>
    </row>
    <row r="309" spans="1:19" x14ac:dyDescent="0.25">
      <c r="A309" t="s">
        <v>281</v>
      </c>
      <c r="B309" t="s">
        <v>273</v>
      </c>
      <c r="C309" t="s">
        <v>18</v>
      </c>
      <c r="D309" s="26" t="s">
        <v>4</v>
      </c>
      <c r="E309" s="26">
        <v>44973</v>
      </c>
      <c r="F309" s="26">
        <v>45003</v>
      </c>
      <c r="G309" t="s">
        <v>53</v>
      </c>
      <c r="H309">
        <v>135</v>
      </c>
      <c r="I309" s="26">
        <f t="shared" si="25"/>
        <v>44880</v>
      </c>
      <c r="J309" s="26">
        <f t="shared" si="26"/>
        <v>45004</v>
      </c>
      <c r="K309" s="26" t="str">
        <f t="shared" si="27"/>
        <v>Pro</v>
      </c>
      <c r="L309" s="26" t="str">
        <f t="shared" si="28"/>
        <v>Monthly</v>
      </c>
      <c r="M309" s="26">
        <f t="shared" si="29"/>
        <v>44866</v>
      </c>
      <c r="N309" s="26">
        <f t="shared" si="30"/>
        <v>44958</v>
      </c>
      <c r="O309" s="26">
        <f t="shared" si="30"/>
        <v>44986</v>
      </c>
      <c r="P309" t="str">
        <f>IF(AND('Customer LTV'!$D$5&gt;=$N309,'Customer LTV'!$D$5&lt;$O309),"Y","N")</f>
        <v>N</v>
      </c>
      <c r="Q309" t="str">
        <f>IF(AND('Customer LTV'!$D$6&gt;=$N309,'Customer LTV'!$D$6&lt;$O309),"Y","N")</f>
        <v>N</v>
      </c>
      <c r="R309" t="str">
        <f>INDEX(customers!$F:$F,MATCH(subscriptions!$B309,customers!$A:$A,0))</f>
        <v>Healthcare</v>
      </c>
      <c r="S309" t="str">
        <f>INDEX(customers!$I:$I,MATCH(subscriptions!$B309,customers!$A:$A,0))</f>
        <v>Social Media</v>
      </c>
    </row>
    <row r="310" spans="1:19" x14ac:dyDescent="0.25">
      <c r="A310" t="s">
        <v>284</v>
      </c>
      <c r="B310" t="s">
        <v>273</v>
      </c>
      <c r="C310" t="s">
        <v>18</v>
      </c>
      <c r="D310" s="26" t="s">
        <v>4</v>
      </c>
      <c r="E310" s="26">
        <v>45004</v>
      </c>
      <c r="F310" s="26">
        <v>45020</v>
      </c>
      <c r="G310" t="s">
        <v>56</v>
      </c>
      <c r="H310">
        <v>135</v>
      </c>
      <c r="I310" s="26">
        <f t="shared" si="25"/>
        <v>44880</v>
      </c>
      <c r="J310" s="26">
        <f t="shared" si="26"/>
        <v>45004</v>
      </c>
      <c r="K310" s="26" t="str">
        <f t="shared" si="27"/>
        <v>Pro</v>
      </c>
      <c r="L310" s="26" t="str">
        <f t="shared" si="28"/>
        <v>Monthly</v>
      </c>
      <c r="M310" s="26">
        <f t="shared" si="29"/>
        <v>44866</v>
      </c>
      <c r="N310" s="26">
        <f t="shared" si="30"/>
        <v>44986</v>
      </c>
      <c r="O310" s="26">
        <f t="shared" si="30"/>
        <v>45017</v>
      </c>
      <c r="P310" t="str">
        <f>IF(AND('Customer LTV'!$D$5&gt;=$N310,'Customer LTV'!$D$5&lt;$O310),"Y","N")</f>
        <v>N</v>
      </c>
      <c r="Q310" t="str">
        <f>IF(AND('Customer LTV'!$D$6&gt;=$N310,'Customer LTV'!$D$6&lt;$O310),"Y","N")</f>
        <v>N</v>
      </c>
      <c r="R310" t="str">
        <f>INDEX(customers!$F:$F,MATCH(subscriptions!$B310,customers!$A:$A,0))</f>
        <v>Healthcare</v>
      </c>
      <c r="S310" t="str">
        <f>INDEX(customers!$I:$I,MATCH(subscriptions!$B310,customers!$A:$A,0))</f>
        <v>Social Media</v>
      </c>
    </row>
    <row r="311" spans="1:19" x14ac:dyDescent="0.25">
      <c r="A311" t="s">
        <v>403</v>
      </c>
      <c r="B311" t="s">
        <v>402</v>
      </c>
      <c r="C311" t="s">
        <v>17</v>
      </c>
      <c r="D311" s="26" t="s">
        <v>4</v>
      </c>
      <c r="E311" s="26">
        <v>44756</v>
      </c>
      <c r="F311" s="26">
        <v>44786</v>
      </c>
      <c r="G311" t="s">
        <v>53</v>
      </c>
      <c r="H311">
        <v>75</v>
      </c>
      <c r="I311" s="26">
        <f t="shared" si="25"/>
        <v>44756</v>
      </c>
      <c r="J311" s="26">
        <f t="shared" si="26"/>
        <v>45593</v>
      </c>
      <c r="K311" s="26" t="str">
        <f t="shared" si="27"/>
        <v>Basic</v>
      </c>
      <c r="L311" s="26" t="str">
        <f t="shared" si="28"/>
        <v>Monthly</v>
      </c>
      <c r="M311" s="26">
        <f t="shared" si="29"/>
        <v>44743</v>
      </c>
      <c r="N311" s="26">
        <f t="shared" si="30"/>
        <v>44743</v>
      </c>
      <c r="O311" s="26">
        <f t="shared" si="30"/>
        <v>44774</v>
      </c>
      <c r="P311" t="str">
        <f>IF(AND('Customer LTV'!$D$5&gt;=$N311,'Customer LTV'!$D$5&lt;$O311),"Y","N")</f>
        <v>N</v>
      </c>
      <c r="Q311" t="str">
        <f>IF(AND('Customer LTV'!$D$6&gt;=$N311,'Customer LTV'!$D$6&lt;$O311),"Y","N")</f>
        <v>N</v>
      </c>
      <c r="R311" t="str">
        <f>INDEX(customers!$F:$F,MATCH(subscriptions!$B311,customers!$A:$A,0))</f>
        <v>Retail</v>
      </c>
      <c r="S311" t="str">
        <f>INDEX(customers!$I:$I,MATCH(subscriptions!$B311,customers!$A:$A,0))</f>
        <v>Paid Search</v>
      </c>
    </row>
    <row r="312" spans="1:19" x14ac:dyDescent="0.25">
      <c r="A312" t="s">
        <v>405</v>
      </c>
      <c r="B312" t="s">
        <v>402</v>
      </c>
      <c r="C312" t="s">
        <v>17</v>
      </c>
      <c r="D312" s="26" t="s">
        <v>4</v>
      </c>
      <c r="E312" s="26">
        <v>44787</v>
      </c>
      <c r="F312" s="26">
        <v>44817</v>
      </c>
      <c r="G312" t="s">
        <v>53</v>
      </c>
      <c r="H312">
        <v>75</v>
      </c>
      <c r="I312" s="26">
        <f t="shared" si="25"/>
        <v>44756</v>
      </c>
      <c r="J312" s="26">
        <f t="shared" si="26"/>
        <v>45593</v>
      </c>
      <c r="K312" s="26" t="str">
        <f t="shared" si="27"/>
        <v>Basic</v>
      </c>
      <c r="L312" s="26" t="str">
        <f t="shared" si="28"/>
        <v>Monthly</v>
      </c>
      <c r="M312" s="26">
        <f t="shared" si="29"/>
        <v>44743</v>
      </c>
      <c r="N312" s="26">
        <f t="shared" si="30"/>
        <v>44774</v>
      </c>
      <c r="O312" s="26">
        <f t="shared" si="30"/>
        <v>44805</v>
      </c>
      <c r="P312" t="str">
        <f>IF(AND('Customer LTV'!$D$5&gt;=$N312,'Customer LTV'!$D$5&lt;$O312),"Y","N")</f>
        <v>N</v>
      </c>
      <c r="Q312" t="str">
        <f>IF(AND('Customer LTV'!$D$6&gt;=$N312,'Customer LTV'!$D$6&lt;$O312),"Y","N")</f>
        <v>N</v>
      </c>
      <c r="R312" t="str">
        <f>INDEX(customers!$F:$F,MATCH(subscriptions!$B312,customers!$A:$A,0))</f>
        <v>Retail</v>
      </c>
      <c r="S312" t="str">
        <f>INDEX(customers!$I:$I,MATCH(subscriptions!$B312,customers!$A:$A,0))</f>
        <v>Paid Search</v>
      </c>
    </row>
    <row r="313" spans="1:19" x14ac:dyDescent="0.25">
      <c r="A313" t="s">
        <v>407</v>
      </c>
      <c r="B313" t="s">
        <v>402</v>
      </c>
      <c r="C313" t="s">
        <v>17</v>
      </c>
      <c r="D313" s="26" t="s">
        <v>4</v>
      </c>
      <c r="E313" s="26">
        <v>44818</v>
      </c>
      <c r="F313" s="26">
        <v>44848</v>
      </c>
      <c r="G313" t="s">
        <v>53</v>
      </c>
      <c r="H313">
        <v>75</v>
      </c>
      <c r="I313" s="26">
        <f t="shared" si="25"/>
        <v>44756</v>
      </c>
      <c r="J313" s="26">
        <f t="shared" si="26"/>
        <v>45593</v>
      </c>
      <c r="K313" s="26" t="str">
        <f t="shared" si="27"/>
        <v>Basic</v>
      </c>
      <c r="L313" s="26" t="str">
        <f t="shared" si="28"/>
        <v>Monthly</v>
      </c>
      <c r="M313" s="26">
        <f t="shared" si="29"/>
        <v>44743</v>
      </c>
      <c r="N313" s="26">
        <f t="shared" si="30"/>
        <v>44805</v>
      </c>
      <c r="O313" s="26">
        <f t="shared" si="30"/>
        <v>44835</v>
      </c>
      <c r="P313" t="str">
        <f>IF(AND('Customer LTV'!$D$5&gt;=$N313,'Customer LTV'!$D$5&lt;$O313),"Y","N")</f>
        <v>N</v>
      </c>
      <c r="Q313" t="str">
        <f>IF(AND('Customer LTV'!$D$6&gt;=$N313,'Customer LTV'!$D$6&lt;$O313),"Y","N")</f>
        <v>N</v>
      </c>
      <c r="R313" t="str">
        <f>INDEX(customers!$F:$F,MATCH(subscriptions!$B313,customers!$A:$A,0))</f>
        <v>Retail</v>
      </c>
      <c r="S313" t="str">
        <f>INDEX(customers!$I:$I,MATCH(subscriptions!$B313,customers!$A:$A,0))</f>
        <v>Paid Search</v>
      </c>
    </row>
    <row r="314" spans="1:19" x14ac:dyDescent="0.25">
      <c r="A314" t="s">
        <v>410</v>
      </c>
      <c r="B314" t="s">
        <v>402</v>
      </c>
      <c r="C314" t="s">
        <v>17</v>
      </c>
      <c r="D314" s="26" t="s">
        <v>4</v>
      </c>
      <c r="E314" s="26">
        <v>44849</v>
      </c>
      <c r="F314" s="26">
        <v>44879</v>
      </c>
      <c r="G314" t="s">
        <v>53</v>
      </c>
      <c r="H314">
        <v>75</v>
      </c>
      <c r="I314" s="26">
        <f t="shared" si="25"/>
        <v>44756</v>
      </c>
      <c r="J314" s="26">
        <f t="shared" si="26"/>
        <v>45593</v>
      </c>
      <c r="K314" s="26" t="str">
        <f t="shared" si="27"/>
        <v>Basic</v>
      </c>
      <c r="L314" s="26" t="str">
        <f t="shared" si="28"/>
        <v>Monthly</v>
      </c>
      <c r="M314" s="26">
        <f t="shared" si="29"/>
        <v>44743</v>
      </c>
      <c r="N314" s="26">
        <f t="shared" si="30"/>
        <v>44835</v>
      </c>
      <c r="O314" s="26">
        <f t="shared" si="30"/>
        <v>44866</v>
      </c>
      <c r="P314" t="str">
        <f>IF(AND('Customer LTV'!$D$5&gt;=$N314,'Customer LTV'!$D$5&lt;$O314),"Y","N")</f>
        <v>N</v>
      </c>
      <c r="Q314" t="str">
        <f>IF(AND('Customer LTV'!$D$6&gt;=$N314,'Customer LTV'!$D$6&lt;$O314),"Y","N")</f>
        <v>N</v>
      </c>
      <c r="R314" t="str">
        <f>INDEX(customers!$F:$F,MATCH(subscriptions!$B314,customers!$A:$A,0))</f>
        <v>Retail</v>
      </c>
      <c r="S314" t="str">
        <f>INDEX(customers!$I:$I,MATCH(subscriptions!$B314,customers!$A:$A,0))</f>
        <v>Paid Search</v>
      </c>
    </row>
    <row r="315" spans="1:19" x14ac:dyDescent="0.25">
      <c r="A315" t="s">
        <v>412</v>
      </c>
      <c r="B315" t="s">
        <v>402</v>
      </c>
      <c r="C315" t="s">
        <v>17</v>
      </c>
      <c r="D315" s="26" t="s">
        <v>4</v>
      </c>
      <c r="E315" s="26">
        <v>44880</v>
      </c>
      <c r="F315" s="26">
        <v>44910</v>
      </c>
      <c r="G315" t="s">
        <v>53</v>
      </c>
      <c r="H315">
        <v>75</v>
      </c>
      <c r="I315" s="26">
        <f t="shared" si="25"/>
        <v>44756</v>
      </c>
      <c r="J315" s="26">
        <f t="shared" si="26"/>
        <v>45593</v>
      </c>
      <c r="K315" s="26" t="str">
        <f t="shared" si="27"/>
        <v>Basic</v>
      </c>
      <c r="L315" s="26" t="str">
        <f t="shared" si="28"/>
        <v>Monthly</v>
      </c>
      <c r="M315" s="26">
        <f t="shared" si="29"/>
        <v>44743</v>
      </c>
      <c r="N315" s="26">
        <f t="shared" si="30"/>
        <v>44866</v>
      </c>
      <c r="O315" s="26">
        <f t="shared" si="30"/>
        <v>44896</v>
      </c>
      <c r="P315" t="str">
        <f>IF(AND('Customer LTV'!$D$5&gt;=$N315,'Customer LTV'!$D$5&lt;$O315),"Y","N")</f>
        <v>N</v>
      </c>
      <c r="Q315" t="str">
        <f>IF(AND('Customer LTV'!$D$6&gt;=$N315,'Customer LTV'!$D$6&lt;$O315),"Y","N")</f>
        <v>N</v>
      </c>
      <c r="R315" t="str">
        <f>INDEX(customers!$F:$F,MATCH(subscriptions!$B315,customers!$A:$A,0))</f>
        <v>Retail</v>
      </c>
      <c r="S315" t="str">
        <f>INDEX(customers!$I:$I,MATCH(subscriptions!$B315,customers!$A:$A,0))</f>
        <v>Paid Search</v>
      </c>
    </row>
    <row r="316" spans="1:19" x14ac:dyDescent="0.25">
      <c r="A316" t="s">
        <v>415</v>
      </c>
      <c r="B316" t="s">
        <v>402</v>
      </c>
      <c r="C316" t="s">
        <v>17</v>
      </c>
      <c r="D316" s="26" t="s">
        <v>4</v>
      </c>
      <c r="E316" s="26">
        <v>44911</v>
      </c>
      <c r="F316" s="26">
        <v>44941</v>
      </c>
      <c r="G316" t="s">
        <v>53</v>
      </c>
      <c r="H316">
        <v>75</v>
      </c>
      <c r="I316" s="26">
        <f t="shared" si="25"/>
        <v>44756</v>
      </c>
      <c r="J316" s="26">
        <f t="shared" si="26"/>
        <v>45593</v>
      </c>
      <c r="K316" s="26" t="str">
        <f t="shared" si="27"/>
        <v>Basic</v>
      </c>
      <c r="L316" s="26" t="str">
        <f t="shared" si="28"/>
        <v>Monthly</v>
      </c>
      <c r="M316" s="26">
        <f t="shared" si="29"/>
        <v>44743</v>
      </c>
      <c r="N316" s="26">
        <f t="shared" si="30"/>
        <v>44896</v>
      </c>
      <c r="O316" s="26">
        <f t="shared" si="30"/>
        <v>44927</v>
      </c>
      <c r="P316" t="str">
        <f>IF(AND('Customer LTV'!$D$5&gt;=$N316,'Customer LTV'!$D$5&lt;$O316),"Y","N")</f>
        <v>N</v>
      </c>
      <c r="Q316" t="str">
        <f>IF(AND('Customer LTV'!$D$6&gt;=$N316,'Customer LTV'!$D$6&lt;$O316),"Y","N")</f>
        <v>N</v>
      </c>
      <c r="R316" t="str">
        <f>INDEX(customers!$F:$F,MATCH(subscriptions!$B316,customers!$A:$A,0))</f>
        <v>Retail</v>
      </c>
      <c r="S316" t="str">
        <f>INDEX(customers!$I:$I,MATCH(subscriptions!$B316,customers!$A:$A,0))</f>
        <v>Paid Search</v>
      </c>
    </row>
    <row r="317" spans="1:19" x14ac:dyDescent="0.25">
      <c r="A317" t="s">
        <v>417</v>
      </c>
      <c r="B317" t="s">
        <v>402</v>
      </c>
      <c r="C317" t="s">
        <v>17</v>
      </c>
      <c r="D317" s="26" t="s">
        <v>4</v>
      </c>
      <c r="E317" s="26">
        <v>44942</v>
      </c>
      <c r="F317" s="26">
        <v>44972</v>
      </c>
      <c r="G317" t="s">
        <v>53</v>
      </c>
      <c r="H317">
        <v>75</v>
      </c>
      <c r="I317" s="26">
        <f t="shared" si="25"/>
        <v>44756</v>
      </c>
      <c r="J317" s="26">
        <f t="shared" si="26"/>
        <v>45593</v>
      </c>
      <c r="K317" s="26" t="str">
        <f t="shared" si="27"/>
        <v>Basic</v>
      </c>
      <c r="L317" s="26" t="str">
        <f t="shared" si="28"/>
        <v>Monthly</v>
      </c>
      <c r="M317" s="26">
        <f t="shared" si="29"/>
        <v>44743</v>
      </c>
      <c r="N317" s="26">
        <f t="shared" si="30"/>
        <v>44927</v>
      </c>
      <c r="O317" s="26">
        <f t="shared" si="30"/>
        <v>44958</v>
      </c>
      <c r="P317" t="str">
        <f>IF(AND('Customer LTV'!$D$5&gt;=$N317,'Customer LTV'!$D$5&lt;$O317),"Y","N")</f>
        <v>Y</v>
      </c>
      <c r="Q317" t="str">
        <f>IF(AND('Customer LTV'!$D$6&gt;=$N317,'Customer LTV'!$D$6&lt;$O317),"Y","N")</f>
        <v>N</v>
      </c>
      <c r="R317" t="str">
        <f>INDEX(customers!$F:$F,MATCH(subscriptions!$B317,customers!$A:$A,0))</f>
        <v>Retail</v>
      </c>
      <c r="S317" t="str">
        <f>INDEX(customers!$I:$I,MATCH(subscriptions!$B317,customers!$A:$A,0))</f>
        <v>Paid Search</v>
      </c>
    </row>
    <row r="318" spans="1:19" x14ac:dyDescent="0.25">
      <c r="A318" t="s">
        <v>419</v>
      </c>
      <c r="B318" t="s">
        <v>402</v>
      </c>
      <c r="C318" t="s">
        <v>17</v>
      </c>
      <c r="D318" s="26" t="s">
        <v>4</v>
      </c>
      <c r="E318" s="26">
        <v>44973</v>
      </c>
      <c r="F318" s="26">
        <v>45003</v>
      </c>
      <c r="G318" t="s">
        <v>53</v>
      </c>
      <c r="H318">
        <v>75</v>
      </c>
      <c r="I318" s="26">
        <f t="shared" si="25"/>
        <v>44756</v>
      </c>
      <c r="J318" s="26">
        <f t="shared" si="26"/>
        <v>45593</v>
      </c>
      <c r="K318" s="26" t="str">
        <f t="shared" si="27"/>
        <v>Basic</v>
      </c>
      <c r="L318" s="26" t="str">
        <f t="shared" si="28"/>
        <v>Monthly</v>
      </c>
      <c r="M318" s="26">
        <f t="shared" si="29"/>
        <v>44743</v>
      </c>
      <c r="N318" s="26">
        <f t="shared" si="30"/>
        <v>44958</v>
      </c>
      <c r="O318" s="26">
        <f t="shared" si="30"/>
        <v>44986</v>
      </c>
      <c r="P318" t="str">
        <f>IF(AND('Customer LTV'!$D$5&gt;=$N318,'Customer LTV'!$D$5&lt;$O318),"Y","N")</f>
        <v>N</v>
      </c>
      <c r="Q318" t="str">
        <f>IF(AND('Customer LTV'!$D$6&gt;=$N318,'Customer LTV'!$D$6&lt;$O318),"Y","N")</f>
        <v>N</v>
      </c>
      <c r="R318" t="str">
        <f>INDEX(customers!$F:$F,MATCH(subscriptions!$B318,customers!$A:$A,0))</f>
        <v>Retail</v>
      </c>
      <c r="S318" t="str">
        <f>INDEX(customers!$I:$I,MATCH(subscriptions!$B318,customers!$A:$A,0))</f>
        <v>Paid Search</v>
      </c>
    </row>
    <row r="319" spans="1:19" x14ac:dyDescent="0.25">
      <c r="A319" t="s">
        <v>422</v>
      </c>
      <c r="B319" t="s">
        <v>402</v>
      </c>
      <c r="C319" t="s">
        <v>17</v>
      </c>
      <c r="D319" s="26" t="s">
        <v>4</v>
      </c>
      <c r="E319" s="26">
        <v>45004</v>
      </c>
      <c r="F319" s="26">
        <v>45034</v>
      </c>
      <c r="G319" t="s">
        <v>53</v>
      </c>
      <c r="H319">
        <v>75</v>
      </c>
      <c r="I319" s="26">
        <f t="shared" si="25"/>
        <v>44756</v>
      </c>
      <c r="J319" s="26">
        <f t="shared" si="26"/>
        <v>45593</v>
      </c>
      <c r="K319" s="26" t="str">
        <f t="shared" si="27"/>
        <v>Basic</v>
      </c>
      <c r="L319" s="26" t="str">
        <f t="shared" si="28"/>
        <v>Monthly</v>
      </c>
      <c r="M319" s="26">
        <f t="shared" si="29"/>
        <v>44743</v>
      </c>
      <c r="N319" s="26">
        <f t="shared" si="30"/>
        <v>44986</v>
      </c>
      <c r="O319" s="26">
        <f t="shared" si="30"/>
        <v>45017</v>
      </c>
      <c r="P319" t="str">
        <f>IF(AND('Customer LTV'!$D$5&gt;=$N319,'Customer LTV'!$D$5&lt;$O319),"Y","N")</f>
        <v>N</v>
      </c>
      <c r="Q319" t="str">
        <f>IF(AND('Customer LTV'!$D$6&gt;=$N319,'Customer LTV'!$D$6&lt;$O319),"Y","N")</f>
        <v>N</v>
      </c>
      <c r="R319" t="str">
        <f>INDEX(customers!$F:$F,MATCH(subscriptions!$B319,customers!$A:$A,0))</f>
        <v>Retail</v>
      </c>
      <c r="S319" t="str">
        <f>INDEX(customers!$I:$I,MATCH(subscriptions!$B319,customers!$A:$A,0))</f>
        <v>Paid Search</v>
      </c>
    </row>
    <row r="320" spans="1:19" x14ac:dyDescent="0.25">
      <c r="A320" t="s">
        <v>424</v>
      </c>
      <c r="B320" t="s">
        <v>402</v>
      </c>
      <c r="C320" t="s">
        <v>17</v>
      </c>
      <c r="D320" s="26" t="s">
        <v>4</v>
      </c>
      <c r="E320" s="26">
        <v>45035</v>
      </c>
      <c r="F320" s="26">
        <v>45065</v>
      </c>
      <c r="G320" t="s">
        <v>55</v>
      </c>
      <c r="H320">
        <v>75</v>
      </c>
      <c r="I320" s="26">
        <f t="shared" si="25"/>
        <v>44756</v>
      </c>
      <c r="J320" s="26">
        <f t="shared" si="26"/>
        <v>45593</v>
      </c>
      <c r="K320" s="26" t="str">
        <f t="shared" si="27"/>
        <v>Basic</v>
      </c>
      <c r="L320" s="26" t="str">
        <f t="shared" si="28"/>
        <v>Monthly</v>
      </c>
      <c r="M320" s="26">
        <f t="shared" si="29"/>
        <v>44743</v>
      </c>
      <c r="N320" s="26">
        <f t="shared" si="30"/>
        <v>45017</v>
      </c>
      <c r="O320" s="26">
        <f t="shared" si="30"/>
        <v>45047</v>
      </c>
      <c r="P320" t="str">
        <f>IF(AND('Customer LTV'!$D$5&gt;=$N320,'Customer LTV'!$D$5&lt;$O320),"Y","N")</f>
        <v>N</v>
      </c>
      <c r="Q320" t="str">
        <f>IF(AND('Customer LTV'!$D$6&gt;=$N320,'Customer LTV'!$D$6&lt;$O320),"Y","N")</f>
        <v>N</v>
      </c>
      <c r="R320" t="str">
        <f>INDEX(customers!$F:$F,MATCH(subscriptions!$B320,customers!$A:$A,0))</f>
        <v>Retail</v>
      </c>
      <c r="S320" t="str">
        <f>INDEX(customers!$I:$I,MATCH(subscriptions!$B320,customers!$A:$A,0))</f>
        <v>Paid Search</v>
      </c>
    </row>
    <row r="321" spans="1:19" x14ac:dyDescent="0.25">
      <c r="A321" t="s">
        <v>427</v>
      </c>
      <c r="B321" t="s">
        <v>402</v>
      </c>
      <c r="C321" t="s">
        <v>18</v>
      </c>
      <c r="D321" s="26" t="s">
        <v>4</v>
      </c>
      <c r="E321" s="26">
        <v>45066</v>
      </c>
      <c r="F321" s="26">
        <v>45096</v>
      </c>
      <c r="G321" t="s">
        <v>53</v>
      </c>
      <c r="H321">
        <v>135</v>
      </c>
      <c r="I321" s="26">
        <f t="shared" si="25"/>
        <v>44756</v>
      </c>
      <c r="J321" s="26">
        <f t="shared" si="26"/>
        <v>45593</v>
      </c>
      <c r="K321" s="26" t="str">
        <f t="shared" si="27"/>
        <v>Basic</v>
      </c>
      <c r="L321" s="26" t="str">
        <f t="shared" si="28"/>
        <v>Monthly</v>
      </c>
      <c r="M321" s="26">
        <f t="shared" si="29"/>
        <v>44743</v>
      </c>
      <c r="N321" s="26">
        <f t="shared" si="30"/>
        <v>45047</v>
      </c>
      <c r="O321" s="26">
        <f t="shared" si="30"/>
        <v>45078</v>
      </c>
      <c r="P321" t="str">
        <f>IF(AND('Customer LTV'!$D$5&gt;=$N321,'Customer LTV'!$D$5&lt;$O321),"Y","N")</f>
        <v>N</v>
      </c>
      <c r="Q321" t="str">
        <f>IF(AND('Customer LTV'!$D$6&gt;=$N321,'Customer LTV'!$D$6&lt;$O321),"Y","N")</f>
        <v>N</v>
      </c>
      <c r="R321" t="str">
        <f>INDEX(customers!$F:$F,MATCH(subscriptions!$B321,customers!$A:$A,0))</f>
        <v>Retail</v>
      </c>
      <c r="S321" t="str">
        <f>INDEX(customers!$I:$I,MATCH(subscriptions!$B321,customers!$A:$A,0))</f>
        <v>Paid Search</v>
      </c>
    </row>
    <row r="322" spans="1:19" x14ac:dyDescent="0.25">
      <c r="A322" t="s">
        <v>429</v>
      </c>
      <c r="B322" t="s">
        <v>402</v>
      </c>
      <c r="C322" t="s">
        <v>18</v>
      </c>
      <c r="D322" s="26" t="s">
        <v>4</v>
      </c>
      <c r="E322" s="26">
        <v>45097</v>
      </c>
      <c r="F322" s="26">
        <v>45127</v>
      </c>
      <c r="G322" t="s">
        <v>53</v>
      </c>
      <c r="H322">
        <v>135</v>
      </c>
      <c r="I322" s="26">
        <f t="shared" ref="I322:I385" si="31">_xlfn.MINIFS($E:$E,$B:$B,B322)</f>
        <v>44756</v>
      </c>
      <c r="J322" s="26">
        <f t="shared" ref="J322:J385" si="32">_xlfn.MAXIFS($E:$E,$B:$B,B322)</f>
        <v>45593</v>
      </c>
      <c r="K322" s="26" t="str">
        <f t="shared" si="27"/>
        <v>Basic</v>
      </c>
      <c r="L322" s="26" t="str">
        <f t="shared" si="28"/>
        <v>Monthly</v>
      </c>
      <c r="M322" s="26">
        <f t="shared" si="29"/>
        <v>44743</v>
      </c>
      <c r="N322" s="26">
        <f t="shared" si="30"/>
        <v>45078</v>
      </c>
      <c r="O322" s="26">
        <f t="shared" si="30"/>
        <v>45108</v>
      </c>
      <c r="P322" t="str">
        <f>IF(AND('Customer LTV'!$D$5&gt;=$N322,'Customer LTV'!$D$5&lt;$O322),"Y","N")</f>
        <v>N</v>
      </c>
      <c r="Q322" t="str">
        <f>IF(AND('Customer LTV'!$D$6&gt;=$N322,'Customer LTV'!$D$6&lt;$O322),"Y","N")</f>
        <v>N</v>
      </c>
      <c r="R322" t="str">
        <f>INDEX(customers!$F:$F,MATCH(subscriptions!$B322,customers!$A:$A,0))</f>
        <v>Retail</v>
      </c>
      <c r="S322" t="str">
        <f>INDEX(customers!$I:$I,MATCH(subscriptions!$B322,customers!$A:$A,0))</f>
        <v>Paid Search</v>
      </c>
    </row>
    <row r="323" spans="1:19" x14ac:dyDescent="0.25">
      <c r="A323" t="s">
        <v>432</v>
      </c>
      <c r="B323" t="s">
        <v>402</v>
      </c>
      <c r="C323" t="s">
        <v>18</v>
      </c>
      <c r="D323" s="26" t="s">
        <v>4</v>
      </c>
      <c r="E323" s="26">
        <v>45128</v>
      </c>
      <c r="F323" s="26">
        <v>45158</v>
      </c>
      <c r="G323" t="s">
        <v>53</v>
      </c>
      <c r="H323">
        <v>135</v>
      </c>
      <c r="I323" s="26">
        <f t="shared" si="31"/>
        <v>44756</v>
      </c>
      <c r="J323" s="26">
        <f t="shared" si="32"/>
        <v>45593</v>
      </c>
      <c r="K323" s="26" t="str">
        <f t="shared" ref="K323:K386" si="33">INDEX($C:$C,MATCH($I323,$E:$E,0))</f>
        <v>Basic</v>
      </c>
      <c r="L323" s="26" t="str">
        <f t="shared" ref="L323:L386" si="34">INDEX($D:$D,MATCH($I323,$E:$E,0))</f>
        <v>Monthly</v>
      </c>
      <c r="M323" s="26">
        <f t="shared" ref="M323:M386" si="35">EOMONTH(I323,-1)+1</f>
        <v>44743</v>
      </c>
      <c r="N323" s="26">
        <f t="shared" si="30"/>
        <v>45108</v>
      </c>
      <c r="O323" s="26">
        <f t="shared" si="30"/>
        <v>45139</v>
      </c>
      <c r="P323" t="str">
        <f>IF(AND('Customer LTV'!$D$5&gt;=$N323,'Customer LTV'!$D$5&lt;$O323),"Y","N")</f>
        <v>N</v>
      </c>
      <c r="Q323" t="str">
        <f>IF(AND('Customer LTV'!$D$6&gt;=$N323,'Customer LTV'!$D$6&lt;$O323),"Y","N")</f>
        <v>N</v>
      </c>
      <c r="R323" t="str">
        <f>INDEX(customers!$F:$F,MATCH(subscriptions!$B323,customers!$A:$A,0))</f>
        <v>Retail</v>
      </c>
      <c r="S323" t="str">
        <f>INDEX(customers!$I:$I,MATCH(subscriptions!$B323,customers!$A:$A,0))</f>
        <v>Paid Search</v>
      </c>
    </row>
    <row r="324" spans="1:19" x14ac:dyDescent="0.25">
      <c r="A324" t="s">
        <v>434</v>
      </c>
      <c r="B324" t="s">
        <v>402</v>
      </c>
      <c r="C324" t="s">
        <v>18</v>
      </c>
      <c r="D324" s="26" t="s">
        <v>4</v>
      </c>
      <c r="E324" s="26">
        <v>45159</v>
      </c>
      <c r="F324" s="26">
        <v>45189</v>
      </c>
      <c r="G324" t="s">
        <v>53</v>
      </c>
      <c r="H324">
        <v>135</v>
      </c>
      <c r="I324" s="26">
        <f t="shared" si="31"/>
        <v>44756</v>
      </c>
      <c r="J324" s="26">
        <f t="shared" si="32"/>
        <v>45593</v>
      </c>
      <c r="K324" s="26" t="str">
        <f t="shared" si="33"/>
        <v>Basic</v>
      </c>
      <c r="L324" s="26" t="str">
        <f t="shared" si="34"/>
        <v>Monthly</v>
      </c>
      <c r="M324" s="26">
        <f t="shared" si="35"/>
        <v>44743</v>
      </c>
      <c r="N324" s="26">
        <f t="shared" si="30"/>
        <v>45139</v>
      </c>
      <c r="O324" s="26">
        <f t="shared" si="30"/>
        <v>45170</v>
      </c>
      <c r="P324" t="str">
        <f>IF(AND('Customer LTV'!$D$5&gt;=$N324,'Customer LTV'!$D$5&lt;$O324),"Y","N")</f>
        <v>N</v>
      </c>
      <c r="Q324" t="str">
        <f>IF(AND('Customer LTV'!$D$6&gt;=$N324,'Customer LTV'!$D$6&lt;$O324),"Y","N")</f>
        <v>N</v>
      </c>
      <c r="R324" t="str">
        <f>INDEX(customers!$F:$F,MATCH(subscriptions!$B324,customers!$A:$A,0))</f>
        <v>Retail</v>
      </c>
      <c r="S324" t="str">
        <f>INDEX(customers!$I:$I,MATCH(subscriptions!$B324,customers!$A:$A,0))</f>
        <v>Paid Search</v>
      </c>
    </row>
    <row r="325" spans="1:19" x14ac:dyDescent="0.25">
      <c r="A325" t="s">
        <v>436</v>
      </c>
      <c r="B325" t="s">
        <v>402</v>
      </c>
      <c r="C325" t="s">
        <v>18</v>
      </c>
      <c r="D325" s="26" t="s">
        <v>4</v>
      </c>
      <c r="E325" s="26">
        <v>45190</v>
      </c>
      <c r="F325" s="26">
        <v>45220</v>
      </c>
      <c r="G325" t="s">
        <v>53</v>
      </c>
      <c r="H325">
        <v>135</v>
      </c>
      <c r="I325" s="26">
        <f t="shared" si="31"/>
        <v>44756</v>
      </c>
      <c r="J325" s="26">
        <f t="shared" si="32"/>
        <v>45593</v>
      </c>
      <c r="K325" s="26" t="str">
        <f t="shared" si="33"/>
        <v>Basic</v>
      </c>
      <c r="L325" s="26" t="str">
        <f t="shared" si="34"/>
        <v>Monthly</v>
      </c>
      <c r="M325" s="26">
        <f t="shared" si="35"/>
        <v>44743</v>
      </c>
      <c r="N325" s="26">
        <f t="shared" si="30"/>
        <v>45170</v>
      </c>
      <c r="O325" s="26">
        <f t="shared" si="30"/>
        <v>45200</v>
      </c>
      <c r="P325" t="str">
        <f>IF(AND('Customer LTV'!$D$5&gt;=$N325,'Customer LTV'!$D$5&lt;$O325),"Y","N")</f>
        <v>N</v>
      </c>
      <c r="Q325" t="str">
        <f>IF(AND('Customer LTV'!$D$6&gt;=$N325,'Customer LTV'!$D$6&lt;$O325),"Y","N")</f>
        <v>N</v>
      </c>
      <c r="R325" t="str">
        <f>INDEX(customers!$F:$F,MATCH(subscriptions!$B325,customers!$A:$A,0))</f>
        <v>Retail</v>
      </c>
      <c r="S325" t="str">
        <f>INDEX(customers!$I:$I,MATCH(subscriptions!$B325,customers!$A:$A,0))</f>
        <v>Paid Search</v>
      </c>
    </row>
    <row r="326" spans="1:19" x14ac:dyDescent="0.25">
      <c r="A326" t="s">
        <v>439</v>
      </c>
      <c r="B326" t="s">
        <v>402</v>
      </c>
      <c r="C326" t="s">
        <v>18</v>
      </c>
      <c r="D326" s="26" t="s">
        <v>4</v>
      </c>
      <c r="E326" s="26">
        <v>45221</v>
      </c>
      <c r="F326" s="26">
        <v>45251</v>
      </c>
      <c r="G326" t="s">
        <v>54</v>
      </c>
      <c r="H326">
        <v>135</v>
      </c>
      <c r="I326" s="26">
        <f t="shared" si="31"/>
        <v>44756</v>
      </c>
      <c r="J326" s="26">
        <f t="shared" si="32"/>
        <v>45593</v>
      </c>
      <c r="K326" s="26" t="str">
        <f t="shared" si="33"/>
        <v>Basic</v>
      </c>
      <c r="L326" s="26" t="str">
        <f t="shared" si="34"/>
        <v>Monthly</v>
      </c>
      <c r="M326" s="26">
        <f t="shared" si="35"/>
        <v>44743</v>
      </c>
      <c r="N326" s="26">
        <f t="shared" si="30"/>
        <v>45200</v>
      </c>
      <c r="O326" s="26">
        <f t="shared" si="30"/>
        <v>45231</v>
      </c>
      <c r="P326" t="str">
        <f>IF(AND('Customer LTV'!$D$5&gt;=$N326,'Customer LTV'!$D$5&lt;$O326),"Y","N")</f>
        <v>N</v>
      </c>
      <c r="Q326" t="str">
        <f>IF(AND('Customer LTV'!$D$6&gt;=$N326,'Customer LTV'!$D$6&lt;$O326),"Y","N")</f>
        <v>N</v>
      </c>
      <c r="R326" t="str">
        <f>INDEX(customers!$F:$F,MATCH(subscriptions!$B326,customers!$A:$A,0))</f>
        <v>Retail</v>
      </c>
      <c r="S326" t="str">
        <f>INDEX(customers!$I:$I,MATCH(subscriptions!$B326,customers!$A:$A,0))</f>
        <v>Paid Search</v>
      </c>
    </row>
    <row r="327" spans="1:19" x14ac:dyDescent="0.25">
      <c r="A327" t="s">
        <v>441</v>
      </c>
      <c r="B327" t="s">
        <v>402</v>
      </c>
      <c r="C327" t="s">
        <v>17</v>
      </c>
      <c r="D327" s="26" t="s">
        <v>4</v>
      </c>
      <c r="E327" s="26">
        <v>45252</v>
      </c>
      <c r="F327" s="26">
        <v>45282</v>
      </c>
      <c r="G327" t="s">
        <v>55</v>
      </c>
      <c r="H327">
        <v>75</v>
      </c>
      <c r="I327" s="26">
        <f t="shared" si="31"/>
        <v>44756</v>
      </c>
      <c r="J327" s="26">
        <f t="shared" si="32"/>
        <v>45593</v>
      </c>
      <c r="K327" s="26" t="str">
        <f t="shared" si="33"/>
        <v>Basic</v>
      </c>
      <c r="L327" s="26" t="str">
        <f t="shared" si="34"/>
        <v>Monthly</v>
      </c>
      <c r="M327" s="26">
        <f t="shared" si="35"/>
        <v>44743</v>
      </c>
      <c r="N327" s="26">
        <f t="shared" si="30"/>
        <v>45231</v>
      </c>
      <c r="O327" s="26">
        <f t="shared" si="30"/>
        <v>45261</v>
      </c>
      <c r="P327" t="str">
        <f>IF(AND('Customer LTV'!$D$5&gt;=$N327,'Customer LTV'!$D$5&lt;$O327),"Y","N")</f>
        <v>N</v>
      </c>
      <c r="Q327" t="str">
        <f>IF(AND('Customer LTV'!$D$6&gt;=$N327,'Customer LTV'!$D$6&lt;$O327),"Y","N")</f>
        <v>N</v>
      </c>
      <c r="R327" t="str">
        <f>INDEX(customers!$F:$F,MATCH(subscriptions!$B327,customers!$A:$A,0))</f>
        <v>Retail</v>
      </c>
      <c r="S327" t="str">
        <f>INDEX(customers!$I:$I,MATCH(subscriptions!$B327,customers!$A:$A,0))</f>
        <v>Paid Search</v>
      </c>
    </row>
    <row r="328" spans="1:19" x14ac:dyDescent="0.25">
      <c r="A328" t="s">
        <v>444</v>
      </c>
      <c r="B328" t="s">
        <v>402</v>
      </c>
      <c r="C328" t="s">
        <v>18</v>
      </c>
      <c r="D328" s="26" t="s">
        <v>4</v>
      </c>
      <c r="E328" s="26">
        <v>45283</v>
      </c>
      <c r="F328" s="26">
        <v>45313</v>
      </c>
      <c r="G328" t="s">
        <v>53</v>
      </c>
      <c r="H328">
        <v>135</v>
      </c>
      <c r="I328" s="26">
        <f t="shared" si="31"/>
        <v>44756</v>
      </c>
      <c r="J328" s="26">
        <f t="shared" si="32"/>
        <v>45593</v>
      </c>
      <c r="K328" s="26" t="str">
        <f t="shared" si="33"/>
        <v>Basic</v>
      </c>
      <c r="L328" s="26" t="str">
        <f t="shared" si="34"/>
        <v>Monthly</v>
      </c>
      <c r="M328" s="26">
        <f t="shared" si="35"/>
        <v>44743</v>
      </c>
      <c r="N328" s="26">
        <f t="shared" si="30"/>
        <v>45261</v>
      </c>
      <c r="O328" s="26">
        <f t="shared" si="30"/>
        <v>45292</v>
      </c>
      <c r="P328" t="str">
        <f>IF(AND('Customer LTV'!$D$5&gt;=$N328,'Customer LTV'!$D$5&lt;$O328),"Y","N")</f>
        <v>N</v>
      </c>
      <c r="Q328" t="str">
        <f>IF(AND('Customer LTV'!$D$6&gt;=$N328,'Customer LTV'!$D$6&lt;$O328),"Y","N")</f>
        <v>Y</v>
      </c>
      <c r="R328" t="str">
        <f>INDEX(customers!$F:$F,MATCH(subscriptions!$B328,customers!$A:$A,0))</f>
        <v>Retail</v>
      </c>
      <c r="S328" t="str">
        <f>INDEX(customers!$I:$I,MATCH(subscriptions!$B328,customers!$A:$A,0))</f>
        <v>Paid Search</v>
      </c>
    </row>
    <row r="329" spans="1:19" x14ac:dyDescent="0.25">
      <c r="A329" t="s">
        <v>446</v>
      </c>
      <c r="B329" t="s">
        <v>402</v>
      </c>
      <c r="C329" t="s">
        <v>18</v>
      </c>
      <c r="D329" s="26" t="s">
        <v>4</v>
      </c>
      <c r="E329" s="26">
        <v>45314</v>
      </c>
      <c r="F329" s="26">
        <v>45344</v>
      </c>
      <c r="G329" t="s">
        <v>53</v>
      </c>
      <c r="H329">
        <v>135</v>
      </c>
      <c r="I329" s="26">
        <f t="shared" si="31"/>
        <v>44756</v>
      </c>
      <c r="J329" s="26">
        <f t="shared" si="32"/>
        <v>45593</v>
      </c>
      <c r="K329" s="26" t="str">
        <f t="shared" si="33"/>
        <v>Basic</v>
      </c>
      <c r="L329" s="26" t="str">
        <f t="shared" si="34"/>
        <v>Monthly</v>
      </c>
      <c r="M329" s="26">
        <f t="shared" si="35"/>
        <v>44743</v>
      </c>
      <c r="N329" s="26">
        <f t="shared" si="30"/>
        <v>45292</v>
      </c>
      <c r="O329" s="26">
        <f t="shared" si="30"/>
        <v>45323</v>
      </c>
      <c r="P329" t="str">
        <f>IF(AND('Customer LTV'!$D$5&gt;=$N329,'Customer LTV'!$D$5&lt;$O329),"Y","N")</f>
        <v>N</v>
      </c>
      <c r="Q329" t="str">
        <f>IF(AND('Customer LTV'!$D$6&gt;=$N329,'Customer LTV'!$D$6&lt;$O329),"Y","N")</f>
        <v>N</v>
      </c>
      <c r="R329" t="str">
        <f>INDEX(customers!$F:$F,MATCH(subscriptions!$B329,customers!$A:$A,0))</f>
        <v>Retail</v>
      </c>
      <c r="S329" t="str">
        <f>INDEX(customers!$I:$I,MATCH(subscriptions!$B329,customers!$A:$A,0))</f>
        <v>Paid Search</v>
      </c>
    </row>
    <row r="330" spans="1:19" x14ac:dyDescent="0.25">
      <c r="A330" t="s">
        <v>448</v>
      </c>
      <c r="B330" t="s">
        <v>402</v>
      </c>
      <c r="C330" t="s">
        <v>18</v>
      </c>
      <c r="D330" s="26" t="s">
        <v>4</v>
      </c>
      <c r="E330" s="26">
        <v>45345</v>
      </c>
      <c r="F330" s="26">
        <v>45375</v>
      </c>
      <c r="G330" t="s">
        <v>53</v>
      </c>
      <c r="H330">
        <v>135</v>
      </c>
      <c r="I330" s="26">
        <f t="shared" si="31"/>
        <v>44756</v>
      </c>
      <c r="J330" s="26">
        <f t="shared" si="32"/>
        <v>45593</v>
      </c>
      <c r="K330" s="26" t="str">
        <f t="shared" si="33"/>
        <v>Basic</v>
      </c>
      <c r="L330" s="26" t="str">
        <f t="shared" si="34"/>
        <v>Monthly</v>
      </c>
      <c r="M330" s="26">
        <f t="shared" si="35"/>
        <v>44743</v>
      </c>
      <c r="N330" s="26">
        <f t="shared" si="30"/>
        <v>45323</v>
      </c>
      <c r="O330" s="26">
        <f t="shared" si="30"/>
        <v>45352</v>
      </c>
      <c r="P330" t="str">
        <f>IF(AND('Customer LTV'!$D$5&gt;=$N330,'Customer LTV'!$D$5&lt;$O330),"Y","N")</f>
        <v>N</v>
      </c>
      <c r="Q330" t="str">
        <f>IF(AND('Customer LTV'!$D$6&gt;=$N330,'Customer LTV'!$D$6&lt;$O330),"Y","N")</f>
        <v>N</v>
      </c>
      <c r="R330" t="str">
        <f>INDEX(customers!$F:$F,MATCH(subscriptions!$B330,customers!$A:$A,0))</f>
        <v>Retail</v>
      </c>
      <c r="S330" t="str">
        <f>INDEX(customers!$I:$I,MATCH(subscriptions!$B330,customers!$A:$A,0))</f>
        <v>Paid Search</v>
      </c>
    </row>
    <row r="331" spans="1:19" x14ac:dyDescent="0.25">
      <c r="A331" t="s">
        <v>451</v>
      </c>
      <c r="B331" t="s">
        <v>402</v>
      </c>
      <c r="C331" t="s">
        <v>18</v>
      </c>
      <c r="D331" s="26" t="s">
        <v>4</v>
      </c>
      <c r="E331" s="26">
        <v>45376</v>
      </c>
      <c r="F331" s="26">
        <v>45406</v>
      </c>
      <c r="G331" t="s">
        <v>53</v>
      </c>
      <c r="H331">
        <v>135</v>
      </c>
      <c r="I331" s="26">
        <f t="shared" si="31"/>
        <v>44756</v>
      </c>
      <c r="J331" s="26">
        <f t="shared" si="32"/>
        <v>45593</v>
      </c>
      <c r="K331" s="26" t="str">
        <f t="shared" si="33"/>
        <v>Basic</v>
      </c>
      <c r="L331" s="26" t="str">
        <f t="shared" si="34"/>
        <v>Monthly</v>
      </c>
      <c r="M331" s="26">
        <f t="shared" si="35"/>
        <v>44743</v>
      </c>
      <c r="N331" s="26">
        <f t="shared" si="30"/>
        <v>45352</v>
      </c>
      <c r="O331" s="26">
        <f t="shared" si="30"/>
        <v>45383</v>
      </c>
      <c r="P331" t="str">
        <f>IF(AND('Customer LTV'!$D$5&gt;=$N331,'Customer LTV'!$D$5&lt;$O331),"Y","N")</f>
        <v>N</v>
      </c>
      <c r="Q331" t="str">
        <f>IF(AND('Customer LTV'!$D$6&gt;=$N331,'Customer LTV'!$D$6&lt;$O331),"Y","N")</f>
        <v>N</v>
      </c>
      <c r="R331" t="str">
        <f>INDEX(customers!$F:$F,MATCH(subscriptions!$B331,customers!$A:$A,0))</f>
        <v>Retail</v>
      </c>
      <c r="S331" t="str">
        <f>INDEX(customers!$I:$I,MATCH(subscriptions!$B331,customers!$A:$A,0))</f>
        <v>Paid Search</v>
      </c>
    </row>
    <row r="332" spans="1:19" x14ac:dyDescent="0.25">
      <c r="A332" t="s">
        <v>453</v>
      </c>
      <c r="B332" t="s">
        <v>402</v>
      </c>
      <c r="C332" t="s">
        <v>18</v>
      </c>
      <c r="D332" s="26" t="s">
        <v>4</v>
      </c>
      <c r="E332" s="26">
        <v>45407</v>
      </c>
      <c r="F332" s="26">
        <v>45437</v>
      </c>
      <c r="G332" t="s">
        <v>53</v>
      </c>
      <c r="H332">
        <v>135</v>
      </c>
      <c r="I332" s="26">
        <f t="shared" si="31"/>
        <v>44756</v>
      </c>
      <c r="J332" s="26">
        <f t="shared" si="32"/>
        <v>45593</v>
      </c>
      <c r="K332" s="26" t="str">
        <f t="shared" si="33"/>
        <v>Basic</v>
      </c>
      <c r="L332" s="26" t="str">
        <f t="shared" si="34"/>
        <v>Monthly</v>
      </c>
      <c r="M332" s="26">
        <f t="shared" si="35"/>
        <v>44743</v>
      </c>
      <c r="N332" s="26">
        <f t="shared" si="30"/>
        <v>45383</v>
      </c>
      <c r="O332" s="26">
        <f t="shared" si="30"/>
        <v>45413</v>
      </c>
      <c r="P332" t="str">
        <f>IF(AND('Customer LTV'!$D$5&gt;=$N332,'Customer LTV'!$D$5&lt;$O332),"Y","N")</f>
        <v>N</v>
      </c>
      <c r="Q332" t="str">
        <f>IF(AND('Customer LTV'!$D$6&gt;=$N332,'Customer LTV'!$D$6&lt;$O332),"Y","N")</f>
        <v>N</v>
      </c>
      <c r="R332" t="str">
        <f>INDEX(customers!$F:$F,MATCH(subscriptions!$B332,customers!$A:$A,0))</f>
        <v>Retail</v>
      </c>
      <c r="S332" t="str">
        <f>INDEX(customers!$I:$I,MATCH(subscriptions!$B332,customers!$A:$A,0))</f>
        <v>Paid Search</v>
      </c>
    </row>
    <row r="333" spans="1:19" x14ac:dyDescent="0.25">
      <c r="A333" t="s">
        <v>456</v>
      </c>
      <c r="B333" t="s">
        <v>402</v>
      </c>
      <c r="C333" t="s">
        <v>18</v>
      </c>
      <c r="D333" s="26" t="s">
        <v>4</v>
      </c>
      <c r="E333" s="26">
        <v>45438</v>
      </c>
      <c r="F333" s="26">
        <v>45468</v>
      </c>
      <c r="G333" t="s">
        <v>53</v>
      </c>
      <c r="H333">
        <v>135</v>
      </c>
      <c r="I333" s="26">
        <f t="shared" si="31"/>
        <v>44756</v>
      </c>
      <c r="J333" s="26">
        <f t="shared" si="32"/>
        <v>45593</v>
      </c>
      <c r="K333" s="26" t="str">
        <f t="shared" si="33"/>
        <v>Basic</v>
      </c>
      <c r="L333" s="26" t="str">
        <f t="shared" si="34"/>
        <v>Monthly</v>
      </c>
      <c r="M333" s="26">
        <f t="shared" si="35"/>
        <v>44743</v>
      </c>
      <c r="N333" s="26">
        <f t="shared" si="30"/>
        <v>45413</v>
      </c>
      <c r="O333" s="26">
        <f t="shared" si="30"/>
        <v>45444</v>
      </c>
      <c r="P333" t="str">
        <f>IF(AND('Customer LTV'!$D$5&gt;=$N333,'Customer LTV'!$D$5&lt;$O333),"Y","N")</f>
        <v>N</v>
      </c>
      <c r="Q333" t="str">
        <f>IF(AND('Customer LTV'!$D$6&gt;=$N333,'Customer LTV'!$D$6&lt;$O333),"Y","N")</f>
        <v>N</v>
      </c>
      <c r="R333" t="str">
        <f>INDEX(customers!$F:$F,MATCH(subscriptions!$B333,customers!$A:$A,0))</f>
        <v>Retail</v>
      </c>
      <c r="S333" t="str">
        <f>INDEX(customers!$I:$I,MATCH(subscriptions!$B333,customers!$A:$A,0))</f>
        <v>Paid Search</v>
      </c>
    </row>
    <row r="334" spans="1:19" x14ac:dyDescent="0.25">
      <c r="A334" t="s">
        <v>458</v>
      </c>
      <c r="B334" t="s">
        <v>402</v>
      </c>
      <c r="C334" t="s">
        <v>18</v>
      </c>
      <c r="D334" s="26" t="s">
        <v>4</v>
      </c>
      <c r="E334" s="26">
        <v>45469</v>
      </c>
      <c r="F334" s="26">
        <v>45499</v>
      </c>
      <c r="G334" t="s">
        <v>53</v>
      </c>
      <c r="H334">
        <v>135</v>
      </c>
      <c r="I334" s="26">
        <f t="shared" si="31"/>
        <v>44756</v>
      </c>
      <c r="J334" s="26">
        <f t="shared" si="32"/>
        <v>45593</v>
      </c>
      <c r="K334" s="26" t="str">
        <f t="shared" si="33"/>
        <v>Basic</v>
      </c>
      <c r="L334" s="26" t="str">
        <f t="shared" si="34"/>
        <v>Monthly</v>
      </c>
      <c r="M334" s="26">
        <f t="shared" si="35"/>
        <v>44743</v>
      </c>
      <c r="N334" s="26">
        <f t="shared" si="30"/>
        <v>45444</v>
      </c>
      <c r="O334" s="26">
        <f t="shared" si="30"/>
        <v>45474</v>
      </c>
      <c r="P334" t="str">
        <f>IF(AND('Customer LTV'!$D$5&gt;=$N334,'Customer LTV'!$D$5&lt;$O334),"Y","N")</f>
        <v>N</v>
      </c>
      <c r="Q334" t="str">
        <f>IF(AND('Customer LTV'!$D$6&gt;=$N334,'Customer LTV'!$D$6&lt;$O334),"Y","N")</f>
        <v>N</v>
      </c>
      <c r="R334" t="str">
        <f>INDEX(customers!$F:$F,MATCH(subscriptions!$B334,customers!$A:$A,0))</f>
        <v>Retail</v>
      </c>
      <c r="S334" t="str">
        <f>INDEX(customers!$I:$I,MATCH(subscriptions!$B334,customers!$A:$A,0))</f>
        <v>Paid Search</v>
      </c>
    </row>
    <row r="335" spans="1:19" x14ac:dyDescent="0.25">
      <c r="A335" t="s">
        <v>461</v>
      </c>
      <c r="B335" t="s">
        <v>402</v>
      </c>
      <c r="C335" t="s">
        <v>18</v>
      </c>
      <c r="D335" s="26" t="s">
        <v>4</v>
      </c>
      <c r="E335" s="26">
        <v>45500</v>
      </c>
      <c r="F335" s="26">
        <v>45530</v>
      </c>
      <c r="G335" t="s">
        <v>53</v>
      </c>
      <c r="H335">
        <v>135</v>
      </c>
      <c r="I335" s="26">
        <f t="shared" si="31"/>
        <v>44756</v>
      </c>
      <c r="J335" s="26">
        <f t="shared" si="32"/>
        <v>45593</v>
      </c>
      <c r="K335" s="26" t="str">
        <f t="shared" si="33"/>
        <v>Basic</v>
      </c>
      <c r="L335" s="26" t="str">
        <f t="shared" si="34"/>
        <v>Monthly</v>
      </c>
      <c r="M335" s="26">
        <f t="shared" si="35"/>
        <v>44743</v>
      </c>
      <c r="N335" s="26">
        <f t="shared" si="30"/>
        <v>45474</v>
      </c>
      <c r="O335" s="26">
        <f t="shared" si="30"/>
        <v>45505</v>
      </c>
      <c r="P335" t="str">
        <f>IF(AND('Customer LTV'!$D$5&gt;=$N335,'Customer LTV'!$D$5&lt;$O335),"Y","N")</f>
        <v>N</v>
      </c>
      <c r="Q335" t="str">
        <f>IF(AND('Customer LTV'!$D$6&gt;=$N335,'Customer LTV'!$D$6&lt;$O335),"Y","N")</f>
        <v>N</v>
      </c>
      <c r="R335" t="str">
        <f>INDEX(customers!$F:$F,MATCH(subscriptions!$B335,customers!$A:$A,0))</f>
        <v>Retail</v>
      </c>
      <c r="S335" t="str">
        <f>INDEX(customers!$I:$I,MATCH(subscriptions!$B335,customers!$A:$A,0))</f>
        <v>Paid Search</v>
      </c>
    </row>
    <row r="336" spans="1:19" x14ac:dyDescent="0.25">
      <c r="A336" t="s">
        <v>463</v>
      </c>
      <c r="B336" t="s">
        <v>402</v>
      </c>
      <c r="C336" t="s">
        <v>18</v>
      </c>
      <c r="D336" s="26" t="s">
        <v>4</v>
      </c>
      <c r="E336" s="26">
        <v>45531</v>
      </c>
      <c r="F336" s="26">
        <v>45561</v>
      </c>
      <c r="G336" t="s">
        <v>53</v>
      </c>
      <c r="H336">
        <v>135</v>
      </c>
      <c r="I336" s="26">
        <f t="shared" si="31"/>
        <v>44756</v>
      </c>
      <c r="J336" s="26">
        <f t="shared" si="32"/>
        <v>45593</v>
      </c>
      <c r="K336" s="26" t="str">
        <f t="shared" si="33"/>
        <v>Basic</v>
      </c>
      <c r="L336" s="26" t="str">
        <f t="shared" si="34"/>
        <v>Monthly</v>
      </c>
      <c r="M336" s="26">
        <f t="shared" si="35"/>
        <v>44743</v>
      </c>
      <c r="N336" s="26">
        <f t="shared" si="30"/>
        <v>45505</v>
      </c>
      <c r="O336" s="26">
        <f t="shared" si="30"/>
        <v>45536</v>
      </c>
      <c r="P336" t="str">
        <f>IF(AND('Customer LTV'!$D$5&gt;=$N336,'Customer LTV'!$D$5&lt;$O336),"Y","N")</f>
        <v>N</v>
      </c>
      <c r="Q336" t="str">
        <f>IF(AND('Customer LTV'!$D$6&gt;=$N336,'Customer LTV'!$D$6&lt;$O336),"Y","N")</f>
        <v>N</v>
      </c>
      <c r="R336" t="str">
        <f>INDEX(customers!$F:$F,MATCH(subscriptions!$B336,customers!$A:$A,0))</f>
        <v>Retail</v>
      </c>
      <c r="S336" t="str">
        <f>INDEX(customers!$I:$I,MATCH(subscriptions!$B336,customers!$A:$A,0))</f>
        <v>Paid Search</v>
      </c>
    </row>
    <row r="337" spans="1:19" x14ac:dyDescent="0.25">
      <c r="A337" t="s">
        <v>465</v>
      </c>
      <c r="B337" t="s">
        <v>402</v>
      </c>
      <c r="C337" t="s">
        <v>18</v>
      </c>
      <c r="D337" s="26" t="s">
        <v>4</v>
      </c>
      <c r="E337" s="26">
        <v>45562</v>
      </c>
      <c r="F337" s="26">
        <v>45592</v>
      </c>
      <c r="G337" t="s">
        <v>53</v>
      </c>
      <c r="H337">
        <v>135</v>
      </c>
      <c r="I337" s="26">
        <f t="shared" si="31"/>
        <v>44756</v>
      </c>
      <c r="J337" s="26">
        <f t="shared" si="32"/>
        <v>45593</v>
      </c>
      <c r="K337" s="26" t="str">
        <f t="shared" si="33"/>
        <v>Basic</v>
      </c>
      <c r="L337" s="26" t="str">
        <f t="shared" si="34"/>
        <v>Monthly</v>
      </c>
      <c r="M337" s="26">
        <f t="shared" si="35"/>
        <v>44743</v>
      </c>
      <c r="N337" s="26">
        <f t="shared" si="30"/>
        <v>45536</v>
      </c>
      <c r="O337" s="26">
        <f t="shared" si="30"/>
        <v>45566</v>
      </c>
      <c r="P337" t="str">
        <f>IF(AND('Customer LTV'!$D$5&gt;=$N337,'Customer LTV'!$D$5&lt;$O337),"Y","N")</f>
        <v>N</v>
      </c>
      <c r="Q337" t="str">
        <f>IF(AND('Customer LTV'!$D$6&gt;=$N337,'Customer LTV'!$D$6&lt;$O337),"Y","N")</f>
        <v>N</v>
      </c>
      <c r="R337" t="str">
        <f>INDEX(customers!$F:$F,MATCH(subscriptions!$B337,customers!$A:$A,0))</f>
        <v>Retail</v>
      </c>
      <c r="S337" t="str">
        <f>INDEX(customers!$I:$I,MATCH(subscriptions!$B337,customers!$A:$A,0))</f>
        <v>Paid Search</v>
      </c>
    </row>
    <row r="338" spans="1:19" x14ac:dyDescent="0.25">
      <c r="A338" t="s">
        <v>468</v>
      </c>
      <c r="B338" t="s">
        <v>402</v>
      </c>
      <c r="C338" t="s">
        <v>18</v>
      </c>
      <c r="D338" s="26" t="s">
        <v>4</v>
      </c>
      <c r="E338" s="26">
        <v>45593</v>
      </c>
      <c r="F338" s="26">
        <v>45620</v>
      </c>
      <c r="G338" t="s">
        <v>56</v>
      </c>
      <c r="H338">
        <v>135</v>
      </c>
      <c r="I338" s="26">
        <f t="shared" si="31"/>
        <v>44756</v>
      </c>
      <c r="J338" s="26">
        <f t="shared" si="32"/>
        <v>45593</v>
      </c>
      <c r="K338" s="26" t="str">
        <f t="shared" si="33"/>
        <v>Basic</v>
      </c>
      <c r="L338" s="26" t="str">
        <f t="shared" si="34"/>
        <v>Monthly</v>
      </c>
      <c r="M338" s="26">
        <f t="shared" si="35"/>
        <v>44743</v>
      </c>
      <c r="N338" s="26">
        <f t="shared" si="30"/>
        <v>45566</v>
      </c>
      <c r="O338" s="26">
        <f t="shared" si="30"/>
        <v>45597</v>
      </c>
      <c r="P338" t="str">
        <f>IF(AND('Customer LTV'!$D$5&gt;=$N338,'Customer LTV'!$D$5&lt;$O338),"Y","N")</f>
        <v>N</v>
      </c>
      <c r="Q338" t="str">
        <f>IF(AND('Customer LTV'!$D$6&gt;=$N338,'Customer LTV'!$D$6&lt;$O338),"Y","N")</f>
        <v>N</v>
      </c>
      <c r="R338" t="str">
        <f>INDEX(customers!$F:$F,MATCH(subscriptions!$B338,customers!$A:$A,0))</f>
        <v>Retail</v>
      </c>
      <c r="S338" t="str">
        <f>INDEX(customers!$I:$I,MATCH(subscriptions!$B338,customers!$A:$A,0))</f>
        <v>Paid Search</v>
      </c>
    </row>
    <row r="339" spans="1:19" x14ac:dyDescent="0.25">
      <c r="A339" t="s">
        <v>2588</v>
      </c>
      <c r="B339" t="s">
        <v>2587</v>
      </c>
      <c r="C339" t="s">
        <v>17</v>
      </c>
      <c r="D339" s="26" t="s">
        <v>5</v>
      </c>
      <c r="E339" s="26">
        <v>45301</v>
      </c>
      <c r="F339" s="26">
        <v>45658</v>
      </c>
      <c r="G339" t="s">
        <v>53</v>
      </c>
      <c r="H339">
        <v>50</v>
      </c>
      <c r="I339" s="26">
        <f t="shared" si="31"/>
        <v>45301</v>
      </c>
      <c r="J339" s="26">
        <f t="shared" si="32"/>
        <v>45301</v>
      </c>
      <c r="K339" s="26" t="str">
        <f t="shared" si="33"/>
        <v>Basic</v>
      </c>
      <c r="L339" s="26" t="str">
        <f t="shared" si="34"/>
        <v>Annual</v>
      </c>
      <c r="M339" s="26">
        <f t="shared" si="35"/>
        <v>45292</v>
      </c>
      <c r="N339" s="26">
        <f t="shared" ref="N339:O402" si="36">EOMONTH(E339,-1)+1</f>
        <v>45292</v>
      </c>
      <c r="O339" s="26">
        <f t="shared" si="36"/>
        <v>45658</v>
      </c>
      <c r="P339" t="str">
        <f>IF(AND('Customer LTV'!$D$5&gt;=$N339,'Customer LTV'!$D$5&lt;$O339),"Y","N")</f>
        <v>N</v>
      </c>
      <c r="Q339" t="str">
        <f>IF(AND('Customer LTV'!$D$6&gt;=$N339,'Customer LTV'!$D$6&lt;$O339),"Y","N")</f>
        <v>N</v>
      </c>
      <c r="R339" t="str">
        <f>INDEX(customers!$F:$F,MATCH(subscriptions!$B339,customers!$A:$A,0))</f>
        <v>Healthcare</v>
      </c>
      <c r="S339" t="str">
        <f>INDEX(customers!$I:$I,MATCH(subscriptions!$B339,customers!$A:$A,0))</f>
        <v>Affiliate</v>
      </c>
    </row>
    <row r="340" spans="1:19" x14ac:dyDescent="0.25">
      <c r="A340" t="s">
        <v>88</v>
      </c>
      <c r="B340" t="s">
        <v>87</v>
      </c>
      <c r="C340" t="s">
        <v>18</v>
      </c>
      <c r="D340" s="26" t="s">
        <v>4</v>
      </c>
      <c r="E340" s="26">
        <v>45503</v>
      </c>
      <c r="F340" s="26">
        <v>45533</v>
      </c>
      <c r="G340" t="s">
        <v>53</v>
      </c>
      <c r="H340">
        <v>135</v>
      </c>
      <c r="I340" s="26">
        <f t="shared" si="31"/>
        <v>45503</v>
      </c>
      <c r="J340" s="26">
        <f t="shared" si="32"/>
        <v>45627</v>
      </c>
      <c r="K340" s="26" t="str">
        <f t="shared" si="33"/>
        <v>Basic</v>
      </c>
      <c r="L340" s="26" t="str">
        <f t="shared" si="34"/>
        <v>Monthly</v>
      </c>
      <c r="M340" s="26">
        <f t="shared" si="35"/>
        <v>45474</v>
      </c>
      <c r="N340" s="26">
        <f t="shared" si="36"/>
        <v>45474</v>
      </c>
      <c r="O340" s="26">
        <f t="shared" si="36"/>
        <v>45505</v>
      </c>
      <c r="P340" t="str">
        <f>IF(AND('Customer LTV'!$D$5&gt;=$N340,'Customer LTV'!$D$5&lt;$O340),"Y","N")</f>
        <v>N</v>
      </c>
      <c r="Q340" t="str">
        <f>IF(AND('Customer LTV'!$D$6&gt;=$N340,'Customer LTV'!$D$6&lt;$O340),"Y","N")</f>
        <v>N</v>
      </c>
      <c r="R340" t="str">
        <f>INDEX(customers!$F:$F,MATCH(subscriptions!$B340,customers!$A:$A,0))</f>
        <v>Retail</v>
      </c>
      <c r="S340" t="str">
        <f>INDEX(customers!$I:$I,MATCH(subscriptions!$B340,customers!$A:$A,0))</f>
        <v>Email</v>
      </c>
    </row>
    <row r="341" spans="1:19" x14ac:dyDescent="0.25">
      <c r="A341" t="s">
        <v>90</v>
      </c>
      <c r="B341" t="s">
        <v>87</v>
      </c>
      <c r="C341" t="s">
        <v>18</v>
      </c>
      <c r="D341" s="26" t="s">
        <v>4</v>
      </c>
      <c r="E341" s="26">
        <v>45534</v>
      </c>
      <c r="F341" s="26">
        <v>45564</v>
      </c>
      <c r="G341" t="s">
        <v>53</v>
      </c>
      <c r="H341">
        <v>135</v>
      </c>
      <c r="I341" s="26">
        <f t="shared" si="31"/>
        <v>45503</v>
      </c>
      <c r="J341" s="26">
        <f t="shared" si="32"/>
        <v>45627</v>
      </c>
      <c r="K341" s="26" t="str">
        <f t="shared" si="33"/>
        <v>Basic</v>
      </c>
      <c r="L341" s="26" t="str">
        <f t="shared" si="34"/>
        <v>Monthly</v>
      </c>
      <c r="M341" s="26">
        <f t="shared" si="35"/>
        <v>45474</v>
      </c>
      <c r="N341" s="26">
        <f t="shared" si="36"/>
        <v>45505</v>
      </c>
      <c r="O341" s="26">
        <f t="shared" si="36"/>
        <v>45536</v>
      </c>
      <c r="P341" t="str">
        <f>IF(AND('Customer LTV'!$D$5&gt;=$N341,'Customer LTV'!$D$5&lt;$O341),"Y","N")</f>
        <v>N</v>
      </c>
      <c r="Q341" t="str">
        <f>IF(AND('Customer LTV'!$D$6&gt;=$N341,'Customer LTV'!$D$6&lt;$O341),"Y","N")</f>
        <v>N</v>
      </c>
      <c r="R341" t="str">
        <f>INDEX(customers!$F:$F,MATCH(subscriptions!$B341,customers!$A:$A,0))</f>
        <v>Retail</v>
      </c>
      <c r="S341" t="str">
        <f>INDEX(customers!$I:$I,MATCH(subscriptions!$B341,customers!$A:$A,0))</f>
        <v>Email</v>
      </c>
    </row>
    <row r="342" spans="1:19" x14ac:dyDescent="0.25">
      <c r="A342" t="s">
        <v>92</v>
      </c>
      <c r="B342" t="s">
        <v>87</v>
      </c>
      <c r="C342" t="s">
        <v>18</v>
      </c>
      <c r="D342" s="26" t="s">
        <v>4</v>
      </c>
      <c r="E342" s="26">
        <v>45565</v>
      </c>
      <c r="F342" s="26">
        <v>45595</v>
      </c>
      <c r="G342" t="s">
        <v>53</v>
      </c>
      <c r="H342">
        <v>135</v>
      </c>
      <c r="I342" s="26">
        <f t="shared" si="31"/>
        <v>45503</v>
      </c>
      <c r="J342" s="26">
        <f t="shared" si="32"/>
        <v>45627</v>
      </c>
      <c r="K342" s="26" t="str">
        <f t="shared" si="33"/>
        <v>Basic</v>
      </c>
      <c r="L342" s="26" t="str">
        <f t="shared" si="34"/>
        <v>Monthly</v>
      </c>
      <c r="M342" s="26">
        <f t="shared" si="35"/>
        <v>45474</v>
      </c>
      <c r="N342" s="26">
        <f t="shared" si="36"/>
        <v>45536</v>
      </c>
      <c r="O342" s="26">
        <f t="shared" si="36"/>
        <v>45566</v>
      </c>
      <c r="P342" t="str">
        <f>IF(AND('Customer LTV'!$D$5&gt;=$N342,'Customer LTV'!$D$5&lt;$O342),"Y","N")</f>
        <v>N</v>
      </c>
      <c r="Q342" t="str">
        <f>IF(AND('Customer LTV'!$D$6&gt;=$N342,'Customer LTV'!$D$6&lt;$O342),"Y","N")</f>
        <v>N</v>
      </c>
      <c r="R342" t="str">
        <f>INDEX(customers!$F:$F,MATCH(subscriptions!$B342,customers!$A:$A,0))</f>
        <v>Retail</v>
      </c>
      <c r="S342" t="str">
        <f>INDEX(customers!$I:$I,MATCH(subscriptions!$B342,customers!$A:$A,0))</f>
        <v>Email</v>
      </c>
    </row>
    <row r="343" spans="1:19" x14ac:dyDescent="0.25">
      <c r="A343" t="s">
        <v>95</v>
      </c>
      <c r="B343" t="s">
        <v>87</v>
      </c>
      <c r="C343" t="s">
        <v>18</v>
      </c>
      <c r="D343" s="26" t="s">
        <v>4</v>
      </c>
      <c r="E343" s="26">
        <v>45596</v>
      </c>
      <c r="F343" s="26">
        <v>45626</v>
      </c>
      <c r="G343" t="s">
        <v>53</v>
      </c>
      <c r="H343">
        <v>135</v>
      </c>
      <c r="I343" s="26">
        <f t="shared" si="31"/>
        <v>45503</v>
      </c>
      <c r="J343" s="26">
        <f t="shared" si="32"/>
        <v>45627</v>
      </c>
      <c r="K343" s="26" t="str">
        <f t="shared" si="33"/>
        <v>Basic</v>
      </c>
      <c r="L343" s="26" t="str">
        <f t="shared" si="34"/>
        <v>Monthly</v>
      </c>
      <c r="M343" s="26">
        <f t="shared" si="35"/>
        <v>45474</v>
      </c>
      <c r="N343" s="26">
        <f t="shared" si="36"/>
        <v>45566</v>
      </c>
      <c r="O343" s="26">
        <f t="shared" si="36"/>
        <v>45597</v>
      </c>
      <c r="P343" t="str">
        <f>IF(AND('Customer LTV'!$D$5&gt;=$N343,'Customer LTV'!$D$5&lt;$O343),"Y","N")</f>
        <v>N</v>
      </c>
      <c r="Q343" t="str">
        <f>IF(AND('Customer LTV'!$D$6&gt;=$N343,'Customer LTV'!$D$6&lt;$O343),"Y","N")</f>
        <v>N</v>
      </c>
      <c r="R343" t="str">
        <f>INDEX(customers!$F:$F,MATCH(subscriptions!$B343,customers!$A:$A,0))</f>
        <v>Retail</v>
      </c>
      <c r="S343" t="str">
        <f>INDEX(customers!$I:$I,MATCH(subscriptions!$B343,customers!$A:$A,0))</f>
        <v>Email</v>
      </c>
    </row>
    <row r="344" spans="1:19" x14ac:dyDescent="0.25">
      <c r="A344" t="s">
        <v>98</v>
      </c>
      <c r="B344" t="s">
        <v>87</v>
      </c>
      <c r="C344" t="s">
        <v>18</v>
      </c>
      <c r="D344" s="26" t="s">
        <v>4</v>
      </c>
      <c r="E344" s="26">
        <v>45627</v>
      </c>
      <c r="F344" s="26">
        <v>45657</v>
      </c>
      <c r="G344" t="s">
        <v>53</v>
      </c>
      <c r="H344">
        <v>135</v>
      </c>
      <c r="I344" s="26">
        <f t="shared" si="31"/>
        <v>45503</v>
      </c>
      <c r="J344" s="26">
        <f t="shared" si="32"/>
        <v>45627</v>
      </c>
      <c r="K344" s="26" t="str">
        <f t="shared" si="33"/>
        <v>Basic</v>
      </c>
      <c r="L344" s="26" t="str">
        <f t="shared" si="34"/>
        <v>Monthly</v>
      </c>
      <c r="M344" s="26">
        <f t="shared" si="35"/>
        <v>45474</v>
      </c>
      <c r="N344" s="26">
        <f t="shared" si="36"/>
        <v>45627</v>
      </c>
      <c r="O344" s="26">
        <f t="shared" si="36"/>
        <v>45627</v>
      </c>
      <c r="P344" t="str">
        <f>IF(AND('Customer LTV'!$D$5&gt;=$N344,'Customer LTV'!$D$5&lt;$O344),"Y","N")</f>
        <v>N</v>
      </c>
      <c r="Q344" t="str">
        <f>IF(AND('Customer LTV'!$D$6&gt;=$N344,'Customer LTV'!$D$6&lt;$O344),"Y","N")</f>
        <v>N</v>
      </c>
      <c r="R344" t="str">
        <f>INDEX(customers!$F:$F,MATCH(subscriptions!$B344,customers!$A:$A,0))</f>
        <v>Retail</v>
      </c>
      <c r="S344" t="str">
        <f>INDEX(customers!$I:$I,MATCH(subscriptions!$B344,customers!$A:$A,0))</f>
        <v>Email</v>
      </c>
    </row>
    <row r="345" spans="1:19" x14ac:dyDescent="0.25">
      <c r="A345" t="s">
        <v>1482</v>
      </c>
      <c r="B345" t="s">
        <v>1481</v>
      </c>
      <c r="C345" t="s">
        <v>17</v>
      </c>
      <c r="D345" s="26" t="s">
        <v>5</v>
      </c>
      <c r="E345" s="26">
        <v>45270</v>
      </c>
      <c r="F345" s="26">
        <v>45635</v>
      </c>
      <c r="G345" t="s">
        <v>53</v>
      </c>
      <c r="H345">
        <v>50</v>
      </c>
      <c r="I345" s="26">
        <f t="shared" si="31"/>
        <v>45270</v>
      </c>
      <c r="J345" s="26">
        <f t="shared" si="32"/>
        <v>45636</v>
      </c>
      <c r="K345" s="26" t="str">
        <f t="shared" si="33"/>
        <v>Basic</v>
      </c>
      <c r="L345" s="26" t="str">
        <f t="shared" si="34"/>
        <v>Annual</v>
      </c>
      <c r="M345" s="26">
        <f t="shared" si="35"/>
        <v>45261</v>
      </c>
      <c r="N345" s="26">
        <f t="shared" si="36"/>
        <v>45261</v>
      </c>
      <c r="O345" s="26">
        <f t="shared" si="36"/>
        <v>45627</v>
      </c>
      <c r="P345" t="str">
        <f>IF(AND('Customer LTV'!$D$5&gt;=$N345,'Customer LTV'!$D$5&lt;$O345),"Y","N")</f>
        <v>N</v>
      </c>
      <c r="Q345" t="str">
        <f>IF(AND('Customer LTV'!$D$6&gt;=$N345,'Customer LTV'!$D$6&lt;$O345),"Y","N")</f>
        <v>Y</v>
      </c>
      <c r="R345" t="str">
        <f>INDEX(customers!$F:$F,MATCH(subscriptions!$B345,customers!$A:$A,0))</f>
        <v>Education</v>
      </c>
      <c r="S345" t="str">
        <f>INDEX(customers!$I:$I,MATCH(subscriptions!$B345,customers!$A:$A,0))</f>
        <v>Social Media</v>
      </c>
    </row>
    <row r="346" spans="1:19" x14ac:dyDescent="0.25">
      <c r="A346" t="s">
        <v>1484</v>
      </c>
      <c r="B346" t="s">
        <v>1481</v>
      </c>
      <c r="C346" t="s">
        <v>17</v>
      </c>
      <c r="D346" s="26" t="s">
        <v>5</v>
      </c>
      <c r="E346" s="26">
        <v>45636</v>
      </c>
      <c r="F346" s="26">
        <v>45658</v>
      </c>
      <c r="G346" t="s">
        <v>53</v>
      </c>
      <c r="H346">
        <v>50</v>
      </c>
      <c r="I346" s="26">
        <f t="shared" si="31"/>
        <v>45270</v>
      </c>
      <c r="J346" s="26">
        <f t="shared" si="32"/>
        <v>45636</v>
      </c>
      <c r="K346" s="26" t="str">
        <f t="shared" si="33"/>
        <v>Basic</v>
      </c>
      <c r="L346" s="26" t="str">
        <f t="shared" si="34"/>
        <v>Annual</v>
      </c>
      <c r="M346" s="26">
        <f t="shared" si="35"/>
        <v>45261</v>
      </c>
      <c r="N346" s="26">
        <f t="shared" si="36"/>
        <v>45627</v>
      </c>
      <c r="O346" s="26">
        <f t="shared" si="36"/>
        <v>45658</v>
      </c>
      <c r="P346" t="str">
        <f>IF(AND('Customer LTV'!$D$5&gt;=$N346,'Customer LTV'!$D$5&lt;$O346),"Y","N")</f>
        <v>N</v>
      </c>
      <c r="Q346" t="str">
        <f>IF(AND('Customer LTV'!$D$6&gt;=$N346,'Customer LTV'!$D$6&lt;$O346),"Y","N")</f>
        <v>N</v>
      </c>
      <c r="R346" t="str">
        <f>INDEX(customers!$F:$F,MATCH(subscriptions!$B346,customers!$A:$A,0))</f>
        <v>Education</v>
      </c>
      <c r="S346" t="str">
        <f>INDEX(customers!$I:$I,MATCH(subscriptions!$B346,customers!$A:$A,0))</f>
        <v>Social Media</v>
      </c>
    </row>
    <row r="347" spans="1:19" x14ac:dyDescent="0.25">
      <c r="A347" t="s">
        <v>871</v>
      </c>
      <c r="B347" t="s">
        <v>870</v>
      </c>
      <c r="C347" t="s">
        <v>18</v>
      </c>
      <c r="D347" s="26" t="s">
        <v>4</v>
      </c>
      <c r="E347" s="26">
        <v>45519</v>
      </c>
      <c r="F347" s="26">
        <v>45549</v>
      </c>
      <c r="G347" t="s">
        <v>53</v>
      </c>
      <c r="H347">
        <v>135</v>
      </c>
      <c r="I347" s="26">
        <f t="shared" si="31"/>
        <v>45519</v>
      </c>
      <c r="J347" s="26">
        <f t="shared" si="32"/>
        <v>45581</v>
      </c>
      <c r="K347" s="26" t="str">
        <f t="shared" si="33"/>
        <v>Basic</v>
      </c>
      <c r="L347" s="26" t="str">
        <f t="shared" si="34"/>
        <v>Monthly</v>
      </c>
      <c r="M347" s="26">
        <f t="shared" si="35"/>
        <v>45505</v>
      </c>
      <c r="N347" s="26">
        <f t="shared" si="36"/>
        <v>45505</v>
      </c>
      <c r="O347" s="26">
        <f t="shared" si="36"/>
        <v>45536</v>
      </c>
      <c r="P347" t="str">
        <f>IF(AND('Customer LTV'!$D$5&gt;=$N347,'Customer LTV'!$D$5&lt;$O347),"Y","N")</f>
        <v>N</v>
      </c>
      <c r="Q347" t="str">
        <f>IF(AND('Customer LTV'!$D$6&gt;=$N347,'Customer LTV'!$D$6&lt;$O347),"Y","N")</f>
        <v>N</v>
      </c>
      <c r="R347" t="str">
        <f>INDEX(customers!$F:$F,MATCH(subscriptions!$B347,customers!$A:$A,0))</f>
        <v>Tech</v>
      </c>
      <c r="S347" t="str">
        <f>INDEX(customers!$I:$I,MATCH(subscriptions!$B347,customers!$A:$A,0))</f>
        <v>Content</v>
      </c>
    </row>
    <row r="348" spans="1:19" x14ac:dyDescent="0.25">
      <c r="A348" t="s">
        <v>873</v>
      </c>
      <c r="B348" t="s">
        <v>870</v>
      </c>
      <c r="C348" t="s">
        <v>18</v>
      </c>
      <c r="D348" s="26" t="s">
        <v>4</v>
      </c>
      <c r="E348" s="26">
        <v>45550</v>
      </c>
      <c r="F348" s="26">
        <v>45580</v>
      </c>
      <c r="G348" t="s">
        <v>53</v>
      </c>
      <c r="H348">
        <v>135</v>
      </c>
      <c r="I348" s="26">
        <f t="shared" si="31"/>
        <v>45519</v>
      </c>
      <c r="J348" s="26">
        <f t="shared" si="32"/>
        <v>45581</v>
      </c>
      <c r="K348" s="26" t="str">
        <f t="shared" si="33"/>
        <v>Basic</v>
      </c>
      <c r="L348" s="26" t="str">
        <f t="shared" si="34"/>
        <v>Monthly</v>
      </c>
      <c r="M348" s="26">
        <f t="shared" si="35"/>
        <v>45505</v>
      </c>
      <c r="N348" s="26">
        <f t="shared" si="36"/>
        <v>45536</v>
      </c>
      <c r="O348" s="26">
        <f t="shared" si="36"/>
        <v>45566</v>
      </c>
      <c r="P348" t="str">
        <f>IF(AND('Customer LTV'!$D$5&gt;=$N348,'Customer LTV'!$D$5&lt;$O348),"Y","N")</f>
        <v>N</v>
      </c>
      <c r="Q348" t="str">
        <f>IF(AND('Customer LTV'!$D$6&gt;=$N348,'Customer LTV'!$D$6&lt;$O348),"Y","N")</f>
        <v>N</v>
      </c>
      <c r="R348" t="str">
        <f>INDEX(customers!$F:$F,MATCH(subscriptions!$B348,customers!$A:$A,0))</f>
        <v>Tech</v>
      </c>
      <c r="S348" t="str">
        <f>INDEX(customers!$I:$I,MATCH(subscriptions!$B348,customers!$A:$A,0))</f>
        <v>Content</v>
      </c>
    </row>
    <row r="349" spans="1:19" x14ac:dyDescent="0.25">
      <c r="A349" t="s">
        <v>876</v>
      </c>
      <c r="B349" t="s">
        <v>870</v>
      </c>
      <c r="C349" t="s">
        <v>18</v>
      </c>
      <c r="D349" s="26" t="s">
        <v>4</v>
      </c>
      <c r="E349" s="26">
        <v>45581</v>
      </c>
      <c r="F349" s="26">
        <v>45603</v>
      </c>
      <c r="G349" t="s">
        <v>56</v>
      </c>
      <c r="H349">
        <v>135</v>
      </c>
      <c r="I349" s="26">
        <f t="shared" si="31"/>
        <v>45519</v>
      </c>
      <c r="J349" s="26">
        <f t="shared" si="32"/>
        <v>45581</v>
      </c>
      <c r="K349" s="26" t="str">
        <f t="shared" si="33"/>
        <v>Basic</v>
      </c>
      <c r="L349" s="26" t="str">
        <f t="shared" si="34"/>
        <v>Monthly</v>
      </c>
      <c r="M349" s="26">
        <f t="shared" si="35"/>
        <v>45505</v>
      </c>
      <c r="N349" s="26">
        <f t="shared" si="36"/>
        <v>45566</v>
      </c>
      <c r="O349" s="26">
        <f t="shared" si="36"/>
        <v>45597</v>
      </c>
      <c r="P349" t="str">
        <f>IF(AND('Customer LTV'!$D$5&gt;=$N349,'Customer LTV'!$D$5&lt;$O349),"Y","N")</f>
        <v>N</v>
      </c>
      <c r="Q349" t="str">
        <f>IF(AND('Customer LTV'!$D$6&gt;=$N349,'Customer LTV'!$D$6&lt;$O349),"Y","N")</f>
        <v>N</v>
      </c>
      <c r="R349" t="str">
        <f>INDEX(customers!$F:$F,MATCH(subscriptions!$B349,customers!$A:$A,0))</f>
        <v>Tech</v>
      </c>
      <c r="S349" t="str">
        <f>INDEX(customers!$I:$I,MATCH(subscriptions!$B349,customers!$A:$A,0))</f>
        <v>Content</v>
      </c>
    </row>
    <row r="350" spans="1:19" x14ac:dyDescent="0.25">
      <c r="A350" t="s">
        <v>1101</v>
      </c>
      <c r="B350" t="s">
        <v>1100</v>
      </c>
      <c r="C350" t="s">
        <v>17</v>
      </c>
      <c r="D350" s="26" t="s">
        <v>5</v>
      </c>
      <c r="E350" s="26">
        <v>45450</v>
      </c>
      <c r="F350" s="26">
        <v>45658</v>
      </c>
      <c r="G350" t="s">
        <v>53</v>
      </c>
      <c r="H350">
        <v>50</v>
      </c>
      <c r="I350" s="26">
        <f t="shared" si="31"/>
        <v>45450</v>
      </c>
      <c r="J350" s="26">
        <f t="shared" si="32"/>
        <v>45450</v>
      </c>
      <c r="K350" s="26" t="str">
        <f t="shared" si="33"/>
        <v>Basic</v>
      </c>
      <c r="L350" s="26" t="str">
        <f t="shared" si="34"/>
        <v>Monthly</v>
      </c>
      <c r="M350" s="26">
        <f t="shared" si="35"/>
        <v>45444</v>
      </c>
      <c r="N350" s="26">
        <f t="shared" si="36"/>
        <v>45444</v>
      </c>
      <c r="O350" s="26">
        <f t="shared" si="36"/>
        <v>45658</v>
      </c>
      <c r="P350" t="str">
        <f>IF(AND('Customer LTV'!$D$5&gt;=$N350,'Customer LTV'!$D$5&lt;$O350),"Y","N")</f>
        <v>N</v>
      </c>
      <c r="Q350" t="str">
        <f>IF(AND('Customer LTV'!$D$6&gt;=$N350,'Customer LTV'!$D$6&lt;$O350),"Y","N")</f>
        <v>N</v>
      </c>
      <c r="R350" t="str">
        <f>INDEX(customers!$F:$F,MATCH(subscriptions!$B350,customers!$A:$A,0))</f>
        <v>Healthcare</v>
      </c>
      <c r="S350" t="str">
        <f>INDEX(customers!$I:$I,MATCH(subscriptions!$B350,customers!$A:$A,0))</f>
        <v>Email</v>
      </c>
    </row>
    <row r="351" spans="1:19" x14ac:dyDescent="0.25">
      <c r="A351" t="s">
        <v>2916</v>
      </c>
      <c r="B351" t="s">
        <v>2915</v>
      </c>
      <c r="C351" t="s">
        <v>17</v>
      </c>
      <c r="D351" s="26" t="s">
        <v>4</v>
      </c>
      <c r="E351" s="26">
        <v>45077</v>
      </c>
      <c r="F351" s="26">
        <v>45107</v>
      </c>
      <c r="G351" t="s">
        <v>53</v>
      </c>
      <c r="H351">
        <v>75</v>
      </c>
      <c r="I351" s="26">
        <f t="shared" si="31"/>
        <v>45077</v>
      </c>
      <c r="J351" s="26">
        <f t="shared" si="32"/>
        <v>45635</v>
      </c>
      <c r="K351" s="26" t="str">
        <f t="shared" si="33"/>
        <v>Pro</v>
      </c>
      <c r="L351" s="26" t="str">
        <f t="shared" si="34"/>
        <v>Monthly</v>
      </c>
      <c r="M351" s="26">
        <f t="shared" si="35"/>
        <v>45047</v>
      </c>
      <c r="N351" s="26">
        <f t="shared" si="36"/>
        <v>45047</v>
      </c>
      <c r="O351" s="26">
        <f t="shared" si="36"/>
        <v>45078</v>
      </c>
      <c r="P351" t="str">
        <f>IF(AND('Customer LTV'!$D$5&gt;=$N351,'Customer LTV'!$D$5&lt;$O351),"Y","N")</f>
        <v>N</v>
      </c>
      <c r="Q351" t="str">
        <f>IF(AND('Customer LTV'!$D$6&gt;=$N351,'Customer LTV'!$D$6&lt;$O351),"Y","N")</f>
        <v>N</v>
      </c>
      <c r="R351" t="str">
        <f>INDEX(customers!$F:$F,MATCH(subscriptions!$B351,customers!$A:$A,0))</f>
        <v>Tech</v>
      </c>
      <c r="S351" t="str">
        <f>INDEX(customers!$I:$I,MATCH(subscriptions!$B351,customers!$A:$A,0))</f>
        <v>Affiliate</v>
      </c>
    </row>
    <row r="352" spans="1:19" x14ac:dyDescent="0.25">
      <c r="A352" t="s">
        <v>2919</v>
      </c>
      <c r="B352" t="s">
        <v>2915</v>
      </c>
      <c r="C352" t="s">
        <v>17</v>
      </c>
      <c r="D352" s="26" t="s">
        <v>4</v>
      </c>
      <c r="E352" s="26">
        <v>45108</v>
      </c>
      <c r="F352" s="26">
        <v>45138</v>
      </c>
      <c r="G352" t="s">
        <v>53</v>
      </c>
      <c r="H352">
        <v>75</v>
      </c>
      <c r="I352" s="26">
        <f t="shared" si="31"/>
        <v>45077</v>
      </c>
      <c r="J352" s="26">
        <f t="shared" si="32"/>
        <v>45635</v>
      </c>
      <c r="K352" s="26" t="str">
        <f t="shared" si="33"/>
        <v>Pro</v>
      </c>
      <c r="L352" s="26" t="str">
        <f t="shared" si="34"/>
        <v>Monthly</v>
      </c>
      <c r="M352" s="26">
        <f t="shared" si="35"/>
        <v>45047</v>
      </c>
      <c r="N352" s="26">
        <f t="shared" si="36"/>
        <v>45108</v>
      </c>
      <c r="O352" s="26">
        <f t="shared" si="36"/>
        <v>45108</v>
      </c>
      <c r="P352" t="str">
        <f>IF(AND('Customer LTV'!$D$5&gt;=$N352,'Customer LTV'!$D$5&lt;$O352),"Y","N")</f>
        <v>N</v>
      </c>
      <c r="Q352" t="str">
        <f>IF(AND('Customer LTV'!$D$6&gt;=$N352,'Customer LTV'!$D$6&lt;$O352),"Y","N")</f>
        <v>N</v>
      </c>
      <c r="R352" t="str">
        <f>INDEX(customers!$F:$F,MATCH(subscriptions!$B352,customers!$A:$A,0))</f>
        <v>Tech</v>
      </c>
      <c r="S352" t="str">
        <f>INDEX(customers!$I:$I,MATCH(subscriptions!$B352,customers!$A:$A,0))</f>
        <v>Affiliate</v>
      </c>
    </row>
    <row r="353" spans="1:19" x14ac:dyDescent="0.25">
      <c r="A353" t="s">
        <v>2921</v>
      </c>
      <c r="B353" t="s">
        <v>2915</v>
      </c>
      <c r="C353" t="s">
        <v>17</v>
      </c>
      <c r="D353" s="26" t="s">
        <v>4</v>
      </c>
      <c r="E353" s="26">
        <v>45139</v>
      </c>
      <c r="F353" s="26">
        <v>45169</v>
      </c>
      <c r="G353" t="s">
        <v>53</v>
      </c>
      <c r="H353">
        <v>75</v>
      </c>
      <c r="I353" s="26">
        <f t="shared" si="31"/>
        <v>45077</v>
      </c>
      <c r="J353" s="26">
        <f t="shared" si="32"/>
        <v>45635</v>
      </c>
      <c r="K353" s="26" t="str">
        <f t="shared" si="33"/>
        <v>Pro</v>
      </c>
      <c r="L353" s="26" t="str">
        <f t="shared" si="34"/>
        <v>Monthly</v>
      </c>
      <c r="M353" s="26">
        <f t="shared" si="35"/>
        <v>45047</v>
      </c>
      <c r="N353" s="26">
        <f t="shared" si="36"/>
        <v>45139</v>
      </c>
      <c r="O353" s="26">
        <f t="shared" si="36"/>
        <v>45139</v>
      </c>
      <c r="P353" t="str">
        <f>IF(AND('Customer LTV'!$D$5&gt;=$N353,'Customer LTV'!$D$5&lt;$O353),"Y","N")</f>
        <v>N</v>
      </c>
      <c r="Q353" t="str">
        <f>IF(AND('Customer LTV'!$D$6&gt;=$N353,'Customer LTV'!$D$6&lt;$O353),"Y","N")</f>
        <v>N</v>
      </c>
      <c r="R353" t="str">
        <f>INDEX(customers!$F:$F,MATCH(subscriptions!$B353,customers!$A:$A,0))</f>
        <v>Tech</v>
      </c>
      <c r="S353" t="str">
        <f>INDEX(customers!$I:$I,MATCH(subscriptions!$B353,customers!$A:$A,0))</f>
        <v>Affiliate</v>
      </c>
    </row>
    <row r="354" spans="1:19" x14ac:dyDescent="0.25">
      <c r="A354" t="s">
        <v>2923</v>
      </c>
      <c r="B354" t="s">
        <v>2915</v>
      </c>
      <c r="C354" t="s">
        <v>17</v>
      </c>
      <c r="D354" s="26" t="s">
        <v>4</v>
      </c>
      <c r="E354" s="26">
        <v>45170</v>
      </c>
      <c r="F354" s="26">
        <v>45200</v>
      </c>
      <c r="G354" t="s">
        <v>53</v>
      </c>
      <c r="H354">
        <v>75</v>
      </c>
      <c r="I354" s="26">
        <f t="shared" si="31"/>
        <v>45077</v>
      </c>
      <c r="J354" s="26">
        <f t="shared" si="32"/>
        <v>45635</v>
      </c>
      <c r="K354" s="26" t="str">
        <f t="shared" si="33"/>
        <v>Pro</v>
      </c>
      <c r="L354" s="26" t="str">
        <f t="shared" si="34"/>
        <v>Monthly</v>
      </c>
      <c r="M354" s="26">
        <f t="shared" si="35"/>
        <v>45047</v>
      </c>
      <c r="N354" s="26">
        <f t="shared" si="36"/>
        <v>45170</v>
      </c>
      <c r="O354" s="26">
        <f t="shared" si="36"/>
        <v>45200</v>
      </c>
      <c r="P354" t="str">
        <f>IF(AND('Customer LTV'!$D$5&gt;=$N354,'Customer LTV'!$D$5&lt;$O354),"Y","N")</f>
        <v>N</v>
      </c>
      <c r="Q354" t="str">
        <f>IF(AND('Customer LTV'!$D$6&gt;=$N354,'Customer LTV'!$D$6&lt;$O354),"Y","N")</f>
        <v>N</v>
      </c>
      <c r="R354" t="str">
        <f>INDEX(customers!$F:$F,MATCH(subscriptions!$B354,customers!$A:$A,0))</f>
        <v>Tech</v>
      </c>
      <c r="S354" t="str">
        <f>INDEX(customers!$I:$I,MATCH(subscriptions!$B354,customers!$A:$A,0))</f>
        <v>Affiliate</v>
      </c>
    </row>
    <row r="355" spans="1:19" x14ac:dyDescent="0.25">
      <c r="A355" t="s">
        <v>2926</v>
      </c>
      <c r="B355" t="s">
        <v>2915</v>
      </c>
      <c r="C355" t="s">
        <v>17</v>
      </c>
      <c r="D355" s="26" t="s">
        <v>4</v>
      </c>
      <c r="E355" s="26">
        <v>45201</v>
      </c>
      <c r="F355" s="26">
        <v>45231</v>
      </c>
      <c r="G355" t="s">
        <v>53</v>
      </c>
      <c r="H355">
        <v>75</v>
      </c>
      <c r="I355" s="26">
        <f t="shared" si="31"/>
        <v>45077</v>
      </c>
      <c r="J355" s="26">
        <f t="shared" si="32"/>
        <v>45635</v>
      </c>
      <c r="K355" s="26" t="str">
        <f t="shared" si="33"/>
        <v>Pro</v>
      </c>
      <c r="L355" s="26" t="str">
        <f t="shared" si="34"/>
        <v>Monthly</v>
      </c>
      <c r="M355" s="26">
        <f t="shared" si="35"/>
        <v>45047</v>
      </c>
      <c r="N355" s="26">
        <f t="shared" si="36"/>
        <v>45200</v>
      </c>
      <c r="O355" s="26">
        <f t="shared" si="36"/>
        <v>45231</v>
      </c>
      <c r="P355" t="str">
        <f>IF(AND('Customer LTV'!$D$5&gt;=$N355,'Customer LTV'!$D$5&lt;$O355),"Y","N")</f>
        <v>N</v>
      </c>
      <c r="Q355" t="str">
        <f>IF(AND('Customer LTV'!$D$6&gt;=$N355,'Customer LTV'!$D$6&lt;$O355),"Y","N")</f>
        <v>N</v>
      </c>
      <c r="R355" t="str">
        <f>INDEX(customers!$F:$F,MATCH(subscriptions!$B355,customers!$A:$A,0))</f>
        <v>Tech</v>
      </c>
      <c r="S355" t="str">
        <f>INDEX(customers!$I:$I,MATCH(subscriptions!$B355,customers!$A:$A,0))</f>
        <v>Affiliate</v>
      </c>
    </row>
    <row r="356" spans="1:19" x14ac:dyDescent="0.25">
      <c r="A356" t="s">
        <v>2928</v>
      </c>
      <c r="B356" t="s">
        <v>2915</v>
      </c>
      <c r="C356" t="s">
        <v>17</v>
      </c>
      <c r="D356" s="26" t="s">
        <v>4</v>
      </c>
      <c r="E356" s="26">
        <v>45232</v>
      </c>
      <c r="F356" s="26">
        <v>45262</v>
      </c>
      <c r="G356" t="s">
        <v>53</v>
      </c>
      <c r="H356">
        <v>75</v>
      </c>
      <c r="I356" s="26">
        <f t="shared" si="31"/>
        <v>45077</v>
      </c>
      <c r="J356" s="26">
        <f t="shared" si="32"/>
        <v>45635</v>
      </c>
      <c r="K356" s="26" t="str">
        <f t="shared" si="33"/>
        <v>Pro</v>
      </c>
      <c r="L356" s="26" t="str">
        <f t="shared" si="34"/>
        <v>Monthly</v>
      </c>
      <c r="M356" s="26">
        <f t="shared" si="35"/>
        <v>45047</v>
      </c>
      <c r="N356" s="26">
        <f t="shared" si="36"/>
        <v>45231</v>
      </c>
      <c r="O356" s="26">
        <f t="shared" si="36"/>
        <v>45261</v>
      </c>
      <c r="P356" t="str">
        <f>IF(AND('Customer LTV'!$D$5&gt;=$N356,'Customer LTV'!$D$5&lt;$O356),"Y","N")</f>
        <v>N</v>
      </c>
      <c r="Q356" t="str">
        <f>IF(AND('Customer LTV'!$D$6&gt;=$N356,'Customer LTV'!$D$6&lt;$O356),"Y","N")</f>
        <v>N</v>
      </c>
      <c r="R356" t="str">
        <f>INDEX(customers!$F:$F,MATCH(subscriptions!$B356,customers!$A:$A,0))</f>
        <v>Tech</v>
      </c>
      <c r="S356" t="str">
        <f>INDEX(customers!$I:$I,MATCH(subscriptions!$B356,customers!$A:$A,0))</f>
        <v>Affiliate</v>
      </c>
    </row>
    <row r="357" spans="1:19" x14ac:dyDescent="0.25">
      <c r="A357" t="s">
        <v>2931</v>
      </c>
      <c r="B357" t="s">
        <v>2915</v>
      </c>
      <c r="C357" t="s">
        <v>17</v>
      </c>
      <c r="D357" s="26" t="s">
        <v>4</v>
      </c>
      <c r="E357" s="26">
        <v>45263</v>
      </c>
      <c r="F357" s="26">
        <v>45293</v>
      </c>
      <c r="G357" t="s">
        <v>53</v>
      </c>
      <c r="H357">
        <v>75</v>
      </c>
      <c r="I357" s="26">
        <f t="shared" si="31"/>
        <v>45077</v>
      </c>
      <c r="J357" s="26">
        <f t="shared" si="32"/>
        <v>45635</v>
      </c>
      <c r="K357" s="26" t="str">
        <f t="shared" si="33"/>
        <v>Pro</v>
      </c>
      <c r="L357" s="26" t="str">
        <f t="shared" si="34"/>
        <v>Monthly</v>
      </c>
      <c r="M357" s="26">
        <f t="shared" si="35"/>
        <v>45047</v>
      </c>
      <c r="N357" s="26">
        <f t="shared" si="36"/>
        <v>45261</v>
      </c>
      <c r="O357" s="26">
        <f t="shared" si="36"/>
        <v>45292</v>
      </c>
      <c r="P357" t="str">
        <f>IF(AND('Customer LTV'!$D$5&gt;=$N357,'Customer LTV'!$D$5&lt;$O357),"Y","N")</f>
        <v>N</v>
      </c>
      <c r="Q357" t="str">
        <f>IF(AND('Customer LTV'!$D$6&gt;=$N357,'Customer LTV'!$D$6&lt;$O357),"Y","N")</f>
        <v>Y</v>
      </c>
      <c r="R357" t="str">
        <f>INDEX(customers!$F:$F,MATCH(subscriptions!$B357,customers!$A:$A,0))</f>
        <v>Tech</v>
      </c>
      <c r="S357" t="str">
        <f>INDEX(customers!$I:$I,MATCH(subscriptions!$B357,customers!$A:$A,0))</f>
        <v>Affiliate</v>
      </c>
    </row>
    <row r="358" spans="1:19" x14ac:dyDescent="0.25">
      <c r="A358" t="s">
        <v>2933</v>
      </c>
      <c r="B358" t="s">
        <v>2915</v>
      </c>
      <c r="C358" t="s">
        <v>17</v>
      </c>
      <c r="D358" s="26" t="s">
        <v>4</v>
      </c>
      <c r="E358" s="26">
        <v>45294</v>
      </c>
      <c r="F358" s="26">
        <v>45324</v>
      </c>
      <c r="G358" t="s">
        <v>53</v>
      </c>
      <c r="H358">
        <v>75</v>
      </c>
      <c r="I358" s="26">
        <f t="shared" si="31"/>
        <v>45077</v>
      </c>
      <c r="J358" s="26">
        <f t="shared" si="32"/>
        <v>45635</v>
      </c>
      <c r="K358" s="26" t="str">
        <f t="shared" si="33"/>
        <v>Pro</v>
      </c>
      <c r="L358" s="26" t="str">
        <f t="shared" si="34"/>
        <v>Monthly</v>
      </c>
      <c r="M358" s="26">
        <f t="shared" si="35"/>
        <v>45047</v>
      </c>
      <c r="N358" s="26">
        <f t="shared" si="36"/>
        <v>45292</v>
      </c>
      <c r="O358" s="26">
        <f t="shared" si="36"/>
        <v>45323</v>
      </c>
      <c r="P358" t="str">
        <f>IF(AND('Customer LTV'!$D$5&gt;=$N358,'Customer LTV'!$D$5&lt;$O358),"Y","N")</f>
        <v>N</v>
      </c>
      <c r="Q358" t="str">
        <f>IF(AND('Customer LTV'!$D$6&gt;=$N358,'Customer LTV'!$D$6&lt;$O358),"Y","N")</f>
        <v>N</v>
      </c>
      <c r="R358" t="str">
        <f>INDEX(customers!$F:$F,MATCH(subscriptions!$B358,customers!$A:$A,0))</f>
        <v>Tech</v>
      </c>
      <c r="S358" t="str">
        <f>INDEX(customers!$I:$I,MATCH(subscriptions!$B358,customers!$A:$A,0))</f>
        <v>Affiliate</v>
      </c>
    </row>
    <row r="359" spans="1:19" x14ac:dyDescent="0.25">
      <c r="A359" t="s">
        <v>2935</v>
      </c>
      <c r="B359" t="s">
        <v>2915</v>
      </c>
      <c r="C359" t="s">
        <v>17</v>
      </c>
      <c r="D359" s="26" t="s">
        <v>4</v>
      </c>
      <c r="E359" s="26">
        <v>45325</v>
      </c>
      <c r="F359" s="26">
        <v>45355</v>
      </c>
      <c r="G359" t="s">
        <v>53</v>
      </c>
      <c r="H359">
        <v>75</v>
      </c>
      <c r="I359" s="26">
        <f t="shared" si="31"/>
        <v>45077</v>
      </c>
      <c r="J359" s="26">
        <f t="shared" si="32"/>
        <v>45635</v>
      </c>
      <c r="K359" s="26" t="str">
        <f t="shared" si="33"/>
        <v>Pro</v>
      </c>
      <c r="L359" s="26" t="str">
        <f t="shared" si="34"/>
        <v>Monthly</v>
      </c>
      <c r="M359" s="26">
        <f t="shared" si="35"/>
        <v>45047</v>
      </c>
      <c r="N359" s="26">
        <f t="shared" si="36"/>
        <v>45323</v>
      </c>
      <c r="O359" s="26">
        <f t="shared" si="36"/>
        <v>45352</v>
      </c>
      <c r="P359" t="str">
        <f>IF(AND('Customer LTV'!$D$5&gt;=$N359,'Customer LTV'!$D$5&lt;$O359),"Y","N")</f>
        <v>N</v>
      </c>
      <c r="Q359" t="str">
        <f>IF(AND('Customer LTV'!$D$6&gt;=$N359,'Customer LTV'!$D$6&lt;$O359),"Y","N")</f>
        <v>N</v>
      </c>
      <c r="R359" t="str">
        <f>INDEX(customers!$F:$F,MATCH(subscriptions!$B359,customers!$A:$A,0))</f>
        <v>Tech</v>
      </c>
      <c r="S359" t="str">
        <f>INDEX(customers!$I:$I,MATCH(subscriptions!$B359,customers!$A:$A,0))</f>
        <v>Affiliate</v>
      </c>
    </row>
    <row r="360" spans="1:19" x14ac:dyDescent="0.25">
      <c r="A360" t="s">
        <v>2938</v>
      </c>
      <c r="B360" t="s">
        <v>2915</v>
      </c>
      <c r="C360" t="s">
        <v>17</v>
      </c>
      <c r="D360" s="26" t="s">
        <v>4</v>
      </c>
      <c r="E360" s="26">
        <v>45356</v>
      </c>
      <c r="F360" s="26">
        <v>45386</v>
      </c>
      <c r="G360" t="s">
        <v>53</v>
      </c>
      <c r="H360">
        <v>75</v>
      </c>
      <c r="I360" s="26">
        <f t="shared" si="31"/>
        <v>45077</v>
      </c>
      <c r="J360" s="26">
        <f t="shared" si="32"/>
        <v>45635</v>
      </c>
      <c r="K360" s="26" t="str">
        <f t="shared" si="33"/>
        <v>Pro</v>
      </c>
      <c r="L360" s="26" t="str">
        <f t="shared" si="34"/>
        <v>Monthly</v>
      </c>
      <c r="M360" s="26">
        <f t="shared" si="35"/>
        <v>45047</v>
      </c>
      <c r="N360" s="26">
        <f t="shared" si="36"/>
        <v>45352</v>
      </c>
      <c r="O360" s="26">
        <f t="shared" si="36"/>
        <v>45383</v>
      </c>
      <c r="P360" t="str">
        <f>IF(AND('Customer LTV'!$D$5&gt;=$N360,'Customer LTV'!$D$5&lt;$O360),"Y","N")</f>
        <v>N</v>
      </c>
      <c r="Q360" t="str">
        <f>IF(AND('Customer LTV'!$D$6&gt;=$N360,'Customer LTV'!$D$6&lt;$O360),"Y","N")</f>
        <v>N</v>
      </c>
      <c r="R360" t="str">
        <f>INDEX(customers!$F:$F,MATCH(subscriptions!$B360,customers!$A:$A,0))</f>
        <v>Tech</v>
      </c>
      <c r="S360" t="str">
        <f>INDEX(customers!$I:$I,MATCH(subscriptions!$B360,customers!$A:$A,0))</f>
        <v>Affiliate</v>
      </c>
    </row>
    <row r="361" spans="1:19" x14ac:dyDescent="0.25">
      <c r="A361" t="s">
        <v>2940</v>
      </c>
      <c r="B361" t="s">
        <v>2915</v>
      </c>
      <c r="C361" t="s">
        <v>17</v>
      </c>
      <c r="D361" s="26" t="s">
        <v>4</v>
      </c>
      <c r="E361" s="26">
        <v>45387</v>
      </c>
      <c r="F361" s="26">
        <v>45417</v>
      </c>
      <c r="G361" t="s">
        <v>53</v>
      </c>
      <c r="H361">
        <v>75</v>
      </c>
      <c r="I361" s="26">
        <f t="shared" si="31"/>
        <v>45077</v>
      </c>
      <c r="J361" s="26">
        <f t="shared" si="32"/>
        <v>45635</v>
      </c>
      <c r="K361" s="26" t="str">
        <f t="shared" si="33"/>
        <v>Pro</v>
      </c>
      <c r="L361" s="26" t="str">
        <f t="shared" si="34"/>
        <v>Monthly</v>
      </c>
      <c r="M361" s="26">
        <f t="shared" si="35"/>
        <v>45047</v>
      </c>
      <c r="N361" s="26">
        <f t="shared" si="36"/>
        <v>45383</v>
      </c>
      <c r="O361" s="26">
        <f t="shared" si="36"/>
        <v>45413</v>
      </c>
      <c r="P361" t="str">
        <f>IF(AND('Customer LTV'!$D$5&gt;=$N361,'Customer LTV'!$D$5&lt;$O361),"Y","N")</f>
        <v>N</v>
      </c>
      <c r="Q361" t="str">
        <f>IF(AND('Customer LTV'!$D$6&gt;=$N361,'Customer LTV'!$D$6&lt;$O361),"Y","N")</f>
        <v>N</v>
      </c>
      <c r="R361" t="str">
        <f>INDEX(customers!$F:$F,MATCH(subscriptions!$B361,customers!$A:$A,0))</f>
        <v>Tech</v>
      </c>
      <c r="S361" t="str">
        <f>INDEX(customers!$I:$I,MATCH(subscriptions!$B361,customers!$A:$A,0))</f>
        <v>Affiliate</v>
      </c>
    </row>
    <row r="362" spans="1:19" x14ac:dyDescent="0.25">
      <c r="A362" t="s">
        <v>2943</v>
      </c>
      <c r="B362" t="s">
        <v>2915</v>
      </c>
      <c r="C362" t="s">
        <v>17</v>
      </c>
      <c r="D362" s="26" t="s">
        <v>4</v>
      </c>
      <c r="E362" s="26">
        <v>45418</v>
      </c>
      <c r="F362" s="26">
        <v>45448</v>
      </c>
      <c r="G362" t="s">
        <v>53</v>
      </c>
      <c r="H362">
        <v>75</v>
      </c>
      <c r="I362" s="26">
        <f t="shared" si="31"/>
        <v>45077</v>
      </c>
      <c r="J362" s="26">
        <f t="shared" si="32"/>
        <v>45635</v>
      </c>
      <c r="K362" s="26" t="str">
        <f t="shared" si="33"/>
        <v>Pro</v>
      </c>
      <c r="L362" s="26" t="str">
        <f t="shared" si="34"/>
        <v>Monthly</v>
      </c>
      <c r="M362" s="26">
        <f t="shared" si="35"/>
        <v>45047</v>
      </c>
      <c r="N362" s="26">
        <f t="shared" si="36"/>
        <v>45413</v>
      </c>
      <c r="O362" s="26">
        <f t="shared" si="36"/>
        <v>45444</v>
      </c>
      <c r="P362" t="str">
        <f>IF(AND('Customer LTV'!$D$5&gt;=$N362,'Customer LTV'!$D$5&lt;$O362),"Y","N")</f>
        <v>N</v>
      </c>
      <c r="Q362" t="str">
        <f>IF(AND('Customer LTV'!$D$6&gt;=$N362,'Customer LTV'!$D$6&lt;$O362),"Y","N")</f>
        <v>N</v>
      </c>
      <c r="R362" t="str">
        <f>INDEX(customers!$F:$F,MATCH(subscriptions!$B362,customers!$A:$A,0))</f>
        <v>Tech</v>
      </c>
      <c r="S362" t="str">
        <f>INDEX(customers!$I:$I,MATCH(subscriptions!$B362,customers!$A:$A,0))</f>
        <v>Affiliate</v>
      </c>
    </row>
    <row r="363" spans="1:19" x14ac:dyDescent="0.25">
      <c r="A363" t="s">
        <v>2945</v>
      </c>
      <c r="B363" t="s">
        <v>2915</v>
      </c>
      <c r="C363" t="s">
        <v>17</v>
      </c>
      <c r="D363" s="26" t="s">
        <v>4</v>
      </c>
      <c r="E363" s="26">
        <v>45449</v>
      </c>
      <c r="F363" s="26">
        <v>45479</v>
      </c>
      <c r="G363" t="s">
        <v>53</v>
      </c>
      <c r="H363">
        <v>75</v>
      </c>
      <c r="I363" s="26">
        <f t="shared" si="31"/>
        <v>45077</v>
      </c>
      <c r="J363" s="26">
        <f t="shared" si="32"/>
        <v>45635</v>
      </c>
      <c r="K363" s="26" t="str">
        <f t="shared" si="33"/>
        <v>Pro</v>
      </c>
      <c r="L363" s="26" t="str">
        <f t="shared" si="34"/>
        <v>Monthly</v>
      </c>
      <c r="M363" s="26">
        <f t="shared" si="35"/>
        <v>45047</v>
      </c>
      <c r="N363" s="26">
        <f t="shared" si="36"/>
        <v>45444</v>
      </c>
      <c r="O363" s="26">
        <f t="shared" si="36"/>
        <v>45474</v>
      </c>
      <c r="P363" t="str">
        <f>IF(AND('Customer LTV'!$D$5&gt;=$N363,'Customer LTV'!$D$5&lt;$O363),"Y","N")</f>
        <v>N</v>
      </c>
      <c r="Q363" t="str">
        <f>IF(AND('Customer LTV'!$D$6&gt;=$N363,'Customer LTV'!$D$6&lt;$O363),"Y","N")</f>
        <v>N</v>
      </c>
      <c r="R363" t="str">
        <f>INDEX(customers!$F:$F,MATCH(subscriptions!$B363,customers!$A:$A,0))</f>
        <v>Tech</v>
      </c>
      <c r="S363" t="str">
        <f>INDEX(customers!$I:$I,MATCH(subscriptions!$B363,customers!$A:$A,0))</f>
        <v>Affiliate</v>
      </c>
    </row>
    <row r="364" spans="1:19" x14ac:dyDescent="0.25">
      <c r="A364" t="s">
        <v>2948</v>
      </c>
      <c r="B364" t="s">
        <v>2915</v>
      </c>
      <c r="C364" t="s">
        <v>17</v>
      </c>
      <c r="D364" s="26" t="s">
        <v>4</v>
      </c>
      <c r="E364" s="26">
        <v>45480</v>
      </c>
      <c r="F364" s="26">
        <v>45510</v>
      </c>
      <c r="G364" t="s">
        <v>53</v>
      </c>
      <c r="H364">
        <v>75</v>
      </c>
      <c r="I364" s="26">
        <f t="shared" si="31"/>
        <v>45077</v>
      </c>
      <c r="J364" s="26">
        <f t="shared" si="32"/>
        <v>45635</v>
      </c>
      <c r="K364" s="26" t="str">
        <f t="shared" si="33"/>
        <v>Pro</v>
      </c>
      <c r="L364" s="26" t="str">
        <f t="shared" si="34"/>
        <v>Monthly</v>
      </c>
      <c r="M364" s="26">
        <f t="shared" si="35"/>
        <v>45047</v>
      </c>
      <c r="N364" s="26">
        <f t="shared" si="36"/>
        <v>45474</v>
      </c>
      <c r="O364" s="26">
        <f t="shared" si="36"/>
        <v>45505</v>
      </c>
      <c r="P364" t="str">
        <f>IF(AND('Customer LTV'!$D$5&gt;=$N364,'Customer LTV'!$D$5&lt;$O364),"Y","N")</f>
        <v>N</v>
      </c>
      <c r="Q364" t="str">
        <f>IF(AND('Customer LTV'!$D$6&gt;=$N364,'Customer LTV'!$D$6&lt;$O364),"Y","N")</f>
        <v>N</v>
      </c>
      <c r="R364" t="str">
        <f>INDEX(customers!$F:$F,MATCH(subscriptions!$B364,customers!$A:$A,0))</f>
        <v>Tech</v>
      </c>
      <c r="S364" t="str">
        <f>INDEX(customers!$I:$I,MATCH(subscriptions!$B364,customers!$A:$A,0))</f>
        <v>Affiliate</v>
      </c>
    </row>
    <row r="365" spans="1:19" x14ac:dyDescent="0.25">
      <c r="A365" t="s">
        <v>2950</v>
      </c>
      <c r="B365" t="s">
        <v>2915</v>
      </c>
      <c r="C365" t="s">
        <v>17</v>
      </c>
      <c r="D365" s="26" t="s">
        <v>4</v>
      </c>
      <c r="E365" s="26">
        <v>45511</v>
      </c>
      <c r="F365" s="26">
        <v>45541</v>
      </c>
      <c r="G365" t="s">
        <v>53</v>
      </c>
      <c r="H365">
        <v>75</v>
      </c>
      <c r="I365" s="26">
        <f t="shared" si="31"/>
        <v>45077</v>
      </c>
      <c r="J365" s="26">
        <f t="shared" si="32"/>
        <v>45635</v>
      </c>
      <c r="K365" s="26" t="str">
        <f t="shared" si="33"/>
        <v>Pro</v>
      </c>
      <c r="L365" s="26" t="str">
        <f t="shared" si="34"/>
        <v>Monthly</v>
      </c>
      <c r="M365" s="26">
        <f t="shared" si="35"/>
        <v>45047</v>
      </c>
      <c r="N365" s="26">
        <f t="shared" si="36"/>
        <v>45505</v>
      </c>
      <c r="O365" s="26">
        <f t="shared" si="36"/>
        <v>45536</v>
      </c>
      <c r="P365" t="str">
        <f>IF(AND('Customer LTV'!$D$5&gt;=$N365,'Customer LTV'!$D$5&lt;$O365),"Y","N")</f>
        <v>N</v>
      </c>
      <c r="Q365" t="str">
        <f>IF(AND('Customer LTV'!$D$6&gt;=$N365,'Customer LTV'!$D$6&lt;$O365),"Y","N")</f>
        <v>N</v>
      </c>
      <c r="R365" t="str">
        <f>INDEX(customers!$F:$F,MATCH(subscriptions!$B365,customers!$A:$A,0))</f>
        <v>Tech</v>
      </c>
      <c r="S365" t="str">
        <f>INDEX(customers!$I:$I,MATCH(subscriptions!$B365,customers!$A:$A,0))</f>
        <v>Affiliate</v>
      </c>
    </row>
    <row r="366" spans="1:19" x14ac:dyDescent="0.25">
      <c r="A366" t="s">
        <v>2952</v>
      </c>
      <c r="B366" t="s">
        <v>2915</v>
      </c>
      <c r="C366" t="s">
        <v>17</v>
      </c>
      <c r="D366" s="26" t="s">
        <v>4</v>
      </c>
      <c r="E366" s="26">
        <v>45542</v>
      </c>
      <c r="F366" s="26">
        <v>45572</v>
      </c>
      <c r="G366" t="s">
        <v>53</v>
      </c>
      <c r="H366">
        <v>75</v>
      </c>
      <c r="I366" s="26">
        <f t="shared" si="31"/>
        <v>45077</v>
      </c>
      <c r="J366" s="26">
        <f t="shared" si="32"/>
        <v>45635</v>
      </c>
      <c r="K366" s="26" t="str">
        <f t="shared" si="33"/>
        <v>Pro</v>
      </c>
      <c r="L366" s="26" t="str">
        <f t="shared" si="34"/>
        <v>Monthly</v>
      </c>
      <c r="M366" s="26">
        <f t="shared" si="35"/>
        <v>45047</v>
      </c>
      <c r="N366" s="26">
        <f t="shared" si="36"/>
        <v>45536</v>
      </c>
      <c r="O366" s="26">
        <f t="shared" si="36"/>
        <v>45566</v>
      </c>
      <c r="P366" t="str">
        <f>IF(AND('Customer LTV'!$D$5&gt;=$N366,'Customer LTV'!$D$5&lt;$O366),"Y","N")</f>
        <v>N</v>
      </c>
      <c r="Q366" t="str">
        <f>IF(AND('Customer LTV'!$D$6&gt;=$N366,'Customer LTV'!$D$6&lt;$O366),"Y","N")</f>
        <v>N</v>
      </c>
      <c r="R366" t="str">
        <f>INDEX(customers!$F:$F,MATCH(subscriptions!$B366,customers!$A:$A,0))</f>
        <v>Tech</v>
      </c>
      <c r="S366" t="str">
        <f>INDEX(customers!$I:$I,MATCH(subscriptions!$B366,customers!$A:$A,0))</f>
        <v>Affiliate</v>
      </c>
    </row>
    <row r="367" spans="1:19" x14ac:dyDescent="0.25">
      <c r="A367" t="s">
        <v>2955</v>
      </c>
      <c r="B367" t="s">
        <v>2915</v>
      </c>
      <c r="C367" t="s">
        <v>17</v>
      </c>
      <c r="D367" s="26" t="s">
        <v>4</v>
      </c>
      <c r="E367" s="26">
        <v>45573</v>
      </c>
      <c r="F367" s="26">
        <v>45603</v>
      </c>
      <c r="G367" t="s">
        <v>53</v>
      </c>
      <c r="H367">
        <v>75</v>
      </c>
      <c r="I367" s="26">
        <f t="shared" si="31"/>
        <v>45077</v>
      </c>
      <c r="J367" s="26">
        <f t="shared" si="32"/>
        <v>45635</v>
      </c>
      <c r="K367" s="26" t="str">
        <f t="shared" si="33"/>
        <v>Pro</v>
      </c>
      <c r="L367" s="26" t="str">
        <f t="shared" si="34"/>
        <v>Monthly</v>
      </c>
      <c r="M367" s="26">
        <f t="shared" si="35"/>
        <v>45047</v>
      </c>
      <c r="N367" s="26">
        <f t="shared" si="36"/>
        <v>45566</v>
      </c>
      <c r="O367" s="26">
        <f t="shared" si="36"/>
        <v>45597</v>
      </c>
      <c r="P367" t="str">
        <f>IF(AND('Customer LTV'!$D$5&gt;=$N367,'Customer LTV'!$D$5&lt;$O367),"Y","N")</f>
        <v>N</v>
      </c>
      <c r="Q367" t="str">
        <f>IF(AND('Customer LTV'!$D$6&gt;=$N367,'Customer LTV'!$D$6&lt;$O367),"Y","N")</f>
        <v>N</v>
      </c>
      <c r="R367" t="str">
        <f>INDEX(customers!$F:$F,MATCH(subscriptions!$B367,customers!$A:$A,0))</f>
        <v>Tech</v>
      </c>
      <c r="S367" t="str">
        <f>INDEX(customers!$I:$I,MATCH(subscriptions!$B367,customers!$A:$A,0))</f>
        <v>Affiliate</v>
      </c>
    </row>
    <row r="368" spans="1:19" x14ac:dyDescent="0.25">
      <c r="A368" t="s">
        <v>2957</v>
      </c>
      <c r="B368" t="s">
        <v>2915</v>
      </c>
      <c r="C368" t="s">
        <v>17</v>
      </c>
      <c r="D368" s="26" t="s">
        <v>4</v>
      </c>
      <c r="E368" s="26">
        <v>45604</v>
      </c>
      <c r="F368" s="26">
        <v>45634</v>
      </c>
      <c r="G368" t="s">
        <v>53</v>
      </c>
      <c r="H368">
        <v>75</v>
      </c>
      <c r="I368" s="26">
        <f t="shared" si="31"/>
        <v>45077</v>
      </c>
      <c r="J368" s="26">
        <f t="shared" si="32"/>
        <v>45635</v>
      </c>
      <c r="K368" s="26" t="str">
        <f t="shared" si="33"/>
        <v>Pro</v>
      </c>
      <c r="L368" s="26" t="str">
        <f t="shared" si="34"/>
        <v>Monthly</v>
      </c>
      <c r="M368" s="26">
        <f t="shared" si="35"/>
        <v>45047</v>
      </c>
      <c r="N368" s="26">
        <f t="shared" si="36"/>
        <v>45597</v>
      </c>
      <c r="O368" s="26">
        <f t="shared" si="36"/>
        <v>45627</v>
      </c>
      <c r="P368" t="str">
        <f>IF(AND('Customer LTV'!$D$5&gt;=$N368,'Customer LTV'!$D$5&lt;$O368),"Y","N")</f>
        <v>N</v>
      </c>
      <c r="Q368" t="str">
        <f>IF(AND('Customer LTV'!$D$6&gt;=$N368,'Customer LTV'!$D$6&lt;$O368),"Y","N")</f>
        <v>N</v>
      </c>
      <c r="R368" t="str">
        <f>INDEX(customers!$F:$F,MATCH(subscriptions!$B368,customers!$A:$A,0))</f>
        <v>Tech</v>
      </c>
      <c r="S368" t="str">
        <f>INDEX(customers!$I:$I,MATCH(subscriptions!$B368,customers!$A:$A,0))</f>
        <v>Affiliate</v>
      </c>
    </row>
    <row r="369" spans="1:19" x14ac:dyDescent="0.25">
      <c r="A369" t="s">
        <v>2960</v>
      </c>
      <c r="B369" t="s">
        <v>2915</v>
      </c>
      <c r="C369" t="s">
        <v>17</v>
      </c>
      <c r="D369" s="26" t="s">
        <v>4</v>
      </c>
      <c r="E369" s="26">
        <v>45635</v>
      </c>
      <c r="F369" s="26">
        <v>45658</v>
      </c>
      <c r="G369" t="s">
        <v>53</v>
      </c>
      <c r="H369">
        <v>75</v>
      </c>
      <c r="I369" s="26">
        <f t="shared" si="31"/>
        <v>45077</v>
      </c>
      <c r="J369" s="26">
        <f t="shared" si="32"/>
        <v>45635</v>
      </c>
      <c r="K369" s="26" t="str">
        <f t="shared" si="33"/>
        <v>Pro</v>
      </c>
      <c r="L369" s="26" t="str">
        <f t="shared" si="34"/>
        <v>Monthly</v>
      </c>
      <c r="M369" s="26">
        <f t="shared" si="35"/>
        <v>45047</v>
      </c>
      <c r="N369" s="26">
        <f t="shared" si="36"/>
        <v>45627</v>
      </c>
      <c r="O369" s="26">
        <f t="shared" si="36"/>
        <v>45658</v>
      </c>
      <c r="P369" t="str">
        <f>IF(AND('Customer LTV'!$D$5&gt;=$N369,'Customer LTV'!$D$5&lt;$O369),"Y","N")</f>
        <v>N</v>
      </c>
      <c r="Q369" t="str">
        <f>IF(AND('Customer LTV'!$D$6&gt;=$N369,'Customer LTV'!$D$6&lt;$O369),"Y","N")</f>
        <v>N</v>
      </c>
      <c r="R369" t="str">
        <f>INDEX(customers!$F:$F,MATCH(subscriptions!$B369,customers!$A:$A,0))</f>
        <v>Tech</v>
      </c>
      <c r="S369" t="str">
        <f>INDEX(customers!$I:$I,MATCH(subscriptions!$B369,customers!$A:$A,0))</f>
        <v>Affiliate</v>
      </c>
    </row>
    <row r="370" spans="1:19" x14ac:dyDescent="0.25">
      <c r="A370" t="s">
        <v>3798</v>
      </c>
      <c r="B370" t="s">
        <v>3797</v>
      </c>
      <c r="C370" t="s">
        <v>17</v>
      </c>
      <c r="D370" s="26" t="s">
        <v>4</v>
      </c>
      <c r="E370" s="26">
        <v>44623</v>
      </c>
      <c r="F370" s="26">
        <v>44653</v>
      </c>
      <c r="G370" t="s">
        <v>53</v>
      </c>
      <c r="H370">
        <v>75</v>
      </c>
      <c r="I370" s="26">
        <f t="shared" si="31"/>
        <v>44623</v>
      </c>
      <c r="J370" s="26">
        <f t="shared" si="32"/>
        <v>45646</v>
      </c>
      <c r="K370" s="26" t="str">
        <f t="shared" si="33"/>
        <v>Basic</v>
      </c>
      <c r="L370" s="26" t="str">
        <f t="shared" si="34"/>
        <v>Monthly</v>
      </c>
      <c r="M370" s="26">
        <f t="shared" si="35"/>
        <v>44621</v>
      </c>
      <c r="N370" s="26">
        <f t="shared" si="36"/>
        <v>44621</v>
      </c>
      <c r="O370" s="26">
        <f t="shared" si="36"/>
        <v>44652</v>
      </c>
      <c r="P370" t="str">
        <f>IF(AND('Customer LTV'!$D$5&gt;=$N370,'Customer LTV'!$D$5&lt;$O370),"Y","N")</f>
        <v>N</v>
      </c>
      <c r="Q370" t="str">
        <f>IF(AND('Customer LTV'!$D$6&gt;=$N370,'Customer LTV'!$D$6&lt;$O370),"Y","N")</f>
        <v>N</v>
      </c>
      <c r="R370" t="str">
        <f>INDEX(customers!$F:$F,MATCH(subscriptions!$B370,customers!$A:$A,0))</f>
        <v>Tech</v>
      </c>
      <c r="S370" t="str">
        <f>INDEX(customers!$I:$I,MATCH(subscriptions!$B370,customers!$A:$A,0))</f>
        <v>Social Media</v>
      </c>
    </row>
    <row r="371" spans="1:19" x14ac:dyDescent="0.25">
      <c r="A371" t="s">
        <v>3800</v>
      </c>
      <c r="B371" t="s">
        <v>3797</v>
      </c>
      <c r="C371" t="s">
        <v>17</v>
      </c>
      <c r="D371" s="26" t="s">
        <v>4</v>
      </c>
      <c r="E371" s="26">
        <v>44654</v>
      </c>
      <c r="F371" s="26">
        <v>44684</v>
      </c>
      <c r="G371" t="s">
        <v>53</v>
      </c>
      <c r="H371">
        <v>75</v>
      </c>
      <c r="I371" s="26">
        <f t="shared" si="31"/>
        <v>44623</v>
      </c>
      <c r="J371" s="26">
        <f t="shared" si="32"/>
        <v>45646</v>
      </c>
      <c r="K371" s="26" t="str">
        <f t="shared" si="33"/>
        <v>Basic</v>
      </c>
      <c r="L371" s="26" t="str">
        <f t="shared" si="34"/>
        <v>Monthly</v>
      </c>
      <c r="M371" s="26">
        <f t="shared" si="35"/>
        <v>44621</v>
      </c>
      <c r="N371" s="26">
        <f t="shared" si="36"/>
        <v>44652</v>
      </c>
      <c r="O371" s="26">
        <f t="shared" si="36"/>
        <v>44682</v>
      </c>
      <c r="P371" t="str">
        <f>IF(AND('Customer LTV'!$D$5&gt;=$N371,'Customer LTV'!$D$5&lt;$O371),"Y","N")</f>
        <v>N</v>
      </c>
      <c r="Q371" t="str">
        <f>IF(AND('Customer LTV'!$D$6&gt;=$N371,'Customer LTV'!$D$6&lt;$O371),"Y","N")</f>
        <v>N</v>
      </c>
      <c r="R371" t="str">
        <f>INDEX(customers!$F:$F,MATCH(subscriptions!$B371,customers!$A:$A,0))</f>
        <v>Tech</v>
      </c>
      <c r="S371" t="str">
        <f>INDEX(customers!$I:$I,MATCH(subscriptions!$B371,customers!$A:$A,0))</f>
        <v>Social Media</v>
      </c>
    </row>
    <row r="372" spans="1:19" x14ac:dyDescent="0.25">
      <c r="A372" t="s">
        <v>3803</v>
      </c>
      <c r="B372" t="s">
        <v>3797</v>
      </c>
      <c r="C372" t="s">
        <v>17</v>
      </c>
      <c r="D372" s="26" t="s">
        <v>4</v>
      </c>
      <c r="E372" s="26">
        <v>44685</v>
      </c>
      <c r="F372" s="26">
        <v>44715</v>
      </c>
      <c r="G372" t="s">
        <v>55</v>
      </c>
      <c r="H372">
        <v>75</v>
      </c>
      <c r="I372" s="26">
        <f t="shared" si="31"/>
        <v>44623</v>
      </c>
      <c r="J372" s="26">
        <f t="shared" si="32"/>
        <v>45646</v>
      </c>
      <c r="K372" s="26" t="str">
        <f t="shared" si="33"/>
        <v>Basic</v>
      </c>
      <c r="L372" s="26" t="str">
        <f t="shared" si="34"/>
        <v>Monthly</v>
      </c>
      <c r="M372" s="26">
        <f t="shared" si="35"/>
        <v>44621</v>
      </c>
      <c r="N372" s="26">
        <f t="shared" si="36"/>
        <v>44682</v>
      </c>
      <c r="O372" s="26">
        <f t="shared" si="36"/>
        <v>44713</v>
      </c>
      <c r="P372" t="str">
        <f>IF(AND('Customer LTV'!$D$5&gt;=$N372,'Customer LTV'!$D$5&lt;$O372),"Y","N")</f>
        <v>N</v>
      </c>
      <c r="Q372" t="str">
        <f>IF(AND('Customer LTV'!$D$6&gt;=$N372,'Customer LTV'!$D$6&lt;$O372),"Y","N")</f>
        <v>N</v>
      </c>
      <c r="R372" t="str">
        <f>INDEX(customers!$F:$F,MATCH(subscriptions!$B372,customers!$A:$A,0))</f>
        <v>Tech</v>
      </c>
      <c r="S372" t="str">
        <f>INDEX(customers!$I:$I,MATCH(subscriptions!$B372,customers!$A:$A,0))</f>
        <v>Social Media</v>
      </c>
    </row>
    <row r="373" spans="1:19" x14ac:dyDescent="0.25">
      <c r="A373" t="s">
        <v>3805</v>
      </c>
      <c r="B373" t="s">
        <v>3797</v>
      </c>
      <c r="C373" t="s">
        <v>18</v>
      </c>
      <c r="D373" s="26" t="s">
        <v>4</v>
      </c>
      <c r="E373" s="26">
        <v>44716</v>
      </c>
      <c r="F373" s="26">
        <v>44746</v>
      </c>
      <c r="G373" t="s">
        <v>53</v>
      </c>
      <c r="H373">
        <v>135</v>
      </c>
      <c r="I373" s="26">
        <f t="shared" si="31"/>
        <v>44623</v>
      </c>
      <c r="J373" s="26">
        <f t="shared" si="32"/>
        <v>45646</v>
      </c>
      <c r="K373" s="26" t="str">
        <f t="shared" si="33"/>
        <v>Basic</v>
      </c>
      <c r="L373" s="26" t="str">
        <f t="shared" si="34"/>
        <v>Monthly</v>
      </c>
      <c r="M373" s="26">
        <f t="shared" si="35"/>
        <v>44621</v>
      </c>
      <c r="N373" s="26">
        <f t="shared" si="36"/>
        <v>44713</v>
      </c>
      <c r="O373" s="26">
        <f t="shared" si="36"/>
        <v>44743</v>
      </c>
      <c r="P373" t="str">
        <f>IF(AND('Customer LTV'!$D$5&gt;=$N373,'Customer LTV'!$D$5&lt;$O373),"Y","N")</f>
        <v>N</v>
      </c>
      <c r="Q373" t="str">
        <f>IF(AND('Customer LTV'!$D$6&gt;=$N373,'Customer LTV'!$D$6&lt;$O373),"Y","N")</f>
        <v>N</v>
      </c>
      <c r="R373" t="str">
        <f>INDEX(customers!$F:$F,MATCH(subscriptions!$B373,customers!$A:$A,0))</f>
        <v>Tech</v>
      </c>
      <c r="S373" t="str">
        <f>INDEX(customers!$I:$I,MATCH(subscriptions!$B373,customers!$A:$A,0))</f>
        <v>Social Media</v>
      </c>
    </row>
    <row r="374" spans="1:19" x14ac:dyDescent="0.25">
      <c r="A374" t="s">
        <v>3808</v>
      </c>
      <c r="B374" t="s">
        <v>3797</v>
      </c>
      <c r="C374" t="s">
        <v>18</v>
      </c>
      <c r="D374" s="26" t="s">
        <v>4</v>
      </c>
      <c r="E374" s="26">
        <v>44747</v>
      </c>
      <c r="F374" s="26">
        <v>44777</v>
      </c>
      <c r="G374" t="s">
        <v>53</v>
      </c>
      <c r="H374">
        <v>135</v>
      </c>
      <c r="I374" s="26">
        <f t="shared" si="31"/>
        <v>44623</v>
      </c>
      <c r="J374" s="26">
        <f t="shared" si="32"/>
        <v>45646</v>
      </c>
      <c r="K374" s="26" t="str">
        <f t="shared" si="33"/>
        <v>Basic</v>
      </c>
      <c r="L374" s="26" t="str">
        <f t="shared" si="34"/>
        <v>Monthly</v>
      </c>
      <c r="M374" s="26">
        <f t="shared" si="35"/>
        <v>44621</v>
      </c>
      <c r="N374" s="26">
        <f t="shared" si="36"/>
        <v>44743</v>
      </c>
      <c r="O374" s="26">
        <f t="shared" si="36"/>
        <v>44774</v>
      </c>
      <c r="P374" t="str">
        <f>IF(AND('Customer LTV'!$D$5&gt;=$N374,'Customer LTV'!$D$5&lt;$O374),"Y","N")</f>
        <v>N</v>
      </c>
      <c r="Q374" t="str">
        <f>IF(AND('Customer LTV'!$D$6&gt;=$N374,'Customer LTV'!$D$6&lt;$O374),"Y","N")</f>
        <v>N</v>
      </c>
      <c r="R374" t="str">
        <f>INDEX(customers!$F:$F,MATCH(subscriptions!$B374,customers!$A:$A,0))</f>
        <v>Tech</v>
      </c>
      <c r="S374" t="str">
        <f>INDEX(customers!$I:$I,MATCH(subscriptions!$B374,customers!$A:$A,0))</f>
        <v>Social Media</v>
      </c>
    </row>
    <row r="375" spans="1:19" x14ac:dyDescent="0.25">
      <c r="A375" t="s">
        <v>3810</v>
      </c>
      <c r="B375" t="s">
        <v>3797</v>
      </c>
      <c r="C375" t="s">
        <v>18</v>
      </c>
      <c r="D375" s="26" t="s">
        <v>4</v>
      </c>
      <c r="E375" s="26">
        <v>44778</v>
      </c>
      <c r="F375" s="26">
        <v>44808</v>
      </c>
      <c r="G375" t="s">
        <v>53</v>
      </c>
      <c r="H375">
        <v>135</v>
      </c>
      <c r="I375" s="26">
        <f t="shared" si="31"/>
        <v>44623</v>
      </c>
      <c r="J375" s="26">
        <f t="shared" si="32"/>
        <v>45646</v>
      </c>
      <c r="K375" s="26" t="str">
        <f t="shared" si="33"/>
        <v>Basic</v>
      </c>
      <c r="L375" s="26" t="str">
        <f t="shared" si="34"/>
        <v>Monthly</v>
      </c>
      <c r="M375" s="26">
        <f t="shared" si="35"/>
        <v>44621</v>
      </c>
      <c r="N375" s="26">
        <f t="shared" si="36"/>
        <v>44774</v>
      </c>
      <c r="O375" s="26">
        <f t="shared" si="36"/>
        <v>44805</v>
      </c>
      <c r="P375" t="str">
        <f>IF(AND('Customer LTV'!$D$5&gt;=$N375,'Customer LTV'!$D$5&lt;$O375),"Y","N")</f>
        <v>N</v>
      </c>
      <c r="Q375" t="str">
        <f>IF(AND('Customer LTV'!$D$6&gt;=$N375,'Customer LTV'!$D$6&lt;$O375),"Y","N")</f>
        <v>N</v>
      </c>
      <c r="R375" t="str">
        <f>INDEX(customers!$F:$F,MATCH(subscriptions!$B375,customers!$A:$A,0))</f>
        <v>Tech</v>
      </c>
      <c r="S375" t="str">
        <f>INDEX(customers!$I:$I,MATCH(subscriptions!$B375,customers!$A:$A,0))</f>
        <v>Social Media</v>
      </c>
    </row>
    <row r="376" spans="1:19" x14ac:dyDescent="0.25">
      <c r="A376" t="s">
        <v>3812</v>
      </c>
      <c r="B376" t="s">
        <v>3797</v>
      </c>
      <c r="C376" t="s">
        <v>18</v>
      </c>
      <c r="D376" s="26" t="s">
        <v>4</v>
      </c>
      <c r="E376" s="26">
        <v>44809</v>
      </c>
      <c r="F376" s="26">
        <v>44839</v>
      </c>
      <c r="G376" t="s">
        <v>53</v>
      </c>
      <c r="H376">
        <v>135</v>
      </c>
      <c r="I376" s="26">
        <f t="shared" si="31"/>
        <v>44623</v>
      </c>
      <c r="J376" s="26">
        <f t="shared" si="32"/>
        <v>45646</v>
      </c>
      <c r="K376" s="26" t="str">
        <f t="shared" si="33"/>
        <v>Basic</v>
      </c>
      <c r="L376" s="26" t="str">
        <f t="shared" si="34"/>
        <v>Monthly</v>
      </c>
      <c r="M376" s="26">
        <f t="shared" si="35"/>
        <v>44621</v>
      </c>
      <c r="N376" s="26">
        <f t="shared" si="36"/>
        <v>44805</v>
      </c>
      <c r="O376" s="26">
        <f t="shared" si="36"/>
        <v>44835</v>
      </c>
      <c r="P376" t="str">
        <f>IF(AND('Customer LTV'!$D$5&gt;=$N376,'Customer LTV'!$D$5&lt;$O376),"Y","N")</f>
        <v>N</v>
      </c>
      <c r="Q376" t="str">
        <f>IF(AND('Customer LTV'!$D$6&gt;=$N376,'Customer LTV'!$D$6&lt;$O376),"Y","N")</f>
        <v>N</v>
      </c>
      <c r="R376" t="str">
        <f>INDEX(customers!$F:$F,MATCH(subscriptions!$B376,customers!$A:$A,0))</f>
        <v>Tech</v>
      </c>
      <c r="S376" t="str">
        <f>INDEX(customers!$I:$I,MATCH(subscriptions!$B376,customers!$A:$A,0))</f>
        <v>Social Media</v>
      </c>
    </row>
    <row r="377" spans="1:19" x14ac:dyDescent="0.25">
      <c r="A377" t="s">
        <v>3815</v>
      </c>
      <c r="B377" t="s">
        <v>3797</v>
      </c>
      <c r="C377" t="s">
        <v>18</v>
      </c>
      <c r="D377" s="26" t="s">
        <v>4</v>
      </c>
      <c r="E377" s="26">
        <v>44840</v>
      </c>
      <c r="F377" s="26">
        <v>44870</v>
      </c>
      <c r="G377" t="s">
        <v>53</v>
      </c>
      <c r="H377">
        <v>135</v>
      </c>
      <c r="I377" s="26">
        <f t="shared" si="31"/>
        <v>44623</v>
      </c>
      <c r="J377" s="26">
        <f t="shared" si="32"/>
        <v>45646</v>
      </c>
      <c r="K377" s="26" t="str">
        <f t="shared" si="33"/>
        <v>Basic</v>
      </c>
      <c r="L377" s="26" t="str">
        <f t="shared" si="34"/>
        <v>Monthly</v>
      </c>
      <c r="M377" s="26">
        <f t="shared" si="35"/>
        <v>44621</v>
      </c>
      <c r="N377" s="26">
        <f t="shared" si="36"/>
        <v>44835</v>
      </c>
      <c r="O377" s="26">
        <f t="shared" si="36"/>
        <v>44866</v>
      </c>
      <c r="P377" t="str">
        <f>IF(AND('Customer LTV'!$D$5&gt;=$N377,'Customer LTV'!$D$5&lt;$O377),"Y","N")</f>
        <v>N</v>
      </c>
      <c r="Q377" t="str">
        <f>IF(AND('Customer LTV'!$D$6&gt;=$N377,'Customer LTV'!$D$6&lt;$O377),"Y","N")</f>
        <v>N</v>
      </c>
      <c r="R377" t="str">
        <f>INDEX(customers!$F:$F,MATCH(subscriptions!$B377,customers!$A:$A,0))</f>
        <v>Tech</v>
      </c>
      <c r="S377" t="str">
        <f>INDEX(customers!$I:$I,MATCH(subscriptions!$B377,customers!$A:$A,0))</f>
        <v>Social Media</v>
      </c>
    </row>
    <row r="378" spans="1:19" x14ac:dyDescent="0.25">
      <c r="A378" t="s">
        <v>3817</v>
      </c>
      <c r="B378" t="s">
        <v>3797</v>
      </c>
      <c r="C378" t="s">
        <v>18</v>
      </c>
      <c r="D378" s="26" t="s">
        <v>4</v>
      </c>
      <c r="E378" s="26">
        <v>44871</v>
      </c>
      <c r="F378" s="26">
        <v>44901</v>
      </c>
      <c r="G378" t="s">
        <v>55</v>
      </c>
      <c r="H378">
        <v>135</v>
      </c>
      <c r="I378" s="26">
        <f t="shared" si="31"/>
        <v>44623</v>
      </c>
      <c r="J378" s="26">
        <f t="shared" si="32"/>
        <v>45646</v>
      </c>
      <c r="K378" s="26" t="str">
        <f t="shared" si="33"/>
        <v>Basic</v>
      </c>
      <c r="L378" s="26" t="str">
        <f t="shared" si="34"/>
        <v>Monthly</v>
      </c>
      <c r="M378" s="26">
        <f t="shared" si="35"/>
        <v>44621</v>
      </c>
      <c r="N378" s="26">
        <f t="shared" si="36"/>
        <v>44866</v>
      </c>
      <c r="O378" s="26">
        <f t="shared" si="36"/>
        <v>44896</v>
      </c>
      <c r="P378" t="str">
        <f>IF(AND('Customer LTV'!$D$5&gt;=$N378,'Customer LTV'!$D$5&lt;$O378),"Y","N")</f>
        <v>N</v>
      </c>
      <c r="Q378" t="str">
        <f>IF(AND('Customer LTV'!$D$6&gt;=$N378,'Customer LTV'!$D$6&lt;$O378),"Y","N")</f>
        <v>N</v>
      </c>
      <c r="R378" t="str">
        <f>INDEX(customers!$F:$F,MATCH(subscriptions!$B378,customers!$A:$A,0))</f>
        <v>Tech</v>
      </c>
      <c r="S378" t="str">
        <f>INDEX(customers!$I:$I,MATCH(subscriptions!$B378,customers!$A:$A,0))</f>
        <v>Social Media</v>
      </c>
    </row>
    <row r="379" spans="1:19" x14ac:dyDescent="0.25">
      <c r="A379" t="s">
        <v>3820</v>
      </c>
      <c r="B379" t="s">
        <v>3797</v>
      </c>
      <c r="C379" t="s">
        <v>19</v>
      </c>
      <c r="D379" s="26" t="s">
        <v>4</v>
      </c>
      <c r="E379" s="26">
        <v>44902</v>
      </c>
      <c r="F379" s="26">
        <v>44932</v>
      </c>
      <c r="G379" t="s">
        <v>54</v>
      </c>
      <c r="H379">
        <v>315</v>
      </c>
      <c r="I379" s="26">
        <f t="shared" si="31"/>
        <v>44623</v>
      </c>
      <c r="J379" s="26">
        <f t="shared" si="32"/>
        <v>45646</v>
      </c>
      <c r="K379" s="26" t="str">
        <f t="shared" si="33"/>
        <v>Basic</v>
      </c>
      <c r="L379" s="26" t="str">
        <f t="shared" si="34"/>
        <v>Monthly</v>
      </c>
      <c r="M379" s="26">
        <f t="shared" si="35"/>
        <v>44621</v>
      </c>
      <c r="N379" s="26">
        <f t="shared" si="36"/>
        <v>44896</v>
      </c>
      <c r="O379" s="26">
        <f t="shared" si="36"/>
        <v>44927</v>
      </c>
      <c r="P379" t="str">
        <f>IF(AND('Customer LTV'!$D$5&gt;=$N379,'Customer LTV'!$D$5&lt;$O379),"Y","N")</f>
        <v>N</v>
      </c>
      <c r="Q379" t="str">
        <f>IF(AND('Customer LTV'!$D$6&gt;=$N379,'Customer LTV'!$D$6&lt;$O379),"Y","N")</f>
        <v>N</v>
      </c>
      <c r="R379" t="str">
        <f>INDEX(customers!$F:$F,MATCH(subscriptions!$B379,customers!$A:$A,0))</f>
        <v>Tech</v>
      </c>
      <c r="S379" t="str">
        <f>INDEX(customers!$I:$I,MATCH(subscriptions!$B379,customers!$A:$A,0))</f>
        <v>Social Media</v>
      </c>
    </row>
    <row r="380" spans="1:19" x14ac:dyDescent="0.25">
      <c r="A380" t="s">
        <v>3822</v>
      </c>
      <c r="B380" t="s">
        <v>3797</v>
      </c>
      <c r="C380" t="s">
        <v>18</v>
      </c>
      <c r="D380" s="26" t="s">
        <v>4</v>
      </c>
      <c r="E380" s="26">
        <v>44933</v>
      </c>
      <c r="F380" s="26">
        <v>44963</v>
      </c>
      <c r="G380" t="s">
        <v>53</v>
      </c>
      <c r="H380">
        <v>135</v>
      </c>
      <c r="I380" s="26">
        <f t="shared" si="31"/>
        <v>44623</v>
      </c>
      <c r="J380" s="26">
        <f t="shared" si="32"/>
        <v>45646</v>
      </c>
      <c r="K380" s="26" t="str">
        <f t="shared" si="33"/>
        <v>Basic</v>
      </c>
      <c r="L380" s="26" t="str">
        <f t="shared" si="34"/>
        <v>Monthly</v>
      </c>
      <c r="M380" s="26">
        <f t="shared" si="35"/>
        <v>44621</v>
      </c>
      <c r="N380" s="26">
        <f t="shared" si="36"/>
        <v>44927</v>
      </c>
      <c r="O380" s="26">
        <f t="shared" si="36"/>
        <v>44958</v>
      </c>
      <c r="P380" t="str">
        <f>IF(AND('Customer LTV'!$D$5&gt;=$N380,'Customer LTV'!$D$5&lt;$O380),"Y","N")</f>
        <v>Y</v>
      </c>
      <c r="Q380" t="str">
        <f>IF(AND('Customer LTV'!$D$6&gt;=$N380,'Customer LTV'!$D$6&lt;$O380),"Y","N")</f>
        <v>N</v>
      </c>
      <c r="R380" t="str">
        <f>INDEX(customers!$F:$F,MATCH(subscriptions!$B380,customers!$A:$A,0))</f>
        <v>Tech</v>
      </c>
      <c r="S380" t="str">
        <f>INDEX(customers!$I:$I,MATCH(subscriptions!$B380,customers!$A:$A,0))</f>
        <v>Social Media</v>
      </c>
    </row>
    <row r="381" spans="1:19" x14ac:dyDescent="0.25">
      <c r="A381" t="s">
        <v>3824</v>
      </c>
      <c r="B381" t="s">
        <v>3797</v>
      </c>
      <c r="C381" t="s">
        <v>18</v>
      </c>
      <c r="D381" s="26" t="s">
        <v>4</v>
      </c>
      <c r="E381" s="26">
        <v>44964</v>
      </c>
      <c r="F381" s="26">
        <v>44994</v>
      </c>
      <c r="G381" t="s">
        <v>54</v>
      </c>
      <c r="H381">
        <v>135</v>
      </c>
      <c r="I381" s="26">
        <f t="shared" si="31"/>
        <v>44623</v>
      </c>
      <c r="J381" s="26">
        <f t="shared" si="32"/>
        <v>45646</v>
      </c>
      <c r="K381" s="26" t="str">
        <f t="shared" si="33"/>
        <v>Basic</v>
      </c>
      <c r="L381" s="26" t="str">
        <f t="shared" si="34"/>
        <v>Monthly</v>
      </c>
      <c r="M381" s="26">
        <f t="shared" si="35"/>
        <v>44621</v>
      </c>
      <c r="N381" s="26">
        <f t="shared" si="36"/>
        <v>44958</v>
      </c>
      <c r="O381" s="26">
        <f t="shared" si="36"/>
        <v>44986</v>
      </c>
      <c r="P381" t="str">
        <f>IF(AND('Customer LTV'!$D$5&gt;=$N381,'Customer LTV'!$D$5&lt;$O381),"Y","N")</f>
        <v>N</v>
      </c>
      <c r="Q381" t="str">
        <f>IF(AND('Customer LTV'!$D$6&gt;=$N381,'Customer LTV'!$D$6&lt;$O381),"Y","N")</f>
        <v>N</v>
      </c>
      <c r="R381" t="str">
        <f>INDEX(customers!$F:$F,MATCH(subscriptions!$B381,customers!$A:$A,0))</f>
        <v>Tech</v>
      </c>
      <c r="S381" t="str">
        <f>INDEX(customers!$I:$I,MATCH(subscriptions!$B381,customers!$A:$A,0))</f>
        <v>Social Media</v>
      </c>
    </row>
    <row r="382" spans="1:19" x14ac:dyDescent="0.25">
      <c r="A382" t="s">
        <v>3827</v>
      </c>
      <c r="B382" t="s">
        <v>3797</v>
      </c>
      <c r="C382" t="s">
        <v>17</v>
      </c>
      <c r="D382" s="26" t="s">
        <v>4</v>
      </c>
      <c r="E382" s="26">
        <v>44995</v>
      </c>
      <c r="F382" s="26">
        <v>45025</v>
      </c>
      <c r="G382" t="s">
        <v>53</v>
      </c>
      <c r="H382">
        <v>75</v>
      </c>
      <c r="I382" s="26">
        <f t="shared" si="31"/>
        <v>44623</v>
      </c>
      <c r="J382" s="26">
        <f t="shared" si="32"/>
        <v>45646</v>
      </c>
      <c r="K382" s="26" t="str">
        <f t="shared" si="33"/>
        <v>Basic</v>
      </c>
      <c r="L382" s="26" t="str">
        <f t="shared" si="34"/>
        <v>Monthly</v>
      </c>
      <c r="M382" s="26">
        <f t="shared" si="35"/>
        <v>44621</v>
      </c>
      <c r="N382" s="26">
        <f t="shared" si="36"/>
        <v>44986</v>
      </c>
      <c r="O382" s="26">
        <f t="shared" si="36"/>
        <v>45017</v>
      </c>
      <c r="P382" t="str">
        <f>IF(AND('Customer LTV'!$D$5&gt;=$N382,'Customer LTV'!$D$5&lt;$O382),"Y","N")</f>
        <v>N</v>
      </c>
      <c r="Q382" t="str">
        <f>IF(AND('Customer LTV'!$D$6&gt;=$N382,'Customer LTV'!$D$6&lt;$O382),"Y","N")</f>
        <v>N</v>
      </c>
      <c r="R382" t="str">
        <f>INDEX(customers!$F:$F,MATCH(subscriptions!$B382,customers!$A:$A,0))</f>
        <v>Tech</v>
      </c>
      <c r="S382" t="str">
        <f>INDEX(customers!$I:$I,MATCH(subscriptions!$B382,customers!$A:$A,0))</f>
        <v>Social Media</v>
      </c>
    </row>
    <row r="383" spans="1:19" x14ac:dyDescent="0.25">
      <c r="A383" t="s">
        <v>3829</v>
      </c>
      <c r="B383" t="s">
        <v>3797</v>
      </c>
      <c r="C383" t="s">
        <v>17</v>
      </c>
      <c r="D383" s="26" t="s">
        <v>4</v>
      </c>
      <c r="E383" s="26">
        <v>45026</v>
      </c>
      <c r="F383" s="26">
        <v>45056</v>
      </c>
      <c r="G383" t="s">
        <v>53</v>
      </c>
      <c r="H383">
        <v>75</v>
      </c>
      <c r="I383" s="26">
        <f t="shared" si="31"/>
        <v>44623</v>
      </c>
      <c r="J383" s="26">
        <f t="shared" si="32"/>
        <v>45646</v>
      </c>
      <c r="K383" s="26" t="str">
        <f t="shared" si="33"/>
        <v>Basic</v>
      </c>
      <c r="L383" s="26" t="str">
        <f t="shared" si="34"/>
        <v>Monthly</v>
      </c>
      <c r="M383" s="26">
        <f t="shared" si="35"/>
        <v>44621</v>
      </c>
      <c r="N383" s="26">
        <f t="shared" si="36"/>
        <v>45017</v>
      </c>
      <c r="O383" s="26">
        <f t="shared" si="36"/>
        <v>45047</v>
      </c>
      <c r="P383" t="str">
        <f>IF(AND('Customer LTV'!$D$5&gt;=$N383,'Customer LTV'!$D$5&lt;$O383),"Y","N")</f>
        <v>N</v>
      </c>
      <c r="Q383" t="str">
        <f>IF(AND('Customer LTV'!$D$6&gt;=$N383,'Customer LTV'!$D$6&lt;$O383),"Y","N")</f>
        <v>N</v>
      </c>
      <c r="R383" t="str">
        <f>INDEX(customers!$F:$F,MATCH(subscriptions!$B383,customers!$A:$A,0))</f>
        <v>Tech</v>
      </c>
      <c r="S383" t="str">
        <f>INDEX(customers!$I:$I,MATCH(subscriptions!$B383,customers!$A:$A,0))</f>
        <v>Social Media</v>
      </c>
    </row>
    <row r="384" spans="1:19" x14ac:dyDescent="0.25">
      <c r="A384" t="s">
        <v>3832</v>
      </c>
      <c r="B384" t="s">
        <v>3797</v>
      </c>
      <c r="C384" t="s">
        <v>17</v>
      </c>
      <c r="D384" s="26" t="s">
        <v>4</v>
      </c>
      <c r="E384" s="26">
        <v>45057</v>
      </c>
      <c r="F384" s="26">
        <v>45087</v>
      </c>
      <c r="G384" t="s">
        <v>53</v>
      </c>
      <c r="H384">
        <v>75</v>
      </c>
      <c r="I384" s="26">
        <f t="shared" si="31"/>
        <v>44623</v>
      </c>
      <c r="J384" s="26">
        <f t="shared" si="32"/>
        <v>45646</v>
      </c>
      <c r="K384" s="26" t="str">
        <f t="shared" si="33"/>
        <v>Basic</v>
      </c>
      <c r="L384" s="26" t="str">
        <f t="shared" si="34"/>
        <v>Monthly</v>
      </c>
      <c r="M384" s="26">
        <f t="shared" si="35"/>
        <v>44621</v>
      </c>
      <c r="N384" s="26">
        <f t="shared" si="36"/>
        <v>45047</v>
      </c>
      <c r="O384" s="26">
        <f t="shared" si="36"/>
        <v>45078</v>
      </c>
      <c r="P384" t="str">
        <f>IF(AND('Customer LTV'!$D$5&gt;=$N384,'Customer LTV'!$D$5&lt;$O384),"Y","N")</f>
        <v>N</v>
      </c>
      <c r="Q384" t="str">
        <f>IF(AND('Customer LTV'!$D$6&gt;=$N384,'Customer LTV'!$D$6&lt;$O384),"Y","N")</f>
        <v>N</v>
      </c>
      <c r="R384" t="str">
        <f>INDEX(customers!$F:$F,MATCH(subscriptions!$B384,customers!$A:$A,0))</f>
        <v>Tech</v>
      </c>
      <c r="S384" t="str">
        <f>INDEX(customers!$I:$I,MATCH(subscriptions!$B384,customers!$A:$A,0))</f>
        <v>Social Media</v>
      </c>
    </row>
    <row r="385" spans="1:19" x14ac:dyDescent="0.25">
      <c r="A385" t="s">
        <v>3834</v>
      </c>
      <c r="B385" t="s">
        <v>3797</v>
      </c>
      <c r="C385" t="s">
        <v>17</v>
      </c>
      <c r="D385" s="26" t="s">
        <v>4</v>
      </c>
      <c r="E385" s="26">
        <v>45088</v>
      </c>
      <c r="F385" s="26">
        <v>45118</v>
      </c>
      <c r="G385" t="s">
        <v>53</v>
      </c>
      <c r="H385">
        <v>75</v>
      </c>
      <c r="I385" s="26">
        <f t="shared" si="31"/>
        <v>44623</v>
      </c>
      <c r="J385" s="26">
        <f t="shared" si="32"/>
        <v>45646</v>
      </c>
      <c r="K385" s="26" t="str">
        <f t="shared" si="33"/>
        <v>Basic</v>
      </c>
      <c r="L385" s="26" t="str">
        <f t="shared" si="34"/>
        <v>Monthly</v>
      </c>
      <c r="M385" s="26">
        <f t="shared" si="35"/>
        <v>44621</v>
      </c>
      <c r="N385" s="26">
        <f t="shared" si="36"/>
        <v>45078</v>
      </c>
      <c r="O385" s="26">
        <f t="shared" si="36"/>
        <v>45108</v>
      </c>
      <c r="P385" t="str">
        <f>IF(AND('Customer LTV'!$D$5&gt;=$N385,'Customer LTV'!$D$5&lt;$O385),"Y","N")</f>
        <v>N</v>
      </c>
      <c r="Q385" t="str">
        <f>IF(AND('Customer LTV'!$D$6&gt;=$N385,'Customer LTV'!$D$6&lt;$O385),"Y","N")</f>
        <v>N</v>
      </c>
      <c r="R385" t="str">
        <f>INDEX(customers!$F:$F,MATCH(subscriptions!$B385,customers!$A:$A,0))</f>
        <v>Tech</v>
      </c>
      <c r="S385" t="str">
        <f>INDEX(customers!$I:$I,MATCH(subscriptions!$B385,customers!$A:$A,0))</f>
        <v>Social Media</v>
      </c>
    </row>
    <row r="386" spans="1:19" x14ac:dyDescent="0.25">
      <c r="A386" t="s">
        <v>3837</v>
      </c>
      <c r="B386" t="s">
        <v>3797</v>
      </c>
      <c r="C386" t="s">
        <v>17</v>
      </c>
      <c r="D386" s="26" t="s">
        <v>4</v>
      </c>
      <c r="E386" s="26">
        <v>45119</v>
      </c>
      <c r="F386" s="26">
        <v>45149</v>
      </c>
      <c r="G386" t="s">
        <v>53</v>
      </c>
      <c r="H386">
        <v>75</v>
      </c>
      <c r="I386" s="26">
        <f t="shared" ref="I386:I449" si="37">_xlfn.MINIFS($E:$E,$B:$B,B386)</f>
        <v>44623</v>
      </c>
      <c r="J386" s="26">
        <f t="shared" ref="J386:J449" si="38">_xlfn.MAXIFS($E:$E,$B:$B,B386)</f>
        <v>45646</v>
      </c>
      <c r="K386" s="26" t="str">
        <f t="shared" si="33"/>
        <v>Basic</v>
      </c>
      <c r="L386" s="26" t="str">
        <f t="shared" si="34"/>
        <v>Monthly</v>
      </c>
      <c r="M386" s="26">
        <f t="shared" si="35"/>
        <v>44621</v>
      </c>
      <c r="N386" s="26">
        <f t="shared" si="36"/>
        <v>45108</v>
      </c>
      <c r="O386" s="26">
        <f t="shared" si="36"/>
        <v>45139</v>
      </c>
      <c r="P386" t="str">
        <f>IF(AND('Customer LTV'!$D$5&gt;=$N386,'Customer LTV'!$D$5&lt;$O386),"Y","N")</f>
        <v>N</v>
      </c>
      <c r="Q386" t="str">
        <f>IF(AND('Customer LTV'!$D$6&gt;=$N386,'Customer LTV'!$D$6&lt;$O386),"Y","N")</f>
        <v>N</v>
      </c>
      <c r="R386" t="str">
        <f>INDEX(customers!$F:$F,MATCH(subscriptions!$B386,customers!$A:$A,0))</f>
        <v>Tech</v>
      </c>
      <c r="S386" t="str">
        <f>INDEX(customers!$I:$I,MATCH(subscriptions!$B386,customers!$A:$A,0))</f>
        <v>Social Media</v>
      </c>
    </row>
    <row r="387" spans="1:19" x14ac:dyDescent="0.25">
      <c r="A387" t="s">
        <v>3839</v>
      </c>
      <c r="B387" t="s">
        <v>3797</v>
      </c>
      <c r="C387" t="s">
        <v>17</v>
      </c>
      <c r="D387" s="26" t="s">
        <v>4</v>
      </c>
      <c r="E387" s="26">
        <v>45150</v>
      </c>
      <c r="F387" s="26">
        <v>45180</v>
      </c>
      <c r="G387" t="s">
        <v>53</v>
      </c>
      <c r="H387">
        <v>75</v>
      </c>
      <c r="I387" s="26">
        <f t="shared" si="37"/>
        <v>44623</v>
      </c>
      <c r="J387" s="26">
        <f t="shared" si="38"/>
        <v>45646</v>
      </c>
      <c r="K387" s="26" t="str">
        <f t="shared" ref="K387:K450" si="39">INDEX($C:$C,MATCH($I387,$E:$E,0))</f>
        <v>Basic</v>
      </c>
      <c r="L387" s="26" t="str">
        <f t="shared" ref="L387:L450" si="40">INDEX($D:$D,MATCH($I387,$E:$E,0))</f>
        <v>Monthly</v>
      </c>
      <c r="M387" s="26">
        <f t="shared" ref="M387:M450" si="41">EOMONTH(I387,-1)+1</f>
        <v>44621</v>
      </c>
      <c r="N387" s="26">
        <f t="shared" si="36"/>
        <v>45139</v>
      </c>
      <c r="O387" s="26">
        <f t="shared" si="36"/>
        <v>45170</v>
      </c>
      <c r="P387" t="str">
        <f>IF(AND('Customer LTV'!$D$5&gt;=$N387,'Customer LTV'!$D$5&lt;$O387),"Y","N")</f>
        <v>N</v>
      </c>
      <c r="Q387" t="str">
        <f>IF(AND('Customer LTV'!$D$6&gt;=$N387,'Customer LTV'!$D$6&lt;$O387),"Y","N")</f>
        <v>N</v>
      </c>
      <c r="R387" t="str">
        <f>INDEX(customers!$F:$F,MATCH(subscriptions!$B387,customers!$A:$A,0))</f>
        <v>Tech</v>
      </c>
      <c r="S387" t="str">
        <f>INDEX(customers!$I:$I,MATCH(subscriptions!$B387,customers!$A:$A,0))</f>
        <v>Social Media</v>
      </c>
    </row>
    <row r="388" spans="1:19" x14ac:dyDescent="0.25">
      <c r="A388" t="s">
        <v>3841</v>
      </c>
      <c r="B388" t="s">
        <v>3797</v>
      </c>
      <c r="C388" t="s">
        <v>17</v>
      </c>
      <c r="D388" s="26" t="s">
        <v>4</v>
      </c>
      <c r="E388" s="26">
        <v>45181</v>
      </c>
      <c r="F388" s="26">
        <v>45211</v>
      </c>
      <c r="G388" t="s">
        <v>53</v>
      </c>
      <c r="H388">
        <v>75</v>
      </c>
      <c r="I388" s="26">
        <f t="shared" si="37"/>
        <v>44623</v>
      </c>
      <c r="J388" s="26">
        <f t="shared" si="38"/>
        <v>45646</v>
      </c>
      <c r="K388" s="26" t="str">
        <f t="shared" si="39"/>
        <v>Basic</v>
      </c>
      <c r="L388" s="26" t="str">
        <f t="shared" si="40"/>
        <v>Monthly</v>
      </c>
      <c r="M388" s="26">
        <f t="shared" si="41"/>
        <v>44621</v>
      </c>
      <c r="N388" s="26">
        <f t="shared" si="36"/>
        <v>45170</v>
      </c>
      <c r="O388" s="26">
        <f t="shared" si="36"/>
        <v>45200</v>
      </c>
      <c r="P388" t="str">
        <f>IF(AND('Customer LTV'!$D$5&gt;=$N388,'Customer LTV'!$D$5&lt;$O388),"Y","N")</f>
        <v>N</v>
      </c>
      <c r="Q388" t="str">
        <f>IF(AND('Customer LTV'!$D$6&gt;=$N388,'Customer LTV'!$D$6&lt;$O388),"Y","N")</f>
        <v>N</v>
      </c>
      <c r="R388" t="str">
        <f>INDEX(customers!$F:$F,MATCH(subscriptions!$B388,customers!$A:$A,0))</f>
        <v>Tech</v>
      </c>
      <c r="S388" t="str">
        <f>INDEX(customers!$I:$I,MATCH(subscriptions!$B388,customers!$A:$A,0))</f>
        <v>Social Media</v>
      </c>
    </row>
    <row r="389" spans="1:19" x14ac:dyDescent="0.25">
      <c r="A389" t="s">
        <v>3844</v>
      </c>
      <c r="B389" t="s">
        <v>3797</v>
      </c>
      <c r="C389" t="s">
        <v>17</v>
      </c>
      <c r="D389" s="26" t="s">
        <v>4</v>
      </c>
      <c r="E389" s="26">
        <v>45212</v>
      </c>
      <c r="F389" s="26">
        <v>45242</v>
      </c>
      <c r="G389" t="s">
        <v>53</v>
      </c>
      <c r="H389">
        <v>75</v>
      </c>
      <c r="I389" s="26">
        <f t="shared" si="37"/>
        <v>44623</v>
      </c>
      <c r="J389" s="26">
        <f t="shared" si="38"/>
        <v>45646</v>
      </c>
      <c r="K389" s="26" t="str">
        <f t="shared" si="39"/>
        <v>Basic</v>
      </c>
      <c r="L389" s="26" t="str">
        <f t="shared" si="40"/>
        <v>Monthly</v>
      </c>
      <c r="M389" s="26">
        <f t="shared" si="41"/>
        <v>44621</v>
      </c>
      <c r="N389" s="26">
        <f t="shared" si="36"/>
        <v>45200</v>
      </c>
      <c r="O389" s="26">
        <f t="shared" si="36"/>
        <v>45231</v>
      </c>
      <c r="P389" t="str">
        <f>IF(AND('Customer LTV'!$D$5&gt;=$N389,'Customer LTV'!$D$5&lt;$O389),"Y","N")</f>
        <v>N</v>
      </c>
      <c r="Q389" t="str">
        <f>IF(AND('Customer LTV'!$D$6&gt;=$N389,'Customer LTV'!$D$6&lt;$O389),"Y","N")</f>
        <v>N</v>
      </c>
      <c r="R389" t="str">
        <f>INDEX(customers!$F:$F,MATCH(subscriptions!$B389,customers!$A:$A,0))</f>
        <v>Tech</v>
      </c>
      <c r="S389" t="str">
        <f>INDEX(customers!$I:$I,MATCH(subscriptions!$B389,customers!$A:$A,0))</f>
        <v>Social Media</v>
      </c>
    </row>
    <row r="390" spans="1:19" x14ac:dyDescent="0.25">
      <c r="A390" t="s">
        <v>3846</v>
      </c>
      <c r="B390" t="s">
        <v>3797</v>
      </c>
      <c r="C390" t="s">
        <v>17</v>
      </c>
      <c r="D390" s="26" t="s">
        <v>4</v>
      </c>
      <c r="E390" s="26">
        <v>45243</v>
      </c>
      <c r="F390" s="26">
        <v>45273</v>
      </c>
      <c r="G390" t="s">
        <v>53</v>
      </c>
      <c r="H390">
        <v>75</v>
      </c>
      <c r="I390" s="26">
        <f t="shared" si="37"/>
        <v>44623</v>
      </c>
      <c r="J390" s="26">
        <f t="shared" si="38"/>
        <v>45646</v>
      </c>
      <c r="K390" s="26" t="str">
        <f t="shared" si="39"/>
        <v>Basic</v>
      </c>
      <c r="L390" s="26" t="str">
        <f t="shared" si="40"/>
        <v>Monthly</v>
      </c>
      <c r="M390" s="26">
        <f t="shared" si="41"/>
        <v>44621</v>
      </c>
      <c r="N390" s="26">
        <f t="shared" si="36"/>
        <v>45231</v>
      </c>
      <c r="O390" s="26">
        <f t="shared" si="36"/>
        <v>45261</v>
      </c>
      <c r="P390" t="str">
        <f>IF(AND('Customer LTV'!$D$5&gt;=$N390,'Customer LTV'!$D$5&lt;$O390),"Y","N")</f>
        <v>N</v>
      </c>
      <c r="Q390" t="str">
        <f>IF(AND('Customer LTV'!$D$6&gt;=$N390,'Customer LTV'!$D$6&lt;$O390),"Y","N")</f>
        <v>N</v>
      </c>
      <c r="R390" t="str">
        <f>INDEX(customers!$F:$F,MATCH(subscriptions!$B390,customers!$A:$A,0))</f>
        <v>Tech</v>
      </c>
      <c r="S390" t="str">
        <f>INDEX(customers!$I:$I,MATCH(subscriptions!$B390,customers!$A:$A,0))</f>
        <v>Social Media</v>
      </c>
    </row>
    <row r="391" spans="1:19" x14ac:dyDescent="0.25">
      <c r="A391" t="s">
        <v>3849</v>
      </c>
      <c r="B391" t="s">
        <v>3797</v>
      </c>
      <c r="C391" t="s">
        <v>17</v>
      </c>
      <c r="D391" s="26" t="s">
        <v>4</v>
      </c>
      <c r="E391" s="26">
        <v>45274</v>
      </c>
      <c r="F391" s="26">
        <v>45304</v>
      </c>
      <c r="G391" t="s">
        <v>53</v>
      </c>
      <c r="H391">
        <v>75</v>
      </c>
      <c r="I391" s="26">
        <f t="shared" si="37"/>
        <v>44623</v>
      </c>
      <c r="J391" s="26">
        <f t="shared" si="38"/>
        <v>45646</v>
      </c>
      <c r="K391" s="26" t="str">
        <f t="shared" si="39"/>
        <v>Basic</v>
      </c>
      <c r="L391" s="26" t="str">
        <f t="shared" si="40"/>
        <v>Monthly</v>
      </c>
      <c r="M391" s="26">
        <f t="shared" si="41"/>
        <v>44621</v>
      </c>
      <c r="N391" s="26">
        <f t="shared" si="36"/>
        <v>45261</v>
      </c>
      <c r="O391" s="26">
        <f t="shared" si="36"/>
        <v>45292</v>
      </c>
      <c r="P391" t="str">
        <f>IF(AND('Customer LTV'!$D$5&gt;=$N391,'Customer LTV'!$D$5&lt;$O391),"Y","N")</f>
        <v>N</v>
      </c>
      <c r="Q391" t="str">
        <f>IF(AND('Customer LTV'!$D$6&gt;=$N391,'Customer LTV'!$D$6&lt;$O391),"Y","N")</f>
        <v>Y</v>
      </c>
      <c r="R391" t="str">
        <f>INDEX(customers!$F:$F,MATCH(subscriptions!$B391,customers!$A:$A,0))</f>
        <v>Tech</v>
      </c>
      <c r="S391" t="str">
        <f>INDEX(customers!$I:$I,MATCH(subscriptions!$B391,customers!$A:$A,0))</f>
        <v>Social Media</v>
      </c>
    </row>
    <row r="392" spans="1:19" x14ac:dyDescent="0.25">
      <c r="A392" t="s">
        <v>3851</v>
      </c>
      <c r="B392" t="s">
        <v>3797</v>
      </c>
      <c r="C392" t="s">
        <v>17</v>
      </c>
      <c r="D392" s="26" t="s">
        <v>4</v>
      </c>
      <c r="E392" s="26">
        <v>45305</v>
      </c>
      <c r="F392" s="26">
        <v>45335</v>
      </c>
      <c r="G392" t="s">
        <v>55</v>
      </c>
      <c r="H392">
        <v>75</v>
      </c>
      <c r="I392" s="26">
        <f t="shared" si="37"/>
        <v>44623</v>
      </c>
      <c r="J392" s="26">
        <f t="shared" si="38"/>
        <v>45646</v>
      </c>
      <c r="K392" s="26" t="str">
        <f t="shared" si="39"/>
        <v>Basic</v>
      </c>
      <c r="L392" s="26" t="str">
        <f t="shared" si="40"/>
        <v>Monthly</v>
      </c>
      <c r="M392" s="26">
        <f t="shared" si="41"/>
        <v>44621</v>
      </c>
      <c r="N392" s="26">
        <f t="shared" si="36"/>
        <v>45292</v>
      </c>
      <c r="O392" s="26">
        <f t="shared" si="36"/>
        <v>45323</v>
      </c>
      <c r="P392" t="str">
        <f>IF(AND('Customer LTV'!$D$5&gt;=$N392,'Customer LTV'!$D$5&lt;$O392),"Y","N")</f>
        <v>N</v>
      </c>
      <c r="Q392" t="str">
        <f>IF(AND('Customer LTV'!$D$6&gt;=$N392,'Customer LTV'!$D$6&lt;$O392),"Y","N")</f>
        <v>N</v>
      </c>
      <c r="R392" t="str">
        <f>INDEX(customers!$F:$F,MATCH(subscriptions!$B392,customers!$A:$A,0))</f>
        <v>Tech</v>
      </c>
      <c r="S392" t="str">
        <f>INDEX(customers!$I:$I,MATCH(subscriptions!$B392,customers!$A:$A,0))</f>
        <v>Social Media</v>
      </c>
    </row>
    <row r="393" spans="1:19" x14ac:dyDescent="0.25">
      <c r="A393" t="s">
        <v>3853</v>
      </c>
      <c r="B393" t="s">
        <v>3797</v>
      </c>
      <c r="C393" t="s">
        <v>18</v>
      </c>
      <c r="D393" s="26" t="s">
        <v>4</v>
      </c>
      <c r="E393" s="26">
        <v>45336</v>
      </c>
      <c r="F393" s="26">
        <v>45366</v>
      </c>
      <c r="G393" t="s">
        <v>53</v>
      </c>
      <c r="H393">
        <v>135</v>
      </c>
      <c r="I393" s="26">
        <f t="shared" si="37"/>
        <v>44623</v>
      </c>
      <c r="J393" s="26">
        <f t="shared" si="38"/>
        <v>45646</v>
      </c>
      <c r="K393" s="26" t="str">
        <f t="shared" si="39"/>
        <v>Basic</v>
      </c>
      <c r="L393" s="26" t="str">
        <f t="shared" si="40"/>
        <v>Monthly</v>
      </c>
      <c r="M393" s="26">
        <f t="shared" si="41"/>
        <v>44621</v>
      </c>
      <c r="N393" s="26">
        <f t="shared" si="36"/>
        <v>45323</v>
      </c>
      <c r="O393" s="26">
        <f t="shared" si="36"/>
        <v>45352</v>
      </c>
      <c r="P393" t="str">
        <f>IF(AND('Customer LTV'!$D$5&gt;=$N393,'Customer LTV'!$D$5&lt;$O393),"Y","N")</f>
        <v>N</v>
      </c>
      <c r="Q393" t="str">
        <f>IF(AND('Customer LTV'!$D$6&gt;=$N393,'Customer LTV'!$D$6&lt;$O393),"Y","N")</f>
        <v>N</v>
      </c>
      <c r="R393" t="str">
        <f>INDEX(customers!$F:$F,MATCH(subscriptions!$B393,customers!$A:$A,0))</f>
        <v>Tech</v>
      </c>
      <c r="S393" t="str">
        <f>INDEX(customers!$I:$I,MATCH(subscriptions!$B393,customers!$A:$A,0))</f>
        <v>Social Media</v>
      </c>
    </row>
    <row r="394" spans="1:19" x14ac:dyDescent="0.25">
      <c r="A394" t="s">
        <v>3856</v>
      </c>
      <c r="B394" t="s">
        <v>3797</v>
      </c>
      <c r="C394" t="s">
        <v>18</v>
      </c>
      <c r="D394" t="s">
        <v>4</v>
      </c>
      <c r="E394" s="26">
        <v>45367</v>
      </c>
      <c r="F394" s="26">
        <v>45397</v>
      </c>
      <c r="G394" t="s">
        <v>53</v>
      </c>
      <c r="H394">
        <v>135</v>
      </c>
      <c r="I394" s="26">
        <f t="shared" si="37"/>
        <v>44623</v>
      </c>
      <c r="J394" s="26">
        <f t="shared" si="38"/>
        <v>45646</v>
      </c>
      <c r="K394" s="26" t="str">
        <f t="shared" si="39"/>
        <v>Basic</v>
      </c>
      <c r="L394" s="26" t="str">
        <f t="shared" si="40"/>
        <v>Monthly</v>
      </c>
      <c r="M394" s="26">
        <f t="shared" si="41"/>
        <v>44621</v>
      </c>
      <c r="N394" s="26">
        <f t="shared" si="36"/>
        <v>45352</v>
      </c>
      <c r="O394" s="26">
        <f t="shared" si="36"/>
        <v>45383</v>
      </c>
      <c r="P394" t="str">
        <f>IF(AND('Customer LTV'!$D$5&gt;=$N394,'Customer LTV'!$D$5&lt;$O394),"Y","N")</f>
        <v>N</v>
      </c>
      <c r="Q394" t="str">
        <f>IF(AND('Customer LTV'!$D$6&gt;=$N394,'Customer LTV'!$D$6&lt;$O394),"Y","N")</f>
        <v>N</v>
      </c>
      <c r="R394" t="str">
        <f>INDEX(customers!$F:$F,MATCH(subscriptions!$B394,customers!$A:$A,0))</f>
        <v>Tech</v>
      </c>
      <c r="S394" t="str">
        <f>INDEX(customers!$I:$I,MATCH(subscriptions!$B394,customers!$A:$A,0))</f>
        <v>Social Media</v>
      </c>
    </row>
    <row r="395" spans="1:19" x14ac:dyDescent="0.25">
      <c r="A395" t="s">
        <v>3858</v>
      </c>
      <c r="B395" t="s">
        <v>3797</v>
      </c>
      <c r="C395" t="s">
        <v>18</v>
      </c>
      <c r="D395" t="s">
        <v>4</v>
      </c>
      <c r="E395" s="26">
        <v>45398</v>
      </c>
      <c r="F395" s="26">
        <v>45428</v>
      </c>
      <c r="G395" t="s">
        <v>53</v>
      </c>
      <c r="H395">
        <v>135</v>
      </c>
      <c r="I395" s="26">
        <f t="shared" si="37"/>
        <v>44623</v>
      </c>
      <c r="J395" s="26">
        <f t="shared" si="38"/>
        <v>45646</v>
      </c>
      <c r="K395" s="26" t="str">
        <f t="shared" si="39"/>
        <v>Basic</v>
      </c>
      <c r="L395" s="26" t="str">
        <f t="shared" si="40"/>
        <v>Monthly</v>
      </c>
      <c r="M395" s="26">
        <f t="shared" si="41"/>
        <v>44621</v>
      </c>
      <c r="N395" s="26">
        <f t="shared" si="36"/>
        <v>45383</v>
      </c>
      <c r="O395" s="26">
        <f t="shared" si="36"/>
        <v>45413</v>
      </c>
      <c r="P395" t="str">
        <f>IF(AND('Customer LTV'!$D$5&gt;=$N395,'Customer LTV'!$D$5&lt;$O395),"Y","N")</f>
        <v>N</v>
      </c>
      <c r="Q395" t="str">
        <f>IF(AND('Customer LTV'!$D$6&gt;=$N395,'Customer LTV'!$D$6&lt;$O395),"Y","N")</f>
        <v>N</v>
      </c>
      <c r="R395" t="str">
        <f>INDEX(customers!$F:$F,MATCH(subscriptions!$B395,customers!$A:$A,0))</f>
        <v>Tech</v>
      </c>
      <c r="S395" t="str">
        <f>INDEX(customers!$I:$I,MATCH(subscriptions!$B395,customers!$A:$A,0))</f>
        <v>Social Media</v>
      </c>
    </row>
    <row r="396" spans="1:19" x14ac:dyDescent="0.25">
      <c r="A396" t="s">
        <v>3861</v>
      </c>
      <c r="B396" t="s">
        <v>3797</v>
      </c>
      <c r="C396" t="s">
        <v>18</v>
      </c>
      <c r="D396" t="s">
        <v>4</v>
      </c>
      <c r="E396" s="26">
        <v>45429</v>
      </c>
      <c r="F396" s="26">
        <v>45459</v>
      </c>
      <c r="G396" t="s">
        <v>53</v>
      </c>
      <c r="H396">
        <v>135</v>
      </c>
      <c r="I396" s="26">
        <f t="shared" si="37"/>
        <v>44623</v>
      </c>
      <c r="J396" s="26">
        <f t="shared" si="38"/>
        <v>45646</v>
      </c>
      <c r="K396" s="26" t="str">
        <f t="shared" si="39"/>
        <v>Basic</v>
      </c>
      <c r="L396" s="26" t="str">
        <f t="shared" si="40"/>
        <v>Monthly</v>
      </c>
      <c r="M396" s="26">
        <f t="shared" si="41"/>
        <v>44621</v>
      </c>
      <c r="N396" s="26">
        <f t="shared" si="36"/>
        <v>45413</v>
      </c>
      <c r="O396" s="26">
        <f t="shared" si="36"/>
        <v>45444</v>
      </c>
      <c r="P396" t="str">
        <f>IF(AND('Customer LTV'!$D$5&gt;=$N396,'Customer LTV'!$D$5&lt;$O396),"Y","N")</f>
        <v>N</v>
      </c>
      <c r="Q396" t="str">
        <f>IF(AND('Customer LTV'!$D$6&gt;=$N396,'Customer LTV'!$D$6&lt;$O396),"Y","N")</f>
        <v>N</v>
      </c>
      <c r="R396" t="str">
        <f>INDEX(customers!$F:$F,MATCH(subscriptions!$B396,customers!$A:$A,0))</f>
        <v>Tech</v>
      </c>
      <c r="S396" t="str">
        <f>INDEX(customers!$I:$I,MATCH(subscriptions!$B396,customers!$A:$A,0))</f>
        <v>Social Media</v>
      </c>
    </row>
    <row r="397" spans="1:19" x14ac:dyDescent="0.25">
      <c r="A397" t="s">
        <v>3863</v>
      </c>
      <c r="B397" t="s">
        <v>3797</v>
      </c>
      <c r="C397" t="s">
        <v>18</v>
      </c>
      <c r="D397" t="s">
        <v>4</v>
      </c>
      <c r="E397" s="26">
        <v>45460</v>
      </c>
      <c r="F397" s="26">
        <v>45490</v>
      </c>
      <c r="G397" t="s">
        <v>53</v>
      </c>
      <c r="H397">
        <v>135</v>
      </c>
      <c r="I397" s="26">
        <f t="shared" si="37"/>
        <v>44623</v>
      </c>
      <c r="J397" s="26">
        <f t="shared" si="38"/>
        <v>45646</v>
      </c>
      <c r="K397" s="26" t="str">
        <f t="shared" si="39"/>
        <v>Basic</v>
      </c>
      <c r="L397" s="26" t="str">
        <f t="shared" si="40"/>
        <v>Monthly</v>
      </c>
      <c r="M397" s="26">
        <f t="shared" si="41"/>
        <v>44621</v>
      </c>
      <c r="N397" s="26">
        <f t="shared" si="36"/>
        <v>45444</v>
      </c>
      <c r="O397" s="26">
        <f t="shared" si="36"/>
        <v>45474</v>
      </c>
      <c r="P397" t="str">
        <f>IF(AND('Customer LTV'!$D$5&gt;=$N397,'Customer LTV'!$D$5&lt;$O397),"Y","N")</f>
        <v>N</v>
      </c>
      <c r="Q397" t="str">
        <f>IF(AND('Customer LTV'!$D$6&gt;=$N397,'Customer LTV'!$D$6&lt;$O397),"Y","N")</f>
        <v>N</v>
      </c>
      <c r="R397" t="str">
        <f>INDEX(customers!$F:$F,MATCH(subscriptions!$B397,customers!$A:$A,0))</f>
        <v>Tech</v>
      </c>
      <c r="S397" t="str">
        <f>INDEX(customers!$I:$I,MATCH(subscriptions!$B397,customers!$A:$A,0))</f>
        <v>Social Media</v>
      </c>
    </row>
    <row r="398" spans="1:19" x14ac:dyDescent="0.25">
      <c r="A398" t="s">
        <v>3866</v>
      </c>
      <c r="B398" t="s">
        <v>3797</v>
      </c>
      <c r="C398" t="s">
        <v>18</v>
      </c>
      <c r="D398" t="s">
        <v>4</v>
      </c>
      <c r="E398" s="26">
        <v>45491</v>
      </c>
      <c r="F398" s="26">
        <v>45521</v>
      </c>
      <c r="G398" t="s">
        <v>53</v>
      </c>
      <c r="H398">
        <v>135</v>
      </c>
      <c r="I398" s="26">
        <f t="shared" si="37"/>
        <v>44623</v>
      </c>
      <c r="J398" s="26">
        <f t="shared" si="38"/>
        <v>45646</v>
      </c>
      <c r="K398" s="26" t="str">
        <f t="shared" si="39"/>
        <v>Basic</v>
      </c>
      <c r="L398" s="26" t="str">
        <f t="shared" si="40"/>
        <v>Monthly</v>
      </c>
      <c r="M398" s="26">
        <f t="shared" si="41"/>
        <v>44621</v>
      </c>
      <c r="N398" s="26">
        <f t="shared" si="36"/>
        <v>45474</v>
      </c>
      <c r="O398" s="26">
        <f t="shared" si="36"/>
        <v>45505</v>
      </c>
      <c r="P398" t="str">
        <f>IF(AND('Customer LTV'!$D$5&gt;=$N398,'Customer LTV'!$D$5&lt;$O398),"Y","N")</f>
        <v>N</v>
      </c>
      <c r="Q398" t="str">
        <f>IF(AND('Customer LTV'!$D$6&gt;=$N398,'Customer LTV'!$D$6&lt;$O398),"Y","N")</f>
        <v>N</v>
      </c>
      <c r="R398" t="str">
        <f>INDEX(customers!$F:$F,MATCH(subscriptions!$B398,customers!$A:$A,0))</f>
        <v>Tech</v>
      </c>
      <c r="S398" t="str">
        <f>INDEX(customers!$I:$I,MATCH(subscriptions!$B398,customers!$A:$A,0))</f>
        <v>Social Media</v>
      </c>
    </row>
    <row r="399" spans="1:19" x14ac:dyDescent="0.25">
      <c r="A399" t="s">
        <v>3868</v>
      </c>
      <c r="B399" t="s">
        <v>3797</v>
      </c>
      <c r="C399" t="s">
        <v>18</v>
      </c>
      <c r="D399" t="s">
        <v>4</v>
      </c>
      <c r="E399" s="26">
        <v>45522</v>
      </c>
      <c r="F399" s="26">
        <v>45552</v>
      </c>
      <c r="G399" t="s">
        <v>53</v>
      </c>
      <c r="H399">
        <v>135</v>
      </c>
      <c r="I399" s="26">
        <f t="shared" si="37"/>
        <v>44623</v>
      </c>
      <c r="J399" s="26">
        <f t="shared" si="38"/>
        <v>45646</v>
      </c>
      <c r="K399" s="26" t="str">
        <f t="shared" si="39"/>
        <v>Basic</v>
      </c>
      <c r="L399" s="26" t="str">
        <f t="shared" si="40"/>
        <v>Monthly</v>
      </c>
      <c r="M399" s="26">
        <f t="shared" si="41"/>
        <v>44621</v>
      </c>
      <c r="N399" s="26">
        <f t="shared" si="36"/>
        <v>45505</v>
      </c>
      <c r="O399" s="26">
        <f t="shared" si="36"/>
        <v>45536</v>
      </c>
      <c r="P399" t="str">
        <f>IF(AND('Customer LTV'!$D$5&gt;=$N399,'Customer LTV'!$D$5&lt;$O399),"Y","N")</f>
        <v>N</v>
      </c>
      <c r="Q399" t="str">
        <f>IF(AND('Customer LTV'!$D$6&gt;=$N399,'Customer LTV'!$D$6&lt;$O399),"Y","N")</f>
        <v>N</v>
      </c>
      <c r="R399" t="str">
        <f>INDEX(customers!$F:$F,MATCH(subscriptions!$B399,customers!$A:$A,0))</f>
        <v>Tech</v>
      </c>
      <c r="S399" t="str">
        <f>INDEX(customers!$I:$I,MATCH(subscriptions!$B399,customers!$A:$A,0))</f>
        <v>Social Media</v>
      </c>
    </row>
    <row r="400" spans="1:19" x14ac:dyDescent="0.25">
      <c r="A400" t="s">
        <v>3870</v>
      </c>
      <c r="B400" t="s">
        <v>3797</v>
      </c>
      <c r="C400" t="s">
        <v>18</v>
      </c>
      <c r="D400" t="s">
        <v>4</v>
      </c>
      <c r="E400" s="26">
        <v>45553</v>
      </c>
      <c r="F400" s="26">
        <v>45583</v>
      </c>
      <c r="G400" t="s">
        <v>53</v>
      </c>
      <c r="H400">
        <v>135</v>
      </c>
      <c r="I400" s="26">
        <f t="shared" si="37"/>
        <v>44623</v>
      </c>
      <c r="J400" s="26">
        <f t="shared" si="38"/>
        <v>45646</v>
      </c>
      <c r="K400" s="26" t="str">
        <f t="shared" si="39"/>
        <v>Basic</v>
      </c>
      <c r="L400" s="26" t="str">
        <f t="shared" si="40"/>
        <v>Monthly</v>
      </c>
      <c r="M400" s="26">
        <f t="shared" si="41"/>
        <v>44621</v>
      </c>
      <c r="N400" s="26">
        <f t="shared" si="36"/>
        <v>45536</v>
      </c>
      <c r="O400" s="26">
        <f t="shared" si="36"/>
        <v>45566</v>
      </c>
      <c r="P400" t="str">
        <f>IF(AND('Customer LTV'!$D$5&gt;=$N400,'Customer LTV'!$D$5&lt;$O400),"Y","N")</f>
        <v>N</v>
      </c>
      <c r="Q400" t="str">
        <f>IF(AND('Customer LTV'!$D$6&gt;=$N400,'Customer LTV'!$D$6&lt;$O400),"Y","N")</f>
        <v>N</v>
      </c>
      <c r="R400" t="str">
        <f>INDEX(customers!$F:$F,MATCH(subscriptions!$B400,customers!$A:$A,0))</f>
        <v>Tech</v>
      </c>
      <c r="S400" t="str">
        <f>INDEX(customers!$I:$I,MATCH(subscriptions!$B400,customers!$A:$A,0))</f>
        <v>Social Media</v>
      </c>
    </row>
    <row r="401" spans="1:19" x14ac:dyDescent="0.25">
      <c r="A401" t="s">
        <v>3873</v>
      </c>
      <c r="B401" t="s">
        <v>3797</v>
      </c>
      <c r="C401" t="s">
        <v>18</v>
      </c>
      <c r="D401" t="s">
        <v>4</v>
      </c>
      <c r="E401" s="26">
        <v>45584</v>
      </c>
      <c r="F401" s="26">
        <v>45614</v>
      </c>
      <c r="G401" t="s">
        <v>53</v>
      </c>
      <c r="H401">
        <v>135</v>
      </c>
      <c r="I401" s="26">
        <f t="shared" si="37"/>
        <v>44623</v>
      </c>
      <c r="J401" s="26">
        <f t="shared" si="38"/>
        <v>45646</v>
      </c>
      <c r="K401" s="26" t="str">
        <f t="shared" si="39"/>
        <v>Basic</v>
      </c>
      <c r="L401" s="26" t="str">
        <f t="shared" si="40"/>
        <v>Monthly</v>
      </c>
      <c r="M401" s="26">
        <f t="shared" si="41"/>
        <v>44621</v>
      </c>
      <c r="N401" s="26">
        <f t="shared" si="36"/>
        <v>45566</v>
      </c>
      <c r="O401" s="26">
        <f t="shared" si="36"/>
        <v>45597</v>
      </c>
      <c r="P401" t="str">
        <f>IF(AND('Customer LTV'!$D$5&gt;=$N401,'Customer LTV'!$D$5&lt;$O401),"Y","N")</f>
        <v>N</v>
      </c>
      <c r="Q401" t="str">
        <f>IF(AND('Customer LTV'!$D$6&gt;=$N401,'Customer LTV'!$D$6&lt;$O401),"Y","N")</f>
        <v>N</v>
      </c>
      <c r="R401" t="str">
        <f>INDEX(customers!$F:$F,MATCH(subscriptions!$B401,customers!$A:$A,0))</f>
        <v>Tech</v>
      </c>
      <c r="S401" t="str">
        <f>INDEX(customers!$I:$I,MATCH(subscriptions!$B401,customers!$A:$A,0))</f>
        <v>Social Media</v>
      </c>
    </row>
    <row r="402" spans="1:19" x14ac:dyDescent="0.25">
      <c r="A402" t="s">
        <v>3875</v>
      </c>
      <c r="B402" t="s">
        <v>3797</v>
      </c>
      <c r="C402" t="s">
        <v>18</v>
      </c>
      <c r="D402" t="s">
        <v>4</v>
      </c>
      <c r="E402" s="26">
        <v>45615</v>
      </c>
      <c r="F402" s="26">
        <v>45645</v>
      </c>
      <c r="G402" t="s">
        <v>53</v>
      </c>
      <c r="H402">
        <v>135</v>
      </c>
      <c r="I402" s="26">
        <f t="shared" si="37"/>
        <v>44623</v>
      </c>
      <c r="J402" s="26">
        <f t="shared" si="38"/>
        <v>45646</v>
      </c>
      <c r="K402" s="26" t="str">
        <f t="shared" si="39"/>
        <v>Basic</v>
      </c>
      <c r="L402" s="26" t="str">
        <f t="shared" si="40"/>
        <v>Monthly</v>
      </c>
      <c r="M402" s="26">
        <f t="shared" si="41"/>
        <v>44621</v>
      </c>
      <c r="N402" s="26">
        <f t="shared" si="36"/>
        <v>45597</v>
      </c>
      <c r="O402" s="26">
        <f t="shared" si="36"/>
        <v>45627</v>
      </c>
      <c r="P402" t="str">
        <f>IF(AND('Customer LTV'!$D$5&gt;=$N402,'Customer LTV'!$D$5&lt;$O402),"Y","N")</f>
        <v>N</v>
      </c>
      <c r="Q402" t="str">
        <f>IF(AND('Customer LTV'!$D$6&gt;=$N402,'Customer LTV'!$D$6&lt;$O402),"Y","N")</f>
        <v>N</v>
      </c>
      <c r="R402" t="str">
        <f>INDEX(customers!$F:$F,MATCH(subscriptions!$B402,customers!$A:$A,0))</f>
        <v>Tech</v>
      </c>
      <c r="S402" t="str">
        <f>INDEX(customers!$I:$I,MATCH(subscriptions!$B402,customers!$A:$A,0))</f>
        <v>Social Media</v>
      </c>
    </row>
    <row r="403" spans="1:19" x14ac:dyDescent="0.25">
      <c r="A403" t="s">
        <v>3878</v>
      </c>
      <c r="B403" t="s">
        <v>3797</v>
      </c>
      <c r="C403" t="s">
        <v>18</v>
      </c>
      <c r="D403" t="s">
        <v>4</v>
      </c>
      <c r="E403" s="26">
        <v>45646</v>
      </c>
      <c r="F403" s="26">
        <v>45658</v>
      </c>
      <c r="G403" t="s">
        <v>53</v>
      </c>
      <c r="H403">
        <v>135</v>
      </c>
      <c r="I403" s="26">
        <f t="shared" si="37"/>
        <v>44623</v>
      </c>
      <c r="J403" s="26">
        <f t="shared" si="38"/>
        <v>45646</v>
      </c>
      <c r="K403" s="26" t="str">
        <f t="shared" si="39"/>
        <v>Basic</v>
      </c>
      <c r="L403" s="26" t="str">
        <f t="shared" si="40"/>
        <v>Monthly</v>
      </c>
      <c r="M403" s="26">
        <f t="shared" si="41"/>
        <v>44621</v>
      </c>
      <c r="N403" s="26">
        <f t="shared" ref="N403:O466" si="42">EOMONTH(E403,-1)+1</f>
        <v>45627</v>
      </c>
      <c r="O403" s="26">
        <f t="shared" si="42"/>
        <v>45658</v>
      </c>
      <c r="P403" t="str">
        <f>IF(AND('Customer LTV'!$D$5&gt;=$N403,'Customer LTV'!$D$5&lt;$O403),"Y","N")</f>
        <v>N</v>
      </c>
      <c r="Q403" t="str">
        <f>IF(AND('Customer LTV'!$D$6&gt;=$N403,'Customer LTV'!$D$6&lt;$O403),"Y","N")</f>
        <v>N</v>
      </c>
      <c r="R403" t="str">
        <f>INDEX(customers!$F:$F,MATCH(subscriptions!$B403,customers!$A:$A,0))</f>
        <v>Tech</v>
      </c>
      <c r="S403" t="str">
        <f>INDEX(customers!$I:$I,MATCH(subscriptions!$B403,customers!$A:$A,0))</f>
        <v>Social Media</v>
      </c>
    </row>
    <row r="404" spans="1:19" x14ac:dyDescent="0.25">
      <c r="A404" t="s">
        <v>3726</v>
      </c>
      <c r="B404" t="s">
        <v>3725</v>
      </c>
      <c r="C404" t="s">
        <v>18</v>
      </c>
      <c r="D404" t="s">
        <v>4</v>
      </c>
      <c r="E404" s="26">
        <v>45195</v>
      </c>
      <c r="F404" s="26">
        <v>45225</v>
      </c>
      <c r="G404" t="s">
        <v>53</v>
      </c>
      <c r="H404">
        <v>135</v>
      </c>
      <c r="I404" s="26">
        <f t="shared" si="37"/>
        <v>45195</v>
      </c>
      <c r="J404" s="26">
        <f t="shared" si="38"/>
        <v>45412</v>
      </c>
      <c r="K404" s="26" t="str">
        <f t="shared" si="39"/>
        <v>Pro</v>
      </c>
      <c r="L404" s="26" t="str">
        <f t="shared" si="40"/>
        <v>Monthly</v>
      </c>
      <c r="M404" s="26">
        <f t="shared" si="41"/>
        <v>45170</v>
      </c>
      <c r="N404" s="26">
        <f t="shared" si="42"/>
        <v>45170</v>
      </c>
      <c r="O404" s="26">
        <f t="shared" si="42"/>
        <v>45200</v>
      </c>
      <c r="P404" t="str">
        <f>IF(AND('Customer LTV'!$D$5&gt;=$N404,'Customer LTV'!$D$5&lt;$O404),"Y","N")</f>
        <v>N</v>
      </c>
      <c r="Q404" t="str">
        <f>IF(AND('Customer LTV'!$D$6&gt;=$N404,'Customer LTV'!$D$6&lt;$O404),"Y","N")</f>
        <v>N</v>
      </c>
      <c r="R404" t="str">
        <f>INDEX(customers!$F:$F,MATCH(subscriptions!$B404,customers!$A:$A,0))</f>
        <v>Healthcare</v>
      </c>
      <c r="S404" t="str">
        <f>INDEX(customers!$I:$I,MATCH(subscriptions!$B404,customers!$A:$A,0))</f>
        <v>Paid Search</v>
      </c>
    </row>
    <row r="405" spans="1:19" x14ac:dyDescent="0.25">
      <c r="A405" t="s">
        <v>3729</v>
      </c>
      <c r="B405" t="s">
        <v>3725</v>
      </c>
      <c r="C405" t="s">
        <v>18</v>
      </c>
      <c r="D405" t="s">
        <v>4</v>
      </c>
      <c r="E405" s="26">
        <v>45226</v>
      </c>
      <c r="F405" s="26">
        <v>45256</v>
      </c>
      <c r="G405" t="s">
        <v>53</v>
      </c>
      <c r="H405">
        <v>135</v>
      </c>
      <c r="I405" s="26">
        <f t="shared" si="37"/>
        <v>45195</v>
      </c>
      <c r="J405" s="26">
        <f t="shared" si="38"/>
        <v>45412</v>
      </c>
      <c r="K405" s="26" t="str">
        <f t="shared" si="39"/>
        <v>Pro</v>
      </c>
      <c r="L405" s="26" t="str">
        <f t="shared" si="40"/>
        <v>Monthly</v>
      </c>
      <c r="M405" s="26">
        <f t="shared" si="41"/>
        <v>45170</v>
      </c>
      <c r="N405" s="26">
        <f t="shared" si="42"/>
        <v>45200</v>
      </c>
      <c r="O405" s="26">
        <f t="shared" si="42"/>
        <v>45231</v>
      </c>
      <c r="P405" t="str">
        <f>IF(AND('Customer LTV'!$D$5&gt;=$N405,'Customer LTV'!$D$5&lt;$O405),"Y","N")</f>
        <v>N</v>
      </c>
      <c r="Q405" t="str">
        <f>IF(AND('Customer LTV'!$D$6&gt;=$N405,'Customer LTV'!$D$6&lt;$O405),"Y","N")</f>
        <v>N</v>
      </c>
      <c r="R405" t="str">
        <f>INDEX(customers!$F:$F,MATCH(subscriptions!$B405,customers!$A:$A,0))</f>
        <v>Healthcare</v>
      </c>
      <c r="S405" t="str">
        <f>INDEX(customers!$I:$I,MATCH(subscriptions!$B405,customers!$A:$A,0))</f>
        <v>Paid Search</v>
      </c>
    </row>
    <row r="406" spans="1:19" x14ac:dyDescent="0.25">
      <c r="A406" t="s">
        <v>3731</v>
      </c>
      <c r="B406" t="s">
        <v>3725</v>
      </c>
      <c r="C406" t="s">
        <v>18</v>
      </c>
      <c r="D406" t="s">
        <v>4</v>
      </c>
      <c r="E406" s="26">
        <v>45257</v>
      </c>
      <c r="F406" s="26">
        <v>45287</v>
      </c>
      <c r="G406" t="s">
        <v>53</v>
      </c>
      <c r="H406">
        <v>135</v>
      </c>
      <c r="I406" s="26">
        <f t="shared" si="37"/>
        <v>45195</v>
      </c>
      <c r="J406" s="26">
        <f t="shared" si="38"/>
        <v>45412</v>
      </c>
      <c r="K406" s="26" t="str">
        <f t="shared" si="39"/>
        <v>Pro</v>
      </c>
      <c r="L406" s="26" t="str">
        <f t="shared" si="40"/>
        <v>Monthly</v>
      </c>
      <c r="M406" s="26">
        <f t="shared" si="41"/>
        <v>45170</v>
      </c>
      <c r="N406" s="26">
        <f t="shared" si="42"/>
        <v>45231</v>
      </c>
      <c r="O406" s="26">
        <f t="shared" si="42"/>
        <v>45261</v>
      </c>
      <c r="P406" t="str">
        <f>IF(AND('Customer LTV'!$D$5&gt;=$N406,'Customer LTV'!$D$5&lt;$O406),"Y","N")</f>
        <v>N</v>
      </c>
      <c r="Q406" t="str">
        <f>IF(AND('Customer LTV'!$D$6&gt;=$N406,'Customer LTV'!$D$6&lt;$O406),"Y","N")</f>
        <v>N</v>
      </c>
      <c r="R406" t="str">
        <f>INDEX(customers!$F:$F,MATCH(subscriptions!$B406,customers!$A:$A,0))</f>
        <v>Healthcare</v>
      </c>
      <c r="S406" t="str">
        <f>INDEX(customers!$I:$I,MATCH(subscriptions!$B406,customers!$A:$A,0))</f>
        <v>Paid Search</v>
      </c>
    </row>
    <row r="407" spans="1:19" x14ac:dyDescent="0.25">
      <c r="A407" t="s">
        <v>3734</v>
      </c>
      <c r="B407" t="s">
        <v>3725</v>
      </c>
      <c r="C407" t="s">
        <v>18</v>
      </c>
      <c r="D407" t="s">
        <v>4</v>
      </c>
      <c r="E407" s="26">
        <v>45288</v>
      </c>
      <c r="F407" s="26">
        <v>45318</v>
      </c>
      <c r="G407" t="s">
        <v>53</v>
      </c>
      <c r="H407">
        <v>135</v>
      </c>
      <c r="I407" s="26">
        <f t="shared" si="37"/>
        <v>45195</v>
      </c>
      <c r="J407" s="26">
        <f t="shared" si="38"/>
        <v>45412</v>
      </c>
      <c r="K407" s="26" t="str">
        <f t="shared" si="39"/>
        <v>Pro</v>
      </c>
      <c r="L407" s="26" t="str">
        <f t="shared" si="40"/>
        <v>Monthly</v>
      </c>
      <c r="M407" s="26">
        <f t="shared" si="41"/>
        <v>45170</v>
      </c>
      <c r="N407" s="26">
        <f t="shared" si="42"/>
        <v>45261</v>
      </c>
      <c r="O407" s="26">
        <f t="shared" si="42"/>
        <v>45292</v>
      </c>
      <c r="P407" t="str">
        <f>IF(AND('Customer LTV'!$D$5&gt;=$N407,'Customer LTV'!$D$5&lt;$O407),"Y","N")</f>
        <v>N</v>
      </c>
      <c r="Q407" t="str">
        <f>IF(AND('Customer LTV'!$D$6&gt;=$N407,'Customer LTV'!$D$6&lt;$O407),"Y","N")</f>
        <v>Y</v>
      </c>
      <c r="R407" t="str">
        <f>INDEX(customers!$F:$F,MATCH(subscriptions!$B407,customers!$A:$A,0))</f>
        <v>Healthcare</v>
      </c>
      <c r="S407" t="str">
        <f>INDEX(customers!$I:$I,MATCH(subscriptions!$B407,customers!$A:$A,0))</f>
        <v>Paid Search</v>
      </c>
    </row>
    <row r="408" spans="1:19" x14ac:dyDescent="0.25">
      <c r="A408" t="s">
        <v>3736</v>
      </c>
      <c r="B408" t="s">
        <v>3725</v>
      </c>
      <c r="C408" t="s">
        <v>18</v>
      </c>
      <c r="D408" t="s">
        <v>4</v>
      </c>
      <c r="E408" s="26">
        <v>45319</v>
      </c>
      <c r="F408" s="26">
        <v>45349</v>
      </c>
      <c r="G408" t="s">
        <v>55</v>
      </c>
      <c r="H408">
        <v>135</v>
      </c>
      <c r="I408" s="26">
        <f t="shared" si="37"/>
        <v>45195</v>
      </c>
      <c r="J408" s="26">
        <f t="shared" si="38"/>
        <v>45412</v>
      </c>
      <c r="K408" s="26" t="str">
        <f t="shared" si="39"/>
        <v>Pro</v>
      </c>
      <c r="L408" s="26" t="str">
        <f t="shared" si="40"/>
        <v>Monthly</v>
      </c>
      <c r="M408" s="26">
        <f t="shared" si="41"/>
        <v>45170</v>
      </c>
      <c r="N408" s="26">
        <f t="shared" si="42"/>
        <v>45292</v>
      </c>
      <c r="O408" s="26">
        <f t="shared" si="42"/>
        <v>45323</v>
      </c>
      <c r="P408" t="str">
        <f>IF(AND('Customer LTV'!$D$5&gt;=$N408,'Customer LTV'!$D$5&lt;$O408),"Y","N")</f>
        <v>N</v>
      </c>
      <c r="Q408" t="str">
        <f>IF(AND('Customer LTV'!$D$6&gt;=$N408,'Customer LTV'!$D$6&lt;$O408),"Y","N")</f>
        <v>N</v>
      </c>
      <c r="R408" t="str">
        <f>INDEX(customers!$F:$F,MATCH(subscriptions!$B408,customers!$A:$A,0))</f>
        <v>Healthcare</v>
      </c>
      <c r="S408" t="str">
        <f>INDEX(customers!$I:$I,MATCH(subscriptions!$B408,customers!$A:$A,0))</f>
        <v>Paid Search</v>
      </c>
    </row>
    <row r="409" spans="1:19" x14ac:dyDescent="0.25">
      <c r="A409" t="s">
        <v>3738</v>
      </c>
      <c r="B409" t="s">
        <v>3725</v>
      </c>
      <c r="C409" t="s">
        <v>19</v>
      </c>
      <c r="D409" t="s">
        <v>4</v>
      </c>
      <c r="E409" s="26">
        <v>45350</v>
      </c>
      <c r="F409" s="26">
        <v>45380</v>
      </c>
      <c r="G409" t="s">
        <v>54</v>
      </c>
      <c r="H409">
        <v>315</v>
      </c>
      <c r="I409" s="26">
        <f t="shared" si="37"/>
        <v>45195</v>
      </c>
      <c r="J409" s="26">
        <f t="shared" si="38"/>
        <v>45412</v>
      </c>
      <c r="K409" s="26" t="str">
        <f t="shared" si="39"/>
        <v>Pro</v>
      </c>
      <c r="L409" s="26" t="str">
        <f t="shared" si="40"/>
        <v>Monthly</v>
      </c>
      <c r="M409" s="26">
        <f t="shared" si="41"/>
        <v>45170</v>
      </c>
      <c r="N409" s="26">
        <f t="shared" si="42"/>
        <v>45323</v>
      </c>
      <c r="O409" s="26">
        <f t="shared" si="42"/>
        <v>45352</v>
      </c>
      <c r="P409" t="str">
        <f>IF(AND('Customer LTV'!$D$5&gt;=$N409,'Customer LTV'!$D$5&lt;$O409),"Y","N")</f>
        <v>N</v>
      </c>
      <c r="Q409" t="str">
        <f>IF(AND('Customer LTV'!$D$6&gt;=$N409,'Customer LTV'!$D$6&lt;$O409),"Y","N")</f>
        <v>N</v>
      </c>
      <c r="R409" t="str">
        <f>INDEX(customers!$F:$F,MATCH(subscriptions!$B409,customers!$A:$A,0))</f>
        <v>Healthcare</v>
      </c>
      <c r="S409" t="str">
        <f>INDEX(customers!$I:$I,MATCH(subscriptions!$B409,customers!$A:$A,0))</f>
        <v>Paid Search</v>
      </c>
    </row>
    <row r="410" spans="1:19" x14ac:dyDescent="0.25">
      <c r="A410" t="s">
        <v>3741</v>
      </c>
      <c r="B410" t="s">
        <v>3725</v>
      </c>
      <c r="C410" t="s">
        <v>18</v>
      </c>
      <c r="D410" t="s">
        <v>4</v>
      </c>
      <c r="E410" s="26">
        <v>45381</v>
      </c>
      <c r="F410" s="26">
        <v>45411</v>
      </c>
      <c r="G410" t="s">
        <v>53</v>
      </c>
      <c r="H410">
        <v>135</v>
      </c>
      <c r="I410" s="26">
        <f t="shared" si="37"/>
        <v>45195</v>
      </c>
      <c r="J410" s="26">
        <f t="shared" si="38"/>
        <v>45412</v>
      </c>
      <c r="K410" s="26" t="str">
        <f t="shared" si="39"/>
        <v>Pro</v>
      </c>
      <c r="L410" s="26" t="str">
        <f t="shared" si="40"/>
        <v>Monthly</v>
      </c>
      <c r="M410" s="26">
        <f t="shared" si="41"/>
        <v>45170</v>
      </c>
      <c r="N410" s="26">
        <f t="shared" si="42"/>
        <v>45352</v>
      </c>
      <c r="O410" s="26">
        <f t="shared" si="42"/>
        <v>45383</v>
      </c>
      <c r="P410" t="str">
        <f>IF(AND('Customer LTV'!$D$5&gt;=$N410,'Customer LTV'!$D$5&lt;$O410),"Y","N")</f>
        <v>N</v>
      </c>
      <c r="Q410" t="str">
        <f>IF(AND('Customer LTV'!$D$6&gt;=$N410,'Customer LTV'!$D$6&lt;$O410),"Y","N")</f>
        <v>N</v>
      </c>
      <c r="R410" t="str">
        <f>INDEX(customers!$F:$F,MATCH(subscriptions!$B410,customers!$A:$A,0))</f>
        <v>Healthcare</v>
      </c>
      <c r="S410" t="str">
        <f>INDEX(customers!$I:$I,MATCH(subscriptions!$B410,customers!$A:$A,0))</f>
        <v>Paid Search</v>
      </c>
    </row>
    <row r="411" spans="1:19" x14ac:dyDescent="0.25">
      <c r="A411" t="s">
        <v>3743</v>
      </c>
      <c r="B411" t="s">
        <v>3725</v>
      </c>
      <c r="C411" t="s">
        <v>18</v>
      </c>
      <c r="D411" t="s">
        <v>4</v>
      </c>
      <c r="E411" s="26">
        <v>45412</v>
      </c>
      <c r="F411" s="26">
        <v>45420</v>
      </c>
      <c r="G411" t="s">
        <v>56</v>
      </c>
      <c r="H411">
        <v>135</v>
      </c>
      <c r="I411" s="26">
        <f t="shared" si="37"/>
        <v>45195</v>
      </c>
      <c r="J411" s="26">
        <f t="shared" si="38"/>
        <v>45412</v>
      </c>
      <c r="K411" s="26" t="str">
        <f t="shared" si="39"/>
        <v>Pro</v>
      </c>
      <c r="L411" s="26" t="str">
        <f t="shared" si="40"/>
        <v>Monthly</v>
      </c>
      <c r="M411" s="26">
        <f t="shared" si="41"/>
        <v>45170</v>
      </c>
      <c r="N411" s="26">
        <f t="shared" si="42"/>
        <v>45383</v>
      </c>
      <c r="O411" s="26">
        <f t="shared" si="42"/>
        <v>45413</v>
      </c>
      <c r="P411" t="str">
        <f>IF(AND('Customer LTV'!$D$5&gt;=$N411,'Customer LTV'!$D$5&lt;$O411),"Y","N")</f>
        <v>N</v>
      </c>
      <c r="Q411" t="str">
        <f>IF(AND('Customer LTV'!$D$6&gt;=$N411,'Customer LTV'!$D$6&lt;$O411),"Y","N")</f>
        <v>N</v>
      </c>
      <c r="R411" t="str">
        <f>INDEX(customers!$F:$F,MATCH(subscriptions!$B411,customers!$A:$A,0))</f>
        <v>Healthcare</v>
      </c>
      <c r="S411" t="str">
        <f>INDEX(customers!$I:$I,MATCH(subscriptions!$B411,customers!$A:$A,0))</f>
        <v>Paid Search</v>
      </c>
    </row>
    <row r="412" spans="1:19" x14ac:dyDescent="0.25">
      <c r="A412" t="s">
        <v>3474</v>
      </c>
      <c r="B412" t="s">
        <v>3473</v>
      </c>
      <c r="C412" t="s">
        <v>17</v>
      </c>
      <c r="D412" t="s">
        <v>4</v>
      </c>
      <c r="E412" s="26">
        <v>44942</v>
      </c>
      <c r="F412" s="26">
        <v>44972</v>
      </c>
      <c r="G412" t="s">
        <v>53</v>
      </c>
      <c r="H412">
        <v>75</v>
      </c>
      <c r="I412" s="26">
        <f t="shared" si="37"/>
        <v>44942</v>
      </c>
      <c r="J412" s="26">
        <f t="shared" si="38"/>
        <v>45655</v>
      </c>
      <c r="K412" s="26" t="str">
        <f t="shared" si="39"/>
        <v>Pro</v>
      </c>
      <c r="L412" s="26" t="str">
        <f t="shared" si="40"/>
        <v>Monthly</v>
      </c>
      <c r="M412" s="26">
        <f t="shared" si="41"/>
        <v>44927</v>
      </c>
      <c r="N412" s="26">
        <f t="shared" si="42"/>
        <v>44927</v>
      </c>
      <c r="O412" s="26">
        <f t="shared" si="42"/>
        <v>44958</v>
      </c>
      <c r="P412" t="str">
        <f>IF(AND('Customer LTV'!$D$5&gt;=$N412,'Customer LTV'!$D$5&lt;$O412),"Y","N")</f>
        <v>Y</v>
      </c>
      <c r="Q412" t="str">
        <f>IF(AND('Customer LTV'!$D$6&gt;=$N412,'Customer LTV'!$D$6&lt;$O412),"Y","N")</f>
        <v>N</v>
      </c>
      <c r="R412" t="str">
        <f>INDEX(customers!$F:$F,MATCH(subscriptions!$B412,customers!$A:$A,0))</f>
        <v>Education</v>
      </c>
      <c r="S412" t="str">
        <f>INDEX(customers!$I:$I,MATCH(subscriptions!$B412,customers!$A:$A,0))</f>
        <v>Paid Search</v>
      </c>
    </row>
    <row r="413" spans="1:19" x14ac:dyDescent="0.25">
      <c r="A413" t="s">
        <v>3476</v>
      </c>
      <c r="B413" t="s">
        <v>3473</v>
      </c>
      <c r="C413" t="s">
        <v>17</v>
      </c>
      <c r="D413" t="s">
        <v>4</v>
      </c>
      <c r="E413" s="26">
        <v>44973</v>
      </c>
      <c r="F413" s="26">
        <v>45003</v>
      </c>
      <c r="G413" t="s">
        <v>53</v>
      </c>
      <c r="H413">
        <v>75</v>
      </c>
      <c r="I413" s="26">
        <f t="shared" si="37"/>
        <v>44942</v>
      </c>
      <c r="J413" s="26">
        <f t="shared" si="38"/>
        <v>45655</v>
      </c>
      <c r="K413" s="26" t="str">
        <f t="shared" si="39"/>
        <v>Pro</v>
      </c>
      <c r="L413" s="26" t="str">
        <f t="shared" si="40"/>
        <v>Monthly</v>
      </c>
      <c r="M413" s="26">
        <f t="shared" si="41"/>
        <v>44927</v>
      </c>
      <c r="N413" s="26">
        <f t="shared" si="42"/>
        <v>44958</v>
      </c>
      <c r="O413" s="26">
        <f t="shared" si="42"/>
        <v>44986</v>
      </c>
      <c r="P413" t="str">
        <f>IF(AND('Customer LTV'!$D$5&gt;=$N413,'Customer LTV'!$D$5&lt;$O413),"Y","N")</f>
        <v>N</v>
      </c>
      <c r="Q413" t="str">
        <f>IF(AND('Customer LTV'!$D$6&gt;=$N413,'Customer LTV'!$D$6&lt;$O413),"Y","N")</f>
        <v>N</v>
      </c>
      <c r="R413" t="str">
        <f>INDEX(customers!$F:$F,MATCH(subscriptions!$B413,customers!$A:$A,0))</f>
        <v>Education</v>
      </c>
      <c r="S413" t="str">
        <f>INDEX(customers!$I:$I,MATCH(subscriptions!$B413,customers!$A:$A,0))</f>
        <v>Paid Search</v>
      </c>
    </row>
    <row r="414" spans="1:19" x14ac:dyDescent="0.25">
      <c r="A414" t="s">
        <v>3479</v>
      </c>
      <c r="B414" t="s">
        <v>3473</v>
      </c>
      <c r="C414" t="s">
        <v>17</v>
      </c>
      <c r="D414" t="s">
        <v>4</v>
      </c>
      <c r="E414" s="26">
        <v>45004</v>
      </c>
      <c r="F414" s="26">
        <v>45034</v>
      </c>
      <c r="G414" t="s">
        <v>53</v>
      </c>
      <c r="H414">
        <v>75</v>
      </c>
      <c r="I414" s="26">
        <f t="shared" si="37"/>
        <v>44942</v>
      </c>
      <c r="J414" s="26">
        <f t="shared" si="38"/>
        <v>45655</v>
      </c>
      <c r="K414" s="26" t="str">
        <f t="shared" si="39"/>
        <v>Pro</v>
      </c>
      <c r="L414" s="26" t="str">
        <f t="shared" si="40"/>
        <v>Monthly</v>
      </c>
      <c r="M414" s="26">
        <f t="shared" si="41"/>
        <v>44927</v>
      </c>
      <c r="N414" s="26">
        <f t="shared" si="42"/>
        <v>44986</v>
      </c>
      <c r="O414" s="26">
        <f t="shared" si="42"/>
        <v>45017</v>
      </c>
      <c r="P414" t="str">
        <f>IF(AND('Customer LTV'!$D$5&gt;=$N414,'Customer LTV'!$D$5&lt;$O414),"Y","N")</f>
        <v>N</v>
      </c>
      <c r="Q414" t="str">
        <f>IF(AND('Customer LTV'!$D$6&gt;=$N414,'Customer LTV'!$D$6&lt;$O414),"Y","N")</f>
        <v>N</v>
      </c>
      <c r="R414" t="str">
        <f>INDEX(customers!$F:$F,MATCH(subscriptions!$B414,customers!$A:$A,0))</f>
        <v>Education</v>
      </c>
      <c r="S414" t="str">
        <f>INDEX(customers!$I:$I,MATCH(subscriptions!$B414,customers!$A:$A,0))</f>
        <v>Paid Search</v>
      </c>
    </row>
    <row r="415" spans="1:19" x14ac:dyDescent="0.25">
      <c r="A415" t="s">
        <v>3481</v>
      </c>
      <c r="B415" t="s">
        <v>3473</v>
      </c>
      <c r="C415" t="s">
        <v>17</v>
      </c>
      <c r="D415" t="s">
        <v>4</v>
      </c>
      <c r="E415" s="26">
        <v>45035</v>
      </c>
      <c r="F415" s="26">
        <v>45065</v>
      </c>
      <c r="G415" t="s">
        <v>53</v>
      </c>
      <c r="H415">
        <v>75</v>
      </c>
      <c r="I415" s="26">
        <f t="shared" si="37"/>
        <v>44942</v>
      </c>
      <c r="J415" s="26">
        <f t="shared" si="38"/>
        <v>45655</v>
      </c>
      <c r="K415" s="26" t="str">
        <f t="shared" si="39"/>
        <v>Pro</v>
      </c>
      <c r="L415" s="26" t="str">
        <f t="shared" si="40"/>
        <v>Monthly</v>
      </c>
      <c r="M415" s="26">
        <f t="shared" si="41"/>
        <v>44927</v>
      </c>
      <c r="N415" s="26">
        <f t="shared" si="42"/>
        <v>45017</v>
      </c>
      <c r="O415" s="26">
        <f t="shared" si="42"/>
        <v>45047</v>
      </c>
      <c r="P415" t="str">
        <f>IF(AND('Customer LTV'!$D$5&gt;=$N415,'Customer LTV'!$D$5&lt;$O415),"Y","N")</f>
        <v>N</v>
      </c>
      <c r="Q415" t="str">
        <f>IF(AND('Customer LTV'!$D$6&gt;=$N415,'Customer LTV'!$D$6&lt;$O415),"Y","N")</f>
        <v>N</v>
      </c>
      <c r="R415" t="str">
        <f>INDEX(customers!$F:$F,MATCH(subscriptions!$B415,customers!$A:$A,0))</f>
        <v>Education</v>
      </c>
      <c r="S415" t="str">
        <f>INDEX(customers!$I:$I,MATCH(subscriptions!$B415,customers!$A:$A,0))</f>
        <v>Paid Search</v>
      </c>
    </row>
    <row r="416" spans="1:19" x14ac:dyDescent="0.25">
      <c r="A416" t="s">
        <v>3484</v>
      </c>
      <c r="B416" t="s">
        <v>3473</v>
      </c>
      <c r="C416" t="s">
        <v>17</v>
      </c>
      <c r="D416" t="s">
        <v>4</v>
      </c>
      <c r="E416" s="26">
        <v>45066</v>
      </c>
      <c r="F416" s="26">
        <v>45096</v>
      </c>
      <c r="G416" t="s">
        <v>53</v>
      </c>
      <c r="H416">
        <v>75</v>
      </c>
      <c r="I416" s="26">
        <f t="shared" si="37"/>
        <v>44942</v>
      </c>
      <c r="J416" s="26">
        <f t="shared" si="38"/>
        <v>45655</v>
      </c>
      <c r="K416" s="26" t="str">
        <f t="shared" si="39"/>
        <v>Pro</v>
      </c>
      <c r="L416" s="26" t="str">
        <f t="shared" si="40"/>
        <v>Monthly</v>
      </c>
      <c r="M416" s="26">
        <f t="shared" si="41"/>
        <v>44927</v>
      </c>
      <c r="N416" s="26">
        <f t="shared" si="42"/>
        <v>45047</v>
      </c>
      <c r="O416" s="26">
        <f t="shared" si="42"/>
        <v>45078</v>
      </c>
      <c r="P416" t="str">
        <f>IF(AND('Customer LTV'!$D$5&gt;=$N416,'Customer LTV'!$D$5&lt;$O416),"Y","N")</f>
        <v>N</v>
      </c>
      <c r="Q416" t="str">
        <f>IF(AND('Customer LTV'!$D$6&gt;=$N416,'Customer LTV'!$D$6&lt;$O416),"Y","N")</f>
        <v>N</v>
      </c>
      <c r="R416" t="str">
        <f>INDEX(customers!$F:$F,MATCH(subscriptions!$B416,customers!$A:$A,0))</f>
        <v>Education</v>
      </c>
      <c r="S416" t="str">
        <f>INDEX(customers!$I:$I,MATCH(subscriptions!$B416,customers!$A:$A,0))</f>
        <v>Paid Search</v>
      </c>
    </row>
    <row r="417" spans="1:19" x14ac:dyDescent="0.25">
      <c r="A417" t="s">
        <v>3486</v>
      </c>
      <c r="B417" t="s">
        <v>3473</v>
      </c>
      <c r="C417" t="s">
        <v>17</v>
      </c>
      <c r="D417" t="s">
        <v>4</v>
      </c>
      <c r="E417" s="26">
        <v>45097</v>
      </c>
      <c r="F417" s="26">
        <v>45127</v>
      </c>
      <c r="G417" t="s">
        <v>53</v>
      </c>
      <c r="H417">
        <v>75</v>
      </c>
      <c r="I417" s="26">
        <f t="shared" si="37"/>
        <v>44942</v>
      </c>
      <c r="J417" s="26">
        <f t="shared" si="38"/>
        <v>45655</v>
      </c>
      <c r="K417" s="26" t="str">
        <f t="shared" si="39"/>
        <v>Pro</v>
      </c>
      <c r="L417" s="26" t="str">
        <f t="shared" si="40"/>
        <v>Monthly</v>
      </c>
      <c r="M417" s="26">
        <f t="shared" si="41"/>
        <v>44927</v>
      </c>
      <c r="N417" s="26">
        <f t="shared" si="42"/>
        <v>45078</v>
      </c>
      <c r="O417" s="26">
        <f t="shared" si="42"/>
        <v>45108</v>
      </c>
      <c r="P417" t="str">
        <f>IF(AND('Customer LTV'!$D$5&gt;=$N417,'Customer LTV'!$D$5&lt;$O417),"Y","N")</f>
        <v>N</v>
      </c>
      <c r="Q417" t="str">
        <f>IF(AND('Customer LTV'!$D$6&gt;=$N417,'Customer LTV'!$D$6&lt;$O417),"Y","N")</f>
        <v>N</v>
      </c>
      <c r="R417" t="str">
        <f>INDEX(customers!$F:$F,MATCH(subscriptions!$B417,customers!$A:$A,0))</f>
        <v>Education</v>
      </c>
      <c r="S417" t="str">
        <f>INDEX(customers!$I:$I,MATCH(subscriptions!$B417,customers!$A:$A,0))</f>
        <v>Paid Search</v>
      </c>
    </row>
    <row r="418" spans="1:19" x14ac:dyDescent="0.25">
      <c r="A418" t="s">
        <v>3489</v>
      </c>
      <c r="B418" t="s">
        <v>3473</v>
      </c>
      <c r="C418" t="s">
        <v>17</v>
      </c>
      <c r="D418" t="s">
        <v>4</v>
      </c>
      <c r="E418" s="26">
        <v>45128</v>
      </c>
      <c r="F418" s="26">
        <v>45158</v>
      </c>
      <c r="G418" t="s">
        <v>53</v>
      </c>
      <c r="H418">
        <v>75</v>
      </c>
      <c r="I418" s="26">
        <f t="shared" si="37"/>
        <v>44942</v>
      </c>
      <c r="J418" s="26">
        <f t="shared" si="38"/>
        <v>45655</v>
      </c>
      <c r="K418" s="26" t="str">
        <f t="shared" si="39"/>
        <v>Pro</v>
      </c>
      <c r="L418" s="26" t="str">
        <f t="shared" si="40"/>
        <v>Monthly</v>
      </c>
      <c r="M418" s="26">
        <f t="shared" si="41"/>
        <v>44927</v>
      </c>
      <c r="N418" s="26">
        <f t="shared" si="42"/>
        <v>45108</v>
      </c>
      <c r="O418" s="26">
        <f t="shared" si="42"/>
        <v>45139</v>
      </c>
      <c r="P418" t="str">
        <f>IF(AND('Customer LTV'!$D$5&gt;=$N418,'Customer LTV'!$D$5&lt;$O418),"Y","N")</f>
        <v>N</v>
      </c>
      <c r="Q418" t="str">
        <f>IF(AND('Customer LTV'!$D$6&gt;=$N418,'Customer LTV'!$D$6&lt;$O418),"Y","N")</f>
        <v>N</v>
      </c>
      <c r="R418" t="str">
        <f>INDEX(customers!$F:$F,MATCH(subscriptions!$B418,customers!$A:$A,0))</f>
        <v>Education</v>
      </c>
      <c r="S418" t="str">
        <f>INDEX(customers!$I:$I,MATCH(subscriptions!$B418,customers!$A:$A,0))</f>
        <v>Paid Search</v>
      </c>
    </row>
    <row r="419" spans="1:19" x14ac:dyDescent="0.25">
      <c r="A419" t="s">
        <v>3491</v>
      </c>
      <c r="B419" t="s">
        <v>3473</v>
      </c>
      <c r="C419" t="s">
        <v>17</v>
      </c>
      <c r="D419" t="s">
        <v>4</v>
      </c>
      <c r="E419" s="26">
        <v>45159</v>
      </c>
      <c r="F419" s="26">
        <v>45189</v>
      </c>
      <c r="G419" t="s">
        <v>53</v>
      </c>
      <c r="H419">
        <v>75</v>
      </c>
      <c r="I419" s="26">
        <f t="shared" si="37"/>
        <v>44942</v>
      </c>
      <c r="J419" s="26">
        <f t="shared" si="38"/>
        <v>45655</v>
      </c>
      <c r="K419" s="26" t="str">
        <f t="shared" si="39"/>
        <v>Pro</v>
      </c>
      <c r="L419" s="26" t="str">
        <f t="shared" si="40"/>
        <v>Monthly</v>
      </c>
      <c r="M419" s="26">
        <f t="shared" si="41"/>
        <v>44927</v>
      </c>
      <c r="N419" s="26">
        <f t="shared" si="42"/>
        <v>45139</v>
      </c>
      <c r="O419" s="26">
        <f t="shared" si="42"/>
        <v>45170</v>
      </c>
      <c r="P419" t="str">
        <f>IF(AND('Customer LTV'!$D$5&gt;=$N419,'Customer LTV'!$D$5&lt;$O419),"Y","N")</f>
        <v>N</v>
      </c>
      <c r="Q419" t="str">
        <f>IF(AND('Customer LTV'!$D$6&gt;=$N419,'Customer LTV'!$D$6&lt;$O419),"Y","N")</f>
        <v>N</v>
      </c>
      <c r="R419" t="str">
        <f>INDEX(customers!$F:$F,MATCH(subscriptions!$B419,customers!$A:$A,0))</f>
        <v>Education</v>
      </c>
      <c r="S419" t="str">
        <f>INDEX(customers!$I:$I,MATCH(subscriptions!$B419,customers!$A:$A,0))</f>
        <v>Paid Search</v>
      </c>
    </row>
    <row r="420" spans="1:19" x14ac:dyDescent="0.25">
      <c r="A420" t="s">
        <v>3493</v>
      </c>
      <c r="B420" t="s">
        <v>3473</v>
      </c>
      <c r="C420" t="s">
        <v>17</v>
      </c>
      <c r="D420" t="s">
        <v>4</v>
      </c>
      <c r="E420" s="26">
        <v>45190</v>
      </c>
      <c r="F420" s="26">
        <v>45220</v>
      </c>
      <c r="G420" t="s">
        <v>53</v>
      </c>
      <c r="H420">
        <v>75</v>
      </c>
      <c r="I420" s="26">
        <f t="shared" si="37"/>
        <v>44942</v>
      </c>
      <c r="J420" s="26">
        <f t="shared" si="38"/>
        <v>45655</v>
      </c>
      <c r="K420" s="26" t="str">
        <f t="shared" si="39"/>
        <v>Pro</v>
      </c>
      <c r="L420" s="26" t="str">
        <f t="shared" si="40"/>
        <v>Monthly</v>
      </c>
      <c r="M420" s="26">
        <f t="shared" si="41"/>
        <v>44927</v>
      </c>
      <c r="N420" s="26">
        <f t="shared" si="42"/>
        <v>45170</v>
      </c>
      <c r="O420" s="26">
        <f t="shared" si="42"/>
        <v>45200</v>
      </c>
      <c r="P420" t="str">
        <f>IF(AND('Customer LTV'!$D$5&gt;=$N420,'Customer LTV'!$D$5&lt;$O420),"Y","N")</f>
        <v>N</v>
      </c>
      <c r="Q420" t="str">
        <f>IF(AND('Customer LTV'!$D$6&gt;=$N420,'Customer LTV'!$D$6&lt;$O420),"Y","N")</f>
        <v>N</v>
      </c>
      <c r="R420" t="str">
        <f>INDEX(customers!$F:$F,MATCH(subscriptions!$B420,customers!$A:$A,0))</f>
        <v>Education</v>
      </c>
      <c r="S420" t="str">
        <f>INDEX(customers!$I:$I,MATCH(subscriptions!$B420,customers!$A:$A,0))</f>
        <v>Paid Search</v>
      </c>
    </row>
    <row r="421" spans="1:19" x14ac:dyDescent="0.25">
      <c r="A421" t="s">
        <v>3496</v>
      </c>
      <c r="B421" t="s">
        <v>3473</v>
      </c>
      <c r="C421" t="s">
        <v>17</v>
      </c>
      <c r="D421" t="s">
        <v>4</v>
      </c>
      <c r="E421" s="26">
        <v>45221</v>
      </c>
      <c r="F421" s="26">
        <v>45251</v>
      </c>
      <c r="G421" t="s">
        <v>53</v>
      </c>
      <c r="H421">
        <v>75</v>
      </c>
      <c r="I421" s="26">
        <f t="shared" si="37"/>
        <v>44942</v>
      </c>
      <c r="J421" s="26">
        <f t="shared" si="38"/>
        <v>45655</v>
      </c>
      <c r="K421" s="26" t="str">
        <f t="shared" si="39"/>
        <v>Pro</v>
      </c>
      <c r="L421" s="26" t="str">
        <f t="shared" si="40"/>
        <v>Monthly</v>
      </c>
      <c r="M421" s="26">
        <f t="shared" si="41"/>
        <v>44927</v>
      </c>
      <c r="N421" s="26">
        <f t="shared" si="42"/>
        <v>45200</v>
      </c>
      <c r="O421" s="26">
        <f t="shared" si="42"/>
        <v>45231</v>
      </c>
      <c r="P421" t="str">
        <f>IF(AND('Customer LTV'!$D$5&gt;=$N421,'Customer LTV'!$D$5&lt;$O421),"Y","N")</f>
        <v>N</v>
      </c>
      <c r="Q421" t="str">
        <f>IF(AND('Customer LTV'!$D$6&gt;=$N421,'Customer LTV'!$D$6&lt;$O421),"Y","N")</f>
        <v>N</v>
      </c>
      <c r="R421" t="str">
        <f>INDEX(customers!$F:$F,MATCH(subscriptions!$B421,customers!$A:$A,0))</f>
        <v>Education</v>
      </c>
      <c r="S421" t="str">
        <f>INDEX(customers!$I:$I,MATCH(subscriptions!$B421,customers!$A:$A,0))</f>
        <v>Paid Search</v>
      </c>
    </row>
    <row r="422" spans="1:19" x14ac:dyDescent="0.25">
      <c r="A422" t="s">
        <v>3498</v>
      </c>
      <c r="B422" t="s">
        <v>3473</v>
      </c>
      <c r="C422" t="s">
        <v>17</v>
      </c>
      <c r="D422" t="s">
        <v>4</v>
      </c>
      <c r="E422" s="26">
        <v>45252</v>
      </c>
      <c r="F422" s="26">
        <v>45282</v>
      </c>
      <c r="G422" t="s">
        <v>53</v>
      </c>
      <c r="H422">
        <v>75</v>
      </c>
      <c r="I422" s="26">
        <f t="shared" si="37"/>
        <v>44942</v>
      </c>
      <c r="J422" s="26">
        <f t="shared" si="38"/>
        <v>45655</v>
      </c>
      <c r="K422" s="26" t="str">
        <f t="shared" si="39"/>
        <v>Pro</v>
      </c>
      <c r="L422" s="26" t="str">
        <f t="shared" si="40"/>
        <v>Monthly</v>
      </c>
      <c r="M422" s="26">
        <f t="shared" si="41"/>
        <v>44927</v>
      </c>
      <c r="N422" s="26">
        <f t="shared" si="42"/>
        <v>45231</v>
      </c>
      <c r="O422" s="26">
        <f t="shared" si="42"/>
        <v>45261</v>
      </c>
      <c r="P422" t="str">
        <f>IF(AND('Customer LTV'!$D$5&gt;=$N422,'Customer LTV'!$D$5&lt;$O422),"Y","N")</f>
        <v>N</v>
      </c>
      <c r="Q422" t="str">
        <f>IF(AND('Customer LTV'!$D$6&gt;=$N422,'Customer LTV'!$D$6&lt;$O422),"Y","N")</f>
        <v>N</v>
      </c>
      <c r="R422" t="str">
        <f>INDEX(customers!$F:$F,MATCH(subscriptions!$B422,customers!$A:$A,0))</f>
        <v>Education</v>
      </c>
      <c r="S422" t="str">
        <f>INDEX(customers!$I:$I,MATCH(subscriptions!$B422,customers!$A:$A,0))</f>
        <v>Paid Search</v>
      </c>
    </row>
    <row r="423" spans="1:19" x14ac:dyDescent="0.25">
      <c r="A423" t="s">
        <v>3501</v>
      </c>
      <c r="B423" t="s">
        <v>3473</v>
      </c>
      <c r="C423" t="s">
        <v>17</v>
      </c>
      <c r="D423" t="s">
        <v>4</v>
      </c>
      <c r="E423" s="26">
        <v>45283</v>
      </c>
      <c r="F423" s="26">
        <v>45313</v>
      </c>
      <c r="G423" t="s">
        <v>53</v>
      </c>
      <c r="H423">
        <v>75</v>
      </c>
      <c r="I423" s="26">
        <f t="shared" si="37"/>
        <v>44942</v>
      </c>
      <c r="J423" s="26">
        <f t="shared" si="38"/>
        <v>45655</v>
      </c>
      <c r="K423" s="26" t="str">
        <f t="shared" si="39"/>
        <v>Pro</v>
      </c>
      <c r="L423" s="26" t="str">
        <f t="shared" si="40"/>
        <v>Monthly</v>
      </c>
      <c r="M423" s="26">
        <f t="shared" si="41"/>
        <v>44927</v>
      </c>
      <c r="N423" s="26">
        <f t="shared" si="42"/>
        <v>45261</v>
      </c>
      <c r="O423" s="26">
        <f t="shared" si="42"/>
        <v>45292</v>
      </c>
      <c r="P423" t="str">
        <f>IF(AND('Customer LTV'!$D$5&gt;=$N423,'Customer LTV'!$D$5&lt;$O423),"Y","N")</f>
        <v>N</v>
      </c>
      <c r="Q423" t="str">
        <f>IF(AND('Customer LTV'!$D$6&gt;=$N423,'Customer LTV'!$D$6&lt;$O423),"Y","N")</f>
        <v>Y</v>
      </c>
      <c r="R423" t="str">
        <f>INDEX(customers!$F:$F,MATCH(subscriptions!$B423,customers!$A:$A,0))</f>
        <v>Education</v>
      </c>
      <c r="S423" t="str">
        <f>INDEX(customers!$I:$I,MATCH(subscriptions!$B423,customers!$A:$A,0))</f>
        <v>Paid Search</v>
      </c>
    </row>
    <row r="424" spans="1:19" x14ac:dyDescent="0.25">
      <c r="A424" t="s">
        <v>3503</v>
      </c>
      <c r="B424" t="s">
        <v>3473</v>
      </c>
      <c r="C424" t="s">
        <v>17</v>
      </c>
      <c r="D424" t="s">
        <v>4</v>
      </c>
      <c r="E424" s="26">
        <v>45314</v>
      </c>
      <c r="F424" s="26">
        <v>45344</v>
      </c>
      <c r="G424" t="s">
        <v>53</v>
      </c>
      <c r="H424">
        <v>75</v>
      </c>
      <c r="I424" s="26">
        <f t="shared" si="37"/>
        <v>44942</v>
      </c>
      <c r="J424" s="26">
        <f t="shared" si="38"/>
        <v>45655</v>
      </c>
      <c r="K424" s="26" t="str">
        <f t="shared" si="39"/>
        <v>Pro</v>
      </c>
      <c r="L424" s="26" t="str">
        <f t="shared" si="40"/>
        <v>Monthly</v>
      </c>
      <c r="M424" s="26">
        <f t="shared" si="41"/>
        <v>44927</v>
      </c>
      <c r="N424" s="26">
        <f t="shared" si="42"/>
        <v>45292</v>
      </c>
      <c r="O424" s="26">
        <f t="shared" si="42"/>
        <v>45323</v>
      </c>
      <c r="P424" t="str">
        <f>IF(AND('Customer LTV'!$D$5&gt;=$N424,'Customer LTV'!$D$5&lt;$O424),"Y","N")</f>
        <v>N</v>
      </c>
      <c r="Q424" t="str">
        <f>IF(AND('Customer LTV'!$D$6&gt;=$N424,'Customer LTV'!$D$6&lt;$O424),"Y","N")</f>
        <v>N</v>
      </c>
      <c r="R424" t="str">
        <f>INDEX(customers!$F:$F,MATCH(subscriptions!$B424,customers!$A:$A,0))</f>
        <v>Education</v>
      </c>
      <c r="S424" t="str">
        <f>INDEX(customers!$I:$I,MATCH(subscriptions!$B424,customers!$A:$A,0))</f>
        <v>Paid Search</v>
      </c>
    </row>
    <row r="425" spans="1:19" x14ac:dyDescent="0.25">
      <c r="A425" t="s">
        <v>3505</v>
      </c>
      <c r="B425" t="s">
        <v>3473</v>
      </c>
      <c r="C425" t="s">
        <v>17</v>
      </c>
      <c r="D425" t="s">
        <v>4</v>
      </c>
      <c r="E425" s="26">
        <v>45345</v>
      </c>
      <c r="F425" s="26">
        <v>45375</v>
      </c>
      <c r="G425" t="s">
        <v>53</v>
      </c>
      <c r="H425">
        <v>75</v>
      </c>
      <c r="I425" s="26">
        <f t="shared" si="37"/>
        <v>44942</v>
      </c>
      <c r="J425" s="26">
        <f t="shared" si="38"/>
        <v>45655</v>
      </c>
      <c r="K425" s="26" t="str">
        <f t="shared" si="39"/>
        <v>Pro</v>
      </c>
      <c r="L425" s="26" t="str">
        <f t="shared" si="40"/>
        <v>Monthly</v>
      </c>
      <c r="M425" s="26">
        <f t="shared" si="41"/>
        <v>44927</v>
      </c>
      <c r="N425" s="26">
        <f t="shared" si="42"/>
        <v>45323</v>
      </c>
      <c r="O425" s="26">
        <f t="shared" si="42"/>
        <v>45352</v>
      </c>
      <c r="P425" t="str">
        <f>IF(AND('Customer LTV'!$D$5&gt;=$N425,'Customer LTV'!$D$5&lt;$O425),"Y","N")</f>
        <v>N</v>
      </c>
      <c r="Q425" t="str">
        <f>IF(AND('Customer LTV'!$D$6&gt;=$N425,'Customer LTV'!$D$6&lt;$O425),"Y","N")</f>
        <v>N</v>
      </c>
      <c r="R425" t="str">
        <f>INDEX(customers!$F:$F,MATCH(subscriptions!$B425,customers!$A:$A,0))</f>
        <v>Education</v>
      </c>
      <c r="S425" t="str">
        <f>INDEX(customers!$I:$I,MATCH(subscriptions!$B425,customers!$A:$A,0))</f>
        <v>Paid Search</v>
      </c>
    </row>
    <row r="426" spans="1:19" x14ac:dyDescent="0.25">
      <c r="A426" t="s">
        <v>3508</v>
      </c>
      <c r="B426" t="s">
        <v>3473</v>
      </c>
      <c r="C426" t="s">
        <v>17</v>
      </c>
      <c r="D426" t="s">
        <v>4</v>
      </c>
      <c r="E426" s="26">
        <v>45376</v>
      </c>
      <c r="F426" s="26">
        <v>45406</v>
      </c>
      <c r="G426" t="s">
        <v>53</v>
      </c>
      <c r="H426">
        <v>75</v>
      </c>
      <c r="I426" s="26">
        <f t="shared" si="37"/>
        <v>44942</v>
      </c>
      <c r="J426" s="26">
        <f t="shared" si="38"/>
        <v>45655</v>
      </c>
      <c r="K426" s="26" t="str">
        <f t="shared" si="39"/>
        <v>Pro</v>
      </c>
      <c r="L426" s="26" t="str">
        <f t="shared" si="40"/>
        <v>Monthly</v>
      </c>
      <c r="M426" s="26">
        <f t="shared" si="41"/>
        <v>44927</v>
      </c>
      <c r="N426" s="26">
        <f t="shared" si="42"/>
        <v>45352</v>
      </c>
      <c r="O426" s="26">
        <f t="shared" si="42"/>
        <v>45383</v>
      </c>
      <c r="P426" t="str">
        <f>IF(AND('Customer LTV'!$D$5&gt;=$N426,'Customer LTV'!$D$5&lt;$O426),"Y","N")</f>
        <v>N</v>
      </c>
      <c r="Q426" t="str">
        <f>IF(AND('Customer LTV'!$D$6&gt;=$N426,'Customer LTV'!$D$6&lt;$O426),"Y","N")</f>
        <v>N</v>
      </c>
      <c r="R426" t="str">
        <f>INDEX(customers!$F:$F,MATCH(subscriptions!$B426,customers!$A:$A,0))</f>
        <v>Education</v>
      </c>
      <c r="S426" t="str">
        <f>INDEX(customers!$I:$I,MATCH(subscriptions!$B426,customers!$A:$A,0))</f>
        <v>Paid Search</v>
      </c>
    </row>
    <row r="427" spans="1:19" x14ac:dyDescent="0.25">
      <c r="A427" t="s">
        <v>3510</v>
      </c>
      <c r="B427" t="s">
        <v>3473</v>
      </c>
      <c r="C427" t="s">
        <v>17</v>
      </c>
      <c r="D427" t="s">
        <v>4</v>
      </c>
      <c r="E427" s="26">
        <v>45407</v>
      </c>
      <c r="F427" s="26">
        <v>45437</v>
      </c>
      <c r="G427" t="s">
        <v>55</v>
      </c>
      <c r="H427">
        <v>75</v>
      </c>
      <c r="I427" s="26">
        <f t="shared" si="37"/>
        <v>44942</v>
      </c>
      <c r="J427" s="26">
        <f t="shared" si="38"/>
        <v>45655</v>
      </c>
      <c r="K427" s="26" t="str">
        <f t="shared" si="39"/>
        <v>Pro</v>
      </c>
      <c r="L427" s="26" t="str">
        <f t="shared" si="40"/>
        <v>Monthly</v>
      </c>
      <c r="M427" s="26">
        <f t="shared" si="41"/>
        <v>44927</v>
      </c>
      <c r="N427" s="26">
        <f t="shared" si="42"/>
        <v>45383</v>
      </c>
      <c r="O427" s="26">
        <f t="shared" si="42"/>
        <v>45413</v>
      </c>
      <c r="P427" t="str">
        <f>IF(AND('Customer LTV'!$D$5&gt;=$N427,'Customer LTV'!$D$5&lt;$O427),"Y","N")</f>
        <v>N</v>
      </c>
      <c r="Q427" t="str">
        <f>IF(AND('Customer LTV'!$D$6&gt;=$N427,'Customer LTV'!$D$6&lt;$O427),"Y","N")</f>
        <v>N</v>
      </c>
      <c r="R427" t="str">
        <f>INDEX(customers!$F:$F,MATCH(subscriptions!$B427,customers!$A:$A,0))</f>
        <v>Education</v>
      </c>
      <c r="S427" t="str">
        <f>INDEX(customers!$I:$I,MATCH(subscriptions!$B427,customers!$A:$A,0))</f>
        <v>Paid Search</v>
      </c>
    </row>
    <row r="428" spans="1:19" x14ac:dyDescent="0.25">
      <c r="A428" t="s">
        <v>3513</v>
      </c>
      <c r="B428" t="s">
        <v>3473</v>
      </c>
      <c r="C428" t="s">
        <v>18</v>
      </c>
      <c r="D428" t="s">
        <v>4</v>
      </c>
      <c r="E428" s="26">
        <v>45438</v>
      </c>
      <c r="F428" s="26">
        <v>45468</v>
      </c>
      <c r="G428" t="s">
        <v>53</v>
      </c>
      <c r="H428">
        <v>135</v>
      </c>
      <c r="I428" s="26">
        <f t="shared" si="37"/>
        <v>44942</v>
      </c>
      <c r="J428" s="26">
        <f t="shared" si="38"/>
        <v>45655</v>
      </c>
      <c r="K428" s="26" t="str">
        <f t="shared" si="39"/>
        <v>Pro</v>
      </c>
      <c r="L428" s="26" t="str">
        <f t="shared" si="40"/>
        <v>Monthly</v>
      </c>
      <c r="M428" s="26">
        <f t="shared" si="41"/>
        <v>44927</v>
      </c>
      <c r="N428" s="26">
        <f t="shared" si="42"/>
        <v>45413</v>
      </c>
      <c r="O428" s="26">
        <f t="shared" si="42"/>
        <v>45444</v>
      </c>
      <c r="P428" t="str">
        <f>IF(AND('Customer LTV'!$D$5&gt;=$N428,'Customer LTV'!$D$5&lt;$O428),"Y","N")</f>
        <v>N</v>
      </c>
      <c r="Q428" t="str">
        <f>IF(AND('Customer LTV'!$D$6&gt;=$N428,'Customer LTV'!$D$6&lt;$O428),"Y","N")</f>
        <v>N</v>
      </c>
      <c r="R428" t="str">
        <f>INDEX(customers!$F:$F,MATCH(subscriptions!$B428,customers!$A:$A,0))</f>
        <v>Education</v>
      </c>
      <c r="S428" t="str">
        <f>INDEX(customers!$I:$I,MATCH(subscriptions!$B428,customers!$A:$A,0))</f>
        <v>Paid Search</v>
      </c>
    </row>
    <row r="429" spans="1:19" x14ac:dyDescent="0.25">
      <c r="A429" t="s">
        <v>3515</v>
      </c>
      <c r="B429" t="s">
        <v>3473</v>
      </c>
      <c r="C429" t="s">
        <v>18</v>
      </c>
      <c r="D429" t="s">
        <v>4</v>
      </c>
      <c r="E429" s="26">
        <v>45469</v>
      </c>
      <c r="F429" s="26">
        <v>45499</v>
      </c>
      <c r="G429" t="s">
        <v>55</v>
      </c>
      <c r="H429">
        <v>135</v>
      </c>
      <c r="I429" s="26">
        <f t="shared" si="37"/>
        <v>44942</v>
      </c>
      <c r="J429" s="26">
        <f t="shared" si="38"/>
        <v>45655</v>
      </c>
      <c r="K429" s="26" t="str">
        <f t="shared" si="39"/>
        <v>Pro</v>
      </c>
      <c r="L429" s="26" t="str">
        <f t="shared" si="40"/>
        <v>Monthly</v>
      </c>
      <c r="M429" s="26">
        <f t="shared" si="41"/>
        <v>44927</v>
      </c>
      <c r="N429" s="26">
        <f t="shared" si="42"/>
        <v>45444</v>
      </c>
      <c r="O429" s="26">
        <f t="shared" si="42"/>
        <v>45474</v>
      </c>
      <c r="P429" t="str">
        <f>IF(AND('Customer LTV'!$D$5&gt;=$N429,'Customer LTV'!$D$5&lt;$O429),"Y","N")</f>
        <v>N</v>
      </c>
      <c r="Q429" t="str">
        <f>IF(AND('Customer LTV'!$D$6&gt;=$N429,'Customer LTV'!$D$6&lt;$O429),"Y","N")</f>
        <v>N</v>
      </c>
      <c r="R429" t="str">
        <f>INDEX(customers!$F:$F,MATCH(subscriptions!$B429,customers!$A:$A,0))</f>
        <v>Education</v>
      </c>
      <c r="S429" t="str">
        <f>INDEX(customers!$I:$I,MATCH(subscriptions!$B429,customers!$A:$A,0))</f>
        <v>Paid Search</v>
      </c>
    </row>
    <row r="430" spans="1:19" x14ac:dyDescent="0.25">
      <c r="A430" t="s">
        <v>3518</v>
      </c>
      <c r="B430" t="s">
        <v>3473</v>
      </c>
      <c r="C430" t="s">
        <v>19</v>
      </c>
      <c r="D430" t="s">
        <v>4</v>
      </c>
      <c r="E430" s="26">
        <v>45500</v>
      </c>
      <c r="F430" s="26">
        <v>45530</v>
      </c>
      <c r="G430" t="s">
        <v>54</v>
      </c>
      <c r="H430">
        <v>315</v>
      </c>
      <c r="I430" s="26">
        <f t="shared" si="37"/>
        <v>44942</v>
      </c>
      <c r="J430" s="26">
        <f t="shared" si="38"/>
        <v>45655</v>
      </c>
      <c r="K430" s="26" t="str">
        <f t="shared" si="39"/>
        <v>Pro</v>
      </c>
      <c r="L430" s="26" t="str">
        <f t="shared" si="40"/>
        <v>Monthly</v>
      </c>
      <c r="M430" s="26">
        <f t="shared" si="41"/>
        <v>44927</v>
      </c>
      <c r="N430" s="26">
        <f t="shared" si="42"/>
        <v>45474</v>
      </c>
      <c r="O430" s="26">
        <f t="shared" si="42"/>
        <v>45505</v>
      </c>
      <c r="P430" t="str">
        <f>IF(AND('Customer LTV'!$D$5&gt;=$N430,'Customer LTV'!$D$5&lt;$O430),"Y","N")</f>
        <v>N</v>
      </c>
      <c r="Q430" t="str">
        <f>IF(AND('Customer LTV'!$D$6&gt;=$N430,'Customer LTV'!$D$6&lt;$O430),"Y","N")</f>
        <v>N</v>
      </c>
      <c r="R430" t="str">
        <f>INDEX(customers!$F:$F,MATCH(subscriptions!$B430,customers!$A:$A,0))</f>
        <v>Education</v>
      </c>
      <c r="S430" t="str">
        <f>INDEX(customers!$I:$I,MATCH(subscriptions!$B430,customers!$A:$A,0))</f>
        <v>Paid Search</v>
      </c>
    </row>
    <row r="431" spans="1:19" x14ac:dyDescent="0.25">
      <c r="A431" t="s">
        <v>3520</v>
      </c>
      <c r="B431" t="s">
        <v>3473</v>
      </c>
      <c r="C431" t="s">
        <v>18</v>
      </c>
      <c r="D431" t="s">
        <v>4</v>
      </c>
      <c r="E431" s="26">
        <v>45531</v>
      </c>
      <c r="F431" s="26">
        <v>45561</v>
      </c>
      <c r="G431" t="s">
        <v>53</v>
      </c>
      <c r="H431">
        <v>135</v>
      </c>
      <c r="I431" s="26">
        <f t="shared" si="37"/>
        <v>44942</v>
      </c>
      <c r="J431" s="26">
        <f t="shared" si="38"/>
        <v>45655</v>
      </c>
      <c r="K431" s="26" t="str">
        <f t="shared" si="39"/>
        <v>Pro</v>
      </c>
      <c r="L431" s="26" t="str">
        <f t="shared" si="40"/>
        <v>Monthly</v>
      </c>
      <c r="M431" s="26">
        <f t="shared" si="41"/>
        <v>44927</v>
      </c>
      <c r="N431" s="26">
        <f t="shared" si="42"/>
        <v>45505</v>
      </c>
      <c r="O431" s="26">
        <f t="shared" si="42"/>
        <v>45536</v>
      </c>
      <c r="P431" t="str">
        <f>IF(AND('Customer LTV'!$D$5&gt;=$N431,'Customer LTV'!$D$5&lt;$O431),"Y","N")</f>
        <v>N</v>
      </c>
      <c r="Q431" t="str">
        <f>IF(AND('Customer LTV'!$D$6&gt;=$N431,'Customer LTV'!$D$6&lt;$O431),"Y","N")</f>
        <v>N</v>
      </c>
      <c r="R431" t="str">
        <f>INDEX(customers!$F:$F,MATCH(subscriptions!$B431,customers!$A:$A,0))</f>
        <v>Education</v>
      </c>
      <c r="S431" t="str">
        <f>INDEX(customers!$I:$I,MATCH(subscriptions!$B431,customers!$A:$A,0))</f>
        <v>Paid Search</v>
      </c>
    </row>
    <row r="432" spans="1:19" x14ac:dyDescent="0.25">
      <c r="A432" t="s">
        <v>3522</v>
      </c>
      <c r="B432" t="s">
        <v>3473</v>
      </c>
      <c r="C432" t="s">
        <v>18</v>
      </c>
      <c r="D432" t="s">
        <v>4</v>
      </c>
      <c r="E432" s="26">
        <v>45562</v>
      </c>
      <c r="F432" s="26">
        <v>45592</v>
      </c>
      <c r="G432" t="s">
        <v>53</v>
      </c>
      <c r="H432">
        <v>135</v>
      </c>
      <c r="I432" s="26">
        <f t="shared" si="37"/>
        <v>44942</v>
      </c>
      <c r="J432" s="26">
        <f t="shared" si="38"/>
        <v>45655</v>
      </c>
      <c r="K432" s="26" t="str">
        <f t="shared" si="39"/>
        <v>Pro</v>
      </c>
      <c r="L432" s="26" t="str">
        <f t="shared" si="40"/>
        <v>Monthly</v>
      </c>
      <c r="M432" s="26">
        <f t="shared" si="41"/>
        <v>44927</v>
      </c>
      <c r="N432" s="26">
        <f t="shared" si="42"/>
        <v>45536</v>
      </c>
      <c r="O432" s="26">
        <f t="shared" si="42"/>
        <v>45566</v>
      </c>
      <c r="P432" t="str">
        <f>IF(AND('Customer LTV'!$D$5&gt;=$N432,'Customer LTV'!$D$5&lt;$O432),"Y","N")</f>
        <v>N</v>
      </c>
      <c r="Q432" t="str">
        <f>IF(AND('Customer LTV'!$D$6&gt;=$N432,'Customer LTV'!$D$6&lt;$O432),"Y","N")</f>
        <v>N</v>
      </c>
      <c r="R432" t="str">
        <f>INDEX(customers!$F:$F,MATCH(subscriptions!$B432,customers!$A:$A,0))</f>
        <v>Education</v>
      </c>
      <c r="S432" t="str">
        <f>INDEX(customers!$I:$I,MATCH(subscriptions!$B432,customers!$A:$A,0))</f>
        <v>Paid Search</v>
      </c>
    </row>
    <row r="433" spans="1:19" x14ac:dyDescent="0.25">
      <c r="A433" t="s">
        <v>3525</v>
      </c>
      <c r="B433" t="s">
        <v>3473</v>
      </c>
      <c r="C433" t="s">
        <v>18</v>
      </c>
      <c r="D433" t="s">
        <v>4</v>
      </c>
      <c r="E433" s="26">
        <v>45593</v>
      </c>
      <c r="F433" s="26">
        <v>45623</v>
      </c>
      <c r="G433" t="s">
        <v>53</v>
      </c>
      <c r="H433">
        <v>135</v>
      </c>
      <c r="I433" s="26">
        <f t="shared" si="37"/>
        <v>44942</v>
      </c>
      <c r="J433" s="26">
        <f t="shared" si="38"/>
        <v>45655</v>
      </c>
      <c r="K433" s="26" t="str">
        <f t="shared" si="39"/>
        <v>Pro</v>
      </c>
      <c r="L433" s="26" t="str">
        <f t="shared" si="40"/>
        <v>Monthly</v>
      </c>
      <c r="M433" s="26">
        <f t="shared" si="41"/>
        <v>44927</v>
      </c>
      <c r="N433" s="26">
        <f t="shared" si="42"/>
        <v>45566</v>
      </c>
      <c r="O433" s="26">
        <f t="shared" si="42"/>
        <v>45597</v>
      </c>
      <c r="P433" t="str">
        <f>IF(AND('Customer LTV'!$D$5&gt;=$N433,'Customer LTV'!$D$5&lt;$O433),"Y","N")</f>
        <v>N</v>
      </c>
      <c r="Q433" t="str">
        <f>IF(AND('Customer LTV'!$D$6&gt;=$N433,'Customer LTV'!$D$6&lt;$O433),"Y","N")</f>
        <v>N</v>
      </c>
      <c r="R433" t="str">
        <f>INDEX(customers!$F:$F,MATCH(subscriptions!$B433,customers!$A:$A,0))</f>
        <v>Education</v>
      </c>
      <c r="S433" t="str">
        <f>INDEX(customers!$I:$I,MATCH(subscriptions!$B433,customers!$A:$A,0))</f>
        <v>Paid Search</v>
      </c>
    </row>
    <row r="434" spans="1:19" x14ac:dyDescent="0.25">
      <c r="A434" t="s">
        <v>3527</v>
      </c>
      <c r="B434" t="s">
        <v>3473</v>
      </c>
      <c r="C434" t="s">
        <v>18</v>
      </c>
      <c r="D434" t="s">
        <v>4</v>
      </c>
      <c r="E434" s="26">
        <v>45624</v>
      </c>
      <c r="F434" s="26">
        <v>45654</v>
      </c>
      <c r="G434" t="s">
        <v>53</v>
      </c>
      <c r="H434">
        <v>135</v>
      </c>
      <c r="I434" s="26">
        <f t="shared" si="37"/>
        <v>44942</v>
      </c>
      <c r="J434" s="26">
        <f t="shared" si="38"/>
        <v>45655</v>
      </c>
      <c r="K434" s="26" t="str">
        <f t="shared" si="39"/>
        <v>Pro</v>
      </c>
      <c r="L434" s="26" t="str">
        <f t="shared" si="40"/>
        <v>Monthly</v>
      </c>
      <c r="M434" s="26">
        <f t="shared" si="41"/>
        <v>44927</v>
      </c>
      <c r="N434" s="26">
        <f t="shared" si="42"/>
        <v>45597</v>
      </c>
      <c r="O434" s="26">
        <f t="shared" si="42"/>
        <v>45627</v>
      </c>
      <c r="P434" t="str">
        <f>IF(AND('Customer LTV'!$D$5&gt;=$N434,'Customer LTV'!$D$5&lt;$O434),"Y","N")</f>
        <v>N</v>
      </c>
      <c r="Q434" t="str">
        <f>IF(AND('Customer LTV'!$D$6&gt;=$N434,'Customer LTV'!$D$6&lt;$O434),"Y","N")</f>
        <v>N</v>
      </c>
      <c r="R434" t="str">
        <f>INDEX(customers!$F:$F,MATCH(subscriptions!$B434,customers!$A:$A,0))</f>
        <v>Education</v>
      </c>
      <c r="S434" t="str">
        <f>INDEX(customers!$I:$I,MATCH(subscriptions!$B434,customers!$A:$A,0))</f>
        <v>Paid Search</v>
      </c>
    </row>
    <row r="435" spans="1:19" x14ac:dyDescent="0.25">
      <c r="A435" t="s">
        <v>3530</v>
      </c>
      <c r="B435" t="s">
        <v>3473</v>
      </c>
      <c r="C435" t="s">
        <v>18</v>
      </c>
      <c r="D435" t="s">
        <v>4</v>
      </c>
      <c r="E435" s="26">
        <v>45655</v>
      </c>
      <c r="F435" s="26">
        <v>45658</v>
      </c>
      <c r="G435" t="s">
        <v>53</v>
      </c>
      <c r="H435">
        <v>135</v>
      </c>
      <c r="I435" s="26">
        <f t="shared" si="37"/>
        <v>44942</v>
      </c>
      <c r="J435" s="26">
        <f t="shared" si="38"/>
        <v>45655</v>
      </c>
      <c r="K435" s="26" t="str">
        <f t="shared" si="39"/>
        <v>Pro</v>
      </c>
      <c r="L435" s="26" t="str">
        <f t="shared" si="40"/>
        <v>Monthly</v>
      </c>
      <c r="M435" s="26">
        <f t="shared" si="41"/>
        <v>44927</v>
      </c>
      <c r="N435" s="26">
        <f t="shared" si="42"/>
        <v>45627</v>
      </c>
      <c r="O435" s="26">
        <f t="shared" si="42"/>
        <v>45658</v>
      </c>
      <c r="P435" t="str">
        <f>IF(AND('Customer LTV'!$D$5&gt;=$N435,'Customer LTV'!$D$5&lt;$O435),"Y","N")</f>
        <v>N</v>
      </c>
      <c r="Q435" t="str">
        <f>IF(AND('Customer LTV'!$D$6&gt;=$N435,'Customer LTV'!$D$6&lt;$O435),"Y","N")</f>
        <v>N</v>
      </c>
      <c r="R435" t="str">
        <f>INDEX(customers!$F:$F,MATCH(subscriptions!$B435,customers!$A:$A,0))</f>
        <v>Education</v>
      </c>
      <c r="S435" t="str">
        <f>INDEX(customers!$I:$I,MATCH(subscriptions!$B435,customers!$A:$A,0))</f>
        <v>Paid Search</v>
      </c>
    </row>
    <row r="436" spans="1:19" x14ac:dyDescent="0.25">
      <c r="A436" t="s">
        <v>1809</v>
      </c>
      <c r="B436" t="s">
        <v>1808</v>
      </c>
      <c r="C436" t="s">
        <v>19</v>
      </c>
      <c r="D436" t="s">
        <v>5</v>
      </c>
      <c r="E436" s="26">
        <v>44612</v>
      </c>
      <c r="F436" s="26">
        <v>44977</v>
      </c>
      <c r="G436" t="s">
        <v>53</v>
      </c>
      <c r="H436">
        <v>300</v>
      </c>
      <c r="I436" s="26">
        <f t="shared" si="37"/>
        <v>44612</v>
      </c>
      <c r="J436" s="26">
        <f t="shared" si="38"/>
        <v>45344</v>
      </c>
      <c r="K436" s="26" t="str">
        <f t="shared" si="39"/>
        <v>Enterprise</v>
      </c>
      <c r="L436" s="26" t="str">
        <f t="shared" si="40"/>
        <v>Annual</v>
      </c>
      <c r="M436" s="26">
        <f t="shared" si="41"/>
        <v>44593</v>
      </c>
      <c r="N436" s="26">
        <f t="shared" si="42"/>
        <v>44593</v>
      </c>
      <c r="O436" s="26">
        <f t="shared" si="42"/>
        <v>44958</v>
      </c>
      <c r="P436" t="str">
        <f>IF(AND('Customer LTV'!$D$5&gt;=$N436,'Customer LTV'!$D$5&lt;$O436),"Y","N")</f>
        <v>Y</v>
      </c>
      <c r="Q436" t="str">
        <f>IF(AND('Customer LTV'!$D$6&gt;=$N436,'Customer LTV'!$D$6&lt;$O436),"Y","N")</f>
        <v>N</v>
      </c>
      <c r="R436" t="str">
        <f>INDEX(customers!$F:$F,MATCH(subscriptions!$B436,customers!$A:$A,0))</f>
        <v>Tech</v>
      </c>
      <c r="S436" t="str">
        <f>INDEX(customers!$I:$I,MATCH(subscriptions!$B436,customers!$A:$A,0))</f>
        <v>Paid Search</v>
      </c>
    </row>
    <row r="437" spans="1:19" x14ac:dyDescent="0.25">
      <c r="A437" t="s">
        <v>1812</v>
      </c>
      <c r="B437" t="s">
        <v>1808</v>
      </c>
      <c r="C437" t="s">
        <v>19</v>
      </c>
      <c r="D437" t="s">
        <v>5</v>
      </c>
      <c r="E437" s="26">
        <v>44978</v>
      </c>
      <c r="F437" s="26">
        <v>45343</v>
      </c>
      <c r="G437" t="s">
        <v>53</v>
      </c>
      <c r="H437">
        <v>300</v>
      </c>
      <c r="I437" s="26">
        <f t="shared" si="37"/>
        <v>44612</v>
      </c>
      <c r="J437" s="26">
        <f t="shared" si="38"/>
        <v>45344</v>
      </c>
      <c r="K437" s="26" t="str">
        <f t="shared" si="39"/>
        <v>Enterprise</v>
      </c>
      <c r="L437" s="26" t="str">
        <f t="shared" si="40"/>
        <v>Annual</v>
      </c>
      <c r="M437" s="26">
        <f t="shared" si="41"/>
        <v>44593</v>
      </c>
      <c r="N437" s="26">
        <f t="shared" si="42"/>
        <v>44958</v>
      </c>
      <c r="O437" s="26">
        <f t="shared" si="42"/>
        <v>45323</v>
      </c>
      <c r="P437" t="str">
        <f>IF(AND('Customer LTV'!$D$5&gt;=$N437,'Customer LTV'!$D$5&lt;$O437),"Y","N")</f>
        <v>N</v>
      </c>
      <c r="Q437" t="str">
        <f>IF(AND('Customer LTV'!$D$6&gt;=$N437,'Customer LTV'!$D$6&lt;$O437),"Y","N")</f>
        <v>Y</v>
      </c>
      <c r="R437" t="str">
        <f>INDEX(customers!$F:$F,MATCH(subscriptions!$B437,customers!$A:$A,0))</f>
        <v>Tech</v>
      </c>
      <c r="S437" t="str">
        <f>INDEX(customers!$I:$I,MATCH(subscriptions!$B437,customers!$A:$A,0))</f>
        <v>Paid Search</v>
      </c>
    </row>
    <row r="438" spans="1:19" x14ac:dyDescent="0.25">
      <c r="A438" t="s">
        <v>1815</v>
      </c>
      <c r="B438" t="s">
        <v>1808</v>
      </c>
      <c r="C438" t="s">
        <v>19</v>
      </c>
      <c r="D438" t="s">
        <v>5</v>
      </c>
      <c r="E438" s="26">
        <v>45344</v>
      </c>
      <c r="F438" s="26">
        <v>45658</v>
      </c>
      <c r="G438" t="s">
        <v>53</v>
      </c>
      <c r="H438">
        <v>300</v>
      </c>
      <c r="I438" s="26">
        <f t="shared" si="37"/>
        <v>44612</v>
      </c>
      <c r="J438" s="26">
        <f t="shared" si="38"/>
        <v>45344</v>
      </c>
      <c r="K438" s="26" t="str">
        <f t="shared" si="39"/>
        <v>Enterprise</v>
      </c>
      <c r="L438" s="26" t="str">
        <f t="shared" si="40"/>
        <v>Annual</v>
      </c>
      <c r="M438" s="26">
        <f t="shared" si="41"/>
        <v>44593</v>
      </c>
      <c r="N438" s="26">
        <f t="shared" si="42"/>
        <v>45323</v>
      </c>
      <c r="O438" s="26">
        <f t="shared" si="42"/>
        <v>45658</v>
      </c>
      <c r="P438" t="str">
        <f>IF(AND('Customer LTV'!$D$5&gt;=$N438,'Customer LTV'!$D$5&lt;$O438),"Y","N")</f>
        <v>N</v>
      </c>
      <c r="Q438" t="str">
        <f>IF(AND('Customer LTV'!$D$6&gt;=$N438,'Customer LTV'!$D$6&lt;$O438),"Y","N")</f>
        <v>N</v>
      </c>
      <c r="R438" t="str">
        <f>INDEX(customers!$F:$F,MATCH(subscriptions!$B438,customers!$A:$A,0))</f>
        <v>Tech</v>
      </c>
      <c r="S438" t="str">
        <f>INDEX(customers!$I:$I,MATCH(subscriptions!$B438,customers!$A:$A,0))</f>
        <v>Paid Search</v>
      </c>
    </row>
    <row r="439" spans="1:19" x14ac:dyDescent="0.25">
      <c r="A439" t="s">
        <v>2147</v>
      </c>
      <c r="B439" t="s">
        <v>2146</v>
      </c>
      <c r="C439" t="s">
        <v>17</v>
      </c>
      <c r="D439" t="s">
        <v>4</v>
      </c>
      <c r="E439" s="26">
        <v>45300</v>
      </c>
      <c r="F439" s="26">
        <v>45330</v>
      </c>
      <c r="G439" t="s">
        <v>55</v>
      </c>
      <c r="H439">
        <v>75</v>
      </c>
      <c r="I439" s="26">
        <f t="shared" si="37"/>
        <v>45300</v>
      </c>
      <c r="J439" s="26">
        <f t="shared" si="38"/>
        <v>45641</v>
      </c>
      <c r="K439" s="26" t="str">
        <f t="shared" si="39"/>
        <v>Basic</v>
      </c>
      <c r="L439" s="26" t="str">
        <f t="shared" si="40"/>
        <v>Monthly</v>
      </c>
      <c r="M439" s="26">
        <f t="shared" si="41"/>
        <v>45292</v>
      </c>
      <c r="N439" s="26">
        <f t="shared" si="42"/>
        <v>45292</v>
      </c>
      <c r="O439" s="26">
        <f t="shared" si="42"/>
        <v>45323</v>
      </c>
      <c r="P439" t="str">
        <f>IF(AND('Customer LTV'!$D$5&gt;=$N439,'Customer LTV'!$D$5&lt;$O439),"Y","N")</f>
        <v>N</v>
      </c>
      <c r="Q439" t="str">
        <f>IF(AND('Customer LTV'!$D$6&gt;=$N439,'Customer LTV'!$D$6&lt;$O439),"Y","N")</f>
        <v>N</v>
      </c>
      <c r="R439" t="str">
        <f>INDEX(customers!$F:$F,MATCH(subscriptions!$B439,customers!$A:$A,0))</f>
        <v>Healthcare</v>
      </c>
      <c r="S439" t="str">
        <f>INDEX(customers!$I:$I,MATCH(subscriptions!$B439,customers!$A:$A,0))</f>
        <v>Email</v>
      </c>
    </row>
    <row r="440" spans="1:19" x14ac:dyDescent="0.25">
      <c r="A440" t="s">
        <v>2149</v>
      </c>
      <c r="B440" t="s">
        <v>2146</v>
      </c>
      <c r="C440" t="s">
        <v>18</v>
      </c>
      <c r="D440" t="s">
        <v>4</v>
      </c>
      <c r="E440" s="26">
        <v>45331</v>
      </c>
      <c r="F440" s="26">
        <v>45361</v>
      </c>
      <c r="G440" t="s">
        <v>53</v>
      </c>
      <c r="H440">
        <v>135</v>
      </c>
      <c r="I440" s="26">
        <f t="shared" si="37"/>
        <v>45300</v>
      </c>
      <c r="J440" s="26">
        <f t="shared" si="38"/>
        <v>45641</v>
      </c>
      <c r="K440" s="26" t="str">
        <f t="shared" si="39"/>
        <v>Basic</v>
      </c>
      <c r="L440" s="26" t="str">
        <f t="shared" si="40"/>
        <v>Monthly</v>
      </c>
      <c r="M440" s="26">
        <f t="shared" si="41"/>
        <v>45292</v>
      </c>
      <c r="N440" s="26">
        <f t="shared" si="42"/>
        <v>45323</v>
      </c>
      <c r="O440" s="26">
        <f t="shared" si="42"/>
        <v>45352</v>
      </c>
      <c r="P440" t="str">
        <f>IF(AND('Customer LTV'!$D$5&gt;=$N440,'Customer LTV'!$D$5&lt;$O440),"Y","N")</f>
        <v>N</v>
      </c>
      <c r="Q440" t="str">
        <f>IF(AND('Customer LTV'!$D$6&gt;=$N440,'Customer LTV'!$D$6&lt;$O440),"Y","N")</f>
        <v>N</v>
      </c>
      <c r="R440" t="str">
        <f>INDEX(customers!$F:$F,MATCH(subscriptions!$B440,customers!$A:$A,0))</f>
        <v>Healthcare</v>
      </c>
      <c r="S440" t="str">
        <f>INDEX(customers!$I:$I,MATCH(subscriptions!$B440,customers!$A:$A,0))</f>
        <v>Email</v>
      </c>
    </row>
    <row r="441" spans="1:19" x14ac:dyDescent="0.25">
      <c r="A441" t="s">
        <v>2152</v>
      </c>
      <c r="B441" t="s">
        <v>2146</v>
      </c>
      <c r="C441" t="s">
        <v>18</v>
      </c>
      <c r="D441" t="s">
        <v>4</v>
      </c>
      <c r="E441" s="26">
        <v>45362</v>
      </c>
      <c r="F441" s="26">
        <v>45392</v>
      </c>
      <c r="G441" t="s">
        <v>53</v>
      </c>
      <c r="H441">
        <v>135</v>
      </c>
      <c r="I441" s="26">
        <f t="shared" si="37"/>
        <v>45300</v>
      </c>
      <c r="J441" s="26">
        <f t="shared" si="38"/>
        <v>45641</v>
      </c>
      <c r="K441" s="26" t="str">
        <f t="shared" si="39"/>
        <v>Basic</v>
      </c>
      <c r="L441" s="26" t="str">
        <f t="shared" si="40"/>
        <v>Monthly</v>
      </c>
      <c r="M441" s="26">
        <f t="shared" si="41"/>
        <v>45292</v>
      </c>
      <c r="N441" s="26">
        <f t="shared" si="42"/>
        <v>45352</v>
      </c>
      <c r="O441" s="26">
        <f t="shared" si="42"/>
        <v>45383</v>
      </c>
      <c r="P441" t="str">
        <f>IF(AND('Customer LTV'!$D$5&gt;=$N441,'Customer LTV'!$D$5&lt;$O441),"Y","N")</f>
        <v>N</v>
      </c>
      <c r="Q441" t="str">
        <f>IF(AND('Customer LTV'!$D$6&gt;=$N441,'Customer LTV'!$D$6&lt;$O441),"Y","N")</f>
        <v>N</v>
      </c>
      <c r="R441" t="str">
        <f>INDEX(customers!$F:$F,MATCH(subscriptions!$B441,customers!$A:$A,0))</f>
        <v>Healthcare</v>
      </c>
      <c r="S441" t="str">
        <f>INDEX(customers!$I:$I,MATCH(subscriptions!$B441,customers!$A:$A,0))</f>
        <v>Email</v>
      </c>
    </row>
    <row r="442" spans="1:19" x14ac:dyDescent="0.25">
      <c r="A442" t="s">
        <v>2154</v>
      </c>
      <c r="B442" t="s">
        <v>2146</v>
      </c>
      <c r="C442" t="s">
        <v>18</v>
      </c>
      <c r="D442" t="s">
        <v>4</v>
      </c>
      <c r="E442" s="26">
        <v>45393</v>
      </c>
      <c r="F442" s="26">
        <v>45423</v>
      </c>
      <c r="G442" t="s">
        <v>53</v>
      </c>
      <c r="H442">
        <v>135</v>
      </c>
      <c r="I442" s="26">
        <f t="shared" si="37"/>
        <v>45300</v>
      </c>
      <c r="J442" s="26">
        <f t="shared" si="38"/>
        <v>45641</v>
      </c>
      <c r="K442" s="26" t="str">
        <f t="shared" si="39"/>
        <v>Basic</v>
      </c>
      <c r="L442" s="26" t="str">
        <f t="shared" si="40"/>
        <v>Monthly</v>
      </c>
      <c r="M442" s="26">
        <f t="shared" si="41"/>
        <v>45292</v>
      </c>
      <c r="N442" s="26">
        <f t="shared" si="42"/>
        <v>45383</v>
      </c>
      <c r="O442" s="26">
        <f t="shared" si="42"/>
        <v>45413</v>
      </c>
      <c r="P442" t="str">
        <f>IF(AND('Customer LTV'!$D$5&gt;=$N442,'Customer LTV'!$D$5&lt;$O442),"Y","N")</f>
        <v>N</v>
      </c>
      <c r="Q442" t="str">
        <f>IF(AND('Customer LTV'!$D$6&gt;=$N442,'Customer LTV'!$D$6&lt;$O442),"Y","N")</f>
        <v>N</v>
      </c>
      <c r="R442" t="str">
        <f>INDEX(customers!$F:$F,MATCH(subscriptions!$B442,customers!$A:$A,0))</f>
        <v>Healthcare</v>
      </c>
      <c r="S442" t="str">
        <f>INDEX(customers!$I:$I,MATCH(subscriptions!$B442,customers!$A:$A,0))</f>
        <v>Email</v>
      </c>
    </row>
    <row r="443" spans="1:19" x14ac:dyDescent="0.25">
      <c r="A443" t="s">
        <v>2157</v>
      </c>
      <c r="B443" t="s">
        <v>2146</v>
      </c>
      <c r="C443" t="s">
        <v>18</v>
      </c>
      <c r="D443" t="s">
        <v>4</v>
      </c>
      <c r="E443" s="26">
        <v>45424</v>
      </c>
      <c r="F443" s="26">
        <v>45454</v>
      </c>
      <c r="G443" t="s">
        <v>53</v>
      </c>
      <c r="H443">
        <v>135</v>
      </c>
      <c r="I443" s="26">
        <f t="shared" si="37"/>
        <v>45300</v>
      </c>
      <c r="J443" s="26">
        <f t="shared" si="38"/>
        <v>45641</v>
      </c>
      <c r="K443" s="26" t="str">
        <f t="shared" si="39"/>
        <v>Basic</v>
      </c>
      <c r="L443" s="26" t="str">
        <f t="shared" si="40"/>
        <v>Monthly</v>
      </c>
      <c r="M443" s="26">
        <f t="shared" si="41"/>
        <v>45292</v>
      </c>
      <c r="N443" s="26">
        <f t="shared" si="42"/>
        <v>45413</v>
      </c>
      <c r="O443" s="26">
        <f t="shared" si="42"/>
        <v>45444</v>
      </c>
      <c r="P443" t="str">
        <f>IF(AND('Customer LTV'!$D$5&gt;=$N443,'Customer LTV'!$D$5&lt;$O443),"Y","N")</f>
        <v>N</v>
      </c>
      <c r="Q443" t="str">
        <f>IF(AND('Customer LTV'!$D$6&gt;=$N443,'Customer LTV'!$D$6&lt;$O443),"Y","N")</f>
        <v>N</v>
      </c>
      <c r="R443" t="str">
        <f>INDEX(customers!$F:$F,MATCH(subscriptions!$B443,customers!$A:$A,0))</f>
        <v>Healthcare</v>
      </c>
      <c r="S443" t="str">
        <f>INDEX(customers!$I:$I,MATCH(subscriptions!$B443,customers!$A:$A,0))</f>
        <v>Email</v>
      </c>
    </row>
    <row r="444" spans="1:19" x14ac:dyDescent="0.25">
      <c r="A444" t="s">
        <v>2159</v>
      </c>
      <c r="B444" t="s">
        <v>2146</v>
      </c>
      <c r="C444" t="s">
        <v>18</v>
      </c>
      <c r="D444" t="s">
        <v>4</v>
      </c>
      <c r="E444" s="26">
        <v>45455</v>
      </c>
      <c r="F444" s="26">
        <v>45485</v>
      </c>
      <c r="G444" t="s">
        <v>55</v>
      </c>
      <c r="H444">
        <v>135</v>
      </c>
      <c r="I444" s="26">
        <f t="shared" si="37"/>
        <v>45300</v>
      </c>
      <c r="J444" s="26">
        <f t="shared" si="38"/>
        <v>45641</v>
      </c>
      <c r="K444" s="26" t="str">
        <f t="shared" si="39"/>
        <v>Basic</v>
      </c>
      <c r="L444" s="26" t="str">
        <f t="shared" si="40"/>
        <v>Monthly</v>
      </c>
      <c r="M444" s="26">
        <f t="shared" si="41"/>
        <v>45292</v>
      </c>
      <c r="N444" s="26">
        <f t="shared" si="42"/>
        <v>45444</v>
      </c>
      <c r="O444" s="26">
        <f t="shared" si="42"/>
        <v>45474</v>
      </c>
      <c r="P444" t="str">
        <f>IF(AND('Customer LTV'!$D$5&gt;=$N444,'Customer LTV'!$D$5&lt;$O444),"Y","N")</f>
        <v>N</v>
      </c>
      <c r="Q444" t="str">
        <f>IF(AND('Customer LTV'!$D$6&gt;=$N444,'Customer LTV'!$D$6&lt;$O444),"Y","N")</f>
        <v>N</v>
      </c>
      <c r="R444" t="str">
        <f>INDEX(customers!$F:$F,MATCH(subscriptions!$B444,customers!$A:$A,0))</f>
        <v>Healthcare</v>
      </c>
      <c r="S444" t="str">
        <f>INDEX(customers!$I:$I,MATCH(subscriptions!$B444,customers!$A:$A,0))</f>
        <v>Email</v>
      </c>
    </row>
    <row r="445" spans="1:19" x14ac:dyDescent="0.25">
      <c r="A445" t="s">
        <v>2162</v>
      </c>
      <c r="B445" t="s">
        <v>2146</v>
      </c>
      <c r="C445" t="s">
        <v>19</v>
      </c>
      <c r="D445" t="s">
        <v>4</v>
      </c>
      <c r="E445" s="26">
        <v>45486</v>
      </c>
      <c r="F445" s="26">
        <v>45516</v>
      </c>
      <c r="G445" t="s">
        <v>53</v>
      </c>
      <c r="H445">
        <v>315</v>
      </c>
      <c r="I445" s="26">
        <f t="shared" si="37"/>
        <v>45300</v>
      </c>
      <c r="J445" s="26">
        <f t="shared" si="38"/>
        <v>45641</v>
      </c>
      <c r="K445" s="26" t="str">
        <f t="shared" si="39"/>
        <v>Basic</v>
      </c>
      <c r="L445" s="26" t="str">
        <f t="shared" si="40"/>
        <v>Monthly</v>
      </c>
      <c r="M445" s="26">
        <f t="shared" si="41"/>
        <v>45292</v>
      </c>
      <c r="N445" s="26">
        <f t="shared" si="42"/>
        <v>45474</v>
      </c>
      <c r="O445" s="26">
        <f t="shared" si="42"/>
        <v>45505</v>
      </c>
      <c r="P445" t="str">
        <f>IF(AND('Customer LTV'!$D$5&gt;=$N445,'Customer LTV'!$D$5&lt;$O445),"Y","N")</f>
        <v>N</v>
      </c>
      <c r="Q445" t="str">
        <f>IF(AND('Customer LTV'!$D$6&gt;=$N445,'Customer LTV'!$D$6&lt;$O445),"Y","N")</f>
        <v>N</v>
      </c>
      <c r="R445" t="str">
        <f>INDEX(customers!$F:$F,MATCH(subscriptions!$B445,customers!$A:$A,0))</f>
        <v>Healthcare</v>
      </c>
      <c r="S445" t="str">
        <f>INDEX(customers!$I:$I,MATCH(subscriptions!$B445,customers!$A:$A,0))</f>
        <v>Email</v>
      </c>
    </row>
    <row r="446" spans="1:19" x14ac:dyDescent="0.25">
      <c r="A446" t="s">
        <v>2164</v>
      </c>
      <c r="B446" t="s">
        <v>2146</v>
      </c>
      <c r="C446" t="s">
        <v>19</v>
      </c>
      <c r="D446" t="s">
        <v>4</v>
      </c>
      <c r="E446" s="26">
        <v>45517</v>
      </c>
      <c r="F446" s="26">
        <v>45547</v>
      </c>
      <c r="G446" t="s">
        <v>53</v>
      </c>
      <c r="H446">
        <v>315</v>
      </c>
      <c r="I446" s="26">
        <f t="shared" si="37"/>
        <v>45300</v>
      </c>
      <c r="J446" s="26">
        <f t="shared" si="38"/>
        <v>45641</v>
      </c>
      <c r="K446" s="26" t="str">
        <f t="shared" si="39"/>
        <v>Basic</v>
      </c>
      <c r="L446" s="26" t="str">
        <f t="shared" si="40"/>
        <v>Monthly</v>
      </c>
      <c r="M446" s="26">
        <f t="shared" si="41"/>
        <v>45292</v>
      </c>
      <c r="N446" s="26">
        <f t="shared" si="42"/>
        <v>45505</v>
      </c>
      <c r="O446" s="26">
        <f t="shared" si="42"/>
        <v>45536</v>
      </c>
      <c r="P446" t="str">
        <f>IF(AND('Customer LTV'!$D$5&gt;=$N446,'Customer LTV'!$D$5&lt;$O446),"Y","N")</f>
        <v>N</v>
      </c>
      <c r="Q446" t="str">
        <f>IF(AND('Customer LTV'!$D$6&gt;=$N446,'Customer LTV'!$D$6&lt;$O446),"Y","N")</f>
        <v>N</v>
      </c>
      <c r="R446" t="str">
        <f>INDEX(customers!$F:$F,MATCH(subscriptions!$B446,customers!$A:$A,0))</f>
        <v>Healthcare</v>
      </c>
      <c r="S446" t="str">
        <f>INDEX(customers!$I:$I,MATCH(subscriptions!$B446,customers!$A:$A,0))</f>
        <v>Email</v>
      </c>
    </row>
    <row r="447" spans="1:19" x14ac:dyDescent="0.25">
      <c r="A447" t="s">
        <v>2166</v>
      </c>
      <c r="B447" t="s">
        <v>2146</v>
      </c>
      <c r="C447" t="s">
        <v>19</v>
      </c>
      <c r="D447" t="s">
        <v>4</v>
      </c>
      <c r="E447" s="26">
        <v>45548</v>
      </c>
      <c r="F447" s="26">
        <v>45578</v>
      </c>
      <c r="G447" t="s">
        <v>53</v>
      </c>
      <c r="H447">
        <v>315</v>
      </c>
      <c r="I447" s="26">
        <f t="shared" si="37"/>
        <v>45300</v>
      </c>
      <c r="J447" s="26">
        <f t="shared" si="38"/>
        <v>45641</v>
      </c>
      <c r="K447" s="26" t="str">
        <f t="shared" si="39"/>
        <v>Basic</v>
      </c>
      <c r="L447" s="26" t="str">
        <f t="shared" si="40"/>
        <v>Monthly</v>
      </c>
      <c r="M447" s="26">
        <f t="shared" si="41"/>
        <v>45292</v>
      </c>
      <c r="N447" s="26">
        <f t="shared" si="42"/>
        <v>45536</v>
      </c>
      <c r="O447" s="26">
        <f t="shared" si="42"/>
        <v>45566</v>
      </c>
      <c r="P447" t="str">
        <f>IF(AND('Customer LTV'!$D$5&gt;=$N447,'Customer LTV'!$D$5&lt;$O447),"Y","N")</f>
        <v>N</v>
      </c>
      <c r="Q447" t="str">
        <f>IF(AND('Customer LTV'!$D$6&gt;=$N447,'Customer LTV'!$D$6&lt;$O447),"Y","N")</f>
        <v>N</v>
      </c>
      <c r="R447" t="str">
        <f>INDEX(customers!$F:$F,MATCH(subscriptions!$B447,customers!$A:$A,0))</f>
        <v>Healthcare</v>
      </c>
      <c r="S447" t="str">
        <f>INDEX(customers!$I:$I,MATCH(subscriptions!$B447,customers!$A:$A,0))</f>
        <v>Email</v>
      </c>
    </row>
    <row r="448" spans="1:19" x14ac:dyDescent="0.25">
      <c r="A448" t="s">
        <v>2169</v>
      </c>
      <c r="B448" t="s">
        <v>2146</v>
      </c>
      <c r="C448" t="s">
        <v>19</v>
      </c>
      <c r="D448" t="s">
        <v>4</v>
      </c>
      <c r="E448" s="26">
        <v>45579</v>
      </c>
      <c r="F448" s="26">
        <v>45609</v>
      </c>
      <c r="G448" t="s">
        <v>53</v>
      </c>
      <c r="H448">
        <v>315</v>
      </c>
      <c r="I448" s="26">
        <f t="shared" si="37"/>
        <v>45300</v>
      </c>
      <c r="J448" s="26">
        <f t="shared" si="38"/>
        <v>45641</v>
      </c>
      <c r="K448" s="26" t="str">
        <f t="shared" si="39"/>
        <v>Basic</v>
      </c>
      <c r="L448" s="26" t="str">
        <f t="shared" si="40"/>
        <v>Monthly</v>
      </c>
      <c r="M448" s="26">
        <f t="shared" si="41"/>
        <v>45292</v>
      </c>
      <c r="N448" s="26">
        <f t="shared" si="42"/>
        <v>45566</v>
      </c>
      <c r="O448" s="26">
        <f t="shared" si="42"/>
        <v>45597</v>
      </c>
      <c r="P448" t="str">
        <f>IF(AND('Customer LTV'!$D$5&gt;=$N448,'Customer LTV'!$D$5&lt;$O448),"Y","N")</f>
        <v>N</v>
      </c>
      <c r="Q448" t="str">
        <f>IF(AND('Customer LTV'!$D$6&gt;=$N448,'Customer LTV'!$D$6&lt;$O448),"Y","N")</f>
        <v>N</v>
      </c>
      <c r="R448" t="str">
        <f>INDEX(customers!$F:$F,MATCH(subscriptions!$B448,customers!$A:$A,0))</f>
        <v>Healthcare</v>
      </c>
      <c r="S448" t="str">
        <f>INDEX(customers!$I:$I,MATCH(subscriptions!$B448,customers!$A:$A,0))</f>
        <v>Email</v>
      </c>
    </row>
    <row r="449" spans="1:19" x14ac:dyDescent="0.25">
      <c r="A449" t="s">
        <v>2171</v>
      </c>
      <c r="B449" t="s">
        <v>2146</v>
      </c>
      <c r="C449" t="s">
        <v>19</v>
      </c>
      <c r="D449" t="s">
        <v>4</v>
      </c>
      <c r="E449" s="26">
        <v>45610</v>
      </c>
      <c r="F449" s="26">
        <v>45640</v>
      </c>
      <c r="G449" t="s">
        <v>53</v>
      </c>
      <c r="H449">
        <v>315</v>
      </c>
      <c r="I449" s="26">
        <f t="shared" si="37"/>
        <v>45300</v>
      </c>
      <c r="J449" s="26">
        <f t="shared" si="38"/>
        <v>45641</v>
      </c>
      <c r="K449" s="26" t="str">
        <f t="shared" si="39"/>
        <v>Basic</v>
      </c>
      <c r="L449" s="26" t="str">
        <f t="shared" si="40"/>
        <v>Monthly</v>
      </c>
      <c r="M449" s="26">
        <f t="shared" si="41"/>
        <v>45292</v>
      </c>
      <c r="N449" s="26">
        <f t="shared" si="42"/>
        <v>45597</v>
      </c>
      <c r="O449" s="26">
        <f t="shared" si="42"/>
        <v>45627</v>
      </c>
      <c r="P449" t="str">
        <f>IF(AND('Customer LTV'!$D$5&gt;=$N449,'Customer LTV'!$D$5&lt;$O449),"Y","N")</f>
        <v>N</v>
      </c>
      <c r="Q449" t="str">
        <f>IF(AND('Customer LTV'!$D$6&gt;=$N449,'Customer LTV'!$D$6&lt;$O449),"Y","N")</f>
        <v>N</v>
      </c>
      <c r="R449" t="str">
        <f>INDEX(customers!$F:$F,MATCH(subscriptions!$B449,customers!$A:$A,0))</f>
        <v>Healthcare</v>
      </c>
      <c r="S449" t="str">
        <f>INDEX(customers!$I:$I,MATCH(subscriptions!$B449,customers!$A:$A,0))</f>
        <v>Email</v>
      </c>
    </row>
    <row r="450" spans="1:19" x14ac:dyDescent="0.25">
      <c r="A450" t="s">
        <v>2174</v>
      </c>
      <c r="B450" t="s">
        <v>2146</v>
      </c>
      <c r="C450" t="s">
        <v>19</v>
      </c>
      <c r="D450" t="s">
        <v>4</v>
      </c>
      <c r="E450" s="26">
        <v>45641</v>
      </c>
      <c r="F450" s="26">
        <v>45658</v>
      </c>
      <c r="G450" t="s">
        <v>53</v>
      </c>
      <c r="H450">
        <v>315</v>
      </c>
      <c r="I450" s="26">
        <f t="shared" ref="I450:I513" si="43">_xlfn.MINIFS($E:$E,$B:$B,B450)</f>
        <v>45300</v>
      </c>
      <c r="J450" s="26">
        <f t="shared" ref="J450:J513" si="44">_xlfn.MAXIFS($E:$E,$B:$B,B450)</f>
        <v>45641</v>
      </c>
      <c r="K450" s="26" t="str">
        <f t="shared" si="39"/>
        <v>Basic</v>
      </c>
      <c r="L450" s="26" t="str">
        <f t="shared" si="40"/>
        <v>Monthly</v>
      </c>
      <c r="M450" s="26">
        <f t="shared" si="41"/>
        <v>45292</v>
      </c>
      <c r="N450" s="26">
        <f t="shared" si="42"/>
        <v>45627</v>
      </c>
      <c r="O450" s="26">
        <f t="shared" si="42"/>
        <v>45658</v>
      </c>
      <c r="P450" t="str">
        <f>IF(AND('Customer LTV'!$D$5&gt;=$N450,'Customer LTV'!$D$5&lt;$O450),"Y","N")</f>
        <v>N</v>
      </c>
      <c r="Q450" t="str">
        <f>IF(AND('Customer LTV'!$D$6&gt;=$N450,'Customer LTV'!$D$6&lt;$O450),"Y","N")</f>
        <v>N</v>
      </c>
      <c r="R450" t="str">
        <f>INDEX(customers!$F:$F,MATCH(subscriptions!$B450,customers!$A:$A,0))</f>
        <v>Healthcare</v>
      </c>
      <c r="S450" t="str">
        <f>INDEX(customers!$I:$I,MATCH(subscriptions!$B450,customers!$A:$A,0))</f>
        <v>Email</v>
      </c>
    </row>
    <row r="451" spans="1:19" x14ac:dyDescent="0.25">
      <c r="A451" t="s">
        <v>3975</v>
      </c>
      <c r="B451" t="s">
        <v>3974</v>
      </c>
      <c r="C451" t="s">
        <v>17</v>
      </c>
      <c r="D451" t="s">
        <v>5</v>
      </c>
      <c r="E451" s="26">
        <v>44953</v>
      </c>
      <c r="F451" s="26">
        <v>45318</v>
      </c>
      <c r="G451" t="s">
        <v>53</v>
      </c>
      <c r="H451">
        <v>50</v>
      </c>
      <c r="I451" s="26">
        <f t="shared" si="43"/>
        <v>44953</v>
      </c>
      <c r="J451" s="26">
        <f t="shared" si="44"/>
        <v>45319</v>
      </c>
      <c r="K451" s="26" t="str">
        <f t="shared" ref="K451:K514" si="45">INDEX($C:$C,MATCH($I451,$E:$E,0))</f>
        <v>Basic</v>
      </c>
      <c r="L451" s="26" t="str">
        <f t="shared" ref="L451:L514" si="46">INDEX($D:$D,MATCH($I451,$E:$E,0))</f>
        <v>Monthly</v>
      </c>
      <c r="M451" s="26">
        <f t="shared" ref="M451:M514" si="47">EOMONTH(I451,-1)+1</f>
        <v>44927</v>
      </c>
      <c r="N451" s="26">
        <f t="shared" si="42"/>
        <v>44927</v>
      </c>
      <c r="O451" s="26">
        <f t="shared" si="42"/>
        <v>45292</v>
      </c>
      <c r="P451" t="str">
        <f>IF(AND('Customer LTV'!$D$5&gt;=$N451,'Customer LTV'!$D$5&lt;$O451),"Y","N")</f>
        <v>Y</v>
      </c>
      <c r="Q451" t="str">
        <f>IF(AND('Customer LTV'!$D$6&gt;=$N451,'Customer LTV'!$D$6&lt;$O451),"Y","N")</f>
        <v>Y</v>
      </c>
      <c r="R451" t="str">
        <f>INDEX(customers!$F:$F,MATCH(subscriptions!$B451,customers!$A:$A,0))</f>
        <v>Retail</v>
      </c>
      <c r="S451" t="str">
        <f>INDEX(customers!$I:$I,MATCH(subscriptions!$B451,customers!$A:$A,0))</f>
        <v>Content</v>
      </c>
    </row>
    <row r="452" spans="1:19" x14ac:dyDescent="0.25">
      <c r="A452" t="s">
        <v>3978</v>
      </c>
      <c r="B452" t="s">
        <v>3974</v>
      </c>
      <c r="C452" t="s">
        <v>17</v>
      </c>
      <c r="D452" t="s">
        <v>5</v>
      </c>
      <c r="E452" s="26">
        <v>45319</v>
      </c>
      <c r="F452" s="26">
        <v>45658</v>
      </c>
      <c r="G452" t="s">
        <v>53</v>
      </c>
      <c r="H452">
        <v>50</v>
      </c>
      <c r="I452" s="26">
        <f t="shared" si="43"/>
        <v>44953</v>
      </c>
      <c r="J452" s="26">
        <f t="shared" si="44"/>
        <v>45319</v>
      </c>
      <c r="K452" s="26" t="str">
        <f t="shared" si="45"/>
        <v>Basic</v>
      </c>
      <c r="L452" s="26" t="str">
        <f t="shared" si="46"/>
        <v>Monthly</v>
      </c>
      <c r="M452" s="26">
        <f t="shared" si="47"/>
        <v>44927</v>
      </c>
      <c r="N452" s="26">
        <f t="shared" si="42"/>
        <v>45292</v>
      </c>
      <c r="O452" s="26">
        <f t="shared" si="42"/>
        <v>45658</v>
      </c>
      <c r="P452" t="str">
        <f>IF(AND('Customer LTV'!$D$5&gt;=$N452,'Customer LTV'!$D$5&lt;$O452),"Y","N")</f>
        <v>N</v>
      </c>
      <c r="Q452" t="str">
        <f>IF(AND('Customer LTV'!$D$6&gt;=$N452,'Customer LTV'!$D$6&lt;$O452),"Y","N")</f>
        <v>N</v>
      </c>
      <c r="R452" t="str">
        <f>INDEX(customers!$F:$F,MATCH(subscriptions!$B452,customers!$A:$A,0))</f>
        <v>Retail</v>
      </c>
      <c r="S452" t="str">
        <f>INDEX(customers!$I:$I,MATCH(subscriptions!$B452,customers!$A:$A,0))</f>
        <v>Content</v>
      </c>
    </row>
    <row r="453" spans="1:19" x14ac:dyDescent="0.25">
      <c r="A453" t="s">
        <v>2417</v>
      </c>
      <c r="B453" t="s">
        <v>2416</v>
      </c>
      <c r="C453" t="s">
        <v>17</v>
      </c>
      <c r="D453" t="s">
        <v>4</v>
      </c>
      <c r="E453" s="26">
        <v>45420</v>
      </c>
      <c r="F453" s="26">
        <v>45450</v>
      </c>
      <c r="G453" t="s">
        <v>53</v>
      </c>
      <c r="H453">
        <v>75</v>
      </c>
      <c r="I453" s="26">
        <f t="shared" si="43"/>
        <v>45420</v>
      </c>
      <c r="J453" s="26">
        <f t="shared" si="44"/>
        <v>45637</v>
      </c>
      <c r="K453" s="26" t="str">
        <f t="shared" si="45"/>
        <v>Basic</v>
      </c>
      <c r="L453" s="26" t="str">
        <f t="shared" si="46"/>
        <v>Monthly</v>
      </c>
      <c r="M453" s="26">
        <f t="shared" si="47"/>
        <v>45413</v>
      </c>
      <c r="N453" s="26">
        <f t="shared" si="42"/>
        <v>45413</v>
      </c>
      <c r="O453" s="26">
        <f t="shared" si="42"/>
        <v>45444</v>
      </c>
      <c r="P453" t="str">
        <f>IF(AND('Customer LTV'!$D$5&gt;=$N453,'Customer LTV'!$D$5&lt;$O453),"Y","N")</f>
        <v>N</v>
      </c>
      <c r="Q453" t="str">
        <f>IF(AND('Customer LTV'!$D$6&gt;=$N453,'Customer LTV'!$D$6&lt;$O453),"Y","N")</f>
        <v>N</v>
      </c>
      <c r="R453" t="str">
        <f>INDEX(customers!$F:$F,MATCH(subscriptions!$B453,customers!$A:$A,0))</f>
        <v>Retail</v>
      </c>
      <c r="S453" t="str">
        <f>INDEX(customers!$I:$I,MATCH(subscriptions!$B453,customers!$A:$A,0))</f>
        <v>Paid Search</v>
      </c>
    </row>
    <row r="454" spans="1:19" x14ac:dyDescent="0.25">
      <c r="A454" t="s">
        <v>2419</v>
      </c>
      <c r="B454" t="s">
        <v>2416</v>
      </c>
      <c r="C454" t="s">
        <v>17</v>
      </c>
      <c r="D454" t="s">
        <v>4</v>
      </c>
      <c r="E454" s="26">
        <v>45451</v>
      </c>
      <c r="F454" s="26">
        <v>45481</v>
      </c>
      <c r="G454" t="s">
        <v>53</v>
      </c>
      <c r="H454">
        <v>75</v>
      </c>
      <c r="I454" s="26">
        <f t="shared" si="43"/>
        <v>45420</v>
      </c>
      <c r="J454" s="26">
        <f t="shared" si="44"/>
        <v>45637</v>
      </c>
      <c r="K454" s="26" t="str">
        <f t="shared" si="45"/>
        <v>Basic</v>
      </c>
      <c r="L454" s="26" t="str">
        <f t="shared" si="46"/>
        <v>Monthly</v>
      </c>
      <c r="M454" s="26">
        <f t="shared" si="47"/>
        <v>45413</v>
      </c>
      <c r="N454" s="26">
        <f t="shared" si="42"/>
        <v>45444</v>
      </c>
      <c r="O454" s="26">
        <f t="shared" si="42"/>
        <v>45474</v>
      </c>
      <c r="P454" t="str">
        <f>IF(AND('Customer LTV'!$D$5&gt;=$N454,'Customer LTV'!$D$5&lt;$O454),"Y","N")</f>
        <v>N</v>
      </c>
      <c r="Q454" t="str">
        <f>IF(AND('Customer LTV'!$D$6&gt;=$N454,'Customer LTV'!$D$6&lt;$O454),"Y","N")</f>
        <v>N</v>
      </c>
      <c r="R454" t="str">
        <f>INDEX(customers!$F:$F,MATCH(subscriptions!$B454,customers!$A:$A,0))</f>
        <v>Retail</v>
      </c>
      <c r="S454" t="str">
        <f>INDEX(customers!$I:$I,MATCH(subscriptions!$B454,customers!$A:$A,0))</f>
        <v>Paid Search</v>
      </c>
    </row>
    <row r="455" spans="1:19" x14ac:dyDescent="0.25">
      <c r="A455" t="s">
        <v>2422</v>
      </c>
      <c r="B455" t="s">
        <v>2416</v>
      </c>
      <c r="C455" t="s">
        <v>17</v>
      </c>
      <c r="D455" t="s">
        <v>4</v>
      </c>
      <c r="E455" s="26">
        <v>45482</v>
      </c>
      <c r="F455" s="26">
        <v>45512</v>
      </c>
      <c r="G455" t="s">
        <v>53</v>
      </c>
      <c r="H455">
        <v>75</v>
      </c>
      <c r="I455" s="26">
        <f t="shared" si="43"/>
        <v>45420</v>
      </c>
      <c r="J455" s="26">
        <f t="shared" si="44"/>
        <v>45637</v>
      </c>
      <c r="K455" s="26" t="str">
        <f t="shared" si="45"/>
        <v>Basic</v>
      </c>
      <c r="L455" s="26" t="str">
        <f t="shared" si="46"/>
        <v>Monthly</v>
      </c>
      <c r="M455" s="26">
        <f t="shared" si="47"/>
        <v>45413</v>
      </c>
      <c r="N455" s="26">
        <f t="shared" si="42"/>
        <v>45474</v>
      </c>
      <c r="O455" s="26">
        <f t="shared" si="42"/>
        <v>45505</v>
      </c>
      <c r="P455" t="str">
        <f>IF(AND('Customer LTV'!$D$5&gt;=$N455,'Customer LTV'!$D$5&lt;$O455),"Y","N")</f>
        <v>N</v>
      </c>
      <c r="Q455" t="str">
        <f>IF(AND('Customer LTV'!$D$6&gt;=$N455,'Customer LTV'!$D$6&lt;$O455),"Y","N")</f>
        <v>N</v>
      </c>
      <c r="R455" t="str">
        <f>INDEX(customers!$F:$F,MATCH(subscriptions!$B455,customers!$A:$A,0))</f>
        <v>Retail</v>
      </c>
      <c r="S455" t="str">
        <f>INDEX(customers!$I:$I,MATCH(subscriptions!$B455,customers!$A:$A,0))</f>
        <v>Paid Search</v>
      </c>
    </row>
    <row r="456" spans="1:19" x14ac:dyDescent="0.25">
      <c r="A456" t="s">
        <v>2424</v>
      </c>
      <c r="B456" t="s">
        <v>2416</v>
      </c>
      <c r="C456" t="s">
        <v>17</v>
      </c>
      <c r="D456" t="s">
        <v>4</v>
      </c>
      <c r="E456" s="26">
        <v>45513</v>
      </c>
      <c r="F456" s="26">
        <v>45543</v>
      </c>
      <c r="G456" t="s">
        <v>55</v>
      </c>
      <c r="H456">
        <v>75</v>
      </c>
      <c r="I456" s="26">
        <f t="shared" si="43"/>
        <v>45420</v>
      </c>
      <c r="J456" s="26">
        <f t="shared" si="44"/>
        <v>45637</v>
      </c>
      <c r="K456" s="26" t="str">
        <f t="shared" si="45"/>
        <v>Basic</v>
      </c>
      <c r="L456" s="26" t="str">
        <f t="shared" si="46"/>
        <v>Monthly</v>
      </c>
      <c r="M456" s="26">
        <f t="shared" si="47"/>
        <v>45413</v>
      </c>
      <c r="N456" s="26">
        <f t="shared" si="42"/>
        <v>45505</v>
      </c>
      <c r="O456" s="26">
        <f t="shared" si="42"/>
        <v>45536</v>
      </c>
      <c r="P456" t="str">
        <f>IF(AND('Customer LTV'!$D$5&gt;=$N456,'Customer LTV'!$D$5&lt;$O456),"Y","N")</f>
        <v>N</v>
      </c>
      <c r="Q456" t="str">
        <f>IF(AND('Customer LTV'!$D$6&gt;=$N456,'Customer LTV'!$D$6&lt;$O456),"Y","N")</f>
        <v>N</v>
      </c>
      <c r="R456" t="str">
        <f>INDEX(customers!$F:$F,MATCH(subscriptions!$B456,customers!$A:$A,0))</f>
        <v>Retail</v>
      </c>
      <c r="S456" t="str">
        <f>INDEX(customers!$I:$I,MATCH(subscriptions!$B456,customers!$A:$A,0))</f>
        <v>Paid Search</v>
      </c>
    </row>
    <row r="457" spans="1:19" x14ac:dyDescent="0.25">
      <c r="A457" t="s">
        <v>2426</v>
      </c>
      <c r="B457" t="s">
        <v>2416</v>
      </c>
      <c r="C457" t="s">
        <v>18</v>
      </c>
      <c r="D457" t="s">
        <v>4</v>
      </c>
      <c r="E457" s="26">
        <v>45544</v>
      </c>
      <c r="F457" s="26">
        <v>45574</v>
      </c>
      <c r="G457" t="s">
        <v>53</v>
      </c>
      <c r="H457">
        <v>135</v>
      </c>
      <c r="I457" s="26">
        <f t="shared" si="43"/>
        <v>45420</v>
      </c>
      <c r="J457" s="26">
        <f t="shared" si="44"/>
        <v>45637</v>
      </c>
      <c r="K457" s="26" t="str">
        <f t="shared" si="45"/>
        <v>Basic</v>
      </c>
      <c r="L457" s="26" t="str">
        <f t="shared" si="46"/>
        <v>Monthly</v>
      </c>
      <c r="M457" s="26">
        <f t="shared" si="47"/>
        <v>45413</v>
      </c>
      <c r="N457" s="26">
        <f t="shared" si="42"/>
        <v>45536</v>
      </c>
      <c r="O457" s="26">
        <f t="shared" si="42"/>
        <v>45566</v>
      </c>
      <c r="P457" t="str">
        <f>IF(AND('Customer LTV'!$D$5&gt;=$N457,'Customer LTV'!$D$5&lt;$O457),"Y","N")</f>
        <v>N</v>
      </c>
      <c r="Q457" t="str">
        <f>IF(AND('Customer LTV'!$D$6&gt;=$N457,'Customer LTV'!$D$6&lt;$O457),"Y","N")</f>
        <v>N</v>
      </c>
      <c r="R457" t="str">
        <f>INDEX(customers!$F:$F,MATCH(subscriptions!$B457,customers!$A:$A,0))</f>
        <v>Retail</v>
      </c>
      <c r="S457" t="str">
        <f>INDEX(customers!$I:$I,MATCH(subscriptions!$B457,customers!$A:$A,0))</f>
        <v>Paid Search</v>
      </c>
    </row>
    <row r="458" spans="1:19" x14ac:dyDescent="0.25">
      <c r="A458" t="s">
        <v>2429</v>
      </c>
      <c r="B458" t="s">
        <v>2416</v>
      </c>
      <c r="C458" t="s">
        <v>18</v>
      </c>
      <c r="D458" t="s">
        <v>4</v>
      </c>
      <c r="E458" s="26">
        <v>45575</v>
      </c>
      <c r="F458" s="26">
        <v>45605</v>
      </c>
      <c r="G458" t="s">
        <v>53</v>
      </c>
      <c r="H458">
        <v>135</v>
      </c>
      <c r="I458" s="26">
        <f t="shared" si="43"/>
        <v>45420</v>
      </c>
      <c r="J458" s="26">
        <f t="shared" si="44"/>
        <v>45637</v>
      </c>
      <c r="K458" s="26" t="str">
        <f t="shared" si="45"/>
        <v>Basic</v>
      </c>
      <c r="L458" s="26" t="str">
        <f t="shared" si="46"/>
        <v>Monthly</v>
      </c>
      <c r="M458" s="26">
        <f t="shared" si="47"/>
        <v>45413</v>
      </c>
      <c r="N458" s="26">
        <f t="shared" si="42"/>
        <v>45566</v>
      </c>
      <c r="O458" s="26">
        <f t="shared" si="42"/>
        <v>45597</v>
      </c>
      <c r="P458" t="str">
        <f>IF(AND('Customer LTV'!$D$5&gt;=$N458,'Customer LTV'!$D$5&lt;$O458),"Y","N")</f>
        <v>N</v>
      </c>
      <c r="Q458" t="str">
        <f>IF(AND('Customer LTV'!$D$6&gt;=$N458,'Customer LTV'!$D$6&lt;$O458),"Y","N")</f>
        <v>N</v>
      </c>
      <c r="R458" t="str">
        <f>INDEX(customers!$F:$F,MATCH(subscriptions!$B458,customers!$A:$A,0))</f>
        <v>Retail</v>
      </c>
      <c r="S458" t="str">
        <f>INDEX(customers!$I:$I,MATCH(subscriptions!$B458,customers!$A:$A,0))</f>
        <v>Paid Search</v>
      </c>
    </row>
    <row r="459" spans="1:19" x14ac:dyDescent="0.25">
      <c r="A459" t="s">
        <v>2431</v>
      </c>
      <c r="B459" t="s">
        <v>2416</v>
      </c>
      <c r="C459" t="s">
        <v>18</v>
      </c>
      <c r="D459" t="s">
        <v>4</v>
      </c>
      <c r="E459" s="26">
        <v>45606</v>
      </c>
      <c r="F459" s="26">
        <v>45636</v>
      </c>
      <c r="G459" t="s">
        <v>53</v>
      </c>
      <c r="H459">
        <v>135</v>
      </c>
      <c r="I459" s="26">
        <f t="shared" si="43"/>
        <v>45420</v>
      </c>
      <c r="J459" s="26">
        <f t="shared" si="44"/>
        <v>45637</v>
      </c>
      <c r="K459" s="26" t="str">
        <f t="shared" si="45"/>
        <v>Basic</v>
      </c>
      <c r="L459" s="26" t="str">
        <f t="shared" si="46"/>
        <v>Monthly</v>
      </c>
      <c r="M459" s="26">
        <f t="shared" si="47"/>
        <v>45413</v>
      </c>
      <c r="N459" s="26">
        <f t="shared" si="42"/>
        <v>45597</v>
      </c>
      <c r="O459" s="26">
        <f t="shared" si="42"/>
        <v>45627</v>
      </c>
      <c r="P459" t="str">
        <f>IF(AND('Customer LTV'!$D$5&gt;=$N459,'Customer LTV'!$D$5&lt;$O459),"Y","N")</f>
        <v>N</v>
      </c>
      <c r="Q459" t="str">
        <f>IF(AND('Customer LTV'!$D$6&gt;=$N459,'Customer LTV'!$D$6&lt;$O459),"Y","N")</f>
        <v>N</v>
      </c>
      <c r="R459" t="str">
        <f>INDEX(customers!$F:$F,MATCH(subscriptions!$B459,customers!$A:$A,0))</f>
        <v>Retail</v>
      </c>
      <c r="S459" t="str">
        <f>INDEX(customers!$I:$I,MATCH(subscriptions!$B459,customers!$A:$A,0))</f>
        <v>Paid Search</v>
      </c>
    </row>
    <row r="460" spans="1:19" x14ac:dyDescent="0.25">
      <c r="A460" t="s">
        <v>2434</v>
      </c>
      <c r="B460" t="s">
        <v>2416</v>
      </c>
      <c r="C460" t="s">
        <v>18</v>
      </c>
      <c r="D460" t="s">
        <v>4</v>
      </c>
      <c r="E460" s="26">
        <v>45637</v>
      </c>
      <c r="F460" s="26">
        <v>45658</v>
      </c>
      <c r="G460" t="s">
        <v>53</v>
      </c>
      <c r="H460">
        <v>135</v>
      </c>
      <c r="I460" s="26">
        <f t="shared" si="43"/>
        <v>45420</v>
      </c>
      <c r="J460" s="26">
        <f t="shared" si="44"/>
        <v>45637</v>
      </c>
      <c r="K460" s="26" t="str">
        <f t="shared" si="45"/>
        <v>Basic</v>
      </c>
      <c r="L460" s="26" t="str">
        <f t="shared" si="46"/>
        <v>Monthly</v>
      </c>
      <c r="M460" s="26">
        <f t="shared" si="47"/>
        <v>45413</v>
      </c>
      <c r="N460" s="26">
        <f t="shared" si="42"/>
        <v>45627</v>
      </c>
      <c r="O460" s="26">
        <f t="shared" si="42"/>
        <v>45658</v>
      </c>
      <c r="P460" t="str">
        <f>IF(AND('Customer LTV'!$D$5&gt;=$N460,'Customer LTV'!$D$5&lt;$O460),"Y","N")</f>
        <v>N</v>
      </c>
      <c r="Q460" t="str">
        <f>IF(AND('Customer LTV'!$D$6&gt;=$N460,'Customer LTV'!$D$6&lt;$O460),"Y","N")</f>
        <v>N</v>
      </c>
      <c r="R460" t="str">
        <f>INDEX(customers!$F:$F,MATCH(subscriptions!$B460,customers!$A:$A,0))</f>
        <v>Retail</v>
      </c>
      <c r="S460" t="str">
        <f>INDEX(customers!$I:$I,MATCH(subscriptions!$B460,customers!$A:$A,0))</f>
        <v>Paid Search</v>
      </c>
    </row>
    <row r="461" spans="1:19" x14ac:dyDescent="0.25">
      <c r="A461" t="s">
        <v>4061</v>
      </c>
      <c r="B461" t="s">
        <v>4060</v>
      </c>
      <c r="C461" t="s">
        <v>19</v>
      </c>
      <c r="D461" t="s">
        <v>5</v>
      </c>
      <c r="E461" s="26">
        <v>45252</v>
      </c>
      <c r="F461" s="26">
        <v>45617</v>
      </c>
      <c r="G461" t="s">
        <v>53</v>
      </c>
      <c r="H461">
        <v>300</v>
      </c>
      <c r="I461" s="26">
        <f t="shared" si="43"/>
        <v>45252</v>
      </c>
      <c r="J461" s="26">
        <f t="shared" si="44"/>
        <v>45618</v>
      </c>
      <c r="K461" s="26" t="str">
        <f t="shared" si="45"/>
        <v>Basic</v>
      </c>
      <c r="L461" s="26" t="str">
        <f t="shared" si="46"/>
        <v>Monthly</v>
      </c>
      <c r="M461" s="26">
        <f t="shared" si="47"/>
        <v>45231</v>
      </c>
      <c r="N461" s="26">
        <f t="shared" si="42"/>
        <v>45231</v>
      </c>
      <c r="O461" s="26">
        <f t="shared" si="42"/>
        <v>45597</v>
      </c>
      <c r="P461" t="str">
        <f>IF(AND('Customer LTV'!$D$5&gt;=$N461,'Customer LTV'!$D$5&lt;$O461),"Y","N")</f>
        <v>N</v>
      </c>
      <c r="Q461" t="str">
        <f>IF(AND('Customer LTV'!$D$6&gt;=$N461,'Customer LTV'!$D$6&lt;$O461),"Y","N")</f>
        <v>Y</v>
      </c>
      <c r="R461" t="str">
        <f>INDEX(customers!$F:$F,MATCH(subscriptions!$B461,customers!$A:$A,0))</f>
        <v>Retail</v>
      </c>
      <c r="S461" t="str">
        <f>INDEX(customers!$I:$I,MATCH(subscriptions!$B461,customers!$A:$A,0))</f>
        <v>Affiliate</v>
      </c>
    </row>
    <row r="462" spans="1:19" x14ac:dyDescent="0.25">
      <c r="A462" t="s">
        <v>4063</v>
      </c>
      <c r="B462" t="s">
        <v>4060</v>
      </c>
      <c r="C462" t="s">
        <v>19</v>
      </c>
      <c r="D462" t="s">
        <v>5</v>
      </c>
      <c r="E462" s="26">
        <v>45618</v>
      </c>
      <c r="F462" s="26">
        <v>45658</v>
      </c>
      <c r="G462" t="s">
        <v>53</v>
      </c>
      <c r="H462">
        <v>300</v>
      </c>
      <c r="I462" s="26">
        <f t="shared" si="43"/>
        <v>45252</v>
      </c>
      <c r="J462" s="26">
        <f t="shared" si="44"/>
        <v>45618</v>
      </c>
      <c r="K462" s="26" t="str">
        <f t="shared" si="45"/>
        <v>Basic</v>
      </c>
      <c r="L462" s="26" t="str">
        <f t="shared" si="46"/>
        <v>Monthly</v>
      </c>
      <c r="M462" s="26">
        <f t="shared" si="47"/>
        <v>45231</v>
      </c>
      <c r="N462" s="26">
        <f t="shared" si="42"/>
        <v>45597</v>
      </c>
      <c r="O462" s="26">
        <f t="shared" si="42"/>
        <v>45658</v>
      </c>
      <c r="P462" t="str">
        <f>IF(AND('Customer LTV'!$D$5&gt;=$N462,'Customer LTV'!$D$5&lt;$O462),"Y","N")</f>
        <v>N</v>
      </c>
      <c r="Q462" t="str">
        <f>IF(AND('Customer LTV'!$D$6&gt;=$N462,'Customer LTV'!$D$6&lt;$O462),"Y","N")</f>
        <v>N</v>
      </c>
      <c r="R462" t="str">
        <f>INDEX(customers!$F:$F,MATCH(subscriptions!$B462,customers!$A:$A,0))</f>
        <v>Retail</v>
      </c>
      <c r="S462" t="str">
        <f>INDEX(customers!$I:$I,MATCH(subscriptions!$B462,customers!$A:$A,0))</f>
        <v>Affiliate</v>
      </c>
    </row>
    <row r="463" spans="1:19" x14ac:dyDescent="0.25">
      <c r="A463" t="s">
        <v>4074</v>
      </c>
      <c r="B463" t="s">
        <v>4073</v>
      </c>
      <c r="C463" t="s">
        <v>18</v>
      </c>
      <c r="D463" t="s">
        <v>5</v>
      </c>
      <c r="E463" s="26">
        <v>45576</v>
      </c>
      <c r="F463" s="26">
        <v>45658</v>
      </c>
      <c r="G463" t="s">
        <v>53</v>
      </c>
      <c r="H463">
        <v>120</v>
      </c>
      <c r="I463" s="26">
        <f t="shared" si="43"/>
        <v>45576</v>
      </c>
      <c r="J463" s="26">
        <f t="shared" si="44"/>
        <v>45576</v>
      </c>
      <c r="K463" s="26" t="str">
        <f t="shared" si="45"/>
        <v>Pro</v>
      </c>
      <c r="L463" s="26" t="str">
        <f t="shared" si="46"/>
        <v>Annual</v>
      </c>
      <c r="M463" s="26">
        <f t="shared" si="47"/>
        <v>45566</v>
      </c>
      <c r="N463" s="26">
        <f t="shared" si="42"/>
        <v>45566</v>
      </c>
      <c r="O463" s="26">
        <f t="shared" si="42"/>
        <v>45658</v>
      </c>
      <c r="P463" t="str">
        <f>IF(AND('Customer LTV'!$D$5&gt;=$N463,'Customer LTV'!$D$5&lt;$O463),"Y","N")</f>
        <v>N</v>
      </c>
      <c r="Q463" t="str">
        <f>IF(AND('Customer LTV'!$D$6&gt;=$N463,'Customer LTV'!$D$6&lt;$O463),"Y","N")</f>
        <v>N</v>
      </c>
      <c r="R463" t="str">
        <f>INDEX(customers!$F:$F,MATCH(subscriptions!$B463,customers!$A:$A,0))</f>
        <v>Healthcare</v>
      </c>
      <c r="S463" t="str">
        <f>INDEX(customers!$I:$I,MATCH(subscriptions!$B463,customers!$A:$A,0))</f>
        <v>Paid Search</v>
      </c>
    </row>
    <row r="464" spans="1:19" x14ac:dyDescent="0.25">
      <c r="A464" t="s">
        <v>2764</v>
      </c>
      <c r="B464" t="s">
        <v>2763</v>
      </c>
      <c r="C464" t="s">
        <v>18</v>
      </c>
      <c r="D464" t="s">
        <v>4</v>
      </c>
      <c r="E464" s="26">
        <v>45356</v>
      </c>
      <c r="F464" s="26">
        <v>45386</v>
      </c>
      <c r="G464" t="s">
        <v>53</v>
      </c>
      <c r="H464">
        <v>135</v>
      </c>
      <c r="I464" s="26">
        <f t="shared" si="43"/>
        <v>45356</v>
      </c>
      <c r="J464" s="26">
        <f t="shared" si="44"/>
        <v>45604</v>
      </c>
      <c r="K464" s="26" t="str">
        <f t="shared" si="45"/>
        <v>Pro</v>
      </c>
      <c r="L464" s="26" t="str">
        <f t="shared" si="46"/>
        <v>Monthly</v>
      </c>
      <c r="M464" s="26">
        <f t="shared" si="47"/>
        <v>45352</v>
      </c>
      <c r="N464" s="26">
        <f t="shared" si="42"/>
        <v>45352</v>
      </c>
      <c r="O464" s="26">
        <f t="shared" si="42"/>
        <v>45383</v>
      </c>
      <c r="P464" t="str">
        <f>IF(AND('Customer LTV'!$D$5&gt;=$N464,'Customer LTV'!$D$5&lt;$O464),"Y","N")</f>
        <v>N</v>
      </c>
      <c r="Q464" t="str">
        <f>IF(AND('Customer LTV'!$D$6&gt;=$N464,'Customer LTV'!$D$6&lt;$O464),"Y","N")</f>
        <v>N</v>
      </c>
      <c r="R464" t="str">
        <f>INDEX(customers!$F:$F,MATCH(subscriptions!$B464,customers!$A:$A,0))</f>
        <v>Other</v>
      </c>
      <c r="S464" t="str">
        <f>INDEX(customers!$I:$I,MATCH(subscriptions!$B464,customers!$A:$A,0))</f>
        <v>Paid Search</v>
      </c>
    </row>
    <row r="465" spans="1:19" x14ac:dyDescent="0.25">
      <c r="A465" t="s">
        <v>2766</v>
      </c>
      <c r="B465" t="s">
        <v>2763</v>
      </c>
      <c r="C465" t="s">
        <v>18</v>
      </c>
      <c r="D465" t="s">
        <v>4</v>
      </c>
      <c r="E465" s="26">
        <v>45387</v>
      </c>
      <c r="F465" s="26">
        <v>45417</v>
      </c>
      <c r="G465" t="s">
        <v>53</v>
      </c>
      <c r="H465">
        <v>135</v>
      </c>
      <c r="I465" s="26">
        <f t="shared" si="43"/>
        <v>45356</v>
      </c>
      <c r="J465" s="26">
        <f t="shared" si="44"/>
        <v>45604</v>
      </c>
      <c r="K465" s="26" t="str">
        <f t="shared" si="45"/>
        <v>Pro</v>
      </c>
      <c r="L465" s="26" t="str">
        <f t="shared" si="46"/>
        <v>Monthly</v>
      </c>
      <c r="M465" s="26">
        <f t="shared" si="47"/>
        <v>45352</v>
      </c>
      <c r="N465" s="26">
        <f t="shared" si="42"/>
        <v>45383</v>
      </c>
      <c r="O465" s="26">
        <f t="shared" si="42"/>
        <v>45413</v>
      </c>
      <c r="P465" t="str">
        <f>IF(AND('Customer LTV'!$D$5&gt;=$N465,'Customer LTV'!$D$5&lt;$O465),"Y","N")</f>
        <v>N</v>
      </c>
      <c r="Q465" t="str">
        <f>IF(AND('Customer LTV'!$D$6&gt;=$N465,'Customer LTV'!$D$6&lt;$O465),"Y","N")</f>
        <v>N</v>
      </c>
      <c r="R465" t="str">
        <f>INDEX(customers!$F:$F,MATCH(subscriptions!$B465,customers!$A:$A,0))</f>
        <v>Other</v>
      </c>
      <c r="S465" t="str">
        <f>INDEX(customers!$I:$I,MATCH(subscriptions!$B465,customers!$A:$A,0))</f>
        <v>Paid Search</v>
      </c>
    </row>
    <row r="466" spans="1:19" x14ac:dyDescent="0.25">
      <c r="A466" t="s">
        <v>2769</v>
      </c>
      <c r="B466" t="s">
        <v>2763</v>
      </c>
      <c r="C466" t="s">
        <v>18</v>
      </c>
      <c r="D466" t="s">
        <v>4</v>
      </c>
      <c r="E466" s="26">
        <v>45418</v>
      </c>
      <c r="F466" s="26">
        <v>45448</v>
      </c>
      <c r="G466" t="s">
        <v>54</v>
      </c>
      <c r="H466">
        <v>135</v>
      </c>
      <c r="I466" s="26">
        <f t="shared" si="43"/>
        <v>45356</v>
      </c>
      <c r="J466" s="26">
        <f t="shared" si="44"/>
        <v>45604</v>
      </c>
      <c r="K466" s="26" t="str">
        <f t="shared" si="45"/>
        <v>Pro</v>
      </c>
      <c r="L466" s="26" t="str">
        <f t="shared" si="46"/>
        <v>Monthly</v>
      </c>
      <c r="M466" s="26">
        <f t="shared" si="47"/>
        <v>45352</v>
      </c>
      <c r="N466" s="26">
        <f t="shared" si="42"/>
        <v>45413</v>
      </c>
      <c r="O466" s="26">
        <f t="shared" si="42"/>
        <v>45444</v>
      </c>
      <c r="P466" t="str">
        <f>IF(AND('Customer LTV'!$D$5&gt;=$N466,'Customer LTV'!$D$5&lt;$O466),"Y","N")</f>
        <v>N</v>
      </c>
      <c r="Q466" t="str">
        <f>IF(AND('Customer LTV'!$D$6&gt;=$N466,'Customer LTV'!$D$6&lt;$O466),"Y","N")</f>
        <v>N</v>
      </c>
      <c r="R466" t="str">
        <f>INDEX(customers!$F:$F,MATCH(subscriptions!$B466,customers!$A:$A,0))</f>
        <v>Other</v>
      </c>
      <c r="S466" t="str">
        <f>INDEX(customers!$I:$I,MATCH(subscriptions!$B466,customers!$A:$A,0))</f>
        <v>Paid Search</v>
      </c>
    </row>
    <row r="467" spans="1:19" x14ac:dyDescent="0.25">
      <c r="A467" t="s">
        <v>2771</v>
      </c>
      <c r="B467" t="s">
        <v>2763</v>
      </c>
      <c r="C467" t="s">
        <v>17</v>
      </c>
      <c r="D467" t="s">
        <v>4</v>
      </c>
      <c r="E467" s="26">
        <v>45449</v>
      </c>
      <c r="F467" s="26">
        <v>45479</v>
      </c>
      <c r="G467" t="s">
        <v>53</v>
      </c>
      <c r="H467">
        <v>75</v>
      </c>
      <c r="I467" s="26">
        <f t="shared" si="43"/>
        <v>45356</v>
      </c>
      <c r="J467" s="26">
        <f t="shared" si="44"/>
        <v>45604</v>
      </c>
      <c r="K467" s="26" t="str">
        <f t="shared" si="45"/>
        <v>Pro</v>
      </c>
      <c r="L467" s="26" t="str">
        <f t="shared" si="46"/>
        <v>Monthly</v>
      </c>
      <c r="M467" s="26">
        <f t="shared" si="47"/>
        <v>45352</v>
      </c>
      <c r="N467" s="26">
        <f t="shared" ref="N467:O530" si="48">EOMONTH(E467,-1)+1</f>
        <v>45444</v>
      </c>
      <c r="O467" s="26">
        <f t="shared" si="48"/>
        <v>45474</v>
      </c>
      <c r="P467" t="str">
        <f>IF(AND('Customer LTV'!$D$5&gt;=$N467,'Customer LTV'!$D$5&lt;$O467),"Y","N")</f>
        <v>N</v>
      </c>
      <c r="Q467" t="str">
        <f>IF(AND('Customer LTV'!$D$6&gt;=$N467,'Customer LTV'!$D$6&lt;$O467),"Y","N")</f>
        <v>N</v>
      </c>
      <c r="R467" t="str">
        <f>INDEX(customers!$F:$F,MATCH(subscriptions!$B467,customers!$A:$A,0))</f>
        <v>Other</v>
      </c>
      <c r="S467" t="str">
        <f>INDEX(customers!$I:$I,MATCH(subscriptions!$B467,customers!$A:$A,0))</f>
        <v>Paid Search</v>
      </c>
    </row>
    <row r="468" spans="1:19" x14ac:dyDescent="0.25">
      <c r="A468" t="s">
        <v>2774</v>
      </c>
      <c r="B468" t="s">
        <v>2763</v>
      </c>
      <c r="C468" t="s">
        <v>17</v>
      </c>
      <c r="D468" t="s">
        <v>4</v>
      </c>
      <c r="E468" s="26">
        <v>45480</v>
      </c>
      <c r="F468" s="26">
        <v>45510</v>
      </c>
      <c r="G468" t="s">
        <v>53</v>
      </c>
      <c r="H468">
        <v>75</v>
      </c>
      <c r="I468" s="26">
        <f t="shared" si="43"/>
        <v>45356</v>
      </c>
      <c r="J468" s="26">
        <f t="shared" si="44"/>
        <v>45604</v>
      </c>
      <c r="K468" s="26" t="str">
        <f t="shared" si="45"/>
        <v>Pro</v>
      </c>
      <c r="L468" s="26" t="str">
        <f t="shared" si="46"/>
        <v>Monthly</v>
      </c>
      <c r="M468" s="26">
        <f t="shared" si="47"/>
        <v>45352</v>
      </c>
      <c r="N468" s="26">
        <f t="shared" si="48"/>
        <v>45474</v>
      </c>
      <c r="O468" s="26">
        <f t="shared" si="48"/>
        <v>45505</v>
      </c>
      <c r="P468" t="str">
        <f>IF(AND('Customer LTV'!$D$5&gt;=$N468,'Customer LTV'!$D$5&lt;$O468),"Y","N")</f>
        <v>N</v>
      </c>
      <c r="Q468" t="str">
        <f>IF(AND('Customer LTV'!$D$6&gt;=$N468,'Customer LTV'!$D$6&lt;$O468),"Y","N")</f>
        <v>N</v>
      </c>
      <c r="R468" t="str">
        <f>INDEX(customers!$F:$F,MATCH(subscriptions!$B468,customers!$A:$A,0))</f>
        <v>Other</v>
      </c>
      <c r="S468" t="str">
        <f>INDEX(customers!$I:$I,MATCH(subscriptions!$B468,customers!$A:$A,0))</f>
        <v>Paid Search</v>
      </c>
    </row>
    <row r="469" spans="1:19" x14ac:dyDescent="0.25">
      <c r="A469" t="s">
        <v>2776</v>
      </c>
      <c r="B469" t="s">
        <v>2763</v>
      </c>
      <c r="C469" t="s">
        <v>17</v>
      </c>
      <c r="D469" t="s">
        <v>4</v>
      </c>
      <c r="E469" s="26">
        <v>45511</v>
      </c>
      <c r="F469" s="26">
        <v>45541</v>
      </c>
      <c r="G469" t="s">
        <v>53</v>
      </c>
      <c r="H469">
        <v>75</v>
      </c>
      <c r="I469" s="26">
        <f t="shared" si="43"/>
        <v>45356</v>
      </c>
      <c r="J469" s="26">
        <f t="shared" si="44"/>
        <v>45604</v>
      </c>
      <c r="K469" s="26" t="str">
        <f t="shared" si="45"/>
        <v>Pro</v>
      </c>
      <c r="L469" s="26" t="str">
        <f t="shared" si="46"/>
        <v>Monthly</v>
      </c>
      <c r="M469" s="26">
        <f t="shared" si="47"/>
        <v>45352</v>
      </c>
      <c r="N469" s="26">
        <f t="shared" si="48"/>
        <v>45505</v>
      </c>
      <c r="O469" s="26">
        <f t="shared" si="48"/>
        <v>45536</v>
      </c>
      <c r="P469" t="str">
        <f>IF(AND('Customer LTV'!$D$5&gt;=$N469,'Customer LTV'!$D$5&lt;$O469),"Y","N")</f>
        <v>N</v>
      </c>
      <c r="Q469" t="str">
        <f>IF(AND('Customer LTV'!$D$6&gt;=$N469,'Customer LTV'!$D$6&lt;$O469),"Y","N")</f>
        <v>N</v>
      </c>
      <c r="R469" t="str">
        <f>INDEX(customers!$F:$F,MATCH(subscriptions!$B469,customers!$A:$A,0))</f>
        <v>Other</v>
      </c>
      <c r="S469" t="str">
        <f>INDEX(customers!$I:$I,MATCH(subscriptions!$B469,customers!$A:$A,0))</f>
        <v>Paid Search</v>
      </c>
    </row>
    <row r="470" spans="1:19" x14ac:dyDescent="0.25">
      <c r="A470" t="s">
        <v>2778</v>
      </c>
      <c r="B470" t="s">
        <v>2763</v>
      </c>
      <c r="C470" t="s">
        <v>17</v>
      </c>
      <c r="D470" t="s">
        <v>4</v>
      </c>
      <c r="E470" s="26">
        <v>45542</v>
      </c>
      <c r="F470" s="26">
        <v>45572</v>
      </c>
      <c r="G470" t="s">
        <v>53</v>
      </c>
      <c r="H470">
        <v>75</v>
      </c>
      <c r="I470" s="26">
        <f t="shared" si="43"/>
        <v>45356</v>
      </c>
      <c r="J470" s="26">
        <f t="shared" si="44"/>
        <v>45604</v>
      </c>
      <c r="K470" s="26" t="str">
        <f t="shared" si="45"/>
        <v>Pro</v>
      </c>
      <c r="L470" s="26" t="str">
        <f t="shared" si="46"/>
        <v>Monthly</v>
      </c>
      <c r="M470" s="26">
        <f t="shared" si="47"/>
        <v>45352</v>
      </c>
      <c r="N470" s="26">
        <f t="shared" si="48"/>
        <v>45536</v>
      </c>
      <c r="O470" s="26">
        <f t="shared" si="48"/>
        <v>45566</v>
      </c>
      <c r="P470" t="str">
        <f>IF(AND('Customer LTV'!$D$5&gt;=$N470,'Customer LTV'!$D$5&lt;$O470),"Y","N")</f>
        <v>N</v>
      </c>
      <c r="Q470" t="str">
        <f>IF(AND('Customer LTV'!$D$6&gt;=$N470,'Customer LTV'!$D$6&lt;$O470),"Y","N")</f>
        <v>N</v>
      </c>
      <c r="R470" t="str">
        <f>INDEX(customers!$F:$F,MATCH(subscriptions!$B470,customers!$A:$A,0))</f>
        <v>Other</v>
      </c>
      <c r="S470" t="str">
        <f>INDEX(customers!$I:$I,MATCH(subscriptions!$B470,customers!$A:$A,0))</f>
        <v>Paid Search</v>
      </c>
    </row>
    <row r="471" spans="1:19" x14ac:dyDescent="0.25">
      <c r="A471" t="s">
        <v>2781</v>
      </c>
      <c r="B471" t="s">
        <v>2763</v>
      </c>
      <c r="C471" t="s">
        <v>17</v>
      </c>
      <c r="D471" t="s">
        <v>4</v>
      </c>
      <c r="E471" s="26">
        <v>45573</v>
      </c>
      <c r="F471" s="26">
        <v>45603</v>
      </c>
      <c r="G471" t="s">
        <v>55</v>
      </c>
      <c r="H471">
        <v>75</v>
      </c>
      <c r="I471" s="26">
        <f t="shared" si="43"/>
        <v>45356</v>
      </c>
      <c r="J471" s="26">
        <f t="shared" si="44"/>
        <v>45604</v>
      </c>
      <c r="K471" s="26" t="str">
        <f t="shared" si="45"/>
        <v>Pro</v>
      </c>
      <c r="L471" s="26" t="str">
        <f t="shared" si="46"/>
        <v>Monthly</v>
      </c>
      <c r="M471" s="26">
        <f t="shared" si="47"/>
        <v>45352</v>
      </c>
      <c r="N471" s="26">
        <f t="shared" si="48"/>
        <v>45566</v>
      </c>
      <c r="O471" s="26">
        <f t="shared" si="48"/>
        <v>45597</v>
      </c>
      <c r="P471" t="str">
        <f>IF(AND('Customer LTV'!$D$5&gt;=$N471,'Customer LTV'!$D$5&lt;$O471),"Y","N")</f>
        <v>N</v>
      </c>
      <c r="Q471" t="str">
        <f>IF(AND('Customer LTV'!$D$6&gt;=$N471,'Customer LTV'!$D$6&lt;$O471),"Y","N")</f>
        <v>N</v>
      </c>
      <c r="R471" t="str">
        <f>INDEX(customers!$F:$F,MATCH(subscriptions!$B471,customers!$A:$A,0))</f>
        <v>Other</v>
      </c>
      <c r="S471" t="str">
        <f>INDEX(customers!$I:$I,MATCH(subscriptions!$B471,customers!$A:$A,0))</f>
        <v>Paid Search</v>
      </c>
    </row>
    <row r="472" spans="1:19" x14ac:dyDescent="0.25">
      <c r="A472" t="s">
        <v>2783</v>
      </c>
      <c r="B472" t="s">
        <v>2763</v>
      </c>
      <c r="C472" t="s">
        <v>18</v>
      </c>
      <c r="D472" t="s">
        <v>4</v>
      </c>
      <c r="E472" s="26">
        <v>45604</v>
      </c>
      <c r="F472" s="26">
        <v>45620</v>
      </c>
      <c r="G472" t="s">
        <v>56</v>
      </c>
      <c r="H472">
        <v>135</v>
      </c>
      <c r="I472" s="26">
        <f t="shared" si="43"/>
        <v>45356</v>
      </c>
      <c r="J472" s="26">
        <f t="shared" si="44"/>
        <v>45604</v>
      </c>
      <c r="K472" s="26" t="str">
        <f t="shared" si="45"/>
        <v>Pro</v>
      </c>
      <c r="L472" s="26" t="str">
        <f t="shared" si="46"/>
        <v>Monthly</v>
      </c>
      <c r="M472" s="26">
        <f t="shared" si="47"/>
        <v>45352</v>
      </c>
      <c r="N472" s="26">
        <f t="shared" si="48"/>
        <v>45597</v>
      </c>
      <c r="O472" s="26">
        <f t="shared" si="48"/>
        <v>45597</v>
      </c>
      <c r="P472" t="str">
        <f>IF(AND('Customer LTV'!$D$5&gt;=$N472,'Customer LTV'!$D$5&lt;$O472),"Y","N")</f>
        <v>N</v>
      </c>
      <c r="Q472" t="str">
        <f>IF(AND('Customer LTV'!$D$6&gt;=$N472,'Customer LTV'!$D$6&lt;$O472),"Y","N")</f>
        <v>N</v>
      </c>
      <c r="R472" t="str">
        <f>INDEX(customers!$F:$F,MATCH(subscriptions!$B472,customers!$A:$A,0))</f>
        <v>Other</v>
      </c>
      <c r="S472" t="str">
        <f>INDEX(customers!$I:$I,MATCH(subscriptions!$B472,customers!$A:$A,0))</f>
        <v>Paid Search</v>
      </c>
    </row>
    <row r="473" spans="1:19" x14ac:dyDescent="0.25">
      <c r="A473" t="s">
        <v>2396</v>
      </c>
      <c r="B473" t="s">
        <v>2395</v>
      </c>
      <c r="C473" t="s">
        <v>18</v>
      </c>
      <c r="D473" t="s">
        <v>4</v>
      </c>
      <c r="E473" s="26">
        <v>45502</v>
      </c>
      <c r="F473" s="26">
        <v>45532</v>
      </c>
      <c r="G473" t="s">
        <v>53</v>
      </c>
      <c r="H473">
        <v>135</v>
      </c>
      <c r="I473" s="26">
        <f t="shared" si="43"/>
        <v>45502</v>
      </c>
      <c r="J473" s="26">
        <f t="shared" si="44"/>
        <v>45657</v>
      </c>
      <c r="K473" s="26" t="str">
        <f t="shared" si="45"/>
        <v>Pro</v>
      </c>
      <c r="L473" s="26" t="str">
        <f t="shared" si="46"/>
        <v>Monthly</v>
      </c>
      <c r="M473" s="26">
        <f t="shared" si="47"/>
        <v>45474</v>
      </c>
      <c r="N473" s="26">
        <f t="shared" si="48"/>
        <v>45474</v>
      </c>
      <c r="O473" s="26">
        <f t="shared" si="48"/>
        <v>45505</v>
      </c>
      <c r="P473" t="str">
        <f>IF(AND('Customer LTV'!$D$5&gt;=$N473,'Customer LTV'!$D$5&lt;$O473),"Y","N")</f>
        <v>N</v>
      </c>
      <c r="Q473" t="str">
        <f>IF(AND('Customer LTV'!$D$6&gt;=$N473,'Customer LTV'!$D$6&lt;$O473),"Y","N")</f>
        <v>N</v>
      </c>
      <c r="R473" t="str">
        <f>INDEX(customers!$F:$F,MATCH(subscriptions!$B473,customers!$A:$A,0))</f>
        <v>Education</v>
      </c>
      <c r="S473" t="str">
        <f>INDEX(customers!$I:$I,MATCH(subscriptions!$B473,customers!$A:$A,0))</f>
        <v>Social Media</v>
      </c>
    </row>
    <row r="474" spans="1:19" x14ac:dyDescent="0.25">
      <c r="A474" t="s">
        <v>2398</v>
      </c>
      <c r="B474" t="s">
        <v>2395</v>
      </c>
      <c r="C474" t="s">
        <v>18</v>
      </c>
      <c r="D474" t="s">
        <v>4</v>
      </c>
      <c r="E474" s="26">
        <v>45533</v>
      </c>
      <c r="F474" s="26">
        <v>45563</v>
      </c>
      <c r="G474" t="s">
        <v>53</v>
      </c>
      <c r="H474">
        <v>135</v>
      </c>
      <c r="I474" s="26">
        <f t="shared" si="43"/>
        <v>45502</v>
      </c>
      <c r="J474" s="26">
        <f t="shared" si="44"/>
        <v>45657</v>
      </c>
      <c r="K474" s="26" t="str">
        <f t="shared" si="45"/>
        <v>Pro</v>
      </c>
      <c r="L474" s="26" t="str">
        <f t="shared" si="46"/>
        <v>Monthly</v>
      </c>
      <c r="M474" s="26">
        <f t="shared" si="47"/>
        <v>45474</v>
      </c>
      <c r="N474" s="26">
        <f t="shared" si="48"/>
        <v>45505</v>
      </c>
      <c r="O474" s="26">
        <f t="shared" si="48"/>
        <v>45536</v>
      </c>
      <c r="P474" t="str">
        <f>IF(AND('Customer LTV'!$D$5&gt;=$N474,'Customer LTV'!$D$5&lt;$O474),"Y","N")</f>
        <v>N</v>
      </c>
      <c r="Q474" t="str">
        <f>IF(AND('Customer LTV'!$D$6&gt;=$N474,'Customer LTV'!$D$6&lt;$O474),"Y","N")</f>
        <v>N</v>
      </c>
      <c r="R474" t="str">
        <f>INDEX(customers!$F:$F,MATCH(subscriptions!$B474,customers!$A:$A,0))</f>
        <v>Education</v>
      </c>
      <c r="S474" t="str">
        <f>INDEX(customers!$I:$I,MATCH(subscriptions!$B474,customers!$A:$A,0))</f>
        <v>Social Media</v>
      </c>
    </row>
    <row r="475" spans="1:19" x14ac:dyDescent="0.25">
      <c r="A475" t="s">
        <v>2400</v>
      </c>
      <c r="B475" t="s">
        <v>2395</v>
      </c>
      <c r="C475" t="s">
        <v>18</v>
      </c>
      <c r="D475" t="s">
        <v>4</v>
      </c>
      <c r="E475" s="26">
        <v>45564</v>
      </c>
      <c r="F475" s="26">
        <v>45594</v>
      </c>
      <c r="G475" t="s">
        <v>53</v>
      </c>
      <c r="H475">
        <v>135</v>
      </c>
      <c r="I475" s="26">
        <f t="shared" si="43"/>
        <v>45502</v>
      </c>
      <c r="J475" s="26">
        <f t="shared" si="44"/>
        <v>45657</v>
      </c>
      <c r="K475" s="26" t="str">
        <f t="shared" si="45"/>
        <v>Pro</v>
      </c>
      <c r="L475" s="26" t="str">
        <f t="shared" si="46"/>
        <v>Monthly</v>
      </c>
      <c r="M475" s="26">
        <f t="shared" si="47"/>
        <v>45474</v>
      </c>
      <c r="N475" s="26">
        <f t="shared" si="48"/>
        <v>45536</v>
      </c>
      <c r="O475" s="26">
        <f t="shared" si="48"/>
        <v>45566</v>
      </c>
      <c r="P475" t="str">
        <f>IF(AND('Customer LTV'!$D$5&gt;=$N475,'Customer LTV'!$D$5&lt;$O475),"Y","N")</f>
        <v>N</v>
      </c>
      <c r="Q475" t="str">
        <f>IF(AND('Customer LTV'!$D$6&gt;=$N475,'Customer LTV'!$D$6&lt;$O475),"Y","N")</f>
        <v>N</v>
      </c>
      <c r="R475" t="str">
        <f>INDEX(customers!$F:$F,MATCH(subscriptions!$B475,customers!$A:$A,0))</f>
        <v>Education</v>
      </c>
      <c r="S475" t="str">
        <f>INDEX(customers!$I:$I,MATCH(subscriptions!$B475,customers!$A:$A,0))</f>
        <v>Social Media</v>
      </c>
    </row>
    <row r="476" spans="1:19" x14ac:dyDescent="0.25">
      <c r="A476" t="s">
        <v>2403</v>
      </c>
      <c r="B476" t="s">
        <v>2395</v>
      </c>
      <c r="C476" t="s">
        <v>18</v>
      </c>
      <c r="D476" t="s">
        <v>4</v>
      </c>
      <c r="E476" s="26">
        <v>45595</v>
      </c>
      <c r="F476" s="26">
        <v>45625</v>
      </c>
      <c r="G476" t="s">
        <v>53</v>
      </c>
      <c r="H476">
        <v>135</v>
      </c>
      <c r="I476" s="26">
        <f t="shared" si="43"/>
        <v>45502</v>
      </c>
      <c r="J476" s="26">
        <f t="shared" si="44"/>
        <v>45657</v>
      </c>
      <c r="K476" s="26" t="str">
        <f t="shared" si="45"/>
        <v>Pro</v>
      </c>
      <c r="L476" s="26" t="str">
        <f t="shared" si="46"/>
        <v>Monthly</v>
      </c>
      <c r="M476" s="26">
        <f t="shared" si="47"/>
        <v>45474</v>
      </c>
      <c r="N476" s="26">
        <f t="shared" si="48"/>
        <v>45566</v>
      </c>
      <c r="O476" s="26">
        <f t="shared" si="48"/>
        <v>45597</v>
      </c>
      <c r="P476" t="str">
        <f>IF(AND('Customer LTV'!$D$5&gt;=$N476,'Customer LTV'!$D$5&lt;$O476),"Y","N")</f>
        <v>N</v>
      </c>
      <c r="Q476" t="str">
        <f>IF(AND('Customer LTV'!$D$6&gt;=$N476,'Customer LTV'!$D$6&lt;$O476),"Y","N")</f>
        <v>N</v>
      </c>
      <c r="R476" t="str">
        <f>INDEX(customers!$F:$F,MATCH(subscriptions!$B476,customers!$A:$A,0))</f>
        <v>Education</v>
      </c>
      <c r="S476" t="str">
        <f>INDEX(customers!$I:$I,MATCH(subscriptions!$B476,customers!$A:$A,0))</f>
        <v>Social Media</v>
      </c>
    </row>
    <row r="477" spans="1:19" x14ac:dyDescent="0.25">
      <c r="A477" t="s">
        <v>2405</v>
      </c>
      <c r="B477" t="s">
        <v>2395</v>
      </c>
      <c r="C477" t="s">
        <v>18</v>
      </c>
      <c r="D477" t="s">
        <v>4</v>
      </c>
      <c r="E477" s="26">
        <v>45626</v>
      </c>
      <c r="F477" s="26">
        <v>45656</v>
      </c>
      <c r="G477" t="s">
        <v>53</v>
      </c>
      <c r="H477">
        <v>135</v>
      </c>
      <c r="I477" s="26">
        <f t="shared" si="43"/>
        <v>45502</v>
      </c>
      <c r="J477" s="26">
        <f t="shared" si="44"/>
        <v>45657</v>
      </c>
      <c r="K477" s="26" t="str">
        <f t="shared" si="45"/>
        <v>Pro</v>
      </c>
      <c r="L477" s="26" t="str">
        <f t="shared" si="46"/>
        <v>Monthly</v>
      </c>
      <c r="M477" s="26">
        <f t="shared" si="47"/>
        <v>45474</v>
      </c>
      <c r="N477" s="26">
        <f t="shared" si="48"/>
        <v>45597</v>
      </c>
      <c r="O477" s="26">
        <f t="shared" si="48"/>
        <v>45627</v>
      </c>
      <c r="P477" t="str">
        <f>IF(AND('Customer LTV'!$D$5&gt;=$N477,'Customer LTV'!$D$5&lt;$O477),"Y","N")</f>
        <v>N</v>
      </c>
      <c r="Q477" t="str">
        <f>IF(AND('Customer LTV'!$D$6&gt;=$N477,'Customer LTV'!$D$6&lt;$O477),"Y","N")</f>
        <v>N</v>
      </c>
      <c r="R477" t="str">
        <f>INDEX(customers!$F:$F,MATCH(subscriptions!$B477,customers!$A:$A,0))</f>
        <v>Education</v>
      </c>
      <c r="S477" t="str">
        <f>INDEX(customers!$I:$I,MATCH(subscriptions!$B477,customers!$A:$A,0))</f>
        <v>Social Media</v>
      </c>
    </row>
    <row r="478" spans="1:19" x14ac:dyDescent="0.25">
      <c r="A478" t="s">
        <v>2408</v>
      </c>
      <c r="B478" t="s">
        <v>2395</v>
      </c>
      <c r="C478" t="s">
        <v>18</v>
      </c>
      <c r="D478" t="s">
        <v>4</v>
      </c>
      <c r="E478" s="26">
        <v>45657</v>
      </c>
      <c r="F478" s="26">
        <v>45658</v>
      </c>
      <c r="G478" t="s">
        <v>53</v>
      </c>
      <c r="H478">
        <v>135</v>
      </c>
      <c r="I478" s="26">
        <f t="shared" si="43"/>
        <v>45502</v>
      </c>
      <c r="J478" s="26">
        <f t="shared" si="44"/>
        <v>45657</v>
      </c>
      <c r="K478" s="26" t="str">
        <f t="shared" si="45"/>
        <v>Pro</v>
      </c>
      <c r="L478" s="26" t="str">
        <f t="shared" si="46"/>
        <v>Monthly</v>
      </c>
      <c r="M478" s="26">
        <f t="shared" si="47"/>
        <v>45474</v>
      </c>
      <c r="N478" s="26">
        <f t="shared" si="48"/>
        <v>45627</v>
      </c>
      <c r="O478" s="26">
        <f t="shared" si="48"/>
        <v>45658</v>
      </c>
      <c r="P478" t="str">
        <f>IF(AND('Customer LTV'!$D$5&gt;=$N478,'Customer LTV'!$D$5&lt;$O478),"Y","N")</f>
        <v>N</v>
      </c>
      <c r="Q478" t="str">
        <f>IF(AND('Customer LTV'!$D$6&gt;=$N478,'Customer LTV'!$D$6&lt;$O478),"Y","N")</f>
        <v>N</v>
      </c>
      <c r="R478" t="str">
        <f>INDEX(customers!$F:$F,MATCH(subscriptions!$B478,customers!$A:$A,0))</f>
        <v>Education</v>
      </c>
      <c r="S478" t="str">
        <f>INDEX(customers!$I:$I,MATCH(subscriptions!$B478,customers!$A:$A,0))</f>
        <v>Social Media</v>
      </c>
    </row>
    <row r="479" spans="1:19" x14ac:dyDescent="0.25">
      <c r="A479" t="s">
        <v>1093</v>
      </c>
      <c r="B479" t="s">
        <v>1092</v>
      </c>
      <c r="C479" t="s">
        <v>17</v>
      </c>
      <c r="D479" t="s">
        <v>5</v>
      </c>
      <c r="E479" s="26">
        <v>44818</v>
      </c>
      <c r="F479" s="26">
        <v>45089</v>
      </c>
      <c r="G479" t="s">
        <v>56</v>
      </c>
      <c r="H479">
        <v>50</v>
      </c>
      <c r="I479" s="26">
        <f t="shared" si="43"/>
        <v>44818</v>
      </c>
      <c r="J479" s="26">
        <f t="shared" si="44"/>
        <v>44818</v>
      </c>
      <c r="K479" s="26" t="str">
        <f t="shared" si="45"/>
        <v>Basic</v>
      </c>
      <c r="L479" s="26" t="str">
        <f t="shared" si="46"/>
        <v>Monthly</v>
      </c>
      <c r="M479" s="26">
        <f t="shared" si="47"/>
        <v>44805</v>
      </c>
      <c r="N479" s="26">
        <f t="shared" si="48"/>
        <v>44805</v>
      </c>
      <c r="O479" s="26">
        <f t="shared" si="48"/>
        <v>45078</v>
      </c>
      <c r="P479" t="str">
        <f>IF(AND('Customer LTV'!$D$5&gt;=$N479,'Customer LTV'!$D$5&lt;$O479),"Y","N")</f>
        <v>Y</v>
      </c>
      <c r="Q479" t="str">
        <f>IF(AND('Customer LTV'!$D$6&gt;=$N479,'Customer LTV'!$D$6&lt;$O479),"Y","N")</f>
        <v>N</v>
      </c>
      <c r="R479" t="str">
        <f>INDEX(customers!$F:$F,MATCH(subscriptions!$B479,customers!$A:$A,0))</f>
        <v>Tech</v>
      </c>
      <c r="S479" t="str">
        <f>INDEX(customers!$I:$I,MATCH(subscriptions!$B479,customers!$A:$A,0))</f>
        <v>Paid Search</v>
      </c>
    </row>
    <row r="480" spans="1:19" x14ac:dyDescent="0.25">
      <c r="A480" t="s">
        <v>3970</v>
      </c>
      <c r="B480" t="s">
        <v>3969</v>
      </c>
      <c r="C480" t="s">
        <v>17</v>
      </c>
      <c r="D480" t="s">
        <v>4</v>
      </c>
      <c r="E480" s="26">
        <v>44709</v>
      </c>
      <c r="F480" s="26">
        <v>44739</v>
      </c>
      <c r="G480" t="s">
        <v>53</v>
      </c>
      <c r="H480">
        <v>75</v>
      </c>
      <c r="I480" s="26">
        <f t="shared" si="43"/>
        <v>44709</v>
      </c>
      <c r="J480" s="26">
        <f t="shared" si="44"/>
        <v>44740</v>
      </c>
      <c r="K480" s="26" t="str">
        <f t="shared" si="45"/>
        <v>Basic</v>
      </c>
      <c r="L480" s="26" t="str">
        <f t="shared" si="46"/>
        <v>Monthly</v>
      </c>
      <c r="M480" s="26">
        <f t="shared" si="47"/>
        <v>44682</v>
      </c>
      <c r="N480" s="26">
        <f t="shared" si="48"/>
        <v>44682</v>
      </c>
      <c r="O480" s="26">
        <f t="shared" si="48"/>
        <v>44713</v>
      </c>
      <c r="P480" t="str">
        <f>IF(AND('Customer LTV'!$D$5&gt;=$N480,'Customer LTV'!$D$5&lt;$O480),"Y","N")</f>
        <v>N</v>
      </c>
      <c r="Q480" t="str">
        <f>IF(AND('Customer LTV'!$D$6&gt;=$N480,'Customer LTV'!$D$6&lt;$O480),"Y","N")</f>
        <v>N</v>
      </c>
      <c r="R480" t="str">
        <f>INDEX(customers!$F:$F,MATCH(subscriptions!$B480,customers!$A:$A,0))</f>
        <v>Tech</v>
      </c>
      <c r="S480" t="str">
        <f>INDEX(customers!$I:$I,MATCH(subscriptions!$B480,customers!$A:$A,0))</f>
        <v>Social Media</v>
      </c>
    </row>
    <row r="481" spans="1:19" x14ac:dyDescent="0.25">
      <c r="A481" t="s">
        <v>3972</v>
      </c>
      <c r="B481" t="s">
        <v>3969</v>
      </c>
      <c r="C481" t="s">
        <v>17</v>
      </c>
      <c r="D481" t="s">
        <v>4</v>
      </c>
      <c r="E481" s="26">
        <v>44740</v>
      </c>
      <c r="F481" s="26">
        <v>44746</v>
      </c>
      <c r="G481" t="s">
        <v>56</v>
      </c>
      <c r="H481">
        <v>75</v>
      </c>
      <c r="I481" s="26">
        <f t="shared" si="43"/>
        <v>44709</v>
      </c>
      <c r="J481" s="26">
        <f t="shared" si="44"/>
        <v>44740</v>
      </c>
      <c r="K481" s="26" t="str">
        <f t="shared" si="45"/>
        <v>Basic</v>
      </c>
      <c r="L481" s="26" t="str">
        <f t="shared" si="46"/>
        <v>Monthly</v>
      </c>
      <c r="M481" s="26">
        <f t="shared" si="47"/>
        <v>44682</v>
      </c>
      <c r="N481" s="26">
        <f t="shared" si="48"/>
        <v>44713</v>
      </c>
      <c r="O481" s="26">
        <f t="shared" si="48"/>
        <v>44743</v>
      </c>
      <c r="P481" t="str">
        <f>IF(AND('Customer LTV'!$D$5&gt;=$N481,'Customer LTV'!$D$5&lt;$O481),"Y","N")</f>
        <v>N</v>
      </c>
      <c r="Q481" t="str">
        <f>IF(AND('Customer LTV'!$D$6&gt;=$N481,'Customer LTV'!$D$6&lt;$O481),"Y","N")</f>
        <v>N</v>
      </c>
      <c r="R481" t="str">
        <f>INDEX(customers!$F:$F,MATCH(subscriptions!$B481,customers!$A:$A,0))</f>
        <v>Tech</v>
      </c>
      <c r="S481" t="str">
        <f>INDEX(customers!$I:$I,MATCH(subscriptions!$B481,customers!$A:$A,0))</f>
        <v>Social Media</v>
      </c>
    </row>
    <row r="482" spans="1:19" x14ac:dyDescent="0.25">
      <c r="A482" t="s">
        <v>1441</v>
      </c>
      <c r="B482" t="s">
        <v>1440</v>
      </c>
      <c r="C482" t="s">
        <v>18</v>
      </c>
      <c r="D482" t="s">
        <v>4</v>
      </c>
      <c r="E482" s="26">
        <v>45344</v>
      </c>
      <c r="F482" s="26">
        <v>45374</v>
      </c>
      <c r="G482" t="s">
        <v>53</v>
      </c>
      <c r="H482">
        <v>135</v>
      </c>
      <c r="I482" s="26">
        <f t="shared" si="43"/>
        <v>45344</v>
      </c>
      <c r="J482" s="26">
        <f t="shared" si="44"/>
        <v>45654</v>
      </c>
      <c r="K482" s="26" t="str">
        <f t="shared" si="45"/>
        <v>Enterprise</v>
      </c>
      <c r="L482" s="26" t="str">
        <f t="shared" si="46"/>
        <v>Annual</v>
      </c>
      <c r="M482" s="26">
        <f t="shared" si="47"/>
        <v>45323</v>
      </c>
      <c r="N482" s="26">
        <f t="shared" si="48"/>
        <v>45323</v>
      </c>
      <c r="O482" s="26">
        <f t="shared" si="48"/>
        <v>45352</v>
      </c>
      <c r="P482" t="str">
        <f>IF(AND('Customer LTV'!$D$5&gt;=$N482,'Customer LTV'!$D$5&lt;$O482),"Y","N")</f>
        <v>N</v>
      </c>
      <c r="Q482" t="str">
        <f>IF(AND('Customer LTV'!$D$6&gt;=$N482,'Customer LTV'!$D$6&lt;$O482),"Y","N")</f>
        <v>N</v>
      </c>
      <c r="R482" t="str">
        <f>INDEX(customers!$F:$F,MATCH(subscriptions!$B482,customers!$A:$A,0))</f>
        <v>Education</v>
      </c>
      <c r="S482" t="str">
        <f>INDEX(customers!$I:$I,MATCH(subscriptions!$B482,customers!$A:$A,0))</f>
        <v>Paid Search</v>
      </c>
    </row>
    <row r="483" spans="1:19" x14ac:dyDescent="0.25">
      <c r="A483" t="s">
        <v>1444</v>
      </c>
      <c r="B483" t="s">
        <v>1440</v>
      </c>
      <c r="C483" t="s">
        <v>18</v>
      </c>
      <c r="D483" t="s">
        <v>4</v>
      </c>
      <c r="E483" s="26">
        <v>45375</v>
      </c>
      <c r="F483" s="26">
        <v>45405</v>
      </c>
      <c r="G483" t="s">
        <v>55</v>
      </c>
      <c r="H483">
        <v>135</v>
      </c>
      <c r="I483" s="26">
        <f t="shared" si="43"/>
        <v>45344</v>
      </c>
      <c r="J483" s="26">
        <f t="shared" si="44"/>
        <v>45654</v>
      </c>
      <c r="K483" s="26" t="str">
        <f t="shared" si="45"/>
        <v>Enterprise</v>
      </c>
      <c r="L483" s="26" t="str">
        <f t="shared" si="46"/>
        <v>Annual</v>
      </c>
      <c r="M483" s="26">
        <f t="shared" si="47"/>
        <v>45323</v>
      </c>
      <c r="N483" s="26">
        <f t="shared" si="48"/>
        <v>45352</v>
      </c>
      <c r="O483" s="26">
        <f t="shared" si="48"/>
        <v>45383</v>
      </c>
      <c r="P483" t="str">
        <f>IF(AND('Customer LTV'!$D$5&gt;=$N483,'Customer LTV'!$D$5&lt;$O483),"Y","N")</f>
        <v>N</v>
      </c>
      <c r="Q483" t="str">
        <f>IF(AND('Customer LTV'!$D$6&gt;=$N483,'Customer LTV'!$D$6&lt;$O483),"Y","N")</f>
        <v>N</v>
      </c>
      <c r="R483" t="str">
        <f>INDEX(customers!$F:$F,MATCH(subscriptions!$B483,customers!$A:$A,0))</f>
        <v>Education</v>
      </c>
      <c r="S483" t="str">
        <f>INDEX(customers!$I:$I,MATCH(subscriptions!$B483,customers!$A:$A,0))</f>
        <v>Paid Search</v>
      </c>
    </row>
    <row r="484" spans="1:19" x14ac:dyDescent="0.25">
      <c r="A484" t="s">
        <v>1446</v>
      </c>
      <c r="B484" t="s">
        <v>1440</v>
      </c>
      <c r="C484" t="s">
        <v>19</v>
      </c>
      <c r="D484" t="s">
        <v>4</v>
      </c>
      <c r="E484" s="26">
        <v>45406</v>
      </c>
      <c r="F484" s="26">
        <v>45436</v>
      </c>
      <c r="G484" t="s">
        <v>53</v>
      </c>
      <c r="H484">
        <v>315</v>
      </c>
      <c r="I484" s="26">
        <f t="shared" si="43"/>
        <v>45344</v>
      </c>
      <c r="J484" s="26">
        <f t="shared" si="44"/>
        <v>45654</v>
      </c>
      <c r="K484" s="26" t="str">
        <f t="shared" si="45"/>
        <v>Enterprise</v>
      </c>
      <c r="L484" s="26" t="str">
        <f t="shared" si="46"/>
        <v>Annual</v>
      </c>
      <c r="M484" s="26">
        <f t="shared" si="47"/>
        <v>45323</v>
      </c>
      <c r="N484" s="26">
        <f t="shared" si="48"/>
        <v>45383</v>
      </c>
      <c r="O484" s="26">
        <f t="shared" si="48"/>
        <v>45413</v>
      </c>
      <c r="P484" t="str">
        <f>IF(AND('Customer LTV'!$D$5&gt;=$N484,'Customer LTV'!$D$5&lt;$O484),"Y","N")</f>
        <v>N</v>
      </c>
      <c r="Q484" t="str">
        <f>IF(AND('Customer LTV'!$D$6&gt;=$N484,'Customer LTV'!$D$6&lt;$O484),"Y","N")</f>
        <v>N</v>
      </c>
      <c r="R484" t="str">
        <f>INDEX(customers!$F:$F,MATCH(subscriptions!$B484,customers!$A:$A,0))</f>
        <v>Education</v>
      </c>
      <c r="S484" t="str">
        <f>INDEX(customers!$I:$I,MATCH(subscriptions!$B484,customers!$A:$A,0))</f>
        <v>Paid Search</v>
      </c>
    </row>
    <row r="485" spans="1:19" x14ac:dyDescent="0.25">
      <c r="A485" t="s">
        <v>1449</v>
      </c>
      <c r="B485" t="s">
        <v>1440</v>
      </c>
      <c r="C485" t="s">
        <v>19</v>
      </c>
      <c r="D485" t="s">
        <v>4</v>
      </c>
      <c r="E485" s="26">
        <v>45437</v>
      </c>
      <c r="F485" s="26">
        <v>45467</v>
      </c>
      <c r="G485" t="s">
        <v>53</v>
      </c>
      <c r="H485">
        <v>315</v>
      </c>
      <c r="I485" s="26">
        <f t="shared" si="43"/>
        <v>45344</v>
      </c>
      <c r="J485" s="26">
        <f t="shared" si="44"/>
        <v>45654</v>
      </c>
      <c r="K485" s="26" t="str">
        <f t="shared" si="45"/>
        <v>Enterprise</v>
      </c>
      <c r="L485" s="26" t="str">
        <f t="shared" si="46"/>
        <v>Annual</v>
      </c>
      <c r="M485" s="26">
        <f t="shared" si="47"/>
        <v>45323</v>
      </c>
      <c r="N485" s="26">
        <f t="shared" si="48"/>
        <v>45413</v>
      </c>
      <c r="O485" s="26">
        <f t="shared" si="48"/>
        <v>45444</v>
      </c>
      <c r="P485" t="str">
        <f>IF(AND('Customer LTV'!$D$5&gt;=$N485,'Customer LTV'!$D$5&lt;$O485),"Y","N")</f>
        <v>N</v>
      </c>
      <c r="Q485" t="str">
        <f>IF(AND('Customer LTV'!$D$6&gt;=$N485,'Customer LTV'!$D$6&lt;$O485),"Y","N")</f>
        <v>N</v>
      </c>
      <c r="R485" t="str">
        <f>INDEX(customers!$F:$F,MATCH(subscriptions!$B485,customers!$A:$A,0))</f>
        <v>Education</v>
      </c>
      <c r="S485" t="str">
        <f>INDEX(customers!$I:$I,MATCH(subscriptions!$B485,customers!$A:$A,0))</f>
        <v>Paid Search</v>
      </c>
    </row>
    <row r="486" spans="1:19" x14ac:dyDescent="0.25">
      <c r="A486" t="s">
        <v>1451</v>
      </c>
      <c r="B486" t="s">
        <v>1440</v>
      </c>
      <c r="C486" t="s">
        <v>19</v>
      </c>
      <c r="D486" t="s">
        <v>4</v>
      </c>
      <c r="E486" s="26">
        <v>45468</v>
      </c>
      <c r="F486" s="26">
        <v>45498</v>
      </c>
      <c r="G486" t="s">
        <v>53</v>
      </c>
      <c r="H486">
        <v>315</v>
      </c>
      <c r="I486" s="26">
        <f t="shared" si="43"/>
        <v>45344</v>
      </c>
      <c r="J486" s="26">
        <f t="shared" si="44"/>
        <v>45654</v>
      </c>
      <c r="K486" s="26" t="str">
        <f t="shared" si="45"/>
        <v>Enterprise</v>
      </c>
      <c r="L486" s="26" t="str">
        <f t="shared" si="46"/>
        <v>Annual</v>
      </c>
      <c r="M486" s="26">
        <f t="shared" si="47"/>
        <v>45323</v>
      </c>
      <c r="N486" s="26">
        <f t="shared" si="48"/>
        <v>45444</v>
      </c>
      <c r="O486" s="26">
        <f t="shared" si="48"/>
        <v>45474</v>
      </c>
      <c r="P486" t="str">
        <f>IF(AND('Customer LTV'!$D$5&gt;=$N486,'Customer LTV'!$D$5&lt;$O486),"Y","N")</f>
        <v>N</v>
      </c>
      <c r="Q486" t="str">
        <f>IF(AND('Customer LTV'!$D$6&gt;=$N486,'Customer LTV'!$D$6&lt;$O486),"Y","N")</f>
        <v>N</v>
      </c>
      <c r="R486" t="str">
        <f>INDEX(customers!$F:$F,MATCH(subscriptions!$B486,customers!$A:$A,0))</f>
        <v>Education</v>
      </c>
      <c r="S486" t="str">
        <f>INDEX(customers!$I:$I,MATCH(subscriptions!$B486,customers!$A:$A,0))</f>
        <v>Paid Search</v>
      </c>
    </row>
    <row r="487" spans="1:19" x14ac:dyDescent="0.25">
      <c r="A487" t="s">
        <v>1454</v>
      </c>
      <c r="B487" t="s">
        <v>1440</v>
      </c>
      <c r="C487" t="s">
        <v>19</v>
      </c>
      <c r="D487" t="s">
        <v>4</v>
      </c>
      <c r="E487" s="26">
        <v>45499</v>
      </c>
      <c r="F487" s="26">
        <v>45529</v>
      </c>
      <c r="G487" t="s">
        <v>53</v>
      </c>
      <c r="H487">
        <v>315</v>
      </c>
      <c r="I487" s="26">
        <f t="shared" si="43"/>
        <v>45344</v>
      </c>
      <c r="J487" s="26">
        <f t="shared" si="44"/>
        <v>45654</v>
      </c>
      <c r="K487" s="26" t="str">
        <f t="shared" si="45"/>
        <v>Enterprise</v>
      </c>
      <c r="L487" s="26" t="str">
        <f t="shared" si="46"/>
        <v>Annual</v>
      </c>
      <c r="M487" s="26">
        <f t="shared" si="47"/>
        <v>45323</v>
      </c>
      <c r="N487" s="26">
        <f t="shared" si="48"/>
        <v>45474</v>
      </c>
      <c r="O487" s="26">
        <f t="shared" si="48"/>
        <v>45505</v>
      </c>
      <c r="P487" t="str">
        <f>IF(AND('Customer LTV'!$D$5&gt;=$N487,'Customer LTV'!$D$5&lt;$O487),"Y","N")</f>
        <v>N</v>
      </c>
      <c r="Q487" t="str">
        <f>IF(AND('Customer LTV'!$D$6&gt;=$N487,'Customer LTV'!$D$6&lt;$O487),"Y","N")</f>
        <v>N</v>
      </c>
      <c r="R487" t="str">
        <f>INDEX(customers!$F:$F,MATCH(subscriptions!$B487,customers!$A:$A,0))</f>
        <v>Education</v>
      </c>
      <c r="S487" t="str">
        <f>INDEX(customers!$I:$I,MATCH(subscriptions!$B487,customers!$A:$A,0))</f>
        <v>Paid Search</v>
      </c>
    </row>
    <row r="488" spans="1:19" x14ac:dyDescent="0.25">
      <c r="A488" t="s">
        <v>1456</v>
      </c>
      <c r="B488" t="s">
        <v>1440</v>
      </c>
      <c r="C488" t="s">
        <v>19</v>
      </c>
      <c r="D488" t="s">
        <v>4</v>
      </c>
      <c r="E488" s="26">
        <v>45530</v>
      </c>
      <c r="F488" s="26">
        <v>45560</v>
      </c>
      <c r="G488" t="s">
        <v>54</v>
      </c>
      <c r="H488">
        <v>315</v>
      </c>
      <c r="I488" s="26">
        <f t="shared" si="43"/>
        <v>45344</v>
      </c>
      <c r="J488" s="26">
        <f t="shared" si="44"/>
        <v>45654</v>
      </c>
      <c r="K488" s="26" t="str">
        <f t="shared" si="45"/>
        <v>Enterprise</v>
      </c>
      <c r="L488" s="26" t="str">
        <f t="shared" si="46"/>
        <v>Annual</v>
      </c>
      <c r="M488" s="26">
        <f t="shared" si="47"/>
        <v>45323</v>
      </c>
      <c r="N488" s="26">
        <f t="shared" si="48"/>
        <v>45505</v>
      </c>
      <c r="O488" s="26">
        <f t="shared" si="48"/>
        <v>45536</v>
      </c>
      <c r="P488" t="str">
        <f>IF(AND('Customer LTV'!$D$5&gt;=$N488,'Customer LTV'!$D$5&lt;$O488),"Y","N")</f>
        <v>N</v>
      </c>
      <c r="Q488" t="str">
        <f>IF(AND('Customer LTV'!$D$6&gt;=$N488,'Customer LTV'!$D$6&lt;$O488),"Y","N")</f>
        <v>N</v>
      </c>
      <c r="R488" t="str">
        <f>INDEX(customers!$F:$F,MATCH(subscriptions!$B488,customers!$A:$A,0))</f>
        <v>Education</v>
      </c>
      <c r="S488" t="str">
        <f>INDEX(customers!$I:$I,MATCH(subscriptions!$B488,customers!$A:$A,0))</f>
        <v>Paid Search</v>
      </c>
    </row>
    <row r="489" spans="1:19" x14ac:dyDescent="0.25">
      <c r="A489" t="s">
        <v>1458</v>
      </c>
      <c r="B489" t="s">
        <v>1440</v>
      </c>
      <c r="C489" t="s">
        <v>18</v>
      </c>
      <c r="D489" t="s">
        <v>4</v>
      </c>
      <c r="E489" s="26">
        <v>45561</v>
      </c>
      <c r="F489" s="26">
        <v>45591</v>
      </c>
      <c r="G489" t="s">
        <v>53</v>
      </c>
      <c r="H489">
        <v>135</v>
      </c>
      <c r="I489" s="26">
        <f t="shared" si="43"/>
        <v>45344</v>
      </c>
      <c r="J489" s="26">
        <f t="shared" si="44"/>
        <v>45654</v>
      </c>
      <c r="K489" s="26" t="str">
        <f t="shared" si="45"/>
        <v>Enterprise</v>
      </c>
      <c r="L489" s="26" t="str">
        <f t="shared" si="46"/>
        <v>Annual</v>
      </c>
      <c r="M489" s="26">
        <f t="shared" si="47"/>
        <v>45323</v>
      </c>
      <c r="N489" s="26">
        <f t="shared" si="48"/>
        <v>45536</v>
      </c>
      <c r="O489" s="26">
        <f t="shared" si="48"/>
        <v>45566</v>
      </c>
      <c r="P489" t="str">
        <f>IF(AND('Customer LTV'!$D$5&gt;=$N489,'Customer LTV'!$D$5&lt;$O489),"Y","N")</f>
        <v>N</v>
      </c>
      <c r="Q489" t="str">
        <f>IF(AND('Customer LTV'!$D$6&gt;=$N489,'Customer LTV'!$D$6&lt;$O489),"Y","N")</f>
        <v>N</v>
      </c>
      <c r="R489" t="str">
        <f>INDEX(customers!$F:$F,MATCH(subscriptions!$B489,customers!$A:$A,0))</f>
        <v>Education</v>
      </c>
      <c r="S489" t="str">
        <f>INDEX(customers!$I:$I,MATCH(subscriptions!$B489,customers!$A:$A,0))</f>
        <v>Paid Search</v>
      </c>
    </row>
    <row r="490" spans="1:19" x14ac:dyDescent="0.25">
      <c r="A490" t="s">
        <v>1461</v>
      </c>
      <c r="B490" t="s">
        <v>1440</v>
      </c>
      <c r="C490" t="s">
        <v>18</v>
      </c>
      <c r="D490" t="s">
        <v>4</v>
      </c>
      <c r="E490" s="26">
        <v>45592</v>
      </c>
      <c r="F490" s="26">
        <v>45622</v>
      </c>
      <c r="G490" t="s">
        <v>53</v>
      </c>
      <c r="H490">
        <v>135</v>
      </c>
      <c r="I490" s="26">
        <f t="shared" si="43"/>
        <v>45344</v>
      </c>
      <c r="J490" s="26">
        <f t="shared" si="44"/>
        <v>45654</v>
      </c>
      <c r="K490" s="26" t="str">
        <f t="shared" si="45"/>
        <v>Enterprise</v>
      </c>
      <c r="L490" s="26" t="str">
        <f t="shared" si="46"/>
        <v>Annual</v>
      </c>
      <c r="M490" s="26">
        <f t="shared" si="47"/>
        <v>45323</v>
      </c>
      <c r="N490" s="26">
        <f t="shared" si="48"/>
        <v>45566</v>
      </c>
      <c r="O490" s="26">
        <f t="shared" si="48"/>
        <v>45597</v>
      </c>
      <c r="P490" t="str">
        <f>IF(AND('Customer LTV'!$D$5&gt;=$N490,'Customer LTV'!$D$5&lt;$O490),"Y","N")</f>
        <v>N</v>
      </c>
      <c r="Q490" t="str">
        <f>IF(AND('Customer LTV'!$D$6&gt;=$N490,'Customer LTV'!$D$6&lt;$O490),"Y","N")</f>
        <v>N</v>
      </c>
      <c r="R490" t="str">
        <f>INDEX(customers!$F:$F,MATCH(subscriptions!$B490,customers!$A:$A,0))</f>
        <v>Education</v>
      </c>
      <c r="S490" t="str">
        <f>INDEX(customers!$I:$I,MATCH(subscriptions!$B490,customers!$A:$A,0))</f>
        <v>Paid Search</v>
      </c>
    </row>
    <row r="491" spans="1:19" x14ac:dyDescent="0.25">
      <c r="A491" t="s">
        <v>1463</v>
      </c>
      <c r="B491" t="s">
        <v>1440</v>
      </c>
      <c r="C491" t="s">
        <v>18</v>
      </c>
      <c r="D491" t="s">
        <v>4</v>
      </c>
      <c r="E491" s="26">
        <v>45623</v>
      </c>
      <c r="F491" s="26">
        <v>45653</v>
      </c>
      <c r="G491" t="s">
        <v>53</v>
      </c>
      <c r="H491">
        <v>135</v>
      </c>
      <c r="I491" s="26">
        <f t="shared" si="43"/>
        <v>45344</v>
      </c>
      <c r="J491" s="26">
        <f t="shared" si="44"/>
        <v>45654</v>
      </c>
      <c r="K491" s="26" t="str">
        <f t="shared" si="45"/>
        <v>Enterprise</v>
      </c>
      <c r="L491" s="26" t="str">
        <f t="shared" si="46"/>
        <v>Annual</v>
      </c>
      <c r="M491" s="26">
        <f t="shared" si="47"/>
        <v>45323</v>
      </c>
      <c r="N491" s="26">
        <f t="shared" si="48"/>
        <v>45597</v>
      </c>
      <c r="O491" s="26">
        <f t="shared" si="48"/>
        <v>45627</v>
      </c>
      <c r="P491" t="str">
        <f>IF(AND('Customer LTV'!$D$5&gt;=$N491,'Customer LTV'!$D$5&lt;$O491),"Y","N")</f>
        <v>N</v>
      </c>
      <c r="Q491" t="str">
        <f>IF(AND('Customer LTV'!$D$6&gt;=$N491,'Customer LTV'!$D$6&lt;$O491),"Y","N")</f>
        <v>N</v>
      </c>
      <c r="R491" t="str">
        <f>INDEX(customers!$F:$F,MATCH(subscriptions!$B491,customers!$A:$A,0))</f>
        <v>Education</v>
      </c>
      <c r="S491" t="str">
        <f>INDEX(customers!$I:$I,MATCH(subscriptions!$B491,customers!$A:$A,0))</f>
        <v>Paid Search</v>
      </c>
    </row>
    <row r="492" spans="1:19" x14ac:dyDescent="0.25">
      <c r="A492" t="s">
        <v>1466</v>
      </c>
      <c r="B492" t="s">
        <v>1440</v>
      </c>
      <c r="C492" t="s">
        <v>18</v>
      </c>
      <c r="D492" t="s">
        <v>4</v>
      </c>
      <c r="E492" s="26">
        <v>45654</v>
      </c>
      <c r="F492" s="26">
        <v>45658</v>
      </c>
      <c r="G492" t="s">
        <v>53</v>
      </c>
      <c r="H492">
        <v>135</v>
      </c>
      <c r="I492" s="26">
        <f t="shared" si="43"/>
        <v>45344</v>
      </c>
      <c r="J492" s="26">
        <f t="shared" si="44"/>
        <v>45654</v>
      </c>
      <c r="K492" s="26" t="str">
        <f t="shared" si="45"/>
        <v>Enterprise</v>
      </c>
      <c r="L492" s="26" t="str">
        <f t="shared" si="46"/>
        <v>Annual</v>
      </c>
      <c r="M492" s="26">
        <f t="shared" si="47"/>
        <v>45323</v>
      </c>
      <c r="N492" s="26">
        <f t="shared" si="48"/>
        <v>45627</v>
      </c>
      <c r="O492" s="26">
        <f t="shared" si="48"/>
        <v>45658</v>
      </c>
      <c r="P492" t="str">
        <f>IF(AND('Customer LTV'!$D$5&gt;=$N492,'Customer LTV'!$D$5&lt;$O492),"Y","N")</f>
        <v>N</v>
      </c>
      <c r="Q492" t="str">
        <f>IF(AND('Customer LTV'!$D$6&gt;=$N492,'Customer LTV'!$D$6&lt;$O492),"Y","N")</f>
        <v>N</v>
      </c>
      <c r="R492" t="str">
        <f>INDEX(customers!$F:$F,MATCH(subscriptions!$B492,customers!$A:$A,0))</f>
        <v>Education</v>
      </c>
      <c r="S492" t="str">
        <f>INDEX(customers!$I:$I,MATCH(subscriptions!$B492,customers!$A:$A,0))</f>
        <v>Paid Search</v>
      </c>
    </row>
    <row r="493" spans="1:19" x14ac:dyDescent="0.25">
      <c r="A493" t="s">
        <v>471</v>
      </c>
      <c r="B493" t="s">
        <v>470</v>
      </c>
      <c r="C493" t="s">
        <v>17</v>
      </c>
      <c r="D493" t="s">
        <v>4</v>
      </c>
      <c r="E493" s="26">
        <v>44652</v>
      </c>
      <c r="F493" s="26">
        <v>44676</v>
      </c>
      <c r="G493" t="s">
        <v>56</v>
      </c>
      <c r="H493">
        <v>75</v>
      </c>
      <c r="I493" s="26">
        <f t="shared" si="43"/>
        <v>44652</v>
      </c>
      <c r="J493" s="26">
        <f t="shared" si="44"/>
        <v>44652</v>
      </c>
      <c r="K493" s="26" t="str">
        <f t="shared" si="45"/>
        <v>Basic</v>
      </c>
      <c r="L493" s="26" t="str">
        <f t="shared" si="46"/>
        <v>Monthly</v>
      </c>
      <c r="M493" s="26">
        <f t="shared" si="47"/>
        <v>44652</v>
      </c>
      <c r="N493" s="26">
        <f t="shared" si="48"/>
        <v>44652</v>
      </c>
      <c r="O493" s="26">
        <f t="shared" si="48"/>
        <v>44652</v>
      </c>
      <c r="P493" t="str">
        <f>IF(AND('Customer LTV'!$D$5&gt;=$N493,'Customer LTV'!$D$5&lt;$O493),"Y","N")</f>
        <v>N</v>
      </c>
      <c r="Q493" t="str">
        <f>IF(AND('Customer LTV'!$D$6&gt;=$N493,'Customer LTV'!$D$6&lt;$O493),"Y","N")</f>
        <v>N</v>
      </c>
      <c r="R493" t="str">
        <f>INDEX(customers!$F:$F,MATCH(subscriptions!$B493,customers!$A:$A,0))</f>
        <v>Healthcare</v>
      </c>
      <c r="S493" t="str">
        <f>INDEX(customers!$I:$I,MATCH(subscriptions!$B493,customers!$A:$A,0))</f>
        <v>Paid Search</v>
      </c>
    </row>
    <row r="494" spans="1:19" x14ac:dyDescent="0.25">
      <c r="A494" t="s">
        <v>2253</v>
      </c>
      <c r="B494" t="s">
        <v>2252</v>
      </c>
      <c r="C494" t="s">
        <v>17</v>
      </c>
      <c r="D494" t="s">
        <v>5</v>
      </c>
      <c r="E494" s="26">
        <v>45541</v>
      </c>
      <c r="F494" s="26">
        <v>45658</v>
      </c>
      <c r="G494" t="s">
        <v>53</v>
      </c>
      <c r="H494">
        <v>50</v>
      </c>
      <c r="I494" s="26">
        <f t="shared" si="43"/>
        <v>45541</v>
      </c>
      <c r="J494" s="26">
        <f t="shared" si="44"/>
        <v>45541</v>
      </c>
      <c r="K494" s="26" t="str">
        <f t="shared" si="45"/>
        <v>Basic</v>
      </c>
      <c r="L494" s="26" t="str">
        <f t="shared" si="46"/>
        <v>Monthly</v>
      </c>
      <c r="M494" s="26">
        <f t="shared" si="47"/>
        <v>45536</v>
      </c>
      <c r="N494" s="26">
        <f t="shared" si="48"/>
        <v>45536</v>
      </c>
      <c r="O494" s="26">
        <f t="shared" si="48"/>
        <v>45658</v>
      </c>
      <c r="P494" t="str">
        <f>IF(AND('Customer LTV'!$D$5&gt;=$N494,'Customer LTV'!$D$5&lt;$O494),"Y","N")</f>
        <v>N</v>
      </c>
      <c r="Q494" t="str">
        <f>IF(AND('Customer LTV'!$D$6&gt;=$N494,'Customer LTV'!$D$6&lt;$O494),"Y","N")</f>
        <v>N</v>
      </c>
      <c r="R494" t="str">
        <f>INDEX(customers!$F:$F,MATCH(subscriptions!$B494,customers!$A:$A,0))</f>
        <v>Education</v>
      </c>
      <c r="S494" t="str">
        <f>INDEX(customers!$I:$I,MATCH(subscriptions!$B494,customers!$A:$A,0))</f>
        <v>Social Media</v>
      </c>
    </row>
    <row r="495" spans="1:19" x14ac:dyDescent="0.25">
      <c r="A495" t="s">
        <v>2207</v>
      </c>
      <c r="B495" t="s">
        <v>2206</v>
      </c>
      <c r="C495" t="s">
        <v>18</v>
      </c>
      <c r="D495" t="s">
        <v>4</v>
      </c>
      <c r="E495" s="26">
        <v>45328</v>
      </c>
      <c r="F495" s="26">
        <v>45358</v>
      </c>
      <c r="G495" t="s">
        <v>53</v>
      </c>
      <c r="H495">
        <v>135</v>
      </c>
      <c r="I495" s="26">
        <f t="shared" si="43"/>
        <v>45328</v>
      </c>
      <c r="J495" s="26">
        <f t="shared" si="44"/>
        <v>45638</v>
      </c>
      <c r="K495" s="26" t="str">
        <f t="shared" si="45"/>
        <v>Pro</v>
      </c>
      <c r="L495" s="26" t="str">
        <f t="shared" si="46"/>
        <v>Monthly</v>
      </c>
      <c r="M495" s="26">
        <f t="shared" si="47"/>
        <v>45323</v>
      </c>
      <c r="N495" s="26">
        <f t="shared" si="48"/>
        <v>45323</v>
      </c>
      <c r="O495" s="26">
        <f t="shared" si="48"/>
        <v>45352</v>
      </c>
      <c r="P495" t="str">
        <f>IF(AND('Customer LTV'!$D$5&gt;=$N495,'Customer LTV'!$D$5&lt;$O495),"Y","N")</f>
        <v>N</v>
      </c>
      <c r="Q495" t="str">
        <f>IF(AND('Customer LTV'!$D$6&gt;=$N495,'Customer LTV'!$D$6&lt;$O495),"Y","N")</f>
        <v>N</v>
      </c>
      <c r="R495" t="str">
        <f>INDEX(customers!$F:$F,MATCH(subscriptions!$B495,customers!$A:$A,0))</f>
        <v>Tech</v>
      </c>
      <c r="S495" t="str">
        <f>INDEX(customers!$I:$I,MATCH(subscriptions!$B495,customers!$A:$A,0))</f>
        <v>Paid Search</v>
      </c>
    </row>
    <row r="496" spans="1:19" x14ac:dyDescent="0.25">
      <c r="A496" t="s">
        <v>2210</v>
      </c>
      <c r="B496" t="s">
        <v>2206</v>
      </c>
      <c r="C496" t="s">
        <v>18</v>
      </c>
      <c r="D496" t="s">
        <v>4</v>
      </c>
      <c r="E496" s="26">
        <v>45359</v>
      </c>
      <c r="F496" s="26">
        <v>45389</v>
      </c>
      <c r="G496" t="s">
        <v>53</v>
      </c>
      <c r="H496">
        <v>135</v>
      </c>
      <c r="I496" s="26">
        <f t="shared" si="43"/>
        <v>45328</v>
      </c>
      <c r="J496" s="26">
        <f t="shared" si="44"/>
        <v>45638</v>
      </c>
      <c r="K496" s="26" t="str">
        <f t="shared" si="45"/>
        <v>Pro</v>
      </c>
      <c r="L496" s="26" t="str">
        <f t="shared" si="46"/>
        <v>Monthly</v>
      </c>
      <c r="M496" s="26">
        <f t="shared" si="47"/>
        <v>45323</v>
      </c>
      <c r="N496" s="26">
        <f t="shared" si="48"/>
        <v>45352</v>
      </c>
      <c r="O496" s="26">
        <f t="shared" si="48"/>
        <v>45383</v>
      </c>
      <c r="P496" t="str">
        <f>IF(AND('Customer LTV'!$D$5&gt;=$N496,'Customer LTV'!$D$5&lt;$O496),"Y","N")</f>
        <v>N</v>
      </c>
      <c r="Q496" t="str">
        <f>IF(AND('Customer LTV'!$D$6&gt;=$N496,'Customer LTV'!$D$6&lt;$O496),"Y","N")</f>
        <v>N</v>
      </c>
      <c r="R496" t="str">
        <f>INDEX(customers!$F:$F,MATCH(subscriptions!$B496,customers!$A:$A,0))</f>
        <v>Tech</v>
      </c>
      <c r="S496" t="str">
        <f>INDEX(customers!$I:$I,MATCH(subscriptions!$B496,customers!$A:$A,0))</f>
        <v>Paid Search</v>
      </c>
    </row>
    <row r="497" spans="1:19" x14ac:dyDescent="0.25">
      <c r="A497" t="s">
        <v>2212</v>
      </c>
      <c r="B497" t="s">
        <v>2206</v>
      </c>
      <c r="C497" t="s">
        <v>18</v>
      </c>
      <c r="D497" t="s">
        <v>4</v>
      </c>
      <c r="E497" s="26">
        <v>45390</v>
      </c>
      <c r="F497" s="26">
        <v>45420</v>
      </c>
      <c r="G497" t="s">
        <v>53</v>
      </c>
      <c r="H497">
        <v>135</v>
      </c>
      <c r="I497" s="26">
        <f t="shared" si="43"/>
        <v>45328</v>
      </c>
      <c r="J497" s="26">
        <f t="shared" si="44"/>
        <v>45638</v>
      </c>
      <c r="K497" s="26" t="str">
        <f t="shared" si="45"/>
        <v>Pro</v>
      </c>
      <c r="L497" s="26" t="str">
        <f t="shared" si="46"/>
        <v>Monthly</v>
      </c>
      <c r="M497" s="26">
        <f t="shared" si="47"/>
        <v>45323</v>
      </c>
      <c r="N497" s="26">
        <f t="shared" si="48"/>
        <v>45383</v>
      </c>
      <c r="O497" s="26">
        <f t="shared" si="48"/>
        <v>45413</v>
      </c>
      <c r="P497" t="str">
        <f>IF(AND('Customer LTV'!$D$5&gt;=$N497,'Customer LTV'!$D$5&lt;$O497),"Y","N")</f>
        <v>N</v>
      </c>
      <c r="Q497" t="str">
        <f>IF(AND('Customer LTV'!$D$6&gt;=$N497,'Customer LTV'!$D$6&lt;$O497),"Y","N")</f>
        <v>N</v>
      </c>
      <c r="R497" t="str">
        <f>INDEX(customers!$F:$F,MATCH(subscriptions!$B497,customers!$A:$A,0))</f>
        <v>Tech</v>
      </c>
      <c r="S497" t="str">
        <f>INDEX(customers!$I:$I,MATCH(subscriptions!$B497,customers!$A:$A,0))</f>
        <v>Paid Search</v>
      </c>
    </row>
    <row r="498" spans="1:19" x14ac:dyDescent="0.25">
      <c r="A498" t="s">
        <v>2215</v>
      </c>
      <c r="B498" t="s">
        <v>2206</v>
      </c>
      <c r="C498" t="s">
        <v>18</v>
      </c>
      <c r="D498" t="s">
        <v>4</v>
      </c>
      <c r="E498" s="26">
        <v>45421</v>
      </c>
      <c r="F498" s="26">
        <v>45451</v>
      </c>
      <c r="G498" t="s">
        <v>53</v>
      </c>
      <c r="H498">
        <v>135</v>
      </c>
      <c r="I498" s="26">
        <f t="shared" si="43"/>
        <v>45328</v>
      </c>
      <c r="J498" s="26">
        <f t="shared" si="44"/>
        <v>45638</v>
      </c>
      <c r="K498" s="26" t="str">
        <f t="shared" si="45"/>
        <v>Pro</v>
      </c>
      <c r="L498" s="26" t="str">
        <f t="shared" si="46"/>
        <v>Monthly</v>
      </c>
      <c r="M498" s="26">
        <f t="shared" si="47"/>
        <v>45323</v>
      </c>
      <c r="N498" s="26">
        <f t="shared" si="48"/>
        <v>45413</v>
      </c>
      <c r="O498" s="26">
        <f t="shared" si="48"/>
        <v>45444</v>
      </c>
      <c r="P498" t="str">
        <f>IF(AND('Customer LTV'!$D$5&gt;=$N498,'Customer LTV'!$D$5&lt;$O498),"Y","N")</f>
        <v>N</v>
      </c>
      <c r="Q498" t="str">
        <f>IF(AND('Customer LTV'!$D$6&gt;=$N498,'Customer LTV'!$D$6&lt;$O498),"Y","N")</f>
        <v>N</v>
      </c>
      <c r="R498" t="str">
        <f>INDEX(customers!$F:$F,MATCH(subscriptions!$B498,customers!$A:$A,0))</f>
        <v>Tech</v>
      </c>
      <c r="S498" t="str">
        <f>INDEX(customers!$I:$I,MATCH(subscriptions!$B498,customers!$A:$A,0))</f>
        <v>Paid Search</v>
      </c>
    </row>
    <row r="499" spans="1:19" x14ac:dyDescent="0.25">
      <c r="A499" t="s">
        <v>2217</v>
      </c>
      <c r="B499" t="s">
        <v>2206</v>
      </c>
      <c r="C499" t="s">
        <v>18</v>
      </c>
      <c r="D499" t="s">
        <v>4</v>
      </c>
      <c r="E499" s="26">
        <v>45452</v>
      </c>
      <c r="F499" s="26">
        <v>45482</v>
      </c>
      <c r="G499" t="s">
        <v>53</v>
      </c>
      <c r="H499">
        <v>135</v>
      </c>
      <c r="I499" s="26">
        <f t="shared" si="43"/>
        <v>45328</v>
      </c>
      <c r="J499" s="26">
        <f t="shared" si="44"/>
        <v>45638</v>
      </c>
      <c r="K499" s="26" t="str">
        <f t="shared" si="45"/>
        <v>Pro</v>
      </c>
      <c r="L499" s="26" t="str">
        <f t="shared" si="46"/>
        <v>Monthly</v>
      </c>
      <c r="M499" s="26">
        <f t="shared" si="47"/>
        <v>45323</v>
      </c>
      <c r="N499" s="26">
        <f t="shared" si="48"/>
        <v>45444</v>
      </c>
      <c r="O499" s="26">
        <f t="shared" si="48"/>
        <v>45474</v>
      </c>
      <c r="P499" t="str">
        <f>IF(AND('Customer LTV'!$D$5&gt;=$N499,'Customer LTV'!$D$5&lt;$O499),"Y","N")</f>
        <v>N</v>
      </c>
      <c r="Q499" t="str">
        <f>IF(AND('Customer LTV'!$D$6&gt;=$N499,'Customer LTV'!$D$6&lt;$O499),"Y","N")</f>
        <v>N</v>
      </c>
      <c r="R499" t="str">
        <f>INDEX(customers!$F:$F,MATCH(subscriptions!$B499,customers!$A:$A,0))</f>
        <v>Tech</v>
      </c>
      <c r="S499" t="str">
        <f>INDEX(customers!$I:$I,MATCH(subscriptions!$B499,customers!$A:$A,0))</f>
        <v>Paid Search</v>
      </c>
    </row>
    <row r="500" spans="1:19" x14ac:dyDescent="0.25">
      <c r="A500" t="s">
        <v>2220</v>
      </c>
      <c r="B500" t="s">
        <v>2206</v>
      </c>
      <c r="C500" t="s">
        <v>18</v>
      </c>
      <c r="D500" t="s">
        <v>4</v>
      </c>
      <c r="E500" s="26">
        <v>45483</v>
      </c>
      <c r="F500" s="26">
        <v>45513</v>
      </c>
      <c r="G500" t="s">
        <v>53</v>
      </c>
      <c r="H500">
        <v>135</v>
      </c>
      <c r="I500" s="26">
        <f t="shared" si="43"/>
        <v>45328</v>
      </c>
      <c r="J500" s="26">
        <f t="shared" si="44"/>
        <v>45638</v>
      </c>
      <c r="K500" s="26" t="str">
        <f t="shared" si="45"/>
        <v>Pro</v>
      </c>
      <c r="L500" s="26" t="str">
        <f t="shared" si="46"/>
        <v>Monthly</v>
      </c>
      <c r="M500" s="26">
        <f t="shared" si="47"/>
        <v>45323</v>
      </c>
      <c r="N500" s="26">
        <f t="shared" si="48"/>
        <v>45474</v>
      </c>
      <c r="O500" s="26">
        <f t="shared" si="48"/>
        <v>45505</v>
      </c>
      <c r="P500" t="str">
        <f>IF(AND('Customer LTV'!$D$5&gt;=$N500,'Customer LTV'!$D$5&lt;$O500),"Y","N")</f>
        <v>N</v>
      </c>
      <c r="Q500" t="str">
        <f>IF(AND('Customer LTV'!$D$6&gt;=$N500,'Customer LTV'!$D$6&lt;$O500),"Y","N")</f>
        <v>N</v>
      </c>
      <c r="R500" t="str">
        <f>INDEX(customers!$F:$F,MATCH(subscriptions!$B500,customers!$A:$A,0))</f>
        <v>Tech</v>
      </c>
      <c r="S500" t="str">
        <f>INDEX(customers!$I:$I,MATCH(subscriptions!$B500,customers!$A:$A,0))</f>
        <v>Paid Search</v>
      </c>
    </row>
    <row r="501" spans="1:19" x14ac:dyDescent="0.25">
      <c r="A501" t="s">
        <v>2222</v>
      </c>
      <c r="B501" t="s">
        <v>2206</v>
      </c>
      <c r="C501" t="s">
        <v>18</v>
      </c>
      <c r="D501" t="s">
        <v>4</v>
      </c>
      <c r="E501" s="26">
        <v>45514</v>
      </c>
      <c r="F501" s="26">
        <v>45544</v>
      </c>
      <c r="G501" t="s">
        <v>53</v>
      </c>
      <c r="H501">
        <v>135</v>
      </c>
      <c r="I501" s="26">
        <f t="shared" si="43"/>
        <v>45328</v>
      </c>
      <c r="J501" s="26">
        <f t="shared" si="44"/>
        <v>45638</v>
      </c>
      <c r="K501" s="26" t="str">
        <f t="shared" si="45"/>
        <v>Pro</v>
      </c>
      <c r="L501" s="26" t="str">
        <f t="shared" si="46"/>
        <v>Monthly</v>
      </c>
      <c r="M501" s="26">
        <f t="shared" si="47"/>
        <v>45323</v>
      </c>
      <c r="N501" s="26">
        <f t="shared" si="48"/>
        <v>45505</v>
      </c>
      <c r="O501" s="26">
        <f t="shared" si="48"/>
        <v>45536</v>
      </c>
      <c r="P501" t="str">
        <f>IF(AND('Customer LTV'!$D$5&gt;=$N501,'Customer LTV'!$D$5&lt;$O501),"Y","N")</f>
        <v>N</v>
      </c>
      <c r="Q501" t="str">
        <f>IF(AND('Customer LTV'!$D$6&gt;=$N501,'Customer LTV'!$D$6&lt;$O501),"Y","N")</f>
        <v>N</v>
      </c>
      <c r="R501" t="str">
        <f>INDEX(customers!$F:$F,MATCH(subscriptions!$B501,customers!$A:$A,0))</f>
        <v>Tech</v>
      </c>
      <c r="S501" t="str">
        <f>INDEX(customers!$I:$I,MATCH(subscriptions!$B501,customers!$A:$A,0))</f>
        <v>Paid Search</v>
      </c>
    </row>
    <row r="502" spans="1:19" x14ac:dyDescent="0.25">
      <c r="A502" t="s">
        <v>2224</v>
      </c>
      <c r="B502" t="s">
        <v>2206</v>
      </c>
      <c r="C502" t="s">
        <v>18</v>
      </c>
      <c r="D502" t="s">
        <v>4</v>
      </c>
      <c r="E502" s="26">
        <v>45545</v>
      </c>
      <c r="F502" s="26">
        <v>45575</v>
      </c>
      <c r="G502" t="s">
        <v>53</v>
      </c>
      <c r="H502">
        <v>135</v>
      </c>
      <c r="I502" s="26">
        <f t="shared" si="43"/>
        <v>45328</v>
      </c>
      <c r="J502" s="26">
        <f t="shared" si="44"/>
        <v>45638</v>
      </c>
      <c r="K502" s="26" t="str">
        <f t="shared" si="45"/>
        <v>Pro</v>
      </c>
      <c r="L502" s="26" t="str">
        <f t="shared" si="46"/>
        <v>Monthly</v>
      </c>
      <c r="M502" s="26">
        <f t="shared" si="47"/>
        <v>45323</v>
      </c>
      <c r="N502" s="26">
        <f t="shared" si="48"/>
        <v>45536</v>
      </c>
      <c r="O502" s="26">
        <f t="shared" si="48"/>
        <v>45566</v>
      </c>
      <c r="P502" t="str">
        <f>IF(AND('Customer LTV'!$D$5&gt;=$N502,'Customer LTV'!$D$5&lt;$O502),"Y","N")</f>
        <v>N</v>
      </c>
      <c r="Q502" t="str">
        <f>IF(AND('Customer LTV'!$D$6&gt;=$N502,'Customer LTV'!$D$6&lt;$O502),"Y","N")</f>
        <v>N</v>
      </c>
      <c r="R502" t="str">
        <f>INDEX(customers!$F:$F,MATCH(subscriptions!$B502,customers!$A:$A,0))</f>
        <v>Tech</v>
      </c>
      <c r="S502" t="str">
        <f>INDEX(customers!$I:$I,MATCH(subscriptions!$B502,customers!$A:$A,0))</f>
        <v>Paid Search</v>
      </c>
    </row>
    <row r="503" spans="1:19" x14ac:dyDescent="0.25">
      <c r="A503" t="s">
        <v>2227</v>
      </c>
      <c r="B503" t="s">
        <v>2206</v>
      </c>
      <c r="C503" t="s">
        <v>18</v>
      </c>
      <c r="D503" t="s">
        <v>4</v>
      </c>
      <c r="E503" s="26">
        <v>45576</v>
      </c>
      <c r="F503" s="26">
        <v>45606</v>
      </c>
      <c r="G503" t="s">
        <v>53</v>
      </c>
      <c r="H503">
        <v>135</v>
      </c>
      <c r="I503" s="26">
        <f t="shared" si="43"/>
        <v>45328</v>
      </c>
      <c r="J503" s="26">
        <f t="shared" si="44"/>
        <v>45638</v>
      </c>
      <c r="K503" s="26" t="str">
        <f t="shared" si="45"/>
        <v>Pro</v>
      </c>
      <c r="L503" s="26" t="str">
        <f t="shared" si="46"/>
        <v>Monthly</v>
      </c>
      <c r="M503" s="26">
        <f t="shared" si="47"/>
        <v>45323</v>
      </c>
      <c r="N503" s="26">
        <f t="shared" si="48"/>
        <v>45566</v>
      </c>
      <c r="O503" s="26">
        <f t="shared" si="48"/>
        <v>45597</v>
      </c>
      <c r="P503" t="str">
        <f>IF(AND('Customer LTV'!$D$5&gt;=$N503,'Customer LTV'!$D$5&lt;$O503),"Y","N")</f>
        <v>N</v>
      </c>
      <c r="Q503" t="str">
        <f>IF(AND('Customer LTV'!$D$6&gt;=$N503,'Customer LTV'!$D$6&lt;$O503),"Y","N")</f>
        <v>N</v>
      </c>
      <c r="R503" t="str">
        <f>INDEX(customers!$F:$F,MATCH(subscriptions!$B503,customers!$A:$A,0))</f>
        <v>Tech</v>
      </c>
      <c r="S503" t="str">
        <f>INDEX(customers!$I:$I,MATCH(subscriptions!$B503,customers!$A:$A,0))</f>
        <v>Paid Search</v>
      </c>
    </row>
    <row r="504" spans="1:19" x14ac:dyDescent="0.25">
      <c r="A504" t="s">
        <v>2229</v>
      </c>
      <c r="B504" t="s">
        <v>2206</v>
      </c>
      <c r="C504" t="s">
        <v>18</v>
      </c>
      <c r="D504" t="s">
        <v>4</v>
      </c>
      <c r="E504" s="26">
        <v>45607</v>
      </c>
      <c r="F504" s="26">
        <v>45637</v>
      </c>
      <c r="G504" t="s">
        <v>53</v>
      </c>
      <c r="H504">
        <v>135</v>
      </c>
      <c r="I504" s="26">
        <f t="shared" si="43"/>
        <v>45328</v>
      </c>
      <c r="J504" s="26">
        <f t="shared" si="44"/>
        <v>45638</v>
      </c>
      <c r="K504" s="26" t="str">
        <f t="shared" si="45"/>
        <v>Pro</v>
      </c>
      <c r="L504" s="26" t="str">
        <f t="shared" si="46"/>
        <v>Monthly</v>
      </c>
      <c r="M504" s="26">
        <f t="shared" si="47"/>
        <v>45323</v>
      </c>
      <c r="N504" s="26">
        <f t="shared" si="48"/>
        <v>45597</v>
      </c>
      <c r="O504" s="26">
        <f t="shared" si="48"/>
        <v>45627</v>
      </c>
      <c r="P504" t="str">
        <f>IF(AND('Customer LTV'!$D$5&gt;=$N504,'Customer LTV'!$D$5&lt;$O504),"Y","N")</f>
        <v>N</v>
      </c>
      <c r="Q504" t="str">
        <f>IF(AND('Customer LTV'!$D$6&gt;=$N504,'Customer LTV'!$D$6&lt;$O504),"Y","N")</f>
        <v>N</v>
      </c>
      <c r="R504" t="str">
        <f>INDEX(customers!$F:$F,MATCH(subscriptions!$B504,customers!$A:$A,0))</f>
        <v>Tech</v>
      </c>
      <c r="S504" t="str">
        <f>INDEX(customers!$I:$I,MATCH(subscriptions!$B504,customers!$A:$A,0))</f>
        <v>Paid Search</v>
      </c>
    </row>
    <row r="505" spans="1:19" x14ac:dyDescent="0.25">
      <c r="A505" t="s">
        <v>2232</v>
      </c>
      <c r="B505" t="s">
        <v>2206</v>
      </c>
      <c r="C505" t="s">
        <v>18</v>
      </c>
      <c r="D505" t="s">
        <v>4</v>
      </c>
      <c r="E505" s="26">
        <v>45638</v>
      </c>
      <c r="F505" s="26">
        <v>45658</v>
      </c>
      <c r="G505" t="s">
        <v>53</v>
      </c>
      <c r="H505">
        <v>135</v>
      </c>
      <c r="I505" s="26">
        <f t="shared" si="43"/>
        <v>45328</v>
      </c>
      <c r="J505" s="26">
        <f t="shared" si="44"/>
        <v>45638</v>
      </c>
      <c r="K505" s="26" t="str">
        <f t="shared" si="45"/>
        <v>Pro</v>
      </c>
      <c r="L505" s="26" t="str">
        <f t="shared" si="46"/>
        <v>Monthly</v>
      </c>
      <c r="M505" s="26">
        <f t="shared" si="47"/>
        <v>45323</v>
      </c>
      <c r="N505" s="26">
        <f t="shared" si="48"/>
        <v>45627</v>
      </c>
      <c r="O505" s="26">
        <f t="shared" si="48"/>
        <v>45658</v>
      </c>
      <c r="P505" t="str">
        <f>IF(AND('Customer LTV'!$D$5&gt;=$N505,'Customer LTV'!$D$5&lt;$O505),"Y","N")</f>
        <v>N</v>
      </c>
      <c r="Q505" t="str">
        <f>IF(AND('Customer LTV'!$D$6&gt;=$N505,'Customer LTV'!$D$6&lt;$O505),"Y","N")</f>
        <v>N</v>
      </c>
      <c r="R505" t="str">
        <f>INDEX(customers!$F:$F,MATCH(subscriptions!$B505,customers!$A:$A,0))</f>
        <v>Tech</v>
      </c>
      <c r="S505" t="str">
        <f>INDEX(customers!$I:$I,MATCH(subscriptions!$B505,customers!$A:$A,0))</f>
        <v>Paid Search</v>
      </c>
    </row>
    <row r="506" spans="1:19" x14ac:dyDescent="0.25">
      <c r="A506" t="s">
        <v>1318</v>
      </c>
      <c r="B506" t="s">
        <v>1317</v>
      </c>
      <c r="C506" t="s">
        <v>18</v>
      </c>
      <c r="D506" t="s">
        <v>4</v>
      </c>
      <c r="E506" s="26">
        <v>44819</v>
      </c>
      <c r="F506" s="26">
        <v>44849</v>
      </c>
      <c r="G506" t="s">
        <v>53</v>
      </c>
      <c r="H506">
        <v>135</v>
      </c>
      <c r="I506" s="26">
        <f t="shared" si="43"/>
        <v>44819</v>
      </c>
      <c r="J506" s="26">
        <f t="shared" si="44"/>
        <v>45005</v>
      </c>
      <c r="K506" s="26" t="str">
        <f t="shared" si="45"/>
        <v>Pro</v>
      </c>
      <c r="L506" s="26" t="str">
        <f t="shared" si="46"/>
        <v>Monthly</v>
      </c>
      <c r="M506" s="26">
        <f t="shared" si="47"/>
        <v>44805</v>
      </c>
      <c r="N506" s="26">
        <f t="shared" si="48"/>
        <v>44805</v>
      </c>
      <c r="O506" s="26">
        <f t="shared" si="48"/>
        <v>44835</v>
      </c>
      <c r="P506" t="str">
        <f>IF(AND('Customer LTV'!$D$5&gt;=$N506,'Customer LTV'!$D$5&lt;$O506),"Y","N")</f>
        <v>N</v>
      </c>
      <c r="Q506" t="str">
        <f>IF(AND('Customer LTV'!$D$6&gt;=$N506,'Customer LTV'!$D$6&lt;$O506),"Y","N")</f>
        <v>N</v>
      </c>
      <c r="R506" t="str">
        <f>INDEX(customers!$F:$F,MATCH(subscriptions!$B506,customers!$A:$A,0))</f>
        <v>Tech</v>
      </c>
      <c r="S506" t="str">
        <f>INDEX(customers!$I:$I,MATCH(subscriptions!$B506,customers!$A:$A,0))</f>
        <v>Affiliate</v>
      </c>
    </row>
    <row r="507" spans="1:19" x14ac:dyDescent="0.25">
      <c r="A507" t="s">
        <v>1321</v>
      </c>
      <c r="B507" t="s">
        <v>1317</v>
      </c>
      <c r="C507" t="s">
        <v>18</v>
      </c>
      <c r="D507" t="s">
        <v>4</v>
      </c>
      <c r="E507" s="26">
        <v>44850</v>
      </c>
      <c r="F507" s="26">
        <v>44880</v>
      </c>
      <c r="G507" t="s">
        <v>53</v>
      </c>
      <c r="H507">
        <v>135</v>
      </c>
      <c r="I507" s="26">
        <f t="shared" si="43"/>
        <v>44819</v>
      </c>
      <c r="J507" s="26">
        <f t="shared" si="44"/>
        <v>45005</v>
      </c>
      <c r="K507" s="26" t="str">
        <f t="shared" si="45"/>
        <v>Pro</v>
      </c>
      <c r="L507" s="26" t="str">
        <f t="shared" si="46"/>
        <v>Monthly</v>
      </c>
      <c r="M507" s="26">
        <f t="shared" si="47"/>
        <v>44805</v>
      </c>
      <c r="N507" s="26">
        <f t="shared" si="48"/>
        <v>44835</v>
      </c>
      <c r="O507" s="26">
        <f t="shared" si="48"/>
        <v>44866</v>
      </c>
      <c r="P507" t="str">
        <f>IF(AND('Customer LTV'!$D$5&gt;=$N507,'Customer LTV'!$D$5&lt;$O507),"Y","N")</f>
        <v>N</v>
      </c>
      <c r="Q507" t="str">
        <f>IF(AND('Customer LTV'!$D$6&gt;=$N507,'Customer LTV'!$D$6&lt;$O507),"Y","N")</f>
        <v>N</v>
      </c>
      <c r="R507" t="str">
        <f>INDEX(customers!$F:$F,MATCH(subscriptions!$B507,customers!$A:$A,0))</f>
        <v>Tech</v>
      </c>
      <c r="S507" t="str">
        <f>INDEX(customers!$I:$I,MATCH(subscriptions!$B507,customers!$A:$A,0))</f>
        <v>Affiliate</v>
      </c>
    </row>
    <row r="508" spans="1:19" x14ac:dyDescent="0.25">
      <c r="A508" t="s">
        <v>1323</v>
      </c>
      <c r="B508" t="s">
        <v>1317</v>
      </c>
      <c r="C508" t="s">
        <v>18</v>
      </c>
      <c r="D508" t="s">
        <v>4</v>
      </c>
      <c r="E508" s="26">
        <v>44881</v>
      </c>
      <c r="F508" s="26">
        <v>44911</v>
      </c>
      <c r="G508" t="s">
        <v>55</v>
      </c>
      <c r="H508">
        <v>135</v>
      </c>
      <c r="I508" s="26">
        <f t="shared" si="43"/>
        <v>44819</v>
      </c>
      <c r="J508" s="26">
        <f t="shared" si="44"/>
        <v>45005</v>
      </c>
      <c r="K508" s="26" t="str">
        <f t="shared" si="45"/>
        <v>Pro</v>
      </c>
      <c r="L508" s="26" t="str">
        <f t="shared" si="46"/>
        <v>Monthly</v>
      </c>
      <c r="M508" s="26">
        <f t="shared" si="47"/>
        <v>44805</v>
      </c>
      <c r="N508" s="26">
        <f t="shared" si="48"/>
        <v>44866</v>
      </c>
      <c r="O508" s="26">
        <f t="shared" si="48"/>
        <v>44896</v>
      </c>
      <c r="P508" t="str">
        <f>IF(AND('Customer LTV'!$D$5&gt;=$N508,'Customer LTV'!$D$5&lt;$O508),"Y","N")</f>
        <v>N</v>
      </c>
      <c r="Q508" t="str">
        <f>IF(AND('Customer LTV'!$D$6&gt;=$N508,'Customer LTV'!$D$6&lt;$O508),"Y","N")</f>
        <v>N</v>
      </c>
      <c r="R508" t="str">
        <f>INDEX(customers!$F:$F,MATCH(subscriptions!$B508,customers!$A:$A,0))</f>
        <v>Tech</v>
      </c>
      <c r="S508" t="str">
        <f>INDEX(customers!$I:$I,MATCH(subscriptions!$B508,customers!$A:$A,0))</f>
        <v>Affiliate</v>
      </c>
    </row>
    <row r="509" spans="1:19" x14ac:dyDescent="0.25">
      <c r="A509" t="s">
        <v>1326</v>
      </c>
      <c r="B509" t="s">
        <v>1317</v>
      </c>
      <c r="C509" t="s">
        <v>19</v>
      </c>
      <c r="D509" t="s">
        <v>4</v>
      </c>
      <c r="E509" s="26">
        <v>44912</v>
      </c>
      <c r="F509" s="26">
        <v>44942</v>
      </c>
      <c r="G509" t="s">
        <v>53</v>
      </c>
      <c r="H509">
        <v>315</v>
      </c>
      <c r="I509" s="26">
        <f t="shared" si="43"/>
        <v>44819</v>
      </c>
      <c r="J509" s="26">
        <f t="shared" si="44"/>
        <v>45005</v>
      </c>
      <c r="K509" s="26" t="str">
        <f t="shared" si="45"/>
        <v>Pro</v>
      </c>
      <c r="L509" s="26" t="str">
        <f t="shared" si="46"/>
        <v>Monthly</v>
      </c>
      <c r="M509" s="26">
        <f t="shared" si="47"/>
        <v>44805</v>
      </c>
      <c r="N509" s="26">
        <f t="shared" si="48"/>
        <v>44896</v>
      </c>
      <c r="O509" s="26">
        <f t="shared" si="48"/>
        <v>44927</v>
      </c>
      <c r="P509" t="str">
        <f>IF(AND('Customer LTV'!$D$5&gt;=$N509,'Customer LTV'!$D$5&lt;$O509),"Y","N")</f>
        <v>N</v>
      </c>
      <c r="Q509" t="str">
        <f>IF(AND('Customer LTV'!$D$6&gt;=$N509,'Customer LTV'!$D$6&lt;$O509),"Y","N")</f>
        <v>N</v>
      </c>
      <c r="R509" t="str">
        <f>INDEX(customers!$F:$F,MATCH(subscriptions!$B509,customers!$A:$A,0))</f>
        <v>Tech</v>
      </c>
      <c r="S509" t="str">
        <f>INDEX(customers!$I:$I,MATCH(subscriptions!$B509,customers!$A:$A,0))</f>
        <v>Affiliate</v>
      </c>
    </row>
    <row r="510" spans="1:19" x14ac:dyDescent="0.25">
      <c r="A510" t="s">
        <v>1328</v>
      </c>
      <c r="B510" t="s">
        <v>1317</v>
      </c>
      <c r="C510" t="s">
        <v>19</v>
      </c>
      <c r="D510" t="s">
        <v>4</v>
      </c>
      <c r="E510" s="26">
        <v>44943</v>
      </c>
      <c r="F510" s="26">
        <v>44973</v>
      </c>
      <c r="G510" t="s">
        <v>53</v>
      </c>
      <c r="H510">
        <v>315</v>
      </c>
      <c r="I510" s="26">
        <f t="shared" si="43"/>
        <v>44819</v>
      </c>
      <c r="J510" s="26">
        <f t="shared" si="44"/>
        <v>45005</v>
      </c>
      <c r="K510" s="26" t="str">
        <f t="shared" si="45"/>
        <v>Pro</v>
      </c>
      <c r="L510" s="26" t="str">
        <f t="shared" si="46"/>
        <v>Monthly</v>
      </c>
      <c r="M510" s="26">
        <f t="shared" si="47"/>
        <v>44805</v>
      </c>
      <c r="N510" s="26">
        <f t="shared" si="48"/>
        <v>44927</v>
      </c>
      <c r="O510" s="26">
        <f t="shared" si="48"/>
        <v>44958</v>
      </c>
      <c r="P510" t="str">
        <f>IF(AND('Customer LTV'!$D$5&gt;=$N510,'Customer LTV'!$D$5&lt;$O510),"Y","N")</f>
        <v>Y</v>
      </c>
      <c r="Q510" t="str">
        <f>IF(AND('Customer LTV'!$D$6&gt;=$N510,'Customer LTV'!$D$6&lt;$O510),"Y","N")</f>
        <v>N</v>
      </c>
      <c r="R510" t="str">
        <f>INDEX(customers!$F:$F,MATCH(subscriptions!$B510,customers!$A:$A,0))</f>
        <v>Tech</v>
      </c>
      <c r="S510" t="str">
        <f>INDEX(customers!$I:$I,MATCH(subscriptions!$B510,customers!$A:$A,0))</f>
        <v>Affiliate</v>
      </c>
    </row>
    <row r="511" spans="1:19" x14ac:dyDescent="0.25">
      <c r="A511" t="s">
        <v>1330</v>
      </c>
      <c r="B511" t="s">
        <v>1317</v>
      </c>
      <c r="C511" t="s">
        <v>19</v>
      </c>
      <c r="D511" t="s">
        <v>4</v>
      </c>
      <c r="E511" s="26">
        <v>44974</v>
      </c>
      <c r="F511" s="26">
        <v>45004</v>
      </c>
      <c r="G511" t="s">
        <v>53</v>
      </c>
      <c r="H511">
        <v>315</v>
      </c>
      <c r="I511" s="26">
        <f t="shared" si="43"/>
        <v>44819</v>
      </c>
      <c r="J511" s="26">
        <f t="shared" si="44"/>
        <v>45005</v>
      </c>
      <c r="K511" s="26" t="str">
        <f t="shared" si="45"/>
        <v>Pro</v>
      </c>
      <c r="L511" s="26" t="str">
        <f t="shared" si="46"/>
        <v>Monthly</v>
      </c>
      <c r="M511" s="26">
        <f t="shared" si="47"/>
        <v>44805</v>
      </c>
      <c r="N511" s="26">
        <f t="shared" si="48"/>
        <v>44958</v>
      </c>
      <c r="O511" s="26">
        <f t="shared" si="48"/>
        <v>44986</v>
      </c>
      <c r="P511" t="str">
        <f>IF(AND('Customer LTV'!$D$5&gt;=$N511,'Customer LTV'!$D$5&lt;$O511),"Y","N")</f>
        <v>N</v>
      </c>
      <c r="Q511" t="str">
        <f>IF(AND('Customer LTV'!$D$6&gt;=$N511,'Customer LTV'!$D$6&lt;$O511),"Y","N")</f>
        <v>N</v>
      </c>
      <c r="R511" t="str">
        <f>INDEX(customers!$F:$F,MATCH(subscriptions!$B511,customers!$A:$A,0))</f>
        <v>Tech</v>
      </c>
      <c r="S511" t="str">
        <f>INDEX(customers!$I:$I,MATCH(subscriptions!$B511,customers!$A:$A,0))</f>
        <v>Affiliate</v>
      </c>
    </row>
    <row r="512" spans="1:19" x14ac:dyDescent="0.25">
      <c r="A512" t="s">
        <v>1333</v>
      </c>
      <c r="B512" t="s">
        <v>1317</v>
      </c>
      <c r="C512" t="s">
        <v>19</v>
      </c>
      <c r="D512" t="s">
        <v>4</v>
      </c>
      <c r="E512" s="26">
        <v>45005</v>
      </c>
      <c r="F512" s="26">
        <v>45013</v>
      </c>
      <c r="G512" t="s">
        <v>56</v>
      </c>
      <c r="H512">
        <v>315</v>
      </c>
      <c r="I512" s="26">
        <f t="shared" si="43"/>
        <v>44819</v>
      </c>
      <c r="J512" s="26">
        <f t="shared" si="44"/>
        <v>45005</v>
      </c>
      <c r="K512" s="26" t="str">
        <f t="shared" si="45"/>
        <v>Pro</v>
      </c>
      <c r="L512" s="26" t="str">
        <f t="shared" si="46"/>
        <v>Monthly</v>
      </c>
      <c r="M512" s="26">
        <f t="shared" si="47"/>
        <v>44805</v>
      </c>
      <c r="N512" s="26">
        <f t="shared" si="48"/>
        <v>44986</v>
      </c>
      <c r="O512" s="26">
        <f t="shared" si="48"/>
        <v>44986</v>
      </c>
      <c r="P512" t="str">
        <f>IF(AND('Customer LTV'!$D$5&gt;=$N512,'Customer LTV'!$D$5&lt;$O512),"Y","N")</f>
        <v>N</v>
      </c>
      <c r="Q512" t="str">
        <f>IF(AND('Customer LTV'!$D$6&gt;=$N512,'Customer LTV'!$D$6&lt;$O512),"Y","N")</f>
        <v>N</v>
      </c>
      <c r="R512" t="str">
        <f>INDEX(customers!$F:$F,MATCH(subscriptions!$B512,customers!$A:$A,0))</f>
        <v>Tech</v>
      </c>
      <c r="S512" t="str">
        <f>INDEX(customers!$I:$I,MATCH(subscriptions!$B512,customers!$A:$A,0))</f>
        <v>Affiliate</v>
      </c>
    </row>
    <row r="513" spans="1:19" x14ac:dyDescent="0.25">
      <c r="A513" t="s">
        <v>2688</v>
      </c>
      <c r="B513" t="s">
        <v>2687</v>
      </c>
      <c r="C513" t="s">
        <v>17</v>
      </c>
      <c r="D513" t="s">
        <v>4</v>
      </c>
      <c r="E513" s="26">
        <v>45160</v>
      </c>
      <c r="F513" s="26">
        <v>45190</v>
      </c>
      <c r="G513" t="s">
        <v>53</v>
      </c>
      <c r="H513">
        <v>75</v>
      </c>
      <c r="I513" s="26">
        <f t="shared" si="43"/>
        <v>45160</v>
      </c>
      <c r="J513" s="26">
        <f t="shared" si="44"/>
        <v>45656</v>
      </c>
      <c r="K513" s="26" t="str">
        <f t="shared" si="45"/>
        <v>Basic</v>
      </c>
      <c r="L513" s="26" t="str">
        <f t="shared" si="46"/>
        <v>Monthly</v>
      </c>
      <c r="M513" s="26">
        <f t="shared" si="47"/>
        <v>45139</v>
      </c>
      <c r="N513" s="26">
        <f t="shared" si="48"/>
        <v>45139</v>
      </c>
      <c r="O513" s="26">
        <f t="shared" si="48"/>
        <v>45170</v>
      </c>
      <c r="P513" t="str">
        <f>IF(AND('Customer LTV'!$D$5&gt;=$N513,'Customer LTV'!$D$5&lt;$O513),"Y","N")</f>
        <v>N</v>
      </c>
      <c r="Q513" t="str">
        <f>IF(AND('Customer LTV'!$D$6&gt;=$N513,'Customer LTV'!$D$6&lt;$O513),"Y","N")</f>
        <v>N</v>
      </c>
      <c r="R513" t="str">
        <f>INDEX(customers!$F:$F,MATCH(subscriptions!$B513,customers!$A:$A,0))</f>
        <v>Retail</v>
      </c>
      <c r="S513" t="str">
        <f>INDEX(customers!$I:$I,MATCH(subscriptions!$B513,customers!$A:$A,0))</f>
        <v>Social Media</v>
      </c>
    </row>
    <row r="514" spans="1:19" x14ac:dyDescent="0.25">
      <c r="A514" t="s">
        <v>2690</v>
      </c>
      <c r="B514" t="s">
        <v>2687</v>
      </c>
      <c r="C514" t="s">
        <v>17</v>
      </c>
      <c r="D514" t="s">
        <v>4</v>
      </c>
      <c r="E514" s="26">
        <v>45191</v>
      </c>
      <c r="F514" s="26">
        <v>45221</v>
      </c>
      <c r="G514" t="s">
        <v>53</v>
      </c>
      <c r="H514">
        <v>75</v>
      </c>
      <c r="I514" s="26">
        <f t="shared" ref="I514:I577" si="49">_xlfn.MINIFS($E:$E,$B:$B,B514)</f>
        <v>45160</v>
      </c>
      <c r="J514" s="26">
        <f t="shared" ref="J514:J577" si="50">_xlfn.MAXIFS($E:$E,$B:$B,B514)</f>
        <v>45656</v>
      </c>
      <c r="K514" s="26" t="str">
        <f t="shared" si="45"/>
        <v>Basic</v>
      </c>
      <c r="L514" s="26" t="str">
        <f t="shared" si="46"/>
        <v>Monthly</v>
      </c>
      <c r="M514" s="26">
        <f t="shared" si="47"/>
        <v>45139</v>
      </c>
      <c r="N514" s="26">
        <f t="shared" si="48"/>
        <v>45170</v>
      </c>
      <c r="O514" s="26">
        <f t="shared" si="48"/>
        <v>45200</v>
      </c>
      <c r="P514" t="str">
        <f>IF(AND('Customer LTV'!$D$5&gt;=$N514,'Customer LTV'!$D$5&lt;$O514),"Y","N")</f>
        <v>N</v>
      </c>
      <c r="Q514" t="str">
        <f>IF(AND('Customer LTV'!$D$6&gt;=$N514,'Customer LTV'!$D$6&lt;$O514),"Y","N")</f>
        <v>N</v>
      </c>
      <c r="R514" t="str">
        <f>INDEX(customers!$F:$F,MATCH(subscriptions!$B514,customers!$A:$A,0))</f>
        <v>Retail</v>
      </c>
      <c r="S514" t="str">
        <f>INDEX(customers!$I:$I,MATCH(subscriptions!$B514,customers!$A:$A,0))</f>
        <v>Social Media</v>
      </c>
    </row>
    <row r="515" spans="1:19" x14ac:dyDescent="0.25">
      <c r="A515" t="s">
        <v>2693</v>
      </c>
      <c r="B515" t="s">
        <v>2687</v>
      </c>
      <c r="C515" t="s">
        <v>17</v>
      </c>
      <c r="D515" t="s">
        <v>4</v>
      </c>
      <c r="E515" s="26">
        <v>45222</v>
      </c>
      <c r="F515" s="26">
        <v>45252</v>
      </c>
      <c r="G515" t="s">
        <v>53</v>
      </c>
      <c r="H515">
        <v>75</v>
      </c>
      <c r="I515" s="26">
        <f t="shared" si="49"/>
        <v>45160</v>
      </c>
      <c r="J515" s="26">
        <f t="shared" si="50"/>
        <v>45656</v>
      </c>
      <c r="K515" s="26" t="str">
        <f t="shared" ref="K515:K578" si="51">INDEX($C:$C,MATCH($I515,$E:$E,0))</f>
        <v>Basic</v>
      </c>
      <c r="L515" s="26" t="str">
        <f t="shared" ref="L515:L578" si="52">INDEX($D:$D,MATCH($I515,$E:$E,0))</f>
        <v>Monthly</v>
      </c>
      <c r="M515" s="26">
        <f t="shared" ref="M515:M578" si="53">EOMONTH(I515,-1)+1</f>
        <v>45139</v>
      </c>
      <c r="N515" s="26">
        <f t="shared" si="48"/>
        <v>45200</v>
      </c>
      <c r="O515" s="26">
        <f t="shared" si="48"/>
        <v>45231</v>
      </c>
      <c r="P515" t="str">
        <f>IF(AND('Customer LTV'!$D$5&gt;=$N515,'Customer LTV'!$D$5&lt;$O515),"Y","N")</f>
        <v>N</v>
      </c>
      <c r="Q515" t="str">
        <f>IF(AND('Customer LTV'!$D$6&gt;=$N515,'Customer LTV'!$D$6&lt;$O515),"Y","N")</f>
        <v>N</v>
      </c>
      <c r="R515" t="str">
        <f>INDEX(customers!$F:$F,MATCH(subscriptions!$B515,customers!$A:$A,0))</f>
        <v>Retail</v>
      </c>
      <c r="S515" t="str">
        <f>INDEX(customers!$I:$I,MATCH(subscriptions!$B515,customers!$A:$A,0))</f>
        <v>Social Media</v>
      </c>
    </row>
    <row r="516" spans="1:19" x14ac:dyDescent="0.25">
      <c r="A516" t="s">
        <v>2695</v>
      </c>
      <c r="B516" t="s">
        <v>2687</v>
      </c>
      <c r="C516" t="s">
        <v>17</v>
      </c>
      <c r="D516" t="s">
        <v>4</v>
      </c>
      <c r="E516" s="26">
        <v>45253</v>
      </c>
      <c r="F516" s="26">
        <v>45283</v>
      </c>
      <c r="G516" t="s">
        <v>53</v>
      </c>
      <c r="H516">
        <v>75</v>
      </c>
      <c r="I516" s="26">
        <f t="shared" si="49"/>
        <v>45160</v>
      </c>
      <c r="J516" s="26">
        <f t="shared" si="50"/>
        <v>45656</v>
      </c>
      <c r="K516" s="26" t="str">
        <f t="shared" si="51"/>
        <v>Basic</v>
      </c>
      <c r="L516" s="26" t="str">
        <f t="shared" si="52"/>
        <v>Monthly</v>
      </c>
      <c r="M516" s="26">
        <f t="shared" si="53"/>
        <v>45139</v>
      </c>
      <c r="N516" s="26">
        <f t="shared" si="48"/>
        <v>45231</v>
      </c>
      <c r="O516" s="26">
        <f t="shared" si="48"/>
        <v>45261</v>
      </c>
      <c r="P516" t="str">
        <f>IF(AND('Customer LTV'!$D$5&gt;=$N516,'Customer LTV'!$D$5&lt;$O516),"Y","N")</f>
        <v>N</v>
      </c>
      <c r="Q516" t="str">
        <f>IF(AND('Customer LTV'!$D$6&gt;=$N516,'Customer LTV'!$D$6&lt;$O516),"Y","N")</f>
        <v>N</v>
      </c>
      <c r="R516" t="str">
        <f>INDEX(customers!$F:$F,MATCH(subscriptions!$B516,customers!$A:$A,0))</f>
        <v>Retail</v>
      </c>
      <c r="S516" t="str">
        <f>INDEX(customers!$I:$I,MATCH(subscriptions!$B516,customers!$A:$A,0))</f>
        <v>Social Media</v>
      </c>
    </row>
    <row r="517" spans="1:19" x14ac:dyDescent="0.25">
      <c r="A517" t="s">
        <v>2698</v>
      </c>
      <c r="B517" t="s">
        <v>2687</v>
      </c>
      <c r="C517" t="s">
        <v>17</v>
      </c>
      <c r="D517" t="s">
        <v>4</v>
      </c>
      <c r="E517" s="26">
        <v>45284</v>
      </c>
      <c r="F517" s="26">
        <v>45314</v>
      </c>
      <c r="G517" t="s">
        <v>53</v>
      </c>
      <c r="H517">
        <v>75</v>
      </c>
      <c r="I517" s="26">
        <f t="shared" si="49"/>
        <v>45160</v>
      </c>
      <c r="J517" s="26">
        <f t="shared" si="50"/>
        <v>45656</v>
      </c>
      <c r="K517" s="26" t="str">
        <f t="shared" si="51"/>
        <v>Basic</v>
      </c>
      <c r="L517" s="26" t="str">
        <f t="shared" si="52"/>
        <v>Monthly</v>
      </c>
      <c r="M517" s="26">
        <f t="shared" si="53"/>
        <v>45139</v>
      </c>
      <c r="N517" s="26">
        <f t="shared" si="48"/>
        <v>45261</v>
      </c>
      <c r="O517" s="26">
        <f t="shared" si="48"/>
        <v>45292</v>
      </c>
      <c r="P517" t="str">
        <f>IF(AND('Customer LTV'!$D$5&gt;=$N517,'Customer LTV'!$D$5&lt;$O517),"Y","N")</f>
        <v>N</v>
      </c>
      <c r="Q517" t="str">
        <f>IF(AND('Customer LTV'!$D$6&gt;=$N517,'Customer LTV'!$D$6&lt;$O517),"Y","N")</f>
        <v>Y</v>
      </c>
      <c r="R517" t="str">
        <f>INDEX(customers!$F:$F,MATCH(subscriptions!$B517,customers!$A:$A,0))</f>
        <v>Retail</v>
      </c>
      <c r="S517" t="str">
        <f>INDEX(customers!$I:$I,MATCH(subscriptions!$B517,customers!$A:$A,0))</f>
        <v>Social Media</v>
      </c>
    </row>
    <row r="518" spans="1:19" x14ac:dyDescent="0.25">
      <c r="A518" t="s">
        <v>2700</v>
      </c>
      <c r="B518" t="s">
        <v>2687</v>
      </c>
      <c r="C518" t="s">
        <v>17</v>
      </c>
      <c r="D518" t="s">
        <v>4</v>
      </c>
      <c r="E518" s="26">
        <v>45315</v>
      </c>
      <c r="F518" s="26">
        <v>45345</v>
      </c>
      <c r="G518" t="s">
        <v>53</v>
      </c>
      <c r="H518">
        <v>75</v>
      </c>
      <c r="I518" s="26">
        <f t="shared" si="49"/>
        <v>45160</v>
      </c>
      <c r="J518" s="26">
        <f t="shared" si="50"/>
        <v>45656</v>
      </c>
      <c r="K518" s="26" t="str">
        <f t="shared" si="51"/>
        <v>Basic</v>
      </c>
      <c r="L518" s="26" t="str">
        <f t="shared" si="52"/>
        <v>Monthly</v>
      </c>
      <c r="M518" s="26">
        <f t="shared" si="53"/>
        <v>45139</v>
      </c>
      <c r="N518" s="26">
        <f t="shared" si="48"/>
        <v>45292</v>
      </c>
      <c r="O518" s="26">
        <f t="shared" si="48"/>
        <v>45323</v>
      </c>
      <c r="P518" t="str">
        <f>IF(AND('Customer LTV'!$D$5&gt;=$N518,'Customer LTV'!$D$5&lt;$O518),"Y","N")</f>
        <v>N</v>
      </c>
      <c r="Q518" t="str">
        <f>IF(AND('Customer LTV'!$D$6&gt;=$N518,'Customer LTV'!$D$6&lt;$O518),"Y","N")</f>
        <v>N</v>
      </c>
      <c r="R518" t="str">
        <f>INDEX(customers!$F:$F,MATCH(subscriptions!$B518,customers!$A:$A,0))</f>
        <v>Retail</v>
      </c>
      <c r="S518" t="str">
        <f>INDEX(customers!$I:$I,MATCH(subscriptions!$B518,customers!$A:$A,0))</f>
        <v>Social Media</v>
      </c>
    </row>
    <row r="519" spans="1:19" x14ac:dyDescent="0.25">
      <c r="A519" t="s">
        <v>2702</v>
      </c>
      <c r="B519" t="s">
        <v>2687</v>
      </c>
      <c r="C519" t="s">
        <v>17</v>
      </c>
      <c r="D519" t="s">
        <v>4</v>
      </c>
      <c r="E519" s="26">
        <v>45346</v>
      </c>
      <c r="F519" s="26">
        <v>45376</v>
      </c>
      <c r="G519" t="s">
        <v>53</v>
      </c>
      <c r="H519">
        <v>75</v>
      </c>
      <c r="I519" s="26">
        <f t="shared" si="49"/>
        <v>45160</v>
      </c>
      <c r="J519" s="26">
        <f t="shared" si="50"/>
        <v>45656</v>
      </c>
      <c r="K519" s="26" t="str">
        <f t="shared" si="51"/>
        <v>Basic</v>
      </c>
      <c r="L519" s="26" t="str">
        <f t="shared" si="52"/>
        <v>Monthly</v>
      </c>
      <c r="M519" s="26">
        <f t="shared" si="53"/>
        <v>45139</v>
      </c>
      <c r="N519" s="26">
        <f t="shared" si="48"/>
        <v>45323</v>
      </c>
      <c r="O519" s="26">
        <f t="shared" si="48"/>
        <v>45352</v>
      </c>
      <c r="P519" t="str">
        <f>IF(AND('Customer LTV'!$D$5&gt;=$N519,'Customer LTV'!$D$5&lt;$O519),"Y","N")</f>
        <v>N</v>
      </c>
      <c r="Q519" t="str">
        <f>IF(AND('Customer LTV'!$D$6&gt;=$N519,'Customer LTV'!$D$6&lt;$O519),"Y","N")</f>
        <v>N</v>
      </c>
      <c r="R519" t="str">
        <f>INDEX(customers!$F:$F,MATCH(subscriptions!$B519,customers!$A:$A,0))</f>
        <v>Retail</v>
      </c>
      <c r="S519" t="str">
        <f>INDEX(customers!$I:$I,MATCH(subscriptions!$B519,customers!$A:$A,0))</f>
        <v>Social Media</v>
      </c>
    </row>
    <row r="520" spans="1:19" x14ac:dyDescent="0.25">
      <c r="A520" t="s">
        <v>2705</v>
      </c>
      <c r="B520" t="s">
        <v>2687</v>
      </c>
      <c r="C520" t="s">
        <v>17</v>
      </c>
      <c r="D520" t="s">
        <v>4</v>
      </c>
      <c r="E520" s="26">
        <v>45377</v>
      </c>
      <c r="F520" s="26">
        <v>45407</v>
      </c>
      <c r="G520" t="s">
        <v>53</v>
      </c>
      <c r="H520">
        <v>75</v>
      </c>
      <c r="I520" s="26">
        <f t="shared" si="49"/>
        <v>45160</v>
      </c>
      <c r="J520" s="26">
        <f t="shared" si="50"/>
        <v>45656</v>
      </c>
      <c r="K520" s="26" t="str">
        <f t="shared" si="51"/>
        <v>Basic</v>
      </c>
      <c r="L520" s="26" t="str">
        <f t="shared" si="52"/>
        <v>Monthly</v>
      </c>
      <c r="M520" s="26">
        <f t="shared" si="53"/>
        <v>45139</v>
      </c>
      <c r="N520" s="26">
        <f t="shared" si="48"/>
        <v>45352</v>
      </c>
      <c r="O520" s="26">
        <f t="shared" si="48"/>
        <v>45383</v>
      </c>
      <c r="P520" t="str">
        <f>IF(AND('Customer LTV'!$D$5&gt;=$N520,'Customer LTV'!$D$5&lt;$O520),"Y","N")</f>
        <v>N</v>
      </c>
      <c r="Q520" t="str">
        <f>IF(AND('Customer LTV'!$D$6&gt;=$N520,'Customer LTV'!$D$6&lt;$O520),"Y","N")</f>
        <v>N</v>
      </c>
      <c r="R520" t="str">
        <f>INDEX(customers!$F:$F,MATCH(subscriptions!$B520,customers!$A:$A,0))</f>
        <v>Retail</v>
      </c>
      <c r="S520" t="str">
        <f>INDEX(customers!$I:$I,MATCH(subscriptions!$B520,customers!$A:$A,0))</f>
        <v>Social Media</v>
      </c>
    </row>
    <row r="521" spans="1:19" x14ac:dyDescent="0.25">
      <c r="A521" t="s">
        <v>2707</v>
      </c>
      <c r="B521" t="s">
        <v>2687</v>
      </c>
      <c r="C521" t="s">
        <v>17</v>
      </c>
      <c r="D521" t="s">
        <v>4</v>
      </c>
      <c r="E521" s="26">
        <v>45408</v>
      </c>
      <c r="F521" s="26">
        <v>45438</v>
      </c>
      <c r="G521" t="s">
        <v>53</v>
      </c>
      <c r="H521">
        <v>75</v>
      </c>
      <c r="I521" s="26">
        <f t="shared" si="49"/>
        <v>45160</v>
      </c>
      <c r="J521" s="26">
        <f t="shared" si="50"/>
        <v>45656</v>
      </c>
      <c r="K521" s="26" t="str">
        <f t="shared" si="51"/>
        <v>Basic</v>
      </c>
      <c r="L521" s="26" t="str">
        <f t="shared" si="52"/>
        <v>Monthly</v>
      </c>
      <c r="M521" s="26">
        <f t="shared" si="53"/>
        <v>45139</v>
      </c>
      <c r="N521" s="26">
        <f t="shared" si="48"/>
        <v>45383</v>
      </c>
      <c r="O521" s="26">
        <f t="shared" si="48"/>
        <v>45413</v>
      </c>
      <c r="P521" t="str">
        <f>IF(AND('Customer LTV'!$D$5&gt;=$N521,'Customer LTV'!$D$5&lt;$O521),"Y","N")</f>
        <v>N</v>
      </c>
      <c r="Q521" t="str">
        <f>IF(AND('Customer LTV'!$D$6&gt;=$N521,'Customer LTV'!$D$6&lt;$O521),"Y","N")</f>
        <v>N</v>
      </c>
      <c r="R521" t="str">
        <f>INDEX(customers!$F:$F,MATCH(subscriptions!$B521,customers!$A:$A,0))</f>
        <v>Retail</v>
      </c>
      <c r="S521" t="str">
        <f>INDEX(customers!$I:$I,MATCH(subscriptions!$B521,customers!$A:$A,0))</f>
        <v>Social Media</v>
      </c>
    </row>
    <row r="522" spans="1:19" x14ac:dyDescent="0.25">
      <c r="A522" t="s">
        <v>2710</v>
      </c>
      <c r="B522" t="s">
        <v>2687</v>
      </c>
      <c r="C522" t="s">
        <v>17</v>
      </c>
      <c r="D522" t="s">
        <v>4</v>
      </c>
      <c r="E522" s="26">
        <v>45439</v>
      </c>
      <c r="F522" s="26">
        <v>45469</v>
      </c>
      <c r="G522" t="s">
        <v>53</v>
      </c>
      <c r="H522">
        <v>75</v>
      </c>
      <c r="I522" s="26">
        <f t="shared" si="49"/>
        <v>45160</v>
      </c>
      <c r="J522" s="26">
        <f t="shared" si="50"/>
        <v>45656</v>
      </c>
      <c r="K522" s="26" t="str">
        <f t="shared" si="51"/>
        <v>Basic</v>
      </c>
      <c r="L522" s="26" t="str">
        <f t="shared" si="52"/>
        <v>Monthly</v>
      </c>
      <c r="M522" s="26">
        <f t="shared" si="53"/>
        <v>45139</v>
      </c>
      <c r="N522" s="26">
        <f t="shared" si="48"/>
        <v>45413</v>
      </c>
      <c r="O522" s="26">
        <f t="shared" si="48"/>
        <v>45444</v>
      </c>
      <c r="P522" t="str">
        <f>IF(AND('Customer LTV'!$D$5&gt;=$N522,'Customer LTV'!$D$5&lt;$O522),"Y","N")</f>
        <v>N</v>
      </c>
      <c r="Q522" t="str">
        <f>IF(AND('Customer LTV'!$D$6&gt;=$N522,'Customer LTV'!$D$6&lt;$O522),"Y","N")</f>
        <v>N</v>
      </c>
      <c r="R522" t="str">
        <f>INDEX(customers!$F:$F,MATCH(subscriptions!$B522,customers!$A:$A,0))</f>
        <v>Retail</v>
      </c>
      <c r="S522" t="str">
        <f>INDEX(customers!$I:$I,MATCH(subscriptions!$B522,customers!$A:$A,0))</f>
        <v>Social Media</v>
      </c>
    </row>
    <row r="523" spans="1:19" x14ac:dyDescent="0.25">
      <c r="A523" t="s">
        <v>2712</v>
      </c>
      <c r="B523" t="s">
        <v>2687</v>
      </c>
      <c r="C523" t="s">
        <v>17</v>
      </c>
      <c r="D523" t="s">
        <v>4</v>
      </c>
      <c r="E523" s="26">
        <v>45470</v>
      </c>
      <c r="F523" s="26">
        <v>45500</v>
      </c>
      <c r="G523" t="s">
        <v>53</v>
      </c>
      <c r="H523">
        <v>75</v>
      </c>
      <c r="I523" s="26">
        <f t="shared" si="49"/>
        <v>45160</v>
      </c>
      <c r="J523" s="26">
        <f t="shared" si="50"/>
        <v>45656</v>
      </c>
      <c r="K523" s="26" t="str">
        <f t="shared" si="51"/>
        <v>Basic</v>
      </c>
      <c r="L523" s="26" t="str">
        <f t="shared" si="52"/>
        <v>Monthly</v>
      </c>
      <c r="M523" s="26">
        <f t="shared" si="53"/>
        <v>45139</v>
      </c>
      <c r="N523" s="26">
        <f t="shared" si="48"/>
        <v>45444</v>
      </c>
      <c r="O523" s="26">
        <f t="shared" si="48"/>
        <v>45474</v>
      </c>
      <c r="P523" t="str">
        <f>IF(AND('Customer LTV'!$D$5&gt;=$N523,'Customer LTV'!$D$5&lt;$O523),"Y","N")</f>
        <v>N</v>
      </c>
      <c r="Q523" t="str">
        <f>IF(AND('Customer LTV'!$D$6&gt;=$N523,'Customer LTV'!$D$6&lt;$O523),"Y","N")</f>
        <v>N</v>
      </c>
      <c r="R523" t="str">
        <f>INDEX(customers!$F:$F,MATCH(subscriptions!$B523,customers!$A:$A,0))</f>
        <v>Retail</v>
      </c>
      <c r="S523" t="str">
        <f>INDEX(customers!$I:$I,MATCH(subscriptions!$B523,customers!$A:$A,0))</f>
        <v>Social Media</v>
      </c>
    </row>
    <row r="524" spans="1:19" x14ac:dyDescent="0.25">
      <c r="A524" t="s">
        <v>2715</v>
      </c>
      <c r="B524" t="s">
        <v>2687</v>
      </c>
      <c r="C524" t="s">
        <v>17</v>
      </c>
      <c r="D524" t="s">
        <v>4</v>
      </c>
      <c r="E524" s="26">
        <v>45501</v>
      </c>
      <c r="F524" s="26">
        <v>45531</v>
      </c>
      <c r="G524" t="s">
        <v>53</v>
      </c>
      <c r="H524">
        <v>75</v>
      </c>
      <c r="I524" s="26">
        <f t="shared" si="49"/>
        <v>45160</v>
      </c>
      <c r="J524" s="26">
        <f t="shared" si="50"/>
        <v>45656</v>
      </c>
      <c r="K524" s="26" t="str">
        <f t="shared" si="51"/>
        <v>Basic</v>
      </c>
      <c r="L524" s="26" t="str">
        <f t="shared" si="52"/>
        <v>Monthly</v>
      </c>
      <c r="M524" s="26">
        <f t="shared" si="53"/>
        <v>45139</v>
      </c>
      <c r="N524" s="26">
        <f t="shared" si="48"/>
        <v>45474</v>
      </c>
      <c r="O524" s="26">
        <f t="shared" si="48"/>
        <v>45505</v>
      </c>
      <c r="P524" t="str">
        <f>IF(AND('Customer LTV'!$D$5&gt;=$N524,'Customer LTV'!$D$5&lt;$O524),"Y","N")</f>
        <v>N</v>
      </c>
      <c r="Q524" t="str">
        <f>IF(AND('Customer LTV'!$D$6&gt;=$N524,'Customer LTV'!$D$6&lt;$O524),"Y","N")</f>
        <v>N</v>
      </c>
      <c r="R524" t="str">
        <f>INDEX(customers!$F:$F,MATCH(subscriptions!$B524,customers!$A:$A,0))</f>
        <v>Retail</v>
      </c>
      <c r="S524" t="str">
        <f>INDEX(customers!$I:$I,MATCH(subscriptions!$B524,customers!$A:$A,0))</f>
        <v>Social Media</v>
      </c>
    </row>
    <row r="525" spans="1:19" x14ac:dyDescent="0.25">
      <c r="A525" t="s">
        <v>2717</v>
      </c>
      <c r="B525" t="s">
        <v>2687</v>
      </c>
      <c r="C525" t="s">
        <v>17</v>
      </c>
      <c r="D525" t="s">
        <v>4</v>
      </c>
      <c r="E525" s="26">
        <v>45532</v>
      </c>
      <c r="F525" s="26">
        <v>45562</v>
      </c>
      <c r="G525" t="s">
        <v>53</v>
      </c>
      <c r="H525">
        <v>75</v>
      </c>
      <c r="I525" s="26">
        <f t="shared" si="49"/>
        <v>45160</v>
      </c>
      <c r="J525" s="26">
        <f t="shared" si="50"/>
        <v>45656</v>
      </c>
      <c r="K525" s="26" t="str">
        <f t="shared" si="51"/>
        <v>Basic</v>
      </c>
      <c r="L525" s="26" t="str">
        <f t="shared" si="52"/>
        <v>Monthly</v>
      </c>
      <c r="M525" s="26">
        <f t="shared" si="53"/>
        <v>45139</v>
      </c>
      <c r="N525" s="26">
        <f t="shared" si="48"/>
        <v>45505</v>
      </c>
      <c r="O525" s="26">
        <f t="shared" si="48"/>
        <v>45536</v>
      </c>
      <c r="P525" t="str">
        <f>IF(AND('Customer LTV'!$D$5&gt;=$N525,'Customer LTV'!$D$5&lt;$O525),"Y","N")</f>
        <v>N</v>
      </c>
      <c r="Q525" t="str">
        <f>IF(AND('Customer LTV'!$D$6&gt;=$N525,'Customer LTV'!$D$6&lt;$O525),"Y","N")</f>
        <v>N</v>
      </c>
      <c r="R525" t="str">
        <f>INDEX(customers!$F:$F,MATCH(subscriptions!$B525,customers!$A:$A,0))</f>
        <v>Retail</v>
      </c>
      <c r="S525" t="str">
        <f>INDEX(customers!$I:$I,MATCH(subscriptions!$B525,customers!$A:$A,0))</f>
        <v>Social Media</v>
      </c>
    </row>
    <row r="526" spans="1:19" x14ac:dyDescent="0.25">
      <c r="A526" t="s">
        <v>2719</v>
      </c>
      <c r="B526" t="s">
        <v>2687</v>
      </c>
      <c r="C526" t="s">
        <v>17</v>
      </c>
      <c r="D526" t="s">
        <v>4</v>
      </c>
      <c r="E526" s="26">
        <v>45563</v>
      </c>
      <c r="F526" s="26">
        <v>45593</v>
      </c>
      <c r="G526" t="s">
        <v>53</v>
      </c>
      <c r="H526">
        <v>75</v>
      </c>
      <c r="I526" s="26">
        <f t="shared" si="49"/>
        <v>45160</v>
      </c>
      <c r="J526" s="26">
        <f t="shared" si="50"/>
        <v>45656</v>
      </c>
      <c r="K526" s="26" t="str">
        <f t="shared" si="51"/>
        <v>Basic</v>
      </c>
      <c r="L526" s="26" t="str">
        <f t="shared" si="52"/>
        <v>Monthly</v>
      </c>
      <c r="M526" s="26">
        <f t="shared" si="53"/>
        <v>45139</v>
      </c>
      <c r="N526" s="26">
        <f t="shared" si="48"/>
        <v>45536</v>
      </c>
      <c r="O526" s="26">
        <f t="shared" si="48"/>
        <v>45566</v>
      </c>
      <c r="P526" t="str">
        <f>IF(AND('Customer LTV'!$D$5&gt;=$N526,'Customer LTV'!$D$5&lt;$O526),"Y","N")</f>
        <v>N</v>
      </c>
      <c r="Q526" t="str">
        <f>IF(AND('Customer LTV'!$D$6&gt;=$N526,'Customer LTV'!$D$6&lt;$O526),"Y","N")</f>
        <v>N</v>
      </c>
      <c r="R526" t="str">
        <f>INDEX(customers!$F:$F,MATCH(subscriptions!$B526,customers!$A:$A,0))</f>
        <v>Retail</v>
      </c>
      <c r="S526" t="str">
        <f>INDEX(customers!$I:$I,MATCH(subscriptions!$B526,customers!$A:$A,0))</f>
        <v>Social Media</v>
      </c>
    </row>
    <row r="527" spans="1:19" x14ac:dyDescent="0.25">
      <c r="A527" t="s">
        <v>2722</v>
      </c>
      <c r="B527" t="s">
        <v>2687</v>
      </c>
      <c r="C527" t="s">
        <v>17</v>
      </c>
      <c r="D527" t="s">
        <v>4</v>
      </c>
      <c r="E527" s="26">
        <v>45594</v>
      </c>
      <c r="F527" s="26">
        <v>45624</v>
      </c>
      <c r="G527" t="s">
        <v>53</v>
      </c>
      <c r="H527">
        <v>75</v>
      </c>
      <c r="I527" s="26">
        <f t="shared" si="49"/>
        <v>45160</v>
      </c>
      <c r="J527" s="26">
        <f t="shared" si="50"/>
        <v>45656</v>
      </c>
      <c r="K527" s="26" t="str">
        <f t="shared" si="51"/>
        <v>Basic</v>
      </c>
      <c r="L527" s="26" t="str">
        <f t="shared" si="52"/>
        <v>Monthly</v>
      </c>
      <c r="M527" s="26">
        <f t="shared" si="53"/>
        <v>45139</v>
      </c>
      <c r="N527" s="26">
        <f t="shared" si="48"/>
        <v>45566</v>
      </c>
      <c r="O527" s="26">
        <f t="shared" si="48"/>
        <v>45597</v>
      </c>
      <c r="P527" t="str">
        <f>IF(AND('Customer LTV'!$D$5&gt;=$N527,'Customer LTV'!$D$5&lt;$O527),"Y","N")</f>
        <v>N</v>
      </c>
      <c r="Q527" t="str">
        <f>IF(AND('Customer LTV'!$D$6&gt;=$N527,'Customer LTV'!$D$6&lt;$O527),"Y","N")</f>
        <v>N</v>
      </c>
      <c r="R527" t="str">
        <f>INDEX(customers!$F:$F,MATCH(subscriptions!$B527,customers!$A:$A,0))</f>
        <v>Retail</v>
      </c>
      <c r="S527" t="str">
        <f>INDEX(customers!$I:$I,MATCH(subscriptions!$B527,customers!$A:$A,0))</f>
        <v>Social Media</v>
      </c>
    </row>
    <row r="528" spans="1:19" x14ac:dyDescent="0.25">
      <c r="A528" t="s">
        <v>2724</v>
      </c>
      <c r="B528" t="s">
        <v>2687</v>
      </c>
      <c r="C528" t="s">
        <v>17</v>
      </c>
      <c r="D528" t="s">
        <v>4</v>
      </c>
      <c r="E528" s="26">
        <v>45625</v>
      </c>
      <c r="F528" s="26">
        <v>45655</v>
      </c>
      <c r="G528" t="s">
        <v>55</v>
      </c>
      <c r="H528">
        <v>75</v>
      </c>
      <c r="I528" s="26">
        <f t="shared" si="49"/>
        <v>45160</v>
      </c>
      <c r="J528" s="26">
        <f t="shared" si="50"/>
        <v>45656</v>
      </c>
      <c r="K528" s="26" t="str">
        <f t="shared" si="51"/>
        <v>Basic</v>
      </c>
      <c r="L528" s="26" t="str">
        <f t="shared" si="52"/>
        <v>Monthly</v>
      </c>
      <c r="M528" s="26">
        <f t="shared" si="53"/>
        <v>45139</v>
      </c>
      <c r="N528" s="26">
        <f t="shared" si="48"/>
        <v>45597</v>
      </c>
      <c r="O528" s="26">
        <f t="shared" si="48"/>
        <v>45627</v>
      </c>
      <c r="P528" t="str">
        <f>IF(AND('Customer LTV'!$D$5&gt;=$N528,'Customer LTV'!$D$5&lt;$O528),"Y","N")</f>
        <v>N</v>
      </c>
      <c r="Q528" t="str">
        <f>IF(AND('Customer LTV'!$D$6&gt;=$N528,'Customer LTV'!$D$6&lt;$O528),"Y","N")</f>
        <v>N</v>
      </c>
      <c r="R528" t="str">
        <f>INDEX(customers!$F:$F,MATCH(subscriptions!$B528,customers!$A:$A,0))</f>
        <v>Retail</v>
      </c>
      <c r="S528" t="str">
        <f>INDEX(customers!$I:$I,MATCH(subscriptions!$B528,customers!$A:$A,0))</f>
        <v>Social Media</v>
      </c>
    </row>
    <row r="529" spans="1:19" x14ac:dyDescent="0.25">
      <c r="A529" t="s">
        <v>2727</v>
      </c>
      <c r="B529" t="s">
        <v>2687</v>
      </c>
      <c r="C529" t="s">
        <v>18</v>
      </c>
      <c r="D529" t="s">
        <v>4</v>
      </c>
      <c r="E529" s="26">
        <v>45656</v>
      </c>
      <c r="F529" s="26">
        <v>45658</v>
      </c>
      <c r="G529" t="s">
        <v>53</v>
      </c>
      <c r="H529">
        <v>135</v>
      </c>
      <c r="I529" s="26">
        <f t="shared" si="49"/>
        <v>45160</v>
      </c>
      <c r="J529" s="26">
        <f t="shared" si="50"/>
        <v>45656</v>
      </c>
      <c r="K529" s="26" t="str">
        <f t="shared" si="51"/>
        <v>Basic</v>
      </c>
      <c r="L529" s="26" t="str">
        <f t="shared" si="52"/>
        <v>Monthly</v>
      </c>
      <c r="M529" s="26">
        <f t="shared" si="53"/>
        <v>45139</v>
      </c>
      <c r="N529" s="26">
        <f t="shared" si="48"/>
        <v>45627</v>
      </c>
      <c r="O529" s="26">
        <f t="shared" si="48"/>
        <v>45658</v>
      </c>
      <c r="P529" t="str">
        <f>IF(AND('Customer LTV'!$D$5&gt;=$N529,'Customer LTV'!$D$5&lt;$O529),"Y","N")</f>
        <v>N</v>
      </c>
      <c r="Q529" t="str">
        <f>IF(AND('Customer LTV'!$D$6&gt;=$N529,'Customer LTV'!$D$6&lt;$O529),"Y","N")</f>
        <v>N</v>
      </c>
      <c r="R529" t="str">
        <f>INDEX(customers!$F:$F,MATCH(subscriptions!$B529,customers!$A:$A,0))</f>
        <v>Retail</v>
      </c>
      <c r="S529" t="str">
        <f>INDEX(customers!$I:$I,MATCH(subscriptions!$B529,customers!$A:$A,0))</f>
        <v>Social Media</v>
      </c>
    </row>
    <row r="530" spans="1:19" x14ac:dyDescent="0.25">
      <c r="A530" t="s">
        <v>3945</v>
      </c>
      <c r="B530" t="s">
        <v>3944</v>
      </c>
      <c r="C530" t="s">
        <v>17</v>
      </c>
      <c r="D530" t="s">
        <v>5</v>
      </c>
      <c r="E530" s="26">
        <v>44721</v>
      </c>
      <c r="F530" s="26">
        <v>45086</v>
      </c>
      <c r="G530" t="s">
        <v>53</v>
      </c>
      <c r="H530">
        <v>50</v>
      </c>
      <c r="I530" s="26">
        <f t="shared" si="49"/>
        <v>44721</v>
      </c>
      <c r="J530" s="26">
        <f t="shared" si="50"/>
        <v>45453</v>
      </c>
      <c r="K530" s="26" t="str">
        <f t="shared" si="51"/>
        <v>Basic</v>
      </c>
      <c r="L530" s="26" t="str">
        <f t="shared" si="52"/>
        <v>Annual</v>
      </c>
      <c r="M530" s="26">
        <f t="shared" si="53"/>
        <v>44713</v>
      </c>
      <c r="N530" s="26">
        <f t="shared" si="48"/>
        <v>44713</v>
      </c>
      <c r="O530" s="26">
        <f t="shared" si="48"/>
        <v>45078</v>
      </c>
      <c r="P530" t="str">
        <f>IF(AND('Customer LTV'!$D$5&gt;=$N530,'Customer LTV'!$D$5&lt;$O530),"Y","N")</f>
        <v>Y</v>
      </c>
      <c r="Q530" t="str">
        <f>IF(AND('Customer LTV'!$D$6&gt;=$N530,'Customer LTV'!$D$6&lt;$O530),"Y","N")</f>
        <v>N</v>
      </c>
      <c r="R530" t="str">
        <f>INDEX(customers!$F:$F,MATCH(subscriptions!$B530,customers!$A:$A,0))</f>
        <v>Education</v>
      </c>
      <c r="S530" t="str">
        <f>INDEX(customers!$I:$I,MATCH(subscriptions!$B530,customers!$A:$A,0))</f>
        <v>Email</v>
      </c>
    </row>
    <row r="531" spans="1:19" x14ac:dyDescent="0.25">
      <c r="A531" t="s">
        <v>3948</v>
      </c>
      <c r="B531" t="s">
        <v>3944</v>
      </c>
      <c r="C531" t="s">
        <v>17</v>
      </c>
      <c r="D531" t="s">
        <v>5</v>
      </c>
      <c r="E531" s="26">
        <v>45087</v>
      </c>
      <c r="F531" s="26">
        <v>45452</v>
      </c>
      <c r="G531" t="s">
        <v>53</v>
      </c>
      <c r="H531">
        <v>50</v>
      </c>
      <c r="I531" s="26">
        <f t="shared" si="49"/>
        <v>44721</v>
      </c>
      <c r="J531" s="26">
        <f t="shared" si="50"/>
        <v>45453</v>
      </c>
      <c r="K531" s="26" t="str">
        <f t="shared" si="51"/>
        <v>Basic</v>
      </c>
      <c r="L531" s="26" t="str">
        <f t="shared" si="52"/>
        <v>Annual</v>
      </c>
      <c r="M531" s="26">
        <f t="shared" si="53"/>
        <v>44713</v>
      </c>
      <c r="N531" s="26">
        <f t="shared" ref="N531:O594" si="54">EOMONTH(E531,-1)+1</f>
        <v>45078</v>
      </c>
      <c r="O531" s="26">
        <f t="shared" si="54"/>
        <v>45444</v>
      </c>
      <c r="P531" t="str">
        <f>IF(AND('Customer LTV'!$D$5&gt;=$N531,'Customer LTV'!$D$5&lt;$O531),"Y","N")</f>
        <v>N</v>
      </c>
      <c r="Q531" t="str">
        <f>IF(AND('Customer LTV'!$D$6&gt;=$N531,'Customer LTV'!$D$6&lt;$O531),"Y","N")</f>
        <v>Y</v>
      </c>
      <c r="R531" t="str">
        <f>INDEX(customers!$F:$F,MATCH(subscriptions!$B531,customers!$A:$A,0))</f>
        <v>Education</v>
      </c>
      <c r="S531" t="str">
        <f>INDEX(customers!$I:$I,MATCH(subscriptions!$B531,customers!$A:$A,0))</f>
        <v>Email</v>
      </c>
    </row>
    <row r="532" spans="1:19" x14ac:dyDescent="0.25">
      <c r="A532" t="s">
        <v>3950</v>
      </c>
      <c r="B532" t="s">
        <v>3944</v>
      </c>
      <c r="C532" t="s">
        <v>17</v>
      </c>
      <c r="D532" t="s">
        <v>5</v>
      </c>
      <c r="E532" s="26">
        <v>45453</v>
      </c>
      <c r="F532" s="26">
        <v>45658</v>
      </c>
      <c r="G532" t="s">
        <v>53</v>
      </c>
      <c r="H532">
        <v>50</v>
      </c>
      <c r="I532" s="26">
        <f t="shared" si="49"/>
        <v>44721</v>
      </c>
      <c r="J532" s="26">
        <f t="shared" si="50"/>
        <v>45453</v>
      </c>
      <c r="K532" s="26" t="str">
        <f t="shared" si="51"/>
        <v>Basic</v>
      </c>
      <c r="L532" s="26" t="str">
        <f t="shared" si="52"/>
        <v>Annual</v>
      </c>
      <c r="M532" s="26">
        <f t="shared" si="53"/>
        <v>44713</v>
      </c>
      <c r="N532" s="26">
        <f t="shared" si="54"/>
        <v>45444</v>
      </c>
      <c r="O532" s="26">
        <f t="shared" si="54"/>
        <v>45658</v>
      </c>
      <c r="P532" t="str">
        <f>IF(AND('Customer LTV'!$D$5&gt;=$N532,'Customer LTV'!$D$5&lt;$O532),"Y","N")</f>
        <v>N</v>
      </c>
      <c r="Q532" t="str">
        <f>IF(AND('Customer LTV'!$D$6&gt;=$N532,'Customer LTV'!$D$6&lt;$O532),"Y","N")</f>
        <v>N</v>
      </c>
      <c r="R532" t="str">
        <f>INDEX(customers!$F:$F,MATCH(subscriptions!$B532,customers!$A:$A,0))</f>
        <v>Education</v>
      </c>
      <c r="S532" t="str">
        <f>INDEX(customers!$I:$I,MATCH(subscriptions!$B532,customers!$A:$A,0))</f>
        <v>Email</v>
      </c>
    </row>
    <row r="533" spans="1:19" x14ac:dyDescent="0.25">
      <c r="A533" t="s">
        <v>1567</v>
      </c>
      <c r="B533" t="s">
        <v>1566</v>
      </c>
      <c r="C533" t="s">
        <v>18</v>
      </c>
      <c r="D533" t="s">
        <v>4</v>
      </c>
      <c r="E533" s="26">
        <v>45523</v>
      </c>
      <c r="F533" s="26">
        <v>45553</v>
      </c>
      <c r="G533" t="s">
        <v>53</v>
      </c>
      <c r="H533">
        <v>135</v>
      </c>
      <c r="I533" s="26">
        <f t="shared" si="49"/>
        <v>45523</v>
      </c>
      <c r="J533" s="26">
        <f t="shared" si="50"/>
        <v>45647</v>
      </c>
      <c r="K533" s="26" t="str">
        <f t="shared" si="51"/>
        <v>Pro</v>
      </c>
      <c r="L533" s="26" t="str">
        <f t="shared" si="52"/>
        <v>Monthly</v>
      </c>
      <c r="M533" s="26">
        <f t="shared" si="53"/>
        <v>45505</v>
      </c>
      <c r="N533" s="26">
        <f t="shared" si="54"/>
        <v>45505</v>
      </c>
      <c r="O533" s="26">
        <f t="shared" si="54"/>
        <v>45536</v>
      </c>
      <c r="P533" t="str">
        <f>IF(AND('Customer LTV'!$D$5&gt;=$N533,'Customer LTV'!$D$5&lt;$O533),"Y","N")</f>
        <v>N</v>
      </c>
      <c r="Q533" t="str">
        <f>IF(AND('Customer LTV'!$D$6&gt;=$N533,'Customer LTV'!$D$6&lt;$O533),"Y","N")</f>
        <v>N</v>
      </c>
      <c r="R533" t="str">
        <f>INDEX(customers!$F:$F,MATCH(subscriptions!$B533,customers!$A:$A,0))</f>
        <v>Tech</v>
      </c>
      <c r="S533" t="str">
        <f>INDEX(customers!$I:$I,MATCH(subscriptions!$B533,customers!$A:$A,0))</f>
        <v>Social Media</v>
      </c>
    </row>
    <row r="534" spans="1:19" x14ac:dyDescent="0.25">
      <c r="A534" t="s">
        <v>1569</v>
      </c>
      <c r="B534" t="s">
        <v>1566</v>
      </c>
      <c r="C534" t="s">
        <v>18</v>
      </c>
      <c r="D534" t="s">
        <v>4</v>
      </c>
      <c r="E534" s="26">
        <v>45554</v>
      </c>
      <c r="F534" s="26">
        <v>45584</v>
      </c>
      <c r="G534" t="s">
        <v>53</v>
      </c>
      <c r="H534">
        <v>135</v>
      </c>
      <c r="I534" s="26">
        <f t="shared" si="49"/>
        <v>45523</v>
      </c>
      <c r="J534" s="26">
        <f t="shared" si="50"/>
        <v>45647</v>
      </c>
      <c r="K534" s="26" t="str">
        <f t="shared" si="51"/>
        <v>Pro</v>
      </c>
      <c r="L534" s="26" t="str">
        <f t="shared" si="52"/>
        <v>Monthly</v>
      </c>
      <c r="M534" s="26">
        <f t="shared" si="53"/>
        <v>45505</v>
      </c>
      <c r="N534" s="26">
        <f t="shared" si="54"/>
        <v>45536</v>
      </c>
      <c r="O534" s="26">
        <f t="shared" si="54"/>
        <v>45566</v>
      </c>
      <c r="P534" t="str">
        <f>IF(AND('Customer LTV'!$D$5&gt;=$N534,'Customer LTV'!$D$5&lt;$O534),"Y","N")</f>
        <v>N</v>
      </c>
      <c r="Q534" t="str">
        <f>IF(AND('Customer LTV'!$D$6&gt;=$N534,'Customer LTV'!$D$6&lt;$O534),"Y","N")</f>
        <v>N</v>
      </c>
      <c r="R534" t="str">
        <f>INDEX(customers!$F:$F,MATCH(subscriptions!$B534,customers!$A:$A,0))</f>
        <v>Tech</v>
      </c>
      <c r="S534" t="str">
        <f>INDEX(customers!$I:$I,MATCH(subscriptions!$B534,customers!$A:$A,0))</f>
        <v>Social Media</v>
      </c>
    </row>
    <row r="535" spans="1:19" x14ac:dyDescent="0.25">
      <c r="A535" t="s">
        <v>1572</v>
      </c>
      <c r="B535" t="s">
        <v>1566</v>
      </c>
      <c r="C535" t="s">
        <v>18</v>
      </c>
      <c r="D535" t="s">
        <v>4</v>
      </c>
      <c r="E535" s="26">
        <v>45585</v>
      </c>
      <c r="F535" s="26">
        <v>45615</v>
      </c>
      <c r="G535" t="s">
        <v>53</v>
      </c>
      <c r="H535">
        <v>135</v>
      </c>
      <c r="I535" s="26">
        <f t="shared" si="49"/>
        <v>45523</v>
      </c>
      <c r="J535" s="26">
        <f t="shared" si="50"/>
        <v>45647</v>
      </c>
      <c r="K535" s="26" t="str">
        <f t="shared" si="51"/>
        <v>Pro</v>
      </c>
      <c r="L535" s="26" t="str">
        <f t="shared" si="52"/>
        <v>Monthly</v>
      </c>
      <c r="M535" s="26">
        <f t="shared" si="53"/>
        <v>45505</v>
      </c>
      <c r="N535" s="26">
        <f t="shared" si="54"/>
        <v>45566</v>
      </c>
      <c r="O535" s="26">
        <f t="shared" si="54"/>
        <v>45597</v>
      </c>
      <c r="P535" t="str">
        <f>IF(AND('Customer LTV'!$D$5&gt;=$N535,'Customer LTV'!$D$5&lt;$O535),"Y","N")</f>
        <v>N</v>
      </c>
      <c r="Q535" t="str">
        <f>IF(AND('Customer LTV'!$D$6&gt;=$N535,'Customer LTV'!$D$6&lt;$O535),"Y","N")</f>
        <v>N</v>
      </c>
      <c r="R535" t="str">
        <f>INDEX(customers!$F:$F,MATCH(subscriptions!$B535,customers!$A:$A,0))</f>
        <v>Tech</v>
      </c>
      <c r="S535" t="str">
        <f>INDEX(customers!$I:$I,MATCH(subscriptions!$B535,customers!$A:$A,0))</f>
        <v>Social Media</v>
      </c>
    </row>
    <row r="536" spans="1:19" x14ac:dyDescent="0.25">
      <c r="A536" t="s">
        <v>1574</v>
      </c>
      <c r="B536" t="s">
        <v>1566</v>
      </c>
      <c r="C536" t="s">
        <v>18</v>
      </c>
      <c r="D536" t="s">
        <v>4</v>
      </c>
      <c r="E536" s="26">
        <v>45616</v>
      </c>
      <c r="F536" s="26">
        <v>45646</v>
      </c>
      <c r="G536" t="s">
        <v>53</v>
      </c>
      <c r="H536">
        <v>135</v>
      </c>
      <c r="I536" s="26">
        <f t="shared" si="49"/>
        <v>45523</v>
      </c>
      <c r="J536" s="26">
        <f t="shared" si="50"/>
        <v>45647</v>
      </c>
      <c r="K536" s="26" t="str">
        <f t="shared" si="51"/>
        <v>Pro</v>
      </c>
      <c r="L536" s="26" t="str">
        <f t="shared" si="52"/>
        <v>Monthly</v>
      </c>
      <c r="M536" s="26">
        <f t="shared" si="53"/>
        <v>45505</v>
      </c>
      <c r="N536" s="26">
        <f t="shared" si="54"/>
        <v>45597</v>
      </c>
      <c r="O536" s="26">
        <f t="shared" si="54"/>
        <v>45627</v>
      </c>
      <c r="P536" t="str">
        <f>IF(AND('Customer LTV'!$D$5&gt;=$N536,'Customer LTV'!$D$5&lt;$O536),"Y","N")</f>
        <v>N</v>
      </c>
      <c r="Q536" t="str">
        <f>IF(AND('Customer LTV'!$D$6&gt;=$N536,'Customer LTV'!$D$6&lt;$O536),"Y","N")</f>
        <v>N</v>
      </c>
      <c r="R536" t="str">
        <f>INDEX(customers!$F:$F,MATCH(subscriptions!$B536,customers!$A:$A,0))</f>
        <v>Tech</v>
      </c>
      <c r="S536" t="str">
        <f>INDEX(customers!$I:$I,MATCH(subscriptions!$B536,customers!$A:$A,0))</f>
        <v>Social Media</v>
      </c>
    </row>
    <row r="537" spans="1:19" x14ac:dyDescent="0.25">
      <c r="A537" t="s">
        <v>1577</v>
      </c>
      <c r="B537" t="s">
        <v>1566</v>
      </c>
      <c r="C537" t="s">
        <v>18</v>
      </c>
      <c r="D537" t="s">
        <v>4</v>
      </c>
      <c r="E537" s="26">
        <v>45647</v>
      </c>
      <c r="F537" s="26">
        <v>45658</v>
      </c>
      <c r="G537" t="s">
        <v>53</v>
      </c>
      <c r="H537">
        <v>135</v>
      </c>
      <c r="I537" s="26">
        <f t="shared" si="49"/>
        <v>45523</v>
      </c>
      <c r="J537" s="26">
        <f t="shared" si="50"/>
        <v>45647</v>
      </c>
      <c r="K537" s="26" t="str">
        <f t="shared" si="51"/>
        <v>Pro</v>
      </c>
      <c r="L537" s="26" t="str">
        <f t="shared" si="52"/>
        <v>Monthly</v>
      </c>
      <c r="M537" s="26">
        <f t="shared" si="53"/>
        <v>45505</v>
      </c>
      <c r="N537" s="26">
        <f t="shared" si="54"/>
        <v>45627</v>
      </c>
      <c r="O537" s="26">
        <f t="shared" si="54"/>
        <v>45658</v>
      </c>
      <c r="P537" t="str">
        <f>IF(AND('Customer LTV'!$D$5&gt;=$N537,'Customer LTV'!$D$5&lt;$O537),"Y","N")</f>
        <v>N</v>
      </c>
      <c r="Q537" t="str">
        <f>IF(AND('Customer LTV'!$D$6&gt;=$N537,'Customer LTV'!$D$6&lt;$O537),"Y","N")</f>
        <v>N</v>
      </c>
      <c r="R537" t="str">
        <f>INDEX(customers!$F:$F,MATCH(subscriptions!$B537,customers!$A:$A,0))</f>
        <v>Tech</v>
      </c>
      <c r="S537" t="str">
        <f>INDEX(customers!$I:$I,MATCH(subscriptions!$B537,customers!$A:$A,0))</f>
        <v>Social Media</v>
      </c>
    </row>
    <row r="538" spans="1:19" x14ac:dyDescent="0.25">
      <c r="A538" t="s">
        <v>3630</v>
      </c>
      <c r="B538" t="s">
        <v>3629</v>
      </c>
      <c r="C538" t="s">
        <v>18</v>
      </c>
      <c r="D538" t="s">
        <v>4</v>
      </c>
      <c r="E538" s="26">
        <v>44599</v>
      </c>
      <c r="F538" s="26">
        <v>44629</v>
      </c>
      <c r="G538" t="s">
        <v>53</v>
      </c>
      <c r="H538">
        <v>135</v>
      </c>
      <c r="I538" s="26">
        <f t="shared" si="49"/>
        <v>44599</v>
      </c>
      <c r="J538" s="26">
        <f t="shared" si="50"/>
        <v>44909</v>
      </c>
      <c r="K538" s="26" t="str">
        <f t="shared" si="51"/>
        <v>Pro</v>
      </c>
      <c r="L538" s="26" t="str">
        <f t="shared" si="52"/>
        <v>Monthly</v>
      </c>
      <c r="M538" s="26">
        <f t="shared" si="53"/>
        <v>44593</v>
      </c>
      <c r="N538" s="26">
        <f t="shared" si="54"/>
        <v>44593</v>
      </c>
      <c r="O538" s="26">
        <f t="shared" si="54"/>
        <v>44621</v>
      </c>
      <c r="P538" t="str">
        <f>IF(AND('Customer LTV'!$D$5&gt;=$N538,'Customer LTV'!$D$5&lt;$O538),"Y","N")</f>
        <v>N</v>
      </c>
      <c r="Q538" t="str">
        <f>IF(AND('Customer LTV'!$D$6&gt;=$N538,'Customer LTV'!$D$6&lt;$O538),"Y","N")</f>
        <v>N</v>
      </c>
      <c r="R538" t="str">
        <f>INDEX(customers!$F:$F,MATCH(subscriptions!$B538,customers!$A:$A,0))</f>
        <v>Other</v>
      </c>
      <c r="S538" t="str">
        <f>INDEX(customers!$I:$I,MATCH(subscriptions!$B538,customers!$A:$A,0))</f>
        <v>Paid Search</v>
      </c>
    </row>
    <row r="539" spans="1:19" x14ac:dyDescent="0.25">
      <c r="A539" t="s">
        <v>3633</v>
      </c>
      <c r="B539" t="s">
        <v>3629</v>
      </c>
      <c r="C539" t="s">
        <v>18</v>
      </c>
      <c r="D539" t="s">
        <v>4</v>
      </c>
      <c r="E539" s="26">
        <v>44630</v>
      </c>
      <c r="F539" s="26">
        <v>44660</v>
      </c>
      <c r="G539" t="s">
        <v>53</v>
      </c>
      <c r="H539">
        <v>135</v>
      </c>
      <c r="I539" s="26">
        <f t="shared" si="49"/>
        <v>44599</v>
      </c>
      <c r="J539" s="26">
        <f t="shared" si="50"/>
        <v>44909</v>
      </c>
      <c r="K539" s="26" t="str">
        <f t="shared" si="51"/>
        <v>Pro</v>
      </c>
      <c r="L539" s="26" t="str">
        <f t="shared" si="52"/>
        <v>Monthly</v>
      </c>
      <c r="M539" s="26">
        <f t="shared" si="53"/>
        <v>44593</v>
      </c>
      <c r="N539" s="26">
        <f t="shared" si="54"/>
        <v>44621</v>
      </c>
      <c r="O539" s="26">
        <f t="shared" si="54"/>
        <v>44652</v>
      </c>
      <c r="P539" t="str">
        <f>IF(AND('Customer LTV'!$D$5&gt;=$N539,'Customer LTV'!$D$5&lt;$O539),"Y","N")</f>
        <v>N</v>
      </c>
      <c r="Q539" t="str">
        <f>IF(AND('Customer LTV'!$D$6&gt;=$N539,'Customer LTV'!$D$6&lt;$O539),"Y","N")</f>
        <v>N</v>
      </c>
      <c r="R539" t="str">
        <f>INDEX(customers!$F:$F,MATCH(subscriptions!$B539,customers!$A:$A,0))</f>
        <v>Other</v>
      </c>
      <c r="S539" t="str">
        <f>INDEX(customers!$I:$I,MATCH(subscriptions!$B539,customers!$A:$A,0))</f>
        <v>Paid Search</v>
      </c>
    </row>
    <row r="540" spans="1:19" x14ac:dyDescent="0.25">
      <c r="A540" t="s">
        <v>3635</v>
      </c>
      <c r="B540" t="s">
        <v>3629</v>
      </c>
      <c r="C540" t="s">
        <v>18</v>
      </c>
      <c r="D540" t="s">
        <v>4</v>
      </c>
      <c r="E540" s="26">
        <v>44661</v>
      </c>
      <c r="F540" s="26">
        <v>44691</v>
      </c>
      <c r="G540" t="s">
        <v>53</v>
      </c>
      <c r="H540">
        <v>135</v>
      </c>
      <c r="I540" s="26">
        <f t="shared" si="49"/>
        <v>44599</v>
      </c>
      <c r="J540" s="26">
        <f t="shared" si="50"/>
        <v>44909</v>
      </c>
      <c r="K540" s="26" t="str">
        <f t="shared" si="51"/>
        <v>Pro</v>
      </c>
      <c r="L540" s="26" t="str">
        <f t="shared" si="52"/>
        <v>Monthly</v>
      </c>
      <c r="M540" s="26">
        <f t="shared" si="53"/>
        <v>44593</v>
      </c>
      <c r="N540" s="26">
        <f t="shared" si="54"/>
        <v>44652</v>
      </c>
      <c r="O540" s="26">
        <f t="shared" si="54"/>
        <v>44682</v>
      </c>
      <c r="P540" t="str">
        <f>IF(AND('Customer LTV'!$D$5&gt;=$N540,'Customer LTV'!$D$5&lt;$O540),"Y","N")</f>
        <v>N</v>
      </c>
      <c r="Q540" t="str">
        <f>IF(AND('Customer LTV'!$D$6&gt;=$N540,'Customer LTV'!$D$6&lt;$O540),"Y","N")</f>
        <v>N</v>
      </c>
      <c r="R540" t="str">
        <f>INDEX(customers!$F:$F,MATCH(subscriptions!$B540,customers!$A:$A,0))</f>
        <v>Other</v>
      </c>
      <c r="S540" t="str">
        <f>INDEX(customers!$I:$I,MATCH(subscriptions!$B540,customers!$A:$A,0))</f>
        <v>Paid Search</v>
      </c>
    </row>
    <row r="541" spans="1:19" x14ac:dyDescent="0.25">
      <c r="A541" t="s">
        <v>3638</v>
      </c>
      <c r="B541" t="s">
        <v>3629</v>
      </c>
      <c r="C541" t="s">
        <v>18</v>
      </c>
      <c r="D541" t="s">
        <v>4</v>
      </c>
      <c r="E541" s="26">
        <v>44692</v>
      </c>
      <c r="F541" s="26">
        <v>44722</v>
      </c>
      <c r="G541" t="s">
        <v>53</v>
      </c>
      <c r="H541">
        <v>135</v>
      </c>
      <c r="I541" s="26">
        <f t="shared" si="49"/>
        <v>44599</v>
      </c>
      <c r="J541" s="26">
        <f t="shared" si="50"/>
        <v>44909</v>
      </c>
      <c r="K541" s="26" t="str">
        <f t="shared" si="51"/>
        <v>Pro</v>
      </c>
      <c r="L541" s="26" t="str">
        <f t="shared" si="52"/>
        <v>Monthly</v>
      </c>
      <c r="M541" s="26">
        <f t="shared" si="53"/>
        <v>44593</v>
      </c>
      <c r="N541" s="26">
        <f t="shared" si="54"/>
        <v>44682</v>
      </c>
      <c r="O541" s="26">
        <f t="shared" si="54"/>
        <v>44713</v>
      </c>
      <c r="P541" t="str">
        <f>IF(AND('Customer LTV'!$D$5&gt;=$N541,'Customer LTV'!$D$5&lt;$O541),"Y","N")</f>
        <v>N</v>
      </c>
      <c r="Q541" t="str">
        <f>IF(AND('Customer LTV'!$D$6&gt;=$N541,'Customer LTV'!$D$6&lt;$O541),"Y","N")</f>
        <v>N</v>
      </c>
      <c r="R541" t="str">
        <f>INDEX(customers!$F:$F,MATCH(subscriptions!$B541,customers!$A:$A,0))</f>
        <v>Other</v>
      </c>
      <c r="S541" t="str">
        <f>INDEX(customers!$I:$I,MATCH(subscriptions!$B541,customers!$A:$A,0))</f>
        <v>Paid Search</v>
      </c>
    </row>
    <row r="542" spans="1:19" x14ac:dyDescent="0.25">
      <c r="A542" t="s">
        <v>3640</v>
      </c>
      <c r="B542" t="s">
        <v>3629</v>
      </c>
      <c r="C542" t="s">
        <v>18</v>
      </c>
      <c r="D542" t="s">
        <v>4</v>
      </c>
      <c r="E542" s="26">
        <v>44723</v>
      </c>
      <c r="F542" s="26">
        <v>44753</v>
      </c>
      <c r="G542" t="s">
        <v>53</v>
      </c>
      <c r="H542">
        <v>135</v>
      </c>
      <c r="I542" s="26">
        <f t="shared" si="49"/>
        <v>44599</v>
      </c>
      <c r="J542" s="26">
        <f t="shared" si="50"/>
        <v>44909</v>
      </c>
      <c r="K542" s="26" t="str">
        <f t="shared" si="51"/>
        <v>Pro</v>
      </c>
      <c r="L542" s="26" t="str">
        <f t="shared" si="52"/>
        <v>Monthly</v>
      </c>
      <c r="M542" s="26">
        <f t="shared" si="53"/>
        <v>44593</v>
      </c>
      <c r="N542" s="26">
        <f t="shared" si="54"/>
        <v>44713</v>
      </c>
      <c r="O542" s="26">
        <f t="shared" si="54"/>
        <v>44743</v>
      </c>
      <c r="P542" t="str">
        <f>IF(AND('Customer LTV'!$D$5&gt;=$N542,'Customer LTV'!$D$5&lt;$O542),"Y","N")</f>
        <v>N</v>
      </c>
      <c r="Q542" t="str">
        <f>IF(AND('Customer LTV'!$D$6&gt;=$N542,'Customer LTV'!$D$6&lt;$O542),"Y","N")</f>
        <v>N</v>
      </c>
      <c r="R542" t="str">
        <f>INDEX(customers!$F:$F,MATCH(subscriptions!$B542,customers!$A:$A,0))</f>
        <v>Other</v>
      </c>
      <c r="S542" t="str">
        <f>INDEX(customers!$I:$I,MATCH(subscriptions!$B542,customers!$A:$A,0))</f>
        <v>Paid Search</v>
      </c>
    </row>
    <row r="543" spans="1:19" x14ac:dyDescent="0.25">
      <c r="A543" t="s">
        <v>3643</v>
      </c>
      <c r="B543" t="s">
        <v>3629</v>
      </c>
      <c r="C543" t="s">
        <v>18</v>
      </c>
      <c r="D543" t="s">
        <v>4</v>
      </c>
      <c r="E543" s="26">
        <v>44754</v>
      </c>
      <c r="F543" s="26">
        <v>44784</v>
      </c>
      <c r="G543" t="s">
        <v>55</v>
      </c>
      <c r="H543">
        <v>135</v>
      </c>
      <c r="I543" s="26">
        <f t="shared" si="49"/>
        <v>44599</v>
      </c>
      <c r="J543" s="26">
        <f t="shared" si="50"/>
        <v>44909</v>
      </c>
      <c r="K543" s="26" t="str">
        <f t="shared" si="51"/>
        <v>Pro</v>
      </c>
      <c r="L543" s="26" t="str">
        <f t="shared" si="52"/>
        <v>Monthly</v>
      </c>
      <c r="M543" s="26">
        <f t="shared" si="53"/>
        <v>44593</v>
      </c>
      <c r="N543" s="26">
        <f t="shared" si="54"/>
        <v>44743</v>
      </c>
      <c r="O543" s="26">
        <f t="shared" si="54"/>
        <v>44774</v>
      </c>
      <c r="P543" t="str">
        <f>IF(AND('Customer LTV'!$D$5&gt;=$N543,'Customer LTV'!$D$5&lt;$O543),"Y","N")</f>
        <v>N</v>
      </c>
      <c r="Q543" t="str">
        <f>IF(AND('Customer LTV'!$D$6&gt;=$N543,'Customer LTV'!$D$6&lt;$O543),"Y","N")</f>
        <v>N</v>
      </c>
      <c r="R543" t="str">
        <f>INDEX(customers!$F:$F,MATCH(subscriptions!$B543,customers!$A:$A,0))</f>
        <v>Other</v>
      </c>
      <c r="S543" t="str">
        <f>INDEX(customers!$I:$I,MATCH(subscriptions!$B543,customers!$A:$A,0))</f>
        <v>Paid Search</v>
      </c>
    </row>
    <row r="544" spans="1:19" x14ac:dyDescent="0.25">
      <c r="A544" t="s">
        <v>3645</v>
      </c>
      <c r="B544" t="s">
        <v>3629</v>
      </c>
      <c r="C544" t="s">
        <v>19</v>
      </c>
      <c r="D544" t="s">
        <v>4</v>
      </c>
      <c r="E544" s="26">
        <v>44785</v>
      </c>
      <c r="F544" s="26">
        <v>44815</v>
      </c>
      <c r="G544" t="s">
        <v>53</v>
      </c>
      <c r="H544">
        <v>315</v>
      </c>
      <c r="I544" s="26">
        <f t="shared" si="49"/>
        <v>44599</v>
      </c>
      <c r="J544" s="26">
        <f t="shared" si="50"/>
        <v>44909</v>
      </c>
      <c r="K544" s="26" t="str">
        <f t="shared" si="51"/>
        <v>Pro</v>
      </c>
      <c r="L544" s="26" t="str">
        <f t="shared" si="52"/>
        <v>Monthly</v>
      </c>
      <c r="M544" s="26">
        <f t="shared" si="53"/>
        <v>44593</v>
      </c>
      <c r="N544" s="26">
        <f t="shared" si="54"/>
        <v>44774</v>
      </c>
      <c r="O544" s="26">
        <f t="shared" si="54"/>
        <v>44805</v>
      </c>
      <c r="P544" t="str">
        <f>IF(AND('Customer LTV'!$D$5&gt;=$N544,'Customer LTV'!$D$5&lt;$O544),"Y","N")</f>
        <v>N</v>
      </c>
      <c r="Q544" t="str">
        <f>IF(AND('Customer LTV'!$D$6&gt;=$N544,'Customer LTV'!$D$6&lt;$O544),"Y","N")</f>
        <v>N</v>
      </c>
      <c r="R544" t="str">
        <f>INDEX(customers!$F:$F,MATCH(subscriptions!$B544,customers!$A:$A,0))</f>
        <v>Other</v>
      </c>
      <c r="S544" t="str">
        <f>INDEX(customers!$I:$I,MATCH(subscriptions!$B544,customers!$A:$A,0))</f>
        <v>Paid Search</v>
      </c>
    </row>
    <row r="545" spans="1:19" x14ac:dyDescent="0.25">
      <c r="A545" t="s">
        <v>3647</v>
      </c>
      <c r="B545" t="s">
        <v>3629</v>
      </c>
      <c r="C545" t="s">
        <v>19</v>
      </c>
      <c r="D545" t="s">
        <v>4</v>
      </c>
      <c r="E545" s="26">
        <v>44816</v>
      </c>
      <c r="F545" s="26">
        <v>44846</v>
      </c>
      <c r="G545" t="s">
        <v>53</v>
      </c>
      <c r="H545">
        <v>315</v>
      </c>
      <c r="I545" s="26">
        <f t="shared" si="49"/>
        <v>44599</v>
      </c>
      <c r="J545" s="26">
        <f t="shared" si="50"/>
        <v>44909</v>
      </c>
      <c r="K545" s="26" t="str">
        <f t="shared" si="51"/>
        <v>Pro</v>
      </c>
      <c r="L545" s="26" t="str">
        <f t="shared" si="52"/>
        <v>Monthly</v>
      </c>
      <c r="M545" s="26">
        <f t="shared" si="53"/>
        <v>44593</v>
      </c>
      <c r="N545" s="26">
        <f t="shared" si="54"/>
        <v>44805</v>
      </c>
      <c r="O545" s="26">
        <f t="shared" si="54"/>
        <v>44835</v>
      </c>
      <c r="P545" t="str">
        <f>IF(AND('Customer LTV'!$D$5&gt;=$N545,'Customer LTV'!$D$5&lt;$O545),"Y","N")</f>
        <v>N</v>
      </c>
      <c r="Q545" t="str">
        <f>IF(AND('Customer LTV'!$D$6&gt;=$N545,'Customer LTV'!$D$6&lt;$O545),"Y","N")</f>
        <v>N</v>
      </c>
      <c r="R545" t="str">
        <f>INDEX(customers!$F:$F,MATCH(subscriptions!$B545,customers!$A:$A,0))</f>
        <v>Other</v>
      </c>
      <c r="S545" t="str">
        <f>INDEX(customers!$I:$I,MATCH(subscriptions!$B545,customers!$A:$A,0))</f>
        <v>Paid Search</v>
      </c>
    </row>
    <row r="546" spans="1:19" x14ac:dyDescent="0.25">
      <c r="A546" t="s">
        <v>3650</v>
      </c>
      <c r="B546" t="s">
        <v>3629</v>
      </c>
      <c r="C546" t="s">
        <v>19</v>
      </c>
      <c r="D546" t="s">
        <v>4</v>
      </c>
      <c r="E546" s="26">
        <v>44847</v>
      </c>
      <c r="F546" s="26">
        <v>44877</v>
      </c>
      <c r="G546" t="s">
        <v>53</v>
      </c>
      <c r="H546">
        <v>315</v>
      </c>
      <c r="I546" s="26">
        <f t="shared" si="49"/>
        <v>44599</v>
      </c>
      <c r="J546" s="26">
        <f t="shared" si="50"/>
        <v>44909</v>
      </c>
      <c r="K546" s="26" t="str">
        <f t="shared" si="51"/>
        <v>Pro</v>
      </c>
      <c r="L546" s="26" t="str">
        <f t="shared" si="52"/>
        <v>Monthly</v>
      </c>
      <c r="M546" s="26">
        <f t="shared" si="53"/>
        <v>44593</v>
      </c>
      <c r="N546" s="26">
        <f t="shared" si="54"/>
        <v>44835</v>
      </c>
      <c r="O546" s="26">
        <f t="shared" si="54"/>
        <v>44866</v>
      </c>
      <c r="P546" t="str">
        <f>IF(AND('Customer LTV'!$D$5&gt;=$N546,'Customer LTV'!$D$5&lt;$O546),"Y","N")</f>
        <v>N</v>
      </c>
      <c r="Q546" t="str">
        <f>IF(AND('Customer LTV'!$D$6&gt;=$N546,'Customer LTV'!$D$6&lt;$O546),"Y","N")</f>
        <v>N</v>
      </c>
      <c r="R546" t="str">
        <f>INDEX(customers!$F:$F,MATCH(subscriptions!$B546,customers!$A:$A,0))</f>
        <v>Other</v>
      </c>
      <c r="S546" t="str">
        <f>INDEX(customers!$I:$I,MATCH(subscriptions!$B546,customers!$A:$A,0))</f>
        <v>Paid Search</v>
      </c>
    </row>
    <row r="547" spans="1:19" x14ac:dyDescent="0.25">
      <c r="A547" t="s">
        <v>3652</v>
      </c>
      <c r="B547" t="s">
        <v>3629</v>
      </c>
      <c r="C547" t="s">
        <v>19</v>
      </c>
      <c r="D547" t="s">
        <v>4</v>
      </c>
      <c r="E547" s="26">
        <v>44878</v>
      </c>
      <c r="F547" s="26">
        <v>44908</v>
      </c>
      <c r="G547" t="s">
        <v>53</v>
      </c>
      <c r="H547">
        <v>315</v>
      </c>
      <c r="I547" s="26">
        <f t="shared" si="49"/>
        <v>44599</v>
      </c>
      <c r="J547" s="26">
        <f t="shared" si="50"/>
        <v>44909</v>
      </c>
      <c r="K547" s="26" t="str">
        <f t="shared" si="51"/>
        <v>Pro</v>
      </c>
      <c r="L547" s="26" t="str">
        <f t="shared" si="52"/>
        <v>Monthly</v>
      </c>
      <c r="M547" s="26">
        <f t="shared" si="53"/>
        <v>44593</v>
      </c>
      <c r="N547" s="26">
        <f t="shared" si="54"/>
        <v>44866</v>
      </c>
      <c r="O547" s="26">
        <f t="shared" si="54"/>
        <v>44896</v>
      </c>
      <c r="P547" t="str">
        <f>IF(AND('Customer LTV'!$D$5&gt;=$N547,'Customer LTV'!$D$5&lt;$O547),"Y","N")</f>
        <v>N</v>
      </c>
      <c r="Q547" t="str">
        <f>IF(AND('Customer LTV'!$D$6&gt;=$N547,'Customer LTV'!$D$6&lt;$O547),"Y","N")</f>
        <v>N</v>
      </c>
      <c r="R547" t="str">
        <f>INDEX(customers!$F:$F,MATCH(subscriptions!$B547,customers!$A:$A,0))</f>
        <v>Other</v>
      </c>
      <c r="S547" t="str">
        <f>INDEX(customers!$I:$I,MATCH(subscriptions!$B547,customers!$A:$A,0))</f>
        <v>Paid Search</v>
      </c>
    </row>
    <row r="548" spans="1:19" x14ac:dyDescent="0.25">
      <c r="A548" t="s">
        <v>3655</v>
      </c>
      <c r="B548" t="s">
        <v>3629</v>
      </c>
      <c r="C548" t="s">
        <v>19</v>
      </c>
      <c r="D548" t="s">
        <v>4</v>
      </c>
      <c r="E548" s="26">
        <v>44909</v>
      </c>
      <c r="F548" s="26">
        <v>44927</v>
      </c>
      <c r="G548" t="s">
        <v>56</v>
      </c>
      <c r="H548">
        <v>315</v>
      </c>
      <c r="I548" s="26">
        <f t="shared" si="49"/>
        <v>44599</v>
      </c>
      <c r="J548" s="26">
        <f t="shared" si="50"/>
        <v>44909</v>
      </c>
      <c r="K548" s="26" t="str">
        <f t="shared" si="51"/>
        <v>Pro</v>
      </c>
      <c r="L548" s="26" t="str">
        <f t="shared" si="52"/>
        <v>Monthly</v>
      </c>
      <c r="M548" s="26">
        <f t="shared" si="53"/>
        <v>44593</v>
      </c>
      <c r="N548" s="26">
        <f t="shared" si="54"/>
        <v>44896</v>
      </c>
      <c r="O548" s="26">
        <f t="shared" si="54"/>
        <v>44927</v>
      </c>
      <c r="P548" t="str">
        <f>IF(AND('Customer LTV'!$D$5&gt;=$N548,'Customer LTV'!$D$5&lt;$O548),"Y","N")</f>
        <v>N</v>
      </c>
      <c r="Q548" t="str">
        <f>IF(AND('Customer LTV'!$D$6&gt;=$N548,'Customer LTV'!$D$6&lt;$O548),"Y","N")</f>
        <v>N</v>
      </c>
      <c r="R548" t="str">
        <f>INDEX(customers!$F:$F,MATCH(subscriptions!$B548,customers!$A:$A,0))</f>
        <v>Other</v>
      </c>
      <c r="S548" t="str">
        <f>INDEX(customers!$I:$I,MATCH(subscriptions!$B548,customers!$A:$A,0))</f>
        <v>Paid Search</v>
      </c>
    </row>
    <row r="549" spans="1:19" x14ac:dyDescent="0.25">
      <c r="A549" t="s">
        <v>287</v>
      </c>
      <c r="B549" t="s">
        <v>286</v>
      </c>
      <c r="C549" t="s">
        <v>17</v>
      </c>
      <c r="D549" t="s">
        <v>4</v>
      </c>
      <c r="E549" s="26">
        <v>44666</v>
      </c>
      <c r="F549" s="26">
        <v>44696</v>
      </c>
      <c r="G549" t="s">
        <v>53</v>
      </c>
      <c r="H549">
        <v>75</v>
      </c>
      <c r="I549" s="26">
        <f t="shared" si="49"/>
        <v>44666</v>
      </c>
      <c r="J549" s="26">
        <f t="shared" si="50"/>
        <v>45596</v>
      </c>
      <c r="K549" s="26" t="str">
        <f t="shared" si="51"/>
        <v>Basic</v>
      </c>
      <c r="L549" s="26" t="str">
        <f t="shared" si="52"/>
        <v>Monthly</v>
      </c>
      <c r="M549" s="26">
        <f t="shared" si="53"/>
        <v>44652</v>
      </c>
      <c r="N549" s="26">
        <f t="shared" si="54"/>
        <v>44652</v>
      </c>
      <c r="O549" s="26">
        <f t="shared" si="54"/>
        <v>44682</v>
      </c>
      <c r="P549" t="str">
        <f>IF(AND('Customer LTV'!$D$5&gt;=$N549,'Customer LTV'!$D$5&lt;$O549),"Y","N")</f>
        <v>N</v>
      </c>
      <c r="Q549" t="str">
        <f>IF(AND('Customer LTV'!$D$6&gt;=$N549,'Customer LTV'!$D$6&lt;$O549),"Y","N")</f>
        <v>N</v>
      </c>
      <c r="R549" t="str">
        <f>INDEX(customers!$F:$F,MATCH(subscriptions!$B549,customers!$A:$A,0))</f>
        <v>Retail</v>
      </c>
      <c r="S549" t="str">
        <f>INDEX(customers!$I:$I,MATCH(subscriptions!$B549,customers!$A:$A,0))</f>
        <v>Email</v>
      </c>
    </row>
    <row r="550" spans="1:19" x14ac:dyDescent="0.25">
      <c r="A550" t="s">
        <v>290</v>
      </c>
      <c r="B550" t="s">
        <v>286</v>
      </c>
      <c r="C550" t="s">
        <v>17</v>
      </c>
      <c r="D550" t="s">
        <v>4</v>
      </c>
      <c r="E550" s="26">
        <v>44697</v>
      </c>
      <c r="F550" s="26">
        <v>44727</v>
      </c>
      <c r="G550" t="s">
        <v>53</v>
      </c>
      <c r="H550">
        <v>75</v>
      </c>
      <c r="I550" s="26">
        <f t="shared" si="49"/>
        <v>44666</v>
      </c>
      <c r="J550" s="26">
        <f t="shared" si="50"/>
        <v>45596</v>
      </c>
      <c r="K550" s="26" t="str">
        <f t="shared" si="51"/>
        <v>Basic</v>
      </c>
      <c r="L550" s="26" t="str">
        <f t="shared" si="52"/>
        <v>Monthly</v>
      </c>
      <c r="M550" s="26">
        <f t="shared" si="53"/>
        <v>44652</v>
      </c>
      <c r="N550" s="26">
        <f t="shared" si="54"/>
        <v>44682</v>
      </c>
      <c r="O550" s="26">
        <f t="shared" si="54"/>
        <v>44713</v>
      </c>
      <c r="P550" t="str">
        <f>IF(AND('Customer LTV'!$D$5&gt;=$N550,'Customer LTV'!$D$5&lt;$O550),"Y","N")</f>
        <v>N</v>
      </c>
      <c r="Q550" t="str">
        <f>IF(AND('Customer LTV'!$D$6&gt;=$N550,'Customer LTV'!$D$6&lt;$O550),"Y","N")</f>
        <v>N</v>
      </c>
      <c r="R550" t="str">
        <f>INDEX(customers!$F:$F,MATCH(subscriptions!$B550,customers!$A:$A,0))</f>
        <v>Retail</v>
      </c>
      <c r="S550" t="str">
        <f>INDEX(customers!$I:$I,MATCH(subscriptions!$B550,customers!$A:$A,0))</f>
        <v>Email</v>
      </c>
    </row>
    <row r="551" spans="1:19" x14ac:dyDescent="0.25">
      <c r="A551" t="s">
        <v>292</v>
      </c>
      <c r="B551" t="s">
        <v>286</v>
      </c>
      <c r="C551" t="s">
        <v>17</v>
      </c>
      <c r="D551" t="s">
        <v>4</v>
      </c>
      <c r="E551" s="26">
        <v>44728</v>
      </c>
      <c r="F551" s="26">
        <v>44758</v>
      </c>
      <c r="G551" t="s">
        <v>53</v>
      </c>
      <c r="H551">
        <v>75</v>
      </c>
      <c r="I551" s="26">
        <f t="shared" si="49"/>
        <v>44666</v>
      </c>
      <c r="J551" s="26">
        <f t="shared" si="50"/>
        <v>45596</v>
      </c>
      <c r="K551" s="26" t="str">
        <f t="shared" si="51"/>
        <v>Basic</v>
      </c>
      <c r="L551" s="26" t="str">
        <f t="shared" si="52"/>
        <v>Monthly</v>
      </c>
      <c r="M551" s="26">
        <f t="shared" si="53"/>
        <v>44652</v>
      </c>
      <c r="N551" s="26">
        <f t="shared" si="54"/>
        <v>44713</v>
      </c>
      <c r="O551" s="26">
        <f t="shared" si="54"/>
        <v>44743</v>
      </c>
      <c r="P551" t="str">
        <f>IF(AND('Customer LTV'!$D$5&gt;=$N551,'Customer LTV'!$D$5&lt;$O551),"Y","N")</f>
        <v>N</v>
      </c>
      <c r="Q551" t="str">
        <f>IF(AND('Customer LTV'!$D$6&gt;=$N551,'Customer LTV'!$D$6&lt;$O551),"Y","N")</f>
        <v>N</v>
      </c>
      <c r="R551" t="str">
        <f>INDEX(customers!$F:$F,MATCH(subscriptions!$B551,customers!$A:$A,0))</f>
        <v>Retail</v>
      </c>
      <c r="S551" t="str">
        <f>INDEX(customers!$I:$I,MATCH(subscriptions!$B551,customers!$A:$A,0))</f>
        <v>Email</v>
      </c>
    </row>
    <row r="552" spans="1:19" x14ac:dyDescent="0.25">
      <c r="A552" t="s">
        <v>295</v>
      </c>
      <c r="B552" t="s">
        <v>286</v>
      </c>
      <c r="C552" t="s">
        <v>17</v>
      </c>
      <c r="D552" t="s">
        <v>4</v>
      </c>
      <c r="E552" s="26">
        <v>44759</v>
      </c>
      <c r="F552" s="26">
        <v>44789</v>
      </c>
      <c r="G552" t="s">
        <v>55</v>
      </c>
      <c r="H552">
        <v>75</v>
      </c>
      <c r="I552" s="26">
        <f t="shared" si="49"/>
        <v>44666</v>
      </c>
      <c r="J552" s="26">
        <f t="shared" si="50"/>
        <v>45596</v>
      </c>
      <c r="K552" s="26" t="str">
        <f t="shared" si="51"/>
        <v>Basic</v>
      </c>
      <c r="L552" s="26" t="str">
        <f t="shared" si="52"/>
        <v>Monthly</v>
      </c>
      <c r="M552" s="26">
        <f t="shared" si="53"/>
        <v>44652</v>
      </c>
      <c r="N552" s="26">
        <f t="shared" si="54"/>
        <v>44743</v>
      </c>
      <c r="O552" s="26">
        <f t="shared" si="54"/>
        <v>44774</v>
      </c>
      <c r="P552" t="str">
        <f>IF(AND('Customer LTV'!$D$5&gt;=$N552,'Customer LTV'!$D$5&lt;$O552),"Y","N")</f>
        <v>N</v>
      </c>
      <c r="Q552" t="str">
        <f>IF(AND('Customer LTV'!$D$6&gt;=$N552,'Customer LTV'!$D$6&lt;$O552),"Y","N")</f>
        <v>N</v>
      </c>
      <c r="R552" t="str">
        <f>INDEX(customers!$F:$F,MATCH(subscriptions!$B552,customers!$A:$A,0))</f>
        <v>Retail</v>
      </c>
      <c r="S552" t="str">
        <f>INDEX(customers!$I:$I,MATCH(subscriptions!$B552,customers!$A:$A,0))</f>
        <v>Email</v>
      </c>
    </row>
    <row r="553" spans="1:19" x14ac:dyDescent="0.25">
      <c r="A553" t="s">
        <v>297</v>
      </c>
      <c r="B553" t="s">
        <v>286</v>
      </c>
      <c r="C553" t="s">
        <v>18</v>
      </c>
      <c r="D553" t="s">
        <v>4</v>
      </c>
      <c r="E553" s="26">
        <v>44790</v>
      </c>
      <c r="F553" s="26">
        <v>44820</v>
      </c>
      <c r="G553" t="s">
        <v>53</v>
      </c>
      <c r="H553">
        <v>135</v>
      </c>
      <c r="I553" s="26">
        <f t="shared" si="49"/>
        <v>44666</v>
      </c>
      <c r="J553" s="26">
        <f t="shared" si="50"/>
        <v>45596</v>
      </c>
      <c r="K553" s="26" t="str">
        <f t="shared" si="51"/>
        <v>Basic</v>
      </c>
      <c r="L553" s="26" t="str">
        <f t="shared" si="52"/>
        <v>Monthly</v>
      </c>
      <c r="M553" s="26">
        <f t="shared" si="53"/>
        <v>44652</v>
      </c>
      <c r="N553" s="26">
        <f t="shared" si="54"/>
        <v>44774</v>
      </c>
      <c r="O553" s="26">
        <f t="shared" si="54"/>
        <v>44805</v>
      </c>
      <c r="P553" t="str">
        <f>IF(AND('Customer LTV'!$D$5&gt;=$N553,'Customer LTV'!$D$5&lt;$O553),"Y","N")</f>
        <v>N</v>
      </c>
      <c r="Q553" t="str">
        <f>IF(AND('Customer LTV'!$D$6&gt;=$N553,'Customer LTV'!$D$6&lt;$O553),"Y","N")</f>
        <v>N</v>
      </c>
      <c r="R553" t="str">
        <f>INDEX(customers!$F:$F,MATCH(subscriptions!$B553,customers!$A:$A,0))</f>
        <v>Retail</v>
      </c>
      <c r="S553" t="str">
        <f>INDEX(customers!$I:$I,MATCH(subscriptions!$B553,customers!$A:$A,0))</f>
        <v>Email</v>
      </c>
    </row>
    <row r="554" spans="1:19" x14ac:dyDescent="0.25">
      <c r="A554" t="s">
        <v>299</v>
      </c>
      <c r="B554" t="s">
        <v>286</v>
      </c>
      <c r="C554" t="s">
        <v>18</v>
      </c>
      <c r="D554" t="s">
        <v>4</v>
      </c>
      <c r="E554" s="26">
        <v>44821</v>
      </c>
      <c r="F554" s="26">
        <v>44851</v>
      </c>
      <c r="G554" t="s">
        <v>53</v>
      </c>
      <c r="H554">
        <v>135</v>
      </c>
      <c r="I554" s="26">
        <f t="shared" si="49"/>
        <v>44666</v>
      </c>
      <c r="J554" s="26">
        <f t="shared" si="50"/>
        <v>45596</v>
      </c>
      <c r="K554" s="26" t="str">
        <f t="shared" si="51"/>
        <v>Basic</v>
      </c>
      <c r="L554" s="26" t="str">
        <f t="shared" si="52"/>
        <v>Monthly</v>
      </c>
      <c r="M554" s="26">
        <f t="shared" si="53"/>
        <v>44652</v>
      </c>
      <c r="N554" s="26">
        <f t="shared" si="54"/>
        <v>44805</v>
      </c>
      <c r="O554" s="26">
        <f t="shared" si="54"/>
        <v>44835</v>
      </c>
      <c r="P554" t="str">
        <f>IF(AND('Customer LTV'!$D$5&gt;=$N554,'Customer LTV'!$D$5&lt;$O554),"Y","N")</f>
        <v>N</v>
      </c>
      <c r="Q554" t="str">
        <f>IF(AND('Customer LTV'!$D$6&gt;=$N554,'Customer LTV'!$D$6&lt;$O554),"Y","N")</f>
        <v>N</v>
      </c>
      <c r="R554" t="str">
        <f>INDEX(customers!$F:$F,MATCH(subscriptions!$B554,customers!$A:$A,0))</f>
        <v>Retail</v>
      </c>
      <c r="S554" t="str">
        <f>INDEX(customers!$I:$I,MATCH(subscriptions!$B554,customers!$A:$A,0))</f>
        <v>Email</v>
      </c>
    </row>
    <row r="555" spans="1:19" x14ac:dyDescent="0.25">
      <c r="A555" t="s">
        <v>302</v>
      </c>
      <c r="B555" t="s">
        <v>286</v>
      </c>
      <c r="C555" t="s">
        <v>18</v>
      </c>
      <c r="D555" t="s">
        <v>4</v>
      </c>
      <c r="E555" s="26">
        <v>44852</v>
      </c>
      <c r="F555" s="26">
        <v>44882</v>
      </c>
      <c r="G555" t="s">
        <v>53</v>
      </c>
      <c r="H555">
        <v>135</v>
      </c>
      <c r="I555" s="26">
        <f t="shared" si="49"/>
        <v>44666</v>
      </c>
      <c r="J555" s="26">
        <f t="shared" si="50"/>
        <v>45596</v>
      </c>
      <c r="K555" s="26" t="str">
        <f t="shared" si="51"/>
        <v>Basic</v>
      </c>
      <c r="L555" s="26" t="str">
        <f t="shared" si="52"/>
        <v>Monthly</v>
      </c>
      <c r="M555" s="26">
        <f t="shared" si="53"/>
        <v>44652</v>
      </c>
      <c r="N555" s="26">
        <f t="shared" si="54"/>
        <v>44835</v>
      </c>
      <c r="O555" s="26">
        <f t="shared" si="54"/>
        <v>44866</v>
      </c>
      <c r="P555" t="str">
        <f>IF(AND('Customer LTV'!$D$5&gt;=$N555,'Customer LTV'!$D$5&lt;$O555),"Y","N")</f>
        <v>N</v>
      </c>
      <c r="Q555" t="str">
        <f>IF(AND('Customer LTV'!$D$6&gt;=$N555,'Customer LTV'!$D$6&lt;$O555),"Y","N")</f>
        <v>N</v>
      </c>
      <c r="R555" t="str">
        <f>INDEX(customers!$F:$F,MATCH(subscriptions!$B555,customers!$A:$A,0))</f>
        <v>Retail</v>
      </c>
      <c r="S555" t="str">
        <f>INDEX(customers!$I:$I,MATCH(subscriptions!$B555,customers!$A:$A,0))</f>
        <v>Email</v>
      </c>
    </row>
    <row r="556" spans="1:19" x14ac:dyDescent="0.25">
      <c r="A556" t="s">
        <v>304</v>
      </c>
      <c r="B556" t="s">
        <v>286</v>
      </c>
      <c r="C556" t="s">
        <v>18</v>
      </c>
      <c r="D556" t="s">
        <v>4</v>
      </c>
      <c r="E556" s="26">
        <v>44883</v>
      </c>
      <c r="F556" s="26">
        <v>44913</v>
      </c>
      <c r="G556" t="s">
        <v>53</v>
      </c>
      <c r="H556">
        <v>135</v>
      </c>
      <c r="I556" s="26">
        <f t="shared" si="49"/>
        <v>44666</v>
      </c>
      <c r="J556" s="26">
        <f t="shared" si="50"/>
        <v>45596</v>
      </c>
      <c r="K556" s="26" t="str">
        <f t="shared" si="51"/>
        <v>Basic</v>
      </c>
      <c r="L556" s="26" t="str">
        <f t="shared" si="52"/>
        <v>Monthly</v>
      </c>
      <c r="M556" s="26">
        <f t="shared" si="53"/>
        <v>44652</v>
      </c>
      <c r="N556" s="26">
        <f t="shared" si="54"/>
        <v>44866</v>
      </c>
      <c r="O556" s="26">
        <f t="shared" si="54"/>
        <v>44896</v>
      </c>
      <c r="P556" t="str">
        <f>IF(AND('Customer LTV'!$D$5&gt;=$N556,'Customer LTV'!$D$5&lt;$O556),"Y","N")</f>
        <v>N</v>
      </c>
      <c r="Q556" t="str">
        <f>IF(AND('Customer LTV'!$D$6&gt;=$N556,'Customer LTV'!$D$6&lt;$O556),"Y","N")</f>
        <v>N</v>
      </c>
      <c r="R556" t="str">
        <f>INDEX(customers!$F:$F,MATCH(subscriptions!$B556,customers!$A:$A,0))</f>
        <v>Retail</v>
      </c>
      <c r="S556" t="str">
        <f>INDEX(customers!$I:$I,MATCH(subscriptions!$B556,customers!$A:$A,0))</f>
        <v>Email</v>
      </c>
    </row>
    <row r="557" spans="1:19" x14ac:dyDescent="0.25">
      <c r="A557" t="s">
        <v>307</v>
      </c>
      <c r="B557" t="s">
        <v>286</v>
      </c>
      <c r="C557" t="s">
        <v>18</v>
      </c>
      <c r="D557" t="s">
        <v>4</v>
      </c>
      <c r="E557" s="26">
        <v>44914</v>
      </c>
      <c r="F557" s="26">
        <v>44944</v>
      </c>
      <c r="G557" t="s">
        <v>53</v>
      </c>
      <c r="H557">
        <v>135</v>
      </c>
      <c r="I557" s="26">
        <f t="shared" si="49"/>
        <v>44666</v>
      </c>
      <c r="J557" s="26">
        <f t="shared" si="50"/>
        <v>45596</v>
      </c>
      <c r="K557" s="26" t="str">
        <f t="shared" si="51"/>
        <v>Basic</v>
      </c>
      <c r="L557" s="26" t="str">
        <f t="shared" si="52"/>
        <v>Monthly</v>
      </c>
      <c r="M557" s="26">
        <f t="shared" si="53"/>
        <v>44652</v>
      </c>
      <c r="N557" s="26">
        <f t="shared" si="54"/>
        <v>44896</v>
      </c>
      <c r="O557" s="26">
        <f t="shared" si="54"/>
        <v>44927</v>
      </c>
      <c r="P557" t="str">
        <f>IF(AND('Customer LTV'!$D$5&gt;=$N557,'Customer LTV'!$D$5&lt;$O557),"Y","N")</f>
        <v>N</v>
      </c>
      <c r="Q557" t="str">
        <f>IF(AND('Customer LTV'!$D$6&gt;=$N557,'Customer LTV'!$D$6&lt;$O557),"Y","N")</f>
        <v>N</v>
      </c>
      <c r="R557" t="str">
        <f>INDEX(customers!$F:$F,MATCH(subscriptions!$B557,customers!$A:$A,0))</f>
        <v>Retail</v>
      </c>
      <c r="S557" t="str">
        <f>INDEX(customers!$I:$I,MATCH(subscriptions!$B557,customers!$A:$A,0))</f>
        <v>Email</v>
      </c>
    </row>
    <row r="558" spans="1:19" x14ac:dyDescent="0.25">
      <c r="A558" t="s">
        <v>309</v>
      </c>
      <c r="B558" t="s">
        <v>286</v>
      </c>
      <c r="C558" t="s">
        <v>18</v>
      </c>
      <c r="D558" t="s">
        <v>4</v>
      </c>
      <c r="E558" s="26">
        <v>44945</v>
      </c>
      <c r="F558" s="26">
        <v>44975</v>
      </c>
      <c r="G558" t="s">
        <v>53</v>
      </c>
      <c r="H558">
        <v>135</v>
      </c>
      <c r="I558" s="26">
        <f t="shared" si="49"/>
        <v>44666</v>
      </c>
      <c r="J558" s="26">
        <f t="shared" si="50"/>
        <v>45596</v>
      </c>
      <c r="K558" s="26" t="str">
        <f t="shared" si="51"/>
        <v>Basic</v>
      </c>
      <c r="L558" s="26" t="str">
        <f t="shared" si="52"/>
        <v>Monthly</v>
      </c>
      <c r="M558" s="26">
        <f t="shared" si="53"/>
        <v>44652</v>
      </c>
      <c r="N558" s="26">
        <f t="shared" si="54"/>
        <v>44927</v>
      </c>
      <c r="O558" s="26">
        <f t="shared" si="54"/>
        <v>44958</v>
      </c>
      <c r="P558" t="str">
        <f>IF(AND('Customer LTV'!$D$5&gt;=$N558,'Customer LTV'!$D$5&lt;$O558),"Y","N")</f>
        <v>Y</v>
      </c>
      <c r="Q558" t="str">
        <f>IF(AND('Customer LTV'!$D$6&gt;=$N558,'Customer LTV'!$D$6&lt;$O558),"Y","N")</f>
        <v>N</v>
      </c>
      <c r="R558" t="str">
        <f>INDEX(customers!$F:$F,MATCH(subscriptions!$B558,customers!$A:$A,0))</f>
        <v>Retail</v>
      </c>
      <c r="S558" t="str">
        <f>INDEX(customers!$I:$I,MATCH(subscriptions!$B558,customers!$A:$A,0))</f>
        <v>Email</v>
      </c>
    </row>
    <row r="559" spans="1:19" x14ac:dyDescent="0.25">
      <c r="A559" t="s">
        <v>311</v>
      </c>
      <c r="B559" t="s">
        <v>286</v>
      </c>
      <c r="C559" t="s">
        <v>18</v>
      </c>
      <c r="D559" t="s">
        <v>4</v>
      </c>
      <c r="E559" s="26">
        <v>44976</v>
      </c>
      <c r="F559" s="26">
        <v>45006</v>
      </c>
      <c r="G559" t="s">
        <v>53</v>
      </c>
      <c r="H559">
        <v>135</v>
      </c>
      <c r="I559" s="26">
        <f t="shared" si="49"/>
        <v>44666</v>
      </c>
      <c r="J559" s="26">
        <f t="shared" si="50"/>
        <v>45596</v>
      </c>
      <c r="K559" s="26" t="str">
        <f t="shared" si="51"/>
        <v>Basic</v>
      </c>
      <c r="L559" s="26" t="str">
        <f t="shared" si="52"/>
        <v>Monthly</v>
      </c>
      <c r="M559" s="26">
        <f t="shared" si="53"/>
        <v>44652</v>
      </c>
      <c r="N559" s="26">
        <f t="shared" si="54"/>
        <v>44958</v>
      </c>
      <c r="O559" s="26">
        <f t="shared" si="54"/>
        <v>44986</v>
      </c>
      <c r="P559" t="str">
        <f>IF(AND('Customer LTV'!$D$5&gt;=$N559,'Customer LTV'!$D$5&lt;$O559),"Y","N")</f>
        <v>N</v>
      </c>
      <c r="Q559" t="str">
        <f>IF(AND('Customer LTV'!$D$6&gt;=$N559,'Customer LTV'!$D$6&lt;$O559),"Y","N")</f>
        <v>N</v>
      </c>
      <c r="R559" t="str">
        <f>INDEX(customers!$F:$F,MATCH(subscriptions!$B559,customers!$A:$A,0))</f>
        <v>Retail</v>
      </c>
      <c r="S559" t="str">
        <f>INDEX(customers!$I:$I,MATCH(subscriptions!$B559,customers!$A:$A,0))</f>
        <v>Email</v>
      </c>
    </row>
    <row r="560" spans="1:19" x14ac:dyDescent="0.25">
      <c r="A560" t="s">
        <v>314</v>
      </c>
      <c r="B560" t="s">
        <v>286</v>
      </c>
      <c r="C560" t="s">
        <v>18</v>
      </c>
      <c r="D560" t="s">
        <v>4</v>
      </c>
      <c r="E560" s="26">
        <v>45007</v>
      </c>
      <c r="F560" s="26">
        <v>45037</v>
      </c>
      <c r="G560" t="s">
        <v>53</v>
      </c>
      <c r="H560">
        <v>135</v>
      </c>
      <c r="I560" s="26">
        <f t="shared" si="49"/>
        <v>44666</v>
      </c>
      <c r="J560" s="26">
        <f t="shared" si="50"/>
        <v>45596</v>
      </c>
      <c r="K560" s="26" t="str">
        <f t="shared" si="51"/>
        <v>Basic</v>
      </c>
      <c r="L560" s="26" t="str">
        <f t="shared" si="52"/>
        <v>Monthly</v>
      </c>
      <c r="M560" s="26">
        <f t="shared" si="53"/>
        <v>44652</v>
      </c>
      <c r="N560" s="26">
        <f t="shared" si="54"/>
        <v>44986</v>
      </c>
      <c r="O560" s="26">
        <f t="shared" si="54"/>
        <v>45017</v>
      </c>
      <c r="P560" t="str">
        <f>IF(AND('Customer LTV'!$D$5&gt;=$N560,'Customer LTV'!$D$5&lt;$O560),"Y","N")</f>
        <v>N</v>
      </c>
      <c r="Q560" t="str">
        <f>IF(AND('Customer LTV'!$D$6&gt;=$N560,'Customer LTV'!$D$6&lt;$O560),"Y","N")</f>
        <v>N</v>
      </c>
      <c r="R560" t="str">
        <f>INDEX(customers!$F:$F,MATCH(subscriptions!$B560,customers!$A:$A,0))</f>
        <v>Retail</v>
      </c>
      <c r="S560" t="str">
        <f>INDEX(customers!$I:$I,MATCH(subscriptions!$B560,customers!$A:$A,0))</f>
        <v>Email</v>
      </c>
    </row>
    <row r="561" spans="1:19" x14ac:dyDescent="0.25">
      <c r="A561" t="s">
        <v>316</v>
      </c>
      <c r="B561" t="s">
        <v>286</v>
      </c>
      <c r="C561" t="s">
        <v>18</v>
      </c>
      <c r="D561" t="s">
        <v>4</v>
      </c>
      <c r="E561" s="26">
        <v>45038</v>
      </c>
      <c r="F561" s="26">
        <v>45068</v>
      </c>
      <c r="G561" t="s">
        <v>53</v>
      </c>
      <c r="H561">
        <v>135</v>
      </c>
      <c r="I561" s="26">
        <f t="shared" si="49"/>
        <v>44666</v>
      </c>
      <c r="J561" s="26">
        <f t="shared" si="50"/>
        <v>45596</v>
      </c>
      <c r="K561" s="26" t="str">
        <f t="shared" si="51"/>
        <v>Basic</v>
      </c>
      <c r="L561" s="26" t="str">
        <f t="shared" si="52"/>
        <v>Monthly</v>
      </c>
      <c r="M561" s="26">
        <f t="shared" si="53"/>
        <v>44652</v>
      </c>
      <c r="N561" s="26">
        <f t="shared" si="54"/>
        <v>45017</v>
      </c>
      <c r="O561" s="26">
        <f t="shared" si="54"/>
        <v>45047</v>
      </c>
      <c r="P561" t="str">
        <f>IF(AND('Customer LTV'!$D$5&gt;=$N561,'Customer LTV'!$D$5&lt;$O561),"Y","N")</f>
        <v>N</v>
      </c>
      <c r="Q561" t="str">
        <f>IF(AND('Customer LTV'!$D$6&gt;=$N561,'Customer LTV'!$D$6&lt;$O561),"Y","N")</f>
        <v>N</v>
      </c>
      <c r="R561" t="str">
        <f>INDEX(customers!$F:$F,MATCH(subscriptions!$B561,customers!$A:$A,0))</f>
        <v>Retail</v>
      </c>
      <c r="S561" t="str">
        <f>INDEX(customers!$I:$I,MATCH(subscriptions!$B561,customers!$A:$A,0))</f>
        <v>Email</v>
      </c>
    </row>
    <row r="562" spans="1:19" x14ac:dyDescent="0.25">
      <c r="A562" t="s">
        <v>319</v>
      </c>
      <c r="B562" t="s">
        <v>286</v>
      </c>
      <c r="C562" t="s">
        <v>18</v>
      </c>
      <c r="D562" t="s">
        <v>4</v>
      </c>
      <c r="E562" s="26">
        <v>45069</v>
      </c>
      <c r="F562" s="26">
        <v>45099</v>
      </c>
      <c r="G562" t="s">
        <v>55</v>
      </c>
      <c r="H562">
        <v>135</v>
      </c>
      <c r="I562" s="26">
        <f t="shared" si="49"/>
        <v>44666</v>
      </c>
      <c r="J562" s="26">
        <f t="shared" si="50"/>
        <v>45596</v>
      </c>
      <c r="K562" s="26" t="str">
        <f t="shared" si="51"/>
        <v>Basic</v>
      </c>
      <c r="L562" s="26" t="str">
        <f t="shared" si="52"/>
        <v>Monthly</v>
      </c>
      <c r="M562" s="26">
        <f t="shared" si="53"/>
        <v>44652</v>
      </c>
      <c r="N562" s="26">
        <f t="shared" si="54"/>
        <v>45047</v>
      </c>
      <c r="O562" s="26">
        <f t="shared" si="54"/>
        <v>45078</v>
      </c>
      <c r="P562" t="str">
        <f>IF(AND('Customer LTV'!$D$5&gt;=$N562,'Customer LTV'!$D$5&lt;$O562),"Y","N")</f>
        <v>N</v>
      </c>
      <c r="Q562" t="str">
        <f>IF(AND('Customer LTV'!$D$6&gt;=$N562,'Customer LTV'!$D$6&lt;$O562),"Y","N")</f>
        <v>N</v>
      </c>
      <c r="R562" t="str">
        <f>INDEX(customers!$F:$F,MATCH(subscriptions!$B562,customers!$A:$A,0))</f>
        <v>Retail</v>
      </c>
      <c r="S562" t="str">
        <f>INDEX(customers!$I:$I,MATCH(subscriptions!$B562,customers!$A:$A,0))</f>
        <v>Email</v>
      </c>
    </row>
    <row r="563" spans="1:19" x14ac:dyDescent="0.25">
      <c r="A563" t="s">
        <v>321</v>
      </c>
      <c r="B563" t="s">
        <v>286</v>
      </c>
      <c r="C563" t="s">
        <v>19</v>
      </c>
      <c r="D563" t="s">
        <v>4</v>
      </c>
      <c r="E563" s="26">
        <v>45100</v>
      </c>
      <c r="F563" s="26">
        <v>45130</v>
      </c>
      <c r="G563" t="s">
        <v>54</v>
      </c>
      <c r="H563">
        <v>315</v>
      </c>
      <c r="I563" s="26">
        <f t="shared" si="49"/>
        <v>44666</v>
      </c>
      <c r="J563" s="26">
        <f t="shared" si="50"/>
        <v>45596</v>
      </c>
      <c r="K563" s="26" t="str">
        <f t="shared" si="51"/>
        <v>Basic</v>
      </c>
      <c r="L563" s="26" t="str">
        <f t="shared" si="52"/>
        <v>Monthly</v>
      </c>
      <c r="M563" s="26">
        <f t="shared" si="53"/>
        <v>44652</v>
      </c>
      <c r="N563" s="26">
        <f t="shared" si="54"/>
        <v>45078</v>
      </c>
      <c r="O563" s="26">
        <f t="shared" si="54"/>
        <v>45108</v>
      </c>
      <c r="P563" t="str">
        <f>IF(AND('Customer LTV'!$D$5&gt;=$N563,'Customer LTV'!$D$5&lt;$O563),"Y","N")</f>
        <v>N</v>
      </c>
      <c r="Q563" t="str">
        <f>IF(AND('Customer LTV'!$D$6&gt;=$N563,'Customer LTV'!$D$6&lt;$O563),"Y","N")</f>
        <v>N</v>
      </c>
      <c r="R563" t="str">
        <f>INDEX(customers!$F:$F,MATCH(subscriptions!$B563,customers!$A:$A,0))</f>
        <v>Retail</v>
      </c>
      <c r="S563" t="str">
        <f>INDEX(customers!$I:$I,MATCH(subscriptions!$B563,customers!$A:$A,0))</f>
        <v>Email</v>
      </c>
    </row>
    <row r="564" spans="1:19" x14ac:dyDescent="0.25">
      <c r="A564" t="s">
        <v>324</v>
      </c>
      <c r="B564" t="s">
        <v>286</v>
      </c>
      <c r="C564" t="s">
        <v>18</v>
      </c>
      <c r="D564" t="s">
        <v>4</v>
      </c>
      <c r="E564" s="26">
        <v>45131</v>
      </c>
      <c r="F564" s="26">
        <v>45161</v>
      </c>
      <c r="G564" t="s">
        <v>53</v>
      </c>
      <c r="H564">
        <v>135</v>
      </c>
      <c r="I564" s="26">
        <f t="shared" si="49"/>
        <v>44666</v>
      </c>
      <c r="J564" s="26">
        <f t="shared" si="50"/>
        <v>45596</v>
      </c>
      <c r="K564" s="26" t="str">
        <f t="shared" si="51"/>
        <v>Basic</v>
      </c>
      <c r="L564" s="26" t="str">
        <f t="shared" si="52"/>
        <v>Monthly</v>
      </c>
      <c r="M564" s="26">
        <f t="shared" si="53"/>
        <v>44652</v>
      </c>
      <c r="N564" s="26">
        <f t="shared" si="54"/>
        <v>45108</v>
      </c>
      <c r="O564" s="26">
        <f t="shared" si="54"/>
        <v>45139</v>
      </c>
      <c r="P564" t="str">
        <f>IF(AND('Customer LTV'!$D$5&gt;=$N564,'Customer LTV'!$D$5&lt;$O564),"Y","N")</f>
        <v>N</v>
      </c>
      <c r="Q564" t="str">
        <f>IF(AND('Customer LTV'!$D$6&gt;=$N564,'Customer LTV'!$D$6&lt;$O564),"Y","N")</f>
        <v>N</v>
      </c>
      <c r="R564" t="str">
        <f>INDEX(customers!$F:$F,MATCH(subscriptions!$B564,customers!$A:$A,0))</f>
        <v>Retail</v>
      </c>
      <c r="S564" t="str">
        <f>INDEX(customers!$I:$I,MATCH(subscriptions!$B564,customers!$A:$A,0))</f>
        <v>Email</v>
      </c>
    </row>
    <row r="565" spans="1:19" x14ac:dyDescent="0.25">
      <c r="A565" t="s">
        <v>326</v>
      </c>
      <c r="B565" t="s">
        <v>286</v>
      </c>
      <c r="C565" t="s">
        <v>18</v>
      </c>
      <c r="D565" t="s">
        <v>4</v>
      </c>
      <c r="E565" s="26">
        <v>45162</v>
      </c>
      <c r="F565" s="26">
        <v>45192</v>
      </c>
      <c r="G565" t="s">
        <v>53</v>
      </c>
      <c r="H565">
        <v>135</v>
      </c>
      <c r="I565" s="26">
        <f t="shared" si="49"/>
        <v>44666</v>
      </c>
      <c r="J565" s="26">
        <f t="shared" si="50"/>
        <v>45596</v>
      </c>
      <c r="K565" s="26" t="str">
        <f t="shared" si="51"/>
        <v>Basic</v>
      </c>
      <c r="L565" s="26" t="str">
        <f t="shared" si="52"/>
        <v>Monthly</v>
      </c>
      <c r="M565" s="26">
        <f t="shared" si="53"/>
        <v>44652</v>
      </c>
      <c r="N565" s="26">
        <f t="shared" si="54"/>
        <v>45139</v>
      </c>
      <c r="O565" s="26">
        <f t="shared" si="54"/>
        <v>45170</v>
      </c>
      <c r="P565" t="str">
        <f>IF(AND('Customer LTV'!$D$5&gt;=$N565,'Customer LTV'!$D$5&lt;$O565),"Y","N")</f>
        <v>N</v>
      </c>
      <c r="Q565" t="str">
        <f>IF(AND('Customer LTV'!$D$6&gt;=$N565,'Customer LTV'!$D$6&lt;$O565),"Y","N")</f>
        <v>N</v>
      </c>
      <c r="R565" t="str">
        <f>INDEX(customers!$F:$F,MATCH(subscriptions!$B565,customers!$A:$A,0))</f>
        <v>Retail</v>
      </c>
      <c r="S565" t="str">
        <f>INDEX(customers!$I:$I,MATCH(subscriptions!$B565,customers!$A:$A,0))</f>
        <v>Email</v>
      </c>
    </row>
    <row r="566" spans="1:19" x14ac:dyDescent="0.25">
      <c r="A566" t="s">
        <v>328</v>
      </c>
      <c r="B566" t="s">
        <v>286</v>
      </c>
      <c r="C566" t="s">
        <v>18</v>
      </c>
      <c r="D566" t="s">
        <v>4</v>
      </c>
      <c r="E566" s="26">
        <v>45193</v>
      </c>
      <c r="F566" s="26">
        <v>45223</v>
      </c>
      <c r="G566" t="s">
        <v>53</v>
      </c>
      <c r="H566">
        <v>135</v>
      </c>
      <c r="I566" s="26">
        <f t="shared" si="49"/>
        <v>44666</v>
      </c>
      <c r="J566" s="26">
        <f t="shared" si="50"/>
        <v>45596</v>
      </c>
      <c r="K566" s="26" t="str">
        <f t="shared" si="51"/>
        <v>Basic</v>
      </c>
      <c r="L566" s="26" t="str">
        <f t="shared" si="52"/>
        <v>Monthly</v>
      </c>
      <c r="M566" s="26">
        <f t="shared" si="53"/>
        <v>44652</v>
      </c>
      <c r="N566" s="26">
        <f t="shared" si="54"/>
        <v>45170</v>
      </c>
      <c r="O566" s="26">
        <f t="shared" si="54"/>
        <v>45200</v>
      </c>
      <c r="P566" t="str">
        <f>IF(AND('Customer LTV'!$D$5&gt;=$N566,'Customer LTV'!$D$5&lt;$O566),"Y","N")</f>
        <v>N</v>
      </c>
      <c r="Q566" t="str">
        <f>IF(AND('Customer LTV'!$D$6&gt;=$N566,'Customer LTV'!$D$6&lt;$O566),"Y","N")</f>
        <v>N</v>
      </c>
      <c r="R566" t="str">
        <f>INDEX(customers!$F:$F,MATCH(subscriptions!$B566,customers!$A:$A,0))</f>
        <v>Retail</v>
      </c>
      <c r="S566" t="str">
        <f>INDEX(customers!$I:$I,MATCH(subscriptions!$B566,customers!$A:$A,0))</f>
        <v>Email</v>
      </c>
    </row>
    <row r="567" spans="1:19" x14ac:dyDescent="0.25">
      <c r="A567" t="s">
        <v>331</v>
      </c>
      <c r="B567" t="s">
        <v>286</v>
      </c>
      <c r="C567" t="s">
        <v>18</v>
      </c>
      <c r="D567" t="s">
        <v>4</v>
      </c>
      <c r="E567" s="26">
        <v>45224</v>
      </c>
      <c r="F567" s="26">
        <v>45254</v>
      </c>
      <c r="G567" t="s">
        <v>53</v>
      </c>
      <c r="H567">
        <v>135</v>
      </c>
      <c r="I567" s="26">
        <f t="shared" si="49"/>
        <v>44666</v>
      </c>
      <c r="J567" s="26">
        <f t="shared" si="50"/>
        <v>45596</v>
      </c>
      <c r="K567" s="26" t="str">
        <f t="shared" si="51"/>
        <v>Basic</v>
      </c>
      <c r="L567" s="26" t="str">
        <f t="shared" si="52"/>
        <v>Monthly</v>
      </c>
      <c r="M567" s="26">
        <f t="shared" si="53"/>
        <v>44652</v>
      </c>
      <c r="N567" s="26">
        <f t="shared" si="54"/>
        <v>45200</v>
      </c>
      <c r="O567" s="26">
        <f t="shared" si="54"/>
        <v>45231</v>
      </c>
      <c r="P567" t="str">
        <f>IF(AND('Customer LTV'!$D$5&gt;=$N567,'Customer LTV'!$D$5&lt;$O567),"Y","N")</f>
        <v>N</v>
      </c>
      <c r="Q567" t="str">
        <f>IF(AND('Customer LTV'!$D$6&gt;=$N567,'Customer LTV'!$D$6&lt;$O567),"Y","N")</f>
        <v>N</v>
      </c>
      <c r="R567" t="str">
        <f>INDEX(customers!$F:$F,MATCH(subscriptions!$B567,customers!$A:$A,0))</f>
        <v>Retail</v>
      </c>
      <c r="S567" t="str">
        <f>INDEX(customers!$I:$I,MATCH(subscriptions!$B567,customers!$A:$A,0))</f>
        <v>Email</v>
      </c>
    </row>
    <row r="568" spans="1:19" x14ac:dyDescent="0.25">
      <c r="A568" t="s">
        <v>333</v>
      </c>
      <c r="B568" t="s">
        <v>286</v>
      </c>
      <c r="C568" t="s">
        <v>18</v>
      </c>
      <c r="D568" t="s">
        <v>4</v>
      </c>
      <c r="E568" s="26">
        <v>45255</v>
      </c>
      <c r="F568" s="26">
        <v>45285</v>
      </c>
      <c r="G568" t="s">
        <v>55</v>
      </c>
      <c r="H568">
        <v>135</v>
      </c>
      <c r="I568" s="26">
        <f t="shared" si="49"/>
        <v>44666</v>
      </c>
      <c r="J568" s="26">
        <f t="shared" si="50"/>
        <v>45596</v>
      </c>
      <c r="K568" s="26" t="str">
        <f t="shared" si="51"/>
        <v>Basic</v>
      </c>
      <c r="L568" s="26" t="str">
        <f t="shared" si="52"/>
        <v>Monthly</v>
      </c>
      <c r="M568" s="26">
        <f t="shared" si="53"/>
        <v>44652</v>
      </c>
      <c r="N568" s="26">
        <f t="shared" si="54"/>
        <v>45231</v>
      </c>
      <c r="O568" s="26">
        <f t="shared" si="54"/>
        <v>45261</v>
      </c>
      <c r="P568" t="str">
        <f>IF(AND('Customer LTV'!$D$5&gt;=$N568,'Customer LTV'!$D$5&lt;$O568),"Y","N")</f>
        <v>N</v>
      </c>
      <c r="Q568" t="str">
        <f>IF(AND('Customer LTV'!$D$6&gt;=$N568,'Customer LTV'!$D$6&lt;$O568),"Y","N")</f>
        <v>N</v>
      </c>
      <c r="R568" t="str">
        <f>INDEX(customers!$F:$F,MATCH(subscriptions!$B568,customers!$A:$A,0))</f>
        <v>Retail</v>
      </c>
      <c r="S568" t="str">
        <f>INDEX(customers!$I:$I,MATCH(subscriptions!$B568,customers!$A:$A,0))</f>
        <v>Email</v>
      </c>
    </row>
    <row r="569" spans="1:19" x14ac:dyDescent="0.25">
      <c r="A569" t="s">
        <v>336</v>
      </c>
      <c r="B569" t="s">
        <v>286</v>
      </c>
      <c r="C569" t="s">
        <v>19</v>
      </c>
      <c r="D569" t="s">
        <v>4</v>
      </c>
      <c r="E569" s="26">
        <v>45286</v>
      </c>
      <c r="F569" s="26">
        <v>45316</v>
      </c>
      <c r="G569" t="s">
        <v>53</v>
      </c>
      <c r="H569">
        <v>315</v>
      </c>
      <c r="I569" s="26">
        <f t="shared" si="49"/>
        <v>44666</v>
      </c>
      <c r="J569" s="26">
        <f t="shared" si="50"/>
        <v>45596</v>
      </c>
      <c r="K569" s="26" t="str">
        <f t="shared" si="51"/>
        <v>Basic</v>
      </c>
      <c r="L569" s="26" t="str">
        <f t="shared" si="52"/>
        <v>Monthly</v>
      </c>
      <c r="M569" s="26">
        <f t="shared" si="53"/>
        <v>44652</v>
      </c>
      <c r="N569" s="26">
        <f t="shared" si="54"/>
        <v>45261</v>
      </c>
      <c r="O569" s="26">
        <f t="shared" si="54"/>
        <v>45292</v>
      </c>
      <c r="P569" t="str">
        <f>IF(AND('Customer LTV'!$D$5&gt;=$N569,'Customer LTV'!$D$5&lt;$O569),"Y","N")</f>
        <v>N</v>
      </c>
      <c r="Q569" t="str">
        <f>IF(AND('Customer LTV'!$D$6&gt;=$N569,'Customer LTV'!$D$6&lt;$O569),"Y","N")</f>
        <v>Y</v>
      </c>
      <c r="R569" t="str">
        <f>INDEX(customers!$F:$F,MATCH(subscriptions!$B569,customers!$A:$A,0))</f>
        <v>Retail</v>
      </c>
      <c r="S569" t="str">
        <f>INDEX(customers!$I:$I,MATCH(subscriptions!$B569,customers!$A:$A,0))</f>
        <v>Email</v>
      </c>
    </row>
    <row r="570" spans="1:19" x14ac:dyDescent="0.25">
      <c r="A570" t="s">
        <v>338</v>
      </c>
      <c r="B570" t="s">
        <v>286</v>
      </c>
      <c r="C570" t="s">
        <v>19</v>
      </c>
      <c r="D570" t="s">
        <v>4</v>
      </c>
      <c r="E570" s="26">
        <v>45317</v>
      </c>
      <c r="F570" s="26">
        <v>45347</v>
      </c>
      <c r="G570" t="s">
        <v>53</v>
      </c>
      <c r="H570">
        <v>315</v>
      </c>
      <c r="I570" s="26">
        <f t="shared" si="49"/>
        <v>44666</v>
      </c>
      <c r="J570" s="26">
        <f t="shared" si="50"/>
        <v>45596</v>
      </c>
      <c r="K570" s="26" t="str">
        <f t="shared" si="51"/>
        <v>Basic</v>
      </c>
      <c r="L570" s="26" t="str">
        <f t="shared" si="52"/>
        <v>Monthly</v>
      </c>
      <c r="M570" s="26">
        <f t="shared" si="53"/>
        <v>44652</v>
      </c>
      <c r="N570" s="26">
        <f t="shared" si="54"/>
        <v>45292</v>
      </c>
      <c r="O570" s="26">
        <f t="shared" si="54"/>
        <v>45323</v>
      </c>
      <c r="P570" t="str">
        <f>IF(AND('Customer LTV'!$D$5&gt;=$N570,'Customer LTV'!$D$5&lt;$O570),"Y","N")</f>
        <v>N</v>
      </c>
      <c r="Q570" t="str">
        <f>IF(AND('Customer LTV'!$D$6&gt;=$N570,'Customer LTV'!$D$6&lt;$O570),"Y","N")</f>
        <v>N</v>
      </c>
      <c r="R570" t="str">
        <f>INDEX(customers!$F:$F,MATCH(subscriptions!$B570,customers!$A:$A,0))</f>
        <v>Retail</v>
      </c>
      <c r="S570" t="str">
        <f>INDEX(customers!$I:$I,MATCH(subscriptions!$B570,customers!$A:$A,0))</f>
        <v>Email</v>
      </c>
    </row>
    <row r="571" spans="1:19" x14ac:dyDescent="0.25">
      <c r="A571" t="s">
        <v>340</v>
      </c>
      <c r="B571" t="s">
        <v>286</v>
      </c>
      <c r="C571" t="s">
        <v>19</v>
      </c>
      <c r="D571" t="s">
        <v>4</v>
      </c>
      <c r="E571" s="26">
        <v>45348</v>
      </c>
      <c r="F571" s="26">
        <v>45378</v>
      </c>
      <c r="G571" t="s">
        <v>54</v>
      </c>
      <c r="H571">
        <v>315</v>
      </c>
      <c r="I571" s="26">
        <f t="shared" si="49"/>
        <v>44666</v>
      </c>
      <c r="J571" s="26">
        <f t="shared" si="50"/>
        <v>45596</v>
      </c>
      <c r="K571" s="26" t="str">
        <f t="shared" si="51"/>
        <v>Basic</v>
      </c>
      <c r="L571" s="26" t="str">
        <f t="shared" si="52"/>
        <v>Monthly</v>
      </c>
      <c r="M571" s="26">
        <f t="shared" si="53"/>
        <v>44652</v>
      </c>
      <c r="N571" s="26">
        <f t="shared" si="54"/>
        <v>45323</v>
      </c>
      <c r="O571" s="26">
        <f t="shared" si="54"/>
        <v>45352</v>
      </c>
      <c r="P571" t="str">
        <f>IF(AND('Customer LTV'!$D$5&gt;=$N571,'Customer LTV'!$D$5&lt;$O571),"Y","N")</f>
        <v>N</v>
      </c>
      <c r="Q571" t="str">
        <f>IF(AND('Customer LTV'!$D$6&gt;=$N571,'Customer LTV'!$D$6&lt;$O571),"Y","N")</f>
        <v>N</v>
      </c>
      <c r="R571" t="str">
        <f>INDEX(customers!$F:$F,MATCH(subscriptions!$B571,customers!$A:$A,0))</f>
        <v>Retail</v>
      </c>
      <c r="S571" t="str">
        <f>INDEX(customers!$I:$I,MATCH(subscriptions!$B571,customers!$A:$A,0))</f>
        <v>Email</v>
      </c>
    </row>
    <row r="572" spans="1:19" x14ac:dyDescent="0.25">
      <c r="A572" t="s">
        <v>343</v>
      </c>
      <c r="B572" t="s">
        <v>286</v>
      </c>
      <c r="C572" t="s">
        <v>18</v>
      </c>
      <c r="D572" t="s">
        <v>4</v>
      </c>
      <c r="E572" s="26">
        <v>45379</v>
      </c>
      <c r="F572" s="26">
        <v>45409</v>
      </c>
      <c r="G572" t="s">
        <v>53</v>
      </c>
      <c r="H572">
        <v>135</v>
      </c>
      <c r="I572" s="26">
        <f t="shared" si="49"/>
        <v>44666</v>
      </c>
      <c r="J572" s="26">
        <f t="shared" si="50"/>
        <v>45596</v>
      </c>
      <c r="K572" s="26" t="str">
        <f t="shared" si="51"/>
        <v>Basic</v>
      </c>
      <c r="L572" s="26" t="str">
        <f t="shared" si="52"/>
        <v>Monthly</v>
      </c>
      <c r="M572" s="26">
        <f t="shared" si="53"/>
        <v>44652</v>
      </c>
      <c r="N572" s="26">
        <f t="shared" si="54"/>
        <v>45352</v>
      </c>
      <c r="O572" s="26">
        <f t="shared" si="54"/>
        <v>45383</v>
      </c>
      <c r="P572" t="str">
        <f>IF(AND('Customer LTV'!$D$5&gt;=$N572,'Customer LTV'!$D$5&lt;$O572),"Y","N")</f>
        <v>N</v>
      </c>
      <c r="Q572" t="str">
        <f>IF(AND('Customer LTV'!$D$6&gt;=$N572,'Customer LTV'!$D$6&lt;$O572),"Y","N")</f>
        <v>N</v>
      </c>
      <c r="R572" t="str">
        <f>INDEX(customers!$F:$F,MATCH(subscriptions!$B572,customers!$A:$A,0))</f>
        <v>Retail</v>
      </c>
      <c r="S572" t="str">
        <f>INDEX(customers!$I:$I,MATCH(subscriptions!$B572,customers!$A:$A,0))</f>
        <v>Email</v>
      </c>
    </row>
    <row r="573" spans="1:19" x14ac:dyDescent="0.25">
      <c r="A573" t="s">
        <v>345</v>
      </c>
      <c r="B573" t="s">
        <v>286</v>
      </c>
      <c r="C573" t="s">
        <v>18</v>
      </c>
      <c r="D573" t="s">
        <v>4</v>
      </c>
      <c r="E573" s="26">
        <v>45410</v>
      </c>
      <c r="F573" s="26">
        <v>45440</v>
      </c>
      <c r="G573" t="s">
        <v>53</v>
      </c>
      <c r="H573">
        <v>135</v>
      </c>
      <c r="I573" s="26">
        <f t="shared" si="49"/>
        <v>44666</v>
      </c>
      <c r="J573" s="26">
        <f t="shared" si="50"/>
        <v>45596</v>
      </c>
      <c r="K573" s="26" t="str">
        <f t="shared" si="51"/>
        <v>Basic</v>
      </c>
      <c r="L573" s="26" t="str">
        <f t="shared" si="52"/>
        <v>Monthly</v>
      </c>
      <c r="M573" s="26">
        <f t="shared" si="53"/>
        <v>44652</v>
      </c>
      <c r="N573" s="26">
        <f t="shared" si="54"/>
        <v>45383</v>
      </c>
      <c r="O573" s="26">
        <f t="shared" si="54"/>
        <v>45413</v>
      </c>
      <c r="P573" t="str">
        <f>IF(AND('Customer LTV'!$D$5&gt;=$N573,'Customer LTV'!$D$5&lt;$O573),"Y","N")</f>
        <v>N</v>
      </c>
      <c r="Q573" t="str">
        <f>IF(AND('Customer LTV'!$D$6&gt;=$N573,'Customer LTV'!$D$6&lt;$O573),"Y","N")</f>
        <v>N</v>
      </c>
      <c r="R573" t="str">
        <f>INDEX(customers!$F:$F,MATCH(subscriptions!$B573,customers!$A:$A,0))</f>
        <v>Retail</v>
      </c>
      <c r="S573" t="str">
        <f>INDEX(customers!$I:$I,MATCH(subscriptions!$B573,customers!$A:$A,0))</f>
        <v>Email</v>
      </c>
    </row>
    <row r="574" spans="1:19" x14ac:dyDescent="0.25">
      <c r="A574" t="s">
        <v>348</v>
      </c>
      <c r="B574" t="s">
        <v>286</v>
      </c>
      <c r="C574" t="s">
        <v>18</v>
      </c>
      <c r="D574" t="s">
        <v>4</v>
      </c>
      <c r="E574" s="26">
        <v>45441</v>
      </c>
      <c r="F574" s="26">
        <v>45471</v>
      </c>
      <c r="G574" t="s">
        <v>53</v>
      </c>
      <c r="H574">
        <v>135</v>
      </c>
      <c r="I574" s="26">
        <f t="shared" si="49"/>
        <v>44666</v>
      </c>
      <c r="J574" s="26">
        <f t="shared" si="50"/>
        <v>45596</v>
      </c>
      <c r="K574" s="26" t="str">
        <f t="shared" si="51"/>
        <v>Basic</v>
      </c>
      <c r="L574" s="26" t="str">
        <f t="shared" si="52"/>
        <v>Monthly</v>
      </c>
      <c r="M574" s="26">
        <f t="shared" si="53"/>
        <v>44652</v>
      </c>
      <c r="N574" s="26">
        <f t="shared" si="54"/>
        <v>45413</v>
      </c>
      <c r="O574" s="26">
        <f t="shared" si="54"/>
        <v>45444</v>
      </c>
      <c r="P574" t="str">
        <f>IF(AND('Customer LTV'!$D$5&gt;=$N574,'Customer LTV'!$D$5&lt;$O574),"Y","N")</f>
        <v>N</v>
      </c>
      <c r="Q574" t="str">
        <f>IF(AND('Customer LTV'!$D$6&gt;=$N574,'Customer LTV'!$D$6&lt;$O574),"Y","N")</f>
        <v>N</v>
      </c>
      <c r="R574" t="str">
        <f>INDEX(customers!$F:$F,MATCH(subscriptions!$B574,customers!$A:$A,0))</f>
        <v>Retail</v>
      </c>
      <c r="S574" t="str">
        <f>INDEX(customers!$I:$I,MATCH(subscriptions!$B574,customers!$A:$A,0))</f>
        <v>Email</v>
      </c>
    </row>
    <row r="575" spans="1:19" x14ac:dyDescent="0.25">
      <c r="A575" t="s">
        <v>350</v>
      </c>
      <c r="B575" t="s">
        <v>286</v>
      </c>
      <c r="C575" t="s">
        <v>18</v>
      </c>
      <c r="D575" t="s">
        <v>4</v>
      </c>
      <c r="E575" s="26">
        <v>45472</v>
      </c>
      <c r="F575" s="26">
        <v>45502</v>
      </c>
      <c r="G575" t="s">
        <v>53</v>
      </c>
      <c r="H575">
        <v>135</v>
      </c>
      <c r="I575" s="26">
        <f t="shared" si="49"/>
        <v>44666</v>
      </c>
      <c r="J575" s="26">
        <f t="shared" si="50"/>
        <v>45596</v>
      </c>
      <c r="K575" s="26" t="str">
        <f t="shared" si="51"/>
        <v>Basic</v>
      </c>
      <c r="L575" s="26" t="str">
        <f t="shared" si="52"/>
        <v>Monthly</v>
      </c>
      <c r="M575" s="26">
        <f t="shared" si="53"/>
        <v>44652</v>
      </c>
      <c r="N575" s="26">
        <f t="shared" si="54"/>
        <v>45444</v>
      </c>
      <c r="O575" s="26">
        <f t="shared" si="54"/>
        <v>45474</v>
      </c>
      <c r="P575" t="str">
        <f>IF(AND('Customer LTV'!$D$5&gt;=$N575,'Customer LTV'!$D$5&lt;$O575),"Y","N")</f>
        <v>N</v>
      </c>
      <c r="Q575" t="str">
        <f>IF(AND('Customer LTV'!$D$6&gt;=$N575,'Customer LTV'!$D$6&lt;$O575),"Y","N")</f>
        <v>N</v>
      </c>
      <c r="R575" t="str">
        <f>INDEX(customers!$F:$F,MATCH(subscriptions!$B575,customers!$A:$A,0))</f>
        <v>Retail</v>
      </c>
      <c r="S575" t="str">
        <f>INDEX(customers!$I:$I,MATCH(subscriptions!$B575,customers!$A:$A,0))</f>
        <v>Email</v>
      </c>
    </row>
    <row r="576" spans="1:19" x14ac:dyDescent="0.25">
      <c r="A576" t="s">
        <v>353</v>
      </c>
      <c r="B576" t="s">
        <v>286</v>
      </c>
      <c r="C576" t="s">
        <v>18</v>
      </c>
      <c r="D576" t="s">
        <v>4</v>
      </c>
      <c r="E576" s="26">
        <v>45503</v>
      </c>
      <c r="F576" s="26">
        <v>45533</v>
      </c>
      <c r="G576" t="s">
        <v>53</v>
      </c>
      <c r="H576">
        <v>135</v>
      </c>
      <c r="I576" s="26">
        <f t="shared" si="49"/>
        <v>44666</v>
      </c>
      <c r="J576" s="26">
        <f t="shared" si="50"/>
        <v>45596</v>
      </c>
      <c r="K576" s="26" t="str">
        <f t="shared" si="51"/>
        <v>Basic</v>
      </c>
      <c r="L576" s="26" t="str">
        <f t="shared" si="52"/>
        <v>Monthly</v>
      </c>
      <c r="M576" s="26">
        <f t="shared" si="53"/>
        <v>44652</v>
      </c>
      <c r="N576" s="26">
        <f t="shared" si="54"/>
        <v>45474</v>
      </c>
      <c r="O576" s="26">
        <f t="shared" si="54"/>
        <v>45505</v>
      </c>
      <c r="P576" t="str">
        <f>IF(AND('Customer LTV'!$D$5&gt;=$N576,'Customer LTV'!$D$5&lt;$O576),"Y","N")</f>
        <v>N</v>
      </c>
      <c r="Q576" t="str">
        <f>IF(AND('Customer LTV'!$D$6&gt;=$N576,'Customer LTV'!$D$6&lt;$O576),"Y","N")</f>
        <v>N</v>
      </c>
      <c r="R576" t="str">
        <f>INDEX(customers!$F:$F,MATCH(subscriptions!$B576,customers!$A:$A,0))</f>
        <v>Retail</v>
      </c>
      <c r="S576" t="str">
        <f>INDEX(customers!$I:$I,MATCH(subscriptions!$B576,customers!$A:$A,0))</f>
        <v>Email</v>
      </c>
    </row>
    <row r="577" spans="1:19" x14ac:dyDescent="0.25">
      <c r="A577" t="s">
        <v>355</v>
      </c>
      <c r="B577" t="s">
        <v>286</v>
      </c>
      <c r="C577" t="s">
        <v>18</v>
      </c>
      <c r="D577" t="s">
        <v>4</v>
      </c>
      <c r="E577" s="26">
        <v>45534</v>
      </c>
      <c r="F577" s="26">
        <v>45564</v>
      </c>
      <c r="G577" t="s">
        <v>53</v>
      </c>
      <c r="H577">
        <v>135</v>
      </c>
      <c r="I577" s="26">
        <f t="shared" si="49"/>
        <v>44666</v>
      </c>
      <c r="J577" s="26">
        <f t="shared" si="50"/>
        <v>45596</v>
      </c>
      <c r="K577" s="26" t="str">
        <f t="shared" si="51"/>
        <v>Basic</v>
      </c>
      <c r="L577" s="26" t="str">
        <f t="shared" si="52"/>
        <v>Monthly</v>
      </c>
      <c r="M577" s="26">
        <f t="shared" si="53"/>
        <v>44652</v>
      </c>
      <c r="N577" s="26">
        <f t="shared" si="54"/>
        <v>45505</v>
      </c>
      <c r="O577" s="26">
        <f t="shared" si="54"/>
        <v>45536</v>
      </c>
      <c r="P577" t="str">
        <f>IF(AND('Customer LTV'!$D$5&gt;=$N577,'Customer LTV'!$D$5&lt;$O577),"Y","N")</f>
        <v>N</v>
      </c>
      <c r="Q577" t="str">
        <f>IF(AND('Customer LTV'!$D$6&gt;=$N577,'Customer LTV'!$D$6&lt;$O577),"Y","N")</f>
        <v>N</v>
      </c>
      <c r="R577" t="str">
        <f>INDEX(customers!$F:$F,MATCH(subscriptions!$B577,customers!$A:$A,0))</f>
        <v>Retail</v>
      </c>
      <c r="S577" t="str">
        <f>INDEX(customers!$I:$I,MATCH(subscriptions!$B577,customers!$A:$A,0))</f>
        <v>Email</v>
      </c>
    </row>
    <row r="578" spans="1:19" x14ac:dyDescent="0.25">
      <c r="A578" t="s">
        <v>357</v>
      </c>
      <c r="B578" t="s">
        <v>286</v>
      </c>
      <c r="C578" t="s">
        <v>18</v>
      </c>
      <c r="D578" t="s">
        <v>4</v>
      </c>
      <c r="E578" s="26">
        <v>45565</v>
      </c>
      <c r="F578" s="26">
        <v>45595</v>
      </c>
      <c r="G578" t="s">
        <v>54</v>
      </c>
      <c r="H578">
        <v>135</v>
      </c>
      <c r="I578" s="26">
        <f t="shared" ref="I578:I641" si="55">_xlfn.MINIFS($E:$E,$B:$B,B578)</f>
        <v>44666</v>
      </c>
      <c r="J578" s="26">
        <f t="shared" ref="J578:J641" si="56">_xlfn.MAXIFS($E:$E,$B:$B,B578)</f>
        <v>45596</v>
      </c>
      <c r="K578" s="26" t="str">
        <f t="shared" si="51"/>
        <v>Basic</v>
      </c>
      <c r="L578" s="26" t="str">
        <f t="shared" si="52"/>
        <v>Monthly</v>
      </c>
      <c r="M578" s="26">
        <f t="shared" si="53"/>
        <v>44652</v>
      </c>
      <c r="N578" s="26">
        <f t="shared" si="54"/>
        <v>45536</v>
      </c>
      <c r="O578" s="26">
        <f t="shared" si="54"/>
        <v>45566</v>
      </c>
      <c r="P578" t="str">
        <f>IF(AND('Customer LTV'!$D$5&gt;=$N578,'Customer LTV'!$D$5&lt;$O578),"Y","N")</f>
        <v>N</v>
      </c>
      <c r="Q578" t="str">
        <f>IF(AND('Customer LTV'!$D$6&gt;=$N578,'Customer LTV'!$D$6&lt;$O578),"Y","N")</f>
        <v>N</v>
      </c>
      <c r="R578" t="str">
        <f>INDEX(customers!$F:$F,MATCH(subscriptions!$B578,customers!$A:$A,0))</f>
        <v>Retail</v>
      </c>
      <c r="S578" t="str">
        <f>INDEX(customers!$I:$I,MATCH(subscriptions!$B578,customers!$A:$A,0))</f>
        <v>Email</v>
      </c>
    </row>
    <row r="579" spans="1:19" x14ac:dyDescent="0.25">
      <c r="A579" t="s">
        <v>360</v>
      </c>
      <c r="B579" t="s">
        <v>286</v>
      </c>
      <c r="C579" t="s">
        <v>17</v>
      </c>
      <c r="D579" t="s">
        <v>4</v>
      </c>
      <c r="E579" s="26">
        <v>45596</v>
      </c>
      <c r="F579" s="26">
        <v>45623</v>
      </c>
      <c r="G579" t="s">
        <v>56</v>
      </c>
      <c r="H579">
        <v>75</v>
      </c>
      <c r="I579" s="26">
        <f t="shared" si="55"/>
        <v>44666</v>
      </c>
      <c r="J579" s="26">
        <f t="shared" si="56"/>
        <v>45596</v>
      </c>
      <c r="K579" s="26" t="str">
        <f t="shared" ref="K579:K642" si="57">INDEX($C:$C,MATCH($I579,$E:$E,0))</f>
        <v>Basic</v>
      </c>
      <c r="L579" s="26" t="str">
        <f t="shared" ref="L579:L642" si="58">INDEX($D:$D,MATCH($I579,$E:$E,0))</f>
        <v>Monthly</v>
      </c>
      <c r="M579" s="26">
        <f t="shared" ref="M579:M642" si="59">EOMONTH(I579,-1)+1</f>
        <v>44652</v>
      </c>
      <c r="N579" s="26">
        <f t="shared" si="54"/>
        <v>45566</v>
      </c>
      <c r="O579" s="26">
        <f t="shared" si="54"/>
        <v>45597</v>
      </c>
      <c r="P579" t="str">
        <f>IF(AND('Customer LTV'!$D$5&gt;=$N579,'Customer LTV'!$D$5&lt;$O579),"Y","N")</f>
        <v>N</v>
      </c>
      <c r="Q579" t="str">
        <f>IF(AND('Customer LTV'!$D$6&gt;=$N579,'Customer LTV'!$D$6&lt;$O579),"Y","N")</f>
        <v>N</v>
      </c>
      <c r="R579" t="str">
        <f>INDEX(customers!$F:$F,MATCH(subscriptions!$B579,customers!$A:$A,0))</f>
        <v>Retail</v>
      </c>
      <c r="S579" t="str">
        <f>INDEX(customers!$I:$I,MATCH(subscriptions!$B579,customers!$A:$A,0))</f>
        <v>Email</v>
      </c>
    </row>
    <row r="580" spans="1:19" x14ac:dyDescent="0.25">
      <c r="A580" t="s">
        <v>1438</v>
      </c>
      <c r="B580" t="s">
        <v>1437</v>
      </c>
      <c r="C580" t="s">
        <v>17</v>
      </c>
      <c r="D580" t="s">
        <v>5</v>
      </c>
      <c r="E580" s="26">
        <v>44835</v>
      </c>
      <c r="F580" s="26">
        <v>44913</v>
      </c>
      <c r="G580" t="s">
        <v>56</v>
      </c>
      <c r="H580">
        <v>50</v>
      </c>
      <c r="I580" s="26">
        <f t="shared" si="55"/>
        <v>44835</v>
      </c>
      <c r="J580" s="26">
        <f t="shared" si="56"/>
        <v>44835</v>
      </c>
      <c r="K580" s="26" t="str">
        <f t="shared" si="57"/>
        <v>Basic</v>
      </c>
      <c r="L580" s="26" t="str">
        <f t="shared" si="58"/>
        <v>Annual</v>
      </c>
      <c r="M580" s="26">
        <f t="shared" si="59"/>
        <v>44835</v>
      </c>
      <c r="N580" s="26">
        <f t="shared" si="54"/>
        <v>44835</v>
      </c>
      <c r="O580" s="26">
        <f t="shared" si="54"/>
        <v>44896</v>
      </c>
      <c r="P580" t="str">
        <f>IF(AND('Customer LTV'!$D$5&gt;=$N580,'Customer LTV'!$D$5&lt;$O580),"Y","N")</f>
        <v>N</v>
      </c>
      <c r="Q580" t="str">
        <f>IF(AND('Customer LTV'!$D$6&gt;=$N580,'Customer LTV'!$D$6&lt;$O580),"Y","N")</f>
        <v>N</v>
      </c>
      <c r="R580" t="str">
        <f>INDEX(customers!$F:$F,MATCH(subscriptions!$B580,customers!$A:$A,0))</f>
        <v>Healthcare</v>
      </c>
      <c r="S580" t="str">
        <f>INDEX(customers!$I:$I,MATCH(subscriptions!$B580,customers!$A:$A,0))</f>
        <v>Social Media</v>
      </c>
    </row>
    <row r="581" spans="1:19" x14ac:dyDescent="0.25">
      <c r="A581" t="s">
        <v>1201</v>
      </c>
      <c r="B581" t="s">
        <v>1200</v>
      </c>
      <c r="C581" t="s">
        <v>17</v>
      </c>
      <c r="D581" t="s">
        <v>4</v>
      </c>
      <c r="E581" s="26">
        <v>44736</v>
      </c>
      <c r="F581" s="26">
        <v>44766</v>
      </c>
      <c r="G581" t="s">
        <v>53</v>
      </c>
      <c r="H581">
        <v>75</v>
      </c>
      <c r="I581" s="26">
        <f t="shared" si="55"/>
        <v>44736</v>
      </c>
      <c r="J581" s="26">
        <f t="shared" si="56"/>
        <v>45635</v>
      </c>
      <c r="K581" s="26" t="str">
        <f t="shared" si="57"/>
        <v>Basic</v>
      </c>
      <c r="L581" s="26" t="str">
        <f t="shared" si="58"/>
        <v>Monthly</v>
      </c>
      <c r="M581" s="26">
        <f t="shared" si="59"/>
        <v>44713</v>
      </c>
      <c r="N581" s="26">
        <f t="shared" si="54"/>
        <v>44713</v>
      </c>
      <c r="O581" s="26">
        <f t="shared" si="54"/>
        <v>44743</v>
      </c>
      <c r="P581" t="str">
        <f>IF(AND('Customer LTV'!$D$5&gt;=$N581,'Customer LTV'!$D$5&lt;$O581),"Y","N")</f>
        <v>N</v>
      </c>
      <c r="Q581" t="str">
        <f>IF(AND('Customer LTV'!$D$6&gt;=$N581,'Customer LTV'!$D$6&lt;$O581),"Y","N")</f>
        <v>N</v>
      </c>
      <c r="R581" t="str">
        <f>INDEX(customers!$F:$F,MATCH(subscriptions!$B581,customers!$A:$A,0))</f>
        <v>Retail</v>
      </c>
      <c r="S581" t="str">
        <f>INDEX(customers!$I:$I,MATCH(subscriptions!$B581,customers!$A:$A,0))</f>
        <v>Social Media</v>
      </c>
    </row>
    <row r="582" spans="1:19" x14ac:dyDescent="0.25">
      <c r="A582" t="s">
        <v>1204</v>
      </c>
      <c r="B582" t="s">
        <v>1200</v>
      </c>
      <c r="C582" t="s">
        <v>17</v>
      </c>
      <c r="D582" t="s">
        <v>4</v>
      </c>
      <c r="E582" s="26">
        <v>44767</v>
      </c>
      <c r="F582" s="26">
        <v>44797</v>
      </c>
      <c r="G582" t="s">
        <v>53</v>
      </c>
      <c r="H582">
        <v>75</v>
      </c>
      <c r="I582" s="26">
        <f t="shared" si="55"/>
        <v>44736</v>
      </c>
      <c r="J582" s="26">
        <f t="shared" si="56"/>
        <v>45635</v>
      </c>
      <c r="K582" s="26" t="str">
        <f t="shared" si="57"/>
        <v>Basic</v>
      </c>
      <c r="L582" s="26" t="str">
        <f t="shared" si="58"/>
        <v>Monthly</v>
      </c>
      <c r="M582" s="26">
        <f t="shared" si="59"/>
        <v>44713</v>
      </c>
      <c r="N582" s="26">
        <f t="shared" si="54"/>
        <v>44743</v>
      </c>
      <c r="O582" s="26">
        <f t="shared" si="54"/>
        <v>44774</v>
      </c>
      <c r="P582" t="str">
        <f>IF(AND('Customer LTV'!$D$5&gt;=$N582,'Customer LTV'!$D$5&lt;$O582),"Y","N")</f>
        <v>N</v>
      </c>
      <c r="Q582" t="str">
        <f>IF(AND('Customer LTV'!$D$6&gt;=$N582,'Customer LTV'!$D$6&lt;$O582),"Y","N")</f>
        <v>N</v>
      </c>
      <c r="R582" t="str">
        <f>INDEX(customers!$F:$F,MATCH(subscriptions!$B582,customers!$A:$A,0))</f>
        <v>Retail</v>
      </c>
      <c r="S582" t="str">
        <f>INDEX(customers!$I:$I,MATCH(subscriptions!$B582,customers!$A:$A,0))</f>
        <v>Social Media</v>
      </c>
    </row>
    <row r="583" spans="1:19" x14ac:dyDescent="0.25">
      <c r="A583" t="s">
        <v>1206</v>
      </c>
      <c r="B583" t="s">
        <v>1200</v>
      </c>
      <c r="C583" t="s">
        <v>17</v>
      </c>
      <c r="D583" t="s">
        <v>4</v>
      </c>
      <c r="E583" s="26">
        <v>44798</v>
      </c>
      <c r="F583" s="26">
        <v>44828</v>
      </c>
      <c r="G583" t="s">
        <v>53</v>
      </c>
      <c r="H583">
        <v>75</v>
      </c>
      <c r="I583" s="26">
        <f t="shared" si="55"/>
        <v>44736</v>
      </c>
      <c r="J583" s="26">
        <f t="shared" si="56"/>
        <v>45635</v>
      </c>
      <c r="K583" s="26" t="str">
        <f t="shared" si="57"/>
        <v>Basic</v>
      </c>
      <c r="L583" s="26" t="str">
        <f t="shared" si="58"/>
        <v>Monthly</v>
      </c>
      <c r="M583" s="26">
        <f t="shared" si="59"/>
        <v>44713</v>
      </c>
      <c r="N583" s="26">
        <f t="shared" si="54"/>
        <v>44774</v>
      </c>
      <c r="O583" s="26">
        <f t="shared" si="54"/>
        <v>44805</v>
      </c>
      <c r="P583" t="str">
        <f>IF(AND('Customer LTV'!$D$5&gt;=$N583,'Customer LTV'!$D$5&lt;$O583),"Y","N")</f>
        <v>N</v>
      </c>
      <c r="Q583" t="str">
        <f>IF(AND('Customer LTV'!$D$6&gt;=$N583,'Customer LTV'!$D$6&lt;$O583),"Y","N")</f>
        <v>N</v>
      </c>
      <c r="R583" t="str">
        <f>INDEX(customers!$F:$F,MATCH(subscriptions!$B583,customers!$A:$A,0))</f>
        <v>Retail</v>
      </c>
      <c r="S583" t="str">
        <f>INDEX(customers!$I:$I,MATCH(subscriptions!$B583,customers!$A:$A,0))</f>
        <v>Social Media</v>
      </c>
    </row>
    <row r="584" spans="1:19" x14ac:dyDescent="0.25">
      <c r="A584" t="s">
        <v>1208</v>
      </c>
      <c r="B584" t="s">
        <v>1200</v>
      </c>
      <c r="C584" t="s">
        <v>17</v>
      </c>
      <c r="D584" t="s">
        <v>4</v>
      </c>
      <c r="E584" s="26">
        <v>44829</v>
      </c>
      <c r="F584" s="26">
        <v>44859</v>
      </c>
      <c r="G584" t="s">
        <v>53</v>
      </c>
      <c r="H584">
        <v>75</v>
      </c>
      <c r="I584" s="26">
        <f t="shared" si="55"/>
        <v>44736</v>
      </c>
      <c r="J584" s="26">
        <f t="shared" si="56"/>
        <v>45635</v>
      </c>
      <c r="K584" s="26" t="str">
        <f t="shared" si="57"/>
        <v>Basic</v>
      </c>
      <c r="L584" s="26" t="str">
        <f t="shared" si="58"/>
        <v>Monthly</v>
      </c>
      <c r="M584" s="26">
        <f t="shared" si="59"/>
        <v>44713</v>
      </c>
      <c r="N584" s="26">
        <f t="shared" si="54"/>
        <v>44805</v>
      </c>
      <c r="O584" s="26">
        <f t="shared" si="54"/>
        <v>44835</v>
      </c>
      <c r="P584" t="str">
        <f>IF(AND('Customer LTV'!$D$5&gt;=$N584,'Customer LTV'!$D$5&lt;$O584),"Y","N")</f>
        <v>N</v>
      </c>
      <c r="Q584" t="str">
        <f>IF(AND('Customer LTV'!$D$6&gt;=$N584,'Customer LTV'!$D$6&lt;$O584),"Y","N")</f>
        <v>N</v>
      </c>
      <c r="R584" t="str">
        <f>INDEX(customers!$F:$F,MATCH(subscriptions!$B584,customers!$A:$A,0))</f>
        <v>Retail</v>
      </c>
      <c r="S584" t="str">
        <f>INDEX(customers!$I:$I,MATCH(subscriptions!$B584,customers!$A:$A,0))</f>
        <v>Social Media</v>
      </c>
    </row>
    <row r="585" spans="1:19" x14ac:dyDescent="0.25">
      <c r="A585" t="s">
        <v>1211</v>
      </c>
      <c r="B585" t="s">
        <v>1200</v>
      </c>
      <c r="C585" t="s">
        <v>17</v>
      </c>
      <c r="D585" t="s">
        <v>4</v>
      </c>
      <c r="E585" s="26">
        <v>44860</v>
      </c>
      <c r="F585" s="26">
        <v>44890</v>
      </c>
      <c r="G585" t="s">
        <v>53</v>
      </c>
      <c r="H585">
        <v>75</v>
      </c>
      <c r="I585" s="26">
        <f t="shared" si="55"/>
        <v>44736</v>
      </c>
      <c r="J585" s="26">
        <f t="shared" si="56"/>
        <v>45635</v>
      </c>
      <c r="K585" s="26" t="str">
        <f t="shared" si="57"/>
        <v>Basic</v>
      </c>
      <c r="L585" s="26" t="str">
        <f t="shared" si="58"/>
        <v>Monthly</v>
      </c>
      <c r="M585" s="26">
        <f t="shared" si="59"/>
        <v>44713</v>
      </c>
      <c r="N585" s="26">
        <f t="shared" si="54"/>
        <v>44835</v>
      </c>
      <c r="O585" s="26">
        <f t="shared" si="54"/>
        <v>44866</v>
      </c>
      <c r="P585" t="str">
        <f>IF(AND('Customer LTV'!$D$5&gt;=$N585,'Customer LTV'!$D$5&lt;$O585),"Y","N")</f>
        <v>N</v>
      </c>
      <c r="Q585" t="str">
        <f>IF(AND('Customer LTV'!$D$6&gt;=$N585,'Customer LTV'!$D$6&lt;$O585),"Y","N")</f>
        <v>N</v>
      </c>
      <c r="R585" t="str">
        <f>INDEX(customers!$F:$F,MATCH(subscriptions!$B585,customers!$A:$A,0))</f>
        <v>Retail</v>
      </c>
      <c r="S585" t="str">
        <f>INDEX(customers!$I:$I,MATCH(subscriptions!$B585,customers!$A:$A,0))</f>
        <v>Social Media</v>
      </c>
    </row>
    <row r="586" spans="1:19" x14ac:dyDescent="0.25">
      <c r="A586" t="s">
        <v>1213</v>
      </c>
      <c r="B586" t="s">
        <v>1200</v>
      </c>
      <c r="C586" t="s">
        <v>17</v>
      </c>
      <c r="D586" t="s">
        <v>4</v>
      </c>
      <c r="E586" s="26">
        <v>44891</v>
      </c>
      <c r="F586" s="26">
        <v>44921</v>
      </c>
      <c r="G586" t="s">
        <v>53</v>
      </c>
      <c r="H586">
        <v>75</v>
      </c>
      <c r="I586" s="26">
        <f t="shared" si="55"/>
        <v>44736</v>
      </c>
      <c r="J586" s="26">
        <f t="shared" si="56"/>
        <v>45635</v>
      </c>
      <c r="K586" s="26" t="str">
        <f t="shared" si="57"/>
        <v>Basic</v>
      </c>
      <c r="L586" s="26" t="str">
        <f t="shared" si="58"/>
        <v>Monthly</v>
      </c>
      <c r="M586" s="26">
        <f t="shared" si="59"/>
        <v>44713</v>
      </c>
      <c r="N586" s="26">
        <f t="shared" si="54"/>
        <v>44866</v>
      </c>
      <c r="O586" s="26">
        <f t="shared" si="54"/>
        <v>44896</v>
      </c>
      <c r="P586" t="str">
        <f>IF(AND('Customer LTV'!$D$5&gt;=$N586,'Customer LTV'!$D$5&lt;$O586),"Y","N")</f>
        <v>N</v>
      </c>
      <c r="Q586" t="str">
        <f>IF(AND('Customer LTV'!$D$6&gt;=$N586,'Customer LTV'!$D$6&lt;$O586),"Y","N")</f>
        <v>N</v>
      </c>
      <c r="R586" t="str">
        <f>INDEX(customers!$F:$F,MATCH(subscriptions!$B586,customers!$A:$A,0))</f>
        <v>Retail</v>
      </c>
      <c r="S586" t="str">
        <f>INDEX(customers!$I:$I,MATCH(subscriptions!$B586,customers!$A:$A,0))</f>
        <v>Social Media</v>
      </c>
    </row>
    <row r="587" spans="1:19" x14ac:dyDescent="0.25">
      <c r="A587" t="s">
        <v>1216</v>
      </c>
      <c r="B587" t="s">
        <v>1200</v>
      </c>
      <c r="C587" t="s">
        <v>17</v>
      </c>
      <c r="D587" t="s">
        <v>4</v>
      </c>
      <c r="E587" s="26">
        <v>44922</v>
      </c>
      <c r="F587" s="26">
        <v>44952</v>
      </c>
      <c r="G587" t="s">
        <v>53</v>
      </c>
      <c r="H587">
        <v>75</v>
      </c>
      <c r="I587" s="26">
        <f t="shared" si="55"/>
        <v>44736</v>
      </c>
      <c r="J587" s="26">
        <f t="shared" si="56"/>
        <v>45635</v>
      </c>
      <c r="K587" s="26" t="str">
        <f t="shared" si="57"/>
        <v>Basic</v>
      </c>
      <c r="L587" s="26" t="str">
        <f t="shared" si="58"/>
        <v>Monthly</v>
      </c>
      <c r="M587" s="26">
        <f t="shared" si="59"/>
        <v>44713</v>
      </c>
      <c r="N587" s="26">
        <f t="shared" si="54"/>
        <v>44896</v>
      </c>
      <c r="O587" s="26">
        <f t="shared" si="54"/>
        <v>44927</v>
      </c>
      <c r="P587" t="str">
        <f>IF(AND('Customer LTV'!$D$5&gt;=$N587,'Customer LTV'!$D$5&lt;$O587),"Y","N")</f>
        <v>N</v>
      </c>
      <c r="Q587" t="str">
        <f>IF(AND('Customer LTV'!$D$6&gt;=$N587,'Customer LTV'!$D$6&lt;$O587),"Y","N")</f>
        <v>N</v>
      </c>
      <c r="R587" t="str">
        <f>INDEX(customers!$F:$F,MATCH(subscriptions!$B587,customers!$A:$A,0))</f>
        <v>Retail</v>
      </c>
      <c r="S587" t="str">
        <f>INDEX(customers!$I:$I,MATCH(subscriptions!$B587,customers!$A:$A,0))</f>
        <v>Social Media</v>
      </c>
    </row>
    <row r="588" spans="1:19" x14ac:dyDescent="0.25">
      <c r="A588" t="s">
        <v>1218</v>
      </c>
      <c r="B588" t="s">
        <v>1200</v>
      </c>
      <c r="C588" t="s">
        <v>17</v>
      </c>
      <c r="D588" t="s">
        <v>4</v>
      </c>
      <c r="E588" s="26">
        <v>44953</v>
      </c>
      <c r="F588" s="26">
        <v>44983</v>
      </c>
      <c r="G588" t="s">
        <v>53</v>
      </c>
      <c r="H588">
        <v>75</v>
      </c>
      <c r="I588" s="26">
        <f t="shared" si="55"/>
        <v>44736</v>
      </c>
      <c r="J588" s="26">
        <f t="shared" si="56"/>
        <v>45635</v>
      </c>
      <c r="K588" s="26" t="str">
        <f t="shared" si="57"/>
        <v>Basic</v>
      </c>
      <c r="L588" s="26" t="str">
        <f t="shared" si="58"/>
        <v>Monthly</v>
      </c>
      <c r="M588" s="26">
        <f t="shared" si="59"/>
        <v>44713</v>
      </c>
      <c r="N588" s="26">
        <f t="shared" si="54"/>
        <v>44927</v>
      </c>
      <c r="O588" s="26">
        <f t="shared" si="54"/>
        <v>44958</v>
      </c>
      <c r="P588" t="str">
        <f>IF(AND('Customer LTV'!$D$5&gt;=$N588,'Customer LTV'!$D$5&lt;$O588),"Y","N")</f>
        <v>Y</v>
      </c>
      <c r="Q588" t="str">
        <f>IF(AND('Customer LTV'!$D$6&gt;=$N588,'Customer LTV'!$D$6&lt;$O588),"Y","N")</f>
        <v>N</v>
      </c>
      <c r="R588" t="str">
        <f>INDEX(customers!$F:$F,MATCH(subscriptions!$B588,customers!$A:$A,0))</f>
        <v>Retail</v>
      </c>
      <c r="S588" t="str">
        <f>INDEX(customers!$I:$I,MATCH(subscriptions!$B588,customers!$A:$A,0))</f>
        <v>Social Media</v>
      </c>
    </row>
    <row r="589" spans="1:19" x14ac:dyDescent="0.25">
      <c r="A589" t="s">
        <v>1220</v>
      </c>
      <c r="B589" t="s">
        <v>1200</v>
      </c>
      <c r="C589" t="s">
        <v>17</v>
      </c>
      <c r="D589" t="s">
        <v>4</v>
      </c>
      <c r="E589" s="26">
        <v>44984</v>
      </c>
      <c r="F589" s="26">
        <v>45014</v>
      </c>
      <c r="G589" t="s">
        <v>53</v>
      </c>
      <c r="H589">
        <v>75</v>
      </c>
      <c r="I589" s="26">
        <f t="shared" si="55"/>
        <v>44736</v>
      </c>
      <c r="J589" s="26">
        <f t="shared" si="56"/>
        <v>45635</v>
      </c>
      <c r="K589" s="26" t="str">
        <f t="shared" si="57"/>
        <v>Basic</v>
      </c>
      <c r="L589" s="26" t="str">
        <f t="shared" si="58"/>
        <v>Monthly</v>
      </c>
      <c r="M589" s="26">
        <f t="shared" si="59"/>
        <v>44713</v>
      </c>
      <c r="N589" s="26">
        <f t="shared" si="54"/>
        <v>44958</v>
      </c>
      <c r="O589" s="26">
        <f t="shared" si="54"/>
        <v>44986</v>
      </c>
      <c r="P589" t="str">
        <f>IF(AND('Customer LTV'!$D$5&gt;=$N589,'Customer LTV'!$D$5&lt;$O589),"Y","N")</f>
        <v>N</v>
      </c>
      <c r="Q589" t="str">
        <f>IF(AND('Customer LTV'!$D$6&gt;=$N589,'Customer LTV'!$D$6&lt;$O589),"Y","N")</f>
        <v>N</v>
      </c>
      <c r="R589" t="str">
        <f>INDEX(customers!$F:$F,MATCH(subscriptions!$B589,customers!$A:$A,0))</f>
        <v>Retail</v>
      </c>
      <c r="S589" t="str">
        <f>INDEX(customers!$I:$I,MATCH(subscriptions!$B589,customers!$A:$A,0))</f>
        <v>Social Media</v>
      </c>
    </row>
    <row r="590" spans="1:19" x14ac:dyDescent="0.25">
      <c r="A590" t="s">
        <v>1223</v>
      </c>
      <c r="B590" t="s">
        <v>1200</v>
      </c>
      <c r="C590" t="s">
        <v>17</v>
      </c>
      <c r="D590" t="s">
        <v>4</v>
      </c>
      <c r="E590" s="26">
        <v>45015</v>
      </c>
      <c r="F590" s="26">
        <v>45045</v>
      </c>
      <c r="G590" t="s">
        <v>53</v>
      </c>
      <c r="H590">
        <v>75</v>
      </c>
      <c r="I590" s="26">
        <f t="shared" si="55"/>
        <v>44736</v>
      </c>
      <c r="J590" s="26">
        <f t="shared" si="56"/>
        <v>45635</v>
      </c>
      <c r="K590" s="26" t="str">
        <f t="shared" si="57"/>
        <v>Basic</v>
      </c>
      <c r="L590" s="26" t="str">
        <f t="shared" si="58"/>
        <v>Monthly</v>
      </c>
      <c r="M590" s="26">
        <f t="shared" si="59"/>
        <v>44713</v>
      </c>
      <c r="N590" s="26">
        <f t="shared" si="54"/>
        <v>44986</v>
      </c>
      <c r="O590" s="26">
        <f t="shared" si="54"/>
        <v>45017</v>
      </c>
      <c r="P590" t="str">
        <f>IF(AND('Customer LTV'!$D$5&gt;=$N590,'Customer LTV'!$D$5&lt;$O590),"Y","N")</f>
        <v>N</v>
      </c>
      <c r="Q590" t="str">
        <f>IF(AND('Customer LTV'!$D$6&gt;=$N590,'Customer LTV'!$D$6&lt;$O590),"Y","N")</f>
        <v>N</v>
      </c>
      <c r="R590" t="str">
        <f>INDEX(customers!$F:$F,MATCH(subscriptions!$B590,customers!$A:$A,0))</f>
        <v>Retail</v>
      </c>
      <c r="S590" t="str">
        <f>INDEX(customers!$I:$I,MATCH(subscriptions!$B590,customers!$A:$A,0))</f>
        <v>Social Media</v>
      </c>
    </row>
    <row r="591" spans="1:19" x14ac:dyDescent="0.25">
      <c r="A591" t="s">
        <v>1225</v>
      </c>
      <c r="B591" t="s">
        <v>1200</v>
      </c>
      <c r="C591" t="s">
        <v>17</v>
      </c>
      <c r="D591" t="s">
        <v>4</v>
      </c>
      <c r="E591" s="26">
        <v>45046</v>
      </c>
      <c r="F591" s="26">
        <v>45076</v>
      </c>
      <c r="G591" t="s">
        <v>53</v>
      </c>
      <c r="H591">
        <v>75</v>
      </c>
      <c r="I591" s="26">
        <f t="shared" si="55"/>
        <v>44736</v>
      </c>
      <c r="J591" s="26">
        <f t="shared" si="56"/>
        <v>45635</v>
      </c>
      <c r="K591" s="26" t="str">
        <f t="shared" si="57"/>
        <v>Basic</v>
      </c>
      <c r="L591" s="26" t="str">
        <f t="shared" si="58"/>
        <v>Monthly</v>
      </c>
      <c r="M591" s="26">
        <f t="shared" si="59"/>
        <v>44713</v>
      </c>
      <c r="N591" s="26">
        <f t="shared" si="54"/>
        <v>45017</v>
      </c>
      <c r="O591" s="26">
        <f t="shared" si="54"/>
        <v>45047</v>
      </c>
      <c r="P591" t="str">
        <f>IF(AND('Customer LTV'!$D$5&gt;=$N591,'Customer LTV'!$D$5&lt;$O591),"Y","N")</f>
        <v>N</v>
      </c>
      <c r="Q591" t="str">
        <f>IF(AND('Customer LTV'!$D$6&gt;=$N591,'Customer LTV'!$D$6&lt;$O591),"Y","N")</f>
        <v>N</v>
      </c>
      <c r="R591" t="str">
        <f>INDEX(customers!$F:$F,MATCH(subscriptions!$B591,customers!$A:$A,0))</f>
        <v>Retail</v>
      </c>
      <c r="S591" t="str">
        <f>INDEX(customers!$I:$I,MATCH(subscriptions!$B591,customers!$A:$A,0))</f>
        <v>Social Media</v>
      </c>
    </row>
    <row r="592" spans="1:19" x14ac:dyDescent="0.25">
      <c r="A592" t="s">
        <v>1228</v>
      </c>
      <c r="B592" t="s">
        <v>1200</v>
      </c>
      <c r="C592" t="s">
        <v>17</v>
      </c>
      <c r="D592" t="s">
        <v>4</v>
      </c>
      <c r="E592" s="26">
        <v>45077</v>
      </c>
      <c r="F592" s="26">
        <v>45107</v>
      </c>
      <c r="G592" t="s">
        <v>53</v>
      </c>
      <c r="H592">
        <v>75</v>
      </c>
      <c r="I592" s="26">
        <f t="shared" si="55"/>
        <v>44736</v>
      </c>
      <c r="J592" s="26">
        <f t="shared" si="56"/>
        <v>45635</v>
      </c>
      <c r="K592" s="26" t="str">
        <f t="shared" si="57"/>
        <v>Basic</v>
      </c>
      <c r="L592" s="26" t="str">
        <f t="shared" si="58"/>
        <v>Monthly</v>
      </c>
      <c r="M592" s="26">
        <f t="shared" si="59"/>
        <v>44713</v>
      </c>
      <c r="N592" s="26">
        <f t="shared" si="54"/>
        <v>45047</v>
      </c>
      <c r="O592" s="26">
        <f t="shared" si="54"/>
        <v>45078</v>
      </c>
      <c r="P592" t="str">
        <f>IF(AND('Customer LTV'!$D$5&gt;=$N592,'Customer LTV'!$D$5&lt;$O592),"Y","N")</f>
        <v>N</v>
      </c>
      <c r="Q592" t="str">
        <f>IF(AND('Customer LTV'!$D$6&gt;=$N592,'Customer LTV'!$D$6&lt;$O592),"Y","N")</f>
        <v>N</v>
      </c>
      <c r="R592" t="str">
        <f>INDEX(customers!$F:$F,MATCH(subscriptions!$B592,customers!$A:$A,0))</f>
        <v>Retail</v>
      </c>
      <c r="S592" t="str">
        <f>INDEX(customers!$I:$I,MATCH(subscriptions!$B592,customers!$A:$A,0))</f>
        <v>Social Media</v>
      </c>
    </row>
    <row r="593" spans="1:19" x14ac:dyDescent="0.25">
      <c r="A593" t="s">
        <v>1231</v>
      </c>
      <c r="B593" t="s">
        <v>1200</v>
      </c>
      <c r="C593" t="s">
        <v>17</v>
      </c>
      <c r="D593" t="s">
        <v>4</v>
      </c>
      <c r="E593" s="26">
        <v>45108</v>
      </c>
      <c r="F593" s="26">
        <v>45138</v>
      </c>
      <c r="G593" t="s">
        <v>53</v>
      </c>
      <c r="H593">
        <v>75</v>
      </c>
      <c r="I593" s="26">
        <f t="shared" si="55"/>
        <v>44736</v>
      </c>
      <c r="J593" s="26">
        <f t="shared" si="56"/>
        <v>45635</v>
      </c>
      <c r="K593" s="26" t="str">
        <f t="shared" si="57"/>
        <v>Basic</v>
      </c>
      <c r="L593" s="26" t="str">
        <f t="shared" si="58"/>
        <v>Monthly</v>
      </c>
      <c r="M593" s="26">
        <f t="shared" si="59"/>
        <v>44713</v>
      </c>
      <c r="N593" s="26">
        <f t="shared" si="54"/>
        <v>45108</v>
      </c>
      <c r="O593" s="26">
        <f t="shared" si="54"/>
        <v>45108</v>
      </c>
      <c r="P593" t="str">
        <f>IF(AND('Customer LTV'!$D$5&gt;=$N593,'Customer LTV'!$D$5&lt;$O593),"Y","N")</f>
        <v>N</v>
      </c>
      <c r="Q593" t="str">
        <f>IF(AND('Customer LTV'!$D$6&gt;=$N593,'Customer LTV'!$D$6&lt;$O593),"Y","N")</f>
        <v>N</v>
      </c>
      <c r="R593" t="str">
        <f>INDEX(customers!$F:$F,MATCH(subscriptions!$B593,customers!$A:$A,0))</f>
        <v>Retail</v>
      </c>
      <c r="S593" t="str">
        <f>INDEX(customers!$I:$I,MATCH(subscriptions!$B593,customers!$A:$A,0))</f>
        <v>Social Media</v>
      </c>
    </row>
    <row r="594" spans="1:19" x14ac:dyDescent="0.25">
      <c r="A594" t="s">
        <v>1233</v>
      </c>
      <c r="B594" t="s">
        <v>1200</v>
      </c>
      <c r="C594" t="s">
        <v>17</v>
      </c>
      <c r="D594" t="s">
        <v>4</v>
      </c>
      <c r="E594" s="26">
        <v>45139</v>
      </c>
      <c r="F594" s="26">
        <v>45169</v>
      </c>
      <c r="G594" t="s">
        <v>53</v>
      </c>
      <c r="H594">
        <v>75</v>
      </c>
      <c r="I594" s="26">
        <f t="shared" si="55"/>
        <v>44736</v>
      </c>
      <c r="J594" s="26">
        <f t="shared" si="56"/>
        <v>45635</v>
      </c>
      <c r="K594" s="26" t="str">
        <f t="shared" si="57"/>
        <v>Basic</v>
      </c>
      <c r="L594" s="26" t="str">
        <f t="shared" si="58"/>
        <v>Monthly</v>
      </c>
      <c r="M594" s="26">
        <f t="shared" si="59"/>
        <v>44713</v>
      </c>
      <c r="N594" s="26">
        <f t="shared" si="54"/>
        <v>45139</v>
      </c>
      <c r="O594" s="26">
        <f t="shared" si="54"/>
        <v>45139</v>
      </c>
      <c r="P594" t="str">
        <f>IF(AND('Customer LTV'!$D$5&gt;=$N594,'Customer LTV'!$D$5&lt;$O594),"Y","N")</f>
        <v>N</v>
      </c>
      <c r="Q594" t="str">
        <f>IF(AND('Customer LTV'!$D$6&gt;=$N594,'Customer LTV'!$D$6&lt;$O594),"Y","N")</f>
        <v>N</v>
      </c>
      <c r="R594" t="str">
        <f>INDEX(customers!$F:$F,MATCH(subscriptions!$B594,customers!$A:$A,0))</f>
        <v>Retail</v>
      </c>
      <c r="S594" t="str">
        <f>INDEX(customers!$I:$I,MATCH(subscriptions!$B594,customers!$A:$A,0))</f>
        <v>Social Media</v>
      </c>
    </row>
    <row r="595" spans="1:19" x14ac:dyDescent="0.25">
      <c r="A595" t="s">
        <v>1235</v>
      </c>
      <c r="B595" t="s">
        <v>1200</v>
      </c>
      <c r="C595" t="s">
        <v>17</v>
      </c>
      <c r="D595" t="s">
        <v>4</v>
      </c>
      <c r="E595" s="26">
        <v>45170</v>
      </c>
      <c r="F595" s="26">
        <v>45200</v>
      </c>
      <c r="G595" t="s">
        <v>53</v>
      </c>
      <c r="H595">
        <v>75</v>
      </c>
      <c r="I595" s="26">
        <f t="shared" si="55"/>
        <v>44736</v>
      </c>
      <c r="J595" s="26">
        <f t="shared" si="56"/>
        <v>45635</v>
      </c>
      <c r="K595" s="26" t="str">
        <f t="shared" si="57"/>
        <v>Basic</v>
      </c>
      <c r="L595" s="26" t="str">
        <f t="shared" si="58"/>
        <v>Monthly</v>
      </c>
      <c r="M595" s="26">
        <f t="shared" si="59"/>
        <v>44713</v>
      </c>
      <c r="N595" s="26">
        <f t="shared" ref="N595:O658" si="60">EOMONTH(E595,-1)+1</f>
        <v>45170</v>
      </c>
      <c r="O595" s="26">
        <f t="shared" si="60"/>
        <v>45200</v>
      </c>
      <c r="P595" t="str">
        <f>IF(AND('Customer LTV'!$D$5&gt;=$N595,'Customer LTV'!$D$5&lt;$O595),"Y","N")</f>
        <v>N</v>
      </c>
      <c r="Q595" t="str">
        <f>IF(AND('Customer LTV'!$D$6&gt;=$N595,'Customer LTV'!$D$6&lt;$O595),"Y","N")</f>
        <v>N</v>
      </c>
      <c r="R595" t="str">
        <f>INDEX(customers!$F:$F,MATCH(subscriptions!$B595,customers!$A:$A,0))</f>
        <v>Retail</v>
      </c>
      <c r="S595" t="str">
        <f>INDEX(customers!$I:$I,MATCH(subscriptions!$B595,customers!$A:$A,0))</f>
        <v>Social Media</v>
      </c>
    </row>
    <row r="596" spans="1:19" x14ac:dyDescent="0.25">
      <c r="A596" t="s">
        <v>1238</v>
      </c>
      <c r="B596" t="s">
        <v>1200</v>
      </c>
      <c r="C596" t="s">
        <v>17</v>
      </c>
      <c r="D596" t="s">
        <v>4</v>
      </c>
      <c r="E596" s="26">
        <v>45201</v>
      </c>
      <c r="F596" s="26">
        <v>45231</v>
      </c>
      <c r="G596" t="s">
        <v>53</v>
      </c>
      <c r="H596">
        <v>75</v>
      </c>
      <c r="I596" s="26">
        <f t="shared" si="55"/>
        <v>44736</v>
      </c>
      <c r="J596" s="26">
        <f t="shared" si="56"/>
        <v>45635</v>
      </c>
      <c r="K596" s="26" t="str">
        <f t="shared" si="57"/>
        <v>Basic</v>
      </c>
      <c r="L596" s="26" t="str">
        <f t="shared" si="58"/>
        <v>Monthly</v>
      </c>
      <c r="M596" s="26">
        <f t="shared" si="59"/>
        <v>44713</v>
      </c>
      <c r="N596" s="26">
        <f t="shared" si="60"/>
        <v>45200</v>
      </c>
      <c r="O596" s="26">
        <f t="shared" si="60"/>
        <v>45231</v>
      </c>
      <c r="P596" t="str">
        <f>IF(AND('Customer LTV'!$D$5&gt;=$N596,'Customer LTV'!$D$5&lt;$O596),"Y","N")</f>
        <v>N</v>
      </c>
      <c r="Q596" t="str">
        <f>IF(AND('Customer LTV'!$D$6&gt;=$N596,'Customer LTV'!$D$6&lt;$O596),"Y","N")</f>
        <v>N</v>
      </c>
      <c r="R596" t="str">
        <f>INDEX(customers!$F:$F,MATCH(subscriptions!$B596,customers!$A:$A,0))</f>
        <v>Retail</v>
      </c>
      <c r="S596" t="str">
        <f>INDEX(customers!$I:$I,MATCH(subscriptions!$B596,customers!$A:$A,0))</f>
        <v>Social Media</v>
      </c>
    </row>
    <row r="597" spans="1:19" x14ac:dyDescent="0.25">
      <c r="A597" t="s">
        <v>1240</v>
      </c>
      <c r="B597" t="s">
        <v>1200</v>
      </c>
      <c r="C597" t="s">
        <v>17</v>
      </c>
      <c r="D597" t="s">
        <v>4</v>
      </c>
      <c r="E597" s="26">
        <v>45232</v>
      </c>
      <c r="F597" s="26">
        <v>45262</v>
      </c>
      <c r="G597" t="s">
        <v>53</v>
      </c>
      <c r="H597">
        <v>75</v>
      </c>
      <c r="I597" s="26">
        <f t="shared" si="55"/>
        <v>44736</v>
      </c>
      <c r="J597" s="26">
        <f t="shared" si="56"/>
        <v>45635</v>
      </c>
      <c r="K597" s="26" t="str">
        <f t="shared" si="57"/>
        <v>Basic</v>
      </c>
      <c r="L597" s="26" t="str">
        <f t="shared" si="58"/>
        <v>Monthly</v>
      </c>
      <c r="M597" s="26">
        <f t="shared" si="59"/>
        <v>44713</v>
      </c>
      <c r="N597" s="26">
        <f t="shared" si="60"/>
        <v>45231</v>
      </c>
      <c r="O597" s="26">
        <f t="shared" si="60"/>
        <v>45261</v>
      </c>
      <c r="P597" t="str">
        <f>IF(AND('Customer LTV'!$D$5&gt;=$N597,'Customer LTV'!$D$5&lt;$O597),"Y","N")</f>
        <v>N</v>
      </c>
      <c r="Q597" t="str">
        <f>IF(AND('Customer LTV'!$D$6&gt;=$N597,'Customer LTV'!$D$6&lt;$O597),"Y","N")</f>
        <v>N</v>
      </c>
      <c r="R597" t="str">
        <f>INDEX(customers!$F:$F,MATCH(subscriptions!$B597,customers!$A:$A,0))</f>
        <v>Retail</v>
      </c>
      <c r="S597" t="str">
        <f>INDEX(customers!$I:$I,MATCH(subscriptions!$B597,customers!$A:$A,0))</f>
        <v>Social Media</v>
      </c>
    </row>
    <row r="598" spans="1:19" x14ac:dyDescent="0.25">
      <c r="A598" t="s">
        <v>1243</v>
      </c>
      <c r="B598" t="s">
        <v>1200</v>
      </c>
      <c r="C598" t="s">
        <v>17</v>
      </c>
      <c r="D598" t="s">
        <v>4</v>
      </c>
      <c r="E598" s="26">
        <v>45263</v>
      </c>
      <c r="F598" s="26">
        <v>45293</v>
      </c>
      <c r="G598" t="s">
        <v>55</v>
      </c>
      <c r="H598">
        <v>75</v>
      </c>
      <c r="I598" s="26">
        <f t="shared" si="55"/>
        <v>44736</v>
      </c>
      <c r="J598" s="26">
        <f t="shared" si="56"/>
        <v>45635</v>
      </c>
      <c r="K598" s="26" t="str">
        <f t="shared" si="57"/>
        <v>Basic</v>
      </c>
      <c r="L598" s="26" t="str">
        <f t="shared" si="58"/>
        <v>Monthly</v>
      </c>
      <c r="M598" s="26">
        <f t="shared" si="59"/>
        <v>44713</v>
      </c>
      <c r="N598" s="26">
        <f t="shared" si="60"/>
        <v>45261</v>
      </c>
      <c r="O598" s="26">
        <f t="shared" si="60"/>
        <v>45292</v>
      </c>
      <c r="P598" t="str">
        <f>IF(AND('Customer LTV'!$D$5&gt;=$N598,'Customer LTV'!$D$5&lt;$O598),"Y","N")</f>
        <v>N</v>
      </c>
      <c r="Q598" t="str">
        <f>IF(AND('Customer LTV'!$D$6&gt;=$N598,'Customer LTV'!$D$6&lt;$O598),"Y","N")</f>
        <v>Y</v>
      </c>
      <c r="R598" t="str">
        <f>INDEX(customers!$F:$F,MATCH(subscriptions!$B598,customers!$A:$A,0))</f>
        <v>Retail</v>
      </c>
      <c r="S598" t="str">
        <f>INDEX(customers!$I:$I,MATCH(subscriptions!$B598,customers!$A:$A,0))</f>
        <v>Social Media</v>
      </c>
    </row>
    <row r="599" spans="1:19" x14ac:dyDescent="0.25">
      <c r="A599" t="s">
        <v>1245</v>
      </c>
      <c r="B599" t="s">
        <v>1200</v>
      </c>
      <c r="C599" t="s">
        <v>18</v>
      </c>
      <c r="D599" t="s">
        <v>4</v>
      </c>
      <c r="E599" s="26">
        <v>45294</v>
      </c>
      <c r="F599" s="26">
        <v>45324</v>
      </c>
      <c r="G599" t="s">
        <v>53</v>
      </c>
      <c r="H599">
        <v>135</v>
      </c>
      <c r="I599" s="26">
        <f t="shared" si="55"/>
        <v>44736</v>
      </c>
      <c r="J599" s="26">
        <f t="shared" si="56"/>
        <v>45635</v>
      </c>
      <c r="K599" s="26" t="str">
        <f t="shared" si="57"/>
        <v>Basic</v>
      </c>
      <c r="L599" s="26" t="str">
        <f t="shared" si="58"/>
        <v>Monthly</v>
      </c>
      <c r="M599" s="26">
        <f t="shared" si="59"/>
        <v>44713</v>
      </c>
      <c r="N599" s="26">
        <f t="shared" si="60"/>
        <v>45292</v>
      </c>
      <c r="O599" s="26">
        <f t="shared" si="60"/>
        <v>45323</v>
      </c>
      <c r="P599" t="str">
        <f>IF(AND('Customer LTV'!$D$5&gt;=$N599,'Customer LTV'!$D$5&lt;$O599),"Y","N")</f>
        <v>N</v>
      </c>
      <c r="Q599" t="str">
        <f>IF(AND('Customer LTV'!$D$6&gt;=$N599,'Customer LTV'!$D$6&lt;$O599),"Y","N")</f>
        <v>N</v>
      </c>
      <c r="R599" t="str">
        <f>INDEX(customers!$F:$F,MATCH(subscriptions!$B599,customers!$A:$A,0))</f>
        <v>Retail</v>
      </c>
      <c r="S599" t="str">
        <f>INDEX(customers!$I:$I,MATCH(subscriptions!$B599,customers!$A:$A,0))</f>
        <v>Social Media</v>
      </c>
    </row>
    <row r="600" spans="1:19" x14ac:dyDescent="0.25">
      <c r="A600" t="s">
        <v>1247</v>
      </c>
      <c r="B600" t="s">
        <v>1200</v>
      </c>
      <c r="C600" t="s">
        <v>18</v>
      </c>
      <c r="D600" t="s">
        <v>4</v>
      </c>
      <c r="E600" s="26">
        <v>45325</v>
      </c>
      <c r="F600" s="26">
        <v>45355</v>
      </c>
      <c r="G600" t="s">
        <v>53</v>
      </c>
      <c r="H600">
        <v>135</v>
      </c>
      <c r="I600" s="26">
        <f t="shared" si="55"/>
        <v>44736</v>
      </c>
      <c r="J600" s="26">
        <f t="shared" si="56"/>
        <v>45635</v>
      </c>
      <c r="K600" s="26" t="str">
        <f t="shared" si="57"/>
        <v>Basic</v>
      </c>
      <c r="L600" s="26" t="str">
        <f t="shared" si="58"/>
        <v>Monthly</v>
      </c>
      <c r="M600" s="26">
        <f t="shared" si="59"/>
        <v>44713</v>
      </c>
      <c r="N600" s="26">
        <f t="shared" si="60"/>
        <v>45323</v>
      </c>
      <c r="O600" s="26">
        <f t="shared" si="60"/>
        <v>45352</v>
      </c>
      <c r="P600" t="str">
        <f>IF(AND('Customer LTV'!$D$5&gt;=$N600,'Customer LTV'!$D$5&lt;$O600),"Y","N")</f>
        <v>N</v>
      </c>
      <c r="Q600" t="str">
        <f>IF(AND('Customer LTV'!$D$6&gt;=$N600,'Customer LTV'!$D$6&lt;$O600),"Y","N")</f>
        <v>N</v>
      </c>
      <c r="R600" t="str">
        <f>INDEX(customers!$F:$F,MATCH(subscriptions!$B600,customers!$A:$A,0))</f>
        <v>Retail</v>
      </c>
      <c r="S600" t="str">
        <f>INDEX(customers!$I:$I,MATCH(subscriptions!$B600,customers!$A:$A,0))</f>
        <v>Social Media</v>
      </c>
    </row>
    <row r="601" spans="1:19" x14ac:dyDescent="0.25">
      <c r="A601" t="s">
        <v>1250</v>
      </c>
      <c r="B601" t="s">
        <v>1200</v>
      </c>
      <c r="C601" t="s">
        <v>18</v>
      </c>
      <c r="D601" t="s">
        <v>4</v>
      </c>
      <c r="E601" s="26">
        <v>45356</v>
      </c>
      <c r="F601" s="26">
        <v>45386</v>
      </c>
      <c r="G601" t="s">
        <v>54</v>
      </c>
      <c r="H601">
        <v>135</v>
      </c>
      <c r="I601" s="26">
        <f t="shared" si="55"/>
        <v>44736</v>
      </c>
      <c r="J601" s="26">
        <f t="shared" si="56"/>
        <v>45635</v>
      </c>
      <c r="K601" s="26" t="str">
        <f t="shared" si="57"/>
        <v>Basic</v>
      </c>
      <c r="L601" s="26" t="str">
        <f t="shared" si="58"/>
        <v>Monthly</v>
      </c>
      <c r="M601" s="26">
        <f t="shared" si="59"/>
        <v>44713</v>
      </c>
      <c r="N601" s="26">
        <f t="shared" si="60"/>
        <v>45352</v>
      </c>
      <c r="O601" s="26">
        <f t="shared" si="60"/>
        <v>45383</v>
      </c>
      <c r="P601" t="str">
        <f>IF(AND('Customer LTV'!$D$5&gt;=$N601,'Customer LTV'!$D$5&lt;$O601),"Y","N")</f>
        <v>N</v>
      </c>
      <c r="Q601" t="str">
        <f>IF(AND('Customer LTV'!$D$6&gt;=$N601,'Customer LTV'!$D$6&lt;$O601),"Y","N")</f>
        <v>N</v>
      </c>
      <c r="R601" t="str">
        <f>INDEX(customers!$F:$F,MATCH(subscriptions!$B601,customers!$A:$A,0))</f>
        <v>Retail</v>
      </c>
      <c r="S601" t="str">
        <f>INDEX(customers!$I:$I,MATCH(subscriptions!$B601,customers!$A:$A,0))</f>
        <v>Social Media</v>
      </c>
    </row>
    <row r="602" spans="1:19" x14ac:dyDescent="0.25">
      <c r="A602" t="s">
        <v>1252</v>
      </c>
      <c r="B602" t="s">
        <v>1200</v>
      </c>
      <c r="C602" t="s">
        <v>17</v>
      </c>
      <c r="D602" t="s">
        <v>4</v>
      </c>
      <c r="E602" s="26">
        <v>45387</v>
      </c>
      <c r="F602" s="26">
        <v>45417</v>
      </c>
      <c r="G602" t="s">
        <v>53</v>
      </c>
      <c r="H602">
        <v>75</v>
      </c>
      <c r="I602" s="26">
        <f t="shared" si="55"/>
        <v>44736</v>
      </c>
      <c r="J602" s="26">
        <f t="shared" si="56"/>
        <v>45635</v>
      </c>
      <c r="K602" s="26" t="str">
        <f t="shared" si="57"/>
        <v>Basic</v>
      </c>
      <c r="L602" s="26" t="str">
        <f t="shared" si="58"/>
        <v>Monthly</v>
      </c>
      <c r="M602" s="26">
        <f t="shared" si="59"/>
        <v>44713</v>
      </c>
      <c r="N602" s="26">
        <f t="shared" si="60"/>
        <v>45383</v>
      </c>
      <c r="O602" s="26">
        <f t="shared" si="60"/>
        <v>45413</v>
      </c>
      <c r="P602" t="str">
        <f>IF(AND('Customer LTV'!$D$5&gt;=$N602,'Customer LTV'!$D$5&lt;$O602),"Y","N")</f>
        <v>N</v>
      </c>
      <c r="Q602" t="str">
        <f>IF(AND('Customer LTV'!$D$6&gt;=$N602,'Customer LTV'!$D$6&lt;$O602),"Y","N")</f>
        <v>N</v>
      </c>
      <c r="R602" t="str">
        <f>INDEX(customers!$F:$F,MATCH(subscriptions!$B602,customers!$A:$A,0))</f>
        <v>Retail</v>
      </c>
      <c r="S602" t="str">
        <f>INDEX(customers!$I:$I,MATCH(subscriptions!$B602,customers!$A:$A,0))</f>
        <v>Social Media</v>
      </c>
    </row>
    <row r="603" spans="1:19" x14ac:dyDescent="0.25">
      <c r="A603" t="s">
        <v>1255</v>
      </c>
      <c r="B603" t="s">
        <v>1200</v>
      </c>
      <c r="C603" t="s">
        <v>17</v>
      </c>
      <c r="D603" t="s">
        <v>4</v>
      </c>
      <c r="E603" s="26">
        <v>45418</v>
      </c>
      <c r="F603" s="26">
        <v>45448</v>
      </c>
      <c r="G603" t="s">
        <v>53</v>
      </c>
      <c r="H603">
        <v>75</v>
      </c>
      <c r="I603" s="26">
        <f t="shared" si="55"/>
        <v>44736</v>
      </c>
      <c r="J603" s="26">
        <f t="shared" si="56"/>
        <v>45635</v>
      </c>
      <c r="K603" s="26" t="str">
        <f t="shared" si="57"/>
        <v>Basic</v>
      </c>
      <c r="L603" s="26" t="str">
        <f t="shared" si="58"/>
        <v>Monthly</v>
      </c>
      <c r="M603" s="26">
        <f t="shared" si="59"/>
        <v>44713</v>
      </c>
      <c r="N603" s="26">
        <f t="shared" si="60"/>
        <v>45413</v>
      </c>
      <c r="O603" s="26">
        <f t="shared" si="60"/>
        <v>45444</v>
      </c>
      <c r="P603" t="str">
        <f>IF(AND('Customer LTV'!$D$5&gt;=$N603,'Customer LTV'!$D$5&lt;$O603),"Y","N")</f>
        <v>N</v>
      </c>
      <c r="Q603" t="str">
        <f>IF(AND('Customer LTV'!$D$6&gt;=$N603,'Customer LTV'!$D$6&lt;$O603),"Y","N")</f>
        <v>N</v>
      </c>
      <c r="R603" t="str">
        <f>INDEX(customers!$F:$F,MATCH(subscriptions!$B603,customers!$A:$A,0))</f>
        <v>Retail</v>
      </c>
      <c r="S603" t="str">
        <f>INDEX(customers!$I:$I,MATCH(subscriptions!$B603,customers!$A:$A,0))</f>
        <v>Social Media</v>
      </c>
    </row>
    <row r="604" spans="1:19" x14ac:dyDescent="0.25">
      <c r="A604" t="s">
        <v>1257</v>
      </c>
      <c r="B604" t="s">
        <v>1200</v>
      </c>
      <c r="C604" t="s">
        <v>17</v>
      </c>
      <c r="D604" t="s">
        <v>4</v>
      </c>
      <c r="E604" s="26">
        <v>45449</v>
      </c>
      <c r="F604" s="26">
        <v>45479</v>
      </c>
      <c r="G604" t="s">
        <v>53</v>
      </c>
      <c r="H604">
        <v>75</v>
      </c>
      <c r="I604" s="26">
        <f t="shared" si="55"/>
        <v>44736</v>
      </c>
      <c r="J604" s="26">
        <f t="shared" si="56"/>
        <v>45635</v>
      </c>
      <c r="K604" s="26" t="str">
        <f t="shared" si="57"/>
        <v>Basic</v>
      </c>
      <c r="L604" s="26" t="str">
        <f t="shared" si="58"/>
        <v>Monthly</v>
      </c>
      <c r="M604" s="26">
        <f t="shared" si="59"/>
        <v>44713</v>
      </c>
      <c r="N604" s="26">
        <f t="shared" si="60"/>
        <v>45444</v>
      </c>
      <c r="O604" s="26">
        <f t="shared" si="60"/>
        <v>45474</v>
      </c>
      <c r="P604" t="str">
        <f>IF(AND('Customer LTV'!$D$5&gt;=$N604,'Customer LTV'!$D$5&lt;$O604),"Y","N")</f>
        <v>N</v>
      </c>
      <c r="Q604" t="str">
        <f>IF(AND('Customer LTV'!$D$6&gt;=$N604,'Customer LTV'!$D$6&lt;$O604),"Y","N")</f>
        <v>N</v>
      </c>
      <c r="R604" t="str">
        <f>INDEX(customers!$F:$F,MATCH(subscriptions!$B604,customers!$A:$A,0))</f>
        <v>Retail</v>
      </c>
      <c r="S604" t="str">
        <f>INDEX(customers!$I:$I,MATCH(subscriptions!$B604,customers!$A:$A,0))</f>
        <v>Social Media</v>
      </c>
    </row>
    <row r="605" spans="1:19" x14ac:dyDescent="0.25">
      <c r="A605" t="s">
        <v>1260</v>
      </c>
      <c r="B605" t="s">
        <v>1200</v>
      </c>
      <c r="C605" t="s">
        <v>17</v>
      </c>
      <c r="D605" t="s">
        <v>4</v>
      </c>
      <c r="E605" s="26">
        <v>45480</v>
      </c>
      <c r="F605" s="26">
        <v>45510</v>
      </c>
      <c r="G605" t="s">
        <v>55</v>
      </c>
      <c r="H605">
        <v>75</v>
      </c>
      <c r="I605" s="26">
        <f t="shared" si="55"/>
        <v>44736</v>
      </c>
      <c r="J605" s="26">
        <f t="shared" si="56"/>
        <v>45635</v>
      </c>
      <c r="K605" s="26" t="str">
        <f t="shared" si="57"/>
        <v>Basic</v>
      </c>
      <c r="L605" s="26" t="str">
        <f t="shared" si="58"/>
        <v>Monthly</v>
      </c>
      <c r="M605" s="26">
        <f t="shared" si="59"/>
        <v>44713</v>
      </c>
      <c r="N605" s="26">
        <f t="shared" si="60"/>
        <v>45474</v>
      </c>
      <c r="O605" s="26">
        <f t="shared" si="60"/>
        <v>45505</v>
      </c>
      <c r="P605" t="str">
        <f>IF(AND('Customer LTV'!$D$5&gt;=$N605,'Customer LTV'!$D$5&lt;$O605),"Y","N")</f>
        <v>N</v>
      </c>
      <c r="Q605" t="str">
        <f>IF(AND('Customer LTV'!$D$6&gt;=$N605,'Customer LTV'!$D$6&lt;$O605),"Y","N")</f>
        <v>N</v>
      </c>
      <c r="R605" t="str">
        <f>INDEX(customers!$F:$F,MATCH(subscriptions!$B605,customers!$A:$A,0))</f>
        <v>Retail</v>
      </c>
      <c r="S605" t="str">
        <f>INDEX(customers!$I:$I,MATCH(subscriptions!$B605,customers!$A:$A,0))</f>
        <v>Social Media</v>
      </c>
    </row>
    <row r="606" spans="1:19" x14ac:dyDescent="0.25">
      <c r="A606" t="s">
        <v>1262</v>
      </c>
      <c r="B606" t="s">
        <v>1200</v>
      </c>
      <c r="C606" t="s">
        <v>18</v>
      </c>
      <c r="D606" t="s">
        <v>4</v>
      </c>
      <c r="E606" s="26">
        <v>45511</v>
      </c>
      <c r="F606" s="26">
        <v>45541</v>
      </c>
      <c r="G606" t="s">
        <v>53</v>
      </c>
      <c r="H606">
        <v>135</v>
      </c>
      <c r="I606" s="26">
        <f t="shared" si="55"/>
        <v>44736</v>
      </c>
      <c r="J606" s="26">
        <f t="shared" si="56"/>
        <v>45635</v>
      </c>
      <c r="K606" s="26" t="str">
        <f t="shared" si="57"/>
        <v>Basic</v>
      </c>
      <c r="L606" s="26" t="str">
        <f t="shared" si="58"/>
        <v>Monthly</v>
      </c>
      <c r="M606" s="26">
        <f t="shared" si="59"/>
        <v>44713</v>
      </c>
      <c r="N606" s="26">
        <f t="shared" si="60"/>
        <v>45505</v>
      </c>
      <c r="O606" s="26">
        <f t="shared" si="60"/>
        <v>45536</v>
      </c>
      <c r="P606" t="str">
        <f>IF(AND('Customer LTV'!$D$5&gt;=$N606,'Customer LTV'!$D$5&lt;$O606),"Y","N")</f>
        <v>N</v>
      </c>
      <c r="Q606" t="str">
        <f>IF(AND('Customer LTV'!$D$6&gt;=$N606,'Customer LTV'!$D$6&lt;$O606),"Y","N")</f>
        <v>N</v>
      </c>
      <c r="R606" t="str">
        <f>INDEX(customers!$F:$F,MATCH(subscriptions!$B606,customers!$A:$A,0))</f>
        <v>Retail</v>
      </c>
      <c r="S606" t="str">
        <f>INDEX(customers!$I:$I,MATCH(subscriptions!$B606,customers!$A:$A,0))</f>
        <v>Social Media</v>
      </c>
    </row>
    <row r="607" spans="1:19" x14ac:dyDescent="0.25">
      <c r="A607" t="s">
        <v>1264</v>
      </c>
      <c r="B607" t="s">
        <v>1200</v>
      </c>
      <c r="C607" t="s">
        <v>18</v>
      </c>
      <c r="D607" t="s">
        <v>4</v>
      </c>
      <c r="E607" s="26">
        <v>45542</v>
      </c>
      <c r="F607" s="26">
        <v>45572</v>
      </c>
      <c r="G607" t="s">
        <v>53</v>
      </c>
      <c r="H607">
        <v>135</v>
      </c>
      <c r="I607" s="26">
        <f t="shared" si="55"/>
        <v>44736</v>
      </c>
      <c r="J607" s="26">
        <f t="shared" si="56"/>
        <v>45635</v>
      </c>
      <c r="K607" s="26" t="str">
        <f t="shared" si="57"/>
        <v>Basic</v>
      </c>
      <c r="L607" s="26" t="str">
        <f t="shared" si="58"/>
        <v>Monthly</v>
      </c>
      <c r="M607" s="26">
        <f t="shared" si="59"/>
        <v>44713</v>
      </c>
      <c r="N607" s="26">
        <f t="shared" si="60"/>
        <v>45536</v>
      </c>
      <c r="O607" s="26">
        <f t="shared" si="60"/>
        <v>45566</v>
      </c>
      <c r="P607" t="str">
        <f>IF(AND('Customer LTV'!$D$5&gt;=$N607,'Customer LTV'!$D$5&lt;$O607),"Y","N")</f>
        <v>N</v>
      </c>
      <c r="Q607" t="str">
        <f>IF(AND('Customer LTV'!$D$6&gt;=$N607,'Customer LTV'!$D$6&lt;$O607),"Y","N")</f>
        <v>N</v>
      </c>
      <c r="R607" t="str">
        <f>INDEX(customers!$F:$F,MATCH(subscriptions!$B607,customers!$A:$A,0))</f>
        <v>Retail</v>
      </c>
      <c r="S607" t="str">
        <f>INDEX(customers!$I:$I,MATCH(subscriptions!$B607,customers!$A:$A,0))</f>
        <v>Social Media</v>
      </c>
    </row>
    <row r="608" spans="1:19" x14ac:dyDescent="0.25">
      <c r="A608" t="s">
        <v>1267</v>
      </c>
      <c r="B608" t="s">
        <v>1200</v>
      </c>
      <c r="C608" t="s">
        <v>18</v>
      </c>
      <c r="D608" t="s">
        <v>4</v>
      </c>
      <c r="E608" s="26">
        <v>45573</v>
      </c>
      <c r="F608" s="26">
        <v>45603</v>
      </c>
      <c r="G608" t="s">
        <v>53</v>
      </c>
      <c r="H608">
        <v>135</v>
      </c>
      <c r="I608" s="26">
        <f t="shared" si="55"/>
        <v>44736</v>
      </c>
      <c r="J608" s="26">
        <f t="shared" si="56"/>
        <v>45635</v>
      </c>
      <c r="K608" s="26" t="str">
        <f t="shared" si="57"/>
        <v>Basic</v>
      </c>
      <c r="L608" s="26" t="str">
        <f t="shared" si="58"/>
        <v>Monthly</v>
      </c>
      <c r="M608" s="26">
        <f t="shared" si="59"/>
        <v>44713</v>
      </c>
      <c r="N608" s="26">
        <f t="shared" si="60"/>
        <v>45566</v>
      </c>
      <c r="O608" s="26">
        <f t="shared" si="60"/>
        <v>45597</v>
      </c>
      <c r="P608" t="str">
        <f>IF(AND('Customer LTV'!$D$5&gt;=$N608,'Customer LTV'!$D$5&lt;$O608),"Y","N")</f>
        <v>N</v>
      </c>
      <c r="Q608" t="str">
        <f>IF(AND('Customer LTV'!$D$6&gt;=$N608,'Customer LTV'!$D$6&lt;$O608),"Y","N")</f>
        <v>N</v>
      </c>
      <c r="R608" t="str">
        <f>INDEX(customers!$F:$F,MATCH(subscriptions!$B608,customers!$A:$A,0))</f>
        <v>Retail</v>
      </c>
      <c r="S608" t="str">
        <f>INDEX(customers!$I:$I,MATCH(subscriptions!$B608,customers!$A:$A,0))</f>
        <v>Social Media</v>
      </c>
    </row>
    <row r="609" spans="1:19" x14ac:dyDescent="0.25">
      <c r="A609" t="s">
        <v>1269</v>
      </c>
      <c r="B609" t="s">
        <v>1200</v>
      </c>
      <c r="C609" t="s">
        <v>18</v>
      </c>
      <c r="D609" t="s">
        <v>4</v>
      </c>
      <c r="E609" s="26">
        <v>45604</v>
      </c>
      <c r="F609" s="26">
        <v>45634</v>
      </c>
      <c r="G609" t="s">
        <v>55</v>
      </c>
      <c r="H609">
        <v>135</v>
      </c>
      <c r="I609" s="26">
        <f t="shared" si="55"/>
        <v>44736</v>
      </c>
      <c r="J609" s="26">
        <f t="shared" si="56"/>
        <v>45635</v>
      </c>
      <c r="K609" s="26" t="str">
        <f t="shared" si="57"/>
        <v>Basic</v>
      </c>
      <c r="L609" s="26" t="str">
        <f t="shared" si="58"/>
        <v>Monthly</v>
      </c>
      <c r="M609" s="26">
        <f t="shared" si="59"/>
        <v>44713</v>
      </c>
      <c r="N609" s="26">
        <f t="shared" si="60"/>
        <v>45597</v>
      </c>
      <c r="O609" s="26">
        <f t="shared" si="60"/>
        <v>45627</v>
      </c>
      <c r="P609" t="str">
        <f>IF(AND('Customer LTV'!$D$5&gt;=$N609,'Customer LTV'!$D$5&lt;$O609),"Y","N")</f>
        <v>N</v>
      </c>
      <c r="Q609" t="str">
        <f>IF(AND('Customer LTV'!$D$6&gt;=$N609,'Customer LTV'!$D$6&lt;$O609),"Y","N")</f>
        <v>N</v>
      </c>
      <c r="R609" t="str">
        <f>INDEX(customers!$F:$F,MATCH(subscriptions!$B609,customers!$A:$A,0))</f>
        <v>Retail</v>
      </c>
      <c r="S609" t="str">
        <f>INDEX(customers!$I:$I,MATCH(subscriptions!$B609,customers!$A:$A,0))</f>
        <v>Social Media</v>
      </c>
    </row>
    <row r="610" spans="1:19" x14ac:dyDescent="0.25">
      <c r="A610" t="s">
        <v>1272</v>
      </c>
      <c r="B610" t="s">
        <v>1200</v>
      </c>
      <c r="C610" t="s">
        <v>19</v>
      </c>
      <c r="D610" t="s">
        <v>4</v>
      </c>
      <c r="E610" s="26">
        <v>45635</v>
      </c>
      <c r="F610" s="26">
        <v>45658</v>
      </c>
      <c r="G610" t="s">
        <v>53</v>
      </c>
      <c r="H610">
        <v>315</v>
      </c>
      <c r="I610" s="26">
        <f t="shared" si="55"/>
        <v>44736</v>
      </c>
      <c r="J610" s="26">
        <f t="shared" si="56"/>
        <v>45635</v>
      </c>
      <c r="K610" s="26" t="str">
        <f t="shared" si="57"/>
        <v>Basic</v>
      </c>
      <c r="L610" s="26" t="str">
        <f t="shared" si="58"/>
        <v>Monthly</v>
      </c>
      <c r="M610" s="26">
        <f t="shared" si="59"/>
        <v>44713</v>
      </c>
      <c r="N610" s="26">
        <f t="shared" si="60"/>
        <v>45627</v>
      </c>
      <c r="O610" s="26">
        <f t="shared" si="60"/>
        <v>45658</v>
      </c>
      <c r="P610" t="str">
        <f>IF(AND('Customer LTV'!$D$5&gt;=$N610,'Customer LTV'!$D$5&lt;$O610),"Y","N")</f>
        <v>N</v>
      </c>
      <c r="Q610" t="str">
        <f>IF(AND('Customer LTV'!$D$6&gt;=$N610,'Customer LTV'!$D$6&lt;$O610),"Y","N")</f>
        <v>N</v>
      </c>
      <c r="R610" t="str">
        <f>INDEX(customers!$F:$F,MATCH(subscriptions!$B610,customers!$A:$A,0))</f>
        <v>Retail</v>
      </c>
      <c r="S610" t="str">
        <f>INDEX(customers!$I:$I,MATCH(subscriptions!$B610,customers!$A:$A,0))</f>
        <v>Social Media</v>
      </c>
    </row>
    <row r="611" spans="1:19" x14ac:dyDescent="0.25">
      <c r="A611" t="s">
        <v>151</v>
      </c>
      <c r="B611" t="s">
        <v>150</v>
      </c>
      <c r="C611" t="s">
        <v>18</v>
      </c>
      <c r="D611" t="s">
        <v>4</v>
      </c>
      <c r="E611" s="26">
        <v>44685</v>
      </c>
      <c r="F611" s="26">
        <v>44715</v>
      </c>
      <c r="G611" t="s">
        <v>53</v>
      </c>
      <c r="H611">
        <v>135</v>
      </c>
      <c r="I611" s="26">
        <f t="shared" si="55"/>
        <v>44685</v>
      </c>
      <c r="J611" s="26">
        <f t="shared" si="56"/>
        <v>44840</v>
      </c>
      <c r="K611" s="26" t="str">
        <f t="shared" si="57"/>
        <v>Basic</v>
      </c>
      <c r="L611" s="26" t="str">
        <f t="shared" si="58"/>
        <v>Monthly</v>
      </c>
      <c r="M611" s="26">
        <f t="shared" si="59"/>
        <v>44682</v>
      </c>
      <c r="N611" s="26">
        <f t="shared" si="60"/>
        <v>44682</v>
      </c>
      <c r="O611" s="26">
        <f t="shared" si="60"/>
        <v>44713</v>
      </c>
      <c r="P611" t="str">
        <f>IF(AND('Customer LTV'!$D$5&gt;=$N611,'Customer LTV'!$D$5&lt;$O611),"Y","N")</f>
        <v>N</v>
      </c>
      <c r="Q611" t="str">
        <f>IF(AND('Customer LTV'!$D$6&gt;=$N611,'Customer LTV'!$D$6&lt;$O611),"Y","N")</f>
        <v>N</v>
      </c>
      <c r="R611" t="str">
        <f>INDEX(customers!$F:$F,MATCH(subscriptions!$B611,customers!$A:$A,0))</f>
        <v>Retail</v>
      </c>
      <c r="S611" t="str">
        <f>INDEX(customers!$I:$I,MATCH(subscriptions!$B611,customers!$A:$A,0))</f>
        <v>Paid Search</v>
      </c>
    </row>
    <row r="612" spans="1:19" x14ac:dyDescent="0.25">
      <c r="A612" t="s">
        <v>153</v>
      </c>
      <c r="B612" t="s">
        <v>150</v>
      </c>
      <c r="C612" t="s">
        <v>18</v>
      </c>
      <c r="D612" t="s">
        <v>4</v>
      </c>
      <c r="E612" s="26">
        <v>44716</v>
      </c>
      <c r="F612" s="26">
        <v>44746</v>
      </c>
      <c r="G612" t="s">
        <v>53</v>
      </c>
      <c r="H612">
        <v>135</v>
      </c>
      <c r="I612" s="26">
        <f t="shared" si="55"/>
        <v>44685</v>
      </c>
      <c r="J612" s="26">
        <f t="shared" si="56"/>
        <v>44840</v>
      </c>
      <c r="K612" s="26" t="str">
        <f t="shared" si="57"/>
        <v>Basic</v>
      </c>
      <c r="L612" s="26" t="str">
        <f t="shared" si="58"/>
        <v>Monthly</v>
      </c>
      <c r="M612" s="26">
        <f t="shared" si="59"/>
        <v>44682</v>
      </c>
      <c r="N612" s="26">
        <f t="shared" si="60"/>
        <v>44713</v>
      </c>
      <c r="O612" s="26">
        <f t="shared" si="60"/>
        <v>44743</v>
      </c>
      <c r="P612" t="str">
        <f>IF(AND('Customer LTV'!$D$5&gt;=$N612,'Customer LTV'!$D$5&lt;$O612),"Y","N")</f>
        <v>N</v>
      </c>
      <c r="Q612" t="str">
        <f>IF(AND('Customer LTV'!$D$6&gt;=$N612,'Customer LTV'!$D$6&lt;$O612),"Y","N")</f>
        <v>N</v>
      </c>
      <c r="R612" t="str">
        <f>INDEX(customers!$F:$F,MATCH(subscriptions!$B612,customers!$A:$A,0))</f>
        <v>Retail</v>
      </c>
      <c r="S612" t="str">
        <f>INDEX(customers!$I:$I,MATCH(subscriptions!$B612,customers!$A:$A,0))</f>
        <v>Paid Search</v>
      </c>
    </row>
    <row r="613" spans="1:19" x14ac:dyDescent="0.25">
      <c r="A613" t="s">
        <v>156</v>
      </c>
      <c r="B613" t="s">
        <v>150</v>
      </c>
      <c r="C613" t="s">
        <v>18</v>
      </c>
      <c r="D613" t="s">
        <v>4</v>
      </c>
      <c r="E613" s="26">
        <v>44747</v>
      </c>
      <c r="F613" s="26">
        <v>44777</v>
      </c>
      <c r="G613" t="s">
        <v>54</v>
      </c>
      <c r="H613">
        <v>135</v>
      </c>
      <c r="I613" s="26">
        <f t="shared" si="55"/>
        <v>44685</v>
      </c>
      <c r="J613" s="26">
        <f t="shared" si="56"/>
        <v>44840</v>
      </c>
      <c r="K613" s="26" t="str">
        <f t="shared" si="57"/>
        <v>Basic</v>
      </c>
      <c r="L613" s="26" t="str">
        <f t="shared" si="58"/>
        <v>Monthly</v>
      </c>
      <c r="M613" s="26">
        <f t="shared" si="59"/>
        <v>44682</v>
      </c>
      <c r="N613" s="26">
        <f t="shared" si="60"/>
        <v>44743</v>
      </c>
      <c r="O613" s="26">
        <f t="shared" si="60"/>
        <v>44774</v>
      </c>
      <c r="P613" t="str">
        <f>IF(AND('Customer LTV'!$D$5&gt;=$N613,'Customer LTV'!$D$5&lt;$O613),"Y","N")</f>
        <v>N</v>
      </c>
      <c r="Q613" t="str">
        <f>IF(AND('Customer LTV'!$D$6&gt;=$N613,'Customer LTV'!$D$6&lt;$O613),"Y","N")</f>
        <v>N</v>
      </c>
      <c r="R613" t="str">
        <f>INDEX(customers!$F:$F,MATCH(subscriptions!$B613,customers!$A:$A,0))</f>
        <v>Retail</v>
      </c>
      <c r="S613" t="str">
        <f>INDEX(customers!$I:$I,MATCH(subscriptions!$B613,customers!$A:$A,0))</f>
        <v>Paid Search</v>
      </c>
    </row>
    <row r="614" spans="1:19" x14ac:dyDescent="0.25">
      <c r="A614" t="s">
        <v>158</v>
      </c>
      <c r="B614" t="s">
        <v>150</v>
      </c>
      <c r="C614" t="s">
        <v>17</v>
      </c>
      <c r="D614" t="s">
        <v>4</v>
      </c>
      <c r="E614" s="26">
        <v>44778</v>
      </c>
      <c r="F614" s="26">
        <v>44808</v>
      </c>
      <c r="G614" t="s">
        <v>55</v>
      </c>
      <c r="H614">
        <v>75</v>
      </c>
      <c r="I614" s="26">
        <f t="shared" si="55"/>
        <v>44685</v>
      </c>
      <c r="J614" s="26">
        <f t="shared" si="56"/>
        <v>44840</v>
      </c>
      <c r="K614" s="26" t="str">
        <f t="shared" si="57"/>
        <v>Basic</v>
      </c>
      <c r="L614" s="26" t="str">
        <f t="shared" si="58"/>
        <v>Monthly</v>
      </c>
      <c r="M614" s="26">
        <f t="shared" si="59"/>
        <v>44682</v>
      </c>
      <c r="N614" s="26">
        <f t="shared" si="60"/>
        <v>44774</v>
      </c>
      <c r="O614" s="26">
        <f t="shared" si="60"/>
        <v>44805</v>
      </c>
      <c r="P614" t="str">
        <f>IF(AND('Customer LTV'!$D$5&gt;=$N614,'Customer LTV'!$D$5&lt;$O614),"Y","N")</f>
        <v>N</v>
      </c>
      <c r="Q614" t="str">
        <f>IF(AND('Customer LTV'!$D$6&gt;=$N614,'Customer LTV'!$D$6&lt;$O614),"Y","N")</f>
        <v>N</v>
      </c>
      <c r="R614" t="str">
        <f>INDEX(customers!$F:$F,MATCH(subscriptions!$B614,customers!$A:$A,0))</f>
        <v>Retail</v>
      </c>
      <c r="S614" t="str">
        <f>INDEX(customers!$I:$I,MATCH(subscriptions!$B614,customers!$A:$A,0))</f>
        <v>Paid Search</v>
      </c>
    </row>
    <row r="615" spans="1:19" x14ac:dyDescent="0.25">
      <c r="A615" t="s">
        <v>160</v>
      </c>
      <c r="B615" t="s">
        <v>150</v>
      </c>
      <c r="C615" t="s">
        <v>18</v>
      </c>
      <c r="D615" t="s">
        <v>4</v>
      </c>
      <c r="E615" s="26">
        <v>44809</v>
      </c>
      <c r="F615" s="26">
        <v>44839</v>
      </c>
      <c r="G615" t="s">
        <v>53</v>
      </c>
      <c r="H615">
        <v>135</v>
      </c>
      <c r="I615" s="26">
        <f t="shared" si="55"/>
        <v>44685</v>
      </c>
      <c r="J615" s="26">
        <f t="shared" si="56"/>
        <v>44840</v>
      </c>
      <c r="K615" s="26" t="str">
        <f t="shared" si="57"/>
        <v>Basic</v>
      </c>
      <c r="L615" s="26" t="str">
        <f t="shared" si="58"/>
        <v>Monthly</v>
      </c>
      <c r="M615" s="26">
        <f t="shared" si="59"/>
        <v>44682</v>
      </c>
      <c r="N615" s="26">
        <f t="shared" si="60"/>
        <v>44805</v>
      </c>
      <c r="O615" s="26">
        <f t="shared" si="60"/>
        <v>44835</v>
      </c>
      <c r="P615" t="str">
        <f>IF(AND('Customer LTV'!$D$5&gt;=$N615,'Customer LTV'!$D$5&lt;$O615),"Y","N")</f>
        <v>N</v>
      </c>
      <c r="Q615" t="str">
        <f>IF(AND('Customer LTV'!$D$6&gt;=$N615,'Customer LTV'!$D$6&lt;$O615),"Y","N")</f>
        <v>N</v>
      </c>
      <c r="R615" t="str">
        <f>INDEX(customers!$F:$F,MATCH(subscriptions!$B615,customers!$A:$A,0))</f>
        <v>Retail</v>
      </c>
      <c r="S615" t="str">
        <f>INDEX(customers!$I:$I,MATCH(subscriptions!$B615,customers!$A:$A,0))</f>
        <v>Paid Search</v>
      </c>
    </row>
    <row r="616" spans="1:19" x14ac:dyDescent="0.25">
      <c r="A616" t="s">
        <v>163</v>
      </c>
      <c r="B616" t="s">
        <v>150</v>
      </c>
      <c r="C616" t="s">
        <v>18</v>
      </c>
      <c r="D616" t="s">
        <v>4</v>
      </c>
      <c r="E616" s="26">
        <v>44840</v>
      </c>
      <c r="F616" s="26">
        <v>44867</v>
      </c>
      <c r="G616" t="s">
        <v>56</v>
      </c>
      <c r="H616">
        <v>135</v>
      </c>
      <c r="I616" s="26">
        <f t="shared" si="55"/>
        <v>44685</v>
      </c>
      <c r="J616" s="26">
        <f t="shared" si="56"/>
        <v>44840</v>
      </c>
      <c r="K616" s="26" t="str">
        <f t="shared" si="57"/>
        <v>Basic</v>
      </c>
      <c r="L616" s="26" t="str">
        <f t="shared" si="58"/>
        <v>Monthly</v>
      </c>
      <c r="M616" s="26">
        <f t="shared" si="59"/>
        <v>44682</v>
      </c>
      <c r="N616" s="26">
        <f t="shared" si="60"/>
        <v>44835</v>
      </c>
      <c r="O616" s="26">
        <f t="shared" si="60"/>
        <v>44866</v>
      </c>
      <c r="P616" t="str">
        <f>IF(AND('Customer LTV'!$D$5&gt;=$N616,'Customer LTV'!$D$5&lt;$O616),"Y","N")</f>
        <v>N</v>
      </c>
      <c r="Q616" t="str">
        <f>IF(AND('Customer LTV'!$D$6&gt;=$N616,'Customer LTV'!$D$6&lt;$O616),"Y","N")</f>
        <v>N</v>
      </c>
      <c r="R616" t="str">
        <f>INDEX(customers!$F:$F,MATCH(subscriptions!$B616,customers!$A:$A,0))</f>
        <v>Retail</v>
      </c>
      <c r="S616" t="str">
        <f>INDEX(customers!$I:$I,MATCH(subscriptions!$B616,customers!$A:$A,0))</f>
        <v>Paid Search</v>
      </c>
    </row>
    <row r="617" spans="1:19" x14ac:dyDescent="0.25">
      <c r="A617" t="s">
        <v>761</v>
      </c>
      <c r="B617" t="s">
        <v>760</v>
      </c>
      <c r="C617" t="s">
        <v>17</v>
      </c>
      <c r="D617" t="s">
        <v>4</v>
      </c>
      <c r="E617" s="26">
        <v>44822</v>
      </c>
      <c r="F617" s="26">
        <v>44852</v>
      </c>
      <c r="G617" t="s">
        <v>53</v>
      </c>
      <c r="H617">
        <v>75</v>
      </c>
      <c r="I617" s="26">
        <f t="shared" si="55"/>
        <v>44822</v>
      </c>
      <c r="J617" s="26">
        <f t="shared" si="56"/>
        <v>45628</v>
      </c>
      <c r="K617" s="26" t="str">
        <f t="shared" si="57"/>
        <v>Basic</v>
      </c>
      <c r="L617" s="26" t="str">
        <f t="shared" si="58"/>
        <v>Monthly</v>
      </c>
      <c r="M617" s="26">
        <f t="shared" si="59"/>
        <v>44805</v>
      </c>
      <c r="N617" s="26">
        <f t="shared" si="60"/>
        <v>44805</v>
      </c>
      <c r="O617" s="26">
        <f t="shared" si="60"/>
        <v>44835</v>
      </c>
      <c r="P617" t="str">
        <f>IF(AND('Customer LTV'!$D$5&gt;=$N617,'Customer LTV'!$D$5&lt;$O617),"Y","N")</f>
        <v>N</v>
      </c>
      <c r="Q617" t="str">
        <f>IF(AND('Customer LTV'!$D$6&gt;=$N617,'Customer LTV'!$D$6&lt;$O617),"Y","N")</f>
        <v>N</v>
      </c>
      <c r="R617" t="str">
        <f>INDEX(customers!$F:$F,MATCH(subscriptions!$B617,customers!$A:$A,0))</f>
        <v>Tech</v>
      </c>
      <c r="S617" t="str">
        <f>INDEX(customers!$I:$I,MATCH(subscriptions!$B617,customers!$A:$A,0))</f>
        <v>Email</v>
      </c>
    </row>
    <row r="618" spans="1:19" x14ac:dyDescent="0.25">
      <c r="A618" t="s">
        <v>764</v>
      </c>
      <c r="B618" t="s">
        <v>760</v>
      </c>
      <c r="C618" t="s">
        <v>17</v>
      </c>
      <c r="D618" t="s">
        <v>4</v>
      </c>
      <c r="E618" s="26">
        <v>44853</v>
      </c>
      <c r="F618" s="26">
        <v>44883</v>
      </c>
      <c r="G618" t="s">
        <v>55</v>
      </c>
      <c r="H618">
        <v>75</v>
      </c>
      <c r="I618" s="26">
        <f t="shared" si="55"/>
        <v>44822</v>
      </c>
      <c r="J618" s="26">
        <f t="shared" si="56"/>
        <v>45628</v>
      </c>
      <c r="K618" s="26" t="str">
        <f t="shared" si="57"/>
        <v>Basic</v>
      </c>
      <c r="L618" s="26" t="str">
        <f t="shared" si="58"/>
        <v>Monthly</v>
      </c>
      <c r="M618" s="26">
        <f t="shared" si="59"/>
        <v>44805</v>
      </c>
      <c r="N618" s="26">
        <f t="shared" si="60"/>
        <v>44835</v>
      </c>
      <c r="O618" s="26">
        <f t="shared" si="60"/>
        <v>44866</v>
      </c>
      <c r="P618" t="str">
        <f>IF(AND('Customer LTV'!$D$5&gt;=$N618,'Customer LTV'!$D$5&lt;$O618),"Y","N")</f>
        <v>N</v>
      </c>
      <c r="Q618" t="str">
        <f>IF(AND('Customer LTV'!$D$6&gt;=$N618,'Customer LTV'!$D$6&lt;$O618),"Y","N")</f>
        <v>N</v>
      </c>
      <c r="R618" t="str">
        <f>INDEX(customers!$F:$F,MATCH(subscriptions!$B618,customers!$A:$A,0))</f>
        <v>Tech</v>
      </c>
      <c r="S618" t="str">
        <f>INDEX(customers!$I:$I,MATCH(subscriptions!$B618,customers!$A:$A,0))</f>
        <v>Email</v>
      </c>
    </row>
    <row r="619" spans="1:19" x14ac:dyDescent="0.25">
      <c r="A619" t="s">
        <v>766</v>
      </c>
      <c r="B619" t="s">
        <v>760</v>
      </c>
      <c r="C619" t="s">
        <v>18</v>
      </c>
      <c r="D619" t="s">
        <v>4</v>
      </c>
      <c r="E619" s="26">
        <v>44884</v>
      </c>
      <c r="F619" s="26">
        <v>44914</v>
      </c>
      <c r="G619" t="s">
        <v>53</v>
      </c>
      <c r="H619">
        <v>135</v>
      </c>
      <c r="I619" s="26">
        <f t="shared" si="55"/>
        <v>44822</v>
      </c>
      <c r="J619" s="26">
        <f t="shared" si="56"/>
        <v>45628</v>
      </c>
      <c r="K619" s="26" t="str">
        <f t="shared" si="57"/>
        <v>Basic</v>
      </c>
      <c r="L619" s="26" t="str">
        <f t="shared" si="58"/>
        <v>Monthly</v>
      </c>
      <c r="M619" s="26">
        <f t="shared" si="59"/>
        <v>44805</v>
      </c>
      <c r="N619" s="26">
        <f t="shared" si="60"/>
        <v>44866</v>
      </c>
      <c r="O619" s="26">
        <f t="shared" si="60"/>
        <v>44896</v>
      </c>
      <c r="P619" t="str">
        <f>IF(AND('Customer LTV'!$D$5&gt;=$N619,'Customer LTV'!$D$5&lt;$O619),"Y","N")</f>
        <v>N</v>
      </c>
      <c r="Q619" t="str">
        <f>IF(AND('Customer LTV'!$D$6&gt;=$N619,'Customer LTV'!$D$6&lt;$O619),"Y","N")</f>
        <v>N</v>
      </c>
      <c r="R619" t="str">
        <f>INDEX(customers!$F:$F,MATCH(subscriptions!$B619,customers!$A:$A,0))</f>
        <v>Tech</v>
      </c>
      <c r="S619" t="str">
        <f>INDEX(customers!$I:$I,MATCH(subscriptions!$B619,customers!$A:$A,0))</f>
        <v>Email</v>
      </c>
    </row>
    <row r="620" spans="1:19" x14ac:dyDescent="0.25">
      <c r="A620" t="s">
        <v>769</v>
      </c>
      <c r="B620" t="s">
        <v>760</v>
      </c>
      <c r="C620" t="s">
        <v>18</v>
      </c>
      <c r="D620" t="s">
        <v>4</v>
      </c>
      <c r="E620" s="26">
        <v>44915</v>
      </c>
      <c r="F620" s="26">
        <v>44945</v>
      </c>
      <c r="G620" t="s">
        <v>53</v>
      </c>
      <c r="H620">
        <v>135</v>
      </c>
      <c r="I620" s="26">
        <f t="shared" si="55"/>
        <v>44822</v>
      </c>
      <c r="J620" s="26">
        <f t="shared" si="56"/>
        <v>45628</v>
      </c>
      <c r="K620" s="26" t="str">
        <f t="shared" si="57"/>
        <v>Basic</v>
      </c>
      <c r="L620" s="26" t="str">
        <f t="shared" si="58"/>
        <v>Monthly</v>
      </c>
      <c r="M620" s="26">
        <f t="shared" si="59"/>
        <v>44805</v>
      </c>
      <c r="N620" s="26">
        <f t="shared" si="60"/>
        <v>44896</v>
      </c>
      <c r="O620" s="26">
        <f t="shared" si="60"/>
        <v>44927</v>
      </c>
      <c r="P620" t="str">
        <f>IF(AND('Customer LTV'!$D$5&gt;=$N620,'Customer LTV'!$D$5&lt;$O620),"Y","N")</f>
        <v>N</v>
      </c>
      <c r="Q620" t="str">
        <f>IF(AND('Customer LTV'!$D$6&gt;=$N620,'Customer LTV'!$D$6&lt;$O620),"Y","N")</f>
        <v>N</v>
      </c>
      <c r="R620" t="str">
        <f>INDEX(customers!$F:$F,MATCH(subscriptions!$B620,customers!$A:$A,0))</f>
        <v>Tech</v>
      </c>
      <c r="S620" t="str">
        <f>INDEX(customers!$I:$I,MATCH(subscriptions!$B620,customers!$A:$A,0))</f>
        <v>Email</v>
      </c>
    </row>
    <row r="621" spans="1:19" x14ac:dyDescent="0.25">
      <c r="A621" t="s">
        <v>771</v>
      </c>
      <c r="B621" t="s">
        <v>760</v>
      </c>
      <c r="C621" t="s">
        <v>18</v>
      </c>
      <c r="D621" t="s">
        <v>4</v>
      </c>
      <c r="E621" s="26">
        <v>44946</v>
      </c>
      <c r="F621" s="26">
        <v>44976</v>
      </c>
      <c r="G621" t="s">
        <v>54</v>
      </c>
      <c r="H621">
        <v>135</v>
      </c>
      <c r="I621" s="26">
        <f t="shared" si="55"/>
        <v>44822</v>
      </c>
      <c r="J621" s="26">
        <f t="shared" si="56"/>
        <v>45628</v>
      </c>
      <c r="K621" s="26" t="str">
        <f t="shared" si="57"/>
        <v>Basic</v>
      </c>
      <c r="L621" s="26" t="str">
        <f t="shared" si="58"/>
        <v>Monthly</v>
      </c>
      <c r="M621" s="26">
        <f t="shared" si="59"/>
        <v>44805</v>
      </c>
      <c r="N621" s="26">
        <f t="shared" si="60"/>
        <v>44927</v>
      </c>
      <c r="O621" s="26">
        <f t="shared" si="60"/>
        <v>44958</v>
      </c>
      <c r="P621" t="str">
        <f>IF(AND('Customer LTV'!$D$5&gt;=$N621,'Customer LTV'!$D$5&lt;$O621),"Y","N")</f>
        <v>Y</v>
      </c>
      <c r="Q621" t="str">
        <f>IF(AND('Customer LTV'!$D$6&gt;=$N621,'Customer LTV'!$D$6&lt;$O621),"Y","N")</f>
        <v>N</v>
      </c>
      <c r="R621" t="str">
        <f>INDEX(customers!$F:$F,MATCH(subscriptions!$B621,customers!$A:$A,0))</f>
        <v>Tech</v>
      </c>
      <c r="S621" t="str">
        <f>INDEX(customers!$I:$I,MATCH(subscriptions!$B621,customers!$A:$A,0))</f>
        <v>Email</v>
      </c>
    </row>
    <row r="622" spans="1:19" x14ac:dyDescent="0.25">
      <c r="A622" t="s">
        <v>773</v>
      </c>
      <c r="B622" t="s">
        <v>760</v>
      </c>
      <c r="C622" t="s">
        <v>17</v>
      </c>
      <c r="D622" t="s">
        <v>4</v>
      </c>
      <c r="E622" s="26">
        <v>44977</v>
      </c>
      <c r="F622" s="26">
        <v>45007</v>
      </c>
      <c r="G622" t="s">
        <v>53</v>
      </c>
      <c r="H622">
        <v>75</v>
      </c>
      <c r="I622" s="26">
        <f t="shared" si="55"/>
        <v>44822</v>
      </c>
      <c r="J622" s="26">
        <f t="shared" si="56"/>
        <v>45628</v>
      </c>
      <c r="K622" s="26" t="str">
        <f t="shared" si="57"/>
        <v>Basic</v>
      </c>
      <c r="L622" s="26" t="str">
        <f t="shared" si="58"/>
        <v>Monthly</v>
      </c>
      <c r="M622" s="26">
        <f t="shared" si="59"/>
        <v>44805</v>
      </c>
      <c r="N622" s="26">
        <f t="shared" si="60"/>
        <v>44958</v>
      </c>
      <c r="O622" s="26">
        <f t="shared" si="60"/>
        <v>44986</v>
      </c>
      <c r="P622" t="str">
        <f>IF(AND('Customer LTV'!$D$5&gt;=$N622,'Customer LTV'!$D$5&lt;$O622),"Y","N")</f>
        <v>N</v>
      </c>
      <c r="Q622" t="str">
        <f>IF(AND('Customer LTV'!$D$6&gt;=$N622,'Customer LTV'!$D$6&lt;$O622),"Y","N")</f>
        <v>N</v>
      </c>
      <c r="R622" t="str">
        <f>INDEX(customers!$F:$F,MATCH(subscriptions!$B622,customers!$A:$A,0))</f>
        <v>Tech</v>
      </c>
      <c r="S622" t="str">
        <f>INDEX(customers!$I:$I,MATCH(subscriptions!$B622,customers!$A:$A,0))</f>
        <v>Email</v>
      </c>
    </row>
    <row r="623" spans="1:19" x14ac:dyDescent="0.25">
      <c r="A623" t="s">
        <v>776</v>
      </c>
      <c r="B623" t="s">
        <v>760</v>
      </c>
      <c r="C623" t="s">
        <v>17</v>
      </c>
      <c r="D623" t="s">
        <v>4</v>
      </c>
      <c r="E623" s="26">
        <v>45008</v>
      </c>
      <c r="F623" s="26">
        <v>45038</v>
      </c>
      <c r="G623" t="s">
        <v>53</v>
      </c>
      <c r="H623">
        <v>75</v>
      </c>
      <c r="I623" s="26">
        <f t="shared" si="55"/>
        <v>44822</v>
      </c>
      <c r="J623" s="26">
        <f t="shared" si="56"/>
        <v>45628</v>
      </c>
      <c r="K623" s="26" t="str">
        <f t="shared" si="57"/>
        <v>Basic</v>
      </c>
      <c r="L623" s="26" t="str">
        <f t="shared" si="58"/>
        <v>Monthly</v>
      </c>
      <c r="M623" s="26">
        <f t="shared" si="59"/>
        <v>44805</v>
      </c>
      <c r="N623" s="26">
        <f t="shared" si="60"/>
        <v>44986</v>
      </c>
      <c r="O623" s="26">
        <f t="shared" si="60"/>
        <v>45017</v>
      </c>
      <c r="P623" t="str">
        <f>IF(AND('Customer LTV'!$D$5&gt;=$N623,'Customer LTV'!$D$5&lt;$O623),"Y","N")</f>
        <v>N</v>
      </c>
      <c r="Q623" t="str">
        <f>IF(AND('Customer LTV'!$D$6&gt;=$N623,'Customer LTV'!$D$6&lt;$O623),"Y","N")</f>
        <v>N</v>
      </c>
      <c r="R623" t="str">
        <f>INDEX(customers!$F:$F,MATCH(subscriptions!$B623,customers!$A:$A,0))</f>
        <v>Tech</v>
      </c>
      <c r="S623" t="str">
        <f>INDEX(customers!$I:$I,MATCH(subscriptions!$B623,customers!$A:$A,0))</f>
        <v>Email</v>
      </c>
    </row>
    <row r="624" spans="1:19" x14ac:dyDescent="0.25">
      <c r="A624" t="s">
        <v>778</v>
      </c>
      <c r="B624" t="s">
        <v>760</v>
      </c>
      <c r="C624" t="s">
        <v>17</v>
      </c>
      <c r="D624" t="s">
        <v>4</v>
      </c>
      <c r="E624" s="26">
        <v>45039</v>
      </c>
      <c r="F624" s="26">
        <v>45069</v>
      </c>
      <c r="G624" t="s">
        <v>53</v>
      </c>
      <c r="H624">
        <v>75</v>
      </c>
      <c r="I624" s="26">
        <f t="shared" si="55"/>
        <v>44822</v>
      </c>
      <c r="J624" s="26">
        <f t="shared" si="56"/>
        <v>45628</v>
      </c>
      <c r="K624" s="26" t="str">
        <f t="shared" si="57"/>
        <v>Basic</v>
      </c>
      <c r="L624" s="26" t="str">
        <f t="shared" si="58"/>
        <v>Monthly</v>
      </c>
      <c r="M624" s="26">
        <f t="shared" si="59"/>
        <v>44805</v>
      </c>
      <c r="N624" s="26">
        <f t="shared" si="60"/>
        <v>45017</v>
      </c>
      <c r="O624" s="26">
        <f t="shared" si="60"/>
        <v>45047</v>
      </c>
      <c r="P624" t="str">
        <f>IF(AND('Customer LTV'!$D$5&gt;=$N624,'Customer LTV'!$D$5&lt;$O624),"Y","N")</f>
        <v>N</v>
      </c>
      <c r="Q624" t="str">
        <f>IF(AND('Customer LTV'!$D$6&gt;=$N624,'Customer LTV'!$D$6&lt;$O624),"Y","N")</f>
        <v>N</v>
      </c>
      <c r="R624" t="str">
        <f>INDEX(customers!$F:$F,MATCH(subscriptions!$B624,customers!$A:$A,0))</f>
        <v>Tech</v>
      </c>
      <c r="S624" t="str">
        <f>INDEX(customers!$I:$I,MATCH(subscriptions!$B624,customers!$A:$A,0))</f>
        <v>Email</v>
      </c>
    </row>
    <row r="625" spans="1:19" x14ac:dyDescent="0.25">
      <c r="A625" t="s">
        <v>781</v>
      </c>
      <c r="B625" t="s">
        <v>760</v>
      </c>
      <c r="C625" t="s">
        <v>17</v>
      </c>
      <c r="D625" t="s">
        <v>4</v>
      </c>
      <c r="E625" s="26">
        <v>45070</v>
      </c>
      <c r="F625" s="26">
        <v>45100</v>
      </c>
      <c r="G625" t="s">
        <v>53</v>
      </c>
      <c r="H625">
        <v>75</v>
      </c>
      <c r="I625" s="26">
        <f t="shared" si="55"/>
        <v>44822</v>
      </c>
      <c r="J625" s="26">
        <f t="shared" si="56"/>
        <v>45628</v>
      </c>
      <c r="K625" s="26" t="str">
        <f t="shared" si="57"/>
        <v>Basic</v>
      </c>
      <c r="L625" s="26" t="str">
        <f t="shared" si="58"/>
        <v>Monthly</v>
      </c>
      <c r="M625" s="26">
        <f t="shared" si="59"/>
        <v>44805</v>
      </c>
      <c r="N625" s="26">
        <f t="shared" si="60"/>
        <v>45047</v>
      </c>
      <c r="O625" s="26">
        <f t="shared" si="60"/>
        <v>45078</v>
      </c>
      <c r="P625" t="str">
        <f>IF(AND('Customer LTV'!$D$5&gt;=$N625,'Customer LTV'!$D$5&lt;$O625),"Y","N")</f>
        <v>N</v>
      </c>
      <c r="Q625" t="str">
        <f>IF(AND('Customer LTV'!$D$6&gt;=$N625,'Customer LTV'!$D$6&lt;$O625),"Y","N")</f>
        <v>N</v>
      </c>
      <c r="R625" t="str">
        <f>INDEX(customers!$F:$F,MATCH(subscriptions!$B625,customers!$A:$A,0))</f>
        <v>Tech</v>
      </c>
      <c r="S625" t="str">
        <f>INDEX(customers!$I:$I,MATCH(subscriptions!$B625,customers!$A:$A,0))</f>
        <v>Email</v>
      </c>
    </row>
    <row r="626" spans="1:19" x14ac:dyDescent="0.25">
      <c r="A626" t="s">
        <v>783</v>
      </c>
      <c r="B626" t="s">
        <v>760</v>
      </c>
      <c r="C626" t="s">
        <v>17</v>
      </c>
      <c r="D626" t="s">
        <v>4</v>
      </c>
      <c r="E626" s="26">
        <v>45101</v>
      </c>
      <c r="F626" s="26">
        <v>45131</v>
      </c>
      <c r="G626" t="s">
        <v>53</v>
      </c>
      <c r="H626">
        <v>75</v>
      </c>
      <c r="I626" s="26">
        <f t="shared" si="55"/>
        <v>44822</v>
      </c>
      <c r="J626" s="26">
        <f t="shared" si="56"/>
        <v>45628</v>
      </c>
      <c r="K626" s="26" t="str">
        <f t="shared" si="57"/>
        <v>Basic</v>
      </c>
      <c r="L626" s="26" t="str">
        <f t="shared" si="58"/>
        <v>Monthly</v>
      </c>
      <c r="M626" s="26">
        <f t="shared" si="59"/>
        <v>44805</v>
      </c>
      <c r="N626" s="26">
        <f t="shared" si="60"/>
        <v>45078</v>
      </c>
      <c r="O626" s="26">
        <f t="shared" si="60"/>
        <v>45108</v>
      </c>
      <c r="P626" t="str">
        <f>IF(AND('Customer LTV'!$D$5&gt;=$N626,'Customer LTV'!$D$5&lt;$O626),"Y","N")</f>
        <v>N</v>
      </c>
      <c r="Q626" t="str">
        <f>IF(AND('Customer LTV'!$D$6&gt;=$N626,'Customer LTV'!$D$6&lt;$O626),"Y","N")</f>
        <v>N</v>
      </c>
      <c r="R626" t="str">
        <f>INDEX(customers!$F:$F,MATCH(subscriptions!$B626,customers!$A:$A,0))</f>
        <v>Tech</v>
      </c>
      <c r="S626" t="str">
        <f>INDEX(customers!$I:$I,MATCH(subscriptions!$B626,customers!$A:$A,0))</f>
        <v>Email</v>
      </c>
    </row>
    <row r="627" spans="1:19" x14ac:dyDescent="0.25">
      <c r="A627" t="s">
        <v>786</v>
      </c>
      <c r="B627" t="s">
        <v>760</v>
      </c>
      <c r="C627" t="s">
        <v>17</v>
      </c>
      <c r="D627" t="s">
        <v>4</v>
      </c>
      <c r="E627" s="26">
        <v>45132</v>
      </c>
      <c r="F627" s="26">
        <v>45162</v>
      </c>
      <c r="G627" t="s">
        <v>53</v>
      </c>
      <c r="H627">
        <v>75</v>
      </c>
      <c r="I627" s="26">
        <f t="shared" si="55"/>
        <v>44822</v>
      </c>
      <c r="J627" s="26">
        <f t="shared" si="56"/>
        <v>45628</v>
      </c>
      <c r="K627" s="26" t="str">
        <f t="shared" si="57"/>
        <v>Basic</v>
      </c>
      <c r="L627" s="26" t="str">
        <f t="shared" si="58"/>
        <v>Monthly</v>
      </c>
      <c r="M627" s="26">
        <f t="shared" si="59"/>
        <v>44805</v>
      </c>
      <c r="N627" s="26">
        <f t="shared" si="60"/>
        <v>45108</v>
      </c>
      <c r="O627" s="26">
        <f t="shared" si="60"/>
        <v>45139</v>
      </c>
      <c r="P627" t="str">
        <f>IF(AND('Customer LTV'!$D$5&gt;=$N627,'Customer LTV'!$D$5&lt;$O627),"Y","N")</f>
        <v>N</v>
      </c>
      <c r="Q627" t="str">
        <f>IF(AND('Customer LTV'!$D$6&gt;=$N627,'Customer LTV'!$D$6&lt;$O627),"Y","N")</f>
        <v>N</v>
      </c>
      <c r="R627" t="str">
        <f>INDEX(customers!$F:$F,MATCH(subscriptions!$B627,customers!$A:$A,0))</f>
        <v>Tech</v>
      </c>
      <c r="S627" t="str">
        <f>INDEX(customers!$I:$I,MATCH(subscriptions!$B627,customers!$A:$A,0))</f>
        <v>Email</v>
      </c>
    </row>
    <row r="628" spans="1:19" x14ac:dyDescent="0.25">
      <c r="A628" t="s">
        <v>788</v>
      </c>
      <c r="B628" t="s">
        <v>760</v>
      </c>
      <c r="C628" t="s">
        <v>17</v>
      </c>
      <c r="D628" t="s">
        <v>4</v>
      </c>
      <c r="E628" s="26">
        <v>45163</v>
      </c>
      <c r="F628" s="26">
        <v>45193</v>
      </c>
      <c r="G628" t="s">
        <v>53</v>
      </c>
      <c r="H628">
        <v>75</v>
      </c>
      <c r="I628" s="26">
        <f t="shared" si="55"/>
        <v>44822</v>
      </c>
      <c r="J628" s="26">
        <f t="shared" si="56"/>
        <v>45628</v>
      </c>
      <c r="K628" s="26" t="str">
        <f t="shared" si="57"/>
        <v>Basic</v>
      </c>
      <c r="L628" s="26" t="str">
        <f t="shared" si="58"/>
        <v>Monthly</v>
      </c>
      <c r="M628" s="26">
        <f t="shared" si="59"/>
        <v>44805</v>
      </c>
      <c r="N628" s="26">
        <f t="shared" si="60"/>
        <v>45139</v>
      </c>
      <c r="O628" s="26">
        <f t="shared" si="60"/>
        <v>45170</v>
      </c>
      <c r="P628" t="str">
        <f>IF(AND('Customer LTV'!$D$5&gt;=$N628,'Customer LTV'!$D$5&lt;$O628),"Y","N")</f>
        <v>N</v>
      </c>
      <c r="Q628" t="str">
        <f>IF(AND('Customer LTV'!$D$6&gt;=$N628,'Customer LTV'!$D$6&lt;$O628),"Y","N")</f>
        <v>N</v>
      </c>
      <c r="R628" t="str">
        <f>INDEX(customers!$F:$F,MATCH(subscriptions!$B628,customers!$A:$A,0))</f>
        <v>Tech</v>
      </c>
      <c r="S628" t="str">
        <f>INDEX(customers!$I:$I,MATCH(subscriptions!$B628,customers!$A:$A,0))</f>
        <v>Email</v>
      </c>
    </row>
    <row r="629" spans="1:19" x14ac:dyDescent="0.25">
      <c r="A629" t="s">
        <v>790</v>
      </c>
      <c r="B629" t="s">
        <v>760</v>
      </c>
      <c r="C629" t="s">
        <v>17</v>
      </c>
      <c r="D629" t="s">
        <v>4</v>
      </c>
      <c r="E629" s="26">
        <v>45194</v>
      </c>
      <c r="F629" s="26">
        <v>45224</v>
      </c>
      <c r="G629" t="s">
        <v>53</v>
      </c>
      <c r="H629">
        <v>75</v>
      </c>
      <c r="I629" s="26">
        <f t="shared" si="55"/>
        <v>44822</v>
      </c>
      <c r="J629" s="26">
        <f t="shared" si="56"/>
        <v>45628</v>
      </c>
      <c r="K629" s="26" t="str">
        <f t="shared" si="57"/>
        <v>Basic</v>
      </c>
      <c r="L629" s="26" t="str">
        <f t="shared" si="58"/>
        <v>Monthly</v>
      </c>
      <c r="M629" s="26">
        <f t="shared" si="59"/>
        <v>44805</v>
      </c>
      <c r="N629" s="26">
        <f t="shared" si="60"/>
        <v>45170</v>
      </c>
      <c r="O629" s="26">
        <f t="shared" si="60"/>
        <v>45200</v>
      </c>
      <c r="P629" t="str">
        <f>IF(AND('Customer LTV'!$D$5&gt;=$N629,'Customer LTV'!$D$5&lt;$O629),"Y","N")</f>
        <v>N</v>
      </c>
      <c r="Q629" t="str">
        <f>IF(AND('Customer LTV'!$D$6&gt;=$N629,'Customer LTV'!$D$6&lt;$O629),"Y","N")</f>
        <v>N</v>
      </c>
      <c r="R629" t="str">
        <f>INDEX(customers!$F:$F,MATCH(subscriptions!$B629,customers!$A:$A,0))</f>
        <v>Tech</v>
      </c>
      <c r="S629" t="str">
        <f>INDEX(customers!$I:$I,MATCH(subscriptions!$B629,customers!$A:$A,0))</f>
        <v>Email</v>
      </c>
    </row>
    <row r="630" spans="1:19" x14ac:dyDescent="0.25">
      <c r="A630" t="s">
        <v>793</v>
      </c>
      <c r="B630" t="s">
        <v>760</v>
      </c>
      <c r="C630" t="s">
        <v>17</v>
      </c>
      <c r="D630" t="s">
        <v>4</v>
      </c>
      <c r="E630" s="26">
        <v>45225</v>
      </c>
      <c r="F630" s="26">
        <v>45255</v>
      </c>
      <c r="G630" t="s">
        <v>53</v>
      </c>
      <c r="H630">
        <v>75</v>
      </c>
      <c r="I630" s="26">
        <f t="shared" si="55"/>
        <v>44822</v>
      </c>
      <c r="J630" s="26">
        <f t="shared" si="56"/>
        <v>45628</v>
      </c>
      <c r="K630" s="26" t="str">
        <f t="shared" si="57"/>
        <v>Basic</v>
      </c>
      <c r="L630" s="26" t="str">
        <f t="shared" si="58"/>
        <v>Monthly</v>
      </c>
      <c r="M630" s="26">
        <f t="shared" si="59"/>
        <v>44805</v>
      </c>
      <c r="N630" s="26">
        <f t="shared" si="60"/>
        <v>45200</v>
      </c>
      <c r="O630" s="26">
        <f t="shared" si="60"/>
        <v>45231</v>
      </c>
      <c r="P630" t="str">
        <f>IF(AND('Customer LTV'!$D$5&gt;=$N630,'Customer LTV'!$D$5&lt;$O630),"Y","N")</f>
        <v>N</v>
      </c>
      <c r="Q630" t="str">
        <f>IF(AND('Customer LTV'!$D$6&gt;=$N630,'Customer LTV'!$D$6&lt;$O630),"Y","N")</f>
        <v>N</v>
      </c>
      <c r="R630" t="str">
        <f>INDEX(customers!$F:$F,MATCH(subscriptions!$B630,customers!$A:$A,0))</f>
        <v>Tech</v>
      </c>
      <c r="S630" t="str">
        <f>INDEX(customers!$I:$I,MATCH(subscriptions!$B630,customers!$A:$A,0))</f>
        <v>Email</v>
      </c>
    </row>
    <row r="631" spans="1:19" x14ac:dyDescent="0.25">
      <c r="A631" t="s">
        <v>795</v>
      </c>
      <c r="B631" t="s">
        <v>760</v>
      </c>
      <c r="C631" t="s">
        <v>17</v>
      </c>
      <c r="D631" t="s">
        <v>4</v>
      </c>
      <c r="E631" s="26">
        <v>45256</v>
      </c>
      <c r="F631" s="26">
        <v>45286</v>
      </c>
      <c r="G631" t="s">
        <v>53</v>
      </c>
      <c r="H631">
        <v>75</v>
      </c>
      <c r="I631" s="26">
        <f t="shared" si="55"/>
        <v>44822</v>
      </c>
      <c r="J631" s="26">
        <f t="shared" si="56"/>
        <v>45628</v>
      </c>
      <c r="K631" s="26" t="str">
        <f t="shared" si="57"/>
        <v>Basic</v>
      </c>
      <c r="L631" s="26" t="str">
        <f t="shared" si="58"/>
        <v>Monthly</v>
      </c>
      <c r="M631" s="26">
        <f t="shared" si="59"/>
        <v>44805</v>
      </c>
      <c r="N631" s="26">
        <f t="shared" si="60"/>
        <v>45231</v>
      </c>
      <c r="O631" s="26">
        <f t="shared" si="60"/>
        <v>45261</v>
      </c>
      <c r="P631" t="str">
        <f>IF(AND('Customer LTV'!$D$5&gt;=$N631,'Customer LTV'!$D$5&lt;$O631),"Y","N")</f>
        <v>N</v>
      </c>
      <c r="Q631" t="str">
        <f>IF(AND('Customer LTV'!$D$6&gt;=$N631,'Customer LTV'!$D$6&lt;$O631),"Y","N")</f>
        <v>N</v>
      </c>
      <c r="R631" t="str">
        <f>INDEX(customers!$F:$F,MATCH(subscriptions!$B631,customers!$A:$A,0))</f>
        <v>Tech</v>
      </c>
      <c r="S631" t="str">
        <f>INDEX(customers!$I:$I,MATCH(subscriptions!$B631,customers!$A:$A,0))</f>
        <v>Email</v>
      </c>
    </row>
    <row r="632" spans="1:19" x14ac:dyDescent="0.25">
      <c r="A632" t="s">
        <v>798</v>
      </c>
      <c r="B632" t="s">
        <v>760</v>
      </c>
      <c r="C632" t="s">
        <v>17</v>
      </c>
      <c r="D632" t="s">
        <v>4</v>
      </c>
      <c r="E632" s="26">
        <v>45287</v>
      </c>
      <c r="F632" s="26">
        <v>45317</v>
      </c>
      <c r="G632" t="s">
        <v>53</v>
      </c>
      <c r="H632">
        <v>75</v>
      </c>
      <c r="I632" s="26">
        <f t="shared" si="55"/>
        <v>44822</v>
      </c>
      <c r="J632" s="26">
        <f t="shared" si="56"/>
        <v>45628</v>
      </c>
      <c r="K632" s="26" t="str">
        <f t="shared" si="57"/>
        <v>Basic</v>
      </c>
      <c r="L632" s="26" t="str">
        <f t="shared" si="58"/>
        <v>Monthly</v>
      </c>
      <c r="M632" s="26">
        <f t="shared" si="59"/>
        <v>44805</v>
      </c>
      <c r="N632" s="26">
        <f t="shared" si="60"/>
        <v>45261</v>
      </c>
      <c r="O632" s="26">
        <f t="shared" si="60"/>
        <v>45292</v>
      </c>
      <c r="P632" t="str">
        <f>IF(AND('Customer LTV'!$D$5&gt;=$N632,'Customer LTV'!$D$5&lt;$O632),"Y","N")</f>
        <v>N</v>
      </c>
      <c r="Q632" t="str">
        <f>IF(AND('Customer LTV'!$D$6&gt;=$N632,'Customer LTV'!$D$6&lt;$O632),"Y","N")</f>
        <v>Y</v>
      </c>
      <c r="R632" t="str">
        <f>INDEX(customers!$F:$F,MATCH(subscriptions!$B632,customers!$A:$A,0))</f>
        <v>Tech</v>
      </c>
      <c r="S632" t="str">
        <f>INDEX(customers!$I:$I,MATCH(subscriptions!$B632,customers!$A:$A,0))</f>
        <v>Email</v>
      </c>
    </row>
    <row r="633" spans="1:19" x14ac:dyDescent="0.25">
      <c r="A633" t="s">
        <v>800</v>
      </c>
      <c r="B633" t="s">
        <v>760</v>
      </c>
      <c r="C633" t="s">
        <v>17</v>
      </c>
      <c r="D633" t="s">
        <v>4</v>
      </c>
      <c r="E633" s="26">
        <v>45318</v>
      </c>
      <c r="F633" s="26">
        <v>45348</v>
      </c>
      <c r="G633" t="s">
        <v>53</v>
      </c>
      <c r="H633">
        <v>75</v>
      </c>
      <c r="I633" s="26">
        <f t="shared" si="55"/>
        <v>44822</v>
      </c>
      <c r="J633" s="26">
        <f t="shared" si="56"/>
        <v>45628</v>
      </c>
      <c r="K633" s="26" t="str">
        <f t="shared" si="57"/>
        <v>Basic</v>
      </c>
      <c r="L633" s="26" t="str">
        <f t="shared" si="58"/>
        <v>Monthly</v>
      </c>
      <c r="M633" s="26">
        <f t="shared" si="59"/>
        <v>44805</v>
      </c>
      <c r="N633" s="26">
        <f t="shared" si="60"/>
        <v>45292</v>
      </c>
      <c r="O633" s="26">
        <f t="shared" si="60"/>
        <v>45323</v>
      </c>
      <c r="P633" t="str">
        <f>IF(AND('Customer LTV'!$D$5&gt;=$N633,'Customer LTV'!$D$5&lt;$O633),"Y","N")</f>
        <v>N</v>
      </c>
      <c r="Q633" t="str">
        <f>IF(AND('Customer LTV'!$D$6&gt;=$N633,'Customer LTV'!$D$6&lt;$O633),"Y","N")</f>
        <v>N</v>
      </c>
      <c r="R633" t="str">
        <f>INDEX(customers!$F:$F,MATCH(subscriptions!$B633,customers!$A:$A,0))</f>
        <v>Tech</v>
      </c>
      <c r="S633" t="str">
        <f>INDEX(customers!$I:$I,MATCH(subscriptions!$B633,customers!$A:$A,0))</f>
        <v>Email</v>
      </c>
    </row>
    <row r="634" spans="1:19" x14ac:dyDescent="0.25">
      <c r="A634" t="s">
        <v>802</v>
      </c>
      <c r="B634" t="s">
        <v>760</v>
      </c>
      <c r="C634" t="s">
        <v>17</v>
      </c>
      <c r="D634" t="s">
        <v>4</v>
      </c>
      <c r="E634" s="26">
        <v>45349</v>
      </c>
      <c r="F634" s="26">
        <v>45379</v>
      </c>
      <c r="G634" t="s">
        <v>53</v>
      </c>
      <c r="H634">
        <v>75</v>
      </c>
      <c r="I634" s="26">
        <f t="shared" si="55"/>
        <v>44822</v>
      </c>
      <c r="J634" s="26">
        <f t="shared" si="56"/>
        <v>45628</v>
      </c>
      <c r="K634" s="26" t="str">
        <f t="shared" si="57"/>
        <v>Basic</v>
      </c>
      <c r="L634" s="26" t="str">
        <f t="shared" si="58"/>
        <v>Monthly</v>
      </c>
      <c r="M634" s="26">
        <f t="shared" si="59"/>
        <v>44805</v>
      </c>
      <c r="N634" s="26">
        <f t="shared" si="60"/>
        <v>45323</v>
      </c>
      <c r="O634" s="26">
        <f t="shared" si="60"/>
        <v>45352</v>
      </c>
      <c r="P634" t="str">
        <f>IF(AND('Customer LTV'!$D$5&gt;=$N634,'Customer LTV'!$D$5&lt;$O634),"Y","N")</f>
        <v>N</v>
      </c>
      <c r="Q634" t="str">
        <f>IF(AND('Customer LTV'!$D$6&gt;=$N634,'Customer LTV'!$D$6&lt;$O634),"Y","N")</f>
        <v>N</v>
      </c>
      <c r="R634" t="str">
        <f>INDEX(customers!$F:$F,MATCH(subscriptions!$B634,customers!$A:$A,0))</f>
        <v>Tech</v>
      </c>
      <c r="S634" t="str">
        <f>INDEX(customers!$I:$I,MATCH(subscriptions!$B634,customers!$A:$A,0))</f>
        <v>Email</v>
      </c>
    </row>
    <row r="635" spans="1:19" x14ac:dyDescent="0.25">
      <c r="A635" t="s">
        <v>805</v>
      </c>
      <c r="B635" t="s">
        <v>760</v>
      </c>
      <c r="C635" t="s">
        <v>17</v>
      </c>
      <c r="D635" t="s">
        <v>4</v>
      </c>
      <c r="E635" s="26">
        <v>45380</v>
      </c>
      <c r="F635" s="26">
        <v>45410</v>
      </c>
      <c r="G635" t="s">
        <v>55</v>
      </c>
      <c r="H635">
        <v>75</v>
      </c>
      <c r="I635" s="26">
        <f t="shared" si="55"/>
        <v>44822</v>
      </c>
      <c r="J635" s="26">
        <f t="shared" si="56"/>
        <v>45628</v>
      </c>
      <c r="K635" s="26" t="str">
        <f t="shared" si="57"/>
        <v>Basic</v>
      </c>
      <c r="L635" s="26" t="str">
        <f t="shared" si="58"/>
        <v>Monthly</v>
      </c>
      <c r="M635" s="26">
        <f t="shared" si="59"/>
        <v>44805</v>
      </c>
      <c r="N635" s="26">
        <f t="shared" si="60"/>
        <v>45352</v>
      </c>
      <c r="O635" s="26">
        <f t="shared" si="60"/>
        <v>45383</v>
      </c>
      <c r="P635" t="str">
        <f>IF(AND('Customer LTV'!$D$5&gt;=$N635,'Customer LTV'!$D$5&lt;$O635),"Y","N")</f>
        <v>N</v>
      </c>
      <c r="Q635" t="str">
        <f>IF(AND('Customer LTV'!$D$6&gt;=$N635,'Customer LTV'!$D$6&lt;$O635),"Y","N")</f>
        <v>N</v>
      </c>
      <c r="R635" t="str">
        <f>INDEX(customers!$F:$F,MATCH(subscriptions!$B635,customers!$A:$A,0))</f>
        <v>Tech</v>
      </c>
      <c r="S635" t="str">
        <f>INDEX(customers!$I:$I,MATCH(subscriptions!$B635,customers!$A:$A,0))</f>
        <v>Email</v>
      </c>
    </row>
    <row r="636" spans="1:19" x14ac:dyDescent="0.25">
      <c r="A636" t="s">
        <v>807</v>
      </c>
      <c r="B636" t="s">
        <v>760</v>
      </c>
      <c r="C636" t="s">
        <v>18</v>
      </c>
      <c r="D636" t="s">
        <v>4</v>
      </c>
      <c r="E636" s="26">
        <v>45411</v>
      </c>
      <c r="F636" s="26">
        <v>45441</v>
      </c>
      <c r="G636" t="s">
        <v>53</v>
      </c>
      <c r="H636">
        <v>135</v>
      </c>
      <c r="I636" s="26">
        <f t="shared" si="55"/>
        <v>44822</v>
      </c>
      <c r="J636" s="26">
        <f t="shared" si="56"/>
        <v>45628</v>
      </c>
      <c r="K636" s="26" t="str">
        <f t="shared" si="57"/>
        <v>Basic</v>
      </c>
      <c r="L636" s="26" t="str">
        <f t="shared" si="58"/>
        <v>Monthly</v>
      </c>
      <c r="M636" s="26">
        <f t="shared" si="59"/>
        <v>44805</v>
      </c>
      <c r="N636" s="26">
        <f t="shared" si="60"/>
        <v>45383</v>
      </c>
      <c r="O636" s="26">
        <f t="shared" si="60"/>
        <v>45413</v>
      </c>
      <c r="P636" t="str">
        <f>IF(AND('Customer LTV'!$D$5&gt;=$N636,'Customer LTV'!$D$5&lt;$O636),"Y","N")</f>
        <v>N</v>
      </c>
      <c r="Q636" t="str">
        <f>IF(AND('Customer LTV'!$D$6&gt;=$N636,'Customer LTV'!$D$6&lt;$O636),"Y","N")</f>
        <v>N</v>
      </c>
      <c r="R636" t="str">
        <f>INDEX(customers!$F:$F,MATCH(subscriptions!$B636,customers!$A:$A,0))</f>
        <v>Tech</v>
      </c>
      <c r="S636" t="str">
        <f>INDEX(customers!$I:$I,MATCH(subscriptions!$B636,customers!$A:$A,0))</f>
        <v>Email</v>
      </c>
    </row>
    <row r="637" spans="1:19" x14ac:dyDescent="0.25">
      <c r="A637" t="s">
        <v>810</v>
      </c>
      <c r="B637" t="s">
        <v>760</v>
      </c>
      <c r="C637" t="s">
        <v>18</v>
      </c>
      <c r="D637" t="s">
        <v>4</v>
      </c>
      <c r="E637" s="26">
        <v>45442</v>
      </c>
      <c r="F637" s="26">
        <v>45472</v>
      </c>
      <c r="G637" t="s">
        <v>53</v>
      </c>
      <c r="H637">
        <v>135</v>
      </c>
      <c r="I637" s="26">
        <f t="shared" si="55"/>
        <v>44822</v>
      </c>
      <c r="J637" s="26">
        <f t="shared" si="56"/>
        <v>45628</v>
      </c>
      <c r="K637" s="26" t="str">
        <f t="shared" si="57"/>
        <v>Basic</v>
      </c>
      <c r="L637" s="26" t="str">
        <f t="shared" si="58"/>
        <v>Monthly</v>
      </c>
      <c r="M637" s="26">
        <f t="shared" si="59"/>
        <v>44805</v>
      </c>
      <c r="N637" s="26">
        <f t="shared" si="60"/>
        <v>45413</v>
      </c>
      <c r="O637" s="26">
        <f t="shared" si="60"/>
        <v>45444</v>
      </c>
      <c r="P637" t="str">
        <f>IF(AND('Customer LTV'!$D$5&gt;=$N637,'Customer LTV'!$D$5&lt;$O637),"Y","N")</f>
        <v>N</v>
      </c>
      <c r="Q637" t="str">
        <f>IF(AND('Customer LTV'!$D$6&gt;=$N637,'Customer LTV'!$D$6&lt;$O637),"Y","N")</f>
        <v>N</v>
      </c>
      <c r="R637" t="str">
        <f>INDEX(customers!$F:$F,MATCH(subscriptions!$B637,customers!$A:$A,0))</f>
        <v>Tech</v>
      </c>
      <c r="S637" t="str">
        <f>INDEX(customers!$I:$I,MATCH(subscriptions!$B637,customers!$A:$A,0))</f>
        <v>Email</v>
      </c>
    </row>
    <row r="638" spans="1:19" x14ac:dyDescent="0.25">
      <c r="A638" t="s">
        <v>812</v>
      </c>
      <c r="B638" t="s">
        <v>760</v>
      </c>
      <c r="C638" t="s">
        <v>18</v>
      </c>
      <c r="D638" t="s">
        <v>4</v>
      </c>
      <c r="E638" s="26">
        <v>45473</v>
      </c>
      <c r="F638" s="26">
        <v>45503</v>
      </c>
      <c r="G638" t="s">
        <v>53</v>
      </c>
      <c r="H638">
        <v>135</v>
      </c>
      <c r="I638" s="26">
        <f t="shared" si="55"/>
        <v>44822</v>
      </c>
      <c r="J638" s="26">
        <f t="shared" si="56"/>
        <v>45628</v>
      </c>
      <c r="K638" s="26" t="str">
        <f t="shared" si="57"/>
        <v>Basic</v>
      </c>
      <c r="L638" s="26" t="str">
        <f t="shared" si="58"/>
        <v>Monthly</v>
      </c>
      <c r="M638" s="26">
        <f t="shared" si="59"/>
        <v>44805</v>
      </c>
      <c r="N638" s="26">
        <f t="shared" si="60"/>
        <v>45444</v>
      </c>
      <c r="O638" s="26">
        <f t="shared" si="60"/>
        <v>45474</v>
      </c>
      <c r="P638" t="str">
        <f>IF(AND('Customer LTV'!$D$5&gt;=$N638,'Customer LTV'!$D$5&lt;$O638),"Y","N")</f>
        <v>N</v>
      </c>
      <c r="Q638" t="str">
        <f>IF(AND('Customer LTV'!$D$6&gt;=$N638,'Customer LTV'!$D$6&lt;$O638),"Y","N")</f>
        <v>N</v>
      </c>
      <c r="R638" t="str">
        <f>INDEX(customers!$F:$F,MATCH(subscriptions!$B638,customers!$A:$A,0))</f>
        <v>Tech</v>
      </c>
      <c r="S638" t="str">
        <f>INDEX(customers!$I:$I,MATCH(subscriptions!$B638,customers!$A:$A,0))</f>
        <v>Email</v>
      </c>
    </row>
    <row r="639" spans="1:19" x14ac:dyDescent="0.25">
      <c r="A639" t="s">
        <v>815</v>
      </c>
      <c r="B639" t="s">
        <v>760</v>
      </c>
      <c r="C639" t="s">
        <v>18</v>
      </c>
      <c r="D639" t="s">
        <v>4</v>
      </c>
      <c r="E639" s="26">
        <v>45504</v>
      </c>
      <c r="F639" s="26">
        <v>45534</v>
      </c>
      <c r="G639" t="s">
        <v>53</v>
      </c>
      <c r="H639">
        <v>135</v>
      </c>
      <c r="I639" s="26">
        <f t="shared" si="55"/>
        <v>44822</v>
      </c>
      <c r="J639" s="26">
        <f t="shared" si="56"/>
        <v>45628</v>
      </c>
      <c r="K639" s="26" t="str">
        <f t="shared" si="57"/>
        <v>Basic</v>
      </c>
      <c r="L639" s="26" t="str">
        <f t="shared" si="58"/>
        <v>Monthly</v>
      </c>
      <c r="M639" s="26">
        <f t="shared" si="59"/>
        <v>44805</v>
      </c>
      <c r="N639" s="26">
        <f t="shared" si="60"/>
        <v>45474</v>
      </c>
      <c r="O639" s="26">
        <f t="shared" si="60"/>
        <v>45505</v>
      </c>
      <c r="P639" t="str">
        <f>IF(AND('Customer LTV'!$D$5&gt;=$N639,'Customer LTV'!$D$5&lt;$O639),"Y","N")</f>
        <v>N</v>
      </c>
      <c r="Q639" t="str">
        <f>IF(AND('Customer LTV'!$D$6&gt;=$N639,'Customer LTV'!$D$6&lt;$O639),"Y","N")</f>
        <v>N</v>
      </c>
      <c r="R639" t="str">
        <f>INDEX(customers!$F:$F,MATCH(subscriptions!$B639,customers!$A:$A,0))</f>
        <v>Tech</v>
      </c>
      <c r="S639" t="str">
        <f>INDEX(customers!$I:$I,MATCH(subscriptions!$B639,customers!$A:$A,0))</f>
        <v>Email</v>
      </c>
    </row>
    <row r="640" spans="1:19" x14ac:dyDescent="0.25">
      <c r="A640" t="s">
        <v>817</v>
      </c>
      <c r="B640" t="s">
        <v>760</v>
      </c>
      <c r="C640" t="s">
        <v>18</v>
      </c>
      <c r="D640" t="s">
        <v>4</v>
      </c>
      <c r="E640" s="26">
        <v>45535</v>
      </c>
      <c r="F640" s="26">
        <v>45565</v>
      </c>
      <c r="G640" t="s">
        <v>53</v>
      </c>
      <c r="H640">
        <v>135</v>
      </c>
      <c r="I640" s="26">
        <f t="shared" si="55"/>
        <v>44822</v>
      </c>
      <c r="J640" s="26">
        <f t="shared" si="56"/>
        <v>45628</v>
      </c>
      <c r="K640" s="26" t="str">
        <f t="shared" si="57"/>
        <v>Basic</v>
      </c>
      <c r="L640" s="26" t="str">
        <f t="shared" si="58"/>
        <v>Monthly</v>
      </c>
      <c r="M640" s="26">
        <f t="shared" si="59"/>
        <v>44805</v>
      </c>
      <c r="N640" s="26">
        <f t="shared" si="60"/>
        <v>45505</v>
      </c>
      <c r="O640" s="26">
        <f t="shared" si="60"/>
        <v>45536</v>
      </c>
      <c r="P640" t="str">
        <f>IF(AND('Customer LTV'!$D$5&gt;=$N640,'Customer LTV'!$D$5&lt;$O640),"Y","N")</f>
        <v>N</v>
      </c>
      <c r="Q640" t="str">
        <f>IF(AND('Customer LTV'!$D$6&gt;=$N640,'Customer LTV'!$D$6&lt;$O640),"Y","N")</f>
        <v>N</v>
      </c>
      <c r="R640" t="str">
        <f>INDEX(customers!$F:$F,MATCH(subscriptions!$B640,customers!$A:$A,0))</f>
        <v>Tech</v>
      </c>
      <c r="S640" t="str">
        <f>INDEX(customers!$I:$I,MATCH(subscriptions!$B640,customers!$A:$A,0))</f>
        <v>Email</v>
      </c>
    </row>
    <row r="641" spans="1:19" x14ac:dyDescent="0.25">
      <c r="A641" t="s">
        <v>820</v>
      </c>
      <c r="B641" t="s">
        <v>760</v>
      </c>
      <c r="C641" t="s">
        <v>18</v>
      </c>
      <c r="D641" t="s">
        <v>4</v>
      </c>
      <c r="E641" s="26">
        <v>45566</v>
      </c>
      <c r="F641" s="26">
        <v>45596</v>
      </c>
      <c r="G641" t="s">
        <v>53</v>
      </c>
      <c r="H641">
        <v>135</v>
      </c>
      <c r="I641" s="26">
        <f t="shared" si="55"/>
        <v>44822</v>
      </c>
      <c r="J641" s="26">
        <f t="shared" si="56"/>
        <v>45628</v>
      </c>
      <c r="K641" s="26" t="str">
        <f t="shared" si="57"/>
        <v>Basic</v>
      </c>
      <c r="L641" s="26" t="str">
        <f t="shared" si="58"/>
        <v>Monthly</v>
      </c>
      <c r="M641" s="26">
        <f t="shared" si="59"/>
        <v>44805</v>
      </c>
      <c r="N641" s="26">
        <f t="shared" si="60"/>
        <v>45566</v>
      </c>
      <c r="O641" s="26">
        <f t="shared" si="60"/>
        <v>45566</v>
      </c>
      <c r="P641" t="str">
        <f>IF(AND('Customer LTV'!$D$5&gt;=$N641,'Customer LTV'!$D$5&lt;$O641),"Y","N")</f>
        <v>N</v>
      </c>
      <c r="Q641" t="str">
        <f>IF(AND('Customer LTV'!$D$6&gt;=$N641,'Customer LTV'!$D$6&lt;$O641),"Y","N")</f>
        <v>N</v>
      </c>
      <c r="R641" t="str">
        <f>INDEX(customers!$F:$F,MATCH(subscriptions!$B641,customers!$A:$A,0))</f>
        <v>Tech</v>
      </c>
      <c r="S641" t="str">
        <f>INDEX(customers!$I:$I,MATCH(subscriptions!$B641,customers!$A:$A,0))</f>
        <v>Email</v>
      </c>
    </row>
    <row r="642" spans="1:19" x14ac:dyDescent="0.25">
      <c r="A642" t="s">
        <v>822</v>
      </c>
      <c r="B642" t="s">
        <v>760</v>
      </c>
      <c r="C642" t="s">
        <v>18</v>
      </c>
      <c r="D642" t="s">
        <v>4</v>
      </c>
      <c r="E642" s="26">
        <v>45597</v>
      </c>
      <c r="F642" s="26">
        <v>45627</v>
      </c>
      <c r="G642" t="s">
        <v>53</v>
      </c>
      <c r="H642">
        <v>135</v>
      </c>
      <c r="I642" s="26">
        <f t="shared" ref="I642:I705" si="61">_xlfn.MINIFS($E:$E,$B:$B,B642)</f>
        <v>44822</v>
      </c>
      <c r="J642" s="26">
        <f t="shared" ref="J642:J705" si="62">_xlfn.MAXIFS($E:$E,$B:$B,B642)</f>
        <v>45628</v>
      </c>
      <c r="K642" s="26" t="str">
        <f t="shared" si="57"/>
        <v>Basic</v>
      </c>
      <c r="L642" s="26" t="str">
        <f t="shared" si="58"/>
        <v>Monthly</v>
      </c>
      <c r="M642" s="26">
        <f t="shared" si="59"/>
        <v>44805</v>
      </c>
      <c r="N642" s="26">
        <f t="shared" si="60"/>
        <v>45597</v>
      </c>
      <c r="O642" s="26">
        <f t="shared" si="60"/>
        <v>45627</v>
      </c>
      <c r="P642" t="str">
        <f>IF(AND('Customer LTV'!$D$5&gt;=$N642,'Customer LTV'!$D$5&lt;$O642),"Y","N")</f>
        <v>N</v>
      </c>
      <c r="Q642" t="str">
        <f>IF(AND('Customer LTV'!$D$6&gt;=$N642,'Customer LTV'!$D$6&lt;$O642),"Y","N")</f>
        <v>N</v>
      </c>
      <c r="R642" t="str">
        <f>INDEX(customers!$F:$F,MATCH(subscriptions!$B642,customers!$A:$A,0))</f>
        <v>Tech</v>
      </c>
      <c r="S642" t="str">
        <f>INDEX(customers!$I:$I,MATCH(subscriptions!$B642,customers!$A:$A,0))</f>
        <v>Email</v>
      </c>
    </row>
    <row r="643" spans="1:19" x14ac:dyDescent="0.25">
      <c r="A643" t="s">
        <v>825</v>
      </c>
      <c r="B643" t="s">
        <v>760</v>
      </c>
      <c r="C643" t="s">
        <v>18</v>
      </c>
      <c r="D643" t="s">
        <v>4</v>
      </c>
      <c r="E643" s="26">
        <v>45628</v>
      </c>
      <c r="F643" s="26">
        <v>45658</v>
      </c>
      <c r="G643" t="s">
        <v>53</v>
      </c>
      <c r="H643">
        <v>135</v>
      </c>
      <c r="I643" s="26">
        <f t="shared" si="61"/>
        <v>44822</v>
      </c>
      <c r="J643" s="26">
        <f t="shared" si="62"/>
        <v>45628</v>
      </c>
      <c r="K643" s="26" t="str">
        <f t="shared" ref="K643:K706" si="63">INDEX($C:$C,MATCH($I643,$E:$E,0))</f>
        <v>Basic</v>
      </c>
      <c r="L643" s="26" t="str">
        <f t="shared" ref="L643:L706" si="64">INDEX($D:$D,MATCH($I643,$E:$E,0))</f>
        <v>Monthly</v>
      </c>
      <c r="M643" s="26">
        <f t="shared" ref="M643:M706" si="65">EOMONTH(I643,-1)+1</f>
        <v>44805</v>
      </c>
      <c r="N643" s="26">
        <f t="shared" si="60"/>
        <v>45627</v>
      </c>
      <c r="O643" s="26">
        <f t="shared" si="60"/>
        <v>45658</v>
      </c>
      <c r="P643" t="str">
        <f>IF(AND('Customer LTV'!$D$5&gt;=$N643,'Customer LTV'!$D$5&lt;$O643),"Y","N")</f>
        <v>N</v>
      </c>
      <c r="Q643" t="str">
        <f>IF(AND('Customer LTV'!$D$6&gt;=$N643,'Customer LTV'!$D$6&lt;$O643),"Y","N")</f>
        <v>N</v>
      </c>
      <c r="R643" t="str">
        <f>INDEX(customers!$F:$F,MATCH(subscriptions!$B643,customers!$A:$A,0))</f>
        <v>Tech</v>
      </c>
      <c r="S643" t="str">
        <f>INDEX(customers!$I:$I,MATCH(subscriptions!$B643,customers!$A:$A,0))</f>
        <v>Email</v>
      </c>
    </row>
    <row r="644" spans="1:19" x14ac:dyDescent="0.25">
      <c r="A644" t="s">
        <v>828</v>
      </c>
      <c r="B644" t="s">
        <v>827</v>
      </c>
      <c r="C644" t="s">
        <v>17</v>
      </c>
      <c r="D644" t="s">
        <v>5</v>
      </c>
      <c r="E644" s="26">
        <v>45026</v>
      </c>
      <c r="F644" s="26">
        <v>45391</v>
      </c>
      <c r="G644" t="s">
        <v>53</v>
      </c>
      <c r="H644">
        <v>50</v>
      </c>
      <c r="I644" s="26">
        <f t="shared" si="61"/>
        <v>45026</v>
      </c>
      <c r="J644" s="26">
        <f t="shared" si="62"/>
        <v>45392</v>
      </c>
      <c r="K644" s="26" t="str">
        <f t="shared" si="63"/>
        <v>Basic</v>
      </c>
      <c r="L644" s="26" t="str">
        <f t="shared" si="64"/>
        <v>Monthly</v>
      </c>
      <c r="M644" s="26">
        <f t="shared" si="65"/>
        <v>45017</v>
      </c>
      <c r="N644" s="26">
        <f t="shared" si="60"/>
        <v>45017</v>
      </c>
      <c r="O644" s="26">
        <f t="shared" si="60"/>
        <v>45383</v>
      </c>
      <c r="P644" t="str">
        <f>IF(AND('Customer LTV'!$D$5&gt;=$N644,'Customer LTV'!$D$5&lt;$O644),"Y","N")</f>
        <v>N</v>
      </c>
      <c r="Q644" t="str">
        <f>IF(AND('Customer LTV'!$D$6&gt;=$N644,'Customer LTV'!$D$6&lt;$O644),"Y","N")</f>
        <v>Y</v>
      </c>
      <c r="R644" t="str">
        <f>INDEX(customers!$F:$F,MATCH(subscriptions!$B644,customers!$A:$A,0))</f>
        <v>Other</v>
      </c>
      <c r="S644" t="str">
        <f>INDEX(customers!$I:$I,MATCH(subscriptions!$B644,customers!$A:$A,0))</f>
        <v>Content</v>
      </c>
    </row>
    <row r="645" spans="1:19" x14ac:dyDescent="0.25">
      <c r="A645" t="s">
        <v>830</v>
      </c>
      <c r="B645" t="s">
        <v>827</v>
      </c>
      <c r="C645" t="s">
        <v>17</v>
      </c>
      <c r="D645" t="s">
        <v>5</v>
      </c>
      <c r="E645" s="26">
        <v>45392</v>
      </c>
      <c r="F645" s="26">
        <v>45658</v>
      </c>
      <c r="G645" t="s">
        <v>53</v>
      </c>
      <c r="H645">
        <v>50</v>
      </c>
      <c r="I645" s="26">
        <f t="shared" si="61"/>
        <v>45026</v>
      </c>
      <c r="J645" s="26">
        <f t="shared" si="62"/>
        <v>45392</v>
      </c>
      <c r="K645" s="26" t="str">
        <f t="shared" si="63"/>
        <v>Basic</v>
      </c>
      <c r="L645" s="26" t="str">
        <f t="shared" si="64"/>
        <v>Monthly</v>
      </c>
      <c r="M645" s="26">
        <f t="shared" si="65"/>
        <v>45017</v>
      </c>
      <c r="N645" s="26">
        <f t="shared" si="60"/>
        <v>45383</v>
      </c>
      <c r="O645" s="26">
        <f t="shared" si="60"/>
        <v>45658</v>
      </c>
      <c r="P645" t="str">
        <f>IF(AND('Customer LTV'!$D$5&gt;=$N645,'Customer LTV'!$D$5&lt;$O645),"Y","N")</f>
        <v>N</v>
      </c>
      <c r="Q645" t="str">
        <f>IF(AND('Customer LTV'!$D$6&gt;=$N645,'Customer LTV'!$D$6&lt;$O645),"Y","N")</f>
        <v>N</v>
      </c>
      <c r="R645" t="str">
        <f>INDEX(customers!$F:$F,MATCH(subscriptions!$B645,customers!$A:$A,0))</f>
        <v>Other</v>
      </c>
      <c r="S645" t="str">
        <f>INDEX(customers!$I:$I,MATCH(subscriptions!$B645,customers!$A:$A,0))</f>
        <v>Content</v>
      </c>
    </row>
    <row r="646" spans="1:19" x14ac:dyDescent="0.25">
      <c r="A646" t="s">
        <v>2786</v>
      </c>
      <c r="B646" t="s">
        <v>2785</v>
      </c>
      <c r="C646" t="s">
        <v>19</v>
      </c>
      <c r="D646" t="s">
        <v>4</v>
      </c>
      <c r="E646" s="26">
        <v>44632</v>
      </c>
      <c r="F646" s="26">
        <v>44662</v>
      </c>
      <c r="G646" t="s">
        <v>53</v>
      </c>
      <c r="H646">
        <v>315</v>
      </c>
      <c r="I646" s="26">
        <f t="shared" si="61"/>
        <v>44632</v>
      </c>
      <c r="J646" s="26">
        <f t="shared" si="62"/>
        <v>45035</v>
      </c>
      <c r="K646" s="26" t="str">
        <f t="shared" si="63"/>
        <v>Enterprise</v>
      </c>
      <c r="L646" s="26" t="str">
        <f t="shared" si="64"/>
        <v>Monthly</v>
      </c>
      <c r="M646" s="26">
        <f t="shared" si="65"/>
        <v>44621</v>
      </c>
      <c r="N646" s="26">
        <f t="shared" si="60"/>
        <v>44621</v>
      </c>
      <c r="O646" s="26">
        <f t="shared" si="60"/>
        <v>44652</v>
      </c>
      <c r="P646" t="str">
        <f>IF(AND('Customer LTV'!$D$5&gt;=$N646,'Customer LTV'!$D$5&lt;$O646),"Y","N")</f>
        <v>N</v>
      </c>
      <c r="Q646" t="str">
        <f>IF(AND('Customer LTV'!$D$6&gt;=$N646,'Customer LTV'!$D$6&lt;$O646),"Y","N")</f>
        <v>N</v>
      </c>
      <c r="R646" t="str">
        <f>INDEX(customers!$F:$F,MATCH(subscriptions!$B646,customers!$A:$A,0))</f>
        <v>Retail</v>
      </c>
      <c r="S646" t="str">
        <f>INDEX(customers!$I:$I,MATCH(subscriptions!$B646,customers!$A:$A,0))</f>
        <v>Content</v>
      </c>
    </row>
    <row r="647" spans="1:19" x14ac:dyDescent="0.25">
      <c r="A647" t="s">
        <v>2788</v>
      </c>
      <c r="B647" t="s">
        <v>2785</v>
      </c>
      <c r="C647" t="s">
        <v>19</v>
      </c>
      <c r="D647" t="s">
        <v>4</v>
      </c>
      <c r="E647" s="26">
        <v>44663</v>
      </c>
      <c r="F647" s="26">
        <v>44693</v>
      </c>
      <c r="G647" t="s">
        <v>54</v>
      </c>
      <c r="H647">
        <v>315</v>
      </c>
      <c r="I647" s="26">
        <f t="shared" si="61"/>
        <v>44632</v>
      </c>
      <c r="J647" s="26">
        <f t="shared" si="62"/>
        <v>45035</v>
      </c>
      <c r="K647" s="26" t="str">
        <f t="shared" si="63"/>
        <v>Enterprise</v>
      </c>
      <c r="L647" s="26" t="str">
        <f t="shared" si="64"/>
        <v>Monthly</v>
      </c>
      <c r="M647" s="26">
        <f t="shared" si="65"/>
        <v>44621</v>
      </c>
      <c r="N647" s="26">
        <f t="shared" si="60"/>
        <v>44652</v>
      </c>
      <c r="O647" s="26">
        <f t="shared" si="60"/>
        <v>44682</v>
      </c>
      <c r="P647" t="str">
        <f>IF(AND('Customer LTV'!$D$5&gt;=$N647,'Customer LTV'!$D$5&lt;$O647),"Y","N")</f>
        <v>N</v>
      </c>
      <c r="Q647" t="str">
        <f>IF(AND('Customer LTV'!$D$6&gt;=$N647,'Customer LTV'!$D$6&lt;$O647),"Y","N")</f>
        <v>N</v>
      </c>
      <c r="R647" t="str">
        <f>INDEX(customers!$F:$F,MATCH(subscriptions!$B647,customers!$A:$A,0))</f>
        <v>Retail</v>
      </c>
      <c r="S647" t="str">
        <f>INDEX(customers!$I:$I,MATCH(subscriptions!$B647,customers!$A:$A,0))</f>
        <v>Content</v>
      </c>
    </row>
    <row r="648" spans="1:19" x14ac:dyDescent="0.25">
      <c r="A648" t="s">
        <v>2791</v>
      </c>
      <c r="B648" t="s">
        <v>2785</v>
      </c>
      <c r="C648" t="s">
        <v>18</v>
      </c>
      <c r="D648" t="s">
        <v>4</v>
      </c>
      <c r="E648" s="26">
        <v>44694</v>
      </c>
      <c r="F648" s="26">
        <v>44724</v>
      </c>
      <c r="G648" t="s">
        <v>53</v>
      </c>
      <c r="H648">
        <v>135</v>
      </c>
      <c r="I648" s="26">
        <f t="shared" si="61"/>
        <v>44632</v>
      </c>
      <c r="J648" s="26">
        <f t="shared" si="62"/>
        <v>45035</v>
      </c>
      <c r="K648" s="26" t="str">
        <f t="shared" si="63"/>
        <v>Enterprise</v>
      </c>
      <c r="L648" s="26" t="str">
        <f t="shared" si="64"/>
        <v>Monthly</v>
      </c>
      <c r="M648" s="26">
        <f t="shared" si="65"/>
        <v>44621</v>
      </c>
      <c r="N648" s="26">
        <f t="shared" si="60"/>
        <v>44682</v>
      </c>
      <c r="O648" s="26">
        <f t="shared" si="60"/>
        <v>44713</v>
      </c>
      <c r="P648" t="str">
        <f>IF(AND('Customer LTV'!$D$5&gt;=$N648,'Customer LTV'!$D$5&lt;$O648),"Y","N")</f>
        <v>N</v>
      </c>
      <c r="Q648" t="str">
        <f>IF(AND('Customer LTV'!$D$6&gt;=$N648,'Customer LTV'!$D$6&lt;$O648),"Y","N")</f>
        <v>N</v>
      </c>
      <c r="R648" t="str">
        <f>INDEX(customers!$F:$F,MATCH(subscriptions!$B648,customers!$A:$A,0))</f>
        <v>Retail</v>
      </c>
      <c r="S648" t="str">
        <f>INDEX(customers!$I:$I,MATCH(subscriptions!$B648,customers!$A:$A,0))</f>
        <v>Content</v>
      </c>
    </row>
    <row r="649" spans="1:19" x14ac:dyDescent="0.25">
      <c r="A649" t="s">
        <v>2793</v>
      </c>
      <c r="B649" t="s">
        <v>2785</v>
      </c>
      <c r="C649" t="s">
        <v>18</v>
      </c>
      <c r="D649" t="s">
        <v>4</v>
      </c>
      <c r="E649" s="26">
        <v>44725</v>
      </c>
      <c r="F649" s="26">
        <v>44755</v>
      </c>
      <c r="G649" t="s">
        <v>53</v>
      </c>
      <c r="H649">
        <v>135</v>
      </c>
      <c r="I649" s="26">
        <f t="shared" si="61"/>
        <v>44632</v>
      </c>
      <c r="J649" s="26">
        <f t="shared" si="62"/>
        <v>45035</v>
      </c>
      <c r="K649" s="26" t="str">
        <f t="shared" si="63"/>
        <v>Enterprise</v>
      </c>
      <c r="L649" s="26" t="str">
        <f t="shared" si="64"/>
        <v>Monthly</v>
      </c>
      <c r="M649" s="26">
        <f t="shared" si="65"/>
        <v>44621</v>
      </c>
      <c r="N649" s="26">
        <f t="shared" si="60"/>
        <v>44713</v>
      </c>
      <c r="O649" s="26">
        <f t="shared" si="60"/>
        <v>44743</v>
      </c>
      <c r="P649" t="str">
        <f>IF(AND('Customer LTV'!$D$5&gt;=$N649,'Customer LTV'!$D$5&lt;$O649),"Y","N")</f>
        <v>N</v>
      </c>
      <c r="Q649" t="str">
        <f>IF(AND('Customer LTV'!$D$6&gt;=$N649,'Customer LTV'!$D$6&lt;$O649),"Y","N")</f>
        <v>N</v>
      </c>
      <c r="R649" t="str">
        <f>INDEX(customers!$F:$F,MATCH(subscriptions!$B649,customers!$A:$A,0))</f>
        <v>Retail</v>
      </c>
      <c r="S649" t="str">
        <f>INDEX(customers!$I:$I,MATCH(subscriptions!$B649,customers!$A:$A,0))</f>
        <v>Content</v>
      </c>
    </row>
    <row r="650" spans="1:19" x14ac:dyDescent="0.25">
      <c r="A650" t="s">
        <v>2796</v>
      </c>
      <c r="B650" t="s">
        <v>2785</v>
      </c>
      <c r="C650" t="s">
        <v>18</v>
      </c>
      <c r="D650" t="s">
        <v>4</v>
      </c>
      <c r="E650" s="26">
        <v>44756</v>
      </c>
      <c r="F650" s="26">
        <v>44786</v>
      </c>
      <c r="G650" t="s">
        <v>53</v>
      </c>
      <c r="H650">
        <v>135</v>
      </c>
      <c r="I650" s="26">
        <f t="shared" si="61"/>
        <v>44632</v>
      </c>
      <c r="J650" s="26">
        <f t="shared" si="62"/>
        <v>45035</v>
      </c>
      <c r="K650" s="26" t="str">
        <f t="shared" si="63"/>
        <v>Enterprise</v>
      </c>
      <c r="L650" s="26" t="str">
        <f t="shared" si="64"/>
        <v>Monthly</v>
      </c>
      <c r="M650" s="26">
        <f t="shared" si="65"/>
        <v>44621</v>
      </c>
      <c r="N650" s="26">
        <f t="shared" si="60"/>
        <v>44743</v>
      </c>
      <c r="O650" s="26">
        <f t="shared" si="60"/>
        <v>44774</v>
      </c>
      <c r="P650" t="str">
        <f>IF(AND('Customer LTV'!$D$5&gt;=$N650,'Customer LTV'!$D$5&lt;$O650),"Y","N")</f>
        <v>N</v>
      </c>
      <c r="Q650" t="str">
        <f>IF(AND('Customer LTV'!$D$6&gt;=$N650,'Customer LTV'!$D$6&lt;$O650),"Y","N")</f>
        <v>N</v>
      </c>
      <c r="R650" t="str">
        <f>INDEX(customers!$F:$F,MATCH(subscriptions!$B650,customers!$A:$A,0))</f>
        <v>Retail</v>
      </c>
      <c r="S650" t="str">
        <f>INDEX(customers!$I:$I,MATCH(subscriptions!$B650,customers!$A:$A,0))</f>
        <v>Content</v>
      </c>
    </row>
    <row r="651" spans="1:19" x14ac:dyDescent="0.25">
      <c r="A651" t="s">
        <v>2798</v>
      </c>
      <c r="B651" t="s">
        <v>2785</v>
      </c>
      <c r="C651" t="s">
        <v>18</v>
      </c>
      <c r="D651" t="s">
        <v>4</v>
      </c>
      <c r="E651" s="26">
        <v>44787</v>
      </c>
      <c r="F651" s="26">
        <v>44817</v>
      </c>
      <c r="G651" t="s">
        <v>53</v>
      </c>
      <c r="H651">
        <v>135</v>
      </c>
      <c r="I651" s="26">
        <f t="shared" si="61"/>
        <v>44632</v>
      </c>
      <c r="J651" s="26">
        <f t="shared" si="62"/>
        <v>45035</v>
      </c>
      <c r="K651" s="26" t="str">
        <f t="shared" si="63"/>
        <v>Enterprise</v>
      </c>
      <c r="L651" s="26" t="str">
        <f t="shared" si="64"/>
        <v>Monthly</v>
      </c>
      <c r="M651" s="26">
        <f t="shared" si="65"/>
        <v>44621</v>
      </c>
      <c r="N651" s="26">
        <f t="shared" si="60"/>
        <v>44774</v>
      </c>
      <c r="O651" s="26">
        <f t="shared" si="60"/>
        <v>44805</v>
      </c>
      <c r="P651" t="str">
        <f>IF(AND('Customer LTV'!$D$5&gt;=$N651,'Customer LTV'!$D$5&lt;$O651),"Y","N")</f>
        <v>N</v>
      </c>
      <c r="Q651" t="str">
        <f>IF(AND('Customer LTV'!$D$6&gt;=$N651,'Customer LTV'!$D$6&lt;$O651),"Y","N")</f>
        <v>N</v>
      </c>
      <c r="R651" t="str">
        <f>INDEX(customers!$F:$F,MATCH(subscriptions!$B651,customers!$A:$A,0))</f>
        <v>Retail</v>
      </c>
      <c r="S651" t="str">
        <f>INDEX(customers!$I:$I,MATCH(subscriptions!$B651,customers!$A:$A,0))</f>
        <v>Content</v>
      </c>
    </row>
    <row r="652" spans="1:19" x14ac:dyDescent="0.25">
      <c r="A652" t="s">
        <v>2800</v>
      </c>
      <c r="B652" t="s">
        <v>2785</v>
      </c>
      <c r="C652" t="s">
        <v>18</v>
      </c>
      <c r="D652" t="s">
        <v>4</v>
      </c>
      <c r="E652" s="26">
        <v>44818</v>
      </c>
      <c r="F652" s="26">
        <v>44848</v>
      </c>
      <c r="G652" t="s">
        <v>53</v>
      </c>
      <c r="H652">
        <v>135</v>
      </c>
      <c r="I652" s="26">
        <f t="shared" si="61"/>
        <v>44632</v>
      </c>
      <c r="J652" s="26">
        <f t="shared" si="62"/>
        <v>45035</v>
      </c>
      <c r="K652" s="26" t="str">
        <f t="shared" si="63"/>
        <v>Enterprise</v>
      </c>
      <c r="L652" s="26" t="str">
        <f t="shared" si="64"/>
        <v>Monthly</v>
      </c>
      <c r="M652" s="26">
        <f t="shared" si="65"/>
        <v>44621</v>
      </c>
      <c r="N652" s="26">
        <f t="shared" si="60"/>
        <v>44805</v>
      </c>
      <c r="O652" s="26">
        <f t="shared" si="60"/>
        <v>44835</v>
      </c>
      <c r="P652" t="str">
        <f>IF(AND('Customer LTV'!$D$5&gt;=$N652,'Customer LTV'!$D$5&lt;$O652),"Y","N")</f>
        <v>N</v>
      </c>
      <c r="Q652" t="str">
        <f>IF(AND('Customer LTV'!$D$6&gt;=$N652,'Customer LTV'!$D$6&lt;$O652),"Y","N")</f>
        <v>N</v>
      </c>
      <c r="R652" t="str">
        <f>INDEX(customers!$F:$F,MATCH(subscriptions!$B652,customers!$A:$A,0))</f>
        <v>Retail</v>
      </c>
      <c r="S652" t="str">
        <f>INDEX(customers!$I:$I,MATCH(subscriptions!$B652,customers!$A:$A,0))</f>
        <v>Content</v>
      </c>
    </row>
    <row r="653" spans="1:19" x14ac:dyDescent="0.25">
      <c r="A653" t="s">
        <v>2803</v>
      </c>
      <c r="B653" t="s">
        <v>2785</v>
      </c>
      <c r="C653" t="s">
        <v>18</v>
      </c>
      <c r="D653" t="s">
        <v>4</v>
      </c>
      <c r="E653" s="26">
        <v>44849</v>
      </c>
      <c r="F653" s="26">
        <v>44879</v>
      </c>
      <c r="G653" t="s">
        <v>54</v>
      </c>
      <c r="H653">
        <v>135</v>
      </c>
      <c r="I653" s="26">
        <f t="shared" si="61"/>
        <v>44632</v>
      </c>
      <c r="J653" s="26">
        <f t="shared" si="62"/>
        <v>45035</v>
      </c>
      <c r="K653" s="26" t="str">
        <f t="shared" si="63"/>
        <v>Enterprise</v>
      </c>
      <c r="L653" s="26" t="str">
        <f t="shared" si="64"/>
        <v>Monthly</v>
      </c>
      <c r="M653" s="26">
        <f t="shared" si="65"/>
        <v>44621</v>
      </c>
      <c r="N653" s="26">
        <f t="shared" si="60"/>
        <v>44835</v>
      </c>
      <c r="O653" s="26">
        <f t="shared" si="60"/>
        <v>44866</v>
      </c>
      <c r="P653" t="str">
        <f>IF(AND('Customer LTV'!$D$5&gt;=$N653,'Customer LTV'!$D$5&lt;$O653),"Y","N")</f>
        <v>N</v>
      </c>
      <c r="Q653" t="str">
        <f>IF(AND('Customer LTV'!$D$6&gt;=$N653,'Customer LTV'!$D$6&lt;$O653),"Y","N")</f>
        <v>N</v>
      </c>
      <c r="R653" t="str">
        <f>INDEX(customers!$F:$F,MATCH(subscriptions!$B653,customers!$A:$A,0))</f>
        <v>Retail</v>
      </c>
      <c r="S653" t="str">
        <f>INDEX(customers!$I:$I,MATCH(subscriptions!$B653,customers!$A:$A,0))</f>
        <v>Content</v>
      </c>
    </row>
    <row r="654" spans="1:19" x14ac:dyDescent="0.25">
      <c r="A654" t="s">
        <v>2805</v>
      </c>
      <c r="B654" t="s">
        <v>2785</v>
      </c>
      <c r="C654" t="s">
        <v>17</v>
      </c>
      <c r="D654" t="s">
        <v>4</v>
      </c>
      <c r="E654" s="26">
        <v>44880</v>
      </c>
      <c r="F654" s="26">
        <v>44910</v>
      </c>
      <c r="G654" t="s">
        <v>53</v>
      </c>
      <c r="H654">
        <v>75</v>
      </c>
      <c r="I654" s="26">
        <f t="shared" si="61"/>
        <v>44632</v>
      </c>
      <c r="J654" s="26">
        <f t="shared" si="62"/>
        <v>45035</v>
      </c>
      <c r="K654" s="26" t="str">
        <f t="shared" si="63"/>
        <v>Enterprise</v>
      </c>
      <c r="L654" s="26" t="str">
        <f t="shared" si="64"/>
        <v>Monthly</v>
      </c>
      <c r="M654" s="26">
        <f t="shared" si="65"/>
        <v>44621</v>
      </c>
      <c r="N654" s="26">
        <f t="shared" si="60"/>
        <v>44866</v>
      </c>
      <c r="O654" s="26">
        <f t="shared" si="60"/>
        <v>44896</v>
      </c>
      <c r="P654" t="str">
        <f>IF(AND('Customer LTV'!$D$5&gt;=$N654,'Customer LTV'!$D$5&lt;$O654),"Y","N")</f>
        <v>N</v>
      </c>
      <c r="Q654" t="str">
        <f>IF(AND('Customer LTV'!$D$6&gt;=$N654,'Customer LTV'!$D$6&lt;$O654),"Y","N")</f>
        <v>N</v>
      </c>
      <c r="R654" t="str">
        <f>INDEX(customers!$F:$F,MATCH(subscriptions!$B654,customers!$A:$A,0))</f>
        <v>Retail</v>
      </c>
      <c r="S654" t="str">
        <f>INDEX(customers!$I:$I,MATCH(subscriptions!$B654,customers!$A:$A,0))</f>
        <v>Content</v>
      </c>
    </row>
    <row r="655" spans="1:19" x14ac:dyDescent="0.25">
      <c r="A655" t="s">
        <v>2808</v>
      </c>
      <c r="B655" t="s">
        <v>2785</v>
      </c>
      <c r="C655" t="s">
        <v>17</v>
      </c>
      <c r="D655" t="s">
        <v>4</v>
      </c>
      <c r="E655" s="26">
        <v>44911</v>
      </c>
      <c r="F655" s="26">
        <v>44941</v>
      </c>
      <c r="G655" t="s">
        <v>53</v>
      </c>
      <c r="H655">
        <v>75</v>
      </c>
      <c r="I655" s="26">
        <f t="shared" si="61"/>
        <v>44632</v>
      </c>
      <c r="J655" s="26">
        <f t="shared" si="62"/>
        <v>45035</v>
      </c>
      <c r="K655" s="26" t="str">
        <f t="shared" si="63"/>
        <v>Enterprise</v>
      </c>
      <c r="L655" s="26" t="str">
        <f t="shared" si="64"/>
        <v>Monthly</v>
      </c>
      <c r="M655" s="26">
        <f t="shared" si="65"/>
        <v>44621</v>
      </c>
      <c r="N655" s="26">
        <f t="shared" si="60"/>
        <v>44896</v>
      </c>
      <c r="O655" s="26">
        <f t="shared" si="60"/>
        <v>44927</v>
      </c>
      <c r="P655" t="str">
        <f>IF(AND('Customer LTV'!$D$5&gt;=$N655,'Customer LTV'!$D$5&lt;$O655),"Y","N")</f>
        <v>N</v>
      </c>
      <c r="Q655" t="str">
        <f>IF(AND('Customer LTV'!$D$6&gt;=$N655,'Customer LTV'!$D$6&lt;$O655),"Y","N")</f>
        <v>N</v>
      </c>
      <c r="R655" t="str">
        <f>INDEX(customers!$F:$F,MATCH(subscriptions!$B655,customers!$A:$A,0))</f>
        <v>Retail</v>
      </c>
      <c r="S655" t="str">
        <f>INDEX(customers!$I:$I,MATCH(subscriptions!$B655,customers!$A:$A,0))</f>
        <v>Content</v>
      </c>
    </row>
    <row r="656" spans="1:19" x14ac:dyDescent="0.25">
      <c r="A656" t="s">
        <v>2810</v>
      </c>
      <c r="B656" t="s">
        <v>2785</v>
      </c>
      <c r="C656" t="s">
        <v>17</v>
      </c>
      <c r="D656" t="s">
        <v>4</v>
      </c>
      <c r="E656" s="26">
        <v>44942</v>
      </c>
      <c r="F656" s="26">
        <v>44972</v>
      </c>
      <c r="G656" t="s">
        <v>53</v>
      </c>
      <c r="H656">
        <v>75</v>
      </c>
      <c r="I656" s="26">
        <f t="shared" si="61"/>
        <v>44632</v>
      </c>
      <c r="J656" s="26">
        <f t="shared" si="62"/>
        <v>45035</v>
      </c>
      <c r="K656" s="26" t="str">
        <f t="shared" si="63"/>
        <v>Enterprise</v>
      </c>
      <c r="L656" s="26" t="str">
        <f t="shared" si="64"/>
        <v>Monthly</v>
      </c>
      <c r="M656" s="26">
        <f t="shared" si="65"/>
        <v>44621</v>
      </c>
      <c r="N656" s="26">
        <f t="shared" si="60"/>
        <v>44927</v>
      </c>
      <c r="O656" s="26">
        <f t="shared" si="60"/>
        <v>44958</v>
      </c>
      <c r="P656" t="str">
        <f>IF(AND('Customer LTV'!$D$5&gt;=$N656,'Customer LTV'!$D$5&lt;$O656),"Y","N")</f>
        <v>Y</v>
      </c>
      <c r="Q656" t="str">
        <f>IF(AND('Customer LTV'!$D$6&gt;=$N656,'Customer LTV'!$D$6&lt;$O656),"Y","N")</f>
        <v>N</v>
      </c>
      <c r="R656" t="str">
        <f>INDEX(customers!$F:$F,MATCH(subscriptions!$B656,customers!$A:$A,0))</f>
        <v>Retail</v>
      </c>
      <c r="S656" t="str">
        <f>INDEX(customers!$I:$I,MATCH(subscriptions!$B656,customers!$A:$A,0))</f>
        <v>Content</v>
      </c>
    </row>
    <row r="657" spans="1:19" x14ac:dyDescent="0.25">
      <c r="A657" t="s">
        <v>2812</v>
      </c>
      <c r="B657" t="s">
        <v>2785</v>
      </c>
      <c r="C657" t="s">
        <v>17</v>
      </c>
      <c r="D657" t="s">
        <v>4</v>
      </c>
      <c r="E657" s="26">
        <v>44973</v>
      </c>
      <c r="F657" s="26">
        <v>45003</v>
      </c>
      <c r="G657" t="s">
        <v>53</v>
      </c>
      <c r="H657">
        <v>75</v>
      </c>
      <c r="I657" s="26">
        <f t="shared" si="61"/>
        <v>44632</v>
      </c>
      <c r="J657" s="26">
        <f t="shared" si="62"/>
        <v>45035</v>
      </c>
      <c r="K657" s="26" t="str">
        <f t="shared" si="63"/>
        <v>Enterprise</v>
      </c>
      <c r="L657" s="26" t="str">
        <f t="shared" si="64"/>
        <v>Monthly</v>
      </c>
      <c r="M657" s="26">
        <f t="shared" si="65"/>
        <v>44621</v>
      </c>
      <c r="N657" s="26">
        <f t="shared" si="60"/>
        <v>44958</v>
      </c>
      <c r="O657" s="26">
        <f t="shared" si="60"/>
        <v>44986</v>
      </c>
      <c r="P657" t="str">
        <f>IF(AND('Customer LTV'!$D$5&gt;=$N657,'Customer LTV'!$D$5&lt;$O657),"Y","N")</f>
        <v>N</v>
      </c>
      <c r="Q657" t="str">
        <f>IF(AND('Customer LTV'!$D$6&gt;=$N657,'Customer LTV'!$D$6&lt;$O657),"Y","N")</f>
        <v>N</v>
      </c>
      <c r="R657" t="str">
        <f>INDEX(customers!$F:$F,MATCH(subscriptions!$B657,customers!$A:$A,0))</f>
        <v>Retail</v>
      </c>
      <c r="S657" t="str">
        <f>INDEX(customers!$I:$I,MATCH(subscriptions!$B657,customers!$A:$A,0))</f>
        <v>Content</v>
      </c>
    </row>
    <row r="658" spans="1:19" x14ac:dyDescent="0.25">
      <c r="A658" t="s">
        <v>2815</v>
      </c>
      <c r="B658" t="s">
        <v>2785</v>
      </c>
      <c r="C658" t="s">
        <v>17</v>
      </c>
      <c r="D658" t="s">
        <v>4</v>
      </c>
      <c r="E658" s="26">
        <v>45004</v>
      </c>
      <c r="F658" s="26">
        <v>45034</v>
      </c>
      <c r="G658" t="s">
        <v>53</v>
      </c>
      <c r="H658">
        <v>75</v>
      </c>
      <c r="I658" s="26">
        <f t="shared" si="61"/>
        <v>44632</v>
      </c>
      <c r="J658" s="26">
        <f t="shared" si="62"/>
        <v>45035</v>
      </c>
      <c r="K658" s="26" t="str">
        <f t="shared" si="63"/>
        <v>Enterprise</v>
      </c>
      <c r="L658" s="26" t="str">
        <f t="shared" si="64"/>
        <v>Monthly</v>
      </c>
      <c r="M658" s="26">
        <f t="shared" si="65"/>
        <v>44621</v>
      </c>
      <c r="N658" s="26">
        <f t="shared" si="60"/>
        <v>44986</v>
      </c>
      <c r="O658" s="26">
        <f t="shared" si="60"/>
        <v>45017</v>
      </c>
      <c r="P658" t="str">
        <f>IF(AND('Customer LTV'!$D$5&gt;=$N658,'Customer LTV'!$D$5&lt;$O658),"Y","N")</f>
        <v>N</v>
      </c>
      <c r="Q658" t="str">
        <f>IF(AND('Customer LTV'!$D$6&gt;=$N658,'Customer LTV'!$D$6&lt;$O658),"Y","N")</f>
        <v>N</v>
      </c>
      <c r="R658" t="str">
        <f>INDEX(customers!$F:$F,MATCH(subscriptions!$B658,customers!$A:$A,0))</f>
        <v>Retail</v>
      </c>
      <c r="S658" t="str">
        <f>INDEX(customers!$I:$I,MATCH(subscriptions!$B658,customers!$A:$A,0))</f>
        <v>Content</v>
      </c>
    </row>
    <row r="659" spans="1:19" x14ac:dyDescent="0.25">
      <c r="A659" t="s">
        <v>2817</v>
      </c>
      <c r="B659" t="s">
        <v>2785</v>
      </c>
      <c r="C659" t="s">
        <v>17</v>
      </c>
      <c r="D659" t="s">
        <v>4</v>
      </c>
      <c r="E659" s="26">
        <v>45035</v>
      </c>
      <c r="F659" s="26">
        <v>45048</v>
      </c>
      <c r="G659" t="s">
        <v>56</v>
      </c>
      <c r="H659">
        <v>75</v>
      </c>
      <c r="I659" s="26">
        <f t="shared" si="61"/>
        <v>44632</v>
      </c>
      <c r="J659" s="26">
        <f t="shared" si="62"/>
        <v>45035</v>
      </c>
      <c r="K659" s="26" t="str">
        <f t="shared" si="63"/>
        <v>Enterprise</v>
      </c>
      <c r="L659" s="26" t="str">
        <f t="shared" si="64"/>
        <v>Monthly</v>
      </c>
      <c r="M659" s="26">
        <f t="shared" si="65"/>
        <v>44621</v>
      </c>
      <c r="N659" s="26">
        <f t="shared" ref="N659:O722" si="66">EOMONTH(E659,-1)+1</f>
        <v>45017</v>
      </c>
      <c r="O659" s="26">
        <f t="shared" si="66"/>
        <v>45047</v>
      </c>
      <c r="P659" t="str">
        <f>IF(AND('Customer LTV'!$D$5&gt;=$N659,'Customer LTV'!$D$5&lt;$O659),"Y","N")</f>
        <v>N</v>
      </c>
      <c r="Q659" t="str">
        <f>IF(AND('Customer LTV'!$D$6&gt;=$N659,'Customer LTV'!$D$6&lt;$O659),"Y","N")</f>
        <v>N</v>
      </c>
      <c r="R659" t="str">
        <f>INDEX(customers!$F:$F,MATCH(subscriptions!$B659,customers!$A:$A,0))</f>
        <v>Retail</v>
      </c>
      <c r="S659" t="str">
        <f>INDEX(customers!$I:$I,MATCH(subscriptions!$B659,customers!$A:$A,0))</f>
        <v>Content</v>
      </c>
    </row>
    <row r="660" spans="1:19" x14ac:dyDescent="0.25">
      <c r="A660" t="s">
        <v>879</v>
      </c>
      <c r="B660" t="s">
        <v>878</v>
      </c>
      <c r="C660" t="s">
        <v>17</v>
      </c>
      <c r="D660" t="s">
        <v>4</v>
      </c>
      <c r="E660" s="26">
        <v>44891</v>
      </c>
      <c r="F660" s="26">
        <v>44921</v>
      </c>
      <c r="G660" t="s">
        <v>53</v>
      </c>
      <c r="H660">
        <v>75</v>
      </c>
      <c r="I660" s="26">
        <f t="shared" si="61"/>
        <v>44891</v>
      </c>
      <c r="J660" s="26">
        <f t="shared" si="62"/>
        <v>44953</v>
      </c>
      <c r="K660" s="26" t="str">
        <f t="shared" si="63"/>
        <v>Basic</v>
      </c>
      <c r="L660" s="26" t="str">
        <f t="shared" si="64"/>
        <v>Monthly</v>
      </c>
      <c r="M660" s="26">
        <f t="shared" si="65"/>
        <v>44866</v>
      </c>
      <c r="N660" s="26">
        <f t="shared" si="66"/>
        <v>44866</v>
      </c>
      <c r="O660" s="26">
        <f t="shared" si="66"/>
        <v>44896</v>
      </c>
      <c r="P660" t="str">
        <f>IF(AND('Customer LTV'!$D$5&gt;=$N660,'Customer LTV'!$D$5&lt;$O660),"Y","N")</f>
        <v>N</v>
      </c>
      <c r="Q660" t="str">
        <f>IF(AND('Customer LTV'!$D$6&gt;=$N660,'Customer LTV'!$D$6&lt;$O660),"Y","N")</f>
        <v>N</v>
      </c>
      <c r="R660" t="str">
        <f>INDEX(customers!$F:$F,MATCH(subscriptions!$B660,customers!$A:$A,0))</f>
        <v>Healthcare</v>
      </c>
      <c r="S660" t="str">
        <f>INDEX(customers!$I:$I,MATCH(subscriptions!$B660,customers!$A:$A,0))</f>
        <v>Paid Search</v>
      </c>
    </row>
    <row r="661" spans="1:19" x14ac:dyDescent="0.25">
      <c r="A661" t="s">
        <v>882</v>
      </c>
      <c r="B661" t="s">
        <v>878</v>
      </c>
      <c r="C661" t="s">
        <v>17</v>
      </c>
      <c r="D661" t="s">
        <v>4</v>
      </c>
      <c r="E661" s="26">
        <v>44922</v>
      </c>
      <c r="F661" s="26">
        <v>44952</v>
      </c>
      <c r="G661" t="s">
        <v>53</v>
      </c>
      <c r="H661">
        <v>75</v>
      </c>
      <c r="I661" s="26">
        <f t="shared" si="61"/>
        <v>44891</v>
      </c>
      <c r="J661" s="26">
        <f t="shared" si="62"/>
        <v>44953</v>
      </c>
      <c r="K661" s="26" t="str">
        <f t="shared" si="63"/>
        <v>Basic</v>
      </c>
      <c r="L661" s="26" t="str">
        <f t="shared" si="64"/>
        <v>Monthly</v>
      </c>
      <c r="M661" s="26">
        <f t="shared" si="65"/>
        <v>44866</v>
      </c>
      <c r="N661" s="26">
        <f t="shared" si="66"/>
        <v>44896</v>
      </c>
      <c r="O661" s="26">
        <f t="shared" si="66"/>
        <v>44927</v>
      </c>
      <c r="P661" t="str">
        <f>IF(AND('Customer LTV'!$D$5&gt;=$N661,'Customer LTV'!$D$5&lt;$O661),"Y","N")</f>
        <v>N</v>
      </c>
      <c r="Q661" t="str">
        <f>IF(AND('Customer LTV'!$D$6&gt;=$N661,'Customer LTV'!$D$6&lt;$O661),"Y","N")</f>
        <v>N</v>
      </c>
      <c r="R661" t="str">
        <f>INDEX(customers!$F:$F,MATCH(subscriptions!$B661,customers!$A:$A,0))</f>
        <v>Healthcare</v>
      </c>
      <c r="S661" t="str">
        <f>INDEX(customers!$I:$I,MATCH(subscriptions!$B661,customers!$A:$A,0))</f>
        <v>Paid Search</v>
      </c>
    </row>
    <row r="662" spans="1:19" x14ac:dyDescent="0.25">
      <c r="A662" t="s">
        <v>884</v>
      </c>
      <c r="B662" t="s">
        <v>878</v>
      </c>
      <c r="C662" t="s">
        <v>17</v>
      </c>
      <c r="D662" t="s">
        <v>4</v>
      </c>
      <c r="E662" s="26">
        <v>44953</v>
      </c>
      <c r="F662" s="26">
        <v>44971</v>
      </c>
      <c r="G662" t="s">
        <v>56</v>
      </c>
      <c r="H662">
        <v>75</v>
      </c>
      <c r="I662" s="26">
        <f t="shared" si="61"/>
        <v>44891</v>
      </c>
      <c r="J662" s="26">
        <f t="shared" si="62"/>
        <v>44953</v>
      </c>
      <c r="K662" s="26" t="str">
        <f t="shared" si="63"/>
        <v>Basic</v>
      </c>
      <c r="L662" s="26" t="str">
        <f t="shared" si="64"/>
        <v>Monthly</v>
      </c>
      <c r="M662" s="26">
        <f t="shared" si="65"/>
        <v>44866</v>
      </c>
      <c r="N662" s="26">
        <f t="shared" si="66"/>
        <v>44927</v>
      </c>
      <c r="O662" s="26">
        <f t="shared" si="66"/>
        <v>44958</v>
      </c>
      <c r="P662" t="str">
        <f>IF(AND('Customer LTV'!$D$5&gt;=$N662,'Customer LTV'!$D$5&lt;$O662),"Y","N")</f>
        <v>Y</v>
      </c>
      <c r="Q662" t="str">
        <f>IF(AND('Customer LTV'!$D$6&gt;=$N662,'Customer LTV'!$D$6&lt;$O662),"Y","N")</f>
        <v>N</v>
      </c>
      <c r="R662" t="str">
        <f>INDEX(customers!$F:$F,MATCH(subscriptions!$B662,customers!$A:$A,0))</f>
        <v>Healthcare</v>
      </c>
      <c r="S662" t="str">
        <f>INDEX(customers!$I:$I,MATCH(subscriptions!$B662,customers!$A:$A,0))</f>
        <v>Paid Search</v>
      </c>
    </row>
    <row r="663" spans="1:19" x14ac:dyDescent="0.25">
      <c r="A663" t="s">
        <v>1339</v>
      </c>
      <c r="B663" t="s">
        <v>1338</v>
      </c>
      <c r="C663" t="s">
        <v>19</v>
      </c>
      <c r="D663" t="s">
        <v>4</v>
      </c>
      <c r="E663" s="26">
        <v>45033</v>
      </c>
      <c r="F663" s="26">
        <v>45063</v>
      </c>
      <c r="G663" t="s">
        <v>53</v>
      </c>
      <c r="H663">
        <v>315</v>
      </c>
      <c r="I663" s="26">
        <f t="shared" si="61"/>
        <v>45033</v>
      </c>
      <c r="J663" s="26">
        <f t="shared" si="62"/>
        <v>45343</v>
      </c>
      <c r="K663" s="26" t="str">
        <f t="shared" si="63"/>
        <v>Enterprise</v>
      </c>
      <c r="L663" s="26" t="str">
        <f t="shared" si="64"/>
        <v>Monthly</v>
      </c>
      <c r="M663" s="26">
        <f t="shared" si="65"/>
        <v>45017</v>
      </c>
      <c r="N663" s="26">
        <f t="shared" si="66"/>
        <v>45017</v>
      </c>
      <c r="O663" s="26">
        <f t="shared" si="66"/>
        <v>45047</v>
      </c>
      <c r="P663" t="str">
        <f>IF(AND('Customer LTV'!$D$5&gt;=$N663,'Customer LTV'!$D$5&lt;$O663),"Y","N")</f>
        <v>N</v>
      </c>
      <c r="Q663" t="str">
        <f>IF(AND('Customer LTV'!$D$6&gt;=$N663,'Customer LTV'!$D$6&lt;$O663),"Y","N")</f>
        <v>N</v>
      </c>
      <c r="R663" t="str">
        <f>INDEX(customers!$F:$F,MATCH(subscriptions!$B663,customers!$A:$A,0))</f>
        <v>Tech</v>
      </c>
      <c r="S663" t="str">
        <f>INDEX(customers!$I:$I,MATCH(subscriptions!$B663,customers!$A:$A,0))</f>
        <v>Email</v>
      </c>
    </row>
    <row r="664" spans="1:19" x14ac:dyDescent="0.25">
      <c r="A664" t="s">
        <v>1342</v>
      </c>
      <c r="B664" t="s">
        <v>1338</v>
      </c>
      <c r="C664" t="s">
        <v>19</v>
      </c>
      <c r="D664" t="s">
        <v>4</v>
      </c>
      <c r="E664" s="26">
        <v>45064</v>
      </c>
      <c r="F664" s="26">
        <v>45094</v>
      </c>
      <c r="G664" t="s">
        <v>53</v>
      </c>
      <c r="H664">
        <v>315</v>
      </c>
      <c r="I664" s="26">
        <f t="shared" si="61"/>
        <v>45033</v>
      </c>
      <c r="J664" s="26">
        <f t="shared" si="62"/>
        <v>45343</v>
      </c>
      <c r="K664" s="26" t="str">
        <f t="shared" si="63"/>
        <v>Enterprise</v>
      </c>
      <c r="L664" s="26" t="str">
        <f t="shared" si="64"/>
        <v>Monthly</v>
      </c>
      <c r="M664" s="26">
        <f t="shared" si="65"/>
        <v>45017</v>
      </c>
      <c r="N664" s="26">
        <f t="shared" si="66"/>
        <v>45047</v>
      </c>
      <c r="O664" s="26">
        <f t="shared" si="66"/>
        <v>45078</v>
      </c>
      <c r="P664" t="str">
        <f>IF(AND('Customer LTV'!$D$5&gt;=$N664,'Customer LTV'!$D$5&lt;$O664),"Y","N")</f>
        <v>N</v>
      </c>
      <c r="Q664" t="str">
        <f>IF(AND('Customer LTV'!$D$6&gt;=$N664,'Customer LTV'!$D$6&lt;$O664),"Y","N")</f>
        <v>N</v>
      </c>
      <c r="R664" t="str">
        <f>INDEX(customers!$F:$F,MATCH(subscriptions!$B664,customers!$A:$A,0))</f>
        <v>Tech</v>
      </c>
      <c r="S664" t="str">
        <f>INDEX(customers!$I:$I,MATCH(subscriptions!$B664,customers!$A:$A,0))</f>
        <v>Email</v>
      </c>
    </row>
    <row r="665" spans="1:19" x14ac:dyDescent="0.25">
      <c r="A665" t="s">
        <v>1344</v>
      </c>
      <c r="B665" t="s">
        <v>1338</v>
      </c>
      <c r="C665" t="s">
        <v>19</v>
      </c>
      <c r="D665" t="s">
        <v>4</v>
      </c>
      <c r="E665" s="26">
        <v>45095</v>
      </c>
      <c r="F665" s="26">
        <v>45125</v>
      </c>
      <c r="G665" t="s">
        <v>54</v>
      </c>
      <c r="H665">
        <v>315</v>
      </c>
      <c r="I665" s="26">
        <f t="shared" si="61"/>
        <v>45033</v>
      </c>
      <c r="J665" s="26">
        <f t="shared" si="62"/>
        <v>45343</v>
      </c>
      <c r="K665" s="26" t="str">
        <f t="shared" si="63"/>
        <v>Enterprise</v>
      </c>
      <c r="L665" s="26" t="str">
        <f t="shared" si="64"/>
        <v>Monthly</v>
      </c>
      <c r="M665" s="26">
        <f t="shared" si="65"/>
        <v>45017</v>
      </c>
      <c r="N665" s="26">
        <f t="shared" si="66"/>
        <v>45078</v>
      </c>
      <c r="O665" s="26">
        <f t="shared" si="66"/>
        <v>45108</v>
      </c>
      <c r="P665" t="str">
        <f>IF(AND('Customer LTV'!$D$5&gt;=$N665,'Customer LTV'!$D$5&lt;$O665),"Y","N")</f>
        <v>N</v>
      </c>
      <c r="Q665" t="str">
        <f>IF(AND('Customer LTV'!$D$6&gt;=$N665,'Customer LTV'!$D$6&lt;$O665),"Y","N")</f>
        <v>N</v>
      </c>
      <c r="R665" t="str">
        <f>INDEX(customers!$F:$F,MATCH(subscriptions!$B665,customers!$A:$A,0))</f>
        <v>Tech</v>
      </c>
      <c r="S665" t="str">
        <f>INDEX(customers!$I:$I,MATCH(subscriptions!$B665,customers!$A:$A,0))</f>
        <v>Email</v>
      </c>
    </row>
    <row r="666" spans="1:19" x14ac:dyDescent="0.25">
      <c r="A666" t="s">
        <v>1347</v>
      </c>
      <c r="B666" t="s">
        <v>1338</v>
      </c>
      <c r="C666" t="s">
        <v>18</v>
      </c>
      <c r="D666" t="s">
        <v>4</v>
      </c>
      <c r="E666" s="26">
        <v>45126</v>
      </c>
      <c r="F666" s="26">
        <v>45156</v>
      </c>
      <c r="G666" t="s">
        <v>55</v>
      </c>
      <c r="H666">
        <v>135</v>
      </c>
      <c r="I666" s="26">
        <f t="shared" si="61"/>
        <v>45033</v>
      </c>
      <c r="J666" s="26">
        <f t="shared" si="62"/>
        <v>45343</v>
      </c>
      <c r="K666" s="26" t="str">
        <f t="shared" si="63"/>
        <v>Enterprise</v>
      </c>
      <c r="L666" s="26" t="str">
        <f t="shared" si="64"/>
        <v>Monthly</v>
      </c>
      <c r="M666" s="26">
        <f t="shared" si="65"/>
        <v>45017</v>
      </c>
      <c r="N666" s="26">
        <f t="shared" si="66"/>
        <v>45108</v>
      </c>
      <c r="O666" s="26">
        <f t="shared" si="66"/>
        <v>45139</v>
      </c>
      <c r="P666" t="str">
        <f>IF(AND('Customer LTV'!$D$5&gt;=$N666,'Customer LTV'!$D$5&lt;$O666),"Y","N")</f>
        <v>N</v>
      </c>
      <c r="Q666" t="str">
        <f>IF(AND('Customer LTV'!$D$6&gt;=$N666,'Customer LTV'!$D$6&lt;$O666),"Y","N")</f>
        <v>N</v>
      </c>
      <c r="R666" t="str">
        <f>INDEX(customers!$F:$F,MATCH(subscriptions!$B666,customers!$A:$A,0))</f>
        <v>Tech</v>
      </c>
      <c r="S666" t="str">
        <f>INDEX(customers!$I:$I,MATCH(subscriptions!$B666,customers!$A:$A,0))</f>
        <v>Email</v>
      </c>
    </row>
    <row r="667" spans="1:19" x14ac:dyDescent="0.25">
      <c r="A667" t="s">
        <v>1349</v>
      </c>
      <c r="B667" t="s">
        <v>1338</v>
      </c>
      <c r="C667" t="s">
        <v>19</v>
      </c>
      <c r="D667" t="s">
        <v>4</v>
      </c>
      <c r="E667" s="26">
        <v>45157</v>
      </c>
      <c r="F667" s="26">
        <v>45187</v>
      </c>
      <c r="G667" t="s">
        <v>53</v>
      </c>
      <c r="H667">
        <v>315</v>
      </c>
      <c r="I667" s="26">
        <f t="shared" si="61"/>
        <v>45033</v>
      </c>
      <c r="J667" s="26">
        <f t="shared" si="62"/>
        <v>45343</v>
      </c>
      <c r="K667" s="26" t="str">
        <f t="shared" si="63"/>
        <v>Enterprise</v>
      </c>
      <c r="L667" s="26" t="str">
        <f t="shared" si="64"/>
        <v>Monthly</v>
      </c>
      <c r="M667" s="26">
        <f t="shared" si="65"/>
        <v>45017</v>
      </c>
      <c r="N667" s="26">
        <f t="shared" si="66"/>
        <v>45139</v>
      </c>
      <c r="O667" s="26">
        <f t="shared" si="66"/>
        <v>45170</v>
      </c>
      <c r="P667" t="str">
        <f>IF(AND('Customer LTV'!$D$5&gt;=$N667,'Customer LTV'!$D$5&lt;$O667),"Y","N")</f>
        <v>N</v>
      </c>
      <c r="Q667" t="str">
        <f>IF(AND('Customer LTV'!$D$6&gt;=$N667,'Customer LTV'!$D$6&lt;$O667),"Y","N")</f>
        <v>N</v>
      </c>
      <c r="R667" t="str">
        <f>INDEX(customers!$F:$F,MATCH(subscriptions!$B667,customers!$A:$A,0))</f>
        <v>Tech</v>
      </c>
      <c r="S667" t="str">
        <f>INDEX(customers!$I:$I,MATCH(subscriptions!$B667,customers!$A:$A,0))</f>
        <v>Email</v>
      </c>
    </row>
    <row r="668" spans="1:19" x14ac:dyDescent="0.25">
      <c r="A668" t="s">
        <v>1351</v>
      </c>
      <c r="B668" t="s">
        <v>1338</v>
      </c>
      <c r="C668" t="s">
        <v>19</v>
      </c>
      <c r="D668" t="s">
        <v>4</v>
      </c>
      <c r="E668" s="26">
        <v>45188</v>
      </c>
      <c r="F668" s="26">
        <v>45218</v>
      </c>
      <c r="G668" t="s">
        <v>54</v>
      </c>
      <c r="H668">
        <v>315</v>
      </c>
      <c r="I668" s="26">
        <f t="shared" si="61"/>
        <v>45033</v>
      </c>
      <c r="J668" s="26">
        <f t="shared" si="62"/>
        <v>45343</v>
      </c>
      <c r="K668" s="26" t="str">
        <f t="shared" si="63"/>
        <v>Enterprise</v>
      </c>
      <c r="L668" s="26" t="str">
        <f t="shared" si="64"/>
        <v>Monthly</v>
      </c>
      <c r="M668" s="26">
        <f t="shared" si="65"/>
        <v>45017</v>
      </c>
      <c r="N668" s="26">
        <f t="shared" si="66"/>
        <v>45170</v>
      </c>
      <c r="O668" s="26">
        <f t="shared" si="66"/>
        <v>45200</v>
      </c>
      <c r="P668" t="str">
        <f>IF(AND('Customer LTV'!$D$5&gt;=$N668,'Customer LTV'!$D$5&lt;$O668),"Y","N")</f>
        <v>N</v>
      </c>
      <c r="Q668" t="str">
        <f>IF(AND('Customer LTV'!$D$6&gt;=$N668,'Customer LTV'!$D$6&lt;$O668),"Y","N")</f>
        <v>N</v>
      </c>
      <c r="R668" t="str">
        <f>INDEX(customers!$F:$F,MATCH(subscriptions!$B668,customers!$A:$A,0))</f>
        <v>Tech</v>
      </c>
      <c r="S668" t="str">
        <f>INDEX(customers!$I:$I,MATCH(subscriptions!$B668,customers!$A:$A,0))</f>
        <v>Email</v>
      </c>
    </row>
    <row r="669" spans="1:19" x14ac:dyDescent="0.25">
      <c r="A669" t="s">
        <v>1354</v>
      </c>
      <c r="B669" t="s">
        <v>1338</v>
      </c>
      <c r="C669" t="s">
        <v>18</v>
      </c>
      <c r="D669" t="s">
        <v>4</v>
      </c>
      <c r="E669" s="26">
        <v>45219</v>
      </c>
      <c r="F669" s="26">
        <v>45249</v>
      </c>
      <c r="G669" t="s">
        <v>55</v>
      </c>
      <c r="H669">
        <v>135</v>
      </c>
      <c r="I669" s="26">
        <f t="shared" si="61"/>
        <v>45033</v>
      </c>
      <c r="J669" s="26">
        <f t="shared" si="62"/>
        <v>45343</v>
      </c>
      <c r="K669" s="26" t="str">
        <f t="shared" si="63"/>
        <v>Enterprise</v>
      </c>
      <c r="L669" s="26" t="str">
        <f t="shared" si="64"/>
        <v>Monthly</v>
      </c>
      <c r="M669" s="26">
        <f t="shared" si="65"/>
        <v>45017</v>
      </c>
      <c r="N669" s="26">
        <f t="shared" si="66"/>
        <v>45200</v>
      </c>
      <c r="O669" s="26">
        <f t="shared" si="66"/>
        <v>45231</v>
      </c>
      <c r="P669" t="str">
        <f>IF(AND('Customer LTV'!$D$5&gt;=$N669,'Customer LTV'!$D$5&lt;$O669),"Y","N")</f>
        <v>N</v>
      </c>
      <c r="Q669" t="str">
        <f>IF(AND('Customer LTV'!$D$6&gt;=$N669,'Customer LTV'!$D$6&lt;$O669),"Y","N")</f>
        <v>N</v>
      </c>
      <c r="R669" t="str">
        <f>INDEX(customers!$F:$F,MATCH(subscriptions!$B669,customers!$A:$A,0))</f>
        <v>Tech</v>
      </c>
      <c r="S669" t="str">
        <f>INDEX(customers!$I:$I,MATCH(subscriptions!$B669,customers!$A:$A,0))</f>
        <v>Email</v>
      </c>
    </row>
    <row r="670" spans="1:19" x14ac:dyDescent="0.25">
      <c r="A670" t="s">
        <v>1356</v>
      </c>
      <c r="B670" t="s">
        <v>1338</v>
      </c>
      <c r="C670" t="s">
        <v>19</v>
      </c>
      <c r="D670" t="s">
        <v>4</v>
      </c>
      <c r="E670" s="26">
        <v>45250</v>
      </c>
      <c r="F670" s="26">
        <v>45280</v>
      </c>
      <c r="G670" t="s">
        <v>54</v>
      </c>
      <c r="H670">
        <v>315</v>
      </c>
      <c r="I670" s="26">
        <f t="shared" si="61"/>
        <v>45033</v>
      </c>
      <c r="J670" s="26">
        <f t="shared" si="62"/>
        <v>45343</v>
      </c>
      <c r="K670" s="26" t="str">
        <f t="shared" si="63"/>
        <v>Enterprise</v>
      </c>
      <c r="L670" s="26" t="str">
        <f t="shared" si="64"/>
        <v>Monthly</v>
      </c>
      <c r="M670" s="26">
        <f t="shared" si="65"/>
        <v>45017</v>
      </c>
      <c r="N670" s="26">
        <f t="shared" si="66"/>
        <v>45231</v>
      </c>
      <c r="O670" s="26">
        <f t="shared" si="66"/>
        <v>45261</v>
      </c>
      <c r="P670" t="str">
        <f>IF(AND('Customer LTV'!$D$5&gt;=$N670,'Customer LTV'!$D$5&lt;$O670),"Y","N")</f>
        <v>N</v>
      </c>
      <c r="Q670" t="str">
        <f>IF(AND('Customer LTV'!$D$6&gt;=$N670,'Customer LTV'!$D$6&lt;$O670),"Y","N")</f>
        <v>N</v>
      </c>
      <c r="R670" t="str">
        <f>INDEX(customers!$F:$F,MATCH(subscriptions!$B670,customers!$A:$A,0))</f>
        <v>Tech</v>
      </c>
      <c r="S670" t="str">
        <f>INDEX(customers!$I:$I,MATCH(subscriptions!$B670,customers!$A:$A,0))</f>
        <v>Email</v>
      </c>
    </row>
    <row r="671" spans="1:19" x14ac:dyDescent="0.25">
      <c r="A671" t="s">
        <v>1359</v>
      </c>
      <c r="B671" t="s">
        <v>1338</v>
      </c>
      <c r="C671" t="s">
        <v>18</v>
      </c>
      <c r="D671" t="s">
        <v>4</v>
      </c>
      <c r="E671" s="26">
        <v>45281</v>
      </c>
      <c r="F671" s="26">
        <v>45311</v>
      </c>
      <c r="G671" t="s">
        <v>53</v>
      </c>
      <c r="H671">
        <v>135</v>
      </c>
      <c r="I671" s="26">
        <f t="shared" si="61"/>
        <v>45033</v>
      </c>
      <c r="J671" s="26">
        <f t="shared" si="62"/>
        <v>45343</v>
      </c>
      <c r="K671" s="26" t="str">
        <f t="shared" si="63"/>
        <v>Enterprise</v>
      </c>
      <c r="L671" s="26" t="str">
        <f t="shared" si="64"/>
        <v>Monthly</v>
      </c>
      <c r="M671" s="26">
        <f t="shared" si="65"/>
        <v>45017</v>
      </c>
      <c r="N671" s="26">
        <f t="shared" si="66"/>
        <v>45261</v>
      </c>
      <c r="O671" s="26">
        <f t="shared" si="66"/>
        <v>45292</v>
      </c>
      <c r="P671" t="str">
        <f>IF(AND('Customer LTV'!$D$5&gt;=$N671,'Customer LTV'!$D$5&lt;$O671),"Y","N")</f>
        <v>N</v>
      </c>
      <c r="Q671" t="str">
        <f>IF(AND('Customer LTV'!$D$6&gt;=$N671,'Customer LTV'!$D$6&lt;$O671),"Y","N")</f>
        <v>Y</v>
      </c>
      <c r="R671" t="str">
        <f>INDEX(customers!$F:$F,MATCH(subscriptions!$B671,customers!$A:$A,0))</f>
        <v>Tech</v>
      </c>
      <c r="S671" t="str">
        <f>INDEX(customers!$I:$I,MATCH(subscriptions!$B671,customers!$A:$A,0))</f>
        <v>Email</v>
      </c>
    </row>
    <row r="672" spans="1:19" x14ac:dyDescent="0.25">
      <c r="A672" t="s">
        <v>1361</v>
      </c>
      <c r="B672" t="s">
        <v>1338</v>
      </c>
      <c r="C672" t="s">
        <v>18</v>
      </c>
      <c r="D672" t="s">
        <v>4</v>
      </c>
      <c r="E672" s="26">
        <v>45312</v>
      </c>
      <c r="F672" s="26">
        <v>45342</v>
      </c>
      <c r="G672" t="s">
        <v>53</v>
      </c>
      <c r="H672">
        <v>135</v>
      </c>
      <c r="I672" s="26">
        <f t="shared" si="61"/>
        <v>45033</v>
      </c>
      <c r="J672" s="26">
        <f t="shared" si="62"/>
        <v>45343</v>
      </c>
      <c r="K672" s="26" t="str">
        <f t="shared" si="63"/>
        <v>Enterprise</v>
      </c>
      <c r="L672" s="26" t="str">
        <f t="shared" si="64"/>
        <v>Monthly</v>
      </c>
      <c r="M672" s="26">
        <f t="shared" si="65"/>
        <v>45017</v>
      </c>
      <c r="N672" s="26">
        <f t="shared" si="66"/>
        <v>45292</v>
      </c>
      <c r="O672" s="26">
        <f t="shared" si="66"/>
        <v>45323</v>
      </c>
      <c r="P672" t="str">
        <f>IF(AND('Customer LTV'!$D$5&gt;=$N672,'Customer LTV'!$D$5&lt;$O672),"Y","N")</f>
        <v>N</v>
      </c>
      <c r="Q672" t="str">
        <f>IF(AND('Customer LTV'!$D$6&gt;=$N672,'Customer LTV'!$D$6&lt;$O672),"Y","N")</f>
        <v>N</v>
      </c>
      <c r="R672" t="str">
        <f>INDEX(customers!$F:$F,MATCH(subscriptions!$B672,customers!$A:$A,0))</f>
        <v>Tech</v>
      </c>
      <c r="S672" t="str">
        <f>INDEX(customers!$I:$I,MATCH(subscriptions!$B672,customers!$A:$A,0))</f>
        <v>Email</v>
      </c>
    </row>
    <row r="673" spans="1:19" x14ac:dyDescent="0.25">
      <c r="A673" t="s">
        <v>1363</v>
      </c>
      <c r="B673" t="s">
        <v>1338</v>
      </c>
      <c r="C673" t="s">
        <v>18</v>
      </c>
      <c r="D673" t="s">
        <v>4</v>
      </c>
      <c r="E673" s="26">
        <v>45343</v>
      </c>
      <c r="F673" s="26">
        <v>45369</v>
      </c>
      <c r="G673" t="s">
        <v>56</v>
      </c>
      <c r="H673">
        <v>135</v>
      </c>
      <c r="I673" s="26">
        <f t="shared" si="61"/>
        <v>45033</v>
      </c>
      <c r="J673" s="26">
        <f t="shared" si="62"/>
        <v>45343</v>
      </c>
      <c r="K673" s="26" t="str">
        <f t="shared" si="63"/>
        <v>Enterprise</v>
      </c>
      <c r="L673" s="26" t="str">
        <f t="shared" si="64"/>
        <v>Monthly</v>
      </c>
      <c r="M673" s="26">
        <f t="shared" si="65"/>
        <v>45017</v>
      </c>
      <c r="N673" s="26">
        <f t="shared" si="66"/>
        <v>45323</v>
      </c>
      <c r="O673" s="26">
        <f t="shared" si="66"/>
        <v>45352</v>
      </c>
      <c r="P673" t="str">
        <f>IF(AND('Customer LTV'!$D$5&gt;=$N673,'Customer LTV'!$D$5&lt;$O673),"Y","N")</f>
        <v>N</v>
      </c>
      <c r="Q673" t="str">
        <f>IF(AND('Customer LTV'!$D$6&gt;=$N673,'Customer LTV'!$D$6&lt;$O673),"Y","N")</f>
        <v>N</v>
      </c>
      <c r="R673" t="str">
        <f>INDEX(customers!$F:$F,MATCH(subscriptions!$B673,customers!$A:$A,0))</f>
        <v>Tech</v>
      </c>
      <c r="S673" t="str">
        <f>INDEX(customers!$I:$I,MATCH(subscriptions!$B673,customers!$A:$A,0))</f>
        <v>Email</v>
      </c>
    </row>
    <row r="674" spans="1:19" x14ac:dyDescent="0.25">
      <c r="A674" t="s">
        <v>3034</v>
      </c>
      <c r="B674" t="s">
        <v>3033</v>
      </c>
      <c r="C674" t="s">
        <v>17</v>
      </c>
      <c r="D674" t="s">
        <v>4</v>
      </c>
      <c r="E674" s="26">
        <v>44621</v>
      </c>
      <c r="F674" s="26">
        <v>44651</v>
      </c>
      <c r="G674" t="s">
        <v>53</v>
      </c>
      <c r="H674">
        <v>75</v>
      </c>
      <c r="I674" s="26">
        <f t="shared" si="61"/>
        <v>44621</v>
      </c>
      <c r="J674" s="26">
        <f t="shared" si="62"/>
        <v>44745</v>
      </c>
      <c r="K674" s="26" t="str">
        <f t="shared" si="63"/>
        <v>Basic</v>
      </c>
      <c r="L674" s="26" t="str">
        <f t="shared" si="64"/>
        <v>Monthly</v>
      </c>
      <c r="M674" s="26">
        <f t="shared" si="65"/>
        <v>44621</v>
      </c>
      <c r="N674" s="26">
        <f t="shared" si="66"/>
        <v>44621</v>
      </c>
      <c r="O674" s="26">
        <f t="shared" si="66"/>
        <v>44621</v>
      </c>
      <c r="P674" t="str">
        <f>IF(AND('Customer LTV'!$D$5&gt;=$N674,'Customer LTV'!$D$5&lt;$O674),"Y","N")</f>
        <v>N</v>
      </c>
      <c r="Q674" t="str">
        <f>IF(AND('Customer LTV'!$D$6&gt;=$N674,'Customer LTV'!$D$6&lt;$O674),"Y","N")</f>
        <v>N</v>
      </c>
      <c r="R674" t="str">
        <f>INDEX(customers!$F:$F,MATCH(subscriptions!$B674,customers!$A:$A,0))</f>
        <v>Healthcare</v>
      </c>
      <c r="S674" t="str">
        <f>INDEX(customers!$I:$I,MATCH(subscriptions!$B674,customers!$A:$A,0))</f>
        <v>Paid Search</v>
      </c>
    </row>
    <row r="675" spans="1:19" x14ac:dyDescent="0.25">
      <c r="A675" t="s">
        <v>3036</v>
      </c>
      <c r="B675" t="s">
        <v>3033</v>
      </c>
      <c r="C675" t="s">
        <v>17</v>
      </c>
      <c r="D675" t="s">
        <v>4</v>
      </c>
      <c r="E675" s="26">
        <v>44652</v>
      </c>
      <c r="F675" s="26">
        <v>44682</v>
      </c>
      <c r="G675" t="s">
        <v>53</v>
      </c>
      <c r="H675">
        <v>75</v>
      </c>
      <c r="I675" s="26">
        <f t="shared" si="61"/>
        <v>44621</v>
      </c>
      <c r="J675" s="26">
        <f t="shared" si="62"/>
        <v>44745</v>
      </c>
      <c r="K675" s="26" t="str">
        <f t="shared" si="63"/>
        <v>Basic</v>
      </c>
      <c r="L675" s="26" t="str">
        <f t="shared" si="64"/>
        <v>Monthly</v>
      </c>
      <c r="M675" s="26">
        <f t="shared" si="65"/>
        <v>44621</v>
      </c>
      <c r="N675" s="26">
        <f t="shared" si="66"/>
        <v>44652</v>
      </c>
      <c r="O675" s="26">
        <f t="shared" si="66"/>
        <v>44682</v>
      </c>
      <c r="P675" t="str">
        <f>IF(AND('Customer LTV'!$D$5&gt;=$N675,'Customer LTV'!$D$5&lt;$O675),"Y","N")</f>
        <v>N</v>
      </c>
      <c r="Q675" t="str">
        <f>IF(AND('Customer LTV'!$D$6&gt;=$N675,'Customer LTV'!$D$6&lt;$O675),"Y","N")</f>
        <v>N</v>
      </c>
      <c r="R675" t="str">
        <f>INDEX(customers!$F:$F,MATCH(subscriptions!$B675,customers!$A:$A,0))</f>
        <v>Healthcare</v>
      </c>
      <c r="S675" t="str">
        <f>INDEX(customers!$I:$I,MATCH(subscriptions!$B675,customers!$A:$A,0))</f>
        <v>Paid Search</v>
      </c>
    </row>
    <row r="676" spans="1:19" x14ac:dyDescent="0.25">
      <c r="A676" t="s">
        <v>3039</v>
      </c>
      <c r="B676" t="s">
        <v>3033</v>
      </c>
      <c r="C676" t="s">
        <v>17</v>
      </c>
      <c r="D676" t="s">
        <v>4</v>
      </c>
      <c r="E676" s="26">
        <v>44683</v>
      </c>
      <c r="F676" s="26">
        <v>44713</v>
      </c>
      <c r="G676" t="s">
        <v>53</v>
      </c>
      <c r="H676">
        <v>75</v>
      </c>
      <c r="I676" s="26">
        <f t="shared" si="61"/>
        <v>44621</v>
      </c>
      <c r="J676" s="26">
        <f t="shared" si="62"/>
        <v>44745</v>
      </c>
      <c r="K676" s="26" t="str">
        <f t="shared" si="63"/>
        <v>Basic</v>
      </c>
      <c r="L676" s="26" t="str">
        <f t="shared" si="64"/>
        <v>Monthly</v>
      </c>
      <c r="M676" s="26">
        <f t="shared" si="65"/>
        <v>44621</v>
      </c>
      <c r="N676" s="26">
        <f t="shared" si="66"/>
        <v>44682</v>
      </c>
      <c r="O676" s="26">
        <f t="shared" si="66"/>
        <v>44713</v>
      </c>
      <c r="P676" t="str">
        <f>IF(AND('Customer LTV'!$D$5&gt;=$N676,'Customer LTV'!$D$5&lt;$O676),"Y","N")</f>
        <v>N</v>
      </c>
      <c r="Q676" t="str">
        <f>IF(AND('Customer LTV'!$D$6&gt;=$N676,'Customer LTV'!$D$6&lt;$O676),"Y","N")</f>
        <v>N</v>
      </c>
      <c r="R676" t="str">
        <f>INDEX(customers!$F:$F,MATCH(subscriptions!$B676,customers!$A:$A,0))</f>
        <v>Healthcare</v>
      </c>
      <c r="S676" t="str">
        <f>INDEX(customers!$I:$I,MATCH(subscriptions!$B676,customers!$A:$A,0))</f>
        <v>Paid Search</v>
      </c>
    </row>
    <row r="677" spans="1:19" x14ac:dyDescent="0.25">
      <c r="A677" t="s">
        <v>3041</v>
      </c>
      <c r="B677" t="s">
        <v>3033</v>
      </c>
      <c r="C677" t="s">
        <v>17</v>
      </c>
      <c r="D677" t="s">
        <v>4</v>
      </c>
      <c r="E677" s="26">
        <v>44714</v>
      </c>
      <c r="F677" s="26">
        <v>44744</v>
      </c>
      <c r="G677" t="s">
        <v>53</v>
      </c>
      <c r="H677">
        <v>75</v>
      </c>
      <c r="I677" s="26">
        <f t="shared" si="61"/>
        <v>44621</v>
      </c>
      <c r="J677" s="26">
        <f t="shared" si="62"/>
        <v>44745</v>
      </c>
      <c r="K677" s="26" t="str">
        <f t="shared" si="63"/>
        <v>Basic</v>
      </c>
      <c r="L677" s="26" t="str">
        <f t="shared" si="64"/>
        <v>Monthly</v>
      </c>
      <c r="M677" s="26">
        <f t="shared" si="65"/>
        <v>44621</v>
      </c>
      <c r="N677" s="26">
        <f t="shared" si="66"/>
        <v>44713</v>
      </c>
      <c r="O677" s="26">
        <f t="shared" si="66"/>
        <v>44743</v>
      </c>
      <c r="P677" t="str">
        <f>IF(AND('Customer LTV'!$D$5&gt;=$N677,'Customer LTV'!$D$5&lt;$O677),"Y","N")</f>
        <v>N</v>
      </c>
      <c r="Q677" t="str">
        <f>IF(AND('Customer LTV'!$D$6&gt;=$N677,'Customer LTV'!$D$6&lt;$O677),"Y","N")</f>
        <v>N</v>
      </c>
      <c r="R677" t="str">
        <f>INDEX(customers!$F:$F,MATCH(subscriptions!$B677,customers!$A:$A,0))</f>
        <v>Healthcare</v>
      </c>
      <c r="S677" t="str">
        <f>INDEX(customers!$I:$I,MATCH(subscriptions!$B677,customers!$A:$A,0))</f>
        <v>Paid Search</v>
      </c>
    </row>
    <row r="678" spans="1:19" x14ac:dyDescent="0.25">
      <c r="A678" t="s">
        <v>3044</v>
      </c>
      <c r="B678" t="s">
        <v>3033</v>
      </c>
      <c r="C678" t="s">
        <v>17</v>
      </c>
      <c r="D678" t="s">
        <v>4</v>
      </c>
      <c r="E678" s="26">
        <v>44745</v>
      </c>
      <c r="F678" s="26">
        <v>44761</v>
      </c>
      <c r="G678" t="s">
        <v>56</v>
      </c>
      <c r="H678">
        <v>75</v>
      </c>
      <c r="I678" s="26">
        <f t="shared" si="61"/>
        <v>44621</v>
      </c>
      <c r="J678" s="26">
        <f t="shared" si="62"/>
        <v>44745</v>
      </c>
      <c r="K678" s="26" t="str">
        <f t="shared" si="63"/>
        <v>Basic</v>
      </c>
      <c r="L678" s="26" t="str">
        <f t="shared" si="64"/>
        <v>Monthly</v>
      </c>
      <c r="M678" s="26">
        <f t="shared" si="65"/>
        <v>44621</v>
      </c>
      <c r="N678" s="26">
        <f t="shared" si="66"/>
        <v>44743</v>
      </c>
      <c r="O678" s="26">
        <f t="shared" si="66"/>
        <v>44743</v>
      </c>
      <c r="P678" t="str">
        <f>IF(AND('Customer LTV'!$D$5&gt;=$N678,'Customer LTV'!$D$5&lt;$O678),"Y","N")</f>
        <v>N</v>
      </c>
      <c r="Q678" t="str">
        <f>IF(AND('Customer LTV'!$D$6&gt;=$N678,'Customer LTV'!$D$6&lt;$O678),"Y","N")</f>
        <v>N</v>
      </c>
      <c r="R678" t="str">
        <f>INDEX(customers!$F:$F,MATCH(subscriptions!$B678,customers!$A:$A,0))</f>
        <v>Healthcare</v>
      </c>
      <c r="S678" t="str">
        <f>INDEX(customers!$I:$I,MATCH(subscriptions!$B678,customers!$A:$A,0))</f>
        <v>Paid Search</v>
      </c>
    </row>
    <row r="679" spans="1:19" x14ac:dyDescent="0.25">
      <c r="A679" t="s">
        <v>3356</v>
      </c>
      <c r="B679" t="s">
        <v>3355</v>
      </c>
      <c r="C679" t="s">
        <v>17</v>
      </c>
      <c r="D679" t="s">
        <v>4</v>
      </c>
      <c r="E679" s="26">
        <v>45470</v>
      </c>
      <c r="F679" s="26">
        <v>45500</v>
      </c>
      <c r="G679" t="s">
        <v>53</v>
      </c>
      <c r="H679">
        <v>75</v>
      </c>
      <c r="I679" s="26">
        <f t="shared" si="61"/>
        <v>45470</v>
      </c>
      <c r="J679" s="26">
        <f t="shared" si="62"/>
        <v>45656</v>
      </c>
      <c r="K679" s="26" t="str">
        <f t="shared" si="63"/>
        <v>Basic</v>
      </c>
      <c r="L679" s="26" t="str">
        <f t="shared" si="64"/>
        <v>Monthly</v>
      </c>
      <c r="M679" s="26">
        <f t="shared" si="65"/>
        <v>45444</v>
      </c>
      <c r="N679" s="26">
        <f t="shared" si="66"/>
        <v>45444</v>
      </c>
      <c r="O679" s="26">
        <f t="shared" si="66"/>
        <v>45474</v>
      </c>
      <c r="P679" t="str">
        <f>IF(AND('Customer LTV'!$D$5&gt;=$N679,'Customer LTV'!$D$5&lt;$O679),"Y","N")</f>
        <v>N</v>
      </c>
      <c r="Q679" t="str">
        <f>IF(AND('Customer LTV'!$D$6&gt;=$N679,'Customer LTV'!$D$6&lt;$O679),"Y","N")</f>
        <v>N</v>
      </c>
      <c r="R679" t="str">
        <f>INDEX(customers!$F:$F,MATCH(subscriptions!$B679,customers!$A:$A,0))</f>
        <v>Healthcare</v>
      </c>
      <c r="S679" t="str">
        <f>INDEX(customers!$I:$I,MATCH(subscriptions!$B679,customers!$A:$A,0))</f>
        <v>Social Media</v>
      </c>
    </row>
    <row r="680" spans="1:19" x14ac:dyDescent="0.25">
      <c r="A680" t="s">
        <v>3359</v>
      </c>
      <c r="B680" t="s">
        <v>3355</v>
      </c>
      <c r="C680" t="s">
        <v>17</v>
      </c>
      <c r="D680" t="s">
        <v>4</v>
      </c>
      <c r="E680" s="26">
        <v>45501</v>
      </c>
      <c r="F680" s="26">
        <v>45531</v>
      </c>
      <c r="G680" t="s">
        <v>55</v>
      </c>
      <c r="H680">
        <v>75</v>
      </c>
      <c r="I680" s="26">
        <f t="shared" si="61"/>
        <v>45470</v>
      </c>
      <c r="J680" s="26">
        <f t="shared" si="62"/>
        <v>45656</v>
      </c>
      <c r="K680" s="26" t="str">
        <f t="shared" si="63"/>
        <v>Basic</v>
      </c>
      <c r="L680" s="26" t="str">
        <f t="shared" si="64"/>
        <v>Monthly</v>
      </c>
      <c r="M680" s="26">
        <f t="shared" si="65"/>
        <v>45444</v>
      </c>
      <c r="N680" s="26">
        <f t="shared" si="66"/>
        <v>45474</v>
      </c>
      <c r="O680" s="26">
        <f t="shared" si="66"/>
        <v>45505</v>
      </c>
      <c r="P680" t="str">
        <f>IF(AND('Customer LTV'!$D$5&gt;=$N680,'Customer LTV'!$D$5&lt;$O680),"Y","N")</f>
        <v>N</v>
      </c>
      <c r="Q680" t="str">
        <f>IF(AND('Customer LTV'!$D$6&gt;=$N680,'Customer LTV'!$D$6&lt;$O680),"Y","N")</f>
        <v>N</v>
      </c>
      <c r="R680" t="str">
        <f>INDEX(customers!$F:$F,MATCH(subscriptions!$B680,customers!$A:$A,0))</f>
        <v>Healthcare</v>
      </c>
      <c r="S680" t="str">
        <f>INDEX(customers!$I:$I,MATCH(subscriptions!$B680,customers!$A:$A,0))</f>
        <v>Social Media</v>
      </c>
    </row>
    <row r="681" spans="1:19" x14ac:dyDescent="0.25">
      <c r="A681" t="s">
        <v>3361</v>
      </c>
      <c r="B681" t="s">
        <v>3355</v>
      </c>
      <c r="C681" t="s">
        <v>18</v>
      </c>
      <c r="D681" t="s">
        <v>4</v>
      </c>
      <c r="E681" s="26">
        <v>45532</v>
      </c>
      <c r="F681" s="26">
        <v>45562</v>
      </c>
      <c r="G681" t="s">
        <v>53</v>
      </c>
      <c r="H681">
        <v>135</v>
      </c>
      <c r="I681" s="26">
        <f t="shared" si="61"/>
        <v>45470</v>
      </c>
      <c r="J681" s="26">
        <f t="shared" si="62"/>
        <v>45656</v>
      </c>
      <c r="K681" s="26" t="str">
        <f t="shared" si="63"/>
        <v>Basic</v>
      </c>
      <c r="L681" s="26" t="str">
        <f t="shared" si="64"/>
        <v>Monthly</v>
      </c>
      <c r="M681" s="26">
        <f t="shared" si="65"/>
        <v>45444</v>
      </c>
      <c r="N681" s="26">
        <f t="shared" si="66"/>
        <v>45505</v>
      </c>
      <c r="O681" s="26">
        <f t="shared" si="66"/>
        <v>45536</v>
      </c>
      <c r="P681" t="str">
        <f>IF(AND('Customer LTV'!$D$5&gt;=$N681,'Customer LTV'!$D$5&lt;$O681),"Y","N")</f>
        <v>N</v>
      </c>
      <c r="Q681" t="str">
        <f>IF(AND('Customer LTV'!$D$6&gt;=$N681,'Customer LTV'!$D$6&lt;$O681),"Y","N")</f>
        <v>N</v>
      </c>
      <c r="R681" t="str">
        <f>INDEX(customers!$F:$F,MATCH(subscriptions!$B681,customers!$A:$A,0))</f>
        <v>Healthcare</v>
      </c>
      <c r="S681" t="str">
        <f>INDEX(customers!$I:$I,MATCH(subscriptions!$B681,customers!$A:$A,0))</f>
        <v>Social Media</v>
      </c>
    </row>
    <row r="682" spans="1:19" x14ac:dyDescent="0.25">
      <c r="A682" t="s">
        <v>3363</v>
      </c>
      <c r="B682" t="s">
        <v>3355</v>
      </c>
      <c r="C682" t="s">
        <v>18</v>
      </c>
      <c r="D682" t="s">
        <v>4</v>
      </c>
      <c r="E682" s="26">
        <v>45563</v>
      </c>
      <c r="F682" s="26">
        <v>45593</v>
      </c>
      <c r="G682" t="s">
        <v>53</v>
      </c>
      <c r="H682">
        <v>135</v>
      </c>
      <c r="I682" s="26">
        <f t="shared" si="61"/>
        <v>45470</v>
      </c>
      <c r="J682" s="26">
        <f t="shared" si="62"/>
        <v>45656</v>
      </c>
      <c r="K682" s="26" t="str">
        <f t="shared" si="63"/>
        <v>Basic</v>
      </c>
      <c r="L682" s="26" t="str">
        <f t="shared" si="64"/>
        <v>Monthly</v>
      </c>
      <c r="M682" s="26">
        <f t="shared" si="65"/>
        <v>45444</v>
      </c>
      <c r="N682" s="26">
        <f t="shared" si="66"/>
        <v>45536</v>
      </c>
      <c r="O682" s="26">
        <f t="shared" si="66"/>
        <v>45566</v>
      </c>
      <c r="P682" t="str">
        <f>IF(AND('Customer LTV'!$D$5&gt;=$N682,'Customer LTV'!$D$5&lt;$O682),"Y","N")</f>
        <v>N</v>
      </c>
      <c r="Q682" t="str">
        <f>IF(AND('Customer LTV'!$D$6&gt;=$N682,'Customer LTV'!$D$6&lt;$O682),"Y","N")</f>
        <v>N</v>
      </c>
      <c r="R682" t="str">
        <f>INDEX(customers!$F:$F,MATCH(subscriptions!$B682,customers!$A:$A,0))</f>
        <v>Healthcare</v>
      </c>
      <c r="S682" t="str">
        <f>INDEX(customers!$I:$I,MATCH(subscriptions!$B682,customers!$A:$A,0))</f>
        <v>Social Media</v>
      </c>
    </row>
    <row r="683" spans="1:19" x14ac:dyDescent="0.25">
      <c r="A683" t="s">
        <v>3366</v>
      </c>
      <c r="B683" t="s">
        <v>3355</v>
      </c>
      <c r="C683" t="s">
        <v>18</v>
      </c>
      <c r="D683" t="s">
        <v>4</v>
      </c>
      <c r="E683" s="26">
        <v>45594</v>
      </c>
      <c r="F683" s="26">
        <v>45624</v>
      </c>
      <c r="G683" t="s">
        <v>53</v>
      </c>
      <c r="H683">
        <v>135</v>
      </c>
      <c r="I683" s="26">
        <f t="shared" si="61"/>
        <v>45470</v>
      </c>
      <c r="J683" s="26">
        <f t="shared" si="62"/>
        <v>45656</v>
      </c>
      <c r="K683" s="26" t="str">
        <f t="shared" si="63"/>
        <v>Basic</v>
      </c>
      <c r="L683" s="26" t="str">
        <f t="shared" si="64"/>
        <v>Monthly</v>
      </c>
      <c r="M683" s="26">
        <f t="shared" si="65"/>
        <v>45444</v>
      </c>
      <c r="N683" s="26">
        <f t="shared" si="66"/>
        <v>45566</v>
      </c>
      <c r="O683" s="26">
        <f t="shared" si="66"/>
        <v>45597</v>
      </c>
      <c r="P683" t="str">
        <f>IF(AND('Customer LTV'!$D$5&gt;=$N683,'Customer LTV'!$D$5&lt;$O683),"Y","N")</f>
        <v>N</v>
      </c>
      <c r="Q683" t="str">
        <f>IF(AND('Customer LTV'!$D$6&gt;=$N683,'Customer LTV'!$D$6&lt;$O683),"Y","N")</f>
        <v>N</v>
      </c>
      <c r="R683" t="str">
        <f>INDEX(customers!$F:$F,MATCH(subscriptions!$B683,customers!$A:$A,0))</f>
        <v>Healthcare</v>
      </c>
      <c r="S683" t="str">
        <f>INDEX(customers!$I:$I,MATCH(subscriptions!$B683,customers!$A:$A,0))</f>
        <v>Social Media</v>
      </c>
    </row>
    <row r="684" spans="1:19" x14ac:dyDescent="0.25">
      <c r="A684" t="s">
        <v>3368</v>
      </c>
      <c r="B684" t="s">
        <v>3355</v>
      </c>
      <c r="C684" t="s">
        <v>18</v>
      </c>
      <c r="D684" t="s">
        <v>4</v>
      </c>
      <c r="E684" s="26">
        <v>45625</v>
      </c>
      <c r="F684" s="26">
        <v>45655</v>
      </c>
      <c r="G684" t="s">
        <v>53</v>
      </c>
      <c r="H684">
        <v>135</v>
      </c>
      <c r="I684" s="26">
        <f t="shared" si="61"/>
        <v>45470</v>
      </c>
      <c r="J684" s="26">
        <f t="shared" si="62"/>
        <v>45656</v>
      </c>
      <c r="K684" s="26" t="str">
        <f t="shared" si="63"/>
        <v>Basic</v>
      </c>
      <c r="L684" s="26" t="str">
        <f t="shared" si="64"/>
        <v>Monthly</v>
      </c>
      <c r="M684" s="26">
        <f t="shared" si="65"/>
        <v>45444</v>
      </c>
      <c r="N684" s="26">
        <f t="shared" si="66"/>
        <v>45597</v>
      </c>
      <c r="O684" s="26">
        <f t="shared" si="66"/>
        <v>45627</v>
      </c>
      <c r="P684" t="str">
        <f>IF(AND('Customer LTV'!$D$5&gt;=$N684,'Customer LTV'!$D$5&lt;$O684),"Y","N")</f>
        <v>N</v>
      </c>
      <c r="Q684" t="str">
        <f>IF(AND('Customer LTV'!$D$6&gt;=$N684,'Customer LTV'!$D$6&lt;$O684),"Y","N")</f>
        <v>N</v>
      </c>
      <c r="R684" t="str">
        <f>INDEX(customers!$F:$F,MATCH(subscriptions!$B684,customers!$A:$A,0))</f>
        <v>Healthcare</v>
      </c>
      <c r="S684" t="str">
        <f>INDEX(customers!$I:$I,MATCH(subscriptions!$B684,customers!$A:$A,0))</f>
        <v>Social Media</v>
      </c>
    </row>
    <row r="685" spans="1:19" x14ac:dyDescent="0.25">
      <c r="A685" t="s">
        <v>3371</v>
      </c>
      <c r="B685" t="s">
        <v>3355</v>
      </c>
      <c r="C685" t="s">
        <v>18</v>
      </c>
      <c r="D685" t="s">
        <v>4</v>
      </c>
      <c r="E685" s="26">
        <v>45656</v>
      </c>
      <c r="F685" s="26">
        <v>45658</v>
      </c>
      <c r="G685" t="s">
        <v>53</v>
      </c>
      <c r="H685">
        <v>135</v>
      </c>
      <c r="I685" s="26">
        <f t="shared" si="61"/>
        <v>45470</v>
      </c>
      <c r="J685" s="26">
        <f t="shared" si="62"/>
        <v>45656</v>
      </c>
      <c r="K685" s="26" t="str">
        <f t="shared" si="63"/>
        <v>Basic</v>
      </c>
      <c r="L685" s="26" t="str">
        <f t="shared" si="64"/>
        <v>Monthly</v>
      </c>
      <c r="M685" s="26">
        <f t="shared" si="65"/>
        <v>45444</v>
      </c>
      <c r="N685" s="26">
        <f t="shared" si="66"/>
        <v>45627</v>
      </c>
      <c r="O685" s="26">
        <f t="shared" si="66"/>
        <v>45658</v>
      </c>
      <c r="P685" t="str">
        <f>IF(AND('Customer LTV'!$D$5&gt;=$N685,'Customer LTV'!$D$5&lt;$O685),"Y","N")</f>
        <v>N</v>
      </c>
      <c r="Q685" t="str">
        <f>IF(AND('Customer LTV'!$D$6&gt;=$N685,'Customer LTV'!$D$6&lt;$O685),"Y","N")</f>
        <v>N</v>
      </c>
      <c r="R685" t="str">
        <f>INDEX(customers!$F:$F,MATCH(subscriptions!$B685,customers!$A:$A,0))</f>
        <v>Healthcare</v>
      </c>
      <c r="S685" t="str">
        <f>INDEX(customers!$I:$I,MATCH(subscriptions!$B685,customers!$A:$A,0))</f>
        <v>Social Media</v>
      </c>
    </row>
    <row r="686" spans="1:19" x14ac:dyDescent="0.25">
      <c r="A686" t="s">
        <v>1550</v>
      </c>
      <c r="B686" t="s">
        <v>1549</v>
      </c>
      <c r="C686" t="s">
        <v>17</v>
      </c>
      <c r="D686" t="s">
        <v>4</v>
      </c>
      <c r="E686" s="26">
        <v>44990</v>
      </c>
      <c r="F686" s="26">
        <v>45020</v>
      </c>
      <c r="G686" t="s">
        <v>53</v>
      </c>
      <c r="H686">
        <v>75</v>
      </c>
      <c r="I686" s="26">
        <f t="shared" si="61"/>
        <v>44990</v>
      </c>
      <c r="J686" s="26">
        <f t="shared" si="62"/>
        <v>45176</v>
      </c>
      <c r="K686" s="26" t="str">
        <f t="shared" si="63"/>
        <v>Basic</v>
      </c>
      <c r="L686" s="26" t="str">
        <f t="shared" si="64"/>
        <v>Monthly</v>
      </c>
      <c r="M686" s="26">
        <f t="shared" si="65"/>
        <v>44986</v>
      </c>
      <c r="N686" s="26">
        <f t="shared" si="66"/>
        <v>44986</v>
      </c>
      <c r="O686" s="26">
        <f t="shared" si="66"/>
        <v>45017</v>
      </c>
      <c r="P686" t="str">
        <f>IF(AND('Customer LTV'!$D$5&gt;=$N686,'Customer LTV'!$D$5&lt;$O686),"Y","N")</f>
        <v>N</v>
      </c>
      <c r="Q686" t="str">
        <f>IF(AND('Customer LTV'!$D$6&gt;=$N686,'Customer LTV'!$D$6&lt;$O686),"Y","N")</f>
        <v>N</v>
      </c>
      <c r="R686" t="str">
        <f>INDEX(customers!$F:$F,MATCH(subscriptions!$B686,customers!$A:$A,0))</f>
        <v>Healthcare</v>
      </c>
      <c r="S686" t="str">
        <f>INDEX(customers!$I:$I,MATCH(subscriptions!$B686,customers!$A:$A,0))</f>
        <v>Email</v>
      </c>
    </row>
    <row r="687" spans="1:19" x14ac:dyDescent="0.25">
      <c r="A687" t="s">
        <v>1552</v>
      </c>
      <c r="B687" t="s">
        <v>1549</v>
      </c>
      <c r="C687" t="s">
        <v>17</v>
      </c>
      <c r="D687" t="s">
        <v>4</v>
      </c>
      <c r="E687" s="26">
        <v>45021</v>
      </c>
      <c r="F687" s="26">
        <v>45051</v>
      </c>
      <c r="G687" t="s">
        <v>53</v>
      </c>
      <c r="H687">
        <v>75</v>
      </c>
      <c r="I687" s="26">
        <f t="shared" si="61"/>
        <v>44990</v>
      </c>
      <c r="J687" s="26">
        <f t="shared" si="62"/>
        <v>45176</v>
      </c>
      <c r="K687" s="26" t="str">
        <f t="shared" si="63"/>
        <v>Basic</v>
      </c>
      <c r="L687" s="26" t="str">
        <f t="shared" si="64"/>
        <v>Monthly</v>
      </c>
      <c r="M687" s="26">
        <f t="shared" si="65"/>
        <v>44986</v>
      </c>
      <c r="N687" s="26">
        <f t="shared" si="66"/>
        <v>45017</v>
      </c>
      <c r="O687" s="26">
        <f t="shared" si="66"/>
        <v>45047</v>
      </c>
      <c r="P687" t="str">
        <f>IF(AND('Customer LTV'!$D$5&gt;=$N687,'Customer LTV'!$D$5&lt;$O687),"Y","N")</f>
        <v>N</v>
      </c>
      <c r="Q687" t="str">
        <f>IF(AND('Customer LTV'!$D$6&gt;=$N687,'Customer LTV'!$D$6&lt;$O687),"Y","N")</f>
        <v>N</v>
      </c>
      <c r="R687" t="str">
        <f>INDEX(customers!$F:$F,MATCH(subscriptions!$B687,customers!$A:$A,0))</f>
        <v>Healthcare</v>
      </c>
      <c r="S687" t="str">
        <f>INDEX(customers!$I:$I,MATCH(subscriptions!$B687,customers!$A:$A,0))</f>
        <v>Email</v>
      </c>
    </row>
    <row r="688" spans="1:19" x14ac:dyDescent="0.25">
      <c r="A688" t="s">
        <v>1555</v>
      </c>
      <c r="B688" t="s">
        <v>1549</v>
      </c>
      <c r="C688" t="s">
        <v>17</v>
      </c>
      <c r="D688" t="s">
        <v>4</v>
      </c>
      <c r="E688" s="26">
        <v>45052</v>
      </c>
      <c r="F688" s="26">
        <v>45082</v>
      </c>
      <c r="G688" t="s">
        <v>53</v>
      </c>
      <c r="H688">
        <v>75</v>
      </c>
      <c r="I688" s="26">
        <f t="shared" si="61"/>
        <v>44990</v>
      </c>
      <c r="J688" s="26">
        <f t="shared" si="62"/>
        <v>45176</v>
      </c>
      <c r="K688" s="26" t="str">
        <f t="shared" si="63"/>
        <v>Basic</v>
      </c>
      <c r="L688" s="26" t="str">
        <f t="shared" si="64"/>
        <v>Monthly</v>
      </c>
      <c r="M688" s="26">
        <f t="shared" si="65"/>
        <v>44986</v>
      </c>
      <c r="N688" s="26">
        <f t="shared" si="66"/>
        <v>45047</v>
      </c>
      <c r="O688" s="26">
        <f t="shared" si="66"/>
        <v>45078</v>
      </c>
      <c r="P688" t="str">
        <f>IF(AND('Customer LTV'!$D$5&gt;=$N688,'Customer LTV'!$D$5&lt;$O688),"Y","N")</f>
        <v>N</v>
      </c>
      <c r="Q688" t="str">
        <f>IF(AND('Customer LTV'!$D$6&gt;=$N688,'Customer LTV'!$D$6&lt;$O688),"Y","N")</f>
        <v>N</v>
      </c>
      <c r="R688" t="str">
        <f>INDEX(customers!$F:$F,MATCH(subscriptions!$B688,customers!$A:$A,0))</f>
        <v>Healthcare</v>
      </c>
      <c r="S688" t="str">
        <f>INDEX(customers!$I:$I,MATCH(subscriptions!$B688,customers!$A:$A,0))</f>
        <v>Email</v>
      </c>
    </row>
    <row r="689" spans="1:19" x14ac:dyDescent="0.25">
      <c r="A689" t="s">
        <v>1557</v>
      </c>
      <c r="B689" t="s">
        <v>1549</v>
      </c>
      <c r="C689" t="s">
        <v>17</v>
      </c>
      <c r="D689" t="s">
        <v>4</v>
      </c>
      <c r="E689" s="26">
        <v>45083</v>
      </c>
      <c r="F689" s="26">
        <v>45113</v>
      </c>
      <c r="G689" t="s">
        <v>53</v>
      </c>
      <c r="H689">
        <v>75</v>
      </c>
      <c r="I689" s="26">
        <f t="shared" si="61"/>
        <v>44990</v>
      </c>
      <c r="J689" s="26">
        <f t="shared" si="62"/>
        <v>45176</v>
      </c>
      <c r="K689" s="26" t="str">
        <f t="shared" si="63"/>
        <v>Basic</v>
      </c>
      <c r="L689" s="26" t="str">
        <f t="shared" si="64"/>
        <v>Monthly</v>
      </c>
      <c r="M689" s="26">
        <f t="shared" si="65"/>
        <v>44986</v>
      </c>
      <c r="N689" s="26">
        <f t="shared" si="66"/>
        <v>45078</v>
      </c>
      <c r="O689" s="26">
        <f t="shared" si="66"/>
        <v>45108</v>
      </c>
      <c r="P689" t="str">
        <f>IF(AND('Customer LTV'!$D$5&gt;=$N689,'Customer LTV'!$D$5&lt;$O689),"Y","N")</f>
        <v>N</v>
      </c>
      <c r="Q689" t="str">
        <f>IF(AND('Customer LTV'!$D$6&gt;=$N689,'Customer LTV'!$D$6&lt;$O689),"Y","N")</f>
        <v>N</v>
      </c>
      <c r="R689" t="str">
        <f>INDEX(customers!$F:$F,MATCH(subscriptions!$B689,customers!$A:$A,0))</f>
        <v>Healthcare</v>
      </c>
      <c r="S689" t="str">
        <f>INDEX(customers!$I:$I,MATCH(subscriptions!$B689,customers!$A:$A,0))</f>
        <v>Email</v>
      </c>
    </row>
    <row r="690" spans="1:19" x14ac:dyDescent="0.25">
      <c r="A690" t="s">
        <v>1560</v>
      </c>
      <c r="B690" t="s">
        <v>1549</v>
      </c>
      <c r="C690" t="s">
        <v>17</v>
      </c>
      <c r="D690" t="s">
        <v>4</v>
      </c>
      <c r="E690" s="26">
        <v>45114</v>
      </c>
      <c r="F690" s="26">
        <v>45144</v>
      </c>
      <c r="G690" t="s">
        <v>53</v>
      </c>
      <c r="H690">
        <v>75</v>
      </c>
      <c r="I690" s="26">
        <f t="shared" si="61"/>
        <v>44990</v>
      </c>
      <c r="J690" s="26">
        <f t="shared" si="62"/>
        <v>45176</v>
      </c>
      <c r="K690" s="26" t="str">
        <f t="shared" si="63"/>
        <v>Basic</v>
      </c>
      <c r="L690" s="26" t="str">
        <f t="shared" si="64"/>
        <v>Monthly</v>
      </c>
      <c r="M690" s="26">
        <f t="shared" si="65"/>
        <v>44986</v>
      </c>
      <c r="N690" s="26">
        <f t="shared" si="66"/>
        <v>45108</v>
      </c>
      <c r="O690" s="26">
        <f t="shared" si="66"/>
        <v>45139</v>
      </c>
      <c r="P690" t="str">
        <f>IF(AND('Customer LTV'!$D$5&gt;=$N690,'Customer LTV'!$D$5&lt;$O690),"Y","N")</f>
        <v>N</v>
      </c>
      <c r="Q690" t="str">
        <f>IF(AND('Customer LTV'!$D$6&gt;=$N690,'Customer LTV'!$D$6&lt;$O690),"Y","N")</f>
        <v>N</v>
      </c>
      <c r="R690" t="str">
        <f>INDEX(customers!$F:$F,MATCH(subscriptions!$B690,customers!$A:$A,0))</f>
        <v>Healthcare</v>
      </c>
      <c r="S690" t="str">
        <f>INDEX(customers!$I:$I,MATCH(subscriptions!$B690,customers!$A:$A,0))</f>
        <v>Email</v>
      </c>
    </row>
    <row r="691" spans="1:19" x14ac:dyDescent="0.25">
      <c r="A691" t="s">
        <v>1562</v>
      </c>
      <c r="B691" t="s">
        <v>1549</v>
      </c>
      <c r="C691" t="s">
        <v>17</v>
      </c>
      <c r="D691" t="s">
        <v>4</v>
      </c>
      <c r="E691" s="26">
        <v>45145</v>
      </c>
      <c r="F691" s="26">
        <v>45175</v>
      </c>
      <c r="G691" t="s">
        <v>53</v>
      </c>
      <c r="H691">
        <v>75</v>
      </c>
      <c r="I691" s="26">
        <f t="shared" si="61"/>
        <v>44990</v>
      </c>
      <c r="J691" s="26">
        <f t="shared" si="62"/>
        <v>45176</v>
      </c>
      <c r="K691" s="26" t="str">
        <f t="shared" si="63"/>
        <v>Basic</v>
      </c>
      <c r="L691" s="26" t="str">
        <f t="shared" si="64"/>
        <v>Monthly</v>
      </c>
      <c r="M691" s="26">
        <f t="shared" si="65"/>
        <v>44986</v>
      </c>
      <c r="N691" s="26">
        <f t="shared" si="66"/>
        <v>45139</v>
      </c>
      <c r="O691" s="26">
        <f t="shared" si="66"/>
        <v>45170</v>
      </c>
      <c r="P691" t="str">
        <f>IF(AND('Customer LTV'!$D$5&gt;=$N691,'Customer LTV'!$D$5&lt;$O691),"Y","N")</f>
        <v>N</v>
      </c>
      <c r="Q691" t="str">
        <f>IF(AND('Customer LTV'!$D$6&gt;=$N691,'Customer LTV'!$D$6&lt;$O691),"Y","N")</f>
        <v>N</v>
      </c>
      <c r="R691" t="str">
        <f>INDEX(customers!$F:$F,MATCH(subscriptions!$B691,customers!$A:$A,0))</f>
        <v>Healthcare</v>
      </c>
      <c r="S691" t="str">
        <f>INDEX(customers!$I:$I,MATCH(subscriptions!$B691,customers!$A:$A,0))</f>
        <v>Email</v>
      </c>
    </row>
    <row r="692" spans="1:19" x14ac:dyDescent="0.25">
      <c r="A692" t="s">
        <v>1564</v>
      </c>
      <c r="B692" t="s">
        <v>1549</v>
      </c>
      <c r="C692" t="s">
        <v>17</v>
      </c>
      <c r="D692" t="s">
        <v>4</v>
      </c>
      <c r="E692" s="26">
        <v>45176</v>
      </c>
      <c r="F692" s="26">
        <v>45181</v>
      </c>
      <c r="G692" t="s">
        <v>56</v>
      </c>
      <c r="H692">
        <v>75</v>
      </c>
      <c r="I692" s="26">
        <f t="shared" si="61"/>
        <v>44990</v>
      </c>
      <c r="J692" s="26">
        <f t="shared" si="62"/>
        <v>45176</v>
      </c>
      <c r="K692" s="26" t="str">
        <f t="shared" si="63"/>
        <v>Basic</v>
      </c>
      <c r="L692" s="26" t="str">
        <f t="shared" si="64"/>
        <v>Monthly</v>
      </c>
      <c r="M692" s="26">
        <f t="shared" si="65"/>
        <v>44986</v>
      </c>
      <c r="N692" s="26">
        <f t="shared" si="66"/>
        <v>45170</v>
      </c>
      <c r="O692" s="26">
        <f t="shared" si="66"/>
        <v>45170</v>
      </c>
      <c r="P692" t="str">
        <f>IF(AND('Customer LTV'!$D$5&gt;=$N692,'Customer LTV'!$D$5&lt;$O692),"Y","N")</f>
        <v>N</v>
      </c>
      <c r="Q692" t="str">
        <f>IF(AND('Customer LTV'!$D$6&gt;=$N692,'Customer LTV'!$D$6&lt;$O692),"Y","N")</f>
        <v>N</v>
      </c>
      <c r="R692" t="str">
        <f>INDEX(customers!$F:$F,MATCH(subscriptions!$B692,customers!$A:$A,0))</f>
        <v>Healthcare</v>
      </c>
      <c r="S692" t="str">
        <f>INDEX(customers!$I:$I,MATCH(subscriptions!$B692,customers!$A:$A,0))</f>
        <v>Email</v>
      </c>
    </row>
    <row r="693" spans="1:19" x14ac:dyDescent="0.25">
      <c r="A693" t="s">
        <v>3991</v>
      </c>
      <c r="B693" t="s">
        <v>3990</v>
      </c>
      <c r="C693" t="s">
        <v>17</v>
      </c>
      <c r="D693" t="s">
        <v>5</v>
      </c>
      <c r="E693" s="26">
        <v>44790</v>
      </c>
      <c r="F693" s="26">
        <v>45155</v>
      </c>
      <c r="G693" t="s">
        <v>53</v>
      </c>
      <c r="H693">
        <v>50</v>
      </c>
      <c r="I693" s="26">
        <f t="shared" si="61"/>
        <v>44790</v>
      </c>
      <c r="J693" s="26">
        <f t="shared" si="62"/>
        <v>45522</v>
      </c>
      <c r="K693" s="26" t="str">
        <f t="shared" si="63"/>
        <v>Pro</v>
      </c>
      <c r="L693" s="26" t="str">
        <f t="shared" si="64"/>
        <v>Monthly</v>
      </c>
      <c r="M693" s="26">
        <f t="shared" si="65"/>
        <v>44774</v>
      </c>
      <c r="N693" s="26">
        <f t="shared" si="66"/>
        <v>44774</v>
      </c>
      <c r="O693" s="26">
        <f t="shared" si="66"/>
        <v>45139</v>
      </c>
      <c r="P693" t="str">
        <f>IF(AND('Customer LTV'!$D$5&gt;=$N693,'Customer LTV'!$D$5&lt;$O693),"Y","N")</f>
        <v>Y</v>
      </c>
      <c r="Q693" t="str">
        <f>IF(AND('Customer LTV'!$D$6&gt;=$N693,'Customer LTV'!$D$6&lt;$O693),"Y","N")</f>
        <v>N</v>
      </c>
      <c r="R693" t="str">
        <f>INDEX(customers!$F:$F,MATCH(subscriptions!$B693,customers!$A:$A,0))</f>
        <v>Retail</v>
      </c>
      <c r="S693" t="str">
        <f>INDEX(customers!$I:$I,MATCH(subscriptions!$B693,customers!$A:$A,0))</f>
        <v>Social Media</v>
      </c>
    </row>
    <row r="694" spans="1:19" x14ac:dyDescent="0.25">
      <c r="A694" t="s">
        <v>3994</v>
      </c>
      <c r="B694" t="s">
        <v>3990</v>
      </c>
      <c r="C694" t="s">
        <v>17</v>
      </c>
      <c r="D694" t="s">
        <v>5</v>
      </c>
      <c r="E694" s="26">
        <v>45156</v>
      </c>
      <c r="F694" s="26">
        <v>45521</v>
      </c>
      <c r="G694" t="s">
        <v>53</v>
      </c>
      <c r="H694">
        <v>50</v>
      </c>
      <c r="I694" s="26">
        <f t="shared" si="61"/>
        <v>44790</v>
      </c>
      <c r="J694" s="26">
        <f t="shared" si="62"/>
        <v>45522</v>
      </c>
      <c r="K694" s="26" t="str">
        <f t="shared" si="63"/>
        <v>Pro</v>
      </c>
      <c r="L694" s="26" t="str">
        <f t="shared" si="64"/>
        <v>Monthly</v>
      </c>
      <c r="M694" s="26">
        <f t="shared" si="65"/>
        <v>44774</v>
      </c>
      <c r="N694" s="26">
        <f t="shared" si="66"/>
        <v>45139</v>
      </c>
      <c r="O694" s="26">
        <f t="shared" si="66"/>
        <v>45505</v>
      </c>
      <c r="P694" t="str">
        <f>IF(AND('Customer LTV'!$D$5&gt;=$N694,'Customer LTV'!$D$5&lt;$O694),"Y","N")</f>
        <v>N</v>
      </c>
      <c r="Q694" t="str">
        <f>IF(AND('Customer LTV'!$D$6&gt;=$N694,'Customer LTV'!$D$6&lt;$O694),"Y","N")</f>
        <v>Y</v>
      </c>
      <c r="R694" t="str">
        <f>INDEX(customers!$F:$F,MATCH(subscriptions!$B694,customers!$A:$A,0))</f>
        <v>Retail</v>
      </c>
      <c r="S694" t="str">
        <f>INDEX(customers!$I:$I,MATCH(subscriptions!$B694,customers!$A:$A,0))</f>
        <v>Social Media</v>
      </c>
    </row>
    <row r="695" spans="1:19" x14ac:dyDescent="0.25">
      <c r="A695" t="s">
        <v>3996</v>
      </c>
      <c r="B695" t="s">
        <v>3990</v>
      </c>
      <c r="C695" t="s">
        <v>17</v>
      </c>
      <c r="D695" t="s">
        <v>5</v>
      </c>
      <c r="E695" s="26">
        <v>45522</v>
      </c>
      <c r="F695" s="26">
        <v>45658</v>
      </c>
      <c r="G695" t="s">
        <v>53</v>
      </c>
      <c r="H695">
        <v>50</v>
      </c>
      <c r="I695" s="26">
        <f t="shared" si="61"/>
        <v>44790</v>
      </c>
      <c r="J695" s="26">
        <f t="shared" si="62"/>
        <v>45522</v>
      </c>
      <c r="K695" s="26" t="str">
        <f t="shared" si="63"/>
        <v>Pro</v>
      </c>
      <c r="L695" s="26" t="str">
        <f t="shared" si="64"/>
        <v>Monthly</v>
      </c>
      <c r="M695" s="26">
        <f t="shared" si="65"/>
        <v>44774</v>
      </c>
      <c r="N695" s="26">
        <f t="shared" si="66"/>
        <v>45505</v>
      </c>
      <c r="O695" s="26">
        <f t="shared" si="66"/>
        <v>45658</v>
      </c>
      <c r="P695" t="str">
        <f>IF(AND('Customer LTV'!$D$5&gt;=$N695,'Customer LTV'!$D$5&lt;$O695),"Y","N")</f>
        <v>N</v>
      </c>
      <c r="Q695" t="str">
        <f>IF(AND('Customer LTV'!$D$6&gt;=$N695,'Customer LTV'!$D$6&lt;$O695),"Y","N")</f>
        <v>N</v>
      </c>
      <c r="R695" t="str">
        <f>INDEX(customers!$F:$F,MATCH(subscriptions!$B695,customers!$A:$A,0))</f>
        <v>Retail</v>
      </c>
      <c r="S695" t="str">
        <f>INDEX(customers!$I:$I,MATCH(subscriptions!$B695,customers!$A:$A,0))</f>
        <v>Social Media</v>
      </c>
    </row>
    <row r="696" spans="1:19" x14ac:dyDescent="0.25">
      <c r="A696" t="s">
        <v>1096</v>
      </c>
      <c r="B696" t="s">
        <v>1095</v>
      </c>
      <c r="C696" t="s">
        <v>17</v>
      </c>
      <c r="D696" t="s">
        <v>5</v>
      </c>
      <c r="E696" s="26">
        <v>45149</v>
      </c>
      <c r="F696" s="26">
        <v>45514</v>
      </c>
      <c r="G696" t="s">
        <v>53</v>
      </c>
      <c r="H696">
        <v>50</v>
      </c>
      <c r="I696" s="26">
        <f t="shared" si="61"/>
        <v>45149</v>
      </c>
      <c r="J696" s="26">
        <f t="shared" si="62"/>
        <v>45515</v>
      </c>
      <c r="K696" s="26" t="str">
        <f t="shared" si="63"/>
        <v>Basic</v>
      </c>
      <c r="L696" s="26" t="str">
        <f t="shared" si="64"/>
        <v>Monthly</v>
      </c>
      <c r="M696" s="26">
        <f t="shared" si="65"/>
        <v>45139</v>
      </c>
      <c r="N696" s="26">
        <f t="shared" si="66"/>
        <v>45139</v>
      </c>
      <c r="O696" s="26">
        <f t="shared" si="66"/>
        <v>45505</v>
      </c>
      <c r="P696" t="str">
        <f>IF(AND('Customer LTV'!$D$5&gt;=$N696,'Customer LTV'!$D$5&lt;$O696),"Y","N")</f>
        <v>N</v>
      </c>
      <c r="Q696" t="str">
        <f>IF(AND('Customer LTV'!$D$6&gt;=$N696,'Customer LTV'!$D$6&lt;$O696),"Y","N")</f>
        <v>Y</v>
      </c>
      <c r="R696" t="str">
        <f>INDEX(customers!$F:$F,MATCH(subscriptions!$B696,customers!$A:$A,0))</f>
        <v>Retail</v>
      </c>
      <c r="S696" t="str">
        <f>INDEX(customers!$I:$I,MATCH(subscriptions!$B696,customers!$A:$A,0))</f>
        <v>Paid Search</v>
      </c>
    </row>
    <row r="697" spans="1:19" x14ac:dyDescent="0.25">
      <c r="A697" t="s">
        <v>1098</v>
      </c>
      <c r="B697" t="s">
        <v>1095</v>
      </c>
      <c r="C697" t="s">
        <v>17</v>
      </c>
      <c r="D697" t="s">
        <v>5</v>
      </c>
      <c r="E697" s="26">
        <v>45515</v>
      </c>
      <c r="F697" s="26">
        <v>45658</v>
      </c>
      <c r="G697" t="s">
        <v>53</v>
      </c>
      <c r="H697">
        <v>50</v>
      </c>
      <c r="I697" s="26">
        <f t="shared" si="61"/>
        <v>45149</v>
      </c>
      <c r="J697" s="26">
        <f t="shared" si="62"/>
        <v>45515</v>
      </c>
      <c r="K697" s="26" t="str">
        <f t="shared" si="63"/>
        <v>Basic</v>
      </c>
      <c r="L697" s="26" t="str">
        <f t="shared" si="64"/>
        <v>Monthly</v>
      </c>
      <c r="M697" s="26">
        <f t="shared" si="65"/>
        <v>45139</v>
      </c>
      <c r="N697" s="26">
        <f t="shared" si="66"/>
        <v>45505</v>
      </c>
      <c r="O697" s="26">
        <f t="shared" si="66"/>
        <v>45658</v>
      </c>
      <c r="P697" t="str">
        <f>IF(AND('Customer LTV'!$D$5&gt;=$N697,'Customer LTV'!$D$5&lt;$O697),"Y","N")</f>
        <v>N</v>
      </c>
      <c r="Q697" t="str">
        <f>IF(AND('Customer LTV'!$D$6&gt;=$N697,'Customer LTV'!$D$6&lt;$O697),"Y","N")</f>
        <v>N</v>
      </c>
      <c r="R697" t="str">
        <f>INDEX(customers!$F:$F,MATCH(subscriptions!$B697,customers!$A:$A,0))</f>
        <v>Retail</v>
      </c>
      <c r="S697" t="str">
        <f>INDEX(customers!$I:$I,MATCH(subscriptions!$B697,customers!$A:$A,0))</f>
        <v>Paid Search</v>
      </c>
    </row>
    <row r="698" spans="1:19" x14ac:dyDescent="0.25">
      <c r="A698" t="s">
        <v>2515</v>
      </c>
      <c r="B698" t="s">
        <v>2514</v>
      </c>
      <c r="C698" t="s">
        <v>18</v>
      </c>
      <c r="D698" t="s">
        <v>4</v>
      </c>
      <c r="E698" s="26">
        <v>44880</v>
      </c>
      <c r="F698" s="26">
        <v>44910</v>
      </c>
      <c r="G698" t="s">
        <v>53</v>
      </c>
      <c r="H698">
        <v>135</v>
      </c>
      <c r="I698" s="26">
        <f t="shared" si="61"/>
        <v>44880</v>
      </c>
      <c r="J698" s="26">
        <f t="shared" si="62"/>
        <v>45655</v>
      </c>
      <c r="K698" s="26" t="str">
        <f t="shared" si="63"/>
        <v>Pro</v>
      </c>
      <c r="L698" s="26" t="str">
        <f t="shared" si="64"/>
        <v>Monthly</v>
      </c>
      <c r="M698" s="26">
        <f t="shared" si="65"/>
        <v>44866</v>
      </c>
      <c r="N698" s="26">
        <f t="shared" si="66"/>
        <v>44866</v>
      </c>
      <c r="O698" s="26">
        <f t="shared" si="66"/>
        <v>44896</v>
      </c>
      <c r="P698" t="str">
        <f>IF(AND('Customer LTV'!$D$5&gt;=$N698,'Customer LTV'!$D$5&lt;$O698),"Y","N")</f>
        <v>N</v>
      </c>
      <c r="Q698" t="str">
        <f>IF(AND('Customer LTV'!$D$6&gt;=$N698,'Customer LTV'!$D$6&lt;$O698),"Y","N")</f>
        <v>N</v>
      </c>
      <c r="R698" t="str">
        <f>INDEX(customers!$F:$F,MATCH(subscriptions!$B698,customers!$A:$A,0))</f>
        <v>Other</v>
      </c>
      <c r="S698" t="str">
        <f>INDEX(customers!$I:$I,MATCH(subscriptions!$B698,customers!$A:$A,0))</f>
        <v>Email</v>
      </c>
    </row>
    <row r="699" spans="1:19" x14ac:dyDescent="0.25">
      <c r="A699" t="s">
        <v>2518</v>
      </c>
      <c r="B699" t="s">
        <v>2514</v>
      </c>
      <c r="C699" t="s">
        <v>18</v>
      </c>
      <c r="D699" t="s">
        <v>4</v>
      </c>
      <c r="E699" s="26">
        <v>44911</v>
      </c>
      <c r="F699" s="26">
        <v>44941</v>
      </c>
      <c r="G699" t="s">
        <v>53</v>
      </c>
      <c r="H699">
        <v>135</v>
      </c>
      <c r="I699" s="26">
        <f t="shared" si="61"/>
        <v>44880</v>
      </c>
      <c r="J699" s="26">
        <f t="shared" si="62"/>
        <v>45655</v>
      </c>
      <c r="K699" s="26" t="str">
        <f t="shared" si="63"/>
        <v>Pro</v>
      </c>
      <c r="L699" s="26" t="str">
        <f t="shared" si="64"/>
        <v>Monthly</v>
      </c>
      <c r="M699" s="26">
        <f t="shared" si="65"/>
        <v>44866</v>
      </c>
      <c r="N699" s="26">
        <f t="shared" si="66"/>
        <v>44896</v>
      </c>
      <c r="O699" s="26">
        <f t="shared" si="66"/>
        <v>44927</v>
      </c>
      <c r="P699" t="str">
        <f>IF(AND('Customer LTV'!$D$5&gt;=$N699,'Customer LTV'!$D$5&lt;$O699),"Y","N")</f>
        <v>N</v>
      </c>
      <c r="Q699" t="str">
        <f>IF(AND('Customer LTV'!$D$6&gt;=$N699,'Customer LTV'!$D$6&lt;$O699),"Y","N")</f>
        <v>N</v>
      </c>
      <c r="R699" t="str">
        <f>INDEX(customers!$F:$F,MATCH(subscriptions!$B699,customers!$A:$A,0))</f>
        <v>Other</v>
      </c>
      <c r="S699" t="str">
        <f>INDEX(customers!$I:$I,MATCH(subscriptions!$B699,customers!$A:$A,0))</f>
        <v>Email</v>
      </c>
    </row>
    <row r="700" spans="1:19" x14ac:dyDescent="0.25">
      <c r="A700" t="s">
        <v>2520</v>
      </c>
      <c r="B700" t="s">
        <v>2514</v>
      </c>
      <c r="C700" t="s">
        <v>18</v>
      </c>
      <c r="D700" t="s">
        <v>4</v>
      </c>
      <c r="E700" s="26">
        <v>44942</v>
      </c>
      <c r="F700" s="26">
        <v>44972</v>
      </c>
      <c r="G700" t="s">
        <v>53</v>
      </c>
      <c r="H700">
        <v>135</v>
      </c>
      <c r="I700" s="26">
        <f t="shared" si="61"/>
        <v>44880</v>
      </c>
      <c r="J700" s="26">
        <f t="shared" si="62"/>
        <v>45655</v>
      </c>
      <c r="K700" s="26" t="str">
        <f t="shared" si="63"/>
        <v>Pro</v>
      </c>
      <c r="L700" s="26" t="str">
        <f t="shared" si="64"/>
        <v>Monthly</v>
      </c>
      <c r="M700" s="26">
        <f t="shared" si="65"/>
        <v>44866</v>
      </c>
      <c r="N700" s="26">
        <f t="shared" si="66"/>
        <v>44927</v>
      </c>
      <c r="O700" s="26">
        <f t="shared" si="66"/>
        <v>44958</v>
      </c>
      <c r="P700" t="str">
        <f>IF(AND('Customer LTV'!$D$5&gt;=$N700,'Customer LTV'!$D$5&lt;$O700),"Y","N")</f>
        <v>Y</v>
      </c>
      <c r="Q700" t="str">
        <f>IF(AND('Customer LTV'!$D$6&gt;=$N700,'Customer LTV'!$D$6&lt;$O700),"Y","N")</f>
        <v>N</v>
      </c>
      <c r="R700" t="str">
        <f>INDEX(customers!$F:$F,MATCH(subscriptions!$B700,customers!$A:$A,0))</f>
        <v>Other</v>
      </c>
      <c r="S700" t="str">
        <f>INDEX(customers!$I:$I,MATCH(subscriptions!$B700,customers!$A:$A,0))</f>
        <v>Email</v>
      </c>
    </row>
    <row r="701" spans="1:19" x14ac:dyDescent="0.25">
      <c r="A701" t="s">
        <v>2522</v>
      </c>
      <c r="B701" t="s">
        <v>2514</v>
      </c>
      <c r="C701" t="s">
        <v>18</v>
      </c>
      <c r="D701" t="s">
        <v>4</v>
      </c>
      <c r="E701" s="26">
        <v>44973</v>
      </c>
      <c r="F701" s="26">
        <v>45003</v>
      </c>
      <c r="G701" t="s">
        <v>53</v>
      </c>
      <c r="H701">
        <v>135</v>
      </c>
      <c r="I701" s="26">
        <f t="shared" si="61"/>
        <v>44880</v>
      </c>
      <c r="J701" s="26">
        <f t="shared" si="62"/>
        <v>45655</v>
      </c>
      <c r="K701" s="26" t="str">
        <f t="shared" si="63"/>
        <v>Pro</v>
      </c>
      <c r="L701" s="26" t="str">
        <f t="shared" si="64"/>
        <v>Monthly</v>
      </c>
      <c r="M701" s="26">
        <f t="shared" si="65"/>
        <v>44866</v>
      </c>
      <c r="N701" s="26">
        <f t="shared" si="66"/>
        <v>44958</v>
      </c>
      <c r="O701" s="26">
        <f t="shared" si="66"/>
        <v>44986</v>
      </c>
      <c r="P701" t="str">
        <f>IF(AND('Customer LTV'!$D$5&gt;=$N701,'Customer LTV'!$D$5&lt;$O701),"Y","N")</f>
        <v>N</v>
      </c>
      <c r="Q701" t="str">
        <f>IF(AND('Customer LTV'!$D$6&gt;=$N701,'Customer LTV'!$D$6&lt;$O701),"Y","N")</f>
        <v>N</v>
      </c>
      <c r="R701" t="str">
        <f>INDEX(customers!$F:$F,MATCH(subscriptions!$B701,customers!$A:$A,0))</f>
        <v>Other</v>
      </c>
      <c r="S701" t="str">
        <f>INDEX(customers!$I:$I,MATCH(subscriptions!$B701,customers!$A:$A,0))</f>
        <v>Email</v>
      </c>
    </row>
    <row r="702" spans="1:19" x14ac:dyDescent="0.25">
      <c r="A702" t="s">
        <v>2525</v>
      </c>
      <c r="B702" t="s">
        <v>2514</v>
      </c>
      <c r="C702" t="s">
        <v>18</v>
      </c>
      <c r="D702" t="s">
        <v>4</v>
      </c>
      <c r="E702" s="26">
        <v>45004</v>
      </c>
      <c r="F702" s="26">
        <v>45034</v>
      </c>
      <c r="G702" t="s">
        <v>53</v>
      </c>
      <c r="H702">
        <v>135</v>
      </c>
      <c r="I702" s="26">
        <f t="shared" si="61"/>
        <v>44880</v>
      </c>
      <c r="J702" s="26">
        <f t="shared" si="62"/>
        <v>45655</v>
      </c>
      <c r="K702" s="26" t="str">
        <f t="shared" si="63"/>
        <v>Pro</v>
      </c>
      <c r="L702" s="26" t="str">
        <f t="shared" si="64"/>
        <v>Monthly</v>
      </c>
      <c r="M702" s="26">
        <f t="shared" si="65"/>
        <v>44866</v>
      </c>
      <c r="N702" s="26">
        <f t="shared" si="66"/>
        <v>44986</v>
      </c>
      <c r="O702" s="26">
        <f t="shared" si="66"/>
        <v>45017</v>
      </c>
      <c r="P702" t="str">
        <f>IF(AND('Customer LTV'!$D$5&gt;=$N702,'Customer LTV'!$D$5&lt;$O702),"Y","N")</f>
        <v>N</v>
      </c>
      <c r="Q702" t="str">
        <f>IF(AND('Customer LTV'!$D$6&gt;=$N702,'Customer LTV'!$D$6&lt;$O702),"Y","N")</f>
        <v>N</v>
      </c>
      <c r="R702" t="str">
        <f>INDEX(customers!$F:$F,MATCH(subscriptions!$B702,customers!$A:$A,0))</f>
        <v>Other</v>
      </c>
      <c r="S702" t="str">
        <f>INDEX(customers!$I:$I,MATCH(subscriptions!$B702,customers!$A:$A,0))</f>
        <v>Email</v>
      </c>
    </row>
    <row r="703" spans="1:19" x14ac:dyDescent="0.25">
      <c r="A703" t="s">
        <v>2527</v>
      </c>
      <c r="B703" t="s">
        <v>2514</v>
      </c>
      <c r="C703" t="s">
        <v>18</v>
      </c>
      <c r="D703" t="s">
        <v>4</v>
      </c>
      <c r="E703" s="26">
        <v>45035</v>
      </c>
      <c r="F703" s="26">
        <v>45065</v>
      </c>
      <c r="G703" t="s">
        <v>53</v>
      </c>
      <c r="H703">
        <v>135</v>
      </c>
      <c r="I703" s="26">
        <f t="shared" si="61"/>
        <v>44880</v>
      </c>
      <c r="J703" s="26">
        <f t="shared" si="62"/>
        <v>45655</v>
      </c>
      <c r="K703" s="26" t="str">
        <f t="shared" si="63"/>
        <v>Pro</v>
      </c>
      <c r="L703" s="26" t="str">
        <f t="shared" si="64"/>
        <v>Monthly</v>
      </c>
      <c r="M703" s="26">
        <f t="shared" si="65"/>
        <v>44866</v>
      </c>
      <c r="N703" s="26">
        <f t="shared" si="66"/>
        <v>45017</v>
      </c>
      <c r="O703" s="26">
        <f t="shared" si="66"/>
        <v>45047</v>
      </c>
      <c r="P703" t="str">
        <f>IF(AND('Customer LTV'!$D$5&gt;=$N703,'Customer LTV'!$D$5&lt;$O703),"Y","N")</f>
        <v>N</v>
      </c>
      <c r="Q703" t="str">
        <f>IF(AND('Customer LTV'!$D$6&gt;=$N703,'Customer LTV'!$D$6&lt;$O703),"Y","N")</f>
        <v>N</v>
      </c>
      <c r="R703" t="str">
        <f>INDEX(customers!$F:$F,MATCH(subscriptions!$B703,customers!$A:$A,0))</f>
        <v>Other</v>
      </c>
      <c r="S703" t="str">
        <f>INDEX(customers!$I:$I,MATCH(subscriptions!$B703,customers!$A:$A,0))</f>
        <v>Email</v>
      </c>
    </row>
    <row r="704" spans="1:19" x14ac:dyDescent="0.25">
      <c r="A704" t="s">
        <v>2530</v>
      </c>
      <c r="B704" t="s">
        <v>2514</v>
      </c>
      <c r="C704" t="s">
        <v>18</v>
      </c>
      <c r="D704" t="s">
        <v>4</v>
      </c>
      <c r="E704" s="26">
        <v>45066</v>
      </c>
      <c r="F704" s="26">
        <v>45096</v>
      </c>
      <c r="G704" t="s">
        <v>55</v>
      </c>
      <c r="H704">
        <v>135</v>
      </c>
      <c r="I704" s="26">
        <f t="shared" si="61"/>
        <v>44880</v>
      </c>
      <c r="J704" s="26">
        <f t="shared" si="62"/>
        <v>45655</v>
      </c>
      <c r="K704" s="26" t="str">
        <f t="shared" si="63"/>
        <v>Pro</v>
      </c>
      <c r="L704" s="26" t="str">
        <f t="shared" si="64"/>
        <v>Monthly</v>
      </c>
      <c r="M704" s="26">
        <f t="shared" si="65"/>
        <v>44866</v>
      </c>
      <c r="N704" s="26">
        <f t="shared" si="66"/>
        <v>45047</v>
      </c>
      <c r="O704" s="26">
        <f t="shared" si="66"/>
        <v>45078</v>
      </c>
      <c r="P704" t="str">
        <f>IF(AND('Customer LTV'!$D$5&gt;=$N704,'Customer LTV'!$D$5&lt;$O704),"Y","N")</f>
        <v>N</v>
      </c>
      <c r="Q704" t="str">
        <f>IF(AND('Customer LTV'!$D$6&gt;=$N704,'Customer LTV'!$D$6&lt;$O704),"Y","N")</f>
        <v>N</v>
      </c>
      <c r="R704" t="str">
        <f>INDEX(customers!$F:$F,MATCH(subscriptions!$B704,customers!$A:$A,0))</f>
        <v>Other</v>
      </c>
      <c r="S704" t="str">
        <f>INDEX(customers!$I:$I,MATCH(subscriptions!$B704,customers!$A:$A,0))</f>
        <v>Email</v>
      </c>
    </row>
    <row r="705" spans="1:19" x14ac:dyDescent="0.25">
      <c r="A705" t="s">
        <v>2532</v>
      </c>
      <c r="B705" t="s">
        <v>2514</v>
      </c>
      <c r="C705" t="s">
        <v>19</v>
      </c>
      <c r="D705" t="s">
        <v>4</v>
      </c>
      <c r="E705" s="26">
        <v>45097</v>
      </c>
      <c r="F705" s="26">
        <v>45127</v>
      </c>
      <c r="G705" t="s">
        <v>53</v>
      </c>
      <c r="H705">
        <v>315</v>
      </c>
      <c r="I705" s="26">
        <f t="shared" si="61"/>
        <v>44880</v>
      </c>
      <c r="J705" s="26">
        <f t="shared" si="62"/>
        <v>45655</v>
      </c>
      <c r="K705" s="26" t="str">
        <f t="shared" si="63"/>
        <v>Pro</v>
      </c>
      <c r="L705" s="26" t="str">
        <f t="shared" si="64"/>
        <v>Monthly</v>
      </c>
      <c r="M705" s="26">
        <f t="shared" si="65"/>
        <v>44866</v>
      </c>
      <c r="N705" s="26">
        <f t="shared" si="66"/>
        <v>45078</v>
      </c>
      <c r="O705" s="26">
        <f t="shared" si="66"/>
        <v>45108</v>
      </c>
      <c r="P705" t="str">
        <f>IF(AND('Customer LTV'!$D$5&gt;=$N705,'Customer LTV'!$D$5&lt;$O705),"Y","N")</f>
        <v>N</v>
      </c>
      <c r="Q705" t="str">
        <f>IF(AND('Customer LTV'!$D$6&gt;=$N705,'Customer LTV'!$D$6&lt;$O705),"Y","N")</f>
        <v>N</v>
      </c>
      <c r="R705" t="str">
        <f>INDEX(customers!$F:$F,MATCH(subscriptions!$B705,customers!$A:$A,0))</f>
        <v>Other</v>
      </c>
      <c r="S705" t="str">
        <f>INDEX(customers!$I:$I,MATCH(subscriptions!$B705,customers!$A:$A,0))</f>
        <v>Email</v>
      </c>
    </row>
    <row r="706" spans="1:19" x14ac:dyDescent="0.25">
      <c r="A706" t="s">
        <v>2535</v>
      </c>
      <c r="B706" t="s">
        <v>2514</v>
      </c>
      <c r="C706" t="s">
        <v>19</v>
      </c>
      <c r="D706" t="s">
        <v>4</v>
      </c>
      <c r="E706" s="26">
        <v>45128</v>
      </c>
      <c r="F706" s="26">
        <v>45158</v>
      </c>
      <c r="G706" t="s">
        <v>53</v>
      </c>
      <c r="H706">
        <v>315</v>
      </c>
      <c r="I706" s="26">
        <f t="shared" ref="I706:I769" si="67">_xlfn.MINIFS($E:$E,$B:$B,B706)</f>
        <v>44880</v>
      </c>
      <c r="J706" s="26">
        <f t="shared" ref="J706:J769" si="68">_xlfn.MAXIFS($E:$E,$B:$B,B706)</f>
        <v>45655</v>
      </c>
      <c r="K706" s="26" t="str">
        <f t="shared" si="63"/>
        <v>Pro</v>
      </c>
      <c r="L706" s="26" t="str">
        <f t="shared" si="64"/>
        <v>Monthly</v>
      </c>
      <c r="M706" s="26">
        <f t="shared" si="65"/>
        <v>44866</v>
      </c>
      <c r="N706" s="26">
        <f t="shared" si="66"/>
        <v>45108</v>
      </c>
      <c r="O706" s="26">
        <f t="shared" si="66"/>
        <v>45139</v>
      </c>
      <c r="P706" t="str">
        <f>IF(AND('Customer LTV'!$D$5&gt;=$N706,'Customer LTV'!$D$5&lt;$O706),"Y","N")</f>
        <v>N</v>
      </c>
      <c r="Q706" t="str">
        <f>IF(AND('Customer LTV'!$D$6&gt;=$N706,'Customer LTV'!$D$6&lt;$O706),"Y","N")</f>
        <v>N</v>
      </c>
      <c r="R706" t="str">
        <f>INDEX(customers!$F:$F,MATCH(subscriptions!$B706,customers!$A:$A,0))</f>
        <v>Other</v>
      </c>
      <c r="S706" t="str">
        <f>INDEX(customers!$I:$I,MATCH(subscriptions!$B706,customers!$A:$A,0))</f>
        <v>Email</v>
      </c>
    </row>
    <row r="707" spans="1:19" x14ac:dyDescent="0.25">
      <c r="A707" t="s">
        <v>2537</v>
      </c>
      <c r="B707" t="s">
        <v>2514</v>
      </c>
      <c r="C707" t="s">
        <v>19</v>
      </c>
      <c r="D707" t="s">
        <v>4</v>
      </c>
      <c r="E707" s="26">
        <v>45159</v>
      </c>
      <c r="F707" s="26">
        <v>45189</v>
      </c>
      <c r="G707" t="s">
        <v>53</v>
      </c>
      <c r="H707">
        <v>315</v>
      </c>
      <c r="I707" s="26">
        <f t="shared" si="67"/>
        <v>44880</v>
      </c>
      <c r="J707" s="26">
        <f t="shared" si="68"/>
        <v>45655</v>
      </c>
      <c r="K707" s="26" t="str">
        <f t="shared" ref="K707:K770" si="69">INDEX($C:$C,MATCH($I707,$E:$E,0))</f>
        <v>Pro</v>
      </c>
      <c r="L707" s="26" t="str">
        <f t="shared" ref="L707:L770" si="70">INDEX($D:$D,MATCH($I707,$E:$E,0))</f>
        <v>Monthly</v>
      </c>
      <c r="M707" s="26">
        <f t="shared" ref="M707:M770" si="71">EOMONTH(I707,-1)+1</f>
        <v>44866</v>
      </c>
      <c r="N707" s="26">
        <f t="shared" si="66"/>
        <v>45139</v>
      </c>
      <c r="O707" s="26">
        <f t="shared" si="66"/>
        <v>45170</v>
      </c>
      <c r="P707" t="str">
        <f>IF(AND('Customer LTV'!$D$5&gt;=$N707,'Customer LTV'!$D$5&lt;$O707),"Y","N")</f>
        <v>N</v>
      </c>
      <c r="Q707" t="str">
        <f>IF(AND('Customer LTV'!$D$6&gt;=$N707,'Customer LTV'!$D$6&lt;$O707),"Y","N")</f>
        <v>N</v>
      </c>
      <c r="R707" t="str">
        <f>INDEX(customers!$F:$F,MATCH(subscriptions!$B707,customers!$A:$A,0))</f>
        <v>Other</v>
      </c>
      <c r="S707" t="str">
        <f>INDEX(customers!$I:$I,MATCH(subscriptions!$B707,customers!$A:$A,0))</f>
        <v>Email</v>
      </c>
    </row>
    <row r="708" spans="1:19" x14ac:dyDescent="0.25">
      <c r="A708" t="s">
        <v>2539</v>
      </c>
      <c r="B708" t="s">
        <v>2514</v>
      </c>
      <c r="C708" t="s">
        <v>19</v>
      </c>
      <c r="D708" t="s">
        <v>4</v>
      </c>
      <c r="E708" s="26">
        <v>45190</v>
      </c>
      <c r="F708" s="26">
        <v>45220</v>
      </c>
      <c r="G708" t="s">
        <v>53</v>
      </c>
      <c r="H708">
        <v>315</v>
      </c>
      <c r="I708" s="26">
        <f t="shared" si="67"/>
        <v>44880</v>
      </c>
      <c r="J708" s="26">
        <f t="shared" si="68"/>
        <v>45655</v>
      </c>
      <c r="K708" s="26" t="str">
        <f t="shared" si="69"/>
        <v>Pro</v>
      </c>
      <c r="L708" s="26" t="str">
        <f t="shared" si="70"/>
        <v>Monthly</v>
      </c>
      <c r="M708" s="26">
        <f t="shared" si="71"/>
        <v>44866</v>
      </c>
      <c r="N708" s="26">
        <f t="shared" si="66"/>
        <v>45170</v>
      </c>
      <c r="O708" s="26">
        <f t="shared" si="66"/>
        <v>45200</v>
      </c>
      <c r="P708" t="str">
        <f>IF(AND('Customer LTV'!$D$5&gt;=$N708,'Customer LTV'!$D$5&lt;$O708),"Y","N")</f>
        <v>N</v>
      </c>
      <c r="Q708" t="str">
        <f>IF(AND('Customer LTV'!$D$6&gt;=$N708,'Customer LTV'!$D$6&lt;$O708),"Y","N")</f>
        <v>N</v>
      </c>
      <c r="R708" t="str">
        <f>INDEX(customers!$F:$F,MATCH(subscriptions!$B708,customers!$A:$A,0))</f>
        <v>Other</v>
      </c>
      <c r="S708" t="str">
        <f>INDEX(customers!$I:$I,MATCH(subscriptions!$B708,customers!$A:$A,0))</f>
        <v>Email</v>
      </c>
    </row>
    <row r="709" spans="1:19" x14ac:dyDescent="0.25">
      <c r="A709" t="s">
        <v>2542</v>
      </c>
      <c r="B709" t="s">
        <v>2514</v>
      </c>
      <c r="C709" t="s">
        <v>19</v>
      </c>
      <c r="D709" t="s">
        <v>4</v>
      </c>
      <c r="E709" s="26">
        <v>45221</v>
      </c>
      <c r="F709" s="26">
        <v>45251</v>
      </c>
      <c r="G709" t="s">
        <v>53</v>
      </c>
      <c r="H709">
        <v>315</v>
      </c>
      <c r="I709" s="26">
        <f t="shared" si="67"/>
        <v>44880</v>
      </c>
      <c r="J709" s="26">
        <f t="shared" si="68"/>
        <v>45655</v>
      </c>
      <c r="K709" s="26" t="str">
        <f t="shared" si="69"/>
        <v>Pro</v>
      </c>
      <c r="L709" s="26" t="str">
        <f t="shared" si="70"/>
        <v>Monthly</v>
      </c>
      <c r="M709" s="26">
        <f t="shared" si="71"/>
        <v>44866</v>
      </c>
      <c r="N709" s="26">
        <f t="shared" si="66"/>
        <v>45200</v>
      </c>
      <c r="O709" s="26">
        <f t="shared" si="66"/>
        <v>45231</v>
      </c>
      <c r="P709" t="str">
        <f>IF(AND('Customer LTV'!$D$5&gt;=$N709,'Customer LTV'!$D$5&lt;$O709),"Y","N")</f>
        <v>N</v>
      </c>
      <c r="Q709" t="str">
        <f>IF(AND('Customer LTV'!$D$6&gt;=$N709,'Customer LTV'!$D$6&lt;$O709),"Y","N")</f>
        <v>N</v>
      </c>
      <c r="R709" t="str">
        <f>INDEX(customers!$F:$F,MATCH(subscriptions!$B709,customers!$A:$A,0))</f>
        <v>Other</v>
      </c>
      <c r="S709" t="str">
        <f>INDEX(customers!$I:$I,MATCH(subscriptions!$B709,customers!$A:$A,0))</f>
        <v>Email</v>
      </c>
    </row>
    <row r="710" spans="1:19" x14ac:dyDescent="0.25">
      <c r="A710" t="s">
        <v>2544</v>
      </c>
      <c r="B710" t="s">
        <v>2514</v>
      </c>
      <c r="C710" t="s">
        <v>19</v>
      </c>
      <c r="D710" t="s">
        <v>4</v>
      </c>
      <c r="E710" s="26">
        <v>45252</v>
      </c>
      <c r="F710" s="26">
        <v>45282</v>
      </c>
      <c r="G710" t="s">
        <v>53</v>
      </c>
      <c r="H710">
        <v>315</v>
      </c>
      <c r="I710" s="26">
        <f t="shared" si="67"/>
        <v>44880</v>
      </c>
      <c r="J710" s="26">
        <f t="shared" si="68"/>
        <v>45655</v>
      </c>
      <c r="K710" s="26" t="str">
        <f t="shared" si="69"/>
        <v>Pro</v>
      </c>
      <c r="L710" s="26" t="str">
        <f t="shared" si="70"/>
        <v>Monthly</v>
      </c>
      <c r="M710" s="26">
        <f t="shared" si="71"/>
        <v>44866</v>
      </c>
      <c r="N710" s="26">
        <f t="shared" si="66"/>
        <v>45231</v>
      </c>
      <c r="O710" s="26">
        <f t="shared" si="66"/>
        <v>45261</v>
      </c>
      <c r="P710" t="str">
        <f>IF(AND('Customer LTV'!$D$5&gt;=$N710,'Customer LTV'!$D$5&lt;$O710),"Y","N")</f>
        <v>N</v>
      </c>
      <c r="Q710" t="str">
        <f>IF(AND('Customer LTV'!$D$6&gt;=$N710,'Customer LTV'!$D$6&lt;$O710),"Y","N")</f>
        <v>N</v>
      </c>
      <c r="R710" t="str">
        <f>INDEX(customers!$F:$F,MATCH(subscriptions!$B710,customers!$A:$A,0))</f>
        <v>Other</v>
      </c>
      <c r="S710" t="str">
        <f>INDEX(customers!$I:$I,MATCH(subscriptions!$B710,customers!$A:$A,0))</f>
        <v>Email</v>
      </c>
    </row>
    <row r="711" spans="1:19" x14ac:dyDescent="0.25">
      <c r="A711" t="s">
        <v>2547</v>
      </c>
      <c r="B711" t="s">
        <v>2514</v>
      </c>
      <c r="C711" t="s">
        <v>19</v>
      </c>
      <c r="D711" t="s">
        <v>4</v>
      </c>
      <c r="E711" s="26">
        <v>45283</v>
      </c>
      <c r="F711" s="26">
        <v>45313</v>
      </c>
      <c r="G711" t="s">
        <v>53</v>
      </c>
      <c r="H711">
        <v>315</v>
      </c>
      <c r="I711" s="26">
        <f t="shared" si="67"/>
        <v>44880</v>
      </c>
      <c r="J711" s="26">
        <f t="shared" si="68"/>
        <v>45655</v>
      </c>
      <c r="K711" s="26" t="str">
        <f t="shared" si="69"/>
        <v>Pro</v>
      </c>
      <c r="L711" s="26" t="str">
        <f t="shared" si="70"/>
        <v>Monthly</v>
      </c>
      <c r="M711" s="26">
        <f t="shared" si="71"/>
        <v>44866</v>
      </c>
      <c r="N711" s="26">
        <f t="shared" si="66"/>
        <v>45261</v>
      </c>
      <c r="O711" s="26">
        <f t="shared" si="66"/>
        <v>45292</v>
      </c>
      <c r="P711" t="str">
        <f>IF(AND('Customer LTV'!$D$5&gt;=$N711,'Customer LTV'!$D$5&lt;$O711),"Y","N")</f>
        <v>N</v>
      </c>
      <c r="Q711" t="str">
        <f>IF(AND('Customer LTV'!$D$6&gt;=$N711,'Customer LTV'!$D$6&lt;$O711),"Y","N")</f>
        <v>Y</v>
      </c>
      <c r="R711" t="str">
        <f>INDEX(customers!$F:$F,MATCH(subscriptions!$B711,customers!$A:$A,0))</f>
        <v>Other</v>
      </c>
      <c r="S711" t="str">
        <f>INDEX(customers!$I:$I,MATCH(subscriptions!$B711,customers!$A:$A,0))</f>
        <v>Email</v>
      </c>
    </row>
    <row r="712" spans="1:19" x14ac:dyDescent="0.25">
      <c r="A712" t="s">
        <v>2549</v>
      </c>
      <c r="B712" t="s">
        <v>2514</v>
      </c>
      <c r="C712" t="s">
        <v>19</v>
      </c>
      <c r="D712" t="s">
        <v>4</v>
      </c>
      <c r="E712" s="26">
        <v>45314</v>
      </c>
      <c r="F712" s="26">
        <v>45344</v>
      </c>
      <c r="G712" t="s">
        <v>54</v>
      </c>
      <c r="H712">
        <v>315</v>
      </c>
      <c r="I712" s="26">
        <f t="shared" si="67"/>
        <v>44880</v>
      </c>
      <c r="J712" s="26">
        <f t="shared" si="68"/>
        <v>45655</v>
      </c>
      <c r="K712" s="26" t="str">
        <f t="shared" si="69"/>
        <v>Pro</v>
      </c>
      <c r="L712" s="26" t="str">
        <f t="shared" si="70"/>
        <v>Monthly</v>
      </c>
      <c r="M712" s="26">
        <f t="shared" si="71"/>
        <v>44866</v>
      </c>
      <c r="N712" s="26">
        <f t="shared" si="66"/>
        <v>45292</v>
      </c>
      <c r="O712" s="26">
        <f t="shared" si="66"/>
        <v>45323</v>
      </c>
      <c r="P712" t="str">
        <f>IF(AND('Customer LTV'!$D$5&gt;=$N712,'Customer LTV'!$D$5&lt;$O712),"Y","N")</f>
        <v>N</v>
      </c>
      <c r="Q712" t="str">
        <f>IF(AND('Customer LTV'!$D$6&gt;=$N712,'Customer LTV'!$D$6&lt;$O712),"Y","N")</f>
        <v>N</v>
      </c>
      <c r="R712" t="str">
        <f>INDEX(customers!$F:$F,MATCH(subscriptions!$B712,customers!$A:$A,0))</f>
        <v>Other</v>
      </c>
      <c r="S712" t="str">
        <f>INDEX(customers!$I:$I,MATCH(subscriptions!$B712,customers!$A:$A,0))</f>
        <v>Email</v>
      </c>
    </row>
    <row r="713" spans="1:19" x14ac:dyDescent="0.25">
      <c r="A713" t="s">
        <v>2551</v>
      </c>
      <c r="B713" t="s">
        <v>2514</v>
      </c>
      <c r="C713" t="s">
        <v>18</v>
      </c>
      <c r="D713" t="s">
        <v>4</v>
      </c>
      <c r="E713" s="26">
        <v>45345</v>
      </c>
      <c r="F713" s="26">
        <v>45375</v>
      </c>
      <c r="G713" t="s">
        <v>53</v>
      </c>
      <c r="H713">
        <v>135</v>
      </c>
      <c r="I713" s="26">
        <f t="shared" si="67"/>
        <v>44880</v>
      </c>
      <c r="J713" s="26">
        <f t="shared" si="68"/>
        <v>45655</v>
      </c>
      <c r="K713" s="26" t="str">
        <f t="shared" si="69"/>
        <v>Pro</v>
      </c>
      <c r="L713" s="26" t="str">
        <f t="shared" si="70"/>
        <v>Monthly</v>
      </c>
      <c r="M713" s="26">
        <f t="shared" si="71"/>
        <v>44866</v>
      </c>
      <c r="N713" s="26">
        <f t="shared" si="66"/>
        <v>45323</v>
      </c>
      <c r="O713" s="26">
        <f t="shared" si="66"/>
        <v>45352</v>
      </c>
      <c r="P713" t="str">
        <f>IF(AND('Customer LTV'!$D$5&gt;=$N713,'Customer LTV'!$D$5&lt;$O713),"Y","N")</f>
        <v>N</v>
      </c>
      <c r="Q713" t="str">
        <f>IF(AND('Customer LTV'!$D$6&gt;=$N713,'Customer LTV'!$D$6&lt;$O713),"Y","N")</f>
        <v>N</v>
      </c>
      <c r="R713" t="str">
        <f>INDEX(customers!$F:$F,MATCH(subscriptions!$B713,customers!$A:$A,0))</f>
        <v>Other</v>
      </c>
      <c r="S713" t="str">
        <f>INDEX(customers!$I:$I,MATCH(subscriptions!$B713,customers!$A:$A,0))</f>
        <v>Email</v>
      </c>
    </row>
    <row r="714" spans="1:19" x14ac:dyDescent="0.25">
      <c r="A714" t="s">
        <v>2554</v>
      </c>
      <c r="B714" t="s">
        <v>2514</v>
      </c>
      <c r="C714" t="s">
        <v>18</v>
      </c>
      <c r="D714" t="s">
        <v>4</v>
      </c>
      <c r="E714" s="26">
        <v>45376</v>
      </c>
      <c r="F714" s="26">
        <v>45406</v>
      </c>
      <c r="G714" t="s">
        <v>53</v>
      </c>
      <c r="H714">
        <v>135</v>
      </c>
      <c r="I714" s="26">
        <f t="shared" si="67"/>
        <v>44880</v>
      </c>
      <c r="J714" s="26">
        <f t="shared" si="68"/>
        <v>45655</v>
      </c>
      <c r="K714" s="26" t="str">
        <f t="shared" si="69"/>
        <v>Pro</v>
      </c>
      <c r="L714" s="26" t="str">
        <f t="shared" si="70"/>
        <v>Monthly</v>
      </c>
      <c r="M714" s="26">
        <f t="shared" si="71"/>
        <v>44866</v>
      </c>
      <c r="N714" s="26">
        <f t="shared" si="66"/>
        <v>45352</v>
      </c>
      <c r="O714" s="26">
        <f t="shared" si="66"/>
        <v>45383</v>
      </c>
      <c r="P714" t="str">
        <f>IF(AND('Customer LTV'!$D$5&gt;=$N714,'Customer LTV'!$D$5&lt;$O714),"Y","N")</f>
        <v>N</v>
      </c>
      <c r="Q714" t="str">
        <f>IF(AND('Customer LTV'!$D$6&gt;=$N714,'Customer LTV'!$D$6&lt;$O714),"Y","N")</f>
        <v>N</v>
      </c>
      <c r="R714" t="str">
        <f>INDEX(customers!$F:$F,MATCH(subscriptions!$B714,customers!$A:$A,0))</f>
        <v>Other</v>
      </c>
      <c r="S714" t="str">
        <f>INDEX(customers!$I:$I,MATCH(subscriptions!$B714,customers!$A:$A,0))</f>
        <v>Email</v>
      </c>
    </row>
    <row r="715" spans="1:19" x14ac:dyDescent="0.25">
      <c r="A715" t="s">
        <v>2556</v>
      </c>
      <c r="B715" t="s">
        <v>2514</v>
      </c>
      <c r="C715" t="s">
        <v>18</v>
      </c>
      <c r="D715" t="s">
        <v>4</v>
      </c>
      <c r="E715" s="26">
        <v>45407</v>
      </c>
      <c r="F715" s="26">
        <v>45437</v>
      </c>
      <c r="G715" t="s">
        <v>53</v>
      </c>
      <c r="H715">
        <v>135</v>
      </c>
      <c r="I715" s="26">
        <f t="shared" si="67"/>
        <v>44880</v>
      </c>
      <c r="J715" s="26">
        <f t="shared" si="68"/>
        <v>45655</v>
      </c>
      <c r="K715" s="26" t="str">
        <f t="shared" si="69"/>
        <v>Pro</v>
      </c>
      <c r="L715" s="26" t="str">
        <f t="shared" si="70"/>
        <v>Monthly</v>
      </c>
      <c r="M715" s="26">
        <f t="shared" si="71"/>
        <v>44866</v>
      </c>
      <c r="N715" s="26">
        <f t="shared" si="66"/>
        <v>45383</v>
      </c>
      <c r="O715" s="26">
        <f t="shared" si="66"/>
        <v>45413</v>
      </c>
      <c r="P715" t="str">
        <f>IF(AND('Customer LTV'!$D$5&gt;=$N715,'Customer LTV'!$D$5&lt;$O715),"Y","N")</f>
        <v>N</v>
      </c>
      <c r="Q715" t="str">
        <f>IF(AND('Customer LTV'!$D$6&gt;=$N715,'Customer LTV'!$D$6&lt;$O715),"Y","N")</f>
        <v>N</v>
      </c>
      <c r="R715" t="str">
        <f>INDEX(customers!$F:$F,MATCH(subscriptions!$B715,customers!$A:$A,0))</f>
        <v>Other</v>
      </c>
      <c r="S715" t="str">
        <f>INDEX(customers!$I:$I,MATCH(subscriptions!$B715,customers!$A:$A,0))</f>
        <v>Email</v>
      </c>
    </row>
    <row r="716" spans="1:19" x14ac:dyDescent="0.25">
      <c r="A716" t="s">
        <v>2559</v>
      </c>
      <c r="B716" t="s">
        <v>2514</v>
      </c>
      <c r="C716" t="s">
        <v>18</v>
      </c>
      <c r="D716" t="s">
        <v>4</v>
      </c>
      <c r="E716" s="26">
        <v>45438</v>
      </c>
      <c r="F716" s="26">
        <v>45468</v>
      </c>
      <c r="G716" t="s">
        <v>53</v>
      </c>
      <c r="H716">
        <v>135</v>
      </c>
      <c r="I716" s="26">
        <f t="shared" si="67"/>
        <v>44880</v>
      </c>
      <c r="J716" s="26">
        <f t="shared" si="68"/>
        <v>45655</v>
      </c>
      <c r="K716" s="26" t="str">
        <f t="shared" si="69"/>
        <v>Pro</v>
      </c>
      <c r="L716" s="26" t="str">
        <f t="shared" si="70"/>
        <v>Monthly</v>
      </c>
      <c r="M716" s="26">
        <f t="shared" si="71"/>
        <v>44866</v>
      </c>
      <c r="N716" s="26">
        <f t="shared" si="66"/>
        <v>45413</v>
      </c>
      <c r="O716" s="26">
        <f t="shared" si="66"/>
        <v>45444</v>
      </c>
      <c r="P716" t="str">
        <f>IF(AND('Customer LTV'!$D$5&gt;=$N716,'Customer LTV'!$D$5&lt;$O716),"Y","N")</f>
        <v>N</v>
      </c>
      <c r="Q716" t="str">
        <f>IF(AND('Customer LTV'!$D$6&gt;=$N716,'Customer LTV'!$D$6&lt;$O716),"Y","N")</f>
        <v>N</v>
      </c>
      <c r="R716" t="str">
        <f>INDEX(customers!$F:$F,MATCH(subscriptions!$B716,customers!$A:$A,0))</f>
        <v>Other</v>
      </c>
      <c r="S716" t="str">
        <f>INDEX(customers!$I:$I,MATCH(subscriptions!$B716,customers!$A:$A,0))</f>
        <v>Email</v>
      </c>
    </row>
    <row r="717" spans="1:19" x14ac:dyDescent="0.25">
      <c r="A717" t="s">
        <v>2561</v>
      </c>
      <c r="B717" t="s">
        <v>2514</v>
      </c>
      <c r="C717" t="s">
        <v>18</v>
      </c>
      <c r="D717" t="s">
        <v>4</v>
      </c>
      <c r="E717" s="26">
        <v>45469</v>
      </c>
      <c r="F717" s="26">
        <v>45499</v>
      </c>
      <c r="G717" t="s">
        <v>55</v>
      </c>
      <c r="H717">
        <v>135</v>
      </c>
      <c r="I717" s="26">
        <f t="shared" si="67"/>
        <v>44880</v>
      </c>
      <c r="J717" s="26">
        <f t="shared" si="68"/>
        <v>45655</v>
      </c>
      <c r="K717" s="26" t="str">
        <f t="shared" si="69"/>
        <v>Pro</v>
      </c>
      <c r="L717" s="26" t="str">
        <f t="shared" si="70"/>
        <v>Monthly</v>
      </c>
      <c r="M717" s="26">
        <f t="shared" si="71"/>
        <v>44866</v>
      </c>
      <c r="N717" s="26">
        <f t="shared" si="66"/>
        <v>45444</v>
      </c>
      <c r="O717" s="26">
        <f t="shared" si="66"/>
        <v>45474</v>
      </c>
      <c r="P717" t="str">
        <f>IF(AND('Customer LTV'!$D$5&gt;=$N717,'Customer LTV'!$D$5&lt;$O717),"Y","N")</f>
        <v>N</v>
      </c>
      <c r="Q717" t="str">
        <f>IF(AND('Customer LTV'!$D$6&gt;=$N717,'Customer LTV'!$D$6&lt;$O717),"Y","N")</f>
        <v>N</v>
      </c>
      <c r="R717" t="str">
        <f>INDEX(customers!$F:$F,MATCH(subscriptions!$B717,customers!$A:$A,0))</f>
        <v>Other</v>
      </c>
      <c r="S717" t="str">
        <f>INDEX(customers!$I:$I,MATCH(subscriptions!$B717,customers!$A:$A,0))</f>
        <v>Email</v>
      </c>
    </row>
    <row r="718" spans="1:19" x14ac:dyDescent="0.25">
      <c r="A718" t="s">
        <v>2564</v>
      </c>
      <c r="B718" t="s">
        <v>2514</v>
      </c>
      <c r="C718" t="s">
        <v>19</v>
      </c>
      <c r="D718" t="s">
        <v>4</v>
      </c>
      <c r="E718" s="26">
        <v>45500</v>
      </c>
      <c r="F718" s="26">
        <v>45530</v>
      </c>
      <c r="G718" t="s">
        <v>54</v>
      </c>
      <c r="H718">
        <v>315</v>
      </c>
      <c r="I718" s="26">
        <f t="shared" si="67"/>
        <v>44880</v>
      </c>
      <c r="J718" s="26">
        <f t="shared" si="68"/>
        <v>45655</v>
      </c>
      <c r="K718" s="26" t="str">
        <f t="shared" si="69"/>
        <v>Pro</v>
      </c>
      <c r="L718" s="26" t="str">
        <f t="shared" si="70"/>
        <v>Monthly</v>
      </c>
      <c r="M718" s="26">
        <f t="shared" si="71"/>
        <v>44866</v>
      </c>
      <c r="N718" s="26">
        <f t="shared" si="66"/>
        <v>45474</v>
      </c>
      <c r="O718" s="26">
        <f t="shared" si="66"/>
        <v>45505</v>
      </c>
      <c r="P718" t="str">
        <f>IF(AND('Customer LTV'!$D$5&gt;=$N718,'Customer LTV'!$D$5&lt;$O718),"Y","N")</f>
        <v>N</v>
      </c>
      <c r="Q718" t="str">
        <f>IF(AND('Customer LTV'!$D$6&gt;=$N718,'Customer LTV'!$D$6&lt;$O718),"Y","N")</f>
        <v>N</v>
      </c>
      <c r="R718" t="str">
        <f>INDEX(customers!$F:$F,MATCH(subscriptions!$B718,customers!$A:$A,0))</f>
        <v>Other</v>
      </c>
      <c r="S718" t="str">
        <f>INDEX(customers!$I:$I,MATCH(subscriptions!$B718,customers!$A:$A,0))</f>
        <v>Email</v>
      </c>
    </row>
    <row r="719" spans="1:19" x14ac:dyDescent="0.25">
      <c r="A719" t="s">
        <v>2566</v>
      </c>
      <c r="B719" t="s">
        <v>2514</v>
      </c>
      <c r="C719" t="s">
        <v>18</v>
      </c>
      <c r="D719" t="s">
        <v>4</v>
      </c>
      <c r="E719" s="26">
        <v>45531</v>
      </c>
      <c r="F719" s="26">
        <v>45561</v>
      </c>
      <c r="G719" t="s">
        <v>54</v>
      </c>
      <c r="H719">
        <v>135</v>
      </c>
      <c r="I719" s="26">
        <f t="shared" si="67"/>
        <v>44880</v>
      </c>
      <c r="J719" s="26">
        <f t="shared" si="68"/>
        <v>45655</v>
      </c>
      <c r="K719" s="26" t="str">
        <f t="shared" si="69"/>
        <v>Pro</v>
      </c>
      <c r="L719" s="26" t="str">
        <f t="shared" si="70"/>
        <v>Monthly</v>
      </c>
      <c r="M719" s="26">
        <f t="shared" si="71"/>
        <v>44866</v>
      </c>
      <c r="N719" s="26">
        <f t="shared" si="66"/>
        <v>45505</v>
      </c>
      <c r="O719" s="26">
        <f t="shared" si="66"/>
        <v>45536</v>
      </c>
      <c r="P719" t="str">
        <f>IF(AND('Customer LTV'!$D$5&gt;=$N719,'Customer LTV'!$D$5&lt;$O719),"Y","N")</f>
        <v>N</v>
      </c>
      <c r="Q719" t="str">
        <f>IF(AND('Customer LTV'!$D$6&gt;=$N719,'Customer LTV'!$D$6&lt;$O719),"Y","N")</f>
        <v>N</v>
      </c>
      <c r="R719" t="str">
        <f>INDEX(customers!$F:$F,MATCH(subscriptions!$B719,customers!$A:$A,0))</f>
        <v>Other</v>
      </c>
      <c r="S719" t="str">
        <f>INDEX(customers!$I:$I,MATCH(subscriptions!$B719,customers!$A:$A,0))</f>
        <v>Email</v>
      </c>
    </row>
    <row r="720" spans="1:19" x14ac:dyDescent="0.25">
      <c r="A720" t="s">
        <v>2568</v>
      </c>
      <c r="B720" t="s">
        <v>2514</v>
      </c>
      <c r="C720" t="s">
        <v>17</v>
      </c>
      <c r="D720" t="s">
        <v>4</v>
      </c>
      <c r="E720" s="26">
        <v>45562</v>
      </c>
      <c r="F720" s="26">
        <v>45592</v>
      </c>
      <c r="G720" t="s">
        <v>53</v>
      </c>
      <c r="H720">
        <v>75</v>
      </c>
      <c r="I720" s="26">
        <f t="shared" si="67"/>
        <v>44880</v>
      </c>
      <c r="J720" s="26">
        <f t="shared" si="68"/>
        <v>45655</v>
      </c>
      <c r="K720" s="26" t="str">
        <f t="shared" si="69"/>
        <v>Pro</v>
      </c>
      <c r="L720" s="26" t="str">
        <f t="shared" si="70"/>
        <v>Monthly</v>
      </c>
      <c r="M720" s="26">
        <f t="shared" si="71"/>
        <v>44866</v>
      </c>
      <c r="N720" s="26">
        <f t="shared" si="66"/>
        <v>45536</v>
      </c>
      <c r="O720" s="26">
        <f t="shared" si="66"/>
        <v>45566</v>
      </c>
      <c r="P720" t="str">
        <f>IF(AND('Customer LTV'!$D$5&gt;=$N720,'Customer LTV'!$D$5&lt;$O720),"Y","N")</f>
        <v>N</v>
      </c>
      <c r="Q720" t="str">
        <f>IF(AND('Customer LTV'!$D$6&gt;=$N720,'Customer LTV'!$D$6&lt;$O720),"Y","N")</f>
        <v>N</v>
      </c>
      <c r="R720" t="str">
        <f>INDEX(customers!$F:$F,MATCH(subscriptions!$B720,customers!$A:$A,0))</f>
        <v>Other</v>
      </c>
      <c r="S720" t="str">
        <f>INDEX(customers!$I:$I,MATCH(subscriptions!$B720,customers!$A:$A,0))</f>
        <v>Email</v>
      </c>
    </row>
    <row r="721" spans="1:19" x14ac:dyDescent="0.25">
      <c r="A721" t="s">
        <v>2571</v>
      </c>
      <c r="B721" t="s">
        <v>2514</v>
      </c>
      <c r="C721" t="s">
        <v>17</v>
      </c>
      <c r="D721" t="s">
        <v>4</v>
      </c>
      <c r="E721" s="26">
        <v>45593</v>
      </c>
      <c r="F721" s="26">
        <v>45623</v>
      </c>
      <c r="G721" t="s">
        <v>53</v>
      </c>
      <c r="H721">
        <v>75</v>
      </c>
      <c r="I721" s="26">
        <f t="shared" si="67"/>
        <v>44880</v>
      </c>
      <c r="J721" s="26">
        <f t="shared" si="68"/>
        <v>45655</v>
      </c>
      <c r="K721" s="26" t="str">
        <f t="shared" si="69"/>
        <v>Pro</v>
      </c>
      <c r="L721" s="26" t="str">
        <f t="shared" si="70"/>
        <v>Monthly</v>
      </c>
      <c r="M721" s="26">
        <f t="shared" si="71"/>
        <v>44866</v>
      </c>
      <c r="N721" s="26">
        <f t="shared" si="66"/>
        <v>45566</v>
      </c>
      <c r="O721" s="26">
        <f t="shared" si="66"/>
        <v>45597</v>
      </c>
      <c r="P721" t="str">
        <f>IF(AND('Customer LTV'!$D$5&gt;=$N721,'Customer LTV'!$D$5&lt;$O721),"Y","N")</f>
        <v>N</v>
      </c>
      <c r="Q721" t="str">
        <f>IF(AND('Customer LTV'!$D$6&gt;=$N721,'Customer LTV'!$D$6&lt;$O721),"Y","N")</f>
        <v>N</v>
      </c>
      <c r="R721" t="str">
        <f>INDEX(customers!$F:$F,MATCH(subscriptions!$B721,customers!$A:$A,0))</f>
        <v>Other</v>
      </c>
      <c r="S721" t="str">
        <f>INDEX(customers!$I:$I,MATCH(subscriptions!$B721,customers!$A:$A,0))</f>
        <v>Email</v>
      </c>
    </row>
    <row r="722" spans="1:19" x14ac:dyDescent="0.25">
      <c r="A722" t="s">
        <v>2573</v>
      </c>
      <c r="B722" t="s">
        <v>2514</v>
      </c>
      <c r="C722" t="s">
        <v>17</v>
      </c>
      <c r="D722" t="s">
        <v>4</v>
      </c>
      <c r="E722" s="26">
        <v>45624</v>
      </c>
      <c r="F722" s="26">
        <v>45654</v>
      </c>
      <c r="G722" t="s">
        <v>53</v>
      </c>
      <c r="H722">
        <v>75</v>
      </c>
      <c r="I722" s="26">
        <f t="shared" si="67"/>
        <v>44880</v>
      </c>
      <c r="J722" s="26">
        <f t="shared" si="68"/>
        <v>45655</v>
      </c>
      <c r="K722" s="26" t="str">
        <f t="shared" si="69"/>
        <v>Pro</v>
      </c>
      <c r="L722" s="26" t="str">
        <f t="shared" si="70"/>
        <v>Monthly</v>
      </c>
      <c r="M722" s="26">
        <f t="shared" si="71"/>
        <v>44866</v>
      </c>
      <c r="N722" s="26">
        <f t="shared" si="66"/>
        <v>45597</v>
      </c>
      <c r="O722" s="26">
        <f t="shared" si="66"/>
        <v>45627</v>
      </c>
      <c r="P722" t="str">
        <f>IF(AND('Customer LTV'!$D$5&gt;=$N722,'Customer LTV'!$D$5&lt;$O722),"Y","N")</f>
        <v>N</v>
      </c>
      <c r="Q722" t="str">
        <f>IF(AND('Customer LTV'!$D$6&gt;=$N722,'Customer LTV'!$D$6&lt;$O722),"Y","N")</f>
        <v>N</v>
      </c>
      <c r="R722" t="str">
        <f>INDEX(customers!$F:$F,MATCH(subscriptions!$B722,customers!$A:$A,0))</f>
        <v>Other</v>
      </c>
      <c r="S722" t="str">
        <f>INDEX(customers!$I:$I,MATCH(subscriptions!$B722,customers!$A:$A,0))</f>
        <v>Email</v>
      </c>
    </row>
    <row r="723" spans="1:19" x14ac:dyDescent="0.25">
      <c r="A723" t="s">
        <v>2576</v>
      </c>
      <c r="B723" t="s">
        <v>2514</v>
      </c>
      <c r="C723" t="s">
        <v>17</v>
      </c>
      <c r="D723" t="s">
        <v>4</v>
      </c>
      <c r="E723" s="26">
        <v>45655</v>
      </c>
      <c r="F723" s="26">
        <v>45658</v>
      </c>
      <c r="G723" t="s">
        <v>53</v>
      </c>
      <c r="H723">
        <v>75</v>
      </c>
      <c r="I723" s="26">
        <f t="shared" si="67"/>
        <v>44880</v>
      </c>
      <c r="J723" s="26">
        <f t="shared" si="68"/>
        <v>45655</v>
      </c>
      <c r="K723" s="26" t="str">
        <f t="shared" si="69"/>
        <v>Pro</v>
      </c>
      <c r="L723" s="26" t="str">
        <f t="shared" si="70"/>
        <v>Monthly</v>
      </c>
      <c r="M723" s="26">
        <f t="shared" si="71"/>
        <v>44866</v>
      </c>
      <c r="N723" s="26">
        <f t="shared" ref="N723:O786" si="72">EOMONTH(E723,-1)+1</f>
        <v>45627</v>
      </c>
      <c r="O723" s="26">
        <f t="shared" si="72"/>
        <v>45658</v>
      </c>
      <c r="P723" t="str">
        <f>IF(AND('Customer LTV'!$D$5&gt;=$N723,'Customer LTV'!$D$5&lt;$O723),"Y","N")</f>
        <v>N</v>
      </c>
      <c r="Q723" t="str">
        <f>IF(AND('Customer LTV'!$D$6&gt;=$N723,'Customer LTV'!$D$6&lt;$O723),"Y","N")</f>
        <v>N</v>
      </c>
      <c r="R723" t="str">
        <f>INDEX(customers!$F:$F,MATCH(subscriptions!$B723,customers!$A:$A,0))</f>
        <v>Other</v>
      </c>
      <c r="S723" t="str">
        <f>INDEX(customers!$I:$I,MATCH(subscriptions!$B723,customers!$A:$A,0))</f>
        <v>Email</v>
      </c>
    </row>
    <row r="724" spans="1:19" x14ac:dyDescent="0.25">
      <c r="A724" t="s">
        <v>1493</v>
      </c>
      <c r="B724" t="s">
        <v>1492</v>
      </c>
      <c r="C724" t="s">
        <v>17</v>
      </c>
      <c r="D724" t="s">
        <v>4</v>
      </c>
      <c r="E724" s="26">
        <v>44954</v>
      </c>
      <c r="F724" s="26">
        <v>44984</v>
      </c>
      <c r="G724" t="s">
        <v>53</v>
      </c>
      <c r="H724">
        <v>75</v>
      </c>
      <c r="I724" s="26">
        <f t="shared" si="67"/>
        <v>44954</v>
      </c>
      <c r="J724" s="26">
        <f t="shared" si="68"/>
        <v>45636</v>
      </c>
      <c r="K724" s="26" t="str">
        <f t="shared" si="69"/>
        <v>Basic</v>
      </c>
      <c r="L724" s="26" t="str">
        <f t="shared" si="70"/>
        <v>Monthly</v>
      </c>
      <c r="M724" s="26">
        <f t="shared" si="71"/>
        <v>44927</v>
      </c>
      <c r="N724" s="26">
        <f t="shared" si="72"/>
        <v>44927</v>
      </c>
      <c r="O724" s="26">
        <f t="shared" si="72"/>
        <v>44958</v>
      </c>
      <c r="P724" t="str">
        <f>IF(AND('Customer LTV'!$D$5&gt;=$N724,'Customer LTV'!$D$5&lt;$O724),"Y","N")</f>
        <v>Y</v>
      </c>
      <c r="Q724" t="str">
        <f>IF(AND('Customer LTV'!$D$6&gt;=$N724,'Customer LTV'!$D$6&lt;$O724),"Y","N")</f>
        <v>N</v>
      </c>
      <c r="R724" t="str">
        <f>INDEX(customers!$F:$F,MATCH(subscriptions!$B724,customers!$A:$A,0))</f>
        <v>Healthcare</v>
      </c>
      <c r="S724" t="str">
        <f>INDEX(customers!$I:$I,MATCH(subscriptions!$B724,customers!$A:$A,0))</f>
        <v>Email</v>
      </c>
    </row>
    <row r="725" spans="1:19" x14ac:dyDescent="0.25">
      <c r="A725" t="s">
        <v>1495</v>
      </c>
      <c r="B725" t="s">
        <v>1492</v>
      </c>
      <c r="C725" t="s">
        <v>17</v>
      </c>
      <c r="D725" t="s">
        <v>4</v>
      </c>
      <c r="E725" s="26">
        <v>44985</v>
      </c>
      <c r="F725" s="26">
        <v>45015</v>
      </c>
      <c r="G725" t="s">
        <v>53</v>
      </c>
      <c r="H725">
        <v>75</v>
      </c>
      <c r="I725" s="26">
        <f t="shared" si="67"/>
        <v>44954</v>
      </c>
      <c r="J725" s="26">
        <f t="shared" si="68"/>
        <v>45636</v>
      </c>
      <c r="K725" s="26" t="str">
        <f t="shared" si="69"/>
        <v>Basic</v>
      </c>
      <c r="L725" s="26" t="str">
        <f t="shared" si="70"/>
        <v>Monthly</v>
      </c>
      <c r="M725" s="26">
        <f t="shared" si="71"/>
        <v>44927</v>
      </c>
      <c r="N725" s="26">
        <f t="shared" si="72"/>
        <v>44958</v>
      </c>
      <c r="O725" s="26">
        <f t="shared" si="72"/>
        <v>44986</v>
      </c>
      <c r="P725" t="str">
        <f>IF(AND('Customer LTV'!$D$5&gt;=$N725,'Customer LTV'!$D$5&lt;$O725),"Y","N")</f>
        <v>N</v>
      </c>
      <c r="Q725" t="str">
        <f>IF(AND('Customer LTV'!$D$6&gt;=$N725,'Customer LTV'!$D$6&lt;$O725),"Y","N")</f>
        <v>N</v>
      </c>
      <c r="R725" t="str">
        <f>INDEX(customers!$F:$F,MATCH(subscriptions!$B725,customers!$A:$A,0))</f>
        <v>Healthcare</v>
      </c>
      <c r="S725" t="str">
        <f>INDEX(customers!$I:$I,MATCH(subscriptions!$B725,customers!$A:$A,0))</f>
        <v>Email</v>
      </c>
    </row>
    <row r="726" spans="1:19" x14ac:dyDescent="0.25">
      <c r="A726" t="s">
        <v>1498</v>
      </c>
      <c r="B726" t="s">
        <v>1492</v>
      </c>
      <c r="C726" t="s">
        <v>17</v>
      </c>
      <c r="D726" t="s">
        <v>4</v>
      </c>
      <c r="E726" s="26">
        <v>45016</v>
      </c>
      <c r="F726" s="26">
        <v>45046</v>
      </c>
      <c r="G726" t="s">
        <v>53</v>
      </c>
      <c r="H726">
        <v>75</v>
      </c>
      <c r="I726" s="26">
        <f t="shared" si="67"/>
        <v>44954</v>
      </c>
      <c r="J726" s="26">
        <f t="shared" si="68"/>
        <v>45636</v>
      </c>
      <c r="K726" s="26" t="str">
        <f t="shared" si="69"/>
        <v>Basic</v>
      </c>
      <c r="L726" s="26" t="str">
        <f t="shared" si="70"/>
        <v>Monthly</v>
      </c>
      <c r="M726" s="26">
        <f t="shared" si="71"/>
        <v>44927</v>
      </c>
      <c r="N726" s="26">
        <f t="shared" si="72"/>
        <v>44986</v>
      </c>
      <c r="O726" s="26">
        <f t="shared" si="72"/>
        <v>45017</v>
      </c>
      <c r="P726" t="str">
        <f>IF(AND('Customer LTV'!$D$5&gt;=$N726,'Customer LTV'!$D$5&lt;$O726),"Y","N")</f>
        <v>N</v>
      </c>
      <c r="Q726" t="str">
        <f>IF(AND('Customer LTV'!$D$6&gt;=$N726,'Customer LTV'!$D$6&lt;$O726),"Y","N")</f>
        <v>N</v>
      </c>
      <c r="R726" t="str">
        <f>INDEX(customers!$F:$F,MATCH(subscriptions!$B726,customers!$A:$A,0))</f>
        <v>Healthcare</v>
      </c>
      <c r="S726" t="str">
        <f>INDEX(customers!$I:$I,MATCH(subscriptions!$B726,customers!$A:$A,0))</f>
        <v>Email</v>
      </c>
    </row>
    <row r="727" spans="1:19" x14ac:dyDescent="0.25">
      <c r="A727" t="s">
        <v>1501</v>
      </c>
      <c r="B727" t="s">
        <v>1492</v>
      </c>
      <c r="C727" t="s">
        <v>17</v>
      </c>
      <c r="D727" t="s">
        <v>4</v>
      </c>
      <c r="E727" s="26">
        <v>45047</v>
      </c>
      <c r="F727" s="26">
        <v>45077</v>
      </c>
      <c r="G727" t="s">
        <v>53</v>
      </c>
      <c r="H727">
        <v>75</v>
      </c>
      <c r="I727" s="26">
        <f t="shared" si="67"/>
        <v>44954</v>
      </c>
      <c r="J727" s="26">
        <f t="shared" si="68"/>
        <v>45636</v>
      </c>
      <c r="K727" s="26" t="str">
        <f t="shared" si="69"/>
        <v>Basic</v>
      </c>
      <c r="L727" s="26" t="str">
        <f t="shared" si="70"/>
        <v>Monthly</v>
      </c>
      <c r="M727" s="26">
        <f t="shared" si="71"/>
        <v>44927</v>
      </c>
      <c r="N727" s="26">
        <f t="shared" si="72"/>
        <v>45047</v>
      </c>
      <c r="O727" s="26">
        <f t="shared" si="72"/>
        <v>45047</v>
      </c>
      <c r="P727" t="str">
        <f>IF(AND('Customer LTV'!$D$5&gt;=$N727,'Customer LTV'!$D$5&lt;$O727),"Y","N")</f>
        <v>N</v>
      </c>
      <c r="Q727" t="str">
        <f>IF(AND('Customer LTV'!$D$6&gt;=$N727,'Customer LTV'!$D$6&lt;$O727),"Y","N")</f>
        <v>N</v>
      </c>
      <c r="R727" t="str">
        <f>INDEX(customers!$F:$F,MATCH(subscriptions!$B727,customers!$A:$A,0))</f>
        <v>Healthcare</v>
      </c>
      <c r="S727" t="str">
        <f>INDEX(customers!$I:$I,MATCH(subscriptions!$B727,customers!$A:$A,0))</f>
        <v>Email</v>
      </c>
    </row>
    <row r="728" spans="1:19" x14ac:dyDescent="0.25">
      <c r="A728" t="s">
        <v>1503</v>
      </c>
      <c r="B728" t="s">
        <v>1492</v>
      </c>
      <c r="C728" t="s">
        <v>17</v>
      </c>
      <c r="D728" t="s">
        <v>4</v>
      </c>
      <c r="E728" s="26">
        <v>45078</v>
      </c>
      <c r="F728" s="26">
        <v>45108</v>
      </c>
      <c r="G728" t="s">
        <v>53</v>
      </c>
      <c r="H728">
        <v>75</v>
      </c>
      <c r="I728" s="26">
        <f t="shared" si="67"/>
        <v>44954</v>
      </c>
      <c r="J728" s="26">
        <f t="shared" si="68"/>
        <v>45636</v>
      </c>
      <c r="K728" s="26" t="str">
        <f t="shared" si="69"/>
        <v>Basic</v>
      </c>
      <c r="L728" s="26" t="str">
        <f t="shared" si="70"/>
        <v>Monthly</v>
      </c>
      <c r="M728" s="26">
        <f t="shared" si="71"/>
        <v>44927</v>
      </c>
      <c r="N728" s="26">
        <f t="shared" si="72"/>
        <v>45078</v>
      </c>
      <c r="O728" s="26">
        <f t="shared" si="72"/>
        <v>45108</v>
      </c>
      <c r="P728" t="str">
        <f>IF(AND('Customer LTV'!$D$5&gt;=$N728,'Customer LTV'!$D$5&lt;$O728),"Y","N")</f>
        <v>N</v>
      </c>
      <c r="Q728" t="str">
        <f>IF(AND('Customer LTV'!$D$6&gt;=$N728,'Customer LTV'!$D$6&lt;$O728),"Y","N")</f>
        <v>N</v>
      </c>
      <c r="R728" t="str">
        <f>INDEX(customers!$F:$F,MATCH(subscriptions!$B728,customers!$A:$A,0))</f>
        <v>Healthcare</v>
      </c>
      <c r="S728" t="str">
        <f>INDEX(customers!$I:$I,MATCH(subscriptions!$B728,customers!$A:$A,0))</f>
        <v>Email</v>
      </c>
    </row>
    <row r="729" spans="1:19" x14ac:dyDescent="0.25">
      <c r="A729" t="s">
        <v>1506</v>
      </c>
      <c r="B729" t="s">
        <v>1492</v>
      </c>
      <c r="C729" t="s">
        <v>17</v>
      </c>
      <c r="D729" t="s">
        <v>4</v>
      </c>
      <c r="E729" s="26">
        <v>45109</v>
      </c>
      <c r="F729" s="26">
        <v>45139</v>
      </c>
      <c r="G729" t="s">
        <v>53</v>
      </c>
      <c r="H729">
        <v>75</v>
      </c>
      <c r="I729" s="26">
        <f t="shared" si="67"/>
        <v>44954</v>
      </c>
      <c r="J729" s="26">
        <f t="shared" si="68"/>
        <v>45636</v>
      </c>
      <c r="K729" s="26" t="str">
        <f t="shared" si="69"/>
        <v>Basic</v>
      </c>
      <c r="L729" s="26" t="str">
        <f t="shared" si="70"/>
        <v>Monthly</v>
      </c>
      <c r="M729" s="26">
        <f t="shared" si="71"/>
        <v>44927</v>
      </c>
      <c r="N729" s="26">
        <f t="shared" si="72"/>
        <v>45108</v>
      </c>
      <c r="O729" s="26">
        <f t="shared" si="72"/>
        <v>45139</v>
      </c>
      <c r="P729" t="str">
        <f>IF(AND('Customer LTV'!$D$5&gt;=$N729,'Customer LTV'!$D$5&lt;$O729),"Y","N")</f>
        <v>N</v>
      </c>
      <c r="Q729" t="str">
        <f>IF(AND('Customer LTV'!$D$6&gt;=$N729,'Customer LTV'!$D$6&lt;$O729),"Y","N")</f>
        <v>N</v>
      </c>
      <c r="R729" t="str">
        <f>INDEX(customers!$F:$F,MATCH(subscriptions!$B729,customers!$A:$A,0))</f>
        <v>Healthcare</v>
      </c>
      <c r="S729" t="str">
        <f>INDEX(customers!$I:$I,MATCH(subscriptions!$B729,customers!$A:$A,0))</f>
        <v>Email</v>
      </c>
    </row>
    <row r="730" spans="1:19" x14ac:dyDescent="0.25">
      <c r="A730" t="s">
        <v>1508</v>
      </c>
      <c r="B730" t="s">
        <v>1492</v>
      </c>
      <c r="C730" t="s">
        <v>17</v>
      </c>
      <c r="D730" t="s">
        <v>4</v>
      </c>
      <c r="E730" s="26">
        <v>45140</v>
      </c>
      <c r="F730" s="26">
        <v>45170</v>
      </c>
      <c r="G730" t="s">
        <v>53</v>
      </c>
      <c r="H730">
        <v>75</v>
      </c>
      <c r="I730" s="26">
        <f t="shared" si="67"/>
        <v>44954</v>
      </c>
      <c r="J730" s="26">
        <f t="shared" si="68"/>
        <v>45636</v>
      </c>
      <c r="K730" s="26" t="str">
        <f t="shared" si="69"/>
        <v>Basic</v>
      </c>
      <c r="L730" s="26" t="str">
        <f t="shared" si="70"/>
        <v>Monthly</v>
      </c>
      <c r="M730" s="26">
        <f t="shared" si="71"/>
        <v>44927</v>
      </c>
      <c r="N730" s="26">
        <f t="shared" si="72"/>
        <v>45139</v>
      </c>
      <c r="O730" s="26">
        <f t="shared" si="72"/>
        <v>45170</v>
      </c>
      <c r="P730" t="str">
        <f>IF(AND('Customer LTV'!$D$5&gt;=$N730,'Customer LTV'!$D$5&lt;$O730),"Y","N")</f>
        <v>N</v>
      </c>
      <c r="Q730" t="str">
        <f>IF(AND('Customer LTV'!$D$6&gt;=$N730,'Customer LTV'!$D$6&lt;$O730),"Y","N")</f>
        <v>N</v>
      </c>
      <c r="R730" t="str">
        <f>INDEX(customers!$F:$F,MATCH(subscriptions!$B730,customers!$A:$A,0))</f>
        <v>Healthcare</v>
      </c>
      <c r="S730" t="str">
        <f>INDEX(customers!$I:$I,MATCH(subscriptions!$B730,customers!$A:$A,0))</f>
        <v>Email</v>
      </c>
    </row>
    <row r="731" spans="1:19" x14ac:dyDescent="0.25">
      <c r="A731" t="s">
        <v>1510</v>
      </c>
      <c r="B731" t="s">
        <v>1492</v>
      </c>
      <c r="C731" t="s">
        <v>17</v>
      </c>
      <c r="D731" t="s">
        <v>4</v>
      </c>
      <c r="E731" s="26">
        <v>45171</v>
      </c>
      <c r="F731" s="26">
        <v>45201</v>
      </c>
      <c r="G731" t="s">
        <v>53</v>
      </c>
      <c r="H731">
        <v>75</v>
      </c>
      <c r="I731" s="26">
        <f t="shared" si="67"/>
        <v>44954</v>
      </c>
      <c r="J731" s="26">
        <f t="shared" si="68"/>
        <v>45636</v>
      </c>
      <c r="K731" s="26" t="str">
        <f t="shared" si="69"/>
        <v>Basic</v>
      </c>
      <c r="L731" s="26" t="str">
        <f t="shared" si="70"/>
        <v>Monthly</v>
      </c>
      <c r="M731" s="26">
        <f t="shared" si="71"/>
        <v>44927</v>
      </c>
      <c r="N731" s="26">
        <f t="shared" si="72"/>
        <v>45170</v>
      </c>
      <c r="O731" s="26">
        <f t="shared" si="72"/>
        <v>45200</v>
      </c>
      <c r="P731" t="str">
        <f>IF(AND('Customer LTV'!$D$5&gt;=$N731,'Customer LTV'!$D$5&lt;$O731),"Y","N")</f>
        <v>N</v>
      </c>
      <c r="Q731" t="str">
        <f>IF(AND('Customer LTV'!$D$6&gt;=$N731,'Customer LTV'!$D$6&lt;$O731),"Y","N")</f>
        <v>N</v>
      </c>
      <c r="R731" t="str">
        <f>INDEX(customers!$F:$F,MATCH(subscriptions!$B731,customers!$A:$A,0))</f>
        <v>Healthcare</v>
      </c>
      <c r="S731" t="str">
        <f>INDEX(customers!$I:$I,MATCH(subscriptions!$B731,customers!$A:$A,0))</f>
        <v>Email</v>
      </c>
    </row>
    <row r="732" spans="1:19" x14ac:dyDescent="0.25">
      <c r="A732" t="s">
        <v>1513</v>
      </c>
      <c r="B732" t="s">
        <v>1492</v>
      </c>
      <c r="C732" t="s">
        <v>17</v>
      </c>
      <c r="D732" t="s">
        <v>4</v>
      </c>
      <c r="E732" s="26">
        <v>45202</v>
      </c>
      <c r="F732" s="26">
        <v>45232</v>
      </c>
      <c r="G732" t="s">
        <v>53</v>
      </c>
      <c r="H732">
        <v>75</v>
      </c>
      <c r="I732" s="26">
        <f t="shared" si="67"/>
        <v>44954</v>
      </c>
      <c r="J732" s="26">
        <f t="shared" si="68"/>
        <v>45636</v>
      </c>
      <c r="K732" s="26" t="str">
        <f t="shared" si="69"/>
        <v>Basic</v>
      </c>
      <c r="L732" s="26" t="str">
        <f t="shared" si="70"/>
        <v>Monthly</v>
      </c>
      <c r="M732" s="26">
        <f t="shared" si="71"/>
        <v>44927</v>
      </c>
      <c r="N732" s="26">
        <f t="shared" si="72"/>
        <v>45200</v>
      </c>
      <c r="O732" s="26">
        <f t="shared" si="72"/>
        <v>45231</v>
      </c>
      <c r="P732" t="str">
        <f>IF(AND('Customer LTV'!$D$5&gt;=$N732,'Customer LTV'!$D$5&lt;$O732),"Y","N")</f>
        <v>N</v>
      </c>
      <c r="Q732" t="str">
        <f>IF(AND('Customer LTV'!$D$6&gt;=$N732,'Customer LTV'!$D$6&lt;$O732),"Y","N")</f>
        <v>N</v>
      </c>
      <c r="R732" t="str">
        <f>INDEX(customers!$F:$F,MATCH(subscriptions!$B732,customers!$A:$A,0))</f>
        <v>Healthcare</v>
      </c>
      <c r="S732" t="str">
        <f>INDEX(customers!$I:$I,MATCH(subscriptions!$B732,customers!$A:$A,0))</f>
        <v>Email</v>
      </c>
    </row>
    <row r="733" spans="1:19" x14ac:dyDescent="0.25">
      <c r="A733" t="s">
        <v>1515</v>
      </c>
      <c r="B733" t="s">
        <v>1492</v>
      </c>
      <c r="C733" t="s">
        <v>17</v>
      </c>
      <c r="D733" t="s">
        <v>4</v>
      </c>
      <c r="E733" s="26">
        <v>45233</v>
      </c>
      <c r="F733" s="26">
        <v>45263</v>
      </c>
      <c r="G733" t="s">
        <v>53</v>
      </c>
      <c r="H733">
        <v>75</v>
      </c>
      <c r="I733" s="26">
        <f t="shared" si="67"/>
        <v>44954</v>
      </c>
      <c r="J733" s="26">
        <f t="shared" si="68"/>
        <v>45636</v>
      </c>
      <c r="K733" s="26" t="str">
        <f t="shared" si="69"/>
        <v>Basic</v>
      </c>
      <c r="L733" s="26" t="str">
        <f t="shared" si="70"/>
        <v>Monthly</v>
      </c>
      <c r="M733" s="26">
        <f t="shared" si="71"/>
        <v>44927</v>
      </c>
      <c r="N733" s="26">
        <f t="shared" si="72"/>
        <v>45231</v>
      </c>
      <c r="O733" s="26">
        <f t="shared" si="72"/>
        <v>45261</v>
      </c>
      <c r="P733" t="str">
        <f>IF(AND('Customer LTV'!$D$5&gt;=$N733,'Customer LTV'!$D$5&lt;$O733),"Y","N")</f>
        <v>N</v>
      </c>
      <c r="Q733" t="str">
        <f>IF(AND('Customer LTV'!$D$6&gt;=$N733,'Customer LTV'!$D$6&lt;$O733),"Y","N")</f>
        <v>N</v>
      </c>
      <c r="R733" t="str">
        <f>INDEX(customers!$F:$F,MATCH(subscriptions!$B733,customers!$A:$A,0))</f>
        <v>Healthcare</v>
      </c>
      <c r="S733" t="str">
        <f>INDEX(customers!$I:$I,MATCH(subscriptions!$B733,customers!$A:$A,0))</f>
        <v>Email</v>
      </c>
    </row>
    <row r="734" spans="1:19" x14ac:dyDescent="0.25">
      <c r="A734" t="s">
        <v>1518</v>
      </c>
      <c r="B734" t="s">
        <v>1492</v>
      </c>
      <c r="C734" t="s">
        <v>17</v>
      </c>
      <c r="D734" t="s">
        <v>4</v>
      </c>
      <c r="E734" s="26">
        <v>45264</v>
      </c>
      <c r="F734" s="26">
        <v>45294</v>
      </c>
      <c r="G734" t="s">
        <v>53</v>
      </c>
      <c r="H734">
        <v>75</v>
      </c>
      <c r="I734" s="26">
        <f t="shared" si="67"/>
        <v>44954</v>
      </c>
      <c r="J734" s="26">
        <f t="shared" si="68"/>
        <v>45636</v>
      </c>
      <c r="K734" s="26" t="str">
        <f t="shared" si="69"/>
        <v>Basic</v>
      </c>
      <c r="L734" s="26" t="str">
        <f t="shared" si="70"/>
        <v>Monthly</v>
      </c>
      <c r="M734" s="26">
        <f t="shared" si="71"/>
        <v>44927</v>
      </c>
      <c r="N734" s="26">
        <f t="shared" si="72"/>
        <v>45261</v>
      </c>
      <c r="O734" s="26">
        <f t="shared" si="72"/>
        <v>45292</v>
      </c>
      <c r="P734" t="str">
        <f>IF(AND('Customer LTV'!$D$5&gt;=$N734,'Customer LTV'!$D$5&lt;$O734),"Y","N")</f>
        <v>N</v>
      </c>
      <c r="Q734" t="str">
        <f>IF(AND('Customer LTV'!$D$6&gt;=$N734,'Customer LTV'!$D$6&lt;$O734),"Y","N")</f>
        <v>Y</v>
      </c>
      <c r="R734" t="str">
        <f>INDEX(customers!$F:$F,MATCH(subscriptions!$B734,customers!$A:$A,0))</f>
        <v>Healthcare</v>
      </c>
      <c r="S734" t="str">
        <f>INDEX(customers!$I:$I,MATCH(subscriptions!$B734,customers!$A:$A,0))</f>
        <v>Email</v>
      </c>
    </row>
    <row r="735" spans="1:19" x14ac:dyDescent="0.25">
      <c r="A735" t="s">
        <v>1520</v>
      </c>
      <c r="B735" t="s">
        <v>1492</v>
      </c>
      <c r="C735" t="s">
        <v>17</v>
      </c>
      <c r="D735" t="s">
        <v>4</v>
      </c>
      <c r="E735" s="26">
        <v>45295</v>
      </c>
      <c r="F735" s="26">
        <v>45325</v>
      </c>
      <c r="G735" t="s">
        <v>53</v>
      </c>
      <c r="H735">
        <v>75</v>
      </c>
      <c r="I735" s="26">
        <f t="shared" si="67"/>
        <v>44954</v>
      </c>
      <c r="J735" s="26">
        <f t="shared" si="68"/>
        <v>45636</v>
      </c>
      <c r="K735" s="26" t="str">
        <f t="shared" si="69"/>
        <v>Basic</v>
      </c>
      <c r="L735" s="26" t="str">
        <f t="shared" si="70"/>
        <v>Monthly</v>
      </c>
      <c r="M735" s="26">
        <f t="shared" si="71"/>
        <v>44927</v>
      </c>
      <c r="N735" s="26">
        <f t="shared" si="72"/>
        <v>45292</v>
      </c>
      <c r="O735" s="26">
        <f t="shared" si="72"/>
        <v>45323</v>
      </c>
      <c r="P735" t="str">
        <f>IF(AND('Customer LTV'!$D$5&gt;=$N735,'Customer LTV'!$D$5&lt;$O735),"Y","N")</f>
        <v>N</v>
      </c>
      <c r="Q735" t="str">
        <f>IF(AND('Customer LTV'!$D$6&gt;=$N735,'Customer LTV'!$D$6&lt;$O735),"Y","N")</f>
        <v>N</v>
      </c>
      <c r="R735" t="str">
        <f>INDEX(customers!$F:$F,MATCH(subscriptions!$B735,customers!$A:$A,0))</f>
        <v>Healthcare</v>
      </c>
      <c r="S735" t="str">
        <f>INDEX(customers!$I:$I,MATCH(subscriptions!$B735,customers!$A:$A,0))</f>
        <v>Email</v>
      </c>
    </row>
    <row r="736" spans="1:19" x14ac:dyDescent="0.25">
      <c r="A736" t="s">
        <v>1522</v>
      </c>
      <c r="B736" t="s">
        <v>1492</v>
      </c>
      <c r="C736" t="s">
        <v>17</v>
      </c>
      <c r="D736" t="s">
        <v>4</v>
      </c>
      <c r="E736" s="26">
        <v>45326</v>
      </c>
      <c r="F736" s="26">
        <v>45356</v>
      </c>
      <c r="G736" t="s">
        <v>53</v>
      </c>
      <c r="H736">
        <v>75</v>
      </c>
      <c r="I736" s="26">
        <f t="shared" si="67"/>
        <v>44954</v>
      </c>
      <c r="J736" s="26">
        <f t="shared" si="68"/>
        <v>45636</v>
      </c>
      <c r="K736" s="26" t="str">
        <f t="shared" si="69"/>
        <v>Basic</v>
      </c>
      <c r="L736" s="26" t="str">
        <f t="shared" si="70"/>
        <v>Monthly</v>
      </c>
      <c r="M736" s="26">
        <f t="shared" si="71"/>
        <v>44927</v>
      </c>
      <c r="N736" s="26">
        <f t="shared" si="72"/>
        <v>45323</v>
      </c>
      <c r="O736" s="26">
        <f t="shared" si="72"/>
        <v>45352</v>
      </c>
      <c r="P736" t="str">
        <f>IF(AND('Customer LTV'!$D$5&gt;=$N736,'Customer LTV'!$D$5&lt;$O736),"Y","N")</f>
        <v>N</v>
      </c>
      <c r="Q736" t="str">
        <f>IF(AND('Customer LTV'!$D$6&gt;=$N736,'Customer LTV'!$D$6&lt;$O736),"Y","N")</f>
        <v>N</v>
      </c>
      <c r="R736" t="str">
        <f>INDEX(customers!$F:$F,MATCH(subscriptions!$B736,customers!$A:$A,0))</f>
        <v>Healthcare</v>
      </c>
      <c r="S736" t="str">
        <f>INDEX(customers!$I:$I,MATCH(subscriptions!$B736,customers!$A:$A,0))</f>
        <v>Email</v>
      </c>
    </row>
    <row r="737" spans="1:19" x14ac:dyDescent="0.25">
      <c r="A737" t="s">
        <v>1525</v>
      </c>
      <c r="B737" t="s">
        <v>1492</v>
      </c>
      <c r="C737" t="s">
        <v>17</v>
      </c>
      <c r="D737" t="s">
        <v>4</v>
      </c>
      <c r="E737" s="26">
        <v>45357</v>
      </c>
      <c r="F737" s="26">
        <v>45387</v>
      </c>
      <c r="G737" t="s">
        <v>53</v>
      </c>
      <c r="H737">
        <v>75</v>
      </c>
      <c r="I737" s="26">
        <f t="shared" si="67"/>
        <v>44954</v>
      </c>
      <c r="J737" s="26">
        <f t="shared" si="68"/>
        <v>45636</v>
      </c>
      <c r="K737" s="26" t="str">
        <f t="shared" si="69"/>
        <v>Basic</v>
      </c>
      <c r="L737" s="26" t="str">
        <f t="shared" si="70"/>
        <v>Monthly</v>
      </c>
      <c r="M737" s="26">
        <f t="shared" si="71"/>
        <v>44927</v>
      </c>
      <c r="N737" s="26">
        <f t="shared" si="72"/>
        <v>45352</v>
      </c>
      <c r="O737" s="26">
        <f t="shared" si="72"/>
        <v>45383</v>
      </c>
      <c r="P737" t="str">
        <f>IF(AND('Customer LTV'!$D$5&gt;=$N737,'Customer LTV'!$D$5&lt;$O737),"Y","N")</f>
        <v>N</v>
      </c>
      <c r="Q737" t="str">
        <f>IF(AND('Customer LTV'!$D$6&gt;=$N737,'Customer LTV'!$D$6&lt;$O737),"Y","N")</f>
        <v>N</v>
      </c>
      <c r="R737" t="str">
        <f>INDEX(customers!$F:$F,MATCH(subscriptions!$B737,customers!$A:$A,0))</f>
        <v>Healthcare</v>
      </c>
      <c r="S737" t="str">
        <f>INDEX(customers!$I:$I,MATCH(subscriptions!$B737,customers!$A:$A,0))</f>
        <v>Email</v>
      </c>
    </row>
    <row r="738" spans="1:19" x14ac:dyDescent="0.25">
      <c r="A738" t="s">
        <v>1527</v>
      </c>
      <c r="B738" t="s">
        <v>1492</v>
      </c>
      <c r="C738" t="s">
        <v>17</v>
      </c>
      <c r="D738" t="s">
        <v>4</v>
      </c>
      <c r="E738" s="26">
        <v>45388</v>
      </c>
      <c r="F738" s="26">
        <v>45418</v>
      </c>
      <c r="G738" t="s">
        <v>53</v>
      </c>
      <c r="H738">
        <v>75</v>
      </c>
      <c r="I738" s="26">
        <f t="shared" si="67"/>
        <v>44954</v>
      </c>
      <c r="J738" s="26">
        <f t="shared" si="68"/>
        <v>45636</v>
      </c>
      <c r="K738" s="26" t="str">
        <f t="shared" si="69"/>
        <v>Basic</v>
      </c>
      <c r="L738" s="26" t="str">
        <f t="shared" si="70"/>
        <v>Monthly</v>
      </c>
      <c r="M738" s="26">
        <f t="shared" si="71"/>
        <v>44927</v>
      </c>
      <c r="N738" s="26">
        <f t="shared" si="72"/>
        <v>45383</v>
      </c>
      <c r="O738" s="26">
        <f t="shared" si="72"/>
        <v>45413</v>
      </c>
      <c r="P738" t="str">
        <f>IF(AND('Customer LTV'!$D$5&gt;=$N738,'Customer LTV'!$D$5&lt;$O738),"Y","N")</f>
        <v>N</v>
      </c>
      <c r="Q738" t="str">
        <f>IF(AND('Customer LTV'!$D$6&gt;=$N738,'Customer LTV'!$D$6&lt;$O738),"Y","N")</f>
        <v>N</v>
      </c>
      <c r="R738" t="str">
        <f>INDEX(customers!$F:$F,MATCH(subscriptions!$B738,customers!$A:$A,0))</f>
        <v>Healthcare</v>
      </c>
      <c r="S738" t="str">
        <f>INDEX(customers!$I:$I,MATCH(subscriptions!$B738,customers!$A:$A,0))</f>
        <v>Email</v>
      </c>
    </row>
    <row r="739" spans="1:19" x14ac:dyDescent="0.25">
      <c r="A739" t="s">
        <v>1530</v>
      </c>
      <c r="B739" t="s">
        <v>1492</v>
      </c>
      <c r="C739" t="s">
        <v>17</v>
      </c>
      <c r="D739" t="s">
        <v>4</v>
      </c>
      <c r="E739" s="26">
        <v>45419</v>
      </c>
      <c r="F739" s="26">
        <v>45449</v>
      </c>
      <c r="G739" t="s">
        <v>53</v>
      </c>
      <c r="H739">
        <v>75</v>
      </c>
      <c r="I739" s="26">
        <f t="shared" si="67"/>
        <v>44954</v>
      </c>
      <c r="J739" s="26">
        <f t="shared" si="68"/>
        <v>45636</v>
      </c>
      <c r="K739" s="26" t="str">
        <f t="shared" si="69"/>
        <v>Basic</v>
      </c>
      <c r="L739" s="26" t="str">
        <f t="shared" si="70"/>
        <v>Monthly</v>
      </c>
      <c r="M739" s="26">
        <f t="shared" si="71"/>
        <v>44927</v>
      </c>
      <c r="N739" s="26">
        <f t="shared" si="72"/>
        <v>45413</v>
      </c>
      <c r="O739" s="26">
        <f t="shared" si="72"/>
        <v>45444</v>
      </c>
      <c r="P739" t="str">
        <f>IF(AND('Customer LTV'!$D$5&gt;=$N739,'Customer LTV'!$D$5&lt;$O739),"Y","N")</f>
        <v>N</v>
      </c>
      <c r="Q739" t="str">
        <f>IF(AND('Customer LTV'!$D$6&gt;=$N739,'Customer LTV'!$D$6&lt;$O739),"Y","N")</f>
        <v>N</v>
      </c>
      <c r="R739" t="str">
        <f>INDEX(customers!$F:$F,MATCH(subscriptions!$B739,customers!$A:$A,0))</f>
        <v>Healthcare</v>
      </c>
      <c r="S739" t="str">
        <f>INDEX(customers!$I:$I,MATCH(subscriptions!$B739,customers!$A:$A,0))</f>
        <v>Email</v>
      </c>
    </row>
    <row r="740" spans="1:19" x14ac:dyDescent="0.25">
      <c r="A740" t="s">
        <v>1532</v>
      </c>
      <c r="B740" t="s">
        <v>1492</v>
      </c>
      <c r="C740" t="s">
        <v>17</v>
      </c>
      <c r="D740" t="s">
        <v>4</v>
      </c>
      <c r="E740" s="26">
        <v>45450</v>
      </c>
      <c r="F740" s="26">
        <v>45480</v>
      </c>
      <c r="G740" t="s">
        <v>53</v>
      </c>
      <c r="H740">
        <v>75</v>
      </c>
      <c r="I740" s="26">
        <f t="shared" si="67"/>
        <v>44954</v>
      </c>
      <c r="J740" s="26">
        <f t="shared" si="68"/>
        <v>45636</v>
      </c>
      <c r="K740" s="26" t="str">
        <f t="shared" si="69"/>
        <v>Basic</v>
      </c>
      <c r="L740" s="26" t="str">
        <f t="shared" si="70"/>
        <v>Monthly</v>
      </c>
      <c r="M740" s="26">
        <f t="shared" si="71"/>
        <v>44927</v>
      </c>
      <c r="N740" s="26">
        <f t="shared" si="72"/>
        <v>45444</v>
      </c>
      <c r="O740" s="26">
        <f t="shared" si="72"/>
        <v>45474</v>
      </c>
      <c r="P740" t="str">
        <f>IF(AND('Customer LTV'!$D$5&gt;=$N740,'Customer LTV'!$D$5&lt;$O740),"Y","N")</f>
        <v>N</v>
      </c>
      <c r="Q740" t="str">
        <f>IF(AND('Customer LTV'!$D$6&gt;=$N740,'Customer LTV'!$D$6&lt;$O740),"Y","N")</f>
        <v>N</v>
      </c>
      <c r="R740" t="str">
        <f>INDEX(customers!$F:$F,MATCH(subscriptions!$B740,customers!$A:$A,0))</f>
        <v>Healthcare</v>
      </c>
      <c r="S740" t="str">
        <f>INDEX(customers!$I:$I,MATCH(subscriptions!$B740,customers!$A:$A,0))</f>
        <v>Email</v>
      </c>
    </row>
    <row r="741" spans="1:19" x14ac:dyDescent="0.25">
      <c r="A741" t="s">
        <v>1535</v>
      </c>
      <c r="B741" t="s">
        <v>1492</v>
      </c>
      <c r="C741" t="s">
        <v>17</v>
      </c>
      <c r="D741" t="s">
        <v>4</v>
      </c>
      <c r="E741" s="26">
        <v>45481</v>
      </c>
      <c r="F741" s="26">
        <v>45511</v>
      </c>
      <c r="G741" t="s">
        <v>55</v>
      </c>
      <c r="H741">
        <v>75</v>
      </c>
      <c r="I741" s="26">
        <f t="shared" si="67"/>
        <v>44954</v>
      </c>
      <c r="J741" s="26">
        <f t="shared" si="68"/>
        <v>45636</v>
      </c>
      <c r="K741" s="26" t="str">
        <f t="shared" si="69"/>
        <v>Basic</v>
      </c>
      <c r="L741" s="26" t="str">
        <f t="shared" si="70"/>
        <v>Monthly</v>
      </c>
      <c r="M741" s="26">
        <f t="shared" si="71"/>
        <v>44927</v>
      </c>
      <c r="N741" s="26">
        <f t="shared" si="72"/>
        <v>45474</v>
      </c>
      <c r="O741" s="26">
        <f t="shared" si="72"/>
        <v>45505</v>
      </c>
      <c r="P741" t="str">
        <f>IF(AND('Customer LTV'!$D$5&gt;=$N741,'Customer LTV'!$D$5&lt;$O741),"Y","N")</f>
        <v>N</v>
      </c>
      <c r="Q741" t="str">
        <f>IF(AND('Customer LTV'!$D$6&gt;=$N741,'Customer LTV'!$D$6&lt;$O741),"Y","N")</f>
        <v>N</v>
      </c>
      <c r="R741" t="str">
        <f>INDEX(customers!$F:$F,MATCH(subscriptions!$B741,customers!$A:$A,0))</f>
        <v>Healthcare</v>
      </c>
      <c r="S741" t="str">
        <f>INDEX(customers!$I:$I,MATCH(subscriptions!$B741,customers!$A:$A,0))</f>
        <v>Email</v>
      </c>
    </row>
    <row r="742" spans="1:19" x14ac:dyDescent="0.25">
      <c r="A742" t="s">
        <v>1537</v>
      </c>
      <c r="B742" t="s">
        <v>1492</v>
      </c>
      <c r="C742" t="s">
        <v>18</v>
      </c>
      <c r="D742" t="s">
        <v>4</v>
      </c>
      <c r="E742" s="26">
        <v>45512</v>
      </c>
      <c r="F742" s="26">
        <v>45542</v>
      </c>
      <c r="G742" t="s">
        <v>53</v>
      </c>
      <c r="H742">
        <v>135</v>
      </c>
      <c r="I742" s="26">
        <f t="shared" si="67"/>
        <v>44954</v>
      </c>
      <c r="J742" s="26">
        <f t="shared" si="68"/>
        <v>45636</v>
      </c>
      <c r="K742" s="26" t="str">
        <f t="shared" si="69"/>
        <v>Basic</v>
      </c>
      <c r="L742" s="26" t="str">
        <f t="shared" si="70"/>
        <v>Monthly</v>
      </c>
      <c r="M742" s="26">
        <f t="shared" si="71"/>
        <v>44927</v>
      </c>
      <c r="N742" s="26">
        <f t="shared" si="72"/>
        <v>45505</v>
      </c>
      <c r="O742" s="26">
        <f t="shared" si="72"/>
        <v>45536</v>
      </c>
      <c r="P742" t="str">
        <f>IF(AND('Customer LTV'!$D$5&gt;=$N742,'Customer LTV'!$D$5&lt;$O742),"Y","N")</f>
        <v>N</v>
      </c>
      <c r="Q742" t="str">
        <f>IF(AND('Customer LTV'!$D$6&gt;=$N742,'Customer LTV'!$D$6&lt;$O742),"Y","N")</f>
        <v>N</v>
      </c>
      <c r="R742" t="str">
        <f>INDEX(customers!$F:$F,MATCH(subscriptions!$B742,customers!$A:$A,0))</f>
        <v>Healthcare</v>
      </c>
      <c r="S742" t="str">
        <f>INDEX(customers!$I:$I,MATCH(subscriptions!$B742,customers!$A:$A,0))</f>
        <v>Email</v>
      </c>
    </row>
    <row r="743" spans="1:19" x14ac:dyDescent="0.25">
      <c r="A743" t="s">
        <v>1539</v>
      </c>
      <c r="B743" t="s">
        <v>1492</v>
      </c>
      <c r="C743" t="s">
        <v>18</v>
      </c>
      <c r="D743" t="s">
        <v>4</v>
      </c>
      <c r="E743" s="26">
        <v>45543</v>
      </c>
      <c r="F743" s="26">
        <v>45573</v>
      </c>
      <c r="G743" t="s">
        <v>53</v>
      </c>
      <c r="H743">
        <v>135</v>
      </c>
      <c r="I743" s="26">
        <f t="shared" si="67"/>
        <v>44954</v>
      </c>
      <c r="J743" s="26">
        <f t="shared" si="68"/>
        <v>45636</v>
      </c>
      <c r="K743" s="26" t="str">
        <f t="shared" si="69"/>
        <v>Basic</v>
      </c>
      <c r="L743" s="26" t="str">
        <f t="shared" si="70"/>
        <v>Monthly</v>
      </c>
      <c r="M743" s="26">
        <f t="shared" si="71"/>
        <v>44927</v>
      </c>
      <c r="N743" s="26">
        <f t="shared" si="72"/>
        <v>45536</v>
      </c>
      <c r="O743" s="26">
        <f t="shared" si="72"/>
        <v>45566</v>
      </c>
      <c r="P743" t="str">
        <f>IF(AND('Customer LTV'!$D$5&gt;=$N743,'Customer LTV'!$D$5&lt;$O743),"Y","N")</f>
        <v>N</v>
      </c>
      <c r="Q743" t="str">
        <f>IF(AND('Customer LTV'!$D$6&gt;=$N743,'Customer LTV'!$D$6&lt;$O743),"Y","N")</f>
        <v>N</v>
      </c>
      <c r="R743" t="str">
        <f>INDEX(customers!$F:$F,MATCH(subscriptions!$B743,customers!$A:$A,0))</f>
        <v>Healthcare</v>
      </c>
      <c r="S743" t="str">
        <f>INDEX(customers!$I:$I,MATCH(subscriptions!$B743,customers!$A:$A,0))</f>
        <v>Email</v>
      </c>
    </row>
    <row r="744" spans="1:19" x14ac:dyDescent="0.25">
      <c r="A744" t="s">
        <v>1542</v>
      </c>
      <c r="B744" t="s">
        <v>1492</v>
      </c>
      <c r="C744" t="s">
        <v>18</v>
      </c>
      <c r="D744" t="s">
        <v>4</v>
      </c>
      <c r="E744" s="26">
        <v>45574</v>
      </c>
      <c r="F744" s="26">
        <v>45604</v>
      </c>
      <c r="G744" t="s">
        <v>53</v>
      </c>
      <c r="H744">
        <v>135</v>
      </c>
      <c r="I744" s="26">
        <f t="shared" si="67"/>
        <v>44954</v>
      </c>
      <c r="J744" s="26">
        <f t="shared" si="68"/>
        <v>45636</v>
      </c>
      <c r="K744" s="26" t="str">
        <f t="shared" si="69"/>
        <v>Basic</v>
      </c>
      <c r="L744" s="26" t="str">
        <f t="shared" si="70"/>
        <v>Monthly</v>
      </c>
      <c r="M744" s="26">
        <f t="shared" si="71"/>
        <v>44927</v>
      </c>
      <c r="N744" s="26">
        <f t="shared" si="72"/>
        <v>45566</v>
      </c>
      <c r="O744" s="26">
        <f t="shared" si="72"/>
        <v>45597</v>
      </c>
      <c r="P744" t="str">
        <f>IF(AND('Customer LTV'!$D$5&gt;=$N744,'Customer LTV'!$D$5&lt;$O744),"Y","N")</f>
        <v>N</v>
      </c>
      <c r="Q744" t="str">
        <f>IF(AND('Customer LTV'!$D$6&gt;=$N744,'Customer LTV'!$D$6&lt;$O744),"Y","N")</f>
        <v>N</v>
      </c>
      <c r="R744" t="str">
        <f>INDEX(customers!$F:$F,MATCH(subscriptions!$B744,customers!$A:$A,0))</f>
        <v>Healthcare</v>
      </c>
      <c r="S744" t="str">
        <f>INDEX(customers!$I:$I,MATCH(subscriptions!$B744,customers!$A:$A,0))</f>
        <v>Email</v>
      </c>
    </row>
    <row r="745" spans="1:19" x14ac:dyDescent="0.25">
      <c r="A745" t="s">
        <v>1544</v>
      </c>
      <c r="B745" t="s">
        <v>1492</v>
      </c>
      <c r="C745" t="s">
        <v>18</v>
      </c>
      <c r="D745" t="s">
        <v>4</v>
      </c>
      <c r="E745" s="26">
        <v>45605</v>
      </c>
      <c r="F745" s="26">
        <v>45635</v>
      </c>
      <c r="G745" t="s">
        <v>53</v>
      </c>
      <c r="H745">
        <v>135</v>
      </c>
      <c r="I745" s="26">
        <f t="shared" si="67"/>
        <v>44954</v>
      </c>
      <c r="J745" s="26">
        <f t="shared" si="68"/>
        <v>45636</v>
      </c>
      <c r="K745" s="26" t="str">
        <f t="shared" si="69"/>
        <v>Basic</v>
      </c>
      <c r="L745" s="26" t="str">
        <f t="shared" si="70"/>
        <v>Monthly</v>
      </c>
      <c r="M745" s="26">
        <f t="shared" si="71"/>
        <v>44927</v>
      </c>
      <c r="N745" s="26">
        <f t="shared" si="72"/>
        <v>45597</v>
      </c>
      <c r="O745" s="26">
        <f t="shared" si="72"/>
        <v>45627</v>
      </c>
      <c r="P745" t="str">
        <f>IF(AND('Customer LTV'!$D$5&gt;=$N745,'Customer LTV'!$D$5&lt;$O745),"Y","N")</f>
        <v>N</v>
      </c>
      <c r="Q745" t="str">
        <f>IF(AND('Customer LTV'!$D$6&gt;=$N745,'Customer LTV'!$D$6&lt;$O745),"Y","N")</f>
        <v>N</v>
      </c>
      <c r="R745" t="str">
        <f>INDEX(customers!$F:$F,MATCH(subscriptions!$B745,customers!$A:$A,0))</f>
        <v>Healthcare</v>
      </c>
      <c r="S745" t="str">
        <f>INDEX(customers!$I:$I,MATCH(subscriptions!$B745,customers!$A:$A,0))</f>
        <v>Email</v>
      </c>
    </row>
    <row r="746" spans="1:19" x14ac:dyDescent="0.25">
      <c r="A746" t="s">
        <v>1547</v>
      </c>
      <c r="B746" t="s">
        <v>1492</v>
      </c>
      <c r="C746" t="s">
        <v>18</v>
      </c>
      <c r="D746" t="s">
        <v>4</v>
      </c>
      <c r="E746" s="26">
        <v>45636</v>
      </c>
      <c r="F746" s="26">
        <v>45658</v>
      </c>
      <c r="G746" t="s">
        <v>53</v>
      </c>
      <c r="H746">
        <v>135</v>
      </c>
      <c r="I746" s="26">
        <f t="shared" si="67"/>
        <v>44954</v>
      </c>
      <c r="J746" s="26">
        <f t="shared" si="68"/>
        <v>45636</v>
      </c>
      <c r="K746" s="26" t="str">
        <f t="shared" si="69"/>
        <v>Basic</v>
      </c>
      <c r="L746" s="26" t="str">
        <f t="shared" si="70"/>
        <v>Monthly</v>
      </c>
      <c r="M746" s="26">
        <f t="shared" si="71"/>
        <v>44927</v>
      </c>
      <c r="N746" s="26">
        <f t="shared" si="72"/>
        <v>45627</v>
      </c>
      <c r="O746" s="26">
        <f t="shared" si="72"/>
        <v>45658</v>
      </c>
      <c r="P746" t="str">
        <f>IF(AND('Customer LTV'!$D$5&gt;=$N746,'Customer LTV'!$D$5&lt;$O746),"Y","N")</f>
        <v>N</v>
      </c>
      <c r="Q746" t="str">
        <f>IF(AND('Customer LTV'!$D$6&gt;=$N746,'Customer LTV'!$D$6&lt;$O746),"Y","N")</f>
        <v>N</v>
      </c>
      <c r="R746" t="str">
        <f>INDEX(customers!$F:$F,MATCH(subscriptions!$B746,customers!$A:$A,0))</f>
        <v>Healthcare</v>
      </c>
      <c r="S746" t="str">
        <f>INDEX(customers!$I:$I,MATCH(subscriptions!$B746,customers!$A:$A,0))</f>
        <v>Email</v>
      </c>
    </row>
    <row r="747" spans="1:19" x14ac:dyDescent="0.25">
      <c r="A747" t="s">
        <v>221</v>
      </c>
      <c r="B747" t="s">
        <v>220</v>
      </c>
      <c r="C747" t="s">
        <v>18</v>
      </c>
      <c r="D747" t="s">
        <v>4</v>
      </c>
      <c r="E747" s="26">
        <v>45489</v>
      </c>
      <c r="F747" s="26">
        <v>45519</v>
      </c>
      <c r="G747" t="s">
        <v>53</v>
      </c>
      <c r="H747">
        <v>135</v>
      </c>
      <c r="I747" s="26">
        <f t="shared" si="67"/>
        <v>45489</v>
      </c>
      <c r="J747" s="26">
        <f t="shared" si="68"/>
        <v>45644</v>
      </c>
      <c r="K747" s="26" t="str">
        <f t="shared" si="69"/>
        <v>Pro</v>
      </c>
      <c r="L747" s="26" t="str">
        <f t="shared" si="70"/>
        <v>Monthly</v>
      </c>
      <c r="M747" s="26">
        <f t="shared" si="71"/>
        <v>45474</v>
      </c>
      <c r="N747" s="26">
        <f t="shared" si="72"/>
        <v>45474</v>
      </c>
      <c r="O747" s="26">
        <f t="shared" si="72"/>
        <v>45505</v>
      </c>
      <c r="P747" t="str">
        <f>IF(AND('Customer LTV'!$D$5&gt;=$N747,'Customer LTV'!$D$5&lt;$O747),"Y","N")</f>
        <v>N</v>
      </c>
      <c r="Q747" t="str">
        <f>IF(AND('Customer LTV'!$D$6&gt;=$N747,'Customer LTV'!$D$6&lt;$O747),"Y","N")</f>
        <v>N</v>
      </c>
      <c r="R747" t="str">
        <f>INDEX(customers!$F:$F,MATCH(subscriptions!$B747,customers!$A:$A,0))</f>
        <v>Retail</v>
      </c>
      <c r="S747" t="str">
        <f>INDEX(customers!$I:$I,MATCH(subscriptions!$B747,customers!$A:$A,0))</f>
        <v>Affiliate</v>
      </c>
    </row>
    <row r="748" spans="1:19" x14ac:dyDescent="0.25">
      <c r="A748" t="s">
        <v>223</v>
      </c>
      <c r="B748" t="s">
        <v>220</v>
      </c>
      <c r="C748" t="s">
        <v>18</v>
      </c>
      <c r="D748" t="s">
        <v>4</v>
      </c>
      <c r="E748" s="26">
        <v>45520</v>
      </c>
      <c r="F748" s="26">
        <v>45550</v>
      </c>
      <c r="G748" t="s">
        <v>53</v>
      </c>
      <c r="H748">
        <v>135</v>
      </c>
      <c r="I748" s="26">
        <f t="shared" si="67"/>
        <v>45489</v>
      </c>
      <c r="J748" s="26">
        <f t="shared" si="68"/>
        <v>45644</v>
      </c>
      <c r="K748" s="26" t="str">
        <f t="shared" si="69"/>
        <v>Pro</v>
      </c>
      <c r="L748" s="26" t="str">
        <f t="shared" si="70"/>
        <v>Monthly</v>
      </c>
      <c r="M748" s="26">
        <f t="shared" si="71"/>
        <v>45474</v>
      </c>
      <c r="N748" s="26">
        <f t="shared" si="72"/>
        <v>45505</v>
      </c>
      <c r="O748" s="26">
        <f t="shared" si="72"/>
        <v>45536</v>
      </c>
      <c r="P748" t="str">
        <f>IF(AND('Customer LTV'!$D$5&gt;=$N748,'Customer LTV'!$D$5&lt;$O748),"Y","N")</f>
        <v>N</v>
      </c>
      <c r="Q748" t="str">
        <f>IF(AND('Customer LTV'!$D$6&gt;=$N748,'Customer LTV'!$D$6&lt;$O748),"Y","N")</f>
        <v>N</v>
      </c>
      <c r="R748" t="str">
        <f>INDEX(customers!$F:$F,MATCH(subscriptions!$B748,customers!$A:$A,0))</f>
        <v>Retail</v>
      </c>
      <c r="S748" t="str">
        <f>INDEX(customers!$I:$I,MATCH(subscriptions!$B748,customers!$A:$A,0))</f>
        <v>Affiliate</v>
      </c>
    </row>
    <row r="749" spans="1:19" x14ac:dyDescent="0.25">
      <c r="A749" t="s">
        <v>225</v>
      </c>
      <c r="B749" t="s">
        <v>220</v>
      </c>
      <c r="C749" t="s">
        <v>18</v>
      </c>
      <c r="D749" t="s">
        <v>4</v>
      </c>
      <c r="E749" s="26">
        <v>45551</v>
      </c>
      <c r="F749" s="26">
        <v>45581</v>
      </c>
      <c r="G749" t="s">
        <v>53</v>
      </c>
      <c r="H749">
        <v>135</v>
      </c>
      <c r="I749" s="26">
        <f t="shared" si="67"/>
        <v>45489</v>
      </c>
      <c r="J749" s="26">
        <f t="shared" si="68"/>
        <v>45644</v>
      </c>
      <c r="K749" s="26" t="str">
        <f t="shared" si="69"/>
        <v>Pro</v>
      </c>
      <c r="L749" s="26" t="str">
        <f t="shared" si="70"/>
        <v>Monthly</v>
      </c>
      <c r="M749" s="26">
        <f t="shared" si="71"/>
        <v>45474</v>
      </c>
      <c r="N749" s="26">
        <f t="shared" si="72"/>
        <v>45536</v>
      </c>
      <c r="O749" s="26">
        <f t="shared" si="72"/>
        <v>45566</v>
      </c>
      <c r="P749" t="str">
        <f>IF(AND('Customer LTV'!$D$5&gt;=$N749,'Customer LTV'!$D$5&lt;$O749),"Y","N")</f>
        <v>N</v>
      </c>
      <c r="Q749" t="str">
        <f>IF(AND('Customer LTV'!$D$6&gt;=$N749,'Customer LTV'!$D$6&lt;$O749),"Y","N")</f>
        <v>N</v>
      </c>
      <c r="R749" t="str">
        <f>INDEX(customers!$F:$F,MATCH(subscriptions!$B749,customers!$A:$A,0))</f>
        <v>Retail</v>
      </c>
      <c r="S749" t="str">
        <f>INDEX(customers!$I:$I,MATCH(subscriptions!$B749,customers!$A:$A,0))</f>
        <v>Affiliate</v>
      </c>
    </row>
    <row r="750" spans="1:19" x14ac:dyDescent="0.25">
      <c r="A750" t="s">
        <v>228</v>
      </c>
      <c r="B750" t="s">
        <v>220</v>
      </c>
      <c r="C750" t="s">
        <v>18</v>
      </c>
      <c r="D750" t="s">
        <v>4</v>
      </c>
      <c r="E750" s="26">
        <v>45582</v>
      </c>
      <c r="F750" s="26">
        <v>45612</v>
      </c>
      <c r="G750" t="s">
        <v>53</v>
      </c>
      <c r="H750">
        <v>135</v>
      </c>
      <c r="I750" s="26">
        <f t="shared" si="67"/>
        <v>45489</v>
      </c>
      <c r="J750" s="26">
        <f t="shared" si="68"/>
        <v>45644</v>
      </c>
      <c r="K750" s="26" t="str">
        <f t="shared" si="69"/>
        <v>Pro</v>
      </c>
      <c r="L750" s="26" t="str">
        <f t="shared" si="70"/>
        <v>Monthly</v>
      </c>
      <c r="M750" s="26">
        <f t="shared" si="71"/>
        <v>45474</v>
      </c>
      <c r="N750" s="26">
        <f t="shared" si="72"/>
        <v>45566</v>
      </c>
      <c r="O750" s="26">
        <f t="shared" si="72"/>
        <v>45597</v>
      </c>
      <c r="P750" t="str">
        <f>IF(AND('Customer LTV'!$D$5&gt;=$N750,'Customer LTV'!$D$5&lt;$O750),"Y","N")</f>
        <v>N</v>
      </c>
      <c r="Q750" t="str">
        <f>IF(AND('Customer LTV'!$D$6&gt;=$N750,'Customer LTV'!$D$6&lt;$O750),"Y","N")</f>
        <v>N</v>
      </c>
      <c r="R750" t="str">
        <f>INDEX(customers!$F:$F,MATCH(subscriptions!$B750,customers!$A:$A,0))</f>
        <v>Retail</v>
      </c>
      <c r="S750" t="str">
        <f>INDEX(customers!$I:$I,MATCH(subscriptions!$B750,customers!$A:$A,0))</f>
        <v>Affiliate</v>
      </c>
    </row>
    <row r="751" spans="1:19" x14ac:dyDescent="0.25">
      <c r="A751" t="s">
        <v>230</v>
      </c>
      <c r="B751" t="s">
        <v>220</v>
      </c>
      <c r="C751" t="s">
        <v>18</v>
      </c>
      <c r="D751" t="s">
        <v>4</v>
      </c>
      <c r="E751" s="26">
        <v>45613</v>
      </c>
      <c r="F751" s="26">
        <v>45643</v>
      </c>
      <c r="G751" t="s">
        <v>53</v>
      </c>
      <c r="H751">
        <v>135</v>
      </c>
      <c r="I751" s="26">
        <f t="shared" si="67"/>
        <v>45489</v>
      </c>
      <c r="J751" s="26">
        <f t="shared" si="68"/>
        <v>45644</v>
      </c>
      <c r="K751" s="26" t="str">
        <f t="shared" si="69"/>
        <v>Pro</v>
      </c>
      <c r="L751" s="26" t="str">
        <f t="shared" si="70"/>
        <v>Monthly</v>
      </c>
      <c r="M751" s="26">
        <f t="shared" si="71"/>
        <v>45474</v>
      </c>
      <c r="N751" s="26">
        <f t="shared" si="72"/>
        <v>45597</v>
      </c>
      <c r="O751" s="26">
        <f t="shared" si="72"/>
        <v>45627</v>
      </c>
      <c r="P751" t="str">
        <f>IF(AND('Customer LTV'!$D$5&gt;=$N751,'Customer LTV'!$D$5&lt;$O751),"Y","N")</f>
        <v>N</v>
      </c>
      <c r="Q751" t="str">
        <f>IF(AND('Customer LTV'!$D$6&gt;=$N751,'Customer LTV'!$D$6&lt;$O751),"Y","N")</f>
        <v>N</v>
      </c>
      <c r="R751" t="str">
        <f>INDEX(customers!$F:$F,MATCH(subscriptions!$B751,customers!$A:$A,0))</f>
        <v>Retail</v>
      </c>
      <c r="S751" t="str">
        <f>INDEX(customers!$I:$I,MATCH(subscriptions!$B751,customers!$A:$A,0))</f>
        <v>Affiliate</v>
      </c>
    </row>
    <row r="752" spans="1:19" x14ac:dyDescent="0.25">
      <c r="A752" t="s">
        <v>233</v>
      </c>
      <c r="B752" t="s">
        <v>220</v>
      </c>
      <c r="C752" t="s">
        <v>18</v>
      </c>
      <c r="D752" t="s">
        <v>4</v>
      </c>
      <c r="E752" s="26">
        <v>45644</v>
      </c>
      <c r="F752" s="26">
        <v>45658</v>
      </c>
      <c r="G752" t="s">
        <v>53</v>
      </c>
      <c r="H752">
        <v>135</v>
      </c>
      <c r="I752" s="26">
        <f t="shared" si="67"/>
        <v>45489</v>
      </c>
      <c r="J752" s="26">
        <f t="shared" si="68"/>
        <v>45644</v>
      </c>
      <c r="K752" s="26" t="str">
        <f t="shared" si="69"/>
        <v>Pro</v>
      </c>
      <c r="L752" s="26" t="str">
        <f t="shared" si="70"/>
        <v>Monthly</v>
      </c>
      <c r="M752" s="26">
        <f t="shared" si="71"/>
        <v>45474</v>
      </c>
      <c r="N752" s="26">
        <f t="shared" si="72"/>
        <v>45627</v>
      </c>
      <c r="O752" s="26">
        <f t="shared" si="72"/>
        <v>45658</v>
      </c>
      <c r="P752" t="str">
        <f>IF(AND('Customer LTV'!$D$5&gt;=$N752,'Customer LTV'!$D$5&lt;$O752),"Y","N")</f>
        <v>N</v>
      </c>
      <c r="Q752" t="str">
        <f>IF(AND('Customer LTV'!$D$6&gt;=$N752,'Customer LTV'!$D$6&lt;$O752),"Y","N")</f>
        <v>N</v>
      </c>
      <c r="R752" t="str">
        <f>INDEX(customers!$F:$F,MATCH(subscriptions!$B752,customers!$A:$A,0))</f>
        <v>Retail</v>
      </c>
      <c r="S752" t="str">
        <f>INDEX(customers!$I:$I,MATCH(subscriptions!$B752,customers!$A:$A,0))</f>
        <v>Affiliate</v>
      </c>
    </row>
    <row r="753" spans="1:19" x14ac:dyDescent="0.25">
      <c r="A753" t="s">
        <v>1665</v>
      </c>
      <c r="B753" t="s">
        <v>1664</v>
      </c>
      <c r="C753" t="s">
        <v>17</v>
      </c>
      <c r="D753" t="s">
        <v>5</v>
      </c>
      <c r="E753" s="26">
        <v>45163</v>
      </c>
      <c r="F753" s="26">
        <v>45415</v>
      </c>
      <c r="G753" t="s">
        <v>56</v>
      </c>
      <c r="H753">
        <v>50</v>
      </c>
      <c r="I753" s="26">
        <f t="shared" si="67"/>
        <v>45163</v>
      </c>
      <c r="J753" s="26">
        <f t="shared" si="68"/>
        <v>45163</v>
      </c>
      <c r="K753" s="26" t="str">
        <f t="shared" si="69"/>
        <v>Basic</v>
      </c>
      <c r="L753" s="26" t="str">
        <f t="shared" si="70"/>
        <v>Monthly</v>
      </c>
      <c r="M753" s="26">
        <f t="shared" si="71"/>
        <v>45139</v>
      </c>
      <c r="N753" s="26">
        <f t="shared" si="72"/>
        <v>45139</v>
      </c>
      <c r="O753" s="26">
        <f t="shared" si="72"/>
        <v>45413</v>
      </c>
      <c r="P753" t="str">
        <f>IF(AND('Customer LTV'!$D$5&gt;=$N753,'Customer LTV'!$D$5&lt;$O753),"Y","N")</f>
        <v>N</v>
      </c>
      <c r="Q753" t="str">
        <f>IF(AND('Customer LTV'!$D$6&gt;=$N753,'Customer LTV'!$D$6&lt;$O753),"Y","N")</f>
        <v>Y</v>
      </c>
      <c r="R753" t="str">
        <f>INDEX(customers!$F:$F,MATCH(subscriptions!$B753,customers!$A:$A,0))</f>
        <v>Tech</v>
      </c>
      <c r="S753" t="str">
        <f>INDEX(customers!$I:$I,MATCH(subscriptions!$B753,customers!$A:$A,0))</f>
        <v>Content</v>
      </c>
    </row>
    <row r="754" spans="1:19" x14ac:dyDescent="0.25">
      <c r="A754" t="s">
        <v>392</v>
      </c>
      <c r="B754" t="s">
        <v>391</v>
      </c>
      <c r="C754" t="s">
        <v>17</v>
      </c>
      <c r="D754" t="s">
        <v>5</v>
      </c>
      <c r="E754" s="26">
        <v>45206</v>
      </c>
      <c r="F754" s="26">
        <v>45432</v>
      </c>
      <c r="G754" t="s">
        <v>56</v>
      </c>
      <c r="H754">
        <v>50</v>
      </c>
      <c r="I754" s="26">
        <f t="shared" si="67"/>
        <v>45206</v>
      </c>
      <c r="J754" s="26">
        <f t="shared" si="68"/>
        <v>45206</v>
      </c>
      <c r="K754" s="26" t="str">
        <f t="shared" si="69"/>
        <v>Basic</v>
      </c>
      <c r="L754" s="26" t="str">
        <f t="shared" si="70"/>
        <v>Annual</v>
      </c>
      <c r="M754" s="26">
        <f t="shared" si="71"/>
        <v>45200</v>
      </c>
      <c r="N754" s="26">
        <f t="shared" si="72"/>
        <v>45200</v>
      </c>
      <c r="O754" s="26">
        <f t="shared" si="72"/>
        <v>45413</v>
      </c>
      <c r="P754" t="str">
        <f>IF(AND('Customer LTV'!$D$5&gt;=$N754,'Customer LTV'!$D$5&lt;$O754),"Y","N")</f>
        <v>N</v>
      </c>
      <c r="Q754" t="str">
        <f>IF(AND('Customer LTV'!$D$6&gt;=$N754,'Customer LTV'!$D$6&lt;$O754),"Y","N")</f>
        <v>Y</v>
      </c>
      <c r="R754" t="str">
        <f>INDEX(customers!$F:$F,MATCH(subscriptions!$B754,customers!$A:$A,0))</f>
        <v>Healthcare</v>
      </c>
      <c r="S754" t="str">
        <f>INDEX(customers!$I:$I,MATCH(subscriptions!$B754,customers!$A:$A,0))</f>
        <v>Email</v>
      </c>
    </row>
    <row r="755" spans="1:19" x14ac:dyDescent="0.25">
      <c r="A755" t="s">
        <v>3047</v>
      </c>
      <c r="B755" t="s">
        <v>3046</v>
      </c>
      <c r="C755" t="s">
        <v>18</v>
      </c>
      <c r="D755" t="s">
        <v>4</v>
      </c>
      <c r="E755" s="26">
        <v>45484</v>
      </c>
      <c r="F755" s="26">
        <v>45514</v>
      </c>
      <c r="G755" t="s">
        <v>53</v>
      </c>
      <c r="H755">
        <v>135</v>
      </c>
      <c r="I755" s="26">
        <f t="shared" si="67"/>
        <v>45484</v>
      </c>
      <c r="J755" s="26">
        <f t="shared" si="68"/>
        <v>45639</v>
      </c>
      <c r="K755" s="26" t="str">
        <f t="shared" si="69"/>
        <v>Pro</v>
      </c>
      <c r="L755" s="26" t="str">
        <f t="shared" si="70"/>
        <v>Monthly</v>
      </c>
      <c r="M755" s="26">
        <f t="shared" si="71"/>
        <v>45474</v>
      </c>
      <c r="N755" s="26">
        <f t="shared" si="72"/>
        <v>45474</v>
      </c>
      <c r="O755" s="26">
        <f t="shared" si="72"/>
        <v>45505</v>
      </c>
      <c r="P755" t="str">
        <f>IF(AND('Customer LTV'!$D$5&gt;=$N755,'Customer LTV'!$D$5&lt;$O755),"Y","N")</f>
        <v>N</v>
      </c>
      <c r="Q755" t="str">
        <f>IF(AND('Customer LTV'!$D$6&gt;=$N755,'Customer LTV'!$D$6&lt;$O755),"Y","N")</f>
        <v>N</v>
      </c>
      <c r="R755" t="str">
        <f>INDEX(customers!$F:$F,MATCH(subscriptions!$B755,customers!$A:$A,0))</f>
        <v>Tech</v>
      </c>
      <c r="S755" t="str">
        <f>INDEX(customers!$I:$I,MATCH(subscriptions!$B755,customers!$A:$A,0))</f>
        <v>Social Media</v>
      </c>
    </row>
    <row r="756" spans="1:19" x14ac:dyDescent="0.25">
      <c r="A756" t="s">
        <v>3049</v>
      </c>
      <c r="B756" t="s">
        <v>3046</v>
      </c>
      <c r="C756" t="s">
        <v>18</v>
      </c>
      <c r="D756" t="s">
        <v>4</v>
      </c>
      <c r="E756" s="26">
        <v>45515</v>
      </c>
      <c r="F756" s="26">
        <v>45545</v>
      </c>
      <c r="G756" t="s">
        <v>53</v>
      </c>
      <c r="H756">
        <v>135</v>
      </c>
      <c r="I756" s="26">
        <f t="shared" si="67"/>
        <v>45484</v>
      </c>
      <c r="J756" s="26">
        <f t="shared" si="68"/>
        <v>45639</v>
      </c>
      <c r="K756" s="26" t="str">
        <f t="shared" si="69"/>
        <v>Pro</v>
      </c>
      <c r="L756" s="26" t="str">
        <f t="shared" si="70"/>
        <v>Monthly</v>
      </c>
      <c r="M756" s="26">
        <f t="shared" si="71"/>
        <v>45474</v>
      </c>
      <c r="N756" s="26">
        <f t="shared" si="72"/>
        <v>45505</v>
      </c>
      <c r="O756" s="26">
        <f t="shared" si="72"/>
        <v>45536</v>
      </c>
      <c r="P756" t="str">
        <f>IF(AND('Customer LTV'!$D$5&gt;=$N756,'Customer LTV'!$D$5&lt;$O756),"Y","N")</f>
        <v>N</v>
      </c>
      <c r="Q756" t="str">
        <f>IF(AND('Customer LTV'!$D$6&gt;=$N756,'Customer LTV'!$D$6&lt;$O756),"Y","N")</f>
        <v>N</v>
      </c>
      <c r="R756" t="str">
        <f>INDEX(customers!$F:$F,MATCH(subscriptions!$B756,customers!$A:$A,0))</f>
        <v>Tech</v>
      </c>
      <c r="S756" t="str">
        <f>INDEX(customers!$I:$I,MATCH(subscriptions!$B756,customers!$A:$A,0))</f>
        <v>Social Media</v>
      </c>
    </row>
    <row r="757" spans="1:19" x14ac:dyDescent="0.25">
      <c r="A757" t="s">
        <v>3051</v>
      </c>
      <c r="B757" t="s">
        <v>3046</v>
      </c>
      <c r="C757" t="s">
        <v>18</v>
      </c>
      <c r="D757" t="s">
        <v>4</v>
      </c>
      <c r="E757" s="26">
        <v>45546</v>
      </c>
      <c r="F757" s="26">
        <v>45576</v>
      </c>
      <c r="G757" t="s">
        <v>53</v>
      </c>
      <c r="H757">
        <v>135</v>
      </c>
      <c r="I757" s="26">
        <f t="shared" si="67"/>
        <v>45484</v>
      </c>
      <c r="J757" s="26">
        <f t="shared" si="68"/>
        <v>45639</v>
      </c>
      <c r="K757" s="26" t="str">
        <f t="shared" si="69"/>
        <v>Pro</v>
      </c>
      <c r="L757" s="26" t="str">
        <f t="shared" si="70"/>
        <v>Monthly</v>
      </c>
      <c r="M757" s="26">
        <f t="shared" si="71"/>
        <v>45474</v>
      </c>
      <c r="N757" s="26">
        <f t="shared" si="72"/>
        <v>45536</v>
      </c>
      <c r="O757" s="26">
        <f t="shared" si="72"/>
        <v>45566</v>
      </c>
      <c r="P757" t="str">
        <f>IF(AND('Customer LTV'!$D$5&gt;=$N757,'Customer LTV'!$D$5&lt;$O757),"Y","N")</f>
        <v>N</v>
      </c>
      <c r="Q757" t="str">
        <f>IF(AND('Customer LTV'!$D$6&gt;=$N757,'Customer LTV'!$D$6&lt;$O757),"Y","N")</f>
        <v>N</v>
      </c>
      <c r="R757" t="str">
        <f>INDEX(customers!$F:$F,MATCH(subscriptions!$B757,customers!$A:$A,0))</f>
        <v>Tech</v>
      </c>
      <c r="S757" t="str">
        <f>INDEX(customers!$I:$I,MATCH(subscriptions!$B757,customers!$A:$A,0))</f>
        <v>Social Media</v>
      </c>
    </row>
    <row r="758" spans="1:19" x14ac:dyDescent="0.25">
      <c r="A758" t="s">
        <v>3054</v>
      </c>
      <c r="B758" t="s">
        <v>3046</v>
      </c>
      <c r="C758" t="s">
        <v>18</v>
      </c>
      <c r="D758" t="s">
        <v>4</v>
      </c>
      <c r="E758" s="26">
        <v>45577</v>
      </c>
      <c r="F758" s="26">
        <v>45607</v>
      </c>
      <c r="G758" t="s">
        <v>53</v>
      </c>
      <c r="H758">
        <v>135</v>
      </c>
      <c r="I758" s="26">
        <f t="shared" si="67"/>
        <v>45484</v>
      </c>
      <c r="J758" s="26">
        <f t="shared" si="68"/>
        <v>45639</v>
      </c>
      <c r="K758" s="26" t="str">
        <f t="shared" si="69"/>
        <v>Pro</v>
      </c>
      <c r="L758" s="26" t="str">
        <f t="shared" si="70"/>
        <v>Monthly</v>
      </c>
      <c r="M758" s="26">
        <f t="shared" si="71"/>
        <v>45474</v>
      </c>
      <c r="N758" s="26">
        <f t="shared" si="72"/>
        <v>45566</v>
      </c>
      <c r="O758" s="26">
        <f t="shared" si="72"/>
        <v>45597</v>
      </c>
      <c r="P758" t="str">
        <f>IF(AND('Customer LTV'!$D$5&gt;=$N758,'Customer LTV'!$D$5&lt;$O758),"Y","N")</f>
        <v>N</v>
      </c>
      <c r="Q758" t="str">
        <f>IF(AND('Customer LTV'!$D$6&gt;=$N758,'Customer LTV'!$D$6&lt;$O758),"Y","N")</f>
        <v>N</v>
      </c>
      <c r="R758" t="str">
        <f>INDEX(customers!$F:$F,MATCH(subscriptions!$B758,customers!$A:$A,0))</f>
        <v>Tech</v>
      </c>
      <c r="S758" t="str">
        <f>INDEX(customers!$I:$I,MATCH(subscriptions!$B758,customers!$A:$A,0))</f>
        <v>Social Media</v>
      </c>
    </row>
    <row r="759" spans="1:19" x14ac:dyDescent="0.25">
      <c r="A759" t="s">
        <v>3056</v>
      </c>
      <c r="B759" t="s">
        <v>3046</v>
      </c>
      <c r="C759" t="s">
        <v>18</v>
      </c>
      <c r="D759" t="s">
        <v>4</v>
      </c>
      <c r="E759" s="26">
        <v>45608</v>
      </c>
      <c r="F759" s="26">
        <v>45638</v>
      </c>
      <c r="G759" t="s">
        <v>53</v>
      </c>
      <c r="H759">
        <v>135</v>
      </c>
      <c r="I759" s="26">
        <f t="shared" si="67"/>
        <v>45484</v>
      </c>
      <c r="J759" s="26">
        <f t="shared" si="68"/>
        <v>45639</v>
      </c>
      <c r="K759" s="26" t="str">
        <f t="shared" si="69"/>
        <v>Pro</v>
      </c>
      <c r="L759" s="26" t="str">
        <f t="shared" si="70"/>
        <v>Monthly</v>
      </c>
      <c r="M759" s="26">
        <f t="shared" si="71"/>
        <v>45474</v>
      </c>
      <c r="N759" s="26">
        <f t="shared" si="72"/>
        <v>45597</v>
      </c>
      <c r="O759" s="26">
        <f t="shared" si="72"/>
        <v>45627</v>
      </c>
      <c r="P759" t="str">
        <f>IF(AND('Customer LTV'!$D$5&gt;=$N759,'Customer LTV'!$D$5&lt;$O759),"Y","N")</f>
        <v>N</v>
      </c>
      <c r="Q759" t="str">
        <f>IF(AND('Customer LTV'!$D$6&gt;=$N759,'Customer LTV'!$D$6&lt;$O759),"Y","N")</f>
        <v>N</v>
      </c>
      <c r="R759" t="str">
        <f>INDEX(customers!$F:$F,MATCH(subscriptions!$B759,customers!$A:$A,0))</f>
        <v>Tech</v>
      </c>
      <c r="S759" t="str">
        <f>INDEX(customers!$I:$I,MATCH(subscriptions!$B759,customers!$A:$A,0))</f>
        <v>Social Media</v>
      </c>
    </row>
    <row r="760" spans="1:19" x14ac:dyDescent="0.25">
      <c r="A760" t="s">
        <v>3059</v>
      </c>
      <c r="B760" t="s">
        <v>3046</v>
      </c>
      <c r="C760" t="s">
        <v>18</v>
      </c>
      <c r="D760" t="s">
        <v>4</v>
      </c>
      <c r="E760" s="26">
        <v>45639</v>
      </c>
      <c r="F760" s="26">
        <v>45658</v>
      </c>
      <c r="G760" t="s">
        <v>53</v>
      </c>
      <c r="H760">
        <v>135</v>
      </c>
      <c r="I760" s="26">
        <f t="shared" si="67"/>
        <v>45484</v>
      </c>
      <c r="J760" s="26">
        <f t="shared" si="68"/>
        <v>45639</v>
      </c>
      <c r="K760" s="26" t="str">
        <f t="shared" si="69"/>
        <v>Pro</v>
      </c>
      <c r="L760" s="26" t="str">
        <f t="shared" si="70"/>
        <v>Monthly</v>
      </c>
      <c r="M760" s="26">
        <f t="shared" si="71"/>
        <v>45474</v>
      </c>
      <c r="N760" s="26">
        <f t="shared" si="72"/>
        <v>45627</v>
      </c>
      <c r="O760" s="26">
        <f t="shared" si="72"/>
        <v>45658</v>
      </c>
      <c r="P760" t="str">
        <f>IF(AND('Customer LTV'!$D$5&gt;=$N760,'Customer LTV'!$D$5&lt;$O760),"Y","N")</f>
        <v>N</v>
      </c>
      <c r="Q760" t="str">
        <f>IF(AND('Customer LTV'!$D$6&gt;=$N760,'Customer LTV'!$D$6&lt;$O760),"Y","N")</f>
        <v>N</v>
      </c>
      <c r="R760" t="str">
        <f>INDEX(customers!$F:$F,MATCH(subscriptions!$B760,customers!$A:$A,0))</f>
        <v>Tech</v>
      </c>
      <c r="S760" t="str">
        <f>INDEX(customers!$I:$I,MATCH(subscriptions!$B760,customers!$A:$A,0))</f>
        <v>Social Media</v>
      </c>
    </row>
    <row r="761" spans="1:19" x14ac:dyDescent="0.25">
      <c r="A761" t="s">
        <v>3085</v>
      </c>
      <c r="B761" t="s">
        <v>3084</v>
      </c>
      <c r="C761" t="s">
        <v>17</v>
      </c>
      <c r="D761" t="s">
        <v>5</v>
      </c>
      <c r="E761" s="26">
        <v>45389</v>
      </c>
      <c r="F761" s="26">
        <v>45658</v>
      </c>
      <c r="G761" t="s">
        <v>53</v>
      </c>
      <c r="H761">
        <v>50</v>
      </c>
      <c r="I761" s="26">
        <f t="shared" si="67"/>
        <v>45389</v>
      </c>
      <c r="J761" s="26">
        <f t="shared" si="68"/>
        <v>45389</v>
      </c>
      <c r="K761" s="26" t="str">
        <f t="shared" si="69"/>
        <v>Basic</v>
      </c>
      <c r="L761" s="26" t="str">
        <f t="shared" si="70"/>
        <v>Annual</v>
      </c>
      <c r="M761" s="26">
        <f t="shared" si="71"/>
        <v>45383</v>
      </c>
      <c r="N761" s="26">
        <f t="shared" si="72"/>
        <v>45383</v>
      </c>
      <c r="O761" s="26">
        <f t="shared" si="72"/>
        <v>45658</v>
      </c>
      <c r="P761" t="str">
        <f>IF(AND('Customer LTV'!$D$5&gt;=$N761,'Customer LTV'!$D$5&lt;$O761),"Y","N")</f>
        <v>N</v>
      </c>
      <c r="Q761" t="str">
        <f>IF(AND('Customer LTV'!$D$6&gt;=$N761,'Customer LTV'!$D$6&lt;$O761),"Y","N")</f>
        <v>N</v>
      </c>
      <c r="R761" t="str">
        <f>INDEX(customers!$F:$F,MATCH(subscriptions!$B761,customers!$A:$A,0))</f>
        <v>Healthcare</v>
      </c>
      <c r="S761" t="str">
        <f>INDEX(customers!$I:$I,MATCH(subscriptions!$B761,customers!$A:$A,0))</f>
        <v>Social Media</v>
      </c>
    </row>
    <row r="762" spans="1:19" x14ac:dyDescent="0.25">
      <c r="A762" t="s">
        <v>3981</v>
      </c>
      <c r="B762" t="s">
        <v>3980</v>
      </c>
      <c r="C762" t="s">
        <v>19</v>
      </c>
      <c r="D762" t="s">
        <v>4</v>
      </c>
      <c r="E762" s="26">
        <v>44632</v>
      </c>
      <c r="F762" s="26">
        <v>44662</v>
      </c>
      <c r="G762" t="s">
        <v>53</v>
      </c>
      <c r="H762">
        <v>315</v>
      </c>
      <c r="I762" s="26">
        <f t="shared" si="67"/>
        <v>44632</v>
      </c>
      <c r="J762" s="26">
        <f t="shared" si="68"/>
        <v>44725</v>
      </c>
      <c r="K762" s="26" t="str">
        <f t="shared" si="69"/>
        <v>Enterprise</v>
      </c>
      <c r="L762" s="26" t="str">
        <f t="shared" si="70"/>
        <v>Monthly</v>
      </c>
      <c r="M762" s="26">
        <f t="shared" si="71"/>
        <v>44621</v>
      </c>
      <c r="N762" s="26">
        <f t="shared" si="72"/>
        <v>44621</v>
      </c>
      <c r="O762" s="26">
        <f t="shared" si="72"/>
        <v>44652</v>
      </c>
      <c r="P762" t="str">
        <f>IF(AND('Customer LTV'!$D$5&gt;=$N762,'Customer LTV'!$D$5&lt;$O762),"Y","N")</f>
        <v>N</v>
      </c>
      <c r="Q762" t="str">
        <f>IF(AND('Customer LTV'!$D$6&gt;=$N762,'Customer LTV'!$D$6&lt;$O762),"Y","N")</f>
        <v>N</v>
      </c>
      <c r="R762" t="str">
        <f>INDEX(customers!$F:$F,MATCH(subscriptions!$B762,customers!$A:$A,0))</f>
        <v>Tech</v>
      </c>
      <c r="S762" t="str">
        <f>INDEX(customers!$I:$I,MATCH(subscriptions!$B762,customers!$A:$A,0))</f>
        <v>Content</v>
      </c>
    </row>
    <row r="763" spans="1:19" x14ac:dyDescent="0.25">
      <c r="A763" t="s">
        <v>3983</v>
      </c>
      <c r="B763" t="s">
        <v>3980</v>
      </c>
      <c r="C763" t="s">
        <v>19</v>
      </c>
      <c r="D763" t="s">
        <v>4</v>
      </c>
      <c r="E763" s="26">
        <v>44663</v>
      </c>
      <c r="F763" s="26">
        <v>44693</v>
      </c>
      <c r="G763" t="s">
        <v>54</v>
      </c>
      <c r="H763">
        <v>315</v>
      </c>
      <c r="I763" s="26">
        <f t="shared" si="67"/>
        <v>44632</v>
      </c>
      <c r="J763" s="26">
        <f t="shared" si="68"/>
        <v>44725</v>
      </c>
      <c r="K763" s="26" t="str">
        <f t="shared" si="69"/>
        <v>Enterprise</v>
      </c>
      <c r="L763" s="26" t="str">
        <f t="shared" si="70"/>
        <v>Monthly</v>
      </c>
      <c r="M763" s="26">
        <f t="shared" si="71"/>
        <v>44621</v>
      </c>
      <c r="N763" s="26">
        <f t="shared" si="72"/>
        <v>44652</v>
      </c>
      <c r="O763" s="26">
        <f t="shared" si="72"/>
        <v>44682</v>
      </c>
      <c r="P763" t="str">
        <f>IF(AND('Customer LTV'!$D$5&gt;=$N763,'Customer LTV'!$D$5&lt;$O763),"Y","N")</f>
        <v>N</v>
      </c>
      <c r="Q763" t="str">
        <f>IF(AND('Customer LTV'!$D$6&gt;=$N763,'Customer LTV'!$D$6&lt;$O763),"Y","N")</f>
        <v>N</v>
      </c>
      <c r="R763" t="str">
        <f>INDEX(customers!$F:$F,MATCH(subscriptions!$B763,customers!$A:$A,0))</f>
        <v>Tech</v>
      </c>
      <c r="S763" t="str">
        <f>INDEX(customers!$I:$I,MATCH(subscriptions!$B763,customers!$A:$A,0))</f>
        <v>Content</v>
      </c>
    </row>
    <row r="764" spans="1:19" x14ac:dyDescent="0.25">
      <c r="A764" t="s">
        <v>3986</v>
      </c>
      <c r="B764" t="s">
        <v>3980</v>
      </c>
      <c r="C764" t="s">
        <v>18</v>
      </c>
      <c r="D764" t="s">
        <v>4</v>
      </c>
      <c r="E764" s="26">
        <v>44694</v>
      </c>
      <c r="F764" s="26">
        <v>44724</v>
      </c>
      <c r="G764" t="s">
        <v>53</v>
      </c>
      <c r="H764">
        <v>135</v>
      </c>
      <c r="I764" s="26">
        <f t="shared" si="67"/>
        <v>44632</v>
      </c>
      <c r="J764" s="26">
        <f t="shared" si="68"/>
        <v>44725</v>
      </c>
      <c r="K764" s="26" t="str">
        <f t="shared" si="69"/>
        <v>Enterprise</v>
      </c>
      <c r="L764" s="26" t="str">
        <f t="shared" si="70"/>
        <v>Monthly</v>
      </c>
      <c r="M764" s="26">
        <f t="shared" si="71"/>
        <v>44621</v>
      </c>
      <c r="N764" s="26">
        <f t="shared" si="72"/>
        <v>44682</v>
      </c>
      <c r="O764" s="26">
        <f t="shared" si="72"/>
        <v>44713</v>
      </c>
      <c r="P764" t="str">
        <f>IF(AND('Customer LTV'!$D$5&gt;=$N764,'Customer LTV'!$D$5&lt;$O764),"Y","N")</f>
        <v>N</v>
      </c>
      <c r="Q764" t="str">
        <f>IF(AND('Customer LTV'!$D$6&gt;=$N764,'Customer LTV'!$D$6&lt;$O764),"Y","N")</f>
        <v>N</v>
      </c>
      <c r="R764" t="str">
        <f>INDEX(customers!$F:$F,MATCH(subscriptions!$B764,customers!$A:$A,0))</f>
        <v>Tech</v>
      </c>
      <c r="S764" t="str">
        <f>INDEX(customers!$I:$I,MATCH(subscriptions!$B764,customers!$A:$A,0))</f>
        <v>Content</v>
      </c>
    </row>
    <row r="765" spans="1:19" x14ac:dyDescent="0.25">
      <c r="A765" t="s">
        <v>3988</v>
      </c>
      <c r="B765" t="s">
        <v>3980</v>
      </c>
      <c r="C765" t="s">
        <v>18</v>
      </c>
      <c r="D765" t="s">
        <v>4</v>
      </c>
      <c r="E765" s="26">
        <v>44725</v>
      </c>
      <c r="F765" s="26">
        <v>44743</v>
      </c>
      <c r="G765" t="s">
        <v>56</v>
      </c>
      <c r="H765">
        <v>135</v>
      </c>
      <c r="I765" s="26">
        <f t="shared" si="67"/>
        <v>44632</v>
      </c>
      <c r="J765" s="26">
        <f t="shared" si="68"/>
        <v>44725</v>
      </c>
      <c r="K765" s="26" t="str">
        <f t="shared" si="69"/>
        <v>Enterprise</v>
      </c>
      <c r="L765" s="26" t="str">
        <f t="shared" si="70"/>
        <v>Monthly</v>
      </c>
      <c r="M765" s="26">
        <f t="shared" si="71"/>
        <v>44621</v>
      </c>
      <c r="N765" s="26">
        <f t="shared" si="72"/>
        <v>44713</v>
      </c>
      <c r="O765" s="26">
        <f t="shared" si="72"/>
        <v>44743</v>
      </c>
      <c r="P765" t="str">
        <f>IF(AND('Customer LTV'!$D$5&gt;=$N765,'Customer LTV'!$D$5&lt;$O765),"Y","N")</f>
        <v>N</v>
      </c>
      <c r="Q765" t="str">
        <f>IF(AND('Customer LTV'!$D$6&gt;=$N765,'Customer LTV'!$D$6&lt;$O765),"Y","N")</f>
        <v>N</v>
      </c>
      <c r="R765" t="str">
        <f>INDEX(customers!$F:$F,MATCH(subscriptions!$B765,customers!$A:$A,0))</f>
        <v>Tech</v>
      </c>
      <c r="S765" t="str">
        <f>INDEX(customers!$I:$I,MATCH(subscriptions!$B765,customers!$A:$A,0))</f>
        <v>Content</v>
      </c>
    </row>
    <row r="766" spans="1:19" x14ac:dyDescent="0.25">
      <c r="A766" t="s">
        <v>1278</v>
      </c>
      <c r="B766" t="s">
        <v>1277</v>
      </c>
      <c r="C766" t="s">
        <v>17</v>
      </c>
      <c r="D766" t="s">
        <v>4</v>
      </c>
      <c r="E766" s="26">
        <v>45163</v>
      </c>
      <c r="F766" s="26">
        <v>45193</v>
      </c>
      <c r="G766" t="s">
        <v>53</v>
      </c>
      <c r="H766">
        <v>75</v>
      </c>
      <c r="I766" s="26">
        <f t="shared" si="67"/>
        <v>45163</v>
      </c>
      <c r="J766" s="26">
        <f t="shared" si="68"/>
        <v>45628</v>
      </c>
      <c r="K766" s="26" t="str">
        <f t="shared" si="69"/>
        <v>Basic</v>
      </c>
      <c r="L766" s="26" t="str">
        <f t="shared" si="70"/>
        <v>Monthly</v>
      </c>
      <c r="M766" s="26">
        <f t="shared" si="71"/>
        <v>45139</v>
      </c>
      <c r="N766" s="26">
        <f t="shared" si="72"/>
        <v>45139</v>
      </c>
      <c r="O766" s="26">
        <f t="shared" si="72"/>
        <v>45170</v>
      </c>
      <c r="P766" t="str">
        <f>IF(AND('Customer LTV'!$D$5&gt;=$N766,'Customer LTV'!$D$5&lt;$O766),"Y","N")</f>
        <v>N</v>
      </c>
      <c r="Q766" t="str">
        <f>IF(AND('Customer LTV'!$D$6&gt;=$N766,'Customer LTV'!$D$6&lt;$O766),"Y","N")</f>
        <v>N</v>
      </c>
      <c r="R766" t="str">
        <f>INDEX(customers!$F:$F,MATCH(subscriptions!$B766,customers!$A:$A,0))</f>
        <v>Other</v>
      </c>
      <c r="S766" t="str">
        <f>INDEX(customers!$I:$I,MATCH(subscriptions!$B766,customers!$A:$A,0))</f>
        <v>Social Media</v>
      </c>
    </row>
    <row r="767" spans="1:19" x14ac:dyDescent="0.25">
      <c r="A767" t="s">
        <v>1280</v>
      </c>
      <c r="B767" t="s">
        <v>1277</v>
      </c>
      <c r="C767" t="s">
        <v>17</v>
      </c>
      <c r="D767" t="s">
        <v>4</v>
      </c>
      <c r="E767" s="26">
        <v>45194</v>
      </c>
      <c r="F767" s="26">
        <v>45224</v>
      </c>
      <c r="G767" t="s">
        <v>53</v>
      </c>
      <c r="H767">
        <v>75</v>
      </c>
      <c r="I767" s="26">
        <f t="shared" si="67"/>
        <v>45163</v>
      </c>
      <c r="J767" s="26">
        <f t="shared" si="68"/>
        <v>45628</v>
      </c>
      <c r="K767" s="26" t="str">
        <f t="shared" si="69"/>
        <v>Basic</v>
      </c>
      <c r="L767" s="26" t="str">
        <f t="shared" si="70"/>
        <v>Monthly</v>
      </c>
      <c r="M767" s="26">
        <f t="shared" si="71"/>
        <v>45139</v>
      </c>
      <c r="N767" s="26">
        <f t="shared" si="72"/>
        <v>45170</v>
      </c>
      <c r="O767" s="26">
        <f t="shared" si="72"/>
        <v>45200</v>
      </c>
      <c r="P767" t="str">
        <f>IF(AND('Customer LTV'!$D$5&gt;=$N767,'Customer LTV'!$D$5&lt;$O767),"Y","N")</f>
        <v>N</v>
      </c>
      <c r="Q767" t="str">
        <f>IF(AND('Customer LTV'!$D$6&gt;=$N767,'Customer LTV'!$D$6&lt;$O767),"Y","N")</f>
        <v>N</v>
      </c>
      <c r="R767" t="str">
        <f>INDEX(customers!$F:$F,MATCH(subscriptions!$B767,customers!$A:$A,0))</f>
        <v>Other</v>
      </c>
      <c r="S767" t="str">
        <f>INDEX(customers!$I:$I,MATCH(subscriptions!$B767,customers!$A:$A,0))</f>
        <v>Social Media</v>
      </c>
    </row>
    <row r="768" spans="1:19" x14ac:dyDescent="0.25">
      <c r="A768" t="s">
        <v>1283</v>
      </c>
      <c r="B768" t="s">
        <v>1277</v>
      </c>
      <c r="C768" t="s">
        <v>17</v>
      </c>
      <c r="D768" t="s">
        <v>4</v>
      </c>
      <c r="E768" s="26">
        <v>45225</v>
      </c>
      <c r="F768" s="26">
        <v>45255</v>
      </c>
      <c r="G768" t="s">
        <v>53</v>
      </c>
      <c r="H768">
        <v>75</v>
      </c>
      <c r="I768" s="26">
        <f t="shared" si="67"/>
        <v>45163</v>
      </c>
      <c r="J768" s="26">
        <f t="shared" si="68"/>
        <v>45628</v>
      </c>
      <c r="K768" s="26" t="str">
        <f t="shared" si="69"/>
        <v>Basic</v>
      </c>
      <c r="L768" s="26" t="str">
        <f t="shared" si="70"/>
        <v>Monthly</v>
      </c>
      <c r="M768" s="26">
        <f t="shared" si="71"/>
        <v>45139</v>
      </c>
      <c r="N768" s="26">
        <f t="shared" si="72"/>
        <v>45200</v>
      </c>
      <c r="O768" s="26">
        <f t="shared" si="72"/>
        <v>45231</v>
      </c>
      <c r="P768" t="str">
        <f>IF(AND('Customer LTV'!$D$5&gt;=$N768,'Customer LTV'!$D$5&lt;$O768),"Y","N")</f>
        <v>N</v>
      </c>
      <c r="Q768" t="str">
        <f>IF(AND('Customer LTV'!$D$6&gt;=$N768,'Customer LTV'!$D$6&lt;$O768),"Y","N")</f>
        <v>N</v>
      </c>
      <c r="R768" t="str">
        <f>INDEX(customers!$F:$F,MATCH(subscriptions!$B768,customers!$A:$A,0))</f>
        <v>Other</v>
      </c>
      <c r="S768" t="str">
        <f>INDEX(customers!$I:$I,MATCH(subscriptions!$B768,customers!$A:$A,0))</f>
        <v>Social Media</v>
      </c>
    </row>
    <row r="769" spans="1:19" x14ac:dyDescent="0.25">
      <c r="A769" t="s">
        <v>1285</v>
      </c>
      <c r="B769" t="s">
        <v>1277</v>
      </c>
      <c r="C769" t="s">
        <v>17</v>
      </c>
      <c r="D769" t="s">
        <v>4</v>
      </c>
      <c r="E769" s="26">
        <v>45256</v>
      </c>
      <c r="F769" s="26">
        <v>45286</v>
      </c>
      <c r="G769" t="s">
        <v>53</v>
      </c>
      <c r="H769">
        <v>75</v>
      </c>
      <c r="I769" s="26">
        <f t="shared" si="67"/>
        <v>45163</v>
      </c>
      <c r="J769" s="26">
        <f t="shared" si="68"/>
        <v>45628</v>
      </c>
      <c r="K769" s="26" t="str">
        <f t="shared" si="69"/>
        <v>Basic</v>
      </c>
      <c r="L769" s="26" t="str">
        <f t="shared" si="70"/>
        <v>Monthly</v>
      </c>
      <c r="M769" s="26">
        <f t="shared" si="71"/>
        <v>45139</v>
      </c>
      <c r="N769" s="26">
        <f t="shared" si="72"/>
        <v>45231</v>
      </c>
      <c r="O769" s="26">
        <f t="shared" si="72"/>
        <v>45261</v>
      </c>
      <c r="P769" t="str">
        <f>IF(AND('Customer LTV'!$D$5&gt;=$N769,'Customer LTV'!$D$5&lt;$O769),"Y","N")</f>
        <v>N</v>
      </c>
      <c r="Q769" t="str">
        <f>IF(AND('Customer LTV'!$D$6&gt;=$N769,'Customer LTV'!$D$6&lt;$O769),"Y","N")</f>
        <v>N</v>
      </c>
      <c r="R769" t="str">
        <f>INDEX(customers!$F:$F,MATCH(subscriptions!$B769,customers!$A:$A,0))</f>
        <v>Other</v>
      </c>
      <c r="S769" t="str">
        <f>INDEX(customers!$I:$I,MATCH(subscriptions!$B769,customers!$A:$A,0))</f>
        <v>Social Media</v>
      </c>
    </row>
    <row r="770" spans="1:19" x14ac:dyDescent="0.25">
      <c r="A770" t="s">
        <v>1288</v>
      </c>
      <c r="B770" t="s">
        <v>1277</v>
      </c>
      <c r="C770" t="s">
        <v>17</v>
      </c>
      <c r="D770" t="s">
        <v>4</v>
      </c>
      <c r="E770" s="26">
        <v>45287</v>
      </c>
      <c r="F770" s="26">
        <v>45317</v>
      </c>
      <c r="G770" t="s">
        <v>53</v>
      </c>
      <c r="H770">
        <v>75</v>
      </c>
      <c r="I770" s="26">
        <f t="shared" ref="I770:I833" si="73">_xlfn.MINIFS($E:$E,$B:$B,B770)</f>
        <v>45163</v>
      </c>
      <c r="J770" s="26">
        <f t="shared" ref="J770:J833" si="74">_xlfn.MAXIFS($E:$E,$B:$B,B770)</f>
        <v>45628</v>
      </c>
      <c r="K770" s="26" t="str">
        <f t="shared" si="69"/>
        <v>Basic</v>
      </c>
      <c r="L770" s="26" t="str">
        <f t="shared" si="70"/>
        <v>Monthly</v>
      </c>
      <c r="M770" s="26">
        <f t="shared" si="71"/>
        <v>45139</v>
      </c>
      <c r="N770" s="26">
        <f t="shared" si="72"/>
        <v>45261</v>
      </c>
      <c r="O770" s="26">
        <f t="shared" si="72"/>
        <v>45292</v>
      </c>
      <c r="P770" t="str">
        <f>IF(AND('Customer LTV'!$D$5&gt;=$N770,'Customer LTV'!$D$5&lt;$O770),"Y","N")</f>
        <v>N</v>
      </c>
      <c r="Q770" t="str">
        <f>IF(AND('Customer LTV'!$D$6&gt;=$N770,'Customer LTV'!$D$6&lt;$O770),"Y","N")</f>
        <v>Y</v>
      </c>
      <c r="R770" t="str">
        <f>INDEX(customers!$F:$F,MATCH(subscriptions!$B770,customers!$A:$A,0))</f>
        <v>Other</v>
      </c>
      <c r="S770" t="str">
        <f>INDEX(customers!$I:$I,MATCH(subscriptions!$B770,customers!$A:$A,0))</f>
        <v>Social Media</v>
      </c>
    </row>
    <row r="771" spans="1:19" x14ac:dyDescent="0.25">
      <c r="A771" t="s">
        <v>1290</v>
      </c>
      <c r="B771" t="s">
        <v>1277</v>
      </c>
      <c r="C771" t="s">
        <v>17</v>
      </c>
      <c r="D771" t="s">
        <v>4</v>
      </c>
      <c r="E771" s="26">
        <v>45318</v>
      </c>
      <c r="F771" s="26">
        <v>45348</v>
      </c>
      <c r="G771" t="s">
        <v>53</v>
      </c>
      <c r="H771">
        <v>75</v>
      </c>
      <c r="I771" s="26">
        <f t="shared" si="73"/>
        <v>45163</v>
      </c>
      <c r="J771" s="26">
        <f t="shared" si="74"/>
        <v>45628</v>
      </c>
      <c r="K771" s="26" t="str">
        <f t="shared" ref="K771:K834" si="75">INDEX($C:$C,MATCH($I771,$E:$E,0))</f>
        <v>Basic</v>
      </c>
      <c r="L771" s="26" t="str">
        <f t="shared" ref="L771:L834" si="76">INDEX($D:$D,MATCH($I771,$E:$E,0))</f>
        <v>Monthly</v>
      </c>
      <c r="M771" s="26">
        <f t="shared" ref="M771:M834" si="77">EOMONTH(I771,-1)+1</f>
        <v>45139</v>
      </c>
      <c r="N771" s="26">
        <f t="shared" si="72"/>
        <v>45292</v>
      </c>
      <c r="O771" s="26">
        <f t="shared" si="72"/>
        <v>45323</v>
      </c>
      <c r="P771" t="str">
        <f>IF(AND('Customer LTV'!$D$5&gt;=$N771,'Customer LTV'!$D$5&lt;$O771),"Y","N")</f>
        <v>N</v>
      </c>
      <c r="Q771" t="str">
        <f>IF(AND('Customer LTV'!$D$6&gt;=$N771,'Customer LTV'!$D$6&lt;$O771),"Y","N")</f>
        <v>N</v>
      </c>
      <c r="R771" t="str">
        <f>INDEX(customers!$F:$F,MATCH(subscriptions!$B771,customers!$A:$A,0))</f>
        <v>Other</v>
      </c>
      <c r="S771" t="str">
        <f>INDEX(customers!$I:$I,MATCH(subscriptions!$B771,customers!$A:$A,0))</f>
        <v>Social Media</v>
      </c>
    </row>
    <row r="772" spans="1:19" x14ac:dyDescent="0.25">
      <c r="A772" t="s">
        <v>1292</v>
      </c>
      <c r="B772" t="s">
        <v>1277</v>
      </c>
      <c r="C772" t="s">
        <v>17</v>
      </c>
      <c r="D772" t="s">
        <v>4</v>
      </c>
      <c r="E772" s="26">
        <v>45349</v>
      </c>
      <c r="F772" s="26">
        <v>45379</v>
      </c>
      <c r="G772" t="s">
        <v>53</v>
      </c>
      <c r="H772">
        <v>75</v>
      </c>
      <c r="I772" s="26">
        <f t="shared" si="73"/>
        <v>45163</v>
      </c>
      <c r="J772" s="26">
        <f t="shared" si="74"/>
        <v>45628</v>
      </c>
      <c r="K772" s="26" t="str">
        <f t="shared" si="75"/>
        <v>Basic</v>
      </c>
      <c r="L772" s="26" t="str">
        <f t="shared" si="76"/>
        <v>Monthly</v>
      </c>
      <c r="M772" s="26">
        <f t="shared" si="77"/>
        <v>45139</v>
      </c>
      <c r="N772" s="26">
        <f t="shared" si="72"/>
        <v>45323</v>
      </c>
      <c r="O772" s="26">
        <f t="shared" si="72"/>
        <v>45352</v>
      </c>
      <c r="P772" t="str">
        <f>IF(AND('Customer LTV'!$D$5&gt;=$N772,'Customer LTV'!$D$5&lt;$O772),"Y","N")</f>
        <v>N</v>
      </c>
      <c r="Q772" t="str">
        <f>IF(AND('Customer LTV'!$D$6&gt;=$N772,'Customer LTV'!$D$6&lt;$O772),"Y","N")</f>
        <v>N</v>
      </c>
      <c r="R772" t="str">
        <f>INDEX(customers!$F:$F,MATCH(subscriptions!$B772,customers!$A:$A,0))</f>
        <v>Other</v>
      </c>
      <c r="S772" t="str">
        <f>INDEX(customers!$I:$I,MATCH(subscriptions!$B772,customers!$A:$A,0))</f>
        <v>Social Media</v>
      </c>
    </row>
    <row r="773" spans="1:19" x14ac:dyDescent="0.25">
      <c r="A773" t="s">
        <v>1295</v>
      </c>
      <c r="B773" t="s">
        <v>1277</v>
      </c>
      <c r="C773" t="s">
        <v>17</v>
      </c>
      <c r="D773" t="s">
        <v>4</v>
      </c>
      <c r="E773" s="26">
        <v>45380</v>
      </c>
      <c r="F773" s="26">
        <v>45410</v>
      </c>
      <c r="G773" t="s">
        <v>53</v>
      </c>
      <c r="H773">
        <v>75</v>
      </c>
      <c r="I773" s="26">
        <f t="shared" si="73"/>
        <v>45163</v>
      </c>
      <c r="J773" s="26">
        <f t="shared" si="74"/>
        <v>45628</v>
      </c>
      <c r="K773" s="26" t="str">
        <f t="shared" si="75"/>
        <v>Basic</v>
      </c>
      <c r="L773" s="26" t="str">
        <f t="shared" si="76"/>
        <v>Monthly</v>
      </c>
      <c r="M773" s="26">
        <f t="shared" si="77"/>
        <v>45139</v>
      </c>
      <c r="N773" s="26">
        <f t="shared" si="72"/>
        <v>45352</v>
      </c>
      <c r="O773" s="26">
        <f t="shared" si="72"/>
        <v>45383</v>
      </c>
      <c r="P773" t="str">
        <f>IF(AND('Customer LTV'!$D$5&gt;=$N773,'Customer LTV'!$D$5&lt;$O773),"Y","N")</f>
        <v>N</v>
      </c>
      <c r="Q773" t="str">
        <f>IF(AND('Customer LTV'!$D$6&gt;=$N773,'Customer LTV'!$D$6&lt;$O773),"Y","N")</f>
        <v>N</v>
      </c>
      <c r="R773" t="str">
        <f>INDEX(customers!$F:$F,MATCH(subscriptions!$B773,customers!$A:$A,0))</f>
        <v>Other</v>
      </c>
      <c r="S773" t="str">
        <f>INDEX(customers!$I:$I,MATCH(subscriptions!$B773,customers!$A:$A,0))</f>
        <v>Social Media</v>
      </c>
    </row>
    <row r="774" spans="1:19" x14ac:dyDescent="0.25">
      <c r="A774" t="s">
        <v>1297</v>
      </c>
      <c r="B774" t="s">
        <v>1277</v>
      </c>
      <c r="C774" t="s">
        <v>17</v>
      </c>
      <c r="D774" t="s">
        <v>4</v>
      </c>
      <c r="E774" s="26">
        <v>45411</v>
      </c>
      <c r="F774" s="26">
        <v>45441</v>
      </c>
      <c r="G774" t="s">
        <v>53</v>
      </c>
      <c r="H774">
        <v>75</v>
      </c>
      <c r="I774" s="26">
        <f t="shared" si="73"/>
        <v>45163</v>
      </c>
      <c r="J774" s="26">
        <f t="shared" si="74"/>
        <v>45628</v>
      </c>
      <c r="K774" s="26" t="str">
        <f t="shared" si="75"/>
        <v>Basic</v>
      </c>
      <c r="L774" s="26" t="str">
        <f t="shared" si="76"/>
        <v>Monthly</v>
      </c>
      <c r="M774" s="26">
        <f t="shared" si="77"/>
        <v>45139</v>
      </c>
      <c r="N774" s="26">
        <f t="shared" si="72"/>
        <v>45383</v>
      </c>
      <c r="O774" s="26">
        <f t="shared" si="72"/>
        <v>45413</v>
      </c>
      <c r="P774" t="str">
        <f>IF(AND('Customer LTV'!$D$5&gt;=$N774,'Customer LTV'!$D$5&lt;$O774),"Y","N")</f>
        <v>N</v>
      </c>
      <c r="Q774" t="str">
        <f>IF(AND('Customer LTV'!$D$6&gt;=$N774,'Customer LTV'!$D$6&lt;$O774),"Y","N")</f>
        <v>N</v>
      </c>
      <c r="R774" t="str">
        <f>INDEX(customers!$F:$F,MATCH(subscriptions!$B774,customers!$A:$A,0))</f>
        <v>Other</v>
      </c>
      <c r="S774" t="str">
        <f>INDEX(customers!$I:$I,MATCH(subscriptions!$B774,customers!$A:$A,0))</f>
        <v>Social Media</v>
      </c>
    </row>
    <row r="775" spans="1:19" x14ac:dyDescent="0.25">
      <c r="A775" t="s">
        <v>1300</v>
      </c>
      <c r="B775" t="s">
        <v>1277</v>
      </c>
      <c r="C775" t="s">
        <v>17</v>
      </c>
      <c r="D775" t="s">
        <v>4</v>
      </c>
      <c r="E775" s="26">
        <v>45442</v>
      </c>
      <c r="F775" s="26">
        <v>45472</v>
      </c>
      <c r="G775" t="s">
        <v>53</v>
      </c>
      <c r="H775">
        <v>75</v>
      </c>
      <c r="I775" s="26">
        <f t="shared" si="73"/>
        <v>45163</v>
      </c>
      <c r="J775" s="26">
        <f t="shared" si="74"/>
        <v>45628</v>
      </c>
      <c r="K775" s="26" t="str">
        <f t="shared" si="75"/>
        <v>Basic</v>
      </c>
      <c r="L775" s="26" t="str">
        <f t="shared" si="76"/>
        <v>Monthly</v>
      </c>
      <c r="M775" s="26">
        <f t="shared" si="77"/>
        <v>45139</v>
      </c>
      <c r="N775" s="26">
        <f t="shared" si="72"/>
        <v>45413</v>
      </c>
      <c r="O775" s="26">
        <f t="shared" si="72"/>
        <v>45444</v>
      </c>
      <c r="P775" t="str">
        <f>IF(AND('Customer LTV'!$D$5&gt;=$N775,'Customer LTV'!$D$5&lt;$O775),"Y","N")</f>
        <v>N</v>
      </c>
      <c r="Q775" t="str">
        <f>IF(AND('Customer LTV'!$D$6&gt;=$N775,'Customer LTV'!$D$6&lt;$O775),"Y","N")</f>
        <v>N</v>
      </c>
      <c r="R775" t="str">
        <f>INDEX(customers!$F:$F,MATCH(subscriptions!$B775,customers!$A:$A,0))</f>
        <v>Other</v>
      </c>
      <c r="S775" t="str">
        <f>INDEX(customers!$I:$I,MATCH(subscriptions!$B775,customers!$A:$A,0))</f>
        <v>Social Media</v>
      </c>
    </row>
    <row r="776" spans="1:19" x14ac:dyDescent="0.25">
      <c r="A776" t="s">
        <v>1302</v>
      </c>
      <c r="B776" t="s">
        <v>1277</v>
      </c>
      <c r="C776" t="s">
        <v>17</v>
      </c>
      <c r="D776" t="s">
        <v>4</v>
      </c>
      <c r="E776" s="26">
        <v>45473</v>
      </c>
      <c r="F776" s="26">
        <v>45503</v>
      </c>
      <c r="G776" t="s">
        <v>53</v>
      </c>
      <c r="H776">
        <v>75</v>
      </c>
      <c r="I776" s="26">
        <f t="shared" si="73"/>
        <v>45163</v>
      </c>
      <c r="J776" s="26">
        <f t="shared" si="74"/>
        <v>45628</v>
      </c>
      <c r="K776" s="26" t="str">
        <f t="shared" si="75"/>
        <v>Basic</v>
      </c>
      <c r="L776" s="26" t="str">
        <f t="shared" si="76"/>
        <v>Monthly</v>
      </c>
      <c r="M776" s="26">
        <f t="shared" si="77"/>
        <v>45139</v>
      </c>
      <c r="N776" s="26">
        <f t="shared" si="72"/>
        <v>45444</v>
      </c>
      <c r="O776" s="26">
        <f t="shared" si="72"/>
        <v>45474</v>
      </c>
      <c r="P776" t="str">
        <f>IF(AND('Customer LTV'!$D$5&gt;=$N776,'Customer LTV'!$D$5&lt;$O776),"Y","N")</f>
        <v>N</v>
      </c>
      <c r="Q776" t="str">
        <f>IF(AND('Customer LTV'!$D$6&gt;=$N776,'Customer LTV'!$D$6&lt;$O776),"Y","N")</f>
        <v>N</v>
      </c>
      <c r="R776" t="str">
        <f>INDEX(customers!$F:$F,MATCH(subscriptions!$B776,customers!$A:$A,0))</f>
        <v>Other</v>
      </c>
      <c r="S776" t="str">
        <f>INDEX(customers!$I:$I,MATCH(subscriptions!$B776,customers!$A:$A,0))</f>
        <v>Social Media</v>
      </c>
    </row>
    <row r="777" spans="1:19" x14ac:dyDescent="0.25">
      <c r="A777" t="s">
        <v>1305</v>
      </c>
      <c r="B777" t="s">
        <v>1277</v>
      </c>
      <c r="C777" t="s">
        <v>17</v>
      </c>
      <c r="D777" t="s">
        <v>4</v>
      </c>
      <c r="E777" s="26">
        <v>45504</v>
      </c>
      <c r="F777" s="26">
        <v>45534</v>
      </c>
      <c r="G777" t="s">
        <v>53</v>
      </c>
      <c r="H777">
        <v>75</v>
      </c>
      <c r="I777" s="26">
        <f t="shared" si="73"/>
        <v>45163</v>
      </c>
      <c r="J777" s="26">
        <f t="shared" si="74"/>
        <v>45628</v>
      </c>
      <c r="K777" s="26" t="str">
        <f t="shared" si="75"/>
        <v>Basic</v>
      </c>
      <c r="L777" s="26" t="str">
        <f t="shared" si="76"/>
        <v>Monthly</v>
      </c>
      <c r="M777" s="26">
        <f t="shared" si="77"/>
        <v>45139</v>
      </c>
      <c r="N777" s="26">
        <f t="shared" si="72"/>
        <v>45474</v>
      </c>
      <c r="O777" s="26">
        <f t="shared" si="72"/>
        <v>45505</v>
      </c>
      <c r="P777" t="str">
        <f>IF(AND('Customer LTV'!$D$5&gt;=$N777,'Customer LTV'!$D$5&lt;$O777),"Y","N")</f>
        <v>N</v>
      </c>
      <c r="Q777" t="str">
        <f>IF(AND('Customer LTV'!$D$6&gt;=$N777,'Customer LTV'!$D$6&lt;$O777),"Y","N")</f>
        <v>N</v>
      </c>
      <c r="R777" t="str">
        <f>INDEX(customers!$F:$F,MATCH(subscriptions!$B777,customers!$A:$A,0))</f>
        <v>Other</v>
      </c>
      <c r="S777" t="str">
        <f>INDEX(customers!$I:$I,MATCH(subscriptions!$B777,customers!$A:$A,0))</f>
        <v>Social Media</v>
      </c>
    </row>
    <row r="778" spans="1:19" x14ac:dyDescent="0.25">
      <c r="A778" t="s">
        <v>1307</v>
      </c>
      <c r="B778" t="s">
        <v>1277</v>
      </c>
      <c r="C778" t="s">
        <v>17</v>
      </c>
      <c r="D778" t="s">
        <v>4</v>
      </c>
      <c r="E778" s="26">
        <v>45535</v>
      </c>
      <c r="F778" s="26">
        <v>45565</v>
      </c>
      <c r="G778" t="s">
        <v>53</v>
      </c>
      <c r="H778">
        <v>75</v>
      </c>
      <c r="I778" s="26">
        <f t="shared" si="73"/>
        <v>45163</v>
      </c>
      <c r="J778" s="26">
        <f t="shared" si="74"/>
        <v>45628</v>
      </c>
      <c r="K778" s="26" t="str">
        <f t="shared" si="75"/>
        <v>Basic</v>
      </c>
      <c r="L778" s="26" t="str">
        <f t="shared" si="76"/>
        <v>Monthly</v>
      </c>
      <c r="M778" s="26">
        <f t="shared" si="77"/>
        <v>45139</v>
      </c>
      <c r="N778" s="26">
        <f t="shared" si="72"/>
        <v>45505</v>
      </c>
      <c r="O778" s="26">
        <f t="shared" si="72"/>
        <v>45536</v>
      </c>
      <c r="P778" t="str">
        <f>IF(AND('Customer LTV'!$D$5&gt;=$N778,'Customer LTV'!$D$5&lt;$O778),"Y","N")</f>
        <v>N</v>
      </c>
      <c r="Q778" t="str">
        <f>IF(AND('Customer LTV'!$D$6&gt;=$N778,'Customer LTV'!$D$6&lt;$O778),"Y","N")</f>
        <v>N</v>
      </c>
      <c r="R778" t="str">
        <f>INDEX(customers!$F:$F,MATCH(subscriptions!$B778,customers!$A:$A,0))</f>
        <v>Other</v>
      </c>
      <c r="S778" t="str">
        <f>INDEX(customers!$I:$I,MATCH(subscriptions!$B778,customers!$A:$A,0))</f>
        <v>Social Media</v>
      </c>
    </row>
    <row r="779" spans="1:19" x14ac:dyDescent="0.25">
      <c r="A779" t="s">
        <v>1310</v>
      </c>
      <c r="B779" t="s">
        <v>1277</v>
      </c>
      <c r="C779" t="s">
        <v>17</v>
      </c>
      <c r="D779" t="s">
        <v>4</v>
      </c>
      <c r="E779" s="26">
        <v>45566</v>
      </c>
      <c r="F779" s="26">
        <v>45596</v>
      </c>
      <c r="G779" t="s">
        <v>53</v>
      </c>
      <c r="H779">
        <v>75</v>
      </c>
      <c r="I779" s="26">
        <f t="shared" si="73"/>
        <v>45163</v>
      </c>
      <c r="J779" s="26">
        <f t="shared" si="74"/>
        <v>45628</v>
      </c>
      <c r="K779" s="26" t="str">
        <f t="shared" si="75"/>
        <v>Basic</v>
      </c>
      <c r="L779" s="26" t="str">
        <f t="shared" si="76"/>
        <v>Monthly</v>
      </c>
      <c r="M779" s="26">
        <f t="shared" si="77"/>
        <v>45139</v>
      </c>
      <c r="N779" s="26">
        <f t="shared" si="72"/>
        <v>45566</v>
      </c>
      <c r="O779" s="26">
        <f t="shared" si="72"/>
        <v>45566</v>
      </c>
      <c r="P779" t="str">
        <f>IF(AND('Customer LTV'!$D$5&gt;=$N779,'Customer LTV'!$D$5&lt;$O779),"Y","N")</f>
        <v>N</v>
      </c>
      <c r="Q779" t="str">
        <f>IF(AND('Customer LTV'!$D$6&gt;=$N779,'Customer LTV'!$D$6&lt;$O779),"Y","N")</f>
        <v>N</v>
      </c>
      <c r="R779" t="str">
        <f>INDEX(customers!$F:$F,MATCH(subscriptions!$B779,customers!$A:$A,0))</f>
        <v>Other</v>
      </c>
      <c r="S779" t="str">
        <f>INDEX(customers!$I:$I,MATCH(subscriptions!$B779,customers!$A:$A,0))</f>
        <v>Social Media</v>
      </c>
    </row>
    <row r="780" spans="1:19" x14ac:dyDescent="0.25">
      <c r="A780" t="s">
        <v>1312</v>
      </c>
      <c r="B780" t="s">
        <v>1277</v>
      </c>
      <c r="C780" t="s">
        <v>17</v>
      </c>
      <c r="D780" t="s">
        <v>4</v>
      </c>
      <c r="E780" s="26">
        <v>45597</v>
      </c>
      <c r="F780" s="26">
        <v>45627</v>
      </c>
      <c r="G780" t="s">
        <v>53</v>
      </c>
      <c r="H780">
        <v>75</v>
      </c>
      <c r="I780" s="26">
        <f t="shared" si="73"/>
        <v>45163</v>
      </c>
      <c r="J780" s="26">
        <f t="shared" si="74"/>
        <v>45628</v>
      </c>
      <c r="K780" s="26" t="str">
        <f t="shared" si="75"/>
        <v>Basic</v>
      </c>
      <c r="L780" s="26" t="str">
        <f t="shared" si="76"/>
        <v>Monthly</v>
      </c>
      <c r="M780" s="26">
        <f t="shared" si="77"/>
        <v>45139</v>
      </c>
      <c r="N780" s="26">
        <f t="shared" si="72"/>
        <v>45597</v>
      </c>
      <c r="O780" s="26">
        <f t="shared" si="72"/>
        <v>45627</v>
      </c>
      <c r="P780" t="str">
        <f>IF(AND('Customer LTV'!$D$5&gt;=$N780,'Customer LTV'!$D$5&lt;$O780),"Y","N")</f>
        <v>N</v>
      </c>
      <c r="Q780" t="str">
        <f>IF(AND('Customer LTV'!$D$6&gt;=$N780,'Customer LTV'!$D$6&lt;$O780),"Y","N")</f>
        <v>N</v>
      </c>
      <c r="R780" t="str">
        <f>INDEX(customers!$F:$F,MATCH(subscriptions!$B780,customers!$A:$A,0))</f>
        <v>Other</v>
      </c>
      <c r="S780" t="str">
        <f>INDEX(customers!$I:$I,MATCH(subscriptions!$B780,customers!$A:$A,0))</f>
        <v>Social Media</v>
      </c>
    </row>
    <row r="781" spans="1:19" x14ac:dyDescent="0.25">
      <c r="A781" t="s">
        <v>1315</v>
      </c>
      <c r="B781" t="s">
        <v>1277</v>
      </c>
      <c r="C781" t="s">
        <v>17</v>
      </c>
      <c r="D781" t="s">
        <v>4</v>
      </c>
      <c r="E781" s="26">
        <v>45628</v>
      </c>
      <c r="F781" s="26">
        <v>45658</v>
      </c>
      <c r="G781" t="s">
        <v>53</v>
      </c>
      <c r="H781">
        <v>75</v>
      </c>
      <c r="I781" s="26">
        <f t="shared" si="73"/>
        <v>45163</v>
      </c>
      <c r="J781" s="26">
        <f t="shared" si="74"/>
        <v>45628</v>
      </c>
      <c r="K781" s="26" t="str">
        <f t="shared" si="75"/>
        <v>Basic</v>
      </c>
      <c r="L781" s="26" t="str">
        <f t="shared" si="76"/>
        <v>Monthly</v>
      </c>
      <c r="M781" s="26">
        <f t="shared" si="77"/>
        <v>45139</v>
      </c>
      <c r="N781" s="26">
        <f t="shared" si="72"/>
        <v>45627</v>
      </c>
      <c r="O781" s="26">
        <f t="shared" si="72"/>
        <v>45658</v>
      </c>
      <c r="P781" t="str">
        <f>IF(AND('Customer LTV'!$D$5&gt;=$N781,'Customer LTV'!$D$5&lt;$O781),"Y","N")</f>
        <v>N</v>
      </c>
      <c r="Q781" t="str">
        <f>IF(AND('Customer LTV'!$D$6&gt;=$N781,'Customer LTV'!$D$6&lt;$O781),"Y","N")</f>
        <v>N</v>
      </c>
      <c r="R781" t="str">
        <f>INDEX(customers!$F:$F,MATCH(subscriptions!$B781,customers!$A:$A,0))</f>
        <v>Other</v>
      </c>
      <c r="S781" t="str">
        <f>INDEX(customers!$I:$I,MATCH(subscriptions!$B781,customers!$A:$A,0))</f>
        <v>Social Media</v>
      </c>
    </row>
    <row r="782" spans="1:19" x14ac:dyDescent="0.25">
      <c r="A782" t="s">
        <v>2886</v>
      </c>
      <c r="B782" t="s">
        <v>2885</v>
      </c>
      <c r="C782" t="s">
        <v>18</v>
      </c>
      <c r="D782" t="s">
        <v>4</v>
      </c>
      <c r="E782" s="26">
        <v>45308</v>
      </c>
      <c r="F782" s="26">
        <v>45338</v>
      </c>
      <c r="G782" t="s">
        <v>53</v>
      </c>
      <c r="H782">
        <v>135</v>
      </c>
      <c r="I782" s="26">
        <f t="shared" si="73"/>
        <v>45308</v>
      </c>
      <c r="J782" s="26">
        <f t="shared" si="74"/>
        <v>45649</v>
      </c>
      <c r="K782" s="26" t="str">
        <f t="shared" si="75"/>
        <v>Pro</v>
      </c>
      <c r="L782" s="26" t="str">
        <f t="shared" si="76"/>
        <v>Monthly</v>
      </c>
      <c r="M782" s="26">
        <f t="shared" si="77"/>
        <v>45292</v>
      </c>
      <c r="N782" s="26">
        <f t="shared" si="72"/>
        <v>45292</v>
      </c>
      <c r="O782" s="26">
        <f t="shared" si="72"/>
        <v>45323</v>
      </c>
      <c r="P782" t="str">
        <f>IF(AND('Customer LTV'!$D$5&gt;=$N782,'Customer LTV'!$D$5&lt;$O782),"Y","N")</f>
        <v>N</v>
      </c>
      <c r="Q782" t="str">
        <f>IF(AND('Customer LTV'!$D$6&gt;=$N782,'Customer LTV'!$D$6&lt;$O782),"Y","N")</f>
        <v>N</v>
      </c>
      <c r="R782" t="str">
        <f>INDEX(customers!$F:$F,MATCH(subscriptions!$B782,customers!$A:$A,0))</f>
        <v>Retail</v>
      </c>
      <c r="S782" t="str">
        <f>INDEX(customers!$I:$I,MATCH(subscriptions!$B782,customers!$A:$A,0))</f>
        <v>Social Media</v>
      </c>
    </row>
    <row r="783" spans="1:19" x14ac:dyDescent="0.25">
      <c r="A783" t="s">
        <v>2888</v>
      </c>
      <c r="B783" t="s">
        <v>2885</v>
      </c>
      <c r="C783" t="s">
        <v>18</v>
      </c>
      <c r="D783" t="s">
        <v>4</v>
      </c>
      <c r="E783" s="26">
        <v>45339</v>
      </c>
      <c r="F783" s="26">
        <v>45369</v>
      </c>
      <c r="G783" t="s">
        <v>53</v>
      </c>
      <c r="H783">
        <v>135</v>
      </c>
      <c r="I783" s="26">
        <f t="shared" si="73"/>
        <v>45308</v>
      </c>
      <c r="J783" s="26">
        <f t="shared" si="74"/>
        <v>45649</v>
      </c>
      <c r="K783" s="26" t="str">
        <f t="shared" si="75"/>
        <v>Pro</v>
      </c>
      <c r="L783" s="26" t="str">
        <f t="shared" si="76"/>
        <v>Monthly</v>
      </c>
      <c r="M783" s="26">
        <f t="shared" si="77"/>
        <v>45292</v>
      </c>
      <c r="N783" s="26">
        <f t="shared" si="72"/>
        <v>45323</v>
      </c>
      <c r="O783" s="26">
        <f t="shared" si="72"/>
        <v>45352</v>
      </c>
      <c r="P783" t="str">
        <f>IF(AND('Customer LTV'!$D$5&gt;=$N783,'Customer LTV'!$D$5&lt;$O783),"Y","N")</f>
        <v>N</v>
      </c>
      <c r="Q783" t="str">
        <f>IF(AND('Customer LTV'!$D$6&gt;=$N783,'Customer LTV'!$D$6&lt;$O783),"Y","N")</f>
        <v>N</v>
      </c>
      <c r="R783" t="str">
        <f>INDEX(customers!$F:$F,MATCH(subscriptions!$B783,customers!$A:$A,0))</f>
        <v>Retail</v>
      </c>
      <c r="S783" t="str">
        <f>INDEX(customers!$I:$I,MATCH(subscriptions!$B783,customers!$A:$A,0))</f>
        <v>Social Media</v>
      </c>
    </row>
    <row r="784" spans="1:19" x14ac:dyDescent="0.25">
      <c r="A784" t="s">
        <v>2891</v>
      </c>
      <c r="B784" t="s">
        <v>2885</v>
      </c>
      <c r="C784" t="s">
        <v>18</v>
      </c>
      <c r="D784" t="s">
        <v>4</v>
      </c>
      <c r="E784" s="26">
        <v>45370</v>
      </c>
      <c r="F784" s="26">
        <v>45400</v>
      </c>
      <c r="G784" t="s">
        <v>53</v>
      </c>
      <c r="H784">
        <v>135</v>
      </c>
      <c r="I784" s="26">
        <f t="shared" si="73"/>
        <v>45308</v>
      </c>
      <c r="J784" s="26">
        <f t="shared" si="74"/>
        <v>45649</v>
      </c>
      <c r="K784" s="26" t="str">
        <f t="shared" si="75"/>
        <v>Pro</v>
      </c>
      <c r="L784" s="26" t="str">
        <f t="shared" si="76"/>
        <v>Monthly</v>
      </c>
      <c r="M784" s="26">
        <f t="shared" si="77"/>
        <v>45292</v>
      </c>
      <c r="N784" s="26">
        <f t="shared" si="72"/>
        <v>45352</v>
      </c>
      <c r="O784" s="26">
        <f t="shared" si="72"/>
        <v>45383</v>
      </c>
      <c r="P784" t="str">
        <f>IF(AND('Customer LTV'!$D$5&gt;=$N784,'Customer LTV'!$D$5&lt;$O784),"Y","N")</f>
        <v>N</v>
      </c>
      <c r="Q784" t="str">
        <f>IF(AND('Customer LTV'!$D$6&gt;=$N784,'Customer LTV'!$D$6&lt;$O784),"Y","N")</f>
        <v>N</v>
      </c>
      <c r="R784" t="str">
        <f>INDEX(customers!$F:$F,MATCH(subscriptions!$B784,customers!$A:$A,0))</f>
        <v>Retail</v>
      </c>
      <c r="S784" t="str">
        <f>INDEX(customers!$I:$I,MATCH(subscriptions!$B784,customers!$A:$A,0))</f>
        <v>Social Media</v>
      </c>
    </row>
    <row r="785" spans="1:19" x14ac:dyDescent="0.25">
      <c r="A785" t="s">
        <v>2893</v>
      </c>
      <c r="B785" t="s">
        <v>2885</v>
      </c>
      <c r="C785" t="s">
        <v>18</v>
      </c>
      <c r="D785" t="s">
        <v>4</v>
      </c>
      <c r="E785" s="26">
        <v>45401</v>
      </c>
      <c r="F785" s="26">
        <v>45431</v>
      </c>
      <c r="G785" t="s">
        <v>53</v>
      </c>
      <c r="H785">
        <v>135</v>
      </c>
      <c r="I785" s="26">
        <f t="shared" si="73"/>
        <v>45308</v>
      </c>
      <c r="J785" s="26">
        <f t="shared" si="74"/>
        <v>45649</v>
      </c>
      <c r="K785" s="26" t="str">
        <f t="shared" si="75"/>
        <v>Pro</v>
      </c>
      <c r="L785" s="26" t="str">
        <f t="shared" si="76"/>
        <v>Monthly</v>
      </c>
      <c r="M785" s="26">
        <f t="shared" si="77"/>
        <v>45292</v>
      </c>
      <c r="N785" s="26">
        <f t="shared" si="72"/>
        <v>45383</v>
      </c>
      <c r="O785" s="26">
        <f t="shared" si="72"/>
        <v>45413</v>
      </c>
      <c r="P785" t="str">
        <f>IF(AND('Customer LTV'!$D$5&gt;=$N785,'Customer LTV'!$D$5&lt;$O785),"Y","N")</f>
        <v>N</v>
      </c>
      <c r="Q785" t="str">
        <f>IF(AND('Customer LTV'!$D$6&gt;=$N785,'Customer LTV'!$D$6&lt;$O785),"Y","N")</f>
        <v>N</v>
      </c>
      <c r="R785" t="str">
        <f>INDEX(customers!$F:$F,MATCH(subscriptions!$B785,customers!$A:$A,0))</f>
        <v>Retail</v>
      </c>
      <c r="S785" t="str">
        <f>INDEX(customers!$I:$I,MATCH(subscriptions!$B785,customers!$A:$A,0))</f>
        <v>Social Media</v>
      </c>
    </row>
    <row r="786" spans="1:19" x14ac:dyDescent="0.25">
      <c r="A786" t="s">
        <v>2896</v>
      </c>
      <c r="B786" t="s">
        <v>2885</v>
      </c>
      <c r="C786" t="s">
        <v>18</v>
      </c>
      <c r="D786" t="s">
        <v>4</v>
      </c>
      <c r="E786" s="26">
        <v>45432</v>
      </c>
      <c r="F786" s="26">
        <v>45462</v>
      </c>
      <c r="G786" t="s">
        <v>53</v>
      </c>
      <c r="H786">
        <v>135</v>
      </c>
      <c r="I786" s="26">
        <f t="shared" si="73"/>
        <v>45308</v>
      </c>
      <c r="J786" s="26">
        <f t="shared" si="74"/>
        <v>45649</v>
      </c>
      <c r="K786" s="26" t="str">
        <f t="shared" si="75"/>
        <v>Pro</v>
      </c>
      <c r="L786" s="26" t="str">
        <f t="shared" si="76"/>
        <v>Monthly</v>
      </c>
      <c r="M786" s="26">
        <f t="shared" si="77"/>
        <v>45292</v>
      </c>
      <c r="N786" s="26">
        <f t="shared" si="72"/>
        <v>45413</v>
      </c>
      <c r="O786" s="26">
        <f t="shared" si="72"/>
        <v>45444</v>
      </c>
      <c r="P786" t="str">
        <f>IF(AND('Customer LTV'!$D$5&gt;=$N786,'Customer LTV'!$D$5&lt;$O786),"Y","N")</f>
        <v>N</v>
      </c>
      <c r="Q786" t="str">
        <f>IF(AND('Customer LTV'!$D$6&gt;=$N786,'Customer LTV'!$D$6&lt;$O786),"Y","N")</f>
        <v>N</v>
      </c>
      <c r="R786" t="str">
        <f>INDEX(customers!$F:$F,MATCH(subscriptions!$B786,customers!$A:$A,0))</f>
        <v>Retail</v>
      </c>
      <c r="S786" t="str">
        <f>INDEX(customers!$I:$I,MATCH(subscriptions!$B786,customers!$A:$A,0))</f>
        <v>Social Media</v>
      </c>
    </row>
    <row r="787" spans="1:19" x14ac:dyDescent="0.25">
      <c r="A787" t="s">
        <v>2898</v>
      </c>
      <c r="B787" t="s">
        <v>2885</v>
      </c>
      <c r="C787" t="s">
        <v>18</v>
      </c>
      <c r="D787" t="s">
        <v>4</v>
      </c>
      <c r="E787" s="26">
        <v>45463</v>
      </c>
      <c r="F787" s="26">
        <v>45493</v>
      </c>
      <c r="G787" t="s">
        <v>53</v>
      </c>
      <c r="H787">
        <v>135</v>
      </c>
      <c r="I787" s="26">
        <f t="shared" si="73"/>
        <v>45308</v>
      </c>
      <c r="J787" s="26">
        <f t="shared" si="74"/>
        <v>45649</v>
      </c>
      <c r="K787" s="26" t="str">
        <f t="shared" si="75"/>
        <v>Pro</v>
      </c>
      <c r="L787" s="26" t="str">
        <f t="shared" si="76"/>
        <v>Monthly</v>
      </c>
      <c r="M787" s="26">
        <f t="shared" si="77"/>
        <v>45292</v>
      </c>
      <c r="N787" s="26">
        <f t="shared" ref="N787:O850" si="78">EOMONTH(E787,-1)+1</f>
        <v>45444</v>
      </c>
      <c r="O787" s="26">
        <f t="shared" si="78"/>
        <v>45474</v>
      </c>
      <c r="P787" t="str">
        <f>IF(AND('Customer LTV'!$D$5&gt;=$N787,'Customer LTV'!$D$5&lt;$O787),"Y","N")</f>
        <v>N</v>
      </c>
      <c r="Q787" t="str">
        <f>IF(AND('Customer LTV'!$D$6&gt;=$N787,'Customer LTV'!$D$6&lt;$O787),"Y","N")</f>
        <v>N</v>
      </c>
      <c r="R787" t="str">
        <f>INDEX(customers!$F:$F,MATCH(subscriptions!$B787,customers!$A:$A,0))</f>
        <v>Retail</v>
      </c>
      <c r="S787" t="str">
        <f>INDEX(customers!$I:$I,MATCH(subscriptions!$B787,customers!$A:$A,0))</f>
        <v>Social Media</v>
      </c>
    </row>
    <row r="788" spans="1:19" x14ac:dyDescent="0.25">
      <c r="A788" t="s">
        <v>2901</v>
      </c>
      <c r="B788" t="s">
        <v>2885</v>
      </c>
      <c r="C788" t="s">
        <v>18</v>
      </c>
      <c r="D788" t="s">
        <v>4</v>
      </c>
      <c r="E788" s="26">
        <v>45494</v>
      </c>
      <c r="F788" s="26">
        <v>45524</v>
      </c>
      <c r="G788" t="s">
        <v>53</v>
      </c>
      <c r="H788">
        <v>135</v>
      </c>
      <c r="I788" s="26">
        <f t="shared" si="73"/>
        <v>45308</v>
      </c>
      <c r="J788" s="26">
        <f t="shared" si="74"/>
        <v>45649</v>
      </c>
      <c r="K788" s="26" t="str">
        <f t="shared" si="75"/>
        <v>Pro</v>
      </c>
      <c r="L788" s="26" t="str">
        <f t="shared" si="76"/>
        <v>Monthly</v>
      </c>
      <c r="M788" s="26">
        <f t="shared" si="77"/>
        <v>45292</v>
      </c>
      <c r="N788" s="26">
        <f t="shared" si="78"/>
        <v>45474</v>
      </c>
      <c r="O788" s="26">
        <f t="shared" si="78"/>
        <v>45505</v>
      </c>
      <c r="P788" t="str">
        <f>IF(AND('Customer LTV'!$D$5&gt;=$N788,'Customer LTV'!$D$5&lt;$O788),"Y","N")</f>
        <v>N</v>
      </c>
      <c r="Q788" t="str">
        <f>IF(AND('Customer LTV'!$D$6&gt;=$N788,'Customer LTV'!$D$6&lt;$O788),"Y","N")</f>
        <v>N</v>
      </c>
      <c r="R788" t="str">
        <f>INDEX(customers!$F:$F,MATCH(subscriptions!$B788,customers!$A:$A,0))</f>
        <v>Retail</v>
      </c>
      <c r="S788" t="str">
        <f>INDEX(customers!$I:$I,MATCH(subscriptions!$B788,customers!$A:$A,0))</f>
        <v>Social Media</v>
      </c>
    </row>
    <row r="789" spans="1:19" x14ac:dyDescent="0.25">
      <c r="A789" t="s">
        <v>2903</v>
      </c>
      <c r="B789" t="s">
        <v>2885</v>
      </c>
      <c r="C789" t="s">
        <v>18</v>
      </c>
      <c r="D789" t="s">
        <v>4</v>
      </c>
      <c r="E789" s="26">
        <v>45525</v>
      </c>
      <c r="F789" s="26">
        <v>45555</v>
      </c>
      <c r="G789" t="s">
        <v>53</v>
      </c>
      <c r="H789">
        <v>135</v>
      </c>
      <c r="I789" s="26">
        <f t="shared" si="73"/>
        <v>45308</v>
      </c>
      <c r="J789" s="26">
        <f t="shared" si="74"/>
        <v>45649</v>
      </c>
      <c r="K789" s="26" t="str">
        <f t="shared" si="75"/>
        <v>Pro</v>
      </c>
      <c r="L789" s="26" t="str">
        <f t="shared" si="76"/>
        <v>Monthly</v>
      </c>
      <c r="M789" s="26">
        <f t="shared" si="77"/>
        <v>45292</v>
      </c>
      <c r="N789" s="26">
        <f t="shared" si="78"/>
        <v>45505</v>
      </c>
      <c r="O789" s="26">
        <f t="shared" si="78"/>
        <v>45536</v>
      </c>
      <c r="P789" t="str">
        <f>IF(AND('Customer LTV'!$D$5&gt;=$N789,'Customer LTV'!$D$5&lt;$O789),"Y","N")</f>
        <v>N</v>
      </c>
      <c r="Q789" t="str">
        <f>IF(AND('Customer LTV'!$D$6&gt;=$N789,'Customer LTV'!$D$6&lt;$O789),"Y","N")</f>
        <v>N</v>
      </c>
      <c r="R789" t="str">
        <f>INDEX(customers!$F:$F,MATCH(subscriptions!$B789,customers!$A:$A,0))</f>
        <v>Retail</v>
      </c>
      <c r="S789" t="str">
        <f>INDEX(customers!$I:$I,MATCH(subscriptions!$B789,customers!$A:$A,0))</f>
        <v>Social Media</v>
      </c>
    </row>
    <row r="790" spans="1:19" x14ac:dyDescent="0.25">
      <c r="A790" t="s">
        <v>2905</v>
      </c>
      <c r="B790" t="s">
        <v>2885</v>
      </c>
      <c r="C790" t="s">
        <v>18</v>
      </c>
      <c r="D790" t="s">
        <v>4</v>
      </c>
      <c r="E790" s="26">
        <v>45556</v>
      </c>
      <c r="F790" s="26">
        <v>45586</v>
      </c>
      <c r="G790" t="s">
        <v>55</v>
      </c>
      <c r="H790">
        <v>135</v>
      </c>
      <c r="I790" s="26">
        <f t="shared" si="73"/>
        <v>45308</v>
      </c>
      <c r="J790" s="26">
        <f t="shared" si="74"/>
        <v>45649</v>
      </c>
      <c r="K790" s="26" t="str">
        <f t="shared" si="75"/>
        <v>Pro</v>
      </c>
      <c r="L790" s="26" t="str">
        <f t="shared" si="76"/>
        <v>Monthly</v>
      </c>
      <c r="M790" s="26">
        <f t="shared" si="77"/>
        <v>45292</v>
      </c>
      <c r="N790" s="26">
        <f t="shared" si="78"/>
        <v>45536</v>
      </c>
      <c r="O790" s="26">
        <f t="shared" si="78"/>
        <v>45566</v>
      </c>
      <c r="P790" t="str">
        <f>IF(AND('Customer LTV'!$D$5&gt;=$N790,'Customer LTV'!$D$5&lt;$O790),"Y","N")</f>
        <v>N</v>
      </c>
      <c r="Q790" t="str">
        <f>IF(AND('Customer LTV'!$D$6&gt;=$N790,'Customer LTV'!$D$6&lt;$O790),"Y","N")</f>
        <v>N</v>
      </c>
      <c r="R790" t="str">
        <f>INDEX(customers!$F:$F,MATCH(subscriptions!$B790,customers!$A:$A,0))</f>
        <v>Retail</v>
      </c>
      <c r="S790" t="str">
        <f>INDEX(customers!$I:$I,MATCH(subscriptions!$B790,customers!$A:$A,0))</f>
        <v>Social Media</v>
      </c>
    </row>
    <row r="791" spans="1:19" x14ac:dyDescent="0.25">
      <c r="A791" t="s">
        <v>2908</v>
      </c>
      <c r="B791" t="s">
        <v>2885</v>
      </c>
      <c r="C791" t="s">
        <v>19</v>
      </c>
      <c r="D791" t="s">
        <v>4</v>
      </c>
      <c r="E791" s="26">
        <v>45587</v>
      </c>
      <c r="F791" s="26">
        <v>45617</v>
      </c>
      <c r="G791" t="s">
        <v>53</v>
      </c>
      <c r="H791">
        <v>315</v>
      </c>
      <c r="I791" s="26">
        <f t="shared" si="73"/>
        <v>45308</v>
      </c>
      <c r="J791" s="26">
        <f t="shared" si="74"/>
        <v>45649</v>
      </c>
      <c r="K791" s="26" t="str">
        <f t="shared" si="75"/>
        <v>Pro</v>
      </c>
      <c r="L791" s="26" t="str">
        <f t="shared" si="76"/>
        <v>Monthly</v>
      </c>
      <c r="M791" s="26">
        <f t="shared" si="77"/>
        <v>45292</v>
      </c>
      <c r="N791" s="26">
        <f t="shared" si="78"/>
        <v>45566</v>
      </c>
      <c r="O791" s="26">
        <f t="shared" si="78"/>
        <v>45597</v>
      </c>
      <c r="P791" t="str">
        <f>IF(AND('Customer LTV'!$D$5&gt;=$N791,'Customer LTV'!$D$5&lt;$O791),"Y","N")</f>
        <v>N</v>
      </c>
      <c r="Q791" t="str">
        <f>IF(AND('Customer LTV'!$D$6&gt;=$N791,'Customer LTV'!$D$6&lt;$O791),"Y","N")</f>
        <v>N</v>
      </c>
      <c r="R791" t="str">
        <f>INDEX(customers!$F:$F,MATCH(subscriptions!$B791,customers!$A:$A,0))</f>
        <v>Retail</v>
      </c>
      <c r="S791" t="str">
        <f>INDEX(customers!$I:$I,MATCH(subscriptions!$B791,customers!$A:$A,0))</f>
        <v>Social Media</v>
      </c>
    </row>
    <row r="792" spans="1:19" x14ac:dyDescent="0.25">
      <c r="A792" t="s">
        <v>2910</v>
      </c>
      <c r="B792" t="s">
        <v>2885</v>
      </c>
      <c r="C792" t="s">
        <v>19</v>
      </c>
      <c r="D792" t="s">
        <v>4</v>
      </c>
      <c r="E792" s="26">
        <v>45618</v>
      </c>
      <c r="F792" s="26">
        <v>45648</v>
      </c>
      <c r="G792" t="s">
        <v>53</v>
      </c>
      <c r="H792">
        <v>315</v>
      </c>
      <c r="I792" s="26">
        <f t="shared" si="73"/>
        <v>45308</v>
      </c>
      <c r="J792" s="26">
        <f t="shared" si="74"/>
        <v>45649</v>
      </c>
      <c r="K792" s="26" t="str">
        <f t="shared" si="75"/>
        <v>Pro</v>
      </c>
      <c r="L792" s="26" t="str">
        <f t="shared" si="76"/>
        <v>Monthly</v>
      </c>
      <c r="M792" s="26">
        <f t="shared" si="77"/>
        <v>45292</v>
      </c>
      <c r="N792" s="26">
        <f t="shared" si="78"/>
        <v>45597</v>
      </c>
      <c r="O792" s="26">
        <f t="shared" si="78"/>
        <v>45627</v>
      </c>
      <c r="P792" t="str">
        <f>IF(AND('Customer LTV'!$D$5&gt;=$N792,'Customer LTV'!$D$5&lt;$O792),"Y","N")</f>
        <v>N</v>
      </c>
      <c r="Q792" t="str">
        <f>IF(AND('Customer LTV'!$D$6&gt;=$N792,'Customer LTV'!$D$6&lt;$O792),"Y","N")</f>
        <v>N</v>
      </c>
      <c r="R792" t="str">
        <f>INDEX(customers!$F:$F,MATCH(subscriptions!$B792,customers!$A:$A,0))</f>
        <v>Retail</v>
      </c>
      <c r="S792" t="str">
        <f>INDEX(customers!$I:$I,MATCH(subscriptions!$B792,customers!$A:$A,0))</f>
        <v>Social Media</v>
      </c>
    </row>
    <row r="793" spans="1:19" x14ac:dyDescent="0.25">
      <c r="A793" t="s">
        <v>2913</v>
      </c>
      <c r="B793" t="s">
        <v>2885</v>
      </c>
      <c r="C793" t="s">
        <v>19</v>
      </c>
      <c r="D793" t="s">
        <v>4</v>
      </c>
      <c r="E793" s="26">
        <v>45649</v>
      </c>
      <c r="F793" s="26">
        <v>45658</v>
      </c>
      <c r="G793" t="s">
        <v>53</v>
      </c>
      <c r="H793">
        <v>315</v>
      </c>
      <c r="I793" s="26">
        <f t="shared" si="73"/>
        <v>45308</v>
      </c>
      <c r="J793" s="26">
        <f t="shared" si="74"/>
        <v>45649</v>
      </c>
      <c r="K793" s="26" t="str">
        <f t="shared" si="75"/>
        <v>Pro</v>
      </c>
      <c r="L793" s="26" t="str">
        <f t="shared" si="76"/>
        <v>Monthly</v>
      </c>
      <c r="M793" s="26">
        <f t="shared" si="77"/>
        <v>45292</v>
      </c>
      <c r="N793" s="26">
        <f t="shared" si="78"/>
        <v>45627</v>
      </c>
      <c r="O793" s="26">
        <f t="shared" si="78"/>
        <v>45658</v>
      </c>
      <c r="P793" t="str">
        <f>IF(AND('Customer LTV'!$D$5&gt;=$N793,'Customer LTV'!$D$5&lt;$O793),"Y","N")</f>
        <v>N</v>
      </c>
      <c r="Q793" t="str">
        <f>IF(AND('Customer LTV'!$D$6&gt;=$N793,'Customer LTV'!$D$6&lt;$O793),"Y","N")</f>
        <v>N</v>
      </c>
      <c r="R793" t="str">
        <f>INDEX(customers!$F:$F,MATCH(subscriptions!$B793,customers!$A:$A,0))</f>
        <v>Retail</v>
      </c>
      <c r="S793" t="str">
        <f>INDEX(customers!$I:$I,MATCH(subscriptions!$B793,customers!$A:$A,0))</f>
        <v>Social Media</v>
      </c>
    </row>
    <row r="794" spans="1:19" x14ac:dyDescent="0.25">
      <c r="A794" t="s">
        <v>474</v>
      </c>
      <c r="B794" t="s">
        <v>473</v>
      </c>
      <c r="C794" t="s">
        <v>18</v>
      </c>
      <c r="D794" t="s">
        <v>4</v>
      </c>
      <c r="E794" s="26">
        <v>45290</v>
      </c>
      <c r="F794" s="26">
        <v>45320</v>
      </c>
      <c r="G794" t="s">
        <v>53</v>
      </c>
      <c r="H794">
        <v>135</v>
      </c>
      <c r="I794" s="26">
        <f t="shared" si="73"/>
        <v>45290</v>
      </c>
      <c r="J794" s="26">
        <f t="shared" si="74"/>
        <v>45507</v>
      </c>
      <c r="K794" s="26" t="str">
        <f t="shared" si="75"/>
        <v>Pro</v>
      </c>
      <c r="L794" s="26" t="str">
        <f t="shared" si="76"/>
        <v>Monthly</v>
      </c>
      <c r="M794" s="26">
        <f t="shared" si="77"/>
        <v>45261</v>
      </c>
      <c r="N794" s="26">
        <f t="shared" si="78"/>
        <v>45261</v>
      </c>
      <c r="O794" s="26">
        <f t="shared" si="78"/>
        <v>45292</v>
      </c>
      <c r="P794" t="str">
        <f>IF(AND('Customer LTV'!$D$5&gt;=$N794,'Customer LTV'!$D$5&lt;$O794),"Y","N")</f>
        <v>N</v>
      </c>
      <c r="Q794" t="str">
        <f>IF(AND('Customer LTV'!$D$6&gt;=$N794,'Customer LTV'!$D$6&lt;$O794),"Y","N")</f>
        <v>Y</v>
      </c>
      <c r="R794" t="str">
        <f>INDEX(customers!$F:$F,MATCH(subscriptions!$B794,customers!$A:$A,0))</f>
        <v>Tech</v>
      </c>
      <c r="S794" t="str">
        <f>INDEX(customers!$I:$I,MATCH(subscriptions!$B794,customers!$A:$A,0))</f>
        <v>Email</v>
      </c>
    </row>
    <row r="795" spans="1:19" x14ac:dyDescent="0.25">
      <c r="A795" t="s">
        <v>476</v>
      </c>
      <c r="B795" t="s">
        <v>473</v>
      </c>
      <c r="C795" t="s">
        <v>18</v>
      </c>
      <c r="D795" t="s">
        <v>4</v>
      </c>
      <c r="E795" s="26">
        <v>45321</v>
      </c>
      <c r="F795" s="26">
        <v>45351</v>
      </c>
      <c r="G795" t="s">
        <v>53</v>
      </c>
      <c r="H795">
        <v>135</v>
      </c>
      <c r="I795" s="26">
        <f t="shared" si="73"/>
        <v>45290</v>
      </c>
      <c r="J795" s="26">
        <f t="shared" si="74"/>
        <v>45507</v>
      </c>
      <c r="K795" s="26" t="str">
        <f t="shared" si="75"/>
        <v>Pro</v>
      </c>
      <c r="L795" s="26" t="str">
        <f t="shared" si="76"/>
        <v>Monthly</v>
      </c>
      <c r="M795" s="26">
        <f t="shared" si="77"/>
        <v>45261</v>
      </c>
      <c r="N795" s="26">
        <f t="shared" si="78"/>
        <v>45292</v>
      </c>
      <c r="O795" s="26">
        <f t="shared" si="78"/>
        <v>45323</v>
      </c>
      <c r="P795" t="str">
        <f>IF(AND('Customer LTV'!$D$5&gt;=$N795,'Customer LTV'!$D$5&lt;$O795),"Y","N")</f>
        <v>N</v>
      </c>
      <c r="Q795" t="str">
        <f>IF(AND('Customer LTV'!$D$6&gt;=$N795,'Customer LTV'!$D$6&lt;$O795),"Y","N")</f>
        <v>N</v>
      </c>
      <c r="R795" t="str">
        <f>INDEX(customers!$F:$F,MATCH(subscriptions!$B795,customers!$A:$A,0))</f>
        <v>Tech</v>
      </c>
      <c r="S795" t="str">
        <f>INDEX(customers!$I:$I,MATCH(subscriptions!$B795,customers!$A:$A,0))</f>
        <v>Email</v>
      </c>
    </row>
    <row r="796" spans="1:19" x14ac:dyDescent="0.25">
      <c r="A796" t="s">
        <v>479</v>
      </c>
      <c r="B796" t="s">
        <v>473</v>
      </c>
      <c r="C796" t="s">
        <v>18</v>
      </c>
      <c r="D796" t="s">
        <v>4</v>
      </c>
      <c r="E796" s="26">
        <v>45352</v>
      </c>
      <c r="F796" s="26">
        <v>45382</v>
      </c>
      <c r="G796" t="s">
        <v>54</v>
      </c>
      <c r="H796">
        <v>135</v>
      </c>
      <c r="I796" s="26">
        <f t="shared" si="73"/>
        <v>45290</v>
      </c>
      <c r="J796" s="26">
        <f t="shared" si="74"/>
        <v>45507</v>
      </c>
      <c r="K796" s="26" t="str">
        <f t="shared" si="75"/>
        <v>Pro</v>
      </c>
      <c r="L796" s="26" t="str">
        <f t="shared" si="76"/>
        <v>Monthly</v>
      </c>
      <c r="M796" s="26">
        <f t="shared" si="77"/>
        <v>45261</v>
      </c>
      <c r="N796" s="26">
        <f t="shared" si="78"/>
        <v>45352</v>
      </c>
      <c r="O796" s="26">
        <f t="shared" si="78"/>
        <v>45352</v>
      </c>
      <c r="P796" t="str">
        <f>IF(AND('Customer LTV'!$D$5&gt;=$N796,'Customer LTV'!$D$5&lt;$O796),"Y","N")</f>
        <v>N</v>
      </c>
      <c r="Q796" t="str">
        <f>IF(AND('Customer LTV'!$D$6&gt;=$N796,'Customer LTV'!$D$6&lt;$O796),"Y","N")</f>
        <v>N</v>
      </c>
      <c r="R796" t="str">
        <f>INDEX(customers!$F:$F,MATCH(subscriptions!$B796,customers!$A:$A,0))</f>
        <v>Tech</v>
      </c>
      <c r="S796" t="str">
        <f>INDEX(customers!$I:$I,MATCH(subscriptions!$B796,customers!$A:$A,0))</f>
        <v>Email</v>
      </c>
    </row>
    <row r="797" spans="1:19" x14ac:dyDescent="0.25">
      <c r="A797" t="s">
        <v>481</v>
      </c>
      <c r="B797" t="s">
        <v>473</v>
      </c>
      <c r="C797" t="s">
        <v>17</v>
      </c>
      <c r="D797" t="s">
        <v>4</v>
      </c>
      <c r="E797" s="26">
        <v>45383</v>
      </c>
      <c r="F797" s="26">
        <v>45413</v>
      </c>
      <c r="G797" t="s">
        <v>53</v>
      </c>
      <c r="H797">
        <v>75</v>
      </c>
      <c r="I797" s="26">
        <f t="shared" si="73"/>
        <v>45290</v>
      </c>
      <c r="J797" s="26">
        <f t="shared" si="74"/>
        <v>45507</v>
      </c>
      <c r="K797" s="26" t="str">
        <f t="shared" si="75"/>
        <v>Pro</v>
      </c>
      <c r="L797" s="26" t="str">
        <f t="shared" si="76"/>
        <v>Monthly</v>
      </c>
      <c r="M797" s="26">
        <f t="shared" si="77"/>
        <v>45261</v>
      </c>
      <c r="N797" s="26">
        <f t="shared" si="78"/>
        <v>45383</v>
      </c>
      <c r="O797" s="26">
        <f t="shared" si="78"/>
        <v>45413</v>
      </c>
      <c r="P797" t="str">
        <f>IF(AND('Customer LTV'!$D$5&gt;=$N797,'Customer LTV'!$D$5&lt;$O797),"Y","N")</f>
        <v>N</v>
      </c>
      <c r="Q797" t="str">
        <f>IF(AND('Customer LTV'!$D$6&gt;=$N797,'Customer LTV'!$D$6&lt;$O797),"Y","N")</f>
        <v>N</v>
      </c>
      <c r="R797" t="str">
        <f>INDEX(customers!$F:$F,MATCH(subscriptions!$B797,customers!$A:$A,0))</f>
        <v>Tech</v>
      </c>
      <c r="S797" t="str">
        <f>INDEX(customers!$I:$I,MATCH(subscriptions!$B797,customers!$A:$A,0))</f>
        <v>Email</v>
      </c>
    </row>
    <row r="798" spans="1:19" x14ac:dyDescent="0.25">
      <c r="A798" t="s">
        <v>484</v>
      </c>
      <c r="B798" t="s">
        <v>473</v>
      </c>
      <c r="C798" t="s">
        <v>17</v>
      </c>
      <c r="D798" t="s">
        <v>4</v>
      </c>
      <c r="E798" s="26">
        <v>45414</v>
      </c>
      <c r="F798" s="26">
        <v>45444</v>
      </c>
      <c r="G798" t="s">
        <v>53</v>
      </c>
      <c r="H798">
        <v>75</v>
      </c>
      <c r="I798" s="26">
        <f t="shared" si="73"/>
        <v>45290</v>
      </c>
      <c r="J798" s="26">
        <f t="shared" si="74"/>
        <v>45507</v>
      </c>
      <c r="K798" s="26" t="str">
        <f t="shared" si="75"/>
        <v>Pro</v>
      </c>
      <c r="L798" s="26" t="str">
        <f t="shared" si="76"/>
        <v>Monthly</v>
      </c>
      <c r="M798" s="26">
        <f t="shared" si="77"/>
        <v>45261</v>
      </c>
      <c r="N798" s="26">
        <f t="shared" si="78"/>
        <v>45413</v>
      </c>
      <c r="O798" s="26">
        <f t="shared" si="78"/>
        <v>45444</v>
      </c>
      <c r="P798" t="str">
        <f>IF(AND('Customer LTV'!$D$5&gt;=$N798,'Customer LTV'!$D$5&lt;$O798),"Y","N")</f>
        <v>N</v>
      </c>
      <c r="Q798" t="str">
        <f>IF(AND('Customer LTV'!$D$6&gt;=$N798,'Customer LTV'!$D$6&lt;$O798),"Y","N")</f>
        <v>N</v>
      </c>
      <c r="R798" t="str">
        <f>INDEX(customers!$F:$F,MATCH(subscriptions!$B798,customers!$A:$A,0))</f>
        <v>Tech</v>
      </c>
      <c r="S798" t="str">
        <f>INDEX(customers!$I:$I,MATCH(subscriptions!$B798,customers!$A:$A,0))</f>
        <v>Email</v>
      </c>
    </row>
    <row r="799" spans="1:19" x14ac:dyDescent="0.25">
      <c r="A799" t="s">
        <v>486</v>
      </c>
      <c r="B799" t="s">
        <v>473</v>
      </c>
      <c r="C799" t="s">
        <v>17</v>
      </c>
      <c r="D799" t="s">
        <v>4</v>
      </c>
      <c r="E799" s="26">
        <v>45445</v>
      </c>
      <c r="F799" s="26">
        <v>45475</v>
      </c>
      <c r="G799" t="s">
        <v>53</v>
      </c>
      <c r="H799">
        <v>75</v>
      </c>
      <c r="I799" s="26">
        <f t="shared" si="73"/>
        <v>45290</v>
      </c>
      <c r="J799" s="26">
        <f t="shared" si="74"/>
        <v>45507</v>
      </c>
      <c r="K799" s="26" t="str">
        <f t="shared" si="75"/>
        <v>Pro</v>
      </c>
      <c r="L799" s="26" t="str">
        <f t="shared" si="76"/>
        <v>Monthly</v>
      </c>
      <c r="M799" s="26">
        <f t="shared" si="77"/>
        <v>45261</v>
      </c>
      <c r="N799" s="26">
        <f t="shared" si="78"/>
        <v>45444</v>
      </c>
      <c r="O799" s="26">
        <f t="shared" si="78"/>
        <v>45474</v>
      </c>
      <c r="P799" t="str">
        <f>IF(AND('Customer LTV'!$D$5&gt;=$N799,'Customer LTV'!$D$5&lt;$O799),"Y","N")</f>
        <v>N</v>
      </c>
      <c r="Q799" t="str">
        <f>IF(AND('Customer LTV'!$D$6&gt;=$N799,'Customer LTV'!$D$6&lt;$O799),"Y","N")</f>
        <v>N</v>
      </c>
      <c r="R799" t="str">
        <f>INDEX(customers!$F:$F,MATCH(subscriptions!$B799,customers!$A:$A,0))</f>
        <v>Tech</v>
      </c>
      <c r="S799" t="str">
        <f>INDEX(customers!$I:$I,MATCH(subscriptions!$B799,customers!$A:$A,0))</f>
        <v>Email</v>
      </c>
    </row>
    <row r="800" spans="1:19" x14ac:dyDescent="0.25">
      <c r="A800" t="s">
        <v>489</v>
      </c>
      <c r="B800" t="s">
        <v>473</v>
      </c>
      <c r="C800" t="s">
        <v>17</v>
      </c>
      <c r="D800" t="s">
        <v>4</v>
      </c>
      <c r="E800" s="26">
        <v>45476</v>
      </c>
      <c r="F800" s="26">
        <v>45506</v>
      </c>
      <c r="G800" t="s">
        <v>53</v>
      </c>
      <c r="H800">
        <v>75</v>
      </c>
      <c r="I800" s="26">
        <f t="shared" si="73"/>
        <v>45290</v>
      </c>
      <c r="J800" s="26">
        <f t="shared" si="74"/>
        <v>45507</v>
      </c>
      <c r="K800" s="26" t="str">
        <f t="shared" si="75"/>
        <v>Pro</v>
      </c>
      <c r="L800" s="26" t="str">
        <f t="shared" si="76"/>
        <v>Monthly</v>
      </c>
      <c r="M800" s="26">
        <f t="shared" si="77"/>
        <v>45261</v>
      </c>
      <c r="N800" s="26">
        <f t="shared" si="78"/>
        <v>45474</v>
      </c>
      <c r="O800" s="26">
        <f t="shared" si="78"/>
        <v>45505</v>
      </c>
      <c r="P800" t="str">
        <f>IF(AND('Customer LTV'!$D$5&gt;=$N800,'Customer LTV'!$D$5&lt;$O800),"Y","N")</f>
        <v>N</v>
      </c>
      <c r="Q800" t="str">
        <f>IF(AND('Customer LTV'!$D$6&gt;=$N800,'Customer LTV'!$D$6&lt;$O800),"Y","N")</f>
        <v>N</v>
      </c>
      <c r="R800" t="str">
        <f>INDEX(customers!$F:$F,MATCH(subscriptions!$B800,customers!$A:$A,0))</f>
        <v>Tech</v>
      </c>
      <c r="S800" t="str">
        <f>INDEX(customers!$I:$I,MATCH(subscriptions!$B800,customers!$A:$A,0))</f>
        <v>Email</v>
      </c>
    </row>
    <row r="801" spans="1:19" x14ac:dyDescent="0.25">
      <c r="A801" t="s">
        <v>491</v>
      </c>
      <c r="B801" t="s">
        <v>473</v>
      </c>
      <c r="C801" t="s">
        <v>17</v>
      </c>
      <c r="D801" t="s">
        <v>4</v>
      </c>
      <c r="E801" s="26">
        <v>45507</v>
      </c>
      <c r="F801" s="26">
        <v>45534</v>
      </c>
      <c r="G801" t="s">
        <v>56</v>
      </c>
      <c r="H801">
        <v>75</v>
      </c>
      <c r="I801" s="26">
        <f t="shared" si="73"/>
        <v>45290</v>
      </c>
      <c r="J801" s="26">
        <f t="shared" si="74"/>
        <v>45507</v>
      </c>
      <c r="K801" s="26" t="str">
        <f t="shared" si="75"/>
        <v>Pro</v>
      </c>
      <c r="L801" s="26" t="str">
        <f t="shared" si="76"/>
        <v>Monthly</v>
      </c>
      <c r="M801" s="26">
        <f t="shared" si="77"/>
        <v>45261</v>
      </c>
      <c r="N801" s="26">
        <f t="shared" si="78"/>
        <v>45505</v>
      </c>
      <c r="O801" s="26">
        <f t="shared" si="78"/>
        <v>45505</v>
      </c>
      <c r="P801" t="str">
        <f>IF(AND('Customer LTV'!$D$5&gt;=$N801,'Customer LTV'!$D$5&lt;$O801),"Y","N")</f>
        <v>N</v>
      </c>
      <c r="Q801" t="str">
        <f>IF(AND('Customer LTV'!$D$6&gt;=$N801,'Customer LTV'!$D$6&lt;$O801),"Y","N")</f>
        <v>N</v>
      </c>
      <c r="R801" t="str">
        <f>INDEX(customers!$F:$F,MATCH(subscriptions!$B801,customers!$A:$A,0))</f>
        <v>Tech</v>
      </c>
      <c r="S801" t="str">
        <f>INDEX(customers!$I:$I,MATCH(subscriptions!$B801,customers!$A:$A,0))</f>
        <v>Email</v>
      </c>
    </row>
    <row r="802" spans="1:19" x14ac:dyDescent="0.25">
      <c r="A802" t="s">
        <v>3379</v>
      </c>
      <c r="B802" t="s">
        <v>3378</v>
      </c>
      <c r="C802" t="s">
        <v>18</v>
      </c>
      <c r="D802" t="s">
        <v>4</v>
      </c>
      <c r="E802" s="26">
        <v>45062</v>
      </c>
      <c r="F802" s="26">
        <v>45092</v>
      </c>
      <c r="G802" t="s">
        <v>53</v>
      </c>
      <c r="H802">
        <v>135</v>
      </c>
      <c r="I802" s="26">
        <f t="shared" si="73"/>
        <v>45062</v>
      </c>
      <c r="J802" s="26">
        <f t="shared" si="74"/>
        <v>45651</v>
      </c>
      <c r="K802" s="26" t="str">
        <f t="shared" si="75"/>
        <v>Pro</v>
      </c>
      <c r="L802" s="26" t="str">
        <f t="shared" si="76"/>
        <v>Monthly</v>
      </c>
      <c r="M802" s="26">
        <f t="shared" si="77"/>
        <v>45047</v>
      </c>
      <c r="N802" s="26">
        <f t="shared" si="78"/>
        <v>45047</v>
      </c>
      <c r="O802" s="26">
        <f t="shared" si="78"/>
        <v>45078</v>
      </c>
      <c r="P802" t="str">
        <f>IF(AND('Customer LTV'!$D$5&gt;=$N802,'Customer LTV'!$D$5&lt;$O802),"Y","N")</f>
        <v>N</v>
      </c>
      <c r="Q802" t="str">
        <f>IF(AND('Customer LTV'!$D$6&gt;=$N802,'Customer LTV'!$D$6&lt;$O802),"Y","N")</f>
        <v>N</v>
      </c>
      <c r="R802" t="str">
        <f>INDEX(customers!$F:$F,MATCH(subscriptions!$B802,customers!$A:$A,0))</f>
        <v>Retail</v>
      </c>
      <c r="S802" t="str">
        <f>INDEX(customers!$I:$I,MATCH(subscriptions!$B802,customers!$A:$A,0))</f>
        <v>Social Media</v>
      </c>
    </row>
    <row r="803" spans="1:19" x14ac:dyDescent="0.25">
      <c r="A803" t="s">
        <v>3381</v>
      </c>
      <c r="B803" t="s">
        <v>3378</v>
      </c>
      <c r="C803" t="s">
        <v>18</v>
      </c>
      <c r="D803" t="s">
        <v>4</v>
      </c>
      <c r="E803" s="26">
        <v>45093</v>
      </c>
      <c r="F803" s="26">
        <v>45123</v>
      </c>
      <c r="G803" t="s">
        <v>53</v>
      </c>
      <c r="H803">
        <v>135</v>
      </c>
      <c r="I803" s="26">
        <f t="shared" si="73"/>
        <v>45062</v>
      </c>
      <c r="J803" s="26">
        <f t="shared" si="74"/>
        <v>45651</v>
      </c>
      <c r="K803" s="26" t="str">
        <f t="shared" si="75"/>
        <v>Pro</v>
      </c>
      <c r="L803" s="26" t="str">
        <f t="shared" si="76"/>
        <v>Monthly</v>
      </c>
      <c r="M803" s="26">
        <f t="shared" si="77"/>
        <v>45047</v>
      </c>
      <c r="N803" s="26">
        <f t="shared" si="78"/>
        <v>45078</v>
      </c>
      <c r="O803" s="26">
        <f t="shared" si="78"/>
        <v>45108</v>
      </c>
      <c r="P803" t="str">
        <f>IF(AND('Customer LTV'!$D$5&gt;=$N803,'Customer LTV'!$D$5&lt;$O803),"Y","N")</f>
        <v>N</v>
      </c>
      <c r="Q803" t="str">
        <f>IF(AND('Customer LTV'!$D$6&gt;=$N803,'Customer LTV'!$D$6&lt;$O803),"Y","N")</f>
        <v>N</v>
      </c>
      <c r="R803" t="str">
        <f>INDEX(customers!$F:$F,MATCH(subscriptions!$B803,customers!$A:$A,0))</f>
        <v>Retail</v>
      </c>
      <c r="S803" t="str">
        <f>INDEX(customers!$I:$I,MATCH(subscriptions!$B803,customers!$A:$A,0))</f>
        <v>Social Media</v>
      </c>
    </row>
    <row r="804" spans="1:19" x14ac:dyDescent="0.25">
      <c r="A804" t="s">
        <v>3384</v>
      </c>
      <c r="B804" t="s">
        <v>3378</v>
      </c>
      <c r="C804" t="s">
        <v>18</v>
      </c>
      <c r="D804" t="s">
        <v>4</v>
      </c>
      <c r="E804" s="26">
        <v>45124</v>
      </c>
      <c r="F804" s="26">
        <v>45154</v>
      </c>
      <c r="G804" t="s">
        <v>53</v>
      </c>
      <c r="H804">
        <v>135</v>
      </c>
      <c r="I804" s="26">
        <f t="shared" si="73"/>
        <v>45062</v>
      </c>
      <c r="J804" s="26">
        <f t="shared" si="74"/>
        <v>45651</v>
      </c>
      <c r="K804" s="26" t="str">
        <f t="shared" si="75"/>
        <v>Pro</v>
      </c>
      <c r="L804" s="26" t="str">
        <f t="shared" si="76"/>
        <v>Monthly</v>
      </c>
      <c r="M804" s="26">
        <f t="shared" si="77"/>
        <v>45047</v>
      </c>
      <c r="N804" s="26">
        <f t="shared" si="78"/>
        <v>45108</v>
      </c>
      <c r="O804" s="26">
        <f t="shared" si="78"/>
        <v>45139</v>
      </c>
      <c r="P804" t="str">
        <f>IF(AND('Customer LTV'!$D$5&gt;=$N804,'Customer LTV'!$D$5&lt;$O804),"Y","N")</f>
        <v>N</v>
      </c>
      <c r="Q804" t="str">
        <f>IF(AND('Customer LTV'!$D$6&gt;=$N804,'Customer LTV'!$D$6&lt;$O804),"Y","N")</f>
        <v>N</v>
      </c>
      <c r="R804" t="str">
        <f>INDEX(customers!$F:$F,MATCH(subscriptions!$B804,customers!$A:$A,0))</f>
        <v>Retail</v>
      </c>
      <c r="S804" t="str">
        <f>INDEX(customers!$I:$I,MATCH(subscriptions!$B804,customers!$A:$A,0))</f>
        <v>Social Media</v>
      </c>
    </row>
    <row r="805" spans="1:19" x14ac:dyDescent="0.25">
      <c r="A805" t="s">
        <v>3386</v>
      </c>
      <c r="B805" t="s">
        <v>3378</v>
      </c>
      <c r="C805" t="s">
        <v>18</v>
      </c>
      <c r="D805" t="s">
        <v>4</v>
      </c>
      <c r="E805" s="26">
        <v>45155</v>
      </c>
      <c r="F805" s="26">
        <v>45185</v>
      </c>
      <c r="G805" t="s">
        <v>53</v>
      </c>
      <c r="H805">
        <v>135</v>
      </c>
      <c r="I805" s="26">
        <f t="shared" si="73"/>
        <v>45062</v>
      </c>
      <c r="J805" s="26">
        <f t="shared" si="74"/>
        <v>45651</v>
      </c>
      <c r="K805" s="26" t="str">
        <f t="shared" si="75"/>
        <v>Pro</v>
      </c>
      <c r="L805" s="26" t="str">
        <f t="shared" si="76"/>
        <v>Monthly</v>
      </c>
      <c r="M805" s="26">
        <f t="shared" si="77"/>
        <v>45047</v>
      </c>
      <c r="N805" s="26">
        <f t="shared" si="78"/>
        <v>45139</v>
      </c>
      <c r="O805" s="26">
        <f t="shared" si="78"/>
        <v>45170</v>
      </c>
      <c r="P805" t="str">
        <f>IF(AND('Customer LTV'!$D$5&gt;=$N805,'Customer LTV'!$D$5&lt;$O805),"Y","N")</f>
        <v>N</v>
      </c>
      <c r="Q805" t="str">
        <f>IF(AND('Customer LTV'!$D$6&gt;=$N805,'Customer LTV'!$D$6&lt;$O805),"Y","N")</f>
        <v>N</v>
      </c>
      <c r="R805" t="str">
        <f>INDEX(customers!$F:$F,MATCH(subscriptions!$B805,customers!$A:$A,0))</f>
        <v>Retail</v>
      </c>
      <c r="S805" t="str">
        <f>INDEX(customers!$I:$I,MATCH(subscriptions!$B805,customers!$A:$A,0))</f>
        <v>Social Media</v>
      </c>
    </row>
    <row r="806" spans="1:19" x14ac:dyDescent="0.25">
      <c r="A806" t="s">
        <v>3388</v>
      </c>
      <c r="B806" t="s">
        <v>3378</v>
      </c>
      <c r="C806" t="s">
        <v>18</v>
      </c>
      <c r="D806" t="s">
        <v>4</v>
      </c>
      <c r="E806" s="26">
        <v>45186</v>
      </c>
      <c r="F806" s="26">
        <v>45216</v>
      </c>
      <c r="G806" t="s">
        <v>54</v>
      </c>
      <c r="H806">
        <v>135</v>
      </c>
      <c r="I806" s="26">
        <f t="shared" si="73"/>
        <v>45062</v>
      </c>
      <c r="J806" s="26">
        <f t="shared" si="74"/>
        <v>45651</v>
      </c>
      <c r="K806" s="26" t="str">
        <f t="shared" si="75"/>
        <v>Pro</v>
      </c>
      <c r="L806" s="26" t="str">
        <f t="shared" si="76"/>
        <v>Monthly</v>
      </c>
      <c r="M806" s="26">
        <f t="shared" si="77"/>
        <v>45047</v>
      </c>
      <c r="N806" s="26">
        <f t="shared" si="78"/>
        <v>45170</v>
      </c>
      <c r="O806" s="26">
        <f t="shared" si="78"/>
        <v>45200</v>
      </c>
      <c r="P806" t="str">
        <f>IF(AND('Customer LTV'!$D$5&gt;=$N806,'Customer LTV'!$D$5&lt;$O806),"Y","N")</f>
        <v>N</v>
      </c>
      <c r="Q806" t="str">
        <f>IF(AND('Customer LTV'!$D$6&gt;=$N806,'Customer LTV'!$D$6&lt;$O806),"Y","N")</f>
        <v>N</v>
      </c>
      <c r="R806" t="str">
        <f>INDEX(customers!$F:$F,MATCH(subscriptions!$B806,customers!$A:$A,0))</f>
        <v>Retail</v>
      </c>
      <c r="S806" t="str">
        <f>INDEX(customers!$I:$I,MATCH(subscriptions!$B806,customers!$A:$A,0))</f>
        <v>Social Media</v>
      </c>
    </row>
    <row r="807" spans="1:19" x14ac:dyDescent="0.25">
      <c r="A807" t="s">
        <v>3391</v>
      </c>
      <c r="B807" t="s">
        <v>3378</v>
      </c>
      <c r="C807" t="s">
        <v>17</v>
      </c>
      <c r="D807" t="s">
        <v>4</v>
      </c>
      <c r="E807" s="26">
        <v>45217</v>
      </c>
      <c r="F807" s="26">
        <v>45247</v>
      </c>
      <c r="G807" t="s">
        <v>53</v>
      </c>
      <c r="H807">
        <v>75</v>
      </c>
      <c r="I807" s="26">
        <f t="shared" si="73"/>
        <v>45062</v>
      </c>
      <c r="J807" s="26">
        <f t="shared" si="74"/>
        <v>45651</v>
      </c>
      <c r="K807" s="26" t="str">
        <f t="shared" si="75"/>
        <v>Pro</v>
      </c>
      <c r="L807" s="26" t="str">
        <f t="shared" si="76"/>
        <v>Monthly</v>
      </c>
      <c r="M807" s="26">
        <f t="shared" si="77"/>
        <v>45047</v>
      </c>
      <c r="N807" s="26">
        <f t="shared" si="78"/>
        <v>45200</v>
      </c>
      <c r="O807" s="26">
        <f t="shared" si="78"/>
        <v>45231</v>
      </c>
      <c r="P807" t="str">
        <f>IF(AND('Customer LTV'!$D$5&gt;=$N807,'Customer LTV'!$D$5&lt;$O807),"Y","N")</f>
        <v>N</v>
      </c>
      <c r="Q807" t="str">
        <f>IF(AND('Customer LTV'!$D$6&gt;=$N807,'Customer LTV'!$D$6&lt;$O807),"Y","N")</f>
        <v>N</v>
      </c>
      <c r="R807" t="str">
        <f>INDEX(customers!$F:$F,MATCH(subscriptions!$B807,customers!$A:$A,0))</f>
        <v>Retail</v>
      </c>
      <c r="S807" t="str">
        <f>INDEX(customers!$I:$I,MATCH(subscriptions!$B807,customers!$A:$A,0))</f>
        <v>Social Media</v>
      </c>
    </row>
    <row r="808" spans="1:19" x14ac:dyDescent="0.25">
      <c r="A808" t="s">
        <v>3393</v>
      </c>
      <c r="B808" t="s">
        <v>3378</v>
      </c>
      <c r="C808" t="s">
        <v>17</v>
      </c>
      <c r="D808" t="s">
        <v>4</v>
      </c>
      <c r="E808" s="26">
        <v>45248</v>
      </c>
      <c r="F808" s="26">
        <v>45278</v>
      </c>
      <c r="G808" t="s">
        <v>53</v>
      </c>
      <c r="H808">
        <v>75</v>
      </c>
      <c r="I808" s="26">
        <f t="shared" si="73"/>
        <v>45062</v>
      </c>
      <c r="J808" s="26">
        <f t="shared" si="74"/>
        <v>45651</v>
      </c>
      <c r="K808" s="26" t="str">
        <f t="shared" si="75"/>
        <v>Pro</v>
      </c>
      <c r="L808" s="26" t="str">
        <f t="shared" si="76"/>
        <v>Monthly</v>
      </c>
      <c r="M808" s="26">
        <f t="shared" si="77"/>
        <v>45047</v>
      </c>
      <c r="N808" s="26">
        <f t="shared" si="78"/>
        <v>45231</v>
      </c>
      <c r="O808" s="26">
        <f t="shared" si="78"/>
        <v>45261</v>
      </c>
      <c r="P808" t="str">
        <f>IF(AND('Customer LTV'!$D$5&gt;=$N808,'Customer LTV'!$D$5&lt;$O808),"Y","N")</f>
        <v>N</v>
      </c>
      <c r="Q808" t="str">
        <f>IF(AND('Customer LTV'!$D$6&gt;=$N808,'Customer LTV'!$D$6&lt;$O808),"Y","N")</f>
        <v>N</v>
      </c>
      <c r="R808" t="str">
        <f>INDEX(customers!$F:$F,MATCH(subscriptions!$B808,customers!$A:$A,0))</f>
        <v>Retail</v>
      </c>
      <c r="S808" t="str">
        <f>INDEX(customers!$I:$I,MATCH(subscriptions!$B808,customers!$A:$A,0))</f>
        <v>Social Media</v>
      </c>
    </row>
    <row r="809" spans="1:19" x14ac:dyDescent="0.25">
      <c r="A809" t="s">
        <v>3396</v>
      </c>
      <c r="B809" t="s">
        <v>3378</v>
      </c>
      <c r="C809" t="s">
        <v>17</v>
      </c>
      <c r="D809" t="s">
        <v>4</v>
      </c>
      <c r="E809" s="26">
        <v>45279</v>
      </c>
      <c r="F809" s="26">
        <v>45309</v>
      </c>
      <c r="G809" t="s">
        <v>53</v>
      </c>
      <c r="H809">
        <v>75</v>
      </c>
      <c r="I809" s="26">
        <f t="shared" si="73"/>
        <v>45062</v>
      </c>
      <c r="J809" s="26">
        <f t="shared" si="74"/>
        <v>45651</v>
      </c>
      <c r="K809" s="26" t="str">
        <f t="shared" si="75"/>
        <v>Pro</v>
      </c>
      <c r="L809" s="26" t="str">
        <f t="shared" si="76"/>
        <v>Monthly</v>
      </c>
      <c r="M809" s="26">
        <f t="shared" si="77"/>
        <v>45047</v>
      </c>
      <c r="N809" s="26">
        <f t="shared" si="78"/>
        <v>45261</v>
      </c>
      <c r="O809" s="26">
        <f t="shared" si="78"/>
        <v>45292</v>
      </c>
      <c r="P809" t="str">
        <f>IF(AND('Customer LTV'!$D$5&gt;=$N809,'Customer LTV'!$D$5&lt;$O809),"Y","N")</f>
        <v>N</v>
      </c>
      <c r="Q809" t="str">
        <f>IF(AND('Customer LTV'!$D$6&gt;=$N809,'Customer LTV'!$D$6&lt;$O809),"Y","N")</f>
        <v>Y</v>
      </c>
      <c r="R809" t="str">
        <f>INDEX(customers!$F:$F,MATCH(subscriptions!$B809,customers!$A:$A,0))</f>
        <v>Retail</v>
      </c>
      <c r="S809" t="str">
        <f>INDEX(customers!$I:$I,MATCH(subscriptions!$B809,customers!$A:$A,0))</f>
        <v>Social Media</v>
      </c>
    </row>
    <row r="810" spans="1:19" x14ac:dyDescent="0.25">
      <c r="A810" t="s">
        <v>3398</v>
      </c>
      <c r="B810" t="s">
        <v>3378</v>
      </c>
      <c r="C810" t="s">
        <v>17</v>
      </c>
      <c r="D810" t="s">
        <v>4</v>
      </c>
      <c r="E810" s="26">
        <v>45310</v>
      </c>
      <c r="F810" s="26">
        <v>45340</v>
      </c>
      <c r="G810" t="s">
        <v>53</v>
      </c>
      <c r="H810">
        <v>75</v>
      </c>
      <c r="I810" s="26">
        <f t="shared" si="73"/>
        <v>45062</v>
      </c>
      <c r="J810" s="26">
        <f t="shared" si="74"/>
        <v>45651</v>
      </c>
      <c r="K810" s="26" t="str">
        <f t="shared" si="75"/>
        <v>Pro</v>
      </c>
      <c r="L810" s="26" t="str">
        <f t="shared" si="76"/>
        <v>Monthly</v>
      </c>
      <c r="M810" s="26">
        <f t="shared" si="77"/>
        <v>45047</v>
      </c>
      <c r="N810" s="26">
        <f t="shared" si="78"/>
        <v>45292</v>
      </c>
      <c r="O810" s="26">
        <f t="shared" si="78"/>
        <v>45323</v>
      </c>
      <c r="P810" t="str">
        <f>IF(AND('Customer LTV'!$D$5&gt;=$N810,'Customer LTV'!$D$5&lt;$O810),"Y","N")</f>
        <v>N</v>
      </c>
      <c r="Q810" t="str">
        <f>IF(AND('Customer LTV'!$D$6&gt;=$N810,'Customer LTV'!$D$6&lt;$O810),"Y","N")</f>
        <v>N</v>
      </c>
      <c r="R810" t="str">
        <f>INDEX(customers!$F:$F,MATCH(subscriptions!$B810,customers!$A:$A,0))</f>
        <v>Retail</v>
      </c>
      <c r="S810" t="str">
        <f>INDEX(customers!$I:$I,MATCH(subscriptions!$B810,customers!$A:$A,0))</f>
        <v>Social Media</v>
      </c>
    </row>
    <row r="811" spans="1:19" x14ac:dyDescent="0.25">
      <c r="A811" t="s">
        <v>3400</v>
      </c>
      <c r="B811" t="s">
        <v>3378</v>
      </c>
      <c r="C811" t="s">
        <v>17</v>
      </c>
      <c r="D811" t="s">
        <v>4</v>
      </c>
      <c r="E811" s="26">
        <v>45341</v>
      </c>
      <c r="F811" s="26">
        <v>45371</v>
      </c>
      <c r="G811" t="s">
        <v>53</v>
      </c>
      <c r="H811">
        <v>75</v>
      </c>
      <c r="I811" s="26">
        <f t="shared" si="73"/>
        <v>45062</v>
      </c>
      <c r="J811" s="26">
        <f t="shared" si="74"/>
        <v>45651</v>
      </c>
      <c r="K811" s="26" t="str">
        <f t="shared" si="75"/>
        <v>Pro</v>
      </c>
      <c r="L811" s="26" t="str">
        <f t="shared" si="76"/>
        <v>Monthly</v>
      </c>
      <c r="M811" s="26">
        <f t="shared" si="77"/>
        <v>45047</v>
      </c>
      <c r="N811" s="26">
        <f t="shared" si="78"/>
        <v>45323</v>
      </c>
      <c r="O811" s="26">
        <f t="shared" si="78"/>
        <v>45352</v>
      </c>
      <c r="P811" t="str">
        <f>IF(AND('Customer LTV'!$D$5&gt;=$N811,'Customer LTV'!$D$5&lt;$O811),"Y","N")</f>
        <v>N</v>
      </c>
      <c r="Q811" t="str">
        <f>IF(AND('Customer LTV'!$D$6&gt;=$N811,'Customer LTV'!$D$6&lt;$O811),"Y","N")</f>
        <v>N</v>
      </c>
      <c r="R811" t="str">
        <f>INDEX(customers!$F:$F,MATCH(subscriptions!$B811,customers!$A:$A,0))</f>
        <v>Retail</v>
      </c>
      <c r="S811" t="str">
        <f>INDEX(customers!$I:$I,MATCH(subscriptions!$B811,customers!$A:$A,0))</f>
        <v>Social Media</v>
      </c>
    </row>
    <row r="812" spans="1:19" x14ac:dyDescent="0.25">
      <c r="A812" t="s">
        <v>3403</v>
      </c>
      <c r="B812" t="s">
        <v>3378</v>
      </c>
      <c r="C812" t="s">
        <v>17</v>
      </c>
      <c r="D812" t="s">
        <v>4</v>
      </c>
      <c r="E812" s="26">
        <v>45372</v>
      </c>
      <c r="F812" s="26">
        <v>45402</v>
      </c>
      <c r="G812" t="s">
        <v>53</v>
      </c>
      <c r="H812">
        <v>75</v>
      </c>
      <c r="I812" s="26">
        <f t="shared" si="73"/>
        <v>45062</v>
      </c>
      <c r="J812" s="26">
        <f t="shared" si="74"/>
        <v>45651</v>
      </c>
      <c r="K812" s="26" t="str">
        <f t="shared" si="75"/>
        <v>Pro</v>
      </c>
      <c r="L812" s="26" t="str">
        <f t="shared" si="76"/>
        <v>Monthly</v>
      </c>
      <c r="M812" s="26">
        <f t="shared" si="77"/>
        <v>45047</v>
      </c>
      <c r="N812" s="26">
        <f t="shared" si="78"/>
        <v>45352</v>
      </c>
      <c r="O812" s="26">
        <f t="shared" si="78"/>
        <v>45383</v>
      </c>
      <c r="P812" t="str">
        <f>IF(AND('Customer LTV'!$D$5&gt;=$N812,'Customer LTV'!$D$5&lt;$O812),"Y","N")</f>
        <v>N</v>
      </c>
      <c r="Q812" t="str">
        <f>IF(AND('Customer LTV'!$D$6&gt;=$N812,'Customer LTV'!$D$6&lt;$O812),"Y","N")</f>
        <v>N</v>
      </c>
      <c r="R812" t="str">
        <f>INDEX(customers!$F:$F,MATCH(subscriptions!$B812,customers!$A:$A,0))</f>
        <v>Retail</v>
      </c>
      <c r="S812" t="str">
        <f>INDEX(customers!$I:$I,MATCH(subscriptions!$B812,customers!$A:$A,0))</f>
        <v>Social Media</v>
      </c>
    </row>
    <row r="813" spans="1:19" x14ac:dyDescent="0.25">
      <c r="A813" t="s">
        <v>3405</v>
      </c>
      <c r="B813" t="s">
        <v>3378</v>
      </c>
      <c r="C813" t="s">
        <v>17</v>
      </c>
      <c r="D813" t="s">
        <v>4</v>
      </c>
      <c r="E813" s="26">
        <v>45403</v>
      </c>
      <c r="F813" s="26">
        <v>45433</v>
      </c>
      <c r="G813" t="s">
        <v>53</v>
      </c>
      <c r="H813">
        <v>75</v>
      </c>
      <c r="I813" s="26">
        <f t="shared" si="73"/>
        <v>45062</v>
      </c>
      <c r="J813" s="26">
        <f t="shared" si="74"/>
        <v>45651</v>
      </c>
      <c r="K813" s="26" t="str">
        <f t="shared" si="75"/>
        <v>Pro</v>
      </c>
      <c r="L813" s="26" t="str">
        <f t="shared" si="76"/>
        <v>Monthly</v>
      </c>
      <c r="M813" s="26">
        <f t="shared" si="77"/>
        <v>45047</v>
      </c>
      <c r="N813" s="26">
        <f t="shared" si="78"/>
        <v>45383</v>
      </c>
      <c r="O813" s="26">
        <f t="shared" si="78"/>
        <v>45413</v>
      </c>
      <c r="P813" t="str">
        <f>IF(AND('Customer LTV'!$D$5&gt;=$N813,'Customer LTV'!$D$5&lt;$O813),"Y","N")</f>
        <v>N</v>
      </c>
      <c r="Q813" t="str">
        <f>IF(AND('Customer LTV'!$D$6&gt;=$N813,'Customer LTV'!$D$6&lt;$O813),"Y","N")</f>
        <v>N</v>
      </c>
      <c r="R813" t="str">
        <f>INDEX(customers!$F:$F,MATCH(subscriptions!$B813,customers!$A:$A,0))</f>
        <v>Retail</v>
      </c>
      <c r="S813" t="str">
        <f>INDEX(customers!$I:$I,MATCH(subscriptions!$B813,customers!$A:$A,0))</f>
        <v>Social Media</v>
      </c>
    </row>
    <row r="814" spans="1:19" x14ac:dyDescent="0.25">
      <c r="A814" t="s">
        <v>3408</v>
      </c>
      <c r="B814" t="s">
        <v>3378</v>
      </c>
      <c r="C814" t="s">
        <v>17</v>
      </c>
      <c r="D814" t="s">
        <v>4</v>
      </c>
      <c r="E814" s="26">
        <v>45434</v>
      </c>
      <c r="F814" s="26">
        <v>45464</v>
      </c>
      <c r="G814" t="s">
        <v>53</v>
      </c>
      <c r="H814">
        <v>75</v>
      </c>
      <c r="I814" s="26">
        <f t="shared" si="73"/>
        <v>45062</v>
      </c>
      <c r="J814" s="26">
        <f t="shared" si="74"/>
        <v>45651</v>
      </c>
      <c r="K814" s="26" t="str">
        <f t="shared" si="75"/>
        <v>Pro</v>
      </c>
      <c r="L814" s="26" t="str">
        <f t="shared" si="76"/>
        <v>Monthly</v>
      </c>
      <c r="M814" s="26">
        <f t="shared" si="77"/>
        <v>45047</v>
      </c>
      <c r="N814" s="26">
        <f t="shared" si="78"/>
        <v>45413</v>
      </c>
      <c r="O814" s="26">
        <f t="shared" si="78"/>
        <v>45444</v>
      </c>
      <c r="P814" t="str">
        <f>IF(AND('Customer LTV'!$D$5&gt;=$N814,'Customer LTV'!$D$5&lt;$O814),"Y","N")</f>
        <v>N</v>
      </c>
      <c r="Q814" t="str">
        <f>IF(AND('Customer LTV'!$D$6&gt;=$N814,'Customer LTV'!$D$6&lt;$O814),"Y","N")</f>
        <v>N</v>
      </c>
      <c r="R814" t="str">
        <f>INDEX(customers!$F:$F,MATCH(subscriptions!$B814,customers!$A:$A,0))</f>
        <v>Retail</v>
      </c>
      <c r="S814" t="str">
        <f>INDEX(customers!$I:$I,MATCH(subscriptions!$B814,customers!$A:$A,0))</f>
        <v>Social Media</v>
      </c>
    </row>
    <row r="815" spans="1:19" x14ac:dyDescent="0.25">
      <c r="A815" t="s">
        <v>3410</v>
      </c>
      <c r="B815" t="s">
        <v>3378</v>
      </c>
      <c r="C815" t="s">
        <v>17</v>
      </c>
      <c r="D815" t="s">
        <v>4</v>
      </c>
      <c r="E815" s="26">
        <v>45465</v>
      </c>
      <c r="F815" s="26">
        <v>45495</v>
      </c>
      <c r="G815" t="s">
        <v>53</v>
      </c>
      <c r="H815">
        <v>75</v>
      </c>
      <c r="I815" s="26">
        <f t="shared" si="73"/>
        <v>45062</v>
      </c>
      <c r="J815" s="26">
        <f t="shared" si="74"/>
        <v>45651</v>
      </c>
      <c r="K815" s="26" t="str">
        <f t="shared" si="75"/>
        <v>Pro</v>
      </c>
      <c r="L815" s="26" t="str">
        <f t="shared" si="76"/>
        <v>Monthly</v>
      </c>
      <c r="M815" s="26">
        <f t="shared" si="77"/>
        <v>45047</v>
      </c>
      <c r="N815" s="26">
        <f t="shared" si="78"/>
        <v>45444</v>
      </c>
      <c r="O815" s="26">
        <f t="shared" si="78"/>
        <v>45474</v>
      </c>
      <c r="P815" t="str">
        <f>IF(AND('Customer LTV'!$D$5&gt;=$N815,'Customer LTV'!$D$5&lt;$O815),"Y","N")</f>
        <v>N</v>
      </c>
      <c r="Q815" t="str">
        <f>IF(AND('Customer LTV'!$D$6&gt;=$N815,'Customer LTV'!$D$6&lt;$O815),"Y","N")</f>
        <v>N</v>
      </c>
      <c r="R815" t="str">
        <f>INDEX(customers!$F:$F,MATCH(subscriptions!$B815,customers!$A:$A,0))</f>
        <v>Retail</v>
      </c>
      <c r="S815" t="str">
        <f>INDEX(customers!$I:$I,MATCH(subscriptions!$B815,customers!$A:$A,0))</f>
        <v>Social Media</v>
      </c>
    </row>
    <row r="816" spans="1:19" x14ac:dyDescent="0.25">
      <c r="A816" t="s">
        <v>3413</v>
      </c>
      <c r="B816" t="s">
        <v>3378</v>
      </c>
      <c r="C816" t="s">
        <v>17</v>
      </c>
      <c r="D816" t="s">
        <v>4</v>
      </c>
      <c r="E816" s="26">
        <v>45496</v>
      </c>
      <c r="F816" s="26">
        <v>45526</v>
      </c>
      <c r="G816" t="s">
        <v>53</v>
      </c>
      <c r="H816">
        <v>75</v>
      </c>
      <c r="I816" s="26">
        <f t="shared" si="73"/>
        <v>45062</v>
      </c>
      <c r="J816" s="26">
        <f t="shared" si="74"/>
        <v>45651</v>
      </c>
      <c r="K816" s="26" t="str">
        <f t="shared" si="75"/>
        <v>Pro</v>
      </c>
      <c r="L816" s="26" t="str">
        <f t="shared" si="76"/>
        <v>Monthly</v>
      </c>
      <c r="M816" s="26">
        <f t="shared" si="77"/>
        <v>45047</v>
      </c>
      <c r="N816" s="26">
        <f t="shared" si="78"/>
        <v>45474</v>
      </c>
      <c r="O816" s="26">
        <f t="shared" si="78"/>
        <v>45505</v>
      </c>
      <c r="P816" t="str">
        <f>IF(AND('Customer LTV'!$D$5&gt;=$N816,'Customer LTV'!$D$5&lt;$O816),"Y","N")</f>
        <v>N</v>
      </c>
      <c r="Q816" t="str">
        <f>IF(AND('Customer LTV'!$D$6&gt;=$N816,'Customer LTV'!$D$6&lt;$O816),"Y","N")</f>
        <v>N</v>
      </c>
      <c r="R816" t="str">
        <f>INDEX(customers!$F:$F,MATCH(subscriptions!$B816,customers!$A:$A,0))</f>
        <v>Retail</v>
      </c>
      <c r="S816" t="str">
        <f>INDEX(customers!$I:$I,MATCH(subscriptions!$B816,customers!$A:$A,0))</f>
        <v>Social Media</v>
      </c>
    </row>
    <row r="817" spans="1:19" x14ac:dyDescent="0.25">
      <c r="A817" t="s">
        <v>3415</v>
      </c>
      <c r="B817" t="s">
        <v>3378</v>
      </c>
      <c r="C817" t="s">
        <v>17</v>
      </c>
      <c r="D817" t="s">
        <v>4</v>
      </c>
      <c r="E817" s="26">
        <v>45527</v>
      </c>
      <c r="F817" s="26">
        <v>45557</v>
      </c>
      <c r="G817" t="s">
        <v>55</v>
      </c>
      <c r="H817">
        <v>75</v>
      </c>
      <c r="I817" s="26">
        <f t="shared" si="73"/>
        <v>45062</v>
      </c>
      <c r="J817" s="26">
        <f t="shared" si="74"/>
        <v>45651</v>
      </c>
      <c r="K817" s="26" t="str">
        <f t="shared" si="75"/>
        <v>Pro</v>
      </c>
      <c r="L817" s="26" t="str">
        <f t="shared" si="76"/>
        <v>Monthly</v>
      </c>
      <c r="M817" s="26">
        <f t="shared" si="77"/>
        <v>45047</v>
      </c>
      <c r="N817" s="26">
        <f t="shared" si="78"/>
        <v>45505</v>
      </c>
      <c r="O817" s="26">
        <f t="shared" si="78"/>
        <v>45536</v>
      </c>
      <c r="P817" t="str">
        <f>IF(AND('Customer LTV'!$D$5&gt;=$N817,'Customer LTV'!$D$5&lt;$O817),"Y","N")</f>
        <v>N</v>
      </c>
      <c r="Q817" t="str">
        <f>IF(AND('Customer LTV'!$D$6&gt;=$N817,'Customer LTV'!$D$6&lt;$O817),"Y","N")</f>
        <v>N</v>
      </c>
      <c r="R817" t="str">
        <f>INDEX(customers!$F:$F,MATCH(subscriptions!$B817,customers!$A:$A,0))</f>
        <v>Retail</v>
      </c>
      <c r="S817" t="str">
        <f>INDEX(customers!$I:$I,MATCH(subscriptions!$B817,customers!$A:$A,0))</f>
        <v>Social Media</v>
      </c>
    </row>
    <row r="818" spans="1:19" x14ac:dyDescent="0.25">
      <c r="A818" t="s">
        <v>3417</v>
      </c>
      <c r="B818" t="s">
        <v>3378</v>
      </c>
      <c r="C818" t="s">
        <v>18</v>
      </c>
      <c r="D818" t="s">
        <v>4</v>
      </c>
      <c r="E818" s="26">
        <v>45558</v>
      </c>
      <c r="F818" s="26">
        <v>45588</v>
      </c>
      <c r="G818" t="s">
        <v>53</v>
      </c>
      <c r="H818">
        <v>135</v>
      </c>
      <c r="I818" s="26">
        <f t="shared" si="73"/>
        <v>45062</v>
      </c>
      <c r="J818" s="26">
        <f t="shared" si="74"/>
        <v>45651</v>
      </c>
      <c r="K818" s="26" t="str">
        <f t="shared" si="75"/>
        <v>Pro</v>
      </c>
      <c r="L818" s="26" t="str">
        <f t="shared" si="76"/>
        <v>Monthly</v>
      </c>
      <c r="M818" s="26">
        <f t="shared" si="77"/>
        <v>45047</v>
      </c>
      <c r="N818" s="26">
        <f t="shared" si="78"/>
        <v>45536</v>
      </c>
      <c r="O818" s="26">
        <f t="shared" si="78"/>
        <v>45566</v>
      </c>
      <c r="P818" t="str">
        <f>IF(AND('Customer LTV'!$D$5&gt;=$N818,'Customer LTV'!$D$5&lt;$O818),"Y","N")</f>
        <v>N</v>
      </c>
      <c r="Q818" t="str">
        <f>IF(AND('Customer LTV'!$D$6&gt;=$N818,'Customer LTV'!$D$6&lt;$O818),"Y","N")</f>
        <v>N</v>
      </c>
      <c r="R818" t="str">
        <f>INDEX(customers!$F:$F,MATCH(subscriptions!$B818,customers!$A:$A,0))</f>
        <v>Retail</v>
      </c>
      <c r="S818" t="str">
        <f>INDEX(customers!$I:$I,MATCH(subscriptions!$B818,customers!$A:$A,0))</f>
        <v>Social Media</v>
      </c>
    </row>
    <row r="819" spans="1:19" x14ac:dyDescent="0.25">
      <c r="A819" t="s">
        <v>3420</v>
      </c>
      <c r="B819" t="s">
        <v>3378</v>
      </c>
      <c r="C819" t="s">
        <v>18</v>
      </c>
      <c r="D819" t="s">
        <v>4</v>
      </c>
      <c r="E819" s="26">
        <v>45589</v>
      </c>
      <c r="F819" s="26">
        <v>45619</v>
      </c>
      <c r="G819" t="s">
        <v>54</v>
      </c>
      <c r="H819">
        <v>135</v>
      </c>
      <c r="I819" s="26">
        <f t="shared" si="73"/>
        <v>45062</v>
      </c>
      <c r="J819" s="26">
        <f t="shared" si="74"/>
        <v>45651</v>
      </c>
      <c r="K819" s="26" t="str">
        <f t="shared" si="75"/>
        <v>Pro</v>
      </c>
      <c r="L819" s="26" t="str">
        <f t="shared" si="76"/>
        <v>Monthly</v>
      </c>
      <c r="M819" s="26">
        <f t="shared" si="77"/>
        <v>45047</v>
      </c>
      <c r="N819" s="26">
        <f t="shared" si="78"/>
        <v>45566</v>
      </c>
      <c r="O819" s="26">
        <f t="shared" si="78"/>
        <v>45597</v>
      </c>
      <c r="P819" t="str">
        <f>IF(AND('Customer LTV'!$D$5&gt;=$N819,'Customer LTV'!$D$5&lt;$O819),"Y","N")</f>
        <v>N</v>
      </c>
      <c r="Q819" t="str">
        <f>IF(AND('Customer LTV'!$D$6&gt;=$N819,'Customer LTV'!$D$6&lt;$O819),"Y","N")</f>
        <v>N</v>
      </c>
      <c r="R819" t="str">
        <f>INDEX(customers!$F:$F,MATCH(subscriptions!$B819,customers!$A:$A,0))</f>
        <v>Retail</v>
      </c>
      <c r="S819" t="str">
        <f>INDEX(customers!$I:$I,MATCH(subscriptions!$B819,customers!$A:$A,0))</f>
        <v>Social Media</v>
      </c>
    </row>
    <row r="820" spans="1:19" x14ac:dyDescent="0.25">
      <c r="A820" t="s">
        <v>3422</v>
      </c>
      <c r="B820" t="s">
        <v>3378</v>
      </c>
      <c r="C820" t="s">
        <v>17</v>
      </c>
      <c r="D820" t="s">
        <v>4</v>
      </c>
      <c r="E820" s="26">
        <v>45620</v>
      </c>
      <c r="F820" s="26">
        <v>45650</v>
      </c>
      <c r="G820" t="s">
        <v>53</v>
      </c>
      <c r="H820">
        <v>75</v>
      </c>
      <c r="I820" s="26">
        <f t="shared" si="73"/>
        <v>45062</v>
      </c>
      <c r="J820" s="26">
        <f t="shared" si="74"/>
        <v>45651</v>
      </c>
      <c r="K820" s="26" t="str">
        <f t="shared" si="75"/>
        <v>Pro</v>
      </c>
      <c r="L820" s="26" t="str">
        <f t="shared" si="76"/>
        <v>Monthly</v>
      </c>
      <c r="M820" s="26">
        <f t="shared" si="77"/>
        <v>45047</v>
      </c>
      <c r="N820" s="26">
        <f t="shared" si="78"/>
        <v>45597</v>
      </c>
      <c r="O820" s="26">
        <f t="shared" si="78"/>
        <v>45627</v>
      </c>
      <c r="P820" t="str">
        <f>IF(AND('Customer LTV'!$D$5&gt;=$N820,'Customer LTV'!$D$5&lt;$O820),"Y","N")</f>
        <v>N</v>
      </c>
      <c r="Q820" t="str">
        <f>IF(AND('Customer LTV'!$D$6&gt;=$N820,'Customer LTV'!$D$6&lt;$O820),"Y","N")</f>
        <v>N</v>
      </c>
      <c r="R820" t="str">
        <f>INDEX(customers!$F:$F,MATCH(subscriptions!$B820,customers!$A:$A,0))</f>
        <v>Retail</v>
      </c>
      <c r="S820" t="str">
        <f>INDEX(customers!$I:$I,MATCH(subscriptions!$B820,customers!$A:$A,0))</f>
        <v>Social Media</v>
      </c>
    </row>
    <row r="821" spans="1:19" x14ac:dyDescent="0.25">
      <c r="A821" t="s">
        <v>3425</v>
      </c>
      <c r="B821" t="s">
        <v>3378</v>
      </c>
      <c r="C821" t="s">
        <v>17</v>
      </c>
      <c r="D821" t="s">
        <v>4</v>
      </c>
      <c r="E821" s="26">
        <v>45651</v>
      </c>
      <c r="F821" s="26">
        <v>45658</v>
      </c>
      <c r="G821" t="s">
        <v>53</v>
      </c>
      <c r="H821">
        <v>75</v>
      </c>
      <c r="I821" s="26">
        <f t="shared" si="73"/>
        <v>45062</v>
      </c>
      <c r="J821" s="26">
        <f t="shared" si="74"/>
        <v>45651</v>
      </c>
      <c r="K821" s="26" t="str">
        <f t="shared" si="75"/>
        <v>Pro</v>
      </c>
      <c r="L821" s="26" t="str">
        <f t="shared" si="76"/>
        <v>Monthly</v>
      </c>
      <c r="M821" s="26">
        <f t="shared" si="77"/>
        <v>45047</v>
      </c>
      <c r="N821" s="26">
        <f t="shared" si="78"/>
        <v>45627</v>
      </c>
      <c r="O821" s="26">
        <f t="shared" si="78"/>
        <v>45658</v>
      </c>
      <c r="P821" t="str">
        <f>IF(AND('Customer LTV'!$D$5&gt;=$N821,'Customer LTV'!$D$5&lt;$O821),"Y","N")</f>
        <v>N</v>
      </c>
      <c r="Q821" t="str">
        <f>IF(AND('Customer LTV'!$D$6&gt;=$N821,'Customer LTV'!$D$6&lt;$O821),"Y","N")</f>
        <v>N</v>
      </c>
      <c r="R821" t="str">
        <f>INDEX(customers!$F:$F,MATCH(subscriptions!$B821,customers!$A:$A,0))</f>
        <v>Retail</v>
      </c>
      <c r="S821" t="str">
        <f>INDEX(customers!$I:$I,MATCH(subscriptions!$B821,customers!$A:$A,0))</f>
        <v>Social Media</v>
      </c>
    </row>
    <row r="822" spans="1:19" x14ac:dyDescent="0.25">
      <c r="A822" t="s">
        <v>181</v>
      </c>
      <c r="B822" t="s">
        <v>180</v>
      </c>
      <c r="C822" t="s">
        <v>19</v>
      </c>
      <c r="D822" t="s">
        <v>4</v>
      </c>
      <c r="E822" s="26">
        <v>45180</v>
      </c>
      <c r="F822" s="26">
        <v>45210</v>
      </c>
      <c r="G822" t="s">
        <v>54</v>
      </c>
      <c r="H822">
        <v>315</v>
      </c>
      <c r="I822" s="26">
        <f t="shared" si="73"/>
        <v>45180</v>
      </c>
      <c r="J822" s="26">
        <f t="shared" si="74"/>
        <v>45645</v>
      </c>
      <c r="K822" s="26" t="str">
        <f t="shared" si="75"/>
        <v>Basic</v>
      </c>
      <c r="L822" s="26" t="str">
        <f t="shared" si="76"/>
        <v>Monthly</v>
      </c>
      <c r="M822" s="26">
        <f t="shared" si="77"/>
        <v>45170</v>
      </c>
      <c r="N822" s="26">
        <f t="shared" si="78"/>
        <v>45170</v>
      </c>
      <c r="O822" s="26">
        <f t="shared" si="78"/>
        <v>45200</v>
      </c>
      <c r="P822" t="str">
        <f>IF(AND('Customer LTV'!$D$5&gt;=$N822,'Customer LTV'!$D$5&lt;$O822),"Y","N")</f>
        <v>N</v>
      </c>
      <c r="Q822" t="str">
        <f>IF(AND('Customer LTV'!$D$6&gt;=$N822,'Customer LTV'!$D$6&lt;$O822),"Y","N")</f>
        <v>N</v>
      </c>
      <c r="R822" t="str">
        <f>INDEX(customers!$F:$F,MATCH(subscriptions!$B822,customers!$A:$A,0))</f>
        <v>Tech</v>
      </c>
      <c r="S822" t="str">
        <f>INDEX(customers!$I:$I,MATCH(subscriptions!$B822,customers!$A:$A,0))</f>
        <v>Social Media</v>
      </c>
    </row>
    <row r="823" spans="1:19" x14ac:dyDescent="0.25">
      <c r="A823" t="s">
        <v>184</v>
      </c>
      <c r="B823" t="s">
        <v>180</v>
      </c>
      <c r="C823" t="s">
        <v>18</v>
      </c>
      <c r="D823" t="s">
        <v>4</v>
      </c>
      <c r="E823" s="26">
        <v>45211</v>
      </c>
      <c r="F823" s="26">
        <v>45241</v>
      </c>
      <c r="G823" t="s">
        <v>53</v>
      </c>
      <c r="H823">
        <v>135</v>
      </c>
      <c r="I823" s="26">
        <f t="shared" si="73"/>
        <v>45180</v>
      </c>
      <c r="J823" s="26">
        <f t="shared" si="74"/>
        <v>45645</v>
      </c>
      <c r="K823" s="26" t="str">
        <f t="shared" si="75"/>
        <v>Basic</v>
      </c>
      <c r="L823" s="26" t="str">
        <f t="shared" si="76"/>
        <v>Monthly</v>
      </c>
      <c r="M823" s="26">
        <f t="shared" si="77"/>
        <v>45170</v>
      </c>
      <c r="N823" s="26">
        <f t="shared" si="78"/>
        <v>45200</v>
      </c>
      <c r="O823" s="26">
        <f t="shared" si="78"/>
        <v>45231</v>
      </c>
      <c r="P823" t="str">
        <f>IF(AND('Customer LTV'!$D$5&gt;=$N823,'Customer LTV'!$D$5&lt;$O823),"Y","N")</f>
        <v>N</v>
      </c>
      <c r="Q823" t="str">
        <f>IF(AND('Customer LTV'!$D$6&gt;=$N823,'Customer LTV'!$D$6&lt;$O823),"Y","N")</f>
        <v>N</v>
      </c>
      <c r="R823" t="str">
        <f>INDEX(customers!$F:$F,MATCH(subscriptions!$B823,customers!$A:$A,0))</f>
        <v>Tech</v>
      </c>
      <c r="S823" t="str">
        <f>INDEX(customers!$I:$I,MATCH(subscriptions!$B823,customers!$A:$A,0))</f>
        <v>Social Media</v>
      </c>
    </row>
    <row r="824" spans="1:19" x14ac:dyDescent="0.25">
      <c r="A824" t="s">
        <v>186</v>
      </c>
      <c r="B824" t="s">
        <v>180</v>
      </c>
      <c r="C824" t="s">
        <v>18</v>
      </c>
      <c r="D824" t="s">
        <v>4</v>
      </c>
      <c r="E824" s="26">
        <v>45242</v>
      </c>
      <c r="F824" s="26">
        <v>45272</v>
      </c>
      <c r="G824" t="s">
        <v>53</v>
      </c>
      <c r="H824">
        <v>135</v>
      </c>
      <c r="I824" s="26">
        <f t="shared" si="73"/>
        <v>45180</v>
      </c>
      <c r="J824" s="26">
        <f t="shared" si="74"/>
        <v>45645</v>
      </c>
      <c r="K824" s="26" t="str">
        <f t="shared" si="75"/>
        <v>Basic</v>
      </c>
      <c r="L824" s="26" t="str">
        <f t="shared" si="76"/>
        <v>Monthly</v>
      </c>
      <c r="M824" s="26">
        <f t="shared" si="77"/>
        <v>45170</v>
      </c>
      <c r="N824" s="26">
        <f t="shared" si="78"/>
        <v>45231</v>
      </c>
      <c r="O824" s="26">
        <f t="shared" si="78"/>
        <v>45261</v>
      </c>
      <c r="P824" t="str">
        <f>IF(AND('Customer LTV'!$D$5&gt;=$N824,'Customer LTV'!$D$5&lt;$O824),"Y","N")</f>
        <v>N</v>
      </c>
      <c r="Q824" t="str">
        <f>IF(AND('Customer LTV'!$D$6&gt;=$N824,'Customer LTV'!$D$6&lt;$O824),"Y","N")</f>
        <v>N</v>
      </c>
      <c r="R824" t="str">
        <f>INDEX(customers!$F:$F,MATCH(subscriptions!$B824,customers!$A:$A,0))</f>
        <v>Tech</v>
      </c>
      <c r="S824" t="str">
        <f>INDEX(customers!$I:$I,MATCH(subscriptions!$B824,customers!$A:$A,0))</f>
        <v>Social Media</v>
      </c>
    </row>
    <row r="825" spans="1:19" x14ac:dyDescent="0.25">
      <c r="A825" t="s">
        <v>189</v>
      </c>
      <c r="B825" t="s">
        <v>180</v>
      </c>
      <c r="C825" t="s">
        <v>18</v>
      </c>
      <c r="D825" t="s">
        <v>4</v>
      </c>
      <c r="E825" s="26">
        <v>45273</v>
      </c>
      <c r="F825" s="26">
        <v>45303</v>
      </c>
      <c r="G825" t="s">
        <v>53</v>
      </c>
      <c r="H825">
        <v>135</v>
      </c>
      <c r="I825" s="26">
        <f t="shared" si="73"/>
        <v>45180</v>
      </c>
      <c r="J825" s="26">
        <f t="shared" si="74"/>
        <v>45645</v>
      </c>
      <c r="K825" s="26" t="str">
        <f t="shared" si="75"/>
        <v>Basic</v>
      </c>
      <c r="L825" s="26" t="str">
        <f t="shared" si="76"/>
        <v>Monthly</v>
      </c>
      <c r="M825" s="26">
        <f t="shared" si="77"/>
        <v>45170</v>
      </c>
      <c r="N825" s="26">
        <f t="shared" si="78"/>
        <v>45261</v>
      </c>
      <c r="O825" s="26">
        <f t="shared" si="78"/>
        <v>45292</v>
      </c>
      <c r="P825" t="str">
        <f>IF(AND('Customer LTV'!$D$5&gt;=$N825,'Customer LTV'!$D$5&lt;$O825),"Y","N")</f>
        <v>N</v>
      </c>
      <c r="Q825" t="str">
        <f>IF(AND('Customer LTV'!$D$6&gt;=$N825,'Customer LTV'!$D$6&lt;$O825),"Y","N")</f>
        <v>Y</v>
      </c>
      <c r="R825" t="str">
        <f>INDEX(customers!$F:$F,MATCH(subscriptions!$B825,customers!$A:$A,0))</f>
        <v>Tech</v>
      </c>
      <c r="S825" t="str">
        <f>INDEX(customers!$I:$I,MATCH(subscriptions!$B825,customers!$A:$A,0))</f>
        <v>Social Media</v>
      </c>
    </row>
    <row r="826" spans="1:19" x14ac:dyDescent="0.25">
      <c r="A826" t="s">
        <v>191</v>
      </c>
      <c r="B826" t="s">
        <v>180</v>
      </c>
      <c r="C826" t="s">
        <v>18</v>
      </c>
      <c r="D826" t="s">
        <v>4</v>
      </c>
      <c r="E826" s="26">
        <v>45304</v>
      </c>
      <c r="F826" s="26">
        <v>45334</v>
      </c>
      <c r="G826" t="s">
        <v>55</v>
      </c>
      <c r="H826">
        <v>135</v>
      </c>
      <c r="I826" s="26">
        <f t="shared" si="73"/>
        <v>45180</v>
      </c>
      <c r="J826" s="26">
        <f t="shared" si="74"/>
        <v>45645</v>
      </c>
      <c r="K826" s="26" t="str">
        <f t="shared" si="75"/>
        <v>Basic</v>
      </c>
      <c r="L826" s="26" t="str">
        <f t="shared" si="76"/>
        <v>Monthly</v>
      </c>
      <c r="M826" s="26">
        <f t="shared" si="77"/>
        <v>45170</v>
      </c>
      <c r="N826" s="26">
        <f t="shared" si="78"/>
        <v>45292</v>
      </c>
      <c r="O826" s="26">
        <f t="shared" si="78"/>
        <v>45323</v>
      </c>
      <c r="P826" t="str">
        <f>IF(AND('Customer LTV'!$D$5&gt;=$N826,'Customer LTV'!$D$5&lt;$O826),"Y","N")</f>
        <v>N</v>
      </c>
      <c r="Q826" t="str">
        <f>IF(AND('Customer LTV'!$D$6&gt;=$N826,'Customer LTV'!$D$6&lt;$O826),"Y","N")</f>
        <v>N</v>
      </c>
      <c r="R826" t="str">
        <f>INDEX(customers!$F:$F,MATCH(subscriptions!$B826,customers!$A:$A,0))</f>
        <v>Tech</v>
      </c>
      <c r="S826" t="str">
        <f>INDEX(customers!$I:$I,MATCH(subscriptions!$B826,customers!$A:$A,0))</f>
        <v>Social Media</v>
      </c>
    </row>
    <row r="827" spans="1:19" x14ac:dyDescent="0.25">
      <c r="A827" t="s">
        <v>193</v>
      </c>
      <c r="B827" t="s">
        <v>180</v>
      </c>
      <c r="C827" t="s">
        <v>19</v>
      </c>
      <c r="D827" t="s">
        <v>4</v>
      </c>
      <c r="E827" s="26">
        <v>45335</v>
      </c>
      <c r="F827" s="26">
        <v>45365</v>
      </c>
      <c r="G827" t="s">
        <v>53</v>
      </c>
      <c r="H827">
        <v>315</v>
      </c>
      <c r="I827" s="26">
        <f t="shared" si="73"/>
        <v>45180</v>
      </c>
      <c r="J827" s="26">
        <f t="shared" si="74"/>
        <v>45645</v>
      </c>
      <c r="K827" s="26" t="str">
        <f t="shared" si="75"/>
        <v>Basic</v>
      </c>
      <c r="L827" s="26" t="str">
        <f t="shared" si="76"/>
        <v>Monthly</v>
      </c>
      <c r="M827" s="26">
        <f t="shared" si="77"/>
        <v>45170</v>
      </c>
      <c r="N827" s="26">
        <f t="shared" si="78"/>
        <v>45323</v>
      </c>
      <c r="O827" s="26">
        <f t="shared" si="78"/>
        <v>45352</v>
      </c>
      <c r="P827" t="str">
        <f>IF(AND('Customer LTV'!$D$5&gt;=$N827,'Customer LTV'!$D$5&lt;$O827),"Y","N")</f>
        <v>N</v>
      </c>
      <c r="Q827" t="str">
        <f>IF(AND('Customer LTV'!$D$6&gt;=$N827,'Customer LTV'!$D$6&lt;$O827),"Y","N")</f>
        <v>N</v>
      </c>
      <c r="R827" t="str">
        <f>INDEX(customers!$F:$F,MATCH(subscriptions!$B827,customers!$A:$A,0))</f>
        <v>Tech</v>
      </c>
      <c r="S827" t="str">
        <f>INDEX(customers!$I:$I,MATCH(subscriptions!$B827,customers!$A:$A,0))</f>
        <v>Social Media</v>
      </c>
    </row>
    <row r="828" spans="1:19" x14ac:dyDescent="0.25">
      <c r="A828" t="s">
        <v>196</v>
      </c>
      <c r="B828" t="s">
        <v>180</v>
      </c>
      <c r="C828" t="s">
        <v>19</v>
      </c>
      <c r="D828" t="s">
        <v>4</v>
      </c>
      <c r="E828" s="26">
        <v>45366</v>
      </c>
      <c r="F828" s="26">
        <v>45396</v>
      </c>
      <c r="G828" t="s">
        <v>53</v>
      </c>
      <c r="H828">
        <v>315</v>
      </c>
      <c r="I828" s="26">
        <f t="shared" si="73"/>
        <v>45180</v>
      </c>
      <c r="J828" s="26">
        <f t="shared" si="74"/>
        <v>45645</v>
      </c>
      <c r="K828" s="26" t="str">
        <f t="shared" si="75"/>
        <v>Basic</v>
      </c>
      <c r="L828" s="26" t="str">
        <f t="shared" si="76"/>
        <v>Monthly</v>
      </c>
      <c r="M828" s="26">
        <f t="shared" si="77"/>
        <v>45170</v>
      </c>
      <c r="N828" s="26">
        <f t="shared" si="78"/>
        <v>45352</v>
      </c>
      <c r="O828" s="26">
        <f t="shared" si="78"/>
        <v>45383</v>
      </c>
      <c r="P828" t="str">
        <f>IF(AND('Customer LTV'!$D$5&gt;=$N828,'Customer LTV'!$D$5&lt;$O828),"Y","N")</f>
        <v>N</v>
      </c>
      <c r="Q828" t="str">
        <f>IF(AND('Customer LTV'!$D$6&gt;=$N828,'Customer LTV'!$D$6&lt;$O828),"Y","N")</f>
        <v>N</v>
      </c>
      <c r="R828" t="str">
        <f>INDEX(customers!$F:$F,MATCH(subscriptions!$B828,customers!$A:$A,0))</f>
        <v>Tech</v>
      </c>
      <c r="S828" t="str">
        <f>INDEX(customers!$I:$I,MATCH(subscriptions!$B828,customers!$A:$A,0))</f>
        <v>Social Media</v>
      </c>
    </row>
    <row r="829" spans="1:19" x14ac:dyDescent="0.25">
      <c r="A829" t="s">
        <v>198</v>
      </c>
      <c r="B829" t="s">
        <v>180</v>
      </c>
      <c r="C829" t="s">
        <v>19</v>
      </c>
      <c r="D829" t="s">
        <v>4</v>
      </c>
      <c r="E829" s="26">
        <v>45397</v>
      </c>
      <c r="F829" s="26">
        <v>45427</v>
      </c>
      <c r="G829" t="s">
        <v>53</v>
      </c>
      <c r="H829">
        <v>315</v>
      </c>
      <c r="I829" s="26">
        <f t="shared" si="73"/>
        <v>45180</v>
      </c>
      <c r="J829" s="26">
        <f t="shared" si="74"/>
        <v>45645</v>
      </c>
      <c r="K829" s="26" t="str">
        <f t="shared" si="75"/>
        <v>Basic</v>
      </c>
      <c r="L829" s="26" t="str">
        <f t="shared" si="76"/>
        <v>Monthly</v>
      </c>
      <c r="M829" s="26">
        <f t="shared" si="77"/>
        <v>45170</v>
      </c>
      <c r="N829" s="26">
        <f t="shared" si="78"/>
        <v>45383</v>
      </c>
      <c r="O829" s="26">
        <f t="shared" si="78"/>
        <v>45413</v>
      </c>
      <c r="P829" t="str">
        <f>IF(AND('Customer LTV'!$D$5&gt;=$N829,'Customer LTV'!$D$5&lt;$O829),"Y","N")</f>
        <v>N</v>
      </c>
      <c r="Q829" t="str">
        <f>IF(AND('Customer LTV'!$D$6&gt;=$N829,'Customer LTV'!$D$6&lt;$O829),"Y","N")</f>
        <v>N</v>
      </c>
      <c r="R829" t="str">
        <f>INDEX(customers!$F:$F,MATCH(subscriptions!$B829,customers!$A:$A,0))</f>
        <v>Tech</v>
      </c>
      <c r="S829" t="str">
        <f>INDEX(customers!$I:$I,MATCH(subscriptions!$B829,customers!$A:$A,0))</f>
        <v>Social Media</v>
      </c>
    </row>
    <row r="830" spans="1:19" x14ac:dyDescent="0.25">
      <c r="A830" t="s">
        <v>201</v>
      </c>
      <c r="B830" t="s">
        <v>180</v>
      </c>
      <c r="C830" t="s">
        <v>19</v>
      </c>
      <c r="D830" t="s">
        <v>4</v>
      </c>
      <c r="E830" s="26">
        <v>45428</v>
      </c>
      <c r="F830" s="26">
        <v>45458</v>
      </c>
      <c r="G830" t="s">
        <v>53</v>
      </c>
      <c r="H830">
        <v>315</v>
      </c>
      <c r="I830" s="26">
        <f t="shared" si="73"/>
        <v>45180</v>
      </c>
      <c r="J830" s="26">
        <f t="shared" si="74"/>
        <v>45645</v>
      </c>
      <c r="K830" s="26" t="str">
        <f t="shared" si="75"/>
        <v>Basic</v>
      </c>
      <c r="L830" s="26" t="str">
        <f t="shared" si="76"/>
        <v>Monthly</v>
      </c>
      <c r="M830" s="26">
        <f t="shared" si="77"/>
        <v>45170</v>
      </c>
      <c r="N830" s="26">
        <f t="shared" si="78"/>
        <v>45413</v>
      </c>
      <c r="O830" s="26">
        <f t="shared" si="78"/>
        <v>45444</v>
      </c>
      <c r="P830" t="str">
        <f>IF(AND('Customer LTV'!$D$5&gt;=$N830,'Customer LTV'!$D$5&lt;$O830),"Y","N")</f>
        <v>N</v>
      </c>
      <c r="Q830" t="str">
        <f>IF(AND('Customer LTV'!$D$6&gt;=$N830,'Customer LTV'!$D$6&lt;$O830),"Y","N")</f>
        <v>N</v>
      </c>
      <c r="R830" t="str">
        <f>INDEX(customers!$F:$F,MATCH(subscriptions!$B830,customers!$A:$A,0))</f>
        <v>Tech</v>
      </c>
      <c r="S830" t="str">
        <f>INDEX(customers!$I:$I,MATCH(subscriptions!$B830,customers!$A:$A,0))</f>
        <v>Social Media</v>
      </c>
    </row>
    <row r="831" spans="1:19" x14ac:dyDescent="0.25">
      <c r="A831" t="s">
        <v>203</v>
      </c>
      <c r="B831" t="s">
        <v>180</v>
      </c>
      <c r="C831" t="s">
        <v>19</v>
      </c>
      <c r="D831" t="s">
        <v>4</v>
      </c>
      <c r="E831" s="26">
        <v>45459</v>
      </c>
      <c r="F831" s="26">
        <v>45489</v>
      </c>
      <c r="G831" t="s">
        <v>53</v>
      </c>
      <c r="H831">
        <v>315</v>
      </c>
      <c r="I831" s="26">
        <f t="shared" si="73"/>
        <v>45180</v>
      </c>
      <c r="J831" s="26">
        <f t="shared" si="74"/>
        <v>45645</v>
      </c>
      <c r="K831" s="26" t="str">
        <f t="shared" si="75"/>
        <v>Basic</v>
      </c>
      <c r="L831" s="26" t="str">
        <f t="shared" si="76"/>
        <v>Monthly</v>
      </c>
      <c r="M831" s="26">
        <f t="shared" si="77"/>
        <v>45170</v>
      </c>
      <c r="N831" s="26">
        <f t="shared" si="78"/>
        <v>45444</v>
      </c>
      <c r="O831" s="26">
        <f t="shared" si="78"/>
        <v>45474</v>
      </c>
      <c r="P831" t="str">
        <f>IF(AND('Customer LTV'!$D$5&gt;=$N831,'Customer LTV'!$D$5&lt;$O831),"Y","N")</f>
        <v>N</v>
      </c>
      <c r="Q831" t="str">
        <f>IF(AND('Customer LTV'!$D$6&gt;=$N831,'Customer LTV'!$D$6&lt;$O831),"Y","N")</f>
        <v>N</v>
      </c>
      <c r="R831" t="str">
        <f>INDEX(customers!$F:$F,MATCH(subscriptions!$B831,customers!$A:$A,0))</f>
        <v>Tech</v>
      </c>
      <c r="S831" t="str">
        <f>INDEX(customers!$I:$I,MATCH(subscriptions!$B831,customers!$A:$A,0))</f>
        <v>Social Media</v>
      </c>
    </row>
    <row r="832" spans="1:19" x14ac:dyDescent="0.25">
      <c r="A832" t="s">
        <v>206</v>
      </c>
      <c r="B832" t="s">
        <v>180</v>
      </c>
      <c r="C832" t="s">
        <v>19</v>
      </c>
      <c r="D832" t="s">
        <v>4</v>
      </c>
      <c r="E832" s="26">
        <v>45490</v>
      </c>
      <c r="F832" s="26">
        <v>45520</v>
      </c>
      <c r="G832" t="s">
        <v>53</v>
      </c>
      <c r="H832">
        <v>315</v>
      </c>
      <c r="I832" s="26">
        <f t="shared" si="73"/>
        <v>45180</v>
      </c>
      <c r="J832" s="26">
        <f t="shared" si="74"/>
        <v>45645</v>
      </c>
      <c r="K832" s="26" t="str">
        <f t="shared" si="75"/>
        <v>Basic</v>
      </c>
      <c r="L832" s="26" t="str">
        <f t="shared" si="76"/>
        <v>Monthly</v>
      </c>
      <c r="M832" s="26">
        <f t="shared" si="77"/>
        <v>45170</v>
      </c>
      <c r="N832" s="26">
        <f t="shared" si="78"/>
        <v>45474</v>
      </c>
      <c r="O832" s="26">
        <f t="shared" si="78"/>
        <v>45505</v>
      </c>
      <c r="P832" t="str">
        <f>IF(AND('Customer LTV'!$D$5&gt;=$N832,'Customer LTV'!$D$5&lt;$O832),"Y","N")</f>
        <v>N</v>
      </c>
      <c r="Q832" t="str">
        <f>IF(AND('Customer LTV'!$D$6&gt;=$N832,'Customer LTV'!$D$6&lt;$O832),"Y","N")</f>
        <v>N</v>
      </c>
      <c r="R832" t="str">
        <f>INDEX(customers!$F:$F,MATCH(subscriptions!$B832,customers!$A:$A,0))</f>
        <v>Tech</v>
      </c>
      <c r="S832" t="str">
        <f>INDEX(customers!$I:$I,MATCH(subscriptions!$B832,customers!$A:$A,0))</f>
        <v>Social Media</v>
      </c>
    </row>
    <row r="833" spans="1:19" x14ac:dyDescent="0.25">
      <c r="A833" t="s">
        <v>208</v>
      </c>
      <c r="B833" t="s">
        <v>180</v>
      </c>
      <c r="C833" t="s">
        <v>19</v>
      </c>
      <c r="D833" t="s">
        <v>4</v>
      </c>
      <c r="E833" s="26">
        <v>45521</v>
      </c>
      <c r="F833" s="26">
        <v>45551</v>
      </c>
      <c r="G833" t="s">
        <v>53</v>
      </c>
      <c r="H833">
        <v>315</v>
      </c>
      <c r="I833" s="26">
        <f t="shared" si="73"/>
        <v>45180</v>
      </c>
      <c r="J833" s="26">
        <f t="shared" si="74"/>
        <v>45645</v>
      </c>
      <c r="K833" s="26" t="str">
        <f t="shared" si="75"/>
        <v>Basic</v>
      </c>
      <c r="L833" s="26" t="str">
        <f t="shared" si="76"/>
        <v>Monthly</v>
      </c>
      <c r="M833" s="26">
        <f t="shared" si="77"/>
        <v>45170</v>
      </c>
      <c r="N833" s="26">
        <f t="shared" si="78"/>
        <v>45505</v>
      </c>
      <c r="O833" s="26">
        <f t="shared" si="78"/>
        <v>45536</v>
      </c>
      <c r="P833" t="str">
        <f>IF(AND('Customer LTV'!$D$5&gt;=$N833,'Customer LTV'!$D$5&lt;$O833),"Y","N")</f>
        <v>N</v>
      </c>
      <c r="Q833" t="str">
        <f>IF(AND('Customer LTV'!$D$6&gt;=$N833,'Customer LTV'!$D$6&lt;$O833),"Y","N")</f>
        <v>N</v>
      </c>
      <c r="R833" t="str">
        <f>INDEX(customers!$F:$F,MATCH(subscriptions!$B833,customers!$A:$A,0))</f>
        <v>Tech</v>
      </c>
      <c r="S833" t="str">
        <f>INDEX(customers!$I:$I,MATCH(subscriptions!$B833,customers!$A:$A,0))</f>
        <v>Social Media</v>
      </c>
    </row>
    <row r="834" spans="1:19" x14ac:dyDescent="0.25">
      <c r="A834" t="s">
        <v>210</v>
      </c>
      <c r="B834" t="s">
        <v>180</v>
      </c>
      <c r="C834" t="s">
        <v>19</v>
      </c>
      <c r="D834" t="s">
        <v>4</v>
      </c>
      <c r="E834" s="26">
        <v>45552</v>
      </c>
      <c r="F834" s="26">
        <v>45582</v>
      </c>
      <c r="G834" t="s">
        <v>54</v>
      </c>
      <c r="H834">
        <v>315</v>
      </c>
      <c r="I834" s="26">
        <f t="shared" ref="I834:I897" si="79">_xlfn.MINIFS($E:$E,$B:$B,B834)</f>
        <v>45180</v>
      </c>
      <c r="J834" s="26">
        <f t="shared" ref="J834:J897" si="80">_xlfn.MAXIFS($E:$E,$B:$B,B834)</f>
        <v>45645</v>
      </c>
      <c r="K834" s="26" t="str">
        <f t="shared" si="75"/>
        <v>Basic</v>
      </c>
      <c r="L834" s="26" t="str">
        <f t="shared" si="76"/>
        <v>Monthly</v>
      </c>
      <c r="M834" s="26">
        <f t="shared" si="77"/>
        <v>45170</v>
      </c>
      <c r="N834" s="26">
        <f t="shared" si="78"/>
        <v>45536</v>
      </c>
      <c r="O834" s="26">
        <f t="shared" si="78"/>
        <v>45566</v>
      </c>
      <c r="P834" t="str">
        <f>IF(AND('Customer LTV'!$D$5&gt;=$N834,'Customer LTV'!$D$5&lt;$O834),"Y","N")</f>
        <v>N</v>
      </c>
      <c r="Q834" t="str">
        <f>IF(AND('Customer LTV'!$D$6&gt;=$N834,'Customer LTV'!$D$6&lt;$O834),"Y","N")</f>
        <v>N</v>
      </c>
      <c r="R834" t="str">
        <f>INDEX(customers!$F:$F,MATCH(subscriptions!$B834,customers!$A:$A,0))</f>
        <v>Tech</v>
      </c>
      <c r="S834" t="str">
        <f>INDEX(customers!$I:$I,MATCH(subscriptions!$B834,customers!$A:$A,0))</f>
        <v>Social Media</v>
      </c>
    </row>
    <row r="835" spans="1:19" x14ac:dyDescent="0.25">
      <c r="A835" t="s">
        <v>213</v>
      </c>
      <c r="B835" t="s">
        <v>180</v>
      </c>
      <c r="C835" t="s">
        <v>18</v>
      </c>
      <c r="D835" t="s">
        <v>4</v>
      </c>
      <c r="E835" s="26">
        <v>45583</v>
      </c>
      <c r="F835" s="26">
        <v>45613</v>
      </c>
      <c r="G835" t="s">
        <v>53</v>
      </c>
      <c r="H835">
        <v>135</v>
      </c>
      <c r="I835" s="26">
        <f t="shared" si="79"/>
        <v>45180</v>
      </c>
      <c r="J835" s="26">
        <f t="shared" si="80"/>
        <v>45645</v>
      </c>
      <c r="K835" s="26" t="str">
        <f t="shared" ref="K835:K898" si="81">INDEX($C:$C,MATCH($I835,$E:$E,0))</f>
        <v>Basic</v>
      </c>
      <c r="L835" s="26" t="str">
        <f t="shared" ref="L835:L898" si="82">INDEX($D:$D,MATCH($I835,$E:$E,0))</f>
        <v>Monthly</v>
      </c>
      <c r="M835" s="26">
        <f t="shared" ref="M835:M898" si="83">EOMONTH(I835,-1)+1</f>
        <v>45170</v>
      </c>
      <c r="N835" s="26">
        <f t="shared" si="78"/>
        <v>45566</v>
      </c>
      <c r="O835" s="26">
        <f t="shared" si="78"/>
        <v>45597</v>
      </c>
      <c r="P835" t="str">
        <f>IF(AND('Customer LTV'!$D$5&gt;=$N835,'Customer LTV'!$D$5&lt;$O835),"Y","N")</f>
        <v>N</v>
      </c>
      <c r="Q835" t="str">
        <f>IF(AND('Customer LTV'!$D$6&gt;=$N835,'Customer LTV'!$D$6&lt;$O835),"Y","N")</f>
        <v>N</v>
      </c>
      <c r="R835" t="str">
        <f>INDEX(customers!$F:$F,MATCH(subscriptions!$B835,customers!$A:$A,0))</f>
        <v>Tech</v>
      </c>
      <c r="S835" t="str">
        <f>INDEX(customers!$I:$I,MATCH(subscriptions!$B835,customers!$A:$A,0))</f>
        <v>Social Media</v>
      </c>
    </row>
    <row r="836" spans="1:19" x14ac:dyDescent="0.25">
      <c r="A836" t="s">
        <v>215</v>
      </c>
      <c r="B836" t="s">
        <v>180</v>
      </c>
      <c r="C836" t="s">
        <v>18</v>
      </c>
      <c r="D836" t="s">
        <v>4</v>
      </c>
      <c r="E836" s="26">
        <v>45614</v>
      </c>
      <c r="F836" s="26">
        <v>45644</v>
      </c>
      <c r="G836" t="s">
        <v>53</v>
      </c>
      <c r="H836">
        <v>135</v>
      </c>
      <c r="I836" s="26">
        <f t="shared" si="79"/>
        <v>45180</v>
      </c>
      <c r="J836" s="26">
        <f t="shared" si="80"/>
        <v>45645</v>
      </c>
      <c r="K836" s="26" t="str">
        <f t="shared" si="81"/>
        <v>Basic</v>
      </c>
      <c r="L836" s="26" t="str">
        <f t="shared" si="82"/>
        <v>Monthly</v>
      </c>
      <c r="M836" s="26">
        <f t="shared" si="83"/>
        <v>45170</v>
      </c>
      <c r="N836" s="26">
        <f t="shared" si="78"/>
        <v>45597</v>
      </c>
      <c r="O836" s="26">
        <f t="shared" si="78"/>
        <v>45627</v>
      </c>
      <c r="P836" t="str">
        <f>IF(AND('Customer LTV'!$D$5&gt;=$N836,'Customer LTV'!$D$5&lt;$O836),"Y","N")</f>
        <v>N</v>
      </c>
      <c r="Q836" t="str">
        <f>IF(AND('Customer LTV'!$D$6&gt;=$N836,'Customer LTV'!$D$6&lt;$O836),"Y","N")</f>
        <v>N</v>
      </c>
      <c r="R836" t="str">
        <f>INDEX(customers!$F:$F,MATCH(subscriptions!$B836,customers!$A:$A,0))</f>
        <v>Tech</v>
      </c>
      <c r="S836" t="str">
        <f>INDEX(customers!$I:$I,MATCH(subscriptions!$B836,customers!$A:$A,0))</f>
        <v>Social Media</v>
      </c>
    </row>
    <row r="837" spans="1:19" x14ac:dyDescent="0.25">
      <c r="A837" t="s">
        <v>218</v>
      </c>
      <c r="B837" t="s">
        <v>180</v>
      </c>
      <c r="C837" t="s">
        <v>18</v>
      </c>
      <c r="D837" t="s">
        <v>4</v>
      </c>
      <c r="E837" s="26">
        <v>45645</v>
      </c>
      <c r="F837" s="26">
        <v>45658</v>
      </c>
      <c r="G837" t="s">
        <v>53</v>
      </c>
      <c r="H837">
        <v>135</v>
      </c>
      <c r="I837" s="26">
        <f t="shared" si="79"/>
        <v>45180</v>
      </c>
      <c r="J837" s="26">
        <f t="shared" si="80"/>
        <v>45645</v>
      </c>
      <c r="K837" s="26" t="str">
        <f t="shared" si="81"/>
        <v>Basic</v>
      </c>
      <c r="L837" s="26" t="str">
        <f t="shared" si="82"/>
        <v>Monthly</v>
      </c>
      <c r="M837" s="26">
        <f t="shared" si="83"/>
        <v>45170</v>
      </c>
      <c r="N837" s="26">
        <f t="shared" si="78"/>
        <v>45627</v>
      </c>
      <c r="O837" s="26">
        <f t="shared" si="78"/>
        <v>45658</v>
      </c>
      <c r="P837" t="str">
        <f>IF(AND('Customer LTV'!$D$5&gt;=$N837,'Customer LTV'!$D$5&lt;$O837),"Y","N")</f>
        <v>N</v>
      </c>
      <c r="Q837" t="str">
        <f>IF(AND('Customer LTV'!$D$6&gt;=$N837,'Customer LTV'!$D$6&lt;$O837),"Y","N")</f>
        <v>N</v>
      </c>
      <c r="R837" t="str">
        <f>INDEX(customers!$F:$F,MATCH(subscriptions!$B837,customers!$A:$A,0))</f>
        <v>Tech</v>
      </c>
      <c r="S837" t="str">
        <f>INDEX(customers!$I:$I,MATCH(subscriptions!$B837,customers!$A:$A,0))</f>
        <v>Social Media</v>
      </c>
    </row>
    <row r="838" spans="1:19" x14ac:dyDescent="0.25">
      <c r="A838" t="s">
        <v>833</v>
      </c>
      <c r="B838" t="s">
        <v>832</v>
      </c>
      <c r="C838" t="s">
        <v>17</v>
      </c>
      <c r="D838" t="s">
        <v>4</v>
      </c>
      <c r="E838" s="26">
        <v>45280</v>
      </c>
      <c r="F838" s="26">
        <v>45310</v>
      </c>
      <c r="G838" t="s">
        <v>53</v>
      </c>
      <c r="H838">
        <v>75</v>
      </c>
      <c r="I838" s="26">
        <f t="shared" si="79"/>
        <v>45280</v>
      </c>
      <c r="J838" s="26">
        <f t="shared" si="80"/>
        <v>45652</v>
      </c>
      <c r="K838" s="26" t="str">
        <f t="shared" si="81"/>
        <v>Basic</v>
      </c>
      <c r="L838" s="26" t="str">
        <f t="shared" si="82"/>
        <v>Monthly</v>
      </c>
      <c r="M838" s="26">
        <f t="shared" si="83"/>
        <v>45261</v>
      </c>
      <c r="N838" s="26">
        <f t="shared" si="78"/>
        <v>45261</v>
      </c>
      <c r="O838" s="26">
        <f t="shared" si="78"/>
        <v>45292</v>
      </c>
      <c r="P838" t="str">
        <f>IF(AND('Customer LTV'!$D$5&gt;=$N838,'Customer LTV'!$D$5&lt;$O838),"Y","N")</f>
        <v>N</v>
      </c>
      <c r="Q838" t="str">
        <f>IF(AND('Customer LTV'!$D$6&gt;=$N838,'Customer LTV'!$D$6&lt;$O838),"Y","N")</f>
        <v>Y</v>
      </c>
      <c r="R838" t="str">
        <f>INDEX(customers!$F:$F,MATCH(subscriptions!$B838,customers!$A:$A,0))</f>
        <v>Healthcare</v>
      </c>
      <c r="S838" t="str">
        <f>INDEX(customers!$I:$I,MATCH(subscriptions!$B838,customers!$A:$A,0))</f>
        <v>Paid Search</v>
      </c>
    </row>
    <row r="839" spans="1:19" x14ac:dyDescent="0.25">
      <c r="A839" t="s">
        <v>835</v>
      </c>
      <c r="B839" t="s">
        <v>832</v>
      </c>
      <c r="C839" t="s">
        <v>17</v>
      </c>
      <c r="D839" t="s">
        <v>4</v>
      </c>
      <c r="E839" s="26">
        <v>45311</v>
      </c>
      <c r="F839" s="26">
        <v>45341</v>
      </c>
      <c r="G839" t="s">
        <v>53</v>
      </c>
      <c r="H839">
        <v>75</v>
      </c>
      <c r="I839" s="26">
        <f t="shared" si="79"/>
        <v>45280</v>
      </c>
      <c r="J839" s="26">
        <f t="shared" si="80"/>
        <v>45652</v>
      </c>
      <c r="K839" s="26" t="str">
        <f t="shared" si="81"/>
        <v>Basic</v>
      </c>
      <c r="L839" s="26" t="str">
        <f t="shared" si="82"/>
        <v>Monthly</v>
      </c>
      <c r="M839" s="26">
        <f t="shared" si="83"/>
        <v>45261</v>
      </c>
      <c r="N839" s="26">
        <f t="shared" si="78"/>
        <v>45292</v>
      </c>
      <c r="O839" s="26">
        <f t="shared" si="78"/>
        <v>45323</v>
      </c>
      <c r="P839" t="str">
        <f>IF(AND('Customer LTV'!$D$5&gt;=$N839,'Customer LTV'!$D$5&lt;$O839),"Y","N")</f>
        <v>N</v>
      </c>
      <c r="Q839" t="str">
        <f>IF(AND('Customer LTV'!$D$6&gt;=$N839,'Customer LTV'!$D$6&lt;$O839),"Y","N")</f>
        <v>N</v>
      </c>
      <c r="R839" t="str">
        <f>INDEX(customers!$F:$F,MATCH(subscriptions!$B839,customers!$A:$A,0))</f>
        <v>Healthcare</v>
      </c>
      <c r="S839" t="str">
        <f>INDEX(customers!$I:$I,MATCH(subscriptions!$B839,customers!$A:$A,0))</f>
        <v>Paid Search</v>
      </c>
    </row>
    <row r="840" spans="1:19" x14ac:dyDescent="0.25">
      <c r="A840" t="s">
        <v>837</v>
      </c>
      <c r="B840" t="s">
        <v>832</v>
      </c>
      <c r="C840" t="s">
        <v>17</v>
      </c>
      <c r="D840" t="s">
        <v>4</v>
      </c>
      <c r="E840" s="26">
        <v>45342</v>
      </c>
      <c r="F840" s="26">
        <v>45372</v>
      </c>
      <c r="G840" t="s">
        <v>53</v>
      </c>
      <c r="H840">
        <v>75</v>
      </c>
      <c r="I840" s="26">
        <f t="shared" si="79"/>
        <v>45280</v>
      </c>
      <c r="J840" s="26">
        <f t="shared" si="80"/>
        <v>45652</v>
      </c>
      <c r="K840" s="26" t="str">
        <f t="shared" si="81"/>
        <v>Basic</v>
      </c>
      <c r="L840" s="26" t="str">
        <f t="shared" si="82"/>
        <v>Monthly</v>
      </c>
      <c r="M840" s="26">
        <f t="shared" si="83"/>
        <v>45261</v>
      </c>
      <c r="N840" s="26">
        <f t="shared" si="78"/>
        <v>45323</v>
      </c>
      <c r="O840" s="26">
        <f t="shared" si="78"/>
        <v>45352</v>
      </c>
      <c r="P840" t="str">
        <f>IF(AND('Customer LTV'!$D$5&gt;=$N840,'Customer LTV'!$D$5&lt;$O840),"Y","N")</f>
        <v>N</v>
      </c>
      <c r="Q840" t="str">
        <f>IF(AND('Customer LTV'!$D$6&gt;=$N840,'Customer LTV'!$D$6&lt;$O840),"Y","N")</f>
        <v>N</v>
      </c>
      <c r="R840" t="str">
        <f>INDEX(customers!$F:$F,MATCH(subscriptions!$B840,customers!$A:$A,0))</f>
        <v>Healthcare</v>
      </c>
      <c r="S840" t="str">
        <f>INDEX(customers!$I:$I,MATCH(subscriptions!$B840,customers!$A:$A,0))</f>
        <v>Paid Search</v>
      </c>
    </row>
    <row r="841" spans="1:19" x14ac:dyDescent="0.25">
      <c r="A841" t="s">
        <v>840</v>
      </c>
      <c r="B841" t="s">
        <v>832</v>
      </c>
      <c r="C841" t="s">
        <v>17</v>
      </c>
      <c r="D841" t="s">
        <v>4</v>
      </c>
      <c r="E841" s="26">
        <v>45373</v>
      </c>
      <c r="F841" s="26">
        <v>45403</v>
      </c>
      <c r="G841" t="s">
        <v>53</v>
      </c>
      <c r="H841">
        <v>75</v>
      </c>
      <c r="I841" s="26">
        <f t="shared" si="79"/>
        <v>45280</v>
      </c>
      <c r="J841" s="26">
        <f t="shared" si="80"/>
        <v>45652</v>
      </c>
      <c r="K841" s="26" t="str">
        <f t="shared" si="81"/>
        <v>Basic</v>
      </c>
      <c r="L841" s="26" t="str">
        <f t="shared" si="82"/>
        <v>Monthly</v>
      </c>
      <c r="M841" s="26">
        <f t="shared" si="83"/>
        <v>45261</v>
      </c>
      <c r="N841" s="26">
        <f t="shared" si="78"/>
        <v>45352</v>
      </c>
      <c r="O841" s="26">
        <f t="shared" si="78"/>
        <v>45383</v>
      </c>
      <c r="P841" t="str">
        <f>IF(AND('Customer LTV'!$D$5&gt;=$N841,'Customer LTV'!$D$5&lt;$O841),"Y","N")</f>
        <v>N</v>
      </c>
      <c r="Q841" t="str">
        <f>IF(AND('Customer LTV'!$D$6&gt;=$N841,'Customer LTV'!$D$6&lt;$O841),"Y","N")</f>
        <v>N</v>
      </c>
      <c r="R841" t="str">
        <f>INDEX(customers!$F:$F,MATCH(subscriptions!$B841,customers!$A:$A,0))</f>
        <v>Healthcare</v>
      </c>
      <c r="S841" t="str">
        <f>INDEX(customers!$I:$I,MATCH(subscriptions!$B841,customers!$A:$A,0))</f>
        <v>Paid Search</v>
      </c>
    </row>
    <row r="842" spans="1:19" x14ac:dyDescent="0.25">
      <c r="A842" t="s">
        <v>842</v>
      </c>
      <c r="B842" t="s">
        <v>832</v>
      </c>
      <c r="C842" t="s">
        <v>17</v>
      </c>
      <c r="D842" t="s">
        <v>4</v>
      </c>
      <c r="E842" s="26">
        <v>45404</v>
      </c>
      <c r="F842" s="26">
        <v>45434</v>
      </c>
      <c r="G842" t="s">
        <v>53</v>
      </c>
      <c r="H842">
        <v>75</v>
      </c>
      <c r="I842" s="26">
        <f t="shared" si="79"/>
        <v>45280</v>
      </c>
      <c r="J842" s="26">
        <f t="shared" si="80"/>
        <v>45652</v>
      </c>
      <c r="K842" s="26" t="str">
        <f t="shared" si="81"/>
        <v>Basic</v>
      </c>
      <c r="L842" s="26" t="str">
        <f t="shared" si="82"/>
        <v>Monthly</v>
      </c>
      <c r="M842" s="26">
        <f t="shared" si="83"/>
        <v>45261</v>
      </c>
      <c r="N842" s="26">
        <f t="shared" si="78"/>
        <v>45383</v>
      </c>
      <c r="O842" s="26">
        <f t="shared" si="78"/>
        <v>45413</v>
      </c>
      <c r="P842" t="str">
        <f>IF(AND('Customer LTV'!$D$5&gt;=$N842,'Customer LTV'!$D$5&lt;$O842),"Y","N")</f>
        <v>N</v>
      </c>
      <c r="Q842" t="str">
        <f>IF(AND('Customer LTV'!$D$6&gt;=$N842,'Customer LTV'!$D$6&lt;$O842),"Y","N")</f>
        <v>N</v>
      </c>
      <c r="R842" t="str">
        <f>INDEX(customers!$F:$F,MATCH(subscriptions!$B842,customers!$A:$A,0))</f>
        <v>Healthcare</v>
      </c>
      <c r="S842" t="str">
        <f>INDEX(customers!$I:$I,MATCH(subscriptions!$B842,customers!$A:$A,0))</f>
        <v>Paid Search</v>
      </c>
    </row>
    <row r="843" spans="1:19" x14ac:dyDescent="0.25">
      <c r="A843" t="s">
        <v>845</v>
      </c>
      <c r="B843" t="s">
        <v>832</v>
      </c>
      <c r="C843" t="s">
        <v>17</v>
      </c>
      <c r="D843" t="s">
        <v>4</v>
      </c>
      <c r="E843" s="26">
        <v>45435</v>
      </c>
      <c r="F843" s="26">
        <v>45465</v>
      </c>
      <c r="G843" t="s">
        <v>53</v>
      </c>
      <c r="H843">
        <v>75</v>
      </c>
      <c r="I843" s="26">
        <f t="shared" si="79"/>
        <v>45280</v>
      </c>
      <c r="J843" s="26">
        <f t="shared" si="80"/>
        <v>45652</v>
      </c>
      <c r="K843" s="26" t="str">
        <f t="shared" si="81"/>
        <v>Basic</v>
      </c>
      <c r="L843" s="26" t="str">
        <f t="shared" si="82"/>
        <v>Monthly</v>
      </c>
      <c r="M843" s="26">
        <f t="shared" si="83"/>
        <v>45261</v>
      </c>
      <c r="N843" s="26">
        <f t="shared" si="78"/>
        <v>45413</v>
      </c>
      <c r="O843" s="26">
        <f t="shared" si="78"/>
        <v>45444</v>
      </c>
      <c r="P843" t="str">
        <f>IF(AND('Customer LTV'!$D$5&gt;=$N843,'Customer LTV'!$D$5&lt;$O843),"Y","N")</f>
        <v>N</v>
      </c>
      <c r="Q843" t="str">
        <f>IF(AND('Customer LTV'!$D$6&gt;=$N843,'Customer LTV'!$D$6&lt;$O843),"Y","N")</f>
        <v>N</v>
      </c>
      <c r="R843" t="str">
        <f>INDEX(customers!$F:$F,MATCH(subscriptions!$B843,customers!$A:$A,0))</f>
        <v>Healthcare</v>
      </c>
      <c r="S843" t="str">
        <f>INDEX(customers!$I:$I,MATCH(subscriptions!$B843,customers!$A:$A,0))</f>
        <v>Paid Search</v>
      </c>
    </row>
    <row r="844" spans="1:19" x14ac:dyDescent="0.25">
      <c r="A844" t="s">
        <v>847</v>
      </c>
      <c r="B844" t="s">
        <v>832</v>
      </c>
      <c r="C844" t="s">
        <v>17</v>
      </c>
      <c r="D844" t="s">
        <v>4</v>
      </c>
      <c r="E844" s="26">
        <v>45466</v>
      </c>
      <c r="F844" s="26">
        <v>45496</v>
      </c>
      <c r="G844" t="s">
        <v>53</v>
      </c>
      <c r="H844">
        <v>75</v>
      </c>
      <c r="I844" s="26">
        <f t="shared" si="79"/>
        <v>45280</v>
      </c>
      <c r="J844" s="26">
        <f t="shared" si="80"/>
        <v>45652</v>
      </c>
      <c r="K844" s="26" t="str">
        <f t="shared" si="81"/>
        <v>Basic</v>
      </c>
      <c r="L844" s="26" t="str">
        <f t="shared" si="82"/>
        <v>Monthly</v>
      </c>
      <c r="M844" s="26">
        <f t="shared" si="83"/>
        <v>45261</v>
      </c>
      <c r="N844" s="26">
        <f t="shared" si="78"/>
        <v>45444</v>
      </c>
      <c r="O844" s="26">
        <f t="shared" si="78"/>
        <v>45474</v>
      </c>
      <c r="P844" t="str">
        <f>IF(AND('Customer LTV'!$D$5&gt;=$N844,'Customer LTV'!$D$5&lt;$O844),"Y","N")</f>
        <v>N</v>
      </c>
      <c r="Q844" t="str">
        <f>IF(AND('Customer LTV'!$D$6&gt;=$N844,'Customer LTV'!$D$6&lt;$O844),"Y","N")</f>
        <v>N</v>
      </c>
      <c r="R844" t="str">
        <f>INDEX(customers!$F:$F,MATCH(subscriptions!$B844,customers!$A:$A,0))</f>
        <v>Healthcare</v>
      </c>
      <c r="S844" t="str">
        <f>INDEX(customers!$I:$I,MATCH(subscriptions!$B844,customers!$A:$A,0))</f>
        <v>Paid Search</v>
      </c>
    </row>
    <row r="845" spans="1:19" x14ac:dyDescent="0.25">
      <c r="A845" t="s">
        <v>850</v>
      </c>
      <c r="B845" t="s">
        <v>832</v>
      </c>
      <c r="C845" t="s">
        <v>17</v>
      </c>
      <c r="D845" t="s">
        <v>4</v>
      </c>
      <c r="E845" s="26">
        <v>45497</v>
      </c>
      <c r="F845" s="26">
        <v>45527</v>
      </c>
      <c r="G845" t="s">
        <v>53</v>
      </c>
      <c r="H845">
        <v>75</v>
      </c>
      <c r="I845" s="26">
        <f t="shared" si="79"/>
        <v>45280</v>
      </c>
      <c r="J845" s="26">
        <f t="shared" si="80"/>
        <v>45652</v>
      </c>
      <c r="K845" s="26" t="str">
        <f t="shared" si="81"/>
        <v>Basic</v>
      </c>
      <c r="L845" s="26" t="str">
        <f t="shared" si="82"/>
        <v>Monthly</v>
      </c>
      <c r="M845" s="26">
        <f t="shared" si="83"/>
        <v>45261</v>
      </c>
      <c r="N845" s="26">
        <f t="shared" si="78"/>
        <v>45474</v>
      </c>
      <c r="O845" s="26">
        <f t="shared" si="78"/>
        <v>45505</v>
      </c>
      <c r="P845" t="str">
        <f>IF(AND('Customer LTV'!$D$5&gt;=$N845,'Customer LTV'!$D$5&lt;$O845),"Y","N")</f>
        <v>N</v>
      </c>
      <c r="Q845" t="str">
        <f>IF(AND('Customer LTV'!$D$6&gt;=$N845,'Customer LTV'!$D$6&lt;$O845),"Y","N")</f>
        <v>N</v>
      </c>
      <c r="R845" t="str">
        <f>INDEX(customers!$F:$F,MATCH(subscriptions!$B845,customers!$A:$A,0))</f>
        <v>Healthcare</v>
      </c>
      <c r="S845" t="str">
        <f>INDEX(customers!$I:$I,MATCH(subscriptions!$B845,customers!$A:$A,0))</f>
        <v>Paid Search</v>
      </c>
    </row>
    <row r="846" spans="1:19" x14ac:dyDescent="0.25">
      <c r="A846" t="s">
        <v>852</v>
      </c>
      <c r="B846" t="s">
        <v>832</v>
      </c>
      <c r="C846" t="s">
        <v>17</v>
      </c>
      <c r="D846" t="s">
        <v>4</v>
      </c>
      <c r="E846" s="26">
        <v>45528</v>
      </c>
      <c r="F846" s="26">
        <v>45558</v>
      </c>
      <c r="G846" t="s">
        <v>53</v>
      </c>
      <c r="H846">
        <v>75</v>
      </c>
      <c r="I846" s="26">
        <f t="shared" si="79"/>
        <v>45280</v>
      </c>
      <c r="J846" s="26">
        <f t="shared" si="80"/>
        <v>45652</v>
      </c>
      <c r="K846" s="26" t="str">
        <f t="shared" si="81"/>
        <v>Basic</v>
      </c>
      <c r="L846" s="26" t="str">
        <f t="shared" si="82"/>
        <v>Monthly</v>
      </c>
      <c r="M846" s="26">
        <f t="shared" si="83"/>
        <v>45261</v>
      </c>
      <c r="N846" s="26">
        <f t="shared" si="78"/>
        <v>45505</v>
      </c>
      <c r="O846" s="26">
        <f t="shared" si="78"/>
        <v>45536</v>
      </c>
      <c r="P846" t="str">
        <f>IF(AND('Customer LTV'!$D$5&gt;=$N846,'Customer LTV'!$D$5&lt;$O846),"Y","N")</f>
        <v>N</v>
      </c>
      <c r="Q846" t="str">
        <f>IF(AND('Customer LTV'!$D$6&gt;=$N846,'Customer LTV'!$D$6&lt;$O846),"Y","N")</f>
        <v>N</v>
      </c>
      <c r="R846" t="str">
        <f>INDEX(customers!$F:$F,MATCH(subscriptions!$B846,customers!$A:$A,0))</f>
        <v>Healthcare</v>
      </c>
      <c r="S846" t="str">
        <f>INDEX(customers!$I:$I,MATCH(subscriptions!$B846,customers!$A:$A,0))</f>
        <v>Paid Search</v>
      </c>
    </row>
    <row r="847" spans="1:19" x14ac:dyDescent="0.25">
      <c r="A847" t="s">
        <v>854</v>
      </c>
      <c r="B847" t="s">
        <v>832</v>
      </c>
      <c r="C847" t="s">
        <v>17</v>
      </c>
      <c r="D847" t="s">
        <v>4</v>
      </c>
      <c r="E847" s="26">
        <v>45559</v>
      </c>
      <c r="F847" s="26">
        <v>45589</v>
      </c>
      <c r="G847" t="s">
        <v>53</v>
      </c>
      <c r="H847">
        <v>75</v>
      </c>
      <c r="I847" s="26">
        <f t="shared" si="79"/>
        <v>45280</v>
      </c>
      <c r="J847" s="26">
        <f t="shared" si="80"/>
        <v>45652</v>
      </c>
      <c r="K847" s="26" t="str">
        <f t="shared" si="81"/>
        <v>Basic</v>
      </c>
      <c r="L847" s="26" t="str">
        <f t="shared" si="82"/>
        <v>Monthly</v>
      </c>
      <c r="M847" s="26">
        <f t="shared" si="83"/>
        <v>45261</v>
      </c>
      <c r="N847" s="26">
        <f t="shared" si="78"/>
        <v>45536</v>
      </c>
      <c r="O847" s="26">
        <f t="shared" si="78"/>
        <v>45566</v>
      </c>
      <c r="P847" t="str">
        <f>IF(AND('Customer LTV'!$D$5&gt;=$N847,'Customer LTV'!$D$5&lt;$O847),"Y","N")</f>
        <v>N</v>
      </c>
      <c r="Q847" t="str">
        <f>IF(AND('Customer LTV'!$D$6&gt;=$N847,'Customer LTV'!$D$6&lt;$O847),"Y","N")</f>
        <v>N</v>
      </c>
      <c r="R847" t="str">
        <f>INDEX(customers!$F:$F,MATCH(subscriptions!$B847,customers!$A:$A,0))</f>
        <v>Healthcare</v>
      </c>
      <c r="S847" t="str">
        <f>INDEX(customers!$I:$I,MATCH(subscriptions!$B847,customers!$A:$A,0))</f>
        <v>Paid Search</v>
      </c>
    </row>
    <row r="848" spans="1:19" x14ac:dyDescent="0.25">
      <c r="A848" t="s">
        <v>857</v>
      </c>
      <c r="B848" t="s">
        <v>832</v>
      </c>
      <c r="C848" t="s">
        <v>17</v>
      </c>
      <c r="D848" t="s">
        <v>4</v>
      </c>
      <c r="E848" s="26">
        <v>45590</v>
      </c>
      <c r="F848" s="26">
        <v>45620</v>
      </c>
      <c r="G848" t="s">
        <v>53</v>
      </c>
      <c r="H848">
        <v>75</v>
      </c>
      <c r="I848" s="26">
        <f t="shared" si="79"/>
        <v>45280</v>
      </c>
      <c r="J848" s="26">
        <f t="shared" si="80"/>
        <v>45652</v>
      </c>
      <c r="K848" s="26" t="str">
        <f t="shared" si="81"/>
        <v>Basic</v>
      </c>
      <c r="L848" s="26" t="str">
        <f t="shared" si="82"/>
        <v>Monthly</v>
      </c>
      <c r="M848" s="26">
        <f t="shared" si="83"/>
        <v>45261</v>
      </c>
      <c r="N848" s="26">
        <f t="shared" si="78"/>
        <v>45566</v>
      </c>
      <c r="O848" s="26">
        <f t="shared" si="78"/>
        <v>45597</v>
      </c>
      <c r="P848" t="str">
        <f>IF(AND('Customer LTV'!$D$5&gt;=$N848,'Customer LTV'!$D$5&lt;$O848),"Y","N")</f>
        <v>N</v>
      </c>
      <c r="Q848" t="str">
        <f>IF(AND('Customer LTV'!$D$6&gt;=$N848,'Customer LTV'!$D$6&lt;$O848),"Y","N")</f>
        <v>N</v>
      </c>
      <c r="R848" t="str">
        <f>INDEX(customers!$F:$F,MATCH(subscriptions!$B848,customers!$A:$A,0))</f>
        <v>Healthcare</v>
      </c>
      <c r="S848" t="str">
        <f>INDEX(customers!$I:$I,MATCH(subscriptions!$B848,customers!$A:$A,0))</f>
        <v>Paid Search</v>
      </c>
    </row>
    <row r="849" spans="1:19" x14ac:dyDescent="0.25">
      <c r="A849" t="s">
        <v>859</v>
      </c>
      <c r="B849" t="s">
        <v>832</v>
      </c>
      <c r="C849" t="s">
        <v>17</v>
      </c>
      <c r="D849" t="s">
        <v>4</v>
      </c>
      <c r="E849" s="26">
        <v>45621</v>
      </c>
      <c r="F849" s="26">
        <v>45651</v>
      </c>
      <c r="G849" t="s">
        <v>53</v>
      </c>
      <c r="H849">
        <v>75</v>
      </c>
      <c r="I849" s="26">
        <f t="shared" si="79"/>
        <v>45280</v>
      </c>
      <c r="J849" s="26">
        <f t="shared" si="80"/>
        <v>45652</v>
      </c>
      <c r="K849" s="26" t="str">
        <f t="shared" si="81"/>
        <v>Basic</v>
      </c>
      <c r="L849" s="26" t="str">
        <f t="shared" si="82"/>
        <v>Monthly</v>
      </c>
      <c r="M849" s="26">
        <f t="shared" si="83"/>
        <v>45261</v>
      </c>
      <c r="N849" s="26">
        <f t="shared" si="78"/>
        <v>45597</v>
      </c>
      <c r="O849" s="26">
        <f t="shared" si="78"/>
        <v>45627</v>
      </c>
      <c r="P849" t="str">
        <f>IF(AND('Customer LTV'!$D$5&gt;=$N849,'Customer LTV'!$D$5&lt;$O849),"Y","N")</f>
        <v>N</v>
      </c>
      <c r="Q849" t="str">
        <f>IF(AND('Customer LTV'!$D$6&gt;=$N849,'Customer LTV'!$D$6&lt;$O849),"Y","N")</f>
        <v>N</v>
      </c>
      <c r="R849" t="str">
        <f>INDEX(customers!$F:$F,MATCH(subscriptions!$B849,customers!$A:$A,0))</f>
        <v>Healthcare</v>
      </c>
      <c r="S849" t="str">
        <f>INDEX(customers!$I:$I,MATCH(subscriptions!$B849,customers!$A:$A,0))</f>
        <v>Paid Search</v>
      </c>
    </row>
    <row r="850" spans="1:19" x14ac:dyDescent="0.25">
      <c r="A850" t="s">
        <v>862</v>
      </c>
      <c r="B850" t="s">
        <v>832</v>
      </c>
      <c r="C850" t="s">
        <v>17</v>
      </c>
      <c r="D850" t="s">
        <v>4</v>
      </c>
      <c r="E850" s="26">
        <v>45652</v>
      </c>
      <c r="F850" s="26">
        <v>45658</v>
      </c>
      <c r="G850" t="s">
        <v>53</v>
      </c>
      <c r="H850">
        <v>75</v>
      </c>
      <c r="I850" s="26">
        <f t="shared" si="79"/>
        <v>45280</v>
      </c>
      <c r="J850" s="26">
        <f t="shared" si="80"/>
        <v>45652</v>
      </c>
      <c r="K850" s="26" t="str">
        <f t="shared" si="81"/>
        <v>Basic</v>
      </c>
      <c r="L850" s="26" t="str">
        <f t="shared" si="82"/>
        <v>Monthly</v>
      </c>
      <c r="M850" s="26">
        <f t="shared" si="83"/>
        <v>45261</v>
      </c>
      <c r="N850" s="26">
        <f t="shared" si="78"/>
        <v>45627</v>
      </c>
      <c r="O850" s="26">
        <f t="shared" si="78"/>
        <v>45658</v>
      </c>
      <c r="P850" t="str">
        <f>IF(AND('Customer LTV'!$D$5&gt;=$N850,'Customer LTV'!$D$5&lt;$O850),"Y","N")</f>
        <v>N</v>
      </c>
      <c r="Q850" t="str">
        <f>IF(AND('Customer LTV'!$D$6&gt;=$N850,'Customer LTV'!$D$6&lt;$O850),"Y","N")</f>
        <v>N</v>
      </c>
      <c r="R850" t="str">
        <f>INDEX(customers!$F:$F,MATCH(subscriptions!$B850,customers!$A:$A,0))</f>
        <v>Healthcare</v>
      </c>
      <c r="S850" t="str">
        <f>INDEX(customers!$I:$I,MATCH(subscriptions!$B850,customers!$A:$A,0))</f>
        <v>Paid Search</v>
      </c>
    </row>
    <row r="851" spans="1:19" x14ac:dyDescent="0.25">
      <c r="A851" t="s">
        <v>3927</v>
      </c>
      <c r="B851" t="s">
        <v>3926</v>
      </c>
      <c r="C851" t="s">
        <v>17</v>
      </c>
      <c r="D851" t="s">
        <v>4</v>
      </c>
      <c r="E851" s="26">
        <v>44827</v>
      </c>
      <c r="F851" s="26">
        <v>44857</v>
      </c>
      <c r="G851" t="s">
        <v>53</v>
      </c>
      <c r="H851">
        <v>75</v>
      </c>
      <c r="I851" s="26">
        <f t="shared" si="79"/>
        <v>44827</v>
      </c>
      <c r="J851" s="26">
        <f t="shared" si="80"/>
        <v>45013</v>
      </c>
      <c r="K851" s="26" t="str">
        <f t="shared" si="81"/>
        <v>Basic</v>
      </c>
      <c r="L851" s="26" t="str">
        <f t="shared" si="82"/>
        <v>Monthly</v>
      </c>
      <c r="M851" s="26">
        <f t="shared" si="83"/>
        <v>44805</v>
      </c>
      <c r="N851" s="26">
        <f t="shared" ref="N851:O914" si="84">EOMONTH(E851,-1)+1</f>
        <v>44805</v>
      </c>
      <c r="O851" s="26">
        <f t="shared" si="84"/>
        <v>44835</v>
      </c>
      <c r="P851" t="str">
        <f>IF(AND('Customer LTV'!$D$5&gt;=$N851,'Customer LTV'!$D$5&lt;$O851),"Y","N")</f>
        <v>N</v>
      </c>
      <c r="Q851" t="str">
        <f>IF(AND('Customer LTV'!$D$6&gt;=$N851,'Customer LTV'!$D$6&lt;$O851),"Y","N")</f>
        <v>N</v>
      </c>
      <c r="R851" t="str">
        <f>INDEX(customers!$F:$F,MATCH(subscriptions!$B851,customers!$A:$A,0))</f>
        <v>Other</v>
      </c>
      <c r="S851" t="str">
        <f>INDEX(customers!$I:$I,MATCH(subscriptions!$B851,customers!$A:$A,0))</f>
        <v>Content</v>
      </c>
    </row>
    <row r="852" spans="1:19" x14ac:dyDescent="0.25">
      <c r="A852" t="s">
        <v>3930</v>
      </c>
      <c r="B852" t="s">
        <v>3926</v>
      </c>
      <c r="C852" t="s">
        <v>17</v>
      </c>
      <c r="D852" t="s">
        <v>4</v>
      </c>
      <c r="E852" s="26">
        <v>44858</v>
      </c>
      <c r="F852" s="26">
        <v>44888</v>
      </c>
      <c r="G852" t="s">
        <v>53</v>
      </c>
      <c r="H852">
        <v>75</v>
      </c>
      <c r="I852" s="26">
        <f t="shared" si="79"/>
        <v>44827</v>
      </c>
      <c r="J852" s="26">
        <f t="shared" si="80"/>
        <v>45013</v>
      </c>
      <c r="K852" s="26" t="str">
        <f t="shared" si="81"/>
        <v>Basic</v>
      </c>
      <c r="L852" s="26" t="str">
        <f t="shared" si="82"/>
        <v>Monthly</v>
      </c>
      <c r="M852" s="26">
        <f t="shared" si="83"/>
        <v>44805</v>
      </c>
      <c r="N852" s="26">
        <f t="shared" si="84"/>
        <v>44835</v>
      </c>
      <c r="O852" s="26">
        <f t="shared" si="84"/>
        <v>44866</v>
      </c>
      <c r="P852" t="str">
        <f>IF(AND('Customer LTV'!$D$5&gt;=$N852,'Customer LTV'!$D$5&lt;$O852),"Y","N")</f>
        <v>N</v>
      </c>
      <c r="Q852" t="str">
        <f>IF(AND('Customer LTV'!$D$6&gt;=$N852,'Customer LTV'!$D$6&lt;$O852),"Y","N")</f>
        <v>N</v>
      </c>
      <c r="R852" t="str">
        <f>INDEX(customers!$F:$F,MATCH(subscriptions!$B852,customers!$A:$A,0))</f>
        <v>Other</v>
      </c>
      <c r="S852" t="str">
        <f>INDEX(customers!$I:$I,MATCH(subscriptions!$B852,customers!$A:$A,0))</f>
        <v>Content</v>
      </c>
    </row>
    <row r="853" spans="1:19" x14ac:dyDescent="0.25">
      <c r="A853" t="s">
        <v>3932</v>
      </c>
      <c r="B853" t="s">
        <v>3926</v>
      </c>
      <c r="C853" t="s">
        <v>17</v>
      </c>
      <c r="D853" t="s">
        <v>4</v>
      </c>
      <c r="E853" s="26">
        <v>44889</v>
      </c>
      <c r="F853" s="26">
        <v>44919</v>
      </c>
      <c r="G853" t="s">
        <v>53</v>
      </c>
      <c r="H853">
        <v>75</v>
      </c>
      <c r="I853" s="26">
        <f t="shared" si="79"/>
        <v>44827</v>
      </c>
      <c r="J853" s="26">
        <f t="shared" si="80"/>
        <v>45013</v>
      </c>
      <c r="K853" s="26" t="str">
        <f t="shared" si="81"/>
        <v>Basic</v>
      </c>
      <c r="L853" s="26" t="str">
        <f t="shared" si="82"/>
        <v>Monthly</v>
      </c>
      <c r="M853" s="26">
        <f t="shared" si="83"/>
        <v>44805</v>
      </c>
      <c r="N853" s="26">
        <f t="shared" si="84"/>
        <v>44866</v>
      </c>
      <c r="O853" s="26">
        <f t="shared" si="84"/>
        <v>44896</v>
      </c>
      <c r="P853" t="str">
        <f>IF(AND('Customer LTV'!$D$5&gt;=$N853,'Customer LTV'!$D$5&lt;$O853),"Y","N")</f>
        <v>N</v>
      </c>
      <c r="Q853" t="str">
        <f>IF(AND('Customer LTV'!$D$6&gt;=$N853,'Customer LTV'!$D$6&lt;$O853),"Y","N")</f>
        <v>N</v>
      </c>
      <c r="R853" t="str">
        <f>INDEX(customers!$F:$F,MATCH(subscriptions!$B853,customers!$A:$A,0))</f>
        <v>Other</v>
      </c>
      <c r="S853" t="str">
        <f>INDEX(customers!$I:$I,MATCH(subscriptions!$B853,customers!$A:$A,0))</f>
        <v>Content</v>
      </c>
    </row>
    <row r="854" spans="1:19" x14ac:dyDescent="0.25">
      <c r="A854" t="s">
        <v>3935</v>
      </c>
      <c r="B854" t="s">
        <v>3926</v>
      </c>
      <c r="C854" t="s">
        <v>17</v>
      </c>
      <c r="D854" t="s">
        <v>4</v>
      </c>
      <c r="E854" s="26">
        <v>44920</v>
      </c>
      <c r="F854" s="26">
        <v>44950</v>
      </c>
      <c r="G854" t="s">
        <v>55</v>
      </c>
      <c r="H854">
        <v>75</v>
      </c>
      <c r="I854" s="26">
        <f t="shared" si="79"/>
        <v>44827</v>
      </c>
      <c r="J854" s="26">
        <f t="shared" si="80"/>
        <v>45013</v>
      </c>
      <c r="K854" s="26" t="str">
        <f t="shared" si="81"/>
        <v>Basic</v>
      </c>
      <c r="L854" s="26" t="str">
        <f t="shared" si="82"/>
        <v>Monthly</v>
      </c>
      <c r="M854" s="26">
        <f t="shared" si="83"/>
        <v>44805</v>
      </c>
      <c r="N854" s="26">
        <f t="shared" si="84"/>
        <v>44896</v>
      </c>
      <c r="O854" s="26">
        <f t="shared" si="84"/>
        <v>44927</v>
      </c>
      <c r="P854" t="str">
        <f>IF(AND('Customer LTV'!$D$5&gt;=$N854,'Customer LTV'!$D$5&lt;$O854),"Y","N")</f>
        <v>N</v>
      </c>
      <c r="Q854" t="str">
        <f>IF(AND('Customer LTV'!$D$6&gt;=$N854,'Customer LTV'!$D$6&lt;$O854),"Y","N")</f>
        <v>N</v>
      </c>
      <c r="R854" t="str">
        <f>INDEX(customers!$F:$F,MATCH(subscriptions!$B854,customers!$A:$A,0))</f>
        <v>Other</v>
      </c>
      <c r="S854" t="str">
        <f>INDEX(customers!$I:$I,MATCH(subscriptions!$B854,customers!$A:$A,0))</f>
        <v>Content</v>
      </c>
    </row>
    <row r="855" spans="1:19" x14ac:dyDescent="0.25">
      <c r="A855" t="s">
        <v>3937</v>
      </c>
      <c r="B855" t="s">
        <v>3926</v>
      </c>
      <c r="C855" t="s">
        <v>18</v>
      </c>
      <c r="D855" t="s">
        <v>4</v>
      </c>
      <c r="E855" s="26">
        <v>44951</v>
      </c>
      <c r="F855" s="26">
        <v>44981</v>
      </c>
      <c r="G855" t="s">
        <v>53</v>
      </c>
      <c r="H855">
        <v>135</v>
      </c>
      <c r="I855" s="26">
        <f t="shared" si="79"/>
        <v>44827</v>
      </c>
      <c r="J855" s="26">
        <f t="shared" si="80"/>
        <v>45013</v>
      </c>
      <c r="K855" s="26" t="str">
        <f t="shared" si="81"/>
        <v>Basic</v>
      </c>
      <c r="L855" s="26" t="str">
        <f t="shared" si="82"/>
        <v>Monthly</v>
      </c>
      <c r="M855" s="26">
        <f t="shared" si="83"/>
        <v>44805</v>
      </c>
      <c r="N855" s="26">
        <f t="shared" si="84"/>
        <v>44927</v>
      </c>
      <c r="O855" s="26">
        <f t="shared" si="84"/>
        <v>44958</v>
      </c>
      <c r="P855" t="str">
        <f>IF(AND('Customer LTV'!$D$5&gt;=$N855,'Customer LTV'!$D$5&lt;$O855),"Y","N")</f>
        <v>Y</v>
      </c>
      <c r="Q855" t="str">
        <f>IF(AND('Customer LTV'!$D$6&gt;=$N855,'Customer LTV'!$D$6&lt;$O855),"Y","N")</f>
        <v>N</v>
      </c>
      <c r="R855" t="str">
        <f>INDEX(customers!$F:$F,MATCH(subscriptions!$B855,customers!$A:$A,0))</f>
        <v>Other</v>
      </c>
      <c r="S855" t="str">
        <f>INDEX(customers!$I:$I,MATCH(subscriptions!$B855,customers!$A:$A,0))</f>
        <v>Content</v>
      </c>
    </row>
    <row r="856" spans="1:19" x14ac:dyDescent="0.25">
      <c r="A856" t="s">
        <v>3939</v>
      </c>
      <c r="B856" t="s">
        <v>3926</v>
      </c>
      <c r="C856" t="s">
        <v>18</v>
      </c>
      <c r="D856" t="s">
        <v>4</v>
      </c>
      <c r="E856" s="26">
        <v>44982</v>
      </c>
      <c r="F856" s="26">
        <v>45012</v>
      </c>
      <c r="G856" t="s">
        <v>53</v>
      </c>
      <c r="H856">
        <v>135</v>
      </c>
      <c r="I856" s="26">
        <f t="shared" si="79"/>
        <v>44827</v>
      </c>
      <c r="J856" s="26">
        <f t="shared" si="80"/>
        <v>45013</v>
      </c>
      <c r="K856" s="26" t="str">
        <f t="shared" si="81"/>
        <v>Basic</v>
      </c>
      <c r="L856" s="26" t="str">
        <f t="shared" si="82"/>
        <v>Monthly</v>
      </c>
      <c r="M856" s="26">
        <f t="shared" si="83"/>
        <v>44805</v>
      </c>
      <c r="N856" s="26">
        <f t="shared" si="84"/>
        <v>44958</v>
      </c>
      <c r="O856" s="26">
        <f t="shared" si="84"/>
        <v>44986</v>
      </c>
      <c r="P856" t="str">
        <f>IF(AND('Customer LTV'!$D$5&gt;=$N856,'Customer LTV'!$D$5&lt;$O856),"Y","N")</f>
        <v>N</v>
      </c>
      <c r="Q856" t="str">
        <f>IF(AND('Customer LTV'!$D$6&gt;=$N856,'Customer LTV'!$D$6&lt;$O856),"Y","N")</f>
        <v>N</v>
      </c>
      <c r="R856" t="str">
        <f>INDEX(customers!$F:$F,MATCH(subscriptions!$B856,customers!$A:$A,0))</f>
        <v>Other</v>
      </c>
      <c r="S856" t="str">
        <f>INDEX(customers!$I:$I,MATCH(subscriptions!$B856,customers!$A:$A,0))</f>
        <v>Content</v>
      </c>
    </row>
    <row r="857" spans="1:19" x14ac:dyDescent="0.25">
      <c r="A857" t="s">
        <v>3942</v>
      </c>
      <c r="B857" t="s">
        <v>3926</v>
      </c>
      <c r="C857" t="s">
        <v>18</v>
      </c>
      <c r="D857" t="s">
        <v>4</v>
      </c>
      <c r="E857" s="26">
        <v>45013</v>
      </c>
      <c r="F857" s="26">
        <v>45036</v>
      </c>
      <c r="G857" t="s">
        <v>56</v>
      </c>
      <c r="H857">
        <v>135</v>
      </c>
      <c r="I857" s="26">
        <f t="shared" si="79"/>
        <v>44827</v>
      </c>
      <c r="J857" s="26">
        <f t="shared" si="80"/>
        <v>45013</v>
      </c>
      <c r="K857" s="26" t="str">
        <f t="shared" si="81"/>
        <v>Basic</v>
      </c>
      <c r="L857" s="26" t="str">
        <f t="shared" si="82"/>
        <v>Monthly</v>
      </c>
      <c r="M857" s="26">
        <f t="shared" si="83"/>
        <v>44805</v>
      </c>
      <c r="N857" s="26">
        <f t="shared" si="84"/>
        <v>44986</v>
      </c>
      <c r="O857" s="26">
        <f t="shared" si="84"/>
        <v>45017</v>
      </c>
      <c r="P857" t="str">
        <f>IF(AND('Customer LTV'!$D$5&gt;=$N857,'Customer LTV'!$D$5&lt;$O857),"Y","N")</f>
        <v>N</v>
      </c>
      <c r="Q857" t="str">
        <f>IF(AND('Customer LTV'!$D$6&gt;=$N857,'Customer LTV'!$D$6&lt;$O857),"Y","N")</f>
        <v>N</v>
      </c>
      <c r="R857" t="str">
        <f>INDEX(customers!$F:$F,MATCH(subscriptions!$B857,customers!$A:$A,0))</f>
        <v>Other</v>
      </c>
      <c r="S857" t="str">
        <f>INDEX(customers!$I:$I,MATCH(subscriptions!$B857,customers!$A:$A,0))</f>
        <v>Content</v>
      </c>
    </row>
    <row r="858" spans="1:19" x14ac:dyDescent="0.25">
      <c r="A858" t="s">
        <v>1372</v>
      </c>
      <c r="B858" t="s">
        <v>1371</v>
      </c>
      <c r="C858" t="s">
        <v>17</v>
      </c>
      <c r="D858" t="s">
        <v>4</v>
      </c>
      <c r="E858" s="26">
        <v>44699</v>
      </c>
      <c r="F858" s="26">
        <v>44729</v>
      </c>
      <c r="G858" t="s">
        <v>53</v>
      </c>
      <c r="H858">
        <v>75</v>
      </c>
      <c r="I858" s="26">
        <f t="shared" si="79"/>
        <v>44699</v>
      </c>
      <c r="J858" s="26">
        <f t="shared" si="80"/>
        <v>44854</v>
      </c>
      <c r="K858" s="26" t="str">
        <f t="shared" si="81"/>
        <v>Basic</v>
      </c>
      <c r="L858" s="26" t="str">
        <f t="shared" si="82"/>
        <v>Monthly</v>
      </c>
      <c r="M858" s="26">
        <f t="shared" si="83"/>
        <v>44682</v>
      </c>
      <c r="N858" s="26">
        <f t="shared" si="84"/>
        <v>44682</v>
      </c>
      <c r="O858" s="26">
        <f t="shared" si="84"/>
        <v>44713</v>
      </c>
      <c r="P858" t="str">
        <f>IF(AND('Customer LTV'!$D$5&gt;=$N858,'Customer LTV'!$D$5&lt;$O858),"Y","N")</f>
        <v>N</v>
      </c>
      <c r="Q858" t="str">
        <f>IF(AND('Customer LTV'!$D$6&gt;=$N858,'Customer LTV'!$D$6&lt;$O858),"Y","N")</f>
        <v>N</v>
      </c>
      <c r="R858" t="str">
        <f>INDEX(customers!$F:$F,MATCH(subscriptions!$B858,customers!$A:$A,0))</f>
        <v>Healthcare</v>
      </c>
      <c r="S858" t="str">
        <f>INDEX(customers!$I:$I,MATCH(subscriptions!$B858,customers!$A:$A,0))</f>
        <v>Paid Search</v>
      </c>
    </row>
    <row r="859" spans="1:19" x14ac:dyDescent="0.25">
      <c r="A859" t="s">
        <v>1374</v>
      </c>
      <c r="B859" t="s">
        <v>1371</v>
      </c>
      <c r="C859" t="s">
        <v>17</v>
      </c>
      <c r="D859" t="s">
        <v>4</v>
      </c>
      <c r="E859" s="26">
        <v>44730</v>
      </c>
      <c r="F859" s="26">
        <v>44760</v>
      </c>
      <c r="G859" t="s">
        <v>53</v>
      </c>
      <c r="H859">
        <v>75</v>
      </c>
      <c r="I859" s="26">
        <f t="shared" si="79"/>
        <v>44699</v>
      </c>
      <c r="J859" s="26">
        <f t="shared" si="80"/>
        <v>44854</v>
      </c>
      <c r="K859" s="26" t="str">
        <f t="shared" si="81"/>
        <v>Basic</v>
      </c>
      <c r="L859" s="26" t="str">
        <f t="shared" si="82"/>
        <v>Monthly</v>
      </c>
      <c r="M859" s="26">
        <f t="shared" si="83"/>
        <v>44682</v>
      </c>
      <c r="N859" s="26">
        <f t="shared" si="84"/>
        <v>44713</v>
      </c>
      <c r="O859" s="26">
        <f t="shared" si="84"/>
        <v>44743</v>
      </c>
      <c r="P859" t="str">
        <f>IF(AND('Customer LTV'!$D$5&gt;=$N859,'Customer LTV'!$D$5&lt;$O859),"Y","N")</f>
        <v>N</v>
      </c>
      <c r="Q859" t="str">
        <f>IF(AND('Customer LTV'!$D$6&gt;=$N859,'Customer LTV'!$D$6&lt;$O859),"Y","N")</f>
        <v>N</v>
      </c>
      <c r="R859" t="str">
        <f>INDEX(customers!$F:$F,MATCH(subscriptions!$B859,customers!$A:$A,0))</f>
        <v>Healthcare</v>
      </c>
      <c r="S859" t="str">
        <f>INDEX(customers!$I:$I,MATCH(subscriptions!$B859,customers!$A:$A,0))</f>
        <v>Paid Search</v>
      </c>
    </row>
    <row r="860" spans="1:19" x14ac:dyDescent="0.25">
      <c r="A860" t="s">
        <v>1377</v>
      </c>
      <c r="B860" t="s">
        <v>1371</v>
      </c>
      <c r="C860" t="s">
        <v>17</v>
      </c>
      <c r="D860" t="s">
        <v>4</v>
      </c>
      <c r="E860" s="26">
        <v>44761</v>
      </c>
      <c r="F860" s="26">
        <v>44791</v>
      </c>
      <c r="G860" t="s">
        <v>53</v>
      </c>
      <c r="H860">
        <v>75</v>
      </c>
      <c r="I860" s="26">
        <f t="shared" si="79"/>
        <v>44699</v>
      </c>
      <c r="J860" s="26">
        <f t="shared" si="80"/>
        <v>44854</v>
      </c>
      <c r="K860" s="26" t="str">
        <f t="shared" si="81"/>
        <v>Basic</v>
      </c>
      <c r="L860" s="26" t="str">
        <f t="shared" si="82"/>
        <v>Monthly</v>
      </c>
      <c r="M860" s="26">
        <f t="shared" si="83"/>
        <v>44682</v>
      </c>
      <c r="N860" s="26">
        <f t="shared" si="84"/>
        <v>44743</v>
      </c>
      <c r="O860" s="26">
        <f t="shared" si="84"/>
        <v>44774</v>
      </c>
      <c r="P860" t="str">
        <f>IF(AND('Customer LTV'!$D$5&gt;=$N860,'Customer LTV'!$D$5&lt;$O860),"Y","N")</f>
        <v>N</v>
      </c>
      <c r="Q860" t="str">
        <f>IF(AND('Customer LTV'!$D$6&gt;=$N860,'Customer LTV'!$D$6&lt;$O860),"Y","N")</f>
        <v>N</v>
      </c>
      <c r="R860" t="str">
        <f>INDEX(customers!$F:$F,MATCH(subscriptions!$B860,customers!$A:$A,0))</f>
        <v>Healthcare</v>
      </c>
      <c r="S860" t="str">
        <f>INDEX(customers!$I:$I,MATCH(subscriptions!$B860,customers!$A:$A,0))</f>
        <v>Paid Search</v>
      </c>
    </row>
    <row r="861" spans="1:19" x14ac:dyDescent="0.25">
      <c r="A861" t="s">
        <v>1379</v>
      </c>
      <c r="B861" t="s">
        <v>1371</v>
      </c>
      <c r="C861" t="s">
        <v>17</v>
      </c>
      <c r="D861" t="s">
        <v>4</v>
      </c>
      <c r="E861" s="26">
        <v>44792</v>
      </c>
      <c r="F861" s="26">
        <v>44822</v>
      </c>
      <c r="G861" t="s">
        <v>53</v>
      </c>
      <c r="H861">
        <v>75</v>
      </c>
      <c r="I861" s="26">
        <f t="shared" si="79"/>
        <v>44699</v>
      </c>
      <c r="J861" s="26">
        <f t="shared" si="80"/>
        <v>44854</v>
      </c>
      <c r="K861" s="26" t="str">
        <f t="shared" si="81"/>
        <v>Basic</v>
      </c>
      <c r="L861" s="26" t="str">
        <f t="shared" si="82"/>
        <v>Monthly</v>
      </c>
      <c r="M861" s="26">
        <f t="shared" si="83"/>
        <v>44682</v>
      </c>
      <c r="N861" s="26">
        <f t="shared" si="84"/>
        <v>44774</v>
      </c>
      <c r="O861" s="26">
        <f t="shared" si="84"/>
        <v>44805</v>
      </c>
      <c r="P861" t="str">
        <f>IF(AND('Customer LTV'!$D$5&gt;=$N861,'Customer LTV'!$D$5&lt;$O861),"Y","N")</f>
        <v>N</v>
      </c>
      <c r="Q861" t="str">
        <f>IF(AND('Customer LTV'!$D$6&gt;=$N861,'Customer LTV'!$D$6&lt;$O861),"Y","N")</f>
        <v>N</v>
      </c>
      <c r="R861" t="str">
        <f>INDEX(customers!$F:$F,MATCH(subscriptions!$B861,customers!$A:$A,0))</f>
        <v>Healthcare</v>
      </c>
      <c r="S861" t="str">
        <f>INDEX(customers!$I:$I,MATCH(subscriptions!$B861,customers!$A:$A,0))</f>
        <v>Paid Search</v>
      </c>
    </row>
    <row r="862" spans="1:19" x14ac:dyDescent="0.25">
      <c r="A862" t="s">
        <v>1381</v>
      </c>
      <c r="B862" t="s">
        <v>1371</v>
      </c>
      <c r="C862" t="s">
        <v>17</v>
      </c>
      <c r="D862" t="s">
        <v>4</v>
      </c>
      <c r="E862" s="26">
        <v>44823</v>
      </c>
      <c r="F862" s="26">
        <v>44853</v>
      </c>
      <c r="G862" t="s">
        <v>53</v>
      </c>
      <c r="H862">
        <v>75</v>
      </c>
      <c r="I862" s="26">
        <f t="shared" si="79"/>
        <v>44699</v>
      </c>
      <c r="J862" s="26">
        <f t="shared" si="80"/>
        <v>44854</v>
      </c>
      <c r="K862" s="26" t="str">
        <f t="shared" si="81"/>
        <v>Basic</v>
      </c>
      <c r="L862" s="26" t="str">
        <f t="shared" si="82"/>
        <v>Monthly</v>
      </c>
      <c r="M862" s="26">
        <f t="shared" si="83"/>
        <v>44682</v>
      </c>
      <c r="N862" s="26">
        <f t="shared" si="84"/>
        <v>44805</v>
      </c>
      <c r="O862" s="26">
        <f t="shared" si="84"/>
        <v>44835</v>
      </c>
      <c r="P862" t="str">
        <f>IF(AND('Customer LTV'!$D$5&gt;=$N862,'Customer LTV'!$D$5&lt;$O862),"Y","N")</f>
        <v>N</v>
      </c>
      <c r="Q862" t="str">
        <f>IF(AND('Customer LTV'!$D$6&gt;=$N862,'Customer LTV'!$D$6&lt;$O862),"Y","N")</f>
        <v>N</v>
      </c>
      <c r="R862" t="str">
        <f>INDEX(customers!$F:$F,MATCH(subscriptions!$B862,customers!$A:$A,0))</f>
        <v>Healthcare</v>
      </c>
      <c r="S862" t="str">
        <f>INDEX(customers!$I:$I,MATCH(subscriptions!$B862,customers!$A:$A,0))</f>
        <v>Paid Search</v>
      </c>
    </row>
    <row r="863" spans="1:19" x14ac:dyDescent="0.25">
      <c r="A863" t="s">
        <v>1384</v>
      </c>
      <c r="B863" t="s">
        <v>1371</v>
      </c>
      <c r="C863" t="s">
        <v>17</v>
      </c>
      <c r="D863" t="s">
        <v>4</v>
      </c>
      <c r="E863" s="26">
        <v>44854</v>
      </c>
      <c r="F863" s="26">
        <v>44875</v>
      </c>
      <c r="G863" t="s">
        <v>56</v>
      </c>
      <c r="H863">
        <v>75</v>
      </c>
      <c r="I863" s="26">
        <f t="shared" si="79"/>
        <v>44699</v>
      </c>
      <c r="J863" s="26">
        <f t="shared" si="80"/>
        <v>44854</v>
      </c>
      <c r="K863" s="26" t="str">
        <f t="shared" si="81"/>
        <v>Basic</v>
      </c>
      <c r="L863" s="26" t="str">
        <f t="shared" si="82"/>
        <v>Monthly</v>
      </c>
      <c r="M863" s="26">
        <f t="shared" si="83"/>
        <v>44682</v>
      </c>
      <c r="N863" s="26">
        <f t="shared" si="84"/>
        <v>44835</v>
      </c>
      <c r="O863" s="26">
        <f t="shared" si="84"/>
        <v>44866</v>
      </c>
      <c r="P863" t="str">
        <f>IF(AND('Customer LTV'!$D$5&gt;=$N863,'Customer LTV'!$D$5&lt;$O863),"Y","N")</f>
        <v>N</v>
      </c>
      <c r="Q863" t="str">
        <f>IF(AND('Customer LTV'!$D$6&gt;=$N863,'Customer LTV'!$D$6&lt;$O863),"Y","N")</f>
        <v>N</v>
      </c>
      <c r="R863" t="str">
        <f>INDEX(customers!$F:$F,MATCH(subscriptions!$B863,customers!$A:$A,0))</f>
        <v>Healthcare</v>
      </c>
      <c r="S863" t="str">
        <f>INDEX(customers!$I:$I,MATCH(subscriptions!$B863,customers!$A:$A,0))</f>
        <v>Paid Search</v>
      </c>
    </row>
    <row r="864" spans="1:19" x14ac:dyDescent="0.25">
      <c r="A864" t="s">
        <v>2041</v>
      </c>
      <c r="B864" t="s">
        <v>2040</v>
      </c>
      <c r="C864" t="s">
        <v>18</v>
      </c>
      <c r="D864" t="s">
        <v>4</v>
      </c>
      <c r="E864" s="26">
        <v>45363</v>
      </c>
      <c r="F864" s="26">
        <v>45393</v>
      </c>
      <c r="G864" t="s">
        <v>53</v>
      </c>
      <c r="H864">
        <v>135</v>
      </c>
      <c r="I864" s="26">
        <f t="shared" si="79"/>
        <v>45363</v>
      </c>
      <c r="J864" s="26">
        <f t="shared" si="80"/>
        <v>45642</v>
      </c>
      <c r="K864" s="26" t="str">
        <f t="shared" si="81"/>
        <v>Pro</v>
      </c>
      <c r="L864" s="26" t="str">
        <f t="shared" si="82"/>
        <v>Monthly</v>
      </c>
      <c r="M864" s="26">
        <f t="shared" si="83"/>
        <v>45352</v>
      </c>
      <c r="N864" s="26">
        <f t="shared" si="84"/>
        <v>45352</v>
      </c>
      <c r="O864" s="26">
        <f t="shared" si="84"/>
        <v>45383</v>
      </c>
      <c r="P864" t="str">
        <f>IF(AND('Customer LTV'!$D$5&gt;=$N864,'Customer LTV'!$D$5&lt;$O864),"Y","N")</f>
        <v>N</v>
      </c>
      <c r="Q864" t="str">
        <f>IF(AND('Customer LTV'!$D$6&gt;=$N864,'Customer LTV'!$D$6&lt;$O864),"Y","N")</f>
        <v>N</v>
      </c>
      <c r="R864" t="str">
        <f>INDEX(customers!$F:$F,MATCH(subscriptions!$B864,customers!$A:$A,0))</f>
        <v>Healthcare</v>
      </c>
      <c r="S864" t="str">
        <f>INDEX(customers!$I:$I,MATCH(subscriptions!$B864,customers!$A:$A,0))</f>
        <v>Content</v>
      </c>
    </row>
    <row r="865" spans="1:19" x14ac:dyDescent="0.25">
      <c r="A865" t="s">
        <v>2043</v>
      </c>
      <c r="B865" t="s">
        <v>2040</v>
      </c>
      <c r="C865" t="s">
        <v>18</v>
      </c>
      <c r="D865" t="s">
        <v>4</v>
      </c>
      <c r="E865" s="26">
        <v>45394</v>
      </c>
      <c r="F865" s="26">
        <v>45424</v>
      </c>
      <c r="G865" t="s">
        <v>55</v>
      </c>
      <c r="H865">
        <v>135</v>
      </c>
      <c r="I865" s="26">
        <f t="shared" si="79"/>
        <v>45363</v>
      </c>
      <c r="J865" s="26">
        <f t="shared" si="80"/>
        <v>45642</v>
      </c>
      <c r="K865" s="26" t="str">
        <f t="shared" si="81"/>
        <v>Pro</v>
      </c>
      <c r="L865" s="26" t="str">
        <f t="shared" si="82"/>
        <v>Monthly</v>
      </c>
      <c r="M865" s="26">
        <f t="shared" si="83"/>
        <v>45352</v>
      </c>
      <c r="N865" s="26">
        <f t="shared" si="84"/>
        <v>45383</v>
      </c>
      <c r="O865" s="26">
        <f t="shared" si="84"/>
        <v>45413</v>
      </c>
      <c r="P865" t="str">
        <f>IF(AND('Customer LTV'!$D$5&gt;=$N865,'Customer LTV'!$D$5&lt;$O865),"Y","N")</f>
        <v>N</v>
      </c>
      <c r="Q865" t="str">
        <f>IF(AND('Customer LTV'!$D$6&gt;=$N865,'Customer LTV'!$D$6&lt;$O865),"Y","N")</f>
        <v>N</v>
      </c>
      <c r="R865" t="str">
        <f>INDEX(customers!$F:$F,MATCH(subscriptions!$B865,customers!$A:$A,0))</f>
        <v>Healthcare</v>
      </c>
      <c r="S865" t="str">
        <f>INDEX(customers!$I:$I,MATCH(subscriptions!$B865,customers!$A:$A,0))</f>
        <v>Content</v>
      </c>
    </row>
    <row r="866" spans="1:19" x14ac:dyDescent="0.25">
      <c r="A866" t="s">
        <v>2046</v>
      </c>
      <c r="B866" t="s">
        <v>2040</v>
      </c>
      <c r="C866" t="s">
        <v>19</v>
      </c>
      <c r="D866" t="s">
        <v>4</v>
      </c>
      <c r="E866" s="26">
        <v>45425</v>
      </c>
      <c r="F866" s="26">
        <v>45455</v>
      </c>
      <c r="G866" t="s">
        <v>54</v>
      </c>
      <c r="H866">
        <v>315</v>
      </c>
      <c r="I866" s="26">
        <f t="shared" si="79"/>
        <v>45363</v>
      </c>
      <c r="J866" s="26">
        <f t="shared" si="80"/>
        <v>45642</v>
      </c>
      <c r="K866" s="26" t="str">
        <f t="shared" si="81"/>
        <v>Pro</v>
      </c>
      <c r="L866" s="26" t="str">
        <f t="shared" si="82"/>
        <v>Monthly</v>
      </c>
      <c r="M866" s="26">
        <f t="shared" si="83"/>
        <v>45352</v>
      </c>
      <c r="N866" s="26">
        <f t="shared" si="84"/>
        <v>45413</v>
      </c>
      <c r="O866" s="26">
        <f t="shared" si="84"/>
        <v>45444</v>
      </c>
      <c r="P866" t="str">
        <f>IF(AND('Customer LTV'!$D$5&gt;=$N866,'Customer LTV'!$D$5&lt;$O866),"Y","N")</f>
        <v>N</v>
      </c>
      <c r="Q866" t="str">
        <f>IF(AND('Customer LTV'!$D$6&gt;=$N866,'Customer LTV'!$D$6&lt;$O866),"Y","N")</f>
        <v>N</v>
      </c>
      <c r="R866" t="str">
        <f>INDEX(customers!$F:$F,MATCH(subscriptions!$B866,customers!$A:$A,0))</f>
        <v>Healthcare</v>
      </c>
      <c r="S866" t="str">
        <f>INDEX(customers!$I:$I,MATCH(subscriptions!$B866,customers!$A:$A,0))</f>
        <v>Content</v>
      </c>
    </row>
    <row r="867" spans="1:19" x14ac:dyDescent="0.25">
      <c r="A867" t="s">
        <v>2048</v>
      </c>
      <c r="B867" t="s">
        <v>2040</v>
      </c>
      <c r="C867" t="s">
        <v>18</v>
      </c>
      <c r="D867" t="s">
        <v>4</v>
      </c>
      <c r="E867" s="26">
        <v>45456</v>
      </c>
      <c r="F867" s="26">
        <v>45486</v>
      </c>
      <c r="G867" t="s">
        <v>53</v>
      </c>
      <c r="H867">
        <v>135</v>
      </c>
      <c r="I867" s="26">
        <f t="shared" si="79"/>
        <v>45363</v>
      </c>
      <c r="J867" s="26">
        <f t="shared" si="80"/>
        <v>45642</v>
      </c>
      <c r="K867" s="26" t="str">
        <f t="shared" si="81"/>
        <v>Pro</v>
      </c>
      <c r="L867" s="26" t="str">
        <f t="shared" si="82"/>
        <v>Monthly</v>
      </c>
      <c r="M867" s="26">
        <f t="shared" si="83"/>
        <v>45352</v>
      </c>
      <c r="N867" s="26">
        <f t="shared" si="84"/>
        <v>45444</v>
      </c>
      <c r="O867" s="26">
        <f t="shared" si="84"/>
        <v>45474</v>
      </c>
      <c r="P867" t="str">
        <f>IF(AND('Customer LTV'!$D$5&gt;=$N867,'Customer LTV'!$D$5&lt;$O867),"Y","N")</f>
        <v>N</v>
      </c>
      <c r="Q867" t="str">
        <f>IF(AND('Customer LTV'!$D$6&gt;=$N867,'Customer LTV'!$D$6&lt;$O867),"Y","N")</f>
        <v>N</v>
      </c>
      <c r="R867" t="str">
        <f>INDEX(customers!$F:$F,MATCH(subscriptions!$B867,customers!$A:$A,0))</f>
        <v>Healthcare</v>
      </c>
      <c r="S867" t="str">
        <f>INDEX(customers!$I:$I,MATCH(subscriptions!$B867,customers!$A:$A,0))</f>
        <v>Content</v>
      </c>
    </row>
    <row r="868" spans="1:19" x14ac:dyDescent="0.25">
      <c r="A868" t="s">
        <v>2051</v>
      </c>
      <c r="B868" t="s">
        <v>2040</v>
      </c>
      <c r="C868" t="s">
        <v>18</v>
      </c>
      <c r="D868" t="s">
        <v>4</v>
      </c>
      <c r="E868" s="26">
        <v>45487</v>
      </c>
      <c r="F868" s="26">
        <v>45517</v>
      </c>
      <c r="G868" t="s">
        <v>53</v>
      </c>
      <c r="H868">
        <v>135</v>
      </c>
      <c r="I868" s="26">
        <f t="shared" si="79"/>
        <v>45363</v>
      </c>
      <c r="J868" s="26">
        <f t="shared" si="80"/>
        <v>45642</v>
      </c>
      <c r="K868" s="26" t="str">
        <f t="shared" si="81"/>
        <v>Pro</v>
      </c>
      <c r="L868" s="26" t="str">
        <f t="shared" si="82"/>
        <v>Monthly</v>
      </c>
      <c r="M868" s="26">
        <f t="shared" si="83"/>
        <v>45352</v>
      </c>
      <c r="N868" s="26">
        <f t="shared" si="84"/>
        <v>45474</v>
      </c>
      <c r="O868" s="26">
        <f t="shared" si="84"/>
        <v>45505</v>
      </c>
      <c r="P868" t="str">
        <f>IF(AND('Customer LTV'!$D$5&gt;=$N868,'Customer LTV'!$D$5&lt;$O868),"Y","N")</f>
        <v>N</v>
      </c>
      <c r="Q868" t="str">
        <f>IF(AND('Customer LTV'!$D$6&gt;=$N868,'Customer LTV'!$D$6&lt;$O868),"Y","N")</f>
        <v>N</v>
      </c>
      <c r="R868" t="str">
        <f>INDEX(customers!$F:$F,MATCH(subscriptions!$B868,customers!$A:$A,0))</f>
        <v>Healthcare</v>
      </c>
      <c r="S868" t="str">
        <f>INDEX(customers!$I:$I,MATCH(subscriptions!$B868,customers!$A:$A,0))</f>
        <v>Content</v>
      </c>
    </row>
    <row r="869" spans="1:19" x14ac:dyDescent="0.25">
      <c r="A869" t="s">
        <v>2053</v>
      </c>
      <c r="B869" t="s">
        <v>2040</v>
      </c>
      <c r="C869" t="s">
        <v>18</v>
      </c>
      <c r="D869" t="s">
        <v>4</v>
      </c>
      <c r="E869" s="26">
        <v>45518</v>
      </c>
      <c r="F869" s="26">
        <v>45548</v>
      </c>
      <c r="G869" t="s">
        <v>53</v>
      </c>
      <c r="H869">
        <v>135</v>
      </c>
      <c r="I869" s="26">
        <f t="shared" si="79"/>
        <v>45363</v>
      </c>
      <c r="J869" s="26">
        <f t="shared" si="80"/>
        <v>45642</v>
      </c>
      <c r="K869" s="26" t="str">
        <f t="shared" si="81"/>
        <v>Pro</v>
      </c>
      <c r="L869" s="26" t="str">
        <f t="shared" si="82"/>
        <v>Monthly</v>
      </c>
      <c r="M869" s="26">
        <f t="shared" si="83"/>
        <v>45352</v>
      </c>
      <c r="N869" s="26">
        <f t="shared" si="84"/>
        <v>45505</v>
      </c>
      <c r="O869" s="26">
        <f t="shared" si="84"/>
        <v>45536</v>
      </c>
      <c r="P869" t="str">
        <f>IF(AND('Customer LTV'!$D$5&gt;=$N869,'Customer LTV'!$D$5&lt;$O869),"Y","N")</f>
        <v>N</v>
      </c>
      <c r="Q869" t="str">
        <f>IF(AND('Customer LTV'!$D$6&gt;=$N869,'Customer LTV'!$D$6&lt;$O869),"Y","N")</f>
        <v>N</v>
      </c>
      <c r="R869" t="str">
        <f>INDEX(customers!$F:$F,MATCH(subscriptions!$B869,customers!$A:$A,0))</f>
        <v>Healthcare</v>
      </c>
      <c r="S869" t="str">
        <f>INDEX(customers!$I:$I,MATCH(subscriptions!$B869,customers!$A:$A,0))</f>
        <v>Content</v>
      </c>
    </row>
    <row r="870" spans="1:19" x14ac:dyDescent="0.25">
      <c r="A870" t="s">
        <v>2055</v>
      </c>
      <c r="B870" t="s">
        <v>2040</v>
      </c>
      <c r="C870" t="s">
        <v>18</v>
      </c>
      <c r="D870" t="s">
        <v>4</v>
      </c>
      <c r="E870" s="26">
        <v>45549</v>
      </c>
      <c r="F870" s="26">
        <v>45579</v>
      </c>
      <c r="G870" t="s">
        <v>53</v>
      </c>
      <c r="H870">
        <v>135</v>
      </c>
      <c r="I870" s="26">
        <f t="shared" si="79"/>
        <v>45363</v>
      </c>
      <c r="J870" s="26">
        <f t="shared" si="80"/>
        <v>45642</v>
      </c>
      <c r="K870" s="26" t="str">
        <f t="shared" si="81"/>
        <v>Pro</v>
      </c>
      <c r="L870" s="26" t="str">
        <f t="shared" si="82"/>
        <v>Monthly</v>
      </c>
      <c r="M870" s="26">
        <f t="shared" si="83"/>
        <v>45352</v>
      </c>
      <c r="N870" s="26">
        <f t="shared" si="84"/>
        <v>45536</v>
      </c>
      <c r="O870" s="26">
        <f t="shared" si="84"/>
        <v>45566</v>
      </c>
      <c r="P870" t="str">
        <f>IF(AND('Customer LTV'!$D$5&gt;=$N870,'Customer LTV'!$D$5&lt;$O870),"Y","N")</f>
        <v>N</v>
      </c>
      <c r="Q870" t="str">
        <f>IF(AND('Customer LTV'!$D$6&gt;=$N870,'Customer LTV'!$D$6&lt;$O870),"Y","N")</f>
        <v>N</v>
      </c>
      <c r="R870" t="str">
        <f>INDEX(customers!$F:$F,MATCH(subscriptions!$B870,customers!$A:$A,0))</f>
        <v>Healthcare</v>
      </c>
      <c r="S870" t="str">
        <f>INDEX(customers!$I:$I,MATCH(subscriptions!$B870,customers!$A:$A,0))</f>
        <v>Content</v>
      </c>
    </row>
    <row r="871" spans="1:19" x14ac:dyDescent="0.25">
      <c r="A871" t="s">
        <v>2058</v>
      </c>
      <c r="B871" t="s">
        <v>2040</v>
      </c>
      <c r="C871" t="s">
        <v>18</v>
      </c>
      <c r="D871" t="s">
        <v>4</v>
      </c>
      <c r="E871" s="26">
        <v>45580</v>
      </c>
      <c r="F871" s="26">
        <v>45610</v>
      </c>
      <c r="G871" t="s">
        <v>53</v>
      </c>
      <c r="H871">
        <v>135</v>
      </c>
      <c r="I871" s="26">
        <f t="shared" si="79"/>
        <v>45363</v>
      </c>
      <c r="J871" s="26">
        <f t="shared" si="80"/>
        <v>45642</v>
      </c>
      <c r="K871" s="26" t="str">
        <f t="shared" si="81"/>
        <v>Pro</v>
      </c>
      <c r="L871" s="26" t="str">
        <f t="shared" si="82"/>
        <v>Monthly</v>
      </c>
      <c r="M871" s="26">
        <f t="shared" si="83"/>
        <v>45352</v>
      </c>
      <c r="N871" s="26">
        <f t="shared" si="84"/>
        <v>45566</v>
      </c>
      <c r="O871" s="26">
        <f t="shared" si="84"/>
        <v>45597</v>
      </c>
      <c r="P871" t="str">
        <f>IF(AND('Customer LTV'!$D$5&gt;=$N871,'Customer LTV'!$D$5&lt;$O871),"Y","N")</f>
        <v>N</v>
      </c>
      <c r="Q871" t="str">
        <f>IF(AND('Customer LTV'!$D$6&gt;=$N871,'Customer LTV'!$D$6&lt;$O871),"Y","N")</f>
        <v>N</v>
      </c>
      <c r="R871" t="str">
        <f>INDEX(customers!$F:$F,MATCH(subscriptions!$B871,customers!$A:$A,0))</f>
        <v>Healthcare</v>
      </c>
      <c r="S871" t="str">
        <f>INDEX(customers!$I:$I,MATCH(subscriptions!$B871,customers!$A:$A,0))</f>
        <v>Content</v>
      </c>
    </row>
    <row r="872" spans="1:19" x14ac:dyDescent="0.25">
      <c r="A872" t="s">
        <v>2060</v>
      </c>
      <c r="B872" t="s">
        <v>2040</v>
      </c>
      <c r="C872" t="s">
        <v>18</v>
      </c>
      <c r="D872" t="s">
        <v>4</v>
      </c>
      <c r="E872" s="26">
        <v>45611</v>
      </c>
      <c r="F872" s="26">
        <v>45641</v>
      </c>
      <c r="G872" t="s">
        <v>53</v>
      </c>
      <c r="H872">
        <v>135</v>
      </c>
      <c r="I872" s="26">
        <f t="shared" si="79"/>
        <v>45363</v>
      </c>
      <c r="J872" s="26">
        <f t="shared" si="80"/>
        <v>45642</v>
      </c>
      <c r="K872" s="26" t="str">
        <f t="shared" si="81"/>
        <v>Pro</v>
      </c>
      <c r="L872" s="26" t="str">
        <f t="shared" si="82"/>
        <v>Monthly</v>
      </c>
      <c r="M872" s="26">
        <f t="shared" si="83"/>
        <v>45352</v>
      </c>
      <c r="N872" s="26">
        <f t="shared" si="84"/>
        <v>45597</v>
      </c>
      <c r="O872" s="26">
        <f t="shared" si="84"/>
        <v>45627</v>
      </c>
      <c r="P872" t="str">
        <f>IF(AND('Customer LTV'!$D$5&gt;=$N872,'Customer LTV'!$D$5&lt;$O872),"Y","N")</f>
        <v>N</v>
      </c>
      <c r="Q872" t="str">
        <f>IF(AND('Customer LTV'!$D$6&gt;=$N872,'Customer LTV'!$D$6&lt;$O872),"Y","N")</f>
        <v>N</v>
      </c>
      <c r="R872" t="str">
        <f>INDEX(customers!$F:$F,MATCH(subscriptions!$B872,customers!$A:$A,0))</f>
        <v>Healthcare</v>
      </c>
      <c r="S872" t="str">
        <f>INDEX(customers!$I:$I,MATCH(subscriptions!$B872,customers!$A:$A,0))</f>
        <v>Content</v>
      </c>
    </row>
    <row r="873" spans="1:19" x14ac:dyDescent="0.25">
      <c r="A873" t="s">
        <v>2063</v>
      </c>
      <c r="B873" t="s">
        <v>2040</v>
      </c>
      <c r="C873" t="s">
        <v>18</v>
      </c>
      <c r="D873" t="s">
        <v>4</v>
      </c>
      <c r="E873" s="26">
        <v>45642</v>
      </c>
      <c r="F873" s="26">
        <v>45658</v>
      </c>
      <c r="G873" t="s">
        <v>53</v>
      </c>
      <c r="H873">
        <v>135</v>
      </c>
      <c r="I873" s="26">
        <f t="shared" si="79"/>
        <v>45363</v>
      </c>
      <c r="J873" s="26">
        <f t="shared" si="80"/>
        <v>45642</v>
      </c>
      <c r="K873" s="26" t="str">
        <f t="shared" si="81"/>
        <v>Pro</v>
      </c>
      <c r="L873" s="26" t="str">
        <f t="shared" si="82"/>
        <v>Monthly</v>
      </c>
      <c r="M873" s="26">
        <f t="shared" si="83"/>
        <v>45352</v>
      </c>
      <c r="N873" s="26">
        <f t="shared" si="84"/>
        <v>45627</v>
      </c>
      <c r="O873" s="26">
        <f t="shared" si="84"/>
        <v>45658</v>
      </c>
      <c r="P873" t="str">
        <f>IF(AND('Customer LTV'!$D$5&gt;=$N873,'Customer LTV'!$D$5&lt;$O873),"Y","N")</f>
        <v>N</v>
      </c>
      <c r="Q873" t="str">
        <f>IF(AND('Customer LTV'!$D$6&gt;=$N873,'Customer LTV'!$D$6&lt;$O873),"Y","N")</f>
        <v>N</v>
      </c>
      <c r="R873" t="str">
        <f>INDEX(customers!$F:$F,MATCH(subscriptions!$B873,customers!$A:$A,0))</f>
        <v>Healthcare</v>
      </c>
      <c r="S873" t="str">
        <f>INDEX(customers!$I:$I,MATCH(subscriptions!$B873,customers!$A:$A,0))</f>
        <v>Content</v>
      </c>
    </row>
    <row r="874" spans="1:19" x14ac:dyDescent="0.25">
      <c r="A874" t="s">
        <v>1427</v>
      </c>
      <c r="B874" t="s">
        <v>1426</v>
      </c>
      <c r="C874" t="s">
        <v>17</v>
      </c>
      <c r="D874" t="s">
        <v>5</v>
      </c>
      <c r="E874" s="26">
        <v>44726</v>
      </c>
      <c r="F874" s="26">
        <v>45091</v>
      </c>
      <c r="G874" t="s">
        <v>53</v>
      </c>
      <c r="H874">
        <v>50</v>
      </c>
      <c r="I874" s="26">
        <f t="shared" si="79"/>
        <v>44726</v>
      </c>
      <c r="J874" s="26">
        <f t="shared" si="80"/>
        <v>45458</v>
      </c>
      <c r="K874" s="26" t="str">
        <f t="shared" si="81"/>
        <v>Basic</v>
      </c>
      <c r="L874" s="26" t="str">
        <f t="shared" si="82"/>
        <v>Annual</v>
      </c>
      <c r="M874" s="26">
        <f t="shared" si="83"/>
        <v>44713</v>
      </c>
      <c r="N874" s="26">
        <f t="shared" si="84"/>
        <v>44713</v>
      </c>
      <c r="O874" s="26">
        <f t="shared" si="84"/>
        <v>45078</v>
      </c>
      <c r="P874" t="str">
        <f>IF(AND('Customer LTV'!$D$5&gt;=$N874,'Customer LTV'!$D$5&lt;$O874),"Y","N")</f>
        <v>Y</v>
      </c>
      <c r="Q874" t="str">
        <f>IF(AND('Customer LTV'!$D$6&gt;=$N874,'Customer LTV'!$D$6&lt;$O874),"Y","N")</f>
        <v>N</v>
      </c>
      <c r="R874" t="str">
        <f>INDEX(customers!$F:$F,MATCH(subscriptions!$B874,customers!$A:$A,0))</f>
        <v>Tech</v>
      </c>
      <c r="S874" t="str">
        <f>INDEX(customers!$I:$I,MATCH(subscriptions!$B874,customers!$A:$A,0))</f>
        <v>Affiliate</v>
      </c>
    </row>
    <row r="875" spans="1:19" x14ac:dyDescent="0.25">
      <c r="A875" t="s">
        <v>1430</v>
      </c>
      <c r="B875" t="s">
        <v>1426</v>
      </c>
      <c r="C875" t="s">
        <v>17</v>
      </c>
      <c r="D875" t="s">
        <v>5</v>
      </c>
      <c r="E875" s="26">
        <v>45092</v>
      </c>
      <c r="F875" s="26">
        <v>45457</v>
      </c>
      <c r="G875" t="s">
        <v>53</v>
      </c>
      <c r="H875">
        <v>50</v>
      </c>
      <c r="I875" s="26">
        <f t="shared" si="79"/>
        <v>44726</v>
      </c>
      <c r="J875" s="26">
        <f t="shared" si="80"/>
        <v>45458</v>
      </c>
      <c r="K875" s="26" t="str">
        <f t="shared" si="81"/>
        <v>Basic</v>
      </c>
      <c r="L875" s="26" t="str">
        <f t="shared" si="82"/>
        <v>Annual</v>
      </c>
      <c r="M875" s="26">
        <f t="shared" si="83"/>
        <v>44713</v>
      </c>
      <c r="N875" s="26">
        <f t="shared" si="84"/>
        <v>45078</v>
      </c>
      <c r="O875" s="26">
        <f t="shared" si="84"/>
        <v>45444</v>
      </c>
      <c r="P875" t="str">
        <f>IF(AND('Customer LTV'!$D$5&gt;=$N875,'Customer LTV'!$D$5&lt;$O875),"Y","N")</f>
        <v>N</v>
      </c>
      <c r="Q875" t="str">
        <f>IF(AND('Customer LTV'!$D$6&gt;=$N875,'Customer LTV'!$D$6&lt;$O875),"Y","N")</f>
        <v>Y</v>
      </c>
      <c r="R875" t="str">
        <f>INDEX(customers!$F:$F,MATCH(subscriptions!$B875,customers!$A:$A,0))</f>
        <v>Tech</v>
      </c>
      <c r="S875" t="str">
        <f>INDEX(customers!$I:$I,MATCH(subscriptions!$B875,customers!$A:$A,0))</f>
        <v>Affiliate</v>
      </c>
    </row>
    <row r="876" spans="1:19" x14ac:dyDescent="0.25">
      <c r="A876" t="s">
        <v>1432</v>
      </c>
      <c r="B876" t="s">
        <v>1426</v>
      </c>
      <c r="C876" t="s">
        <v>17</v>
      </c>
      <c r="D876" t="s">
        <v>5</v>
      </c>
      <c r="E876" s="26">
        <v>45458</v>
      </c>
      <c r="F876" s="26">
        <v>45658</v>
      </c>
      <c r="G876" t="s">
        <v>53</v>
      </c>
      <c r="H876">
        <v>50</v>
      </c>
      <c r="I876" s="26">
        <f t="shared" si="79"/>
        <v>44726</v>
      </c>
      <c r="J876" s="26">
        <f t="shared" si="80"/>
        <v>45458</v>
      </c>
      <c r="K876" s="26" t="str">
        <f t="shared" si="81"/>
        <v>Basic</v>
      </c>
      <c r="L876" s="26" t="str">
        <f t="shared" si="82"/>
        <v>Annual</v>
      </c>
      <c r="M876" s="26">
        <f t="shared" si="83"/>
        <v>44713</v>
      </c>
      <c r="N876" s="26">
        <f t="shared" si="84"/>
        <v>45444</v>
      </c>
      <c r="O876" s="26">
        <f t="shared" si="84"/>
        <v>45658</v>
      </c>
      <c r="P876" t="str">
        <f>IF(AND('Customer LTV'!$D$5&gt;=$N876,'Customer LTV'!$D$5&lt;$O876),"Y","N")</f>
        <v>N</v>
      </c>
      <c r="Q876" t="str">
        <f>IF(AND('Customer LTV'!$D$6&gt;=$N876,'Customer LTV'!$D$6&lt;$O876),"Y","N")</f>
        <v>N</v>
      </c>
      <c r="R876" t="str">
        <f>INDEX(customers!$F:$F,MATCH(subscriptions!$B876,customers!$A:$A,0))</f>
        <v>Tech</v>
      </c>
      <c r="S876" t="str">
        <f>INDEX(customers!$I:$I,MATCH(subscriptions!$B876,customers!$A:$A,0))</f>
        <v>Affiliate</v>
      </c>
    </row>
    <row r="877" spans="1:19" x14ac:dyDescent="0.25">
      <c r="A877" t="s">
        <v>3150</v>
      </c>
      <c r="B877" t="s">
        <v>3149</v>
      </c>
      <c r="C877" t="s">
        <v>17</v>
      </c>
      <c r="D877" t="s">
        <v>4</v>
      </c>
      <c r="E877" s="26">
        <v>44684</v>
      </c>
      <c r="F877" s="26">
        <v>44714</v>
      </c>
      <c r="G877" t="s">
        <v>53</v>
      </c>
      <c r="H877">
        <v>75</v>
      </c>
      <c r="I877" s="26">
        <f t="shared" si="79"/>
        <v>44684</v>
      </c>
      <c r="J877" s="26">
        <f t="shared" si="80"/>
        <v>45211</v>
      </c>
      <c r="K877" s="26" t="str">
        <f t="shared" si="81"/>
        <v>Basic</v>
      </c>
      <c r="L877" s="26" t="str">
        <f t="shared" si="82"/>
        <v>Monthly</v>
      </c>
      <c r="M877" s="26">
        <f t="shared" si="83"/>
        <v>44682</v>
      </c>
      <c r="N877" s="26">
        <f t="shared" si="84"/>
        <v>44682</v>
      </c>
      <c r="O877" s="26">
        <f t="shared" si="84"/>
        <v>44713</v>
      </c>
      <c r="P877" t="str">
        <f>IF(AND('Customer LTV'!$D$5&gt;=$N877,'Customer LTV'!$D$5&lt;$O877),"Y","N")</f>
        <v>N</v>
      </c>
      <c r="Q877" t="str">
        <f>IF(AND('Customer LTV'!$D$6&gt;=$N877,'Customer LTV'!$D$6&lt;$O877),"Y","N")</f>
        <v>N</v>
      </c>
      <c r="R877" t="str">
        <f>INDEX(customers!$F:$F,MATCH(subscriptions!$B877,customers!$A:$A,0))</f>
        <v>Tech</v>
      </c>
      <c r="S877" t="str">
        <f>INDEX(customers!$I:$I,MATCH(subscriptions!$B877,customers!$A:$A,0))</f>
        <v>Paid Search</v>
      </c>
    </row>
    <row r="878" spans="1:19" x14ac:dyDescent="0.25">
      <c r="A878" t="s">
        <v>3152</v>
      </c>
      <c r="B878" t="s">
        <v>3149</v>
      </c>
      <c r="C878" t="s">
        <v>17</v>
      </c>
      <c r="D878" t="s">
        <v>4</v>
      </c>
      <c r="E878" s="26">
        <v>44715</v>
      </c>
      <c r="F878" s="26">
        <v>44745</v>
      </c>
      <c r="G878" t="s">
        <v>53</v>
      </c>
      <c r="H878">
        <v>75</v>
      </c>
      <c r="I878" s="26">
        <f t="shared" si="79"/>
        <v>44684</v>
      </c>
      <c r="J878" s="26">
        <f t="shared" si="80"/>
        <v>45211</v>
      </c>
      <c r="K878" s="26" t="str">
        <f t="shared" si="81"/>
        <v>Basic</v>
      </c>
      <c r="L878" s="26" t="str">
        <f t="shared" si="82"/>
        <v>Monthly</v>
      </c>
      <c r="M878" s="26">
        <f t="shared" si="83"/>
        <v>44682</v>
      </c>
      <c r="N878" s="26">
        <f t="shared" si="84"/>
        <v>44713</v>
      </c>
      <c r="O878" s="26">
        <f t="shared" si="84"/>
        <v>44743</v>
      </c>
      <c r="P878" t="str">
        <f>IF(AND('Customer LTV'!$D$5&gt;=$N878,'Customer LTV'!$D$5&lt;$O878),"Y","N")</f>
        <v>N</v>
      </c>
      <c r="Q878" t="str">
        <f>IF(AND('Customer LTV'!$D$6&gt;=$N878,'Customer LTV'!$D$6&lt;$O878),"Y","N")</f>
        <v>N</v>
      </c>
      <c r="R878" t="str">
        <f>INDEX(customers!$F:$F,MATCH(subscriptions!$B878,customers!$A:$A,0))</f>
        <v>Tech</v>
      </c>
      <c r="S878" t="str">
        <f>INDEX(customers!$I:$I,MATCH(subscriptions!$B878,customers!$A:$A,0))</f>
        <v>Paid Search</v>
      </c>
    </row>
    <row r="879" spans="1:19" x14ac:dyDescent="0.25">
      <c r="A879" t="s">
        <v>3155</v>
      </c>
      <c r="B879" t="s">
        <v>3149</v>
      </c>
      <c r="C879" t="s">
        <v>17</v>
      </c>
      <c r="D879" t="s">
        <v>4</v>
      </c>
      <c r="E879" s="26">
        <v>44746</v>
      </c>
      <c r="F879" s="26">
        <v>44776</v>
      </c>
      <c r="G879" t="s">
        <v>53</v>
      </c>
      <c r="H879">
        <v>75</v>
      </c>
      <c r="I879" s="26">
        <f t="shared" si="79"/>
        <v>44684</v>
      </c>
      <c r="J879" s="26">
        <f t="shared" si="80"/>
        <v>45211</v>
      </c>
      <c r="K879" s="26" t="str">
        <f t="shared" si="81"/>
        <v>Basic</v>
      </c>
      <c r="L879" s="26" t="str">
        <f t="shared" si="82"/>
        <v>Monthly</v>
      </c>
      <c r="M879" s="26">
        <f t="shared" si="83"/>
        <v>44682</v>
      </c>
      <c r="N879" s="26">
        <f t="shared" si="84"/>
        <v>44743</v>
      </c>
      <c r="O879" s="26">
        <f t="shared" si="84"/>
        <v>44774</v>
      </c>
      <c r="P879" t="str">
        <f>IF(AND('Customer LTV'!$D$5&gt;=$N879,'Customer LTV'!$D$5&lt;$O879),"Y","N")</f>
        <v>N</v>
      </c>
      <c r="Q879" t="str">
        <f>IF(AND('Customer LTV'!$D$6&gt;=$N879,'Customer LTV'!$D$6&lt;$O879),"Y","N")</f>
        <v>N</v>
      </c>
      <c r="R879" t="str">
        <f>INDEX(customers!$F:$F,MATCH(subscriptions!$B879,customers!$A:$A,0))</f>
        <v>Tech</v>
      </c>
      <c r="S879" t="str">
        <f>INDEX(customers!$I:$I,MATCH(subscriptions!$B879,customers!$A:$A,0))</f>
        <v>Paid Search</v>
      </c>
    </row>
    <row r="880" spans="1:19" x14ac:dyDescent="0.25">
      <c r="A880" t="s">
        <v>3157</v>
      </c>
      <c r="B880" t="s">
        <v>3149</v>
      </c>
      <c r="C880" t="s">
        <v>17</v>
      </c>
      <c r="D880" t="s">
        <v>4</v>
      </c>
      <c r="E880" s="26">
        <v>44777</v>
      </c>
      <c r="F880" s="26">
        <v>44807</v>
      </c>
      <c r="G880" t="s">
        <v>53</v>
      </c>
      <c r="H880">
        <v>75</v>
      </c>
      <c r="I880" s="26">
        <f t="shared" si="79"/>
        <v>44684</v>
      </c>
      <c r="J880" s="26">
        <f t="shared" si="80"/>
        <v>45211</v>
      </c>
      <c r="K880" s="26" t="str">
        <f t="shared" si="81"/>
        <v>Basic</v>
      </c>
      <c r="L880" s="26" t="str">
        <f t="shared" si="82"/>
        <v>Monthly</v>
      </c>
      <c r="M880" s="26">
        <f t="shared" si="83"/>
        <v>44682</v>
      </c>
      <c r="N880" s="26">
        <f t="shared" si="84"/>
        <v>44774</v>
      </c>
      <c r="O880" s="26">
        <f t="shared" si="84"/>
        <v>44805</v>
      </c>
      <c r="P880" t="str">
        <f>IF(AND('Customer LTV'!$D$5&gt;=$N880,'Customer LTV'!$D$5&lt;$O880),"Y","N")</f>
        <v>N</v>
      </c>
      <c r="Q880" t="str">
        <f>IF(AND('Customer LTV'!$D$6&gt;=$N880,'Customer LTV'!$D$6&lt;$O880),"Y","N")</f>
        <v>N</v>
      </c>
      <c r="R880" t="str">
        <f>INDEX(customers!$F:$F,MATCH(subscriptions!$B880,customers!$A:$A,0))</f>
        <v>Tech</v>
      </c>
      <c r="S880" t="str">
        <f>INDEX(customers!$I:$I,MATCH(subscriptions!$B880,customers!$A:$A,0))</f>
        <v>Paid Search</v>
      </c>
    </row>
    <row r="881" spans="1:19" x14ac:dyDescent="0.25">
      <c r="A881" t="s">
        <v>3159</v>
      </c>
      <c r="B881" t="s">
        <v>3149</v>
      </c>
      <c r="C881" t="s">
        <v>17</v>
      </c>
      <c r="D881" t="s">
        <v>4</v>
      </c>
      <c r="E881" s="26">
        <v>44808</v>
      </c>
      <c r="F881" s="26">
        <v>44838</v>
      </c>
      <c r="G881" t="s">
        <v>53</v>
      </c>
      <c r="H881">
        <v>75</v>
      </c>
      <c r="I881" s="26">
        <f t="shared" si="79"/>
        <v>44684</v>
      </c>
      <c r="J881" s="26">
        <f t="shared" si="80"/>
        <v>45211</v>
      </c>
      <c r="K881" s="26" t="str">
        <f t="shared" si="81"/>
        <v>Basic</v>
      </c>
      <c r="L881" s="26" t="str">
        <f t="shared" si="82"/>
        <v>Monthly</v>
      </c>
      <c r="M881" s="26">
        <f t="shared" si="83"/>
        <v>44682</v>
      </c>
      <c r="N881" s="26">
        <f t="shared" si="84"/>
        <v>44805</v>
      </c>
      <c r="O881" s="26">
        <f t="shared" si="84"/>
        <v>44835</v>
      </c>
      <c r="P881" t="str">
        <f>IF(AND('Customer LTV'!$D$5&gt;=$N881,'Customer LTV'!$D$5&lt;$O881),"Y","N")</f>
        <v>N</v>
      </c>
      <c r="Q881" t="str">
        <f>IF(AND('Customer LTV'!$D$6&gt;=$N881,'Customer LTV'!$D$6&lt;$O881),"Y","N")</f>
        <v>N</v>
      </c>
      <c r="R881" t="str">
        <f>INDEX(customers!$F:$F,MATCH(subscriptions!$B881,customers!$A:$A,0))</f>
        <v>Tech</v>
      </c>
      <c r="S881" t="str">
        <f>INDEX(customers!$I:$I,MATCH(subscriptions!$B881,customers!$A:$A,0))</f>
        <v>Paid Search</v>
      </c>
    </row>
    <row r="882" spans="1:19" x14ac:dyDescent="0.25">
      <c r="A882" t="s">
        <v>3162</v>
      </c>
      <c r="B882" t="s">
        <v>3149</v>
      </c>
      <c r="C882" t="s">
        <v>17</v>
      </c>
      <c r="D882" t="s">
        <v>4</v>
      </c>
      <c r="E882" s="26">
        <v>44839</v>
      </c>
      <c r="F882" s="26">
        <v>44869</v>
      </c>
      <c r="G882" t="s">
        <v>53</v>
      </c>
      <c r="H882">
        <v>75</v>
      </c>
      <c r="I882" s="26">
        <f t="shared" si="79"/>
        <v>44684</v>
      </c>
      <c r="J882" s="26">
        <f t="shared" si="80"/>
        <v>45211</v>
      </c>
      <c r="K882" s="26" t="str">
        <f t="shared" si="81"/>
        <v>Basic</v>
      </c>
      <c r="L882" s="26" t="str">
        <f t="shared" si="82"/>
        <v>Monthly</v>
      </c>
      <c r="M882" s="26">
        <f t="shared" si="83"/>
        <v>44682</v>
      </c>
      <c r="N882" s="26">
        <f t="shared" si="84"/>
        <v>44835</v>
      </c>
      <c r="O882" s="26">
        <f t="shared" si="84"/>
        <v>44866</v>
      </c>
      <c r="P882" t="str">
        <f>IF(AND('Customer LTV'!$D$5&gt;=$N882,'Customer LTV'!$D$5&lt;$O882),"Y","N")</f>
        <v>N</v>
      </c>
      <c r="Q882" t="str">
        <f>IF(AND('Customer LTV'!$D$6&gt;=$N882,'Customer LTV'!$D$6&lt;$O882),"Y","N")</f>
        <v>N</v>
      </c>
      <c r="R882" t="str">
        <f>INDEX(customers!$F:$F,MATCH(subscriptions!$B882,customers!$A:$A,0))</f>
        <v>Tech</v>
      </c>
      <c r="S882" t="str">
        <f>INDEX(customers!$I:$I,MATCH(subscriptions!$B882,customers!$A:$A,0))</f>
        <v>Paid Search</v>
      </c>
    </row>
    <row r="883" spans="1:19" x14ac:dyDescent="0.25">
      <c r="A883" t="s">
        <v>3164</v>
      </c>
      <c r="B883" t="s">
        <v>3149</v>
      </c>
      <c r="C883" t="s">
        <v>17</v>
      </c>
      <c r="D883" t="s">
        <v>4</v>
      </c>
      <c r="E883" s="26">
        <v>44870</v>
      </c>
      <c r="F883" s="26">
        <v>44900</v>
      </c>
      <c r="G883" t="s">
        <v>53</v>
      </c>
      <c r="H883">
        <v>75</v>
      </c>
      <c r="I883" s="26">
        <f t="shared" si="79"/>
        <v>44684</v>
      </c>
      <c r="J883" s="26">
        <f t="shared" si="80"/>
        <v>45211</v>
      </c>
      <c r="K883" s="26" t="str">
        <f t="shared" si="81"/>
        <v>Basic</v>
      </c>
      <c r="L883" s="26" t="str">
        <f t="shared" si="82"/>
        <v>Monthly</v>
      </c>
      <c r="M883" s="26">
        <f t="shared" si="83"/>
        <v>44682</v>
      </c>
      <c r="N883" s="26">
        <f t="shared" si="84"/>
        <v>44866</v>
      </c>
      <c r="O883" s="26">
        <f t="shared" si="84"/>
        <v>44896</v>
      </c>
      <c r="P883" t="str">
        <f>IF(AND('Customer LTV'!$D$5&gt;=$N883,'Customer LTV'!$D$5&lt;$O883),"Y","N")</f>
        <v>N</v>
      </c>
      <c r="Q883" t="str">
        <f>IF(AND('Customer LTV'!$D$6&gt;=$N883,'Customer LTV'!$D$6&lt;$O883),"Y","N")</f>
        <v>N</v>
      </c>
      <c r="R883" t="str">
        <f>INDEX(customers!$F:$F,MATCH(subscriptions!$B883,customers!$A:$A,0))</f>
        <v>Tech</v>
      </c>
      <c r="S883" t="str">
        <f>INDEX(customers!$I:$I,MATCH(subscriptions!$B883,customers!$A:$A,0))</f>
        <v>Paid Search</v>
      </c>
    </row>
    <row r="884" spans="1:19" x14ac:dyDescent="0.25">
      <c r="A884" t="s">
        <v>3167</v>
      </c>
      <c r="B884" t="s">
        <v>3149</v>
      </c>
      <c r="C884" t="s">
        <v>17</v>
      </c>
      <c r="D884" t="s">
        <v>4</v>
      </c>
      <c r="E884" s="26">
        <v>44901</v>
      </c>
      <c r="F884" s="26">
        <v>44931</v>
      </c>
      <c r="G884" t="s">
        <v>53</v>
      </c>
      <c r="H884">
        <v>75</v>
      </c>
      <c r="I884" s="26">
        <f t="shared" si="79"/>
        <v>44684</v>
      </c>
      <c r="J884" s="26">
        <f t="shared" si="80"/>
        <v>45211</v>
      </c>
      <c r="K884" s="26" t="str">
        <f t="shared" si="81"/>
        <v>Basic</v>
      </c>
      <c r="L884" s="26" t="str">
        <f t="shared" si="82"/>
        <v>Monthly</v>
      </c>
      <c r="M884" s="26">
        <f t="shared" si="83"/>
        <v>44682</v>
      </c>
      <c r="N884" s="26">
        <f t="shared" si="84"/>
        <v>44896</v>
      </c>
      <c r="O884" s="26">
        <f t="shared" si="84"/>
        <v>44927</v>
      </c>
      <c r="P884" t="str">
        <f>IF(AND('Customer LTV'!$D$5&gt;=$N884,'Customer LTV'!$D$5&lt;$O884),"Y","N")</f>
        <v>N</v>
      </c>
      <c r="Q884" t="str">
        <f>IF(AND('Customer LTV'!$D$6&gt;=$N884,'Customer LTV'!$D$6&lt;$O884),"Y","N")</f>
        <v>N</v>
      </c>
      <c r="R884" t="str">
        <f>INDEX(customers!$F:$F,MATCH(subscriptions!$B884,customers!$A:$A,0))</f>
        <v>Tech</v>
      </c>
      <c r="S884" t="str">
        <f>INDEX(customers!$I:$I,MATCH(subscriptions!$B884,customers!$A:$A,0))</f>
        <v>Paid Search</v>
      </c>
    </row>
    <row r="885" spans="1:19" x14ac:dyDescent="0.25">
      <c r="A885" t="s">
        <v>3169</v>
      </c>
      <c r="B885" t="s">
        <v>3149</v>
      </c>
      <c r="C885" t="s">
        <v>17</v>
      </c>
      <c r="D885" t="s">
        <v>4</v>
      </c>
      <c r="E885" s="26">
        <v>44932</v>
      </c>
      <c r="F885" s="26">
        <v>44962</v>
      </c>
      <c r="G885" t="s">
        <v>53</v>
      </c>
      <c r="H885">
        <v>75</v>
      </c>
      <c r="I885" s="26">
        <f t="shared" si="79"/>
        <v>44684</v>
      </c>
      <c r="J885" s="26">
        <f t="shared" si="80"/>
        <v>45211</v>
      </c>
      <c r="K885" s="26" t="str">
        <f t="shared" si="81"/>
        <v>Basic</v>
      </c>
      <c r="L885" s="26" t="str">
        <f t="shared" si="82"/>
        <v>Monthly</v>
      </c>
      <c r="M885" s="26">
        <f t="shared" si="83"/>
        <v>44682</v>
      </c>
      <c r="N885" s="26">
        <f t="shared" si="84"/>
        <v>44927</v>
      </c>
      <c r="O885" s="26">
        <f t="shared" si="84"/>
        <v>44958</v>
      </c>
      <c r="P885" t="str">
        <f>IF(AND('Customer LTV'!$D$5&gt;=$N885,'Customer LTV'!$D$5&lt;$O885),"Y","N")</f>
        <v>Y</v>
      </c>
      <c r="Q885" t="str">
        <f>IF(AND('Customer LTV'!$D$6&gt;=$N885,'Customer LTV'!$D$6&lt;$O885),"Y","N")</f>
        <v>N</v>
      </c>
      <c r="R885" t="str">
        <f>INDEX(customers!$F:$F,MATCH(subscriptions!$B885,customers!$A:$A,0))</f>
        <v>Tech</v>
      </c>
      <c r="S885" t="str">
        <f>INDEX(customers!$I:$I,MATCH(subscriptions!$B885,customers!$A:$A,0))</f>
        <v>Paid Search</v>
      </c>
    </row>
    <row r="886" spans="1:19" x14ac:dyDescent="0.25">
      <c r="A886" t="s">
        <v>3171</v>
      </c>
      <c r="B886" t="s">
        <v>3149</v>
      </c>
      <c r="C886" t="s">
        <v>17</v>
      </c>
      <c r="D886" t="s">
        <v>4</v>
      </c>
      <c r="E886" s="26">
        <v>44963</v>
      </c>
      <c r="F886" s="26">
        <v>44993</v>
      </c>
      <c r="G886" t="s">
        <v>53</v>
      </c>
      <c r="H886">
        <v>75</v>
      </c>
      <c r="I886" s="26">
        <f t="shared" si="79"/>
        <v>44684</v>
      </c>
      <c r="J886" s="26">
        <f t="shared" si="80"/>
        <v>45211</v>
      </c>
      <c r="K886" s="26" t="str">
        <f t="shared" si="81"/>
        <v>Basic</v>
      </c>
      <c r="L886" s="26" t="str">
        <f t="shared" si="82"/>
        <v>Monthly</v>
      </c>
      <c r="M886" s="26">
        <f t="shared" si="83"/>
        <v>44682</v>
      </c>
      <c r="N886" s="26">
        <f t="shared" si="84"/>
        <v>44958</v>
      </c>
      <c r="O886" s="26">
        <f t="shared" si="84"/>
        <v>44986</v>
      </c>
      <c r="P886" t="str">
        <f>IF(AND('Customer LTV'!$D$5&gt;=$N886,'Customer LTV'!$D$5&lt;$O886),"Y","N")</f>
        <v>N</v>
      </c>
      <c r="Q886" t="str">
        <f>IF(AND('Customer LTV'!$D$6&gt;=$N886,'Customer LTV'!$D$6&lt;$O886),"Y","N")</f>
        <v>N</v>
      </c>
      <c r="R886" t="str">
        <f>INDEX(customers!$F:$F,MATCH(subscriptions!$B886,customers!$A:$A,0))</f>
        <v>Tech</v>
      </c>
      <c r="S886" t="str">
        <f>INDEX(customers!$I:$I,MATCH(subscriptions!$B886,customers!$A:$A,0))</f>
        <v>Paid Search</v>
      </c>
    </row>
    <row r="887" spans="1:19" x14ac:dyDescent="0.25">
      <c r="A887" t="s">
        <v>3174</v>
      </c>
      <c r="B887" t="s">
        <v>3149</v>
      </c>
      <c r="C887" t="s">
        <v>17</v>
      </c>
      <c r="D887" t="s">
        <v>4</v>
      </c>
      <c r="E887" s="26">
        <v>44994</v>
      </c>
      <c r="F887" s="26">
        <v>45024</v>
      </c>
      <c r="G887" t="s">
        <v>53</v>
      </c>
      <c r="H887">
        <v>75</v>
      </c>
      <c r="I887" s="26">
        <f t="shared" si="79"/>
        <v>44684</v>
      </c>
      <c r="J887" s="26">
        <f t="shared" si="80"/>
        <v>45211</v>
      </c>
      <c r="K887" s="26" t="str">
        <f t="shared" si="81"/>
        <v>Basic</v>
      </c>
      <c r="L887" s="26" t="str">
        <f t="shared" si="82"/>
        <v>Monthly</v>
      </c>
      <c r="M887" s="26">
        <f t="shared" si="83"/>
        <v>44682</v>
      </c>
      <c r="N887" s="26">
        <f t="shared" si="84"/>
        <v>44986</v>
      </c>
      <c r="O887" s="26">
        <f t="shared" si="84"/>
        <v>45017</v>
      </c>
      <c r="P887" t="str">
        <f>IF(AND('Customer LTV'!$D$5&gt;=$N887,'Customer LTV'!$D$5&lt;$O887),"Y","N")</f>
        <v>N</v>
      </c>
      <c r="Q887" t="str">
        <f>IF(AND('Customer LTV'!$D$6&gt;=$N887,'Customer LTV'!$D$6&lt;$O887),"Y","N")</f>
        <v>N</v>
      </c>
      <c r="R887" t="str">
        <f>INDEX(customers!$F:$F,MATCH(subscriptions!$B887,customers!$A:$A,0))</f>
        <v>Tech</v>
      </c>
      <c r="S887" t="str">
        <f>INDEX(customers!$I:$I,MATCH(subscriptions!$B887,customers!$A:$A,0))</f>
        <v>Paid Search</v>
      </c>
    </row>
    <row r="888" spans="1:19" x14ac:dyDescent="0.25">
      <c r="A888" t="s">
        <v>3176</v>
      </c>
      <c r="B888" t="s">
        <v>3149</v>
      </c>
      <c r="C888" t="s">
        <v>17</v>
      </c>
      <c r="D888" t="s">
        <v>4</v>
      </c>
      <c r="E888" s="26">
        <v>45025</v>
      </c>
      <c r="F888" s="26">
        <v>45055</v>
      </c>
      <c r="G888" t="s">
        <v>53</v>
      </c>
      <c r="H888">
        <v>75</v>
      </c>
      <c r="I888" s="26">
        <f t="shared" si="79"/>
        <v>44684</v>
      </c>
      <c r="J888" s="26">
        <f t="shared" si="80"/>
        <v>45211</v>
      </c>
      <c r="K888" s="26" t="str">
        <f t="shared" si="81"/>
        <v>Basic</v>
      </c>
      <c r="L888" s="26" t="str">
        <f t="shared" si="82"/>
        <v>Monthly</v>
      </c>
      <c r="M888" s="26">
        <f t="shared" si="83"/>
        <v>44682</v>
      </c>
      <c r="N888" s="26">
        <f t="shared" si="84"/>
        <v>45017</v>
      </c>
      <c r="O888" s="26">
        <f t="shared" si="84"/>
        <v>45047</v>
      </c>
      <c r="P888" t="str">
        <f>IF(AND('Customer LTV'!$D$5&gt;=$N888,'Customer LTV'!$D$5&lt;$O888),"Y","N")</f>
        <v>N</v>
      </c>
      <c r="Q888" t="str">
        <f>IF(AND('Customer LTV'!$D$6&gt;=$N888,'Customer LTV'!$D$6&lt;$O888),"Y","N")</f>
        <v>N</v>
      </c>
      <c r="R888" t="str">
        <f>INDEX(customers!$F:$F,MATCH(subscriptions!$B888,customers!$A:$A,0))</f>
        <v>Tech</v>
      </c>
      <c r="S888" t="str">
        <f>INDEX(customers!$I:$I,MATCH(subscriptions!$B888,customers!$A:$A,0))</f>
        <v>Paid Search</v>
      </c>
    </row>
    <row r="889" spans="1:19" x14ac:dyDescent="0.25">
      <c r="A889" t="s">
        <v>3179</v>
      </c>
      <c r="B889" t="s">
        <v>3149</v>
      </c>
      <c r="C889" t="s">
        <v>17</v>
      </c>
      <c r="D889" t="s">
        <v>4</v>
      </c>
      <c r="E889" s="26">
        <v>45056</v>
      </c>
      <c r="F889" s="26">
        <v>45086</v>
      </c>
      <c r="G889" t="s">
        <v>53</v>
      </c>
      <c r="H889">
        <v>75</v>
      </c>
      <c r="I889" s="26">
        <f t="shared" si="79"/>
        <v>44684</v>
      </c>
      <c r="J889" s="26">
        <f t="shared" si="80"/>
        <v>45211</v>
      </c>
      <c r="K889" s="26" t="str">
        <f t="shared" si="81"/>
        <v>Basic</v>
      </c>
      <c r="L889" s="26" t="str">
        <f t="shared" si="82"/>
        <v>Monthly</v>
      </c>
      <c r="M889" s="26">
        <f t="shared" si="83"/>
        <v>44682</v>
      </c>
      <c r="N889" s="26">
        <f t="shared" si="84"/>
        <v>45047</v>
      </c>
      <c r="O889" s="26">
        <f t="shared" si="84"/>
        <v>45078</v>
      </c>
      <c r="P889" t="str">
        <f>IF(AND('Customer LTV'!$D$5&gt;=$N889,'Customer LTV'!$D$5&lt;$O889),"Y","N")</f>
        <v>N</v>
      </c>
      <c r="Q889" t="str">
        <f>IF(AND('Customer LTV'!$D$6&gt;=$N889,'Customer LTV'!$D$6&lt;$O889),"Y","N")</f>
        <v>N</v>
      </c>
      <c r="R889" t="str">
        <f>INDEX(customers!$F:$F,MATCH(subscriptions!$B889,customers!$A:$A,0))</f>
        <v>Tech</v>
      </c>
      <c r="S889" t="str">
        <f>INDEX(customers!$I:$I,MATCH(subscriptions!$B889,customers!$A:$A,0))</f>
        <v>Paid Search</v>
      </c>
    </row>
    <row r="890" spans="1:19" x14ac:dyDescent="0.25">
      <c r="A890" t="s">
        <v>3181</v>
      </c>
      <c r="B890" t="s">
        <v>3149</v>
      </c>
      <c r="C890" t="s">
        <v>17</v>
      </c>
      <c r="D890" t="s">
        <v>4</v>
      </c>
      <c r="E890" s="26">
        <v>45087</v>
      </c>
      <c r="F890" s="26">
        <v>45117</v>
      </c>
      <c r="G890" t="s">
        <v>53</v>
      </c>
      <c r="H890">
        <v>75</v>
      </c>
      <c r="I890" s="26">
        <f t="shared" si="79"/>
        <v>44684</v>
      </c>
      <c r="J890" s="26">
        <f t="shared" si="80"/>
        <v>45211</v>
      </c>
      <c r="K890" s="26" t="str">
        <f t="shared" si="81"/>
        <v>Basic</v>
      </c>
      <c r="L890" s="26" t="str">
        <f t="shared" si="82"/>
        <v>Monthly</v>
      </c>
      <c r="M890" s="26">
        <f t="shared" si="83"/>
        <v>44682</v>
      </c>
      <c r="N890" s="26">
        <f t="shared" si="84"/>
        <v>45078</v>
      </c>
      <c r="O890" s="26">
        <f t="shared" si="84"/>
        <v>45108</v>
      </c>
      <c r="P890" t="str">
        <f>IF(AND('Customer LTV'!$D$5&gt;=$N890,'Customer LTV'!$D$5&lt;$O890),"Y","N")</f>
        <v>N</v>
      </c>
      <c r="Q890" t="str">
        <f>IF(AND('Customer LTV'!$D$6&gt;=$N890,'Customer LTV'!$D$6&lt;$O890),"Y","N")</f>
        <v>N</v>
      </c>
      <c r="R890" t="str">
        <f>INDEX(customers!$F:$F,MATCH(subscriptions!$B890,customers!$A:$A,0))</f>
        <v>Tech</v>
      </c>
      <c r="S890" t="str">
        <f>INDEX(customers!$I:$I,MATCH(subscriptions!$B890,customers!$A:$A,0))</f>
        <v>Paid Search</v>
      </c>
    </row>
    <row r="891" spans="1:19" x14ac:dyDescent="0.25">
      <c r="A891" t="s">
        <v>3184</v>
      </c>
      <c r="B891" t="s">
        <v>3149</v>
      </c>
      <c r="C891" t="s">
        <v>17</v>
      </c>
      <c r="D891" t="s">
        <v>4</v>
      </c>
      <c r="E891" s="26">
        <v>45118</v>
      </c>
      <c r="F891" s="26">
        <v>45148</v>
      </c>
      <c r="G891" t="s">
        <v>55</v>
      </c>
      <c r="H891">
        <v>75</v>
      </c>
      <c r="I891" s="26">
        <f t="shared" si="79"/>
        <v>44684</v>
      </c>
      <c r="J891" s="26">
        <f t="shared" si="80"/>
        <v>45211</v>
      </c>
      <c r="K891" s="26" t="str">
        <f t="shared" si="81"/>
        <v>Basic</v>
      </c>
      <c r="L891" s="26" t="str">
        <f t="shared" si="82"/>
        <v>Monthly</v>
      </c>
      <c r="M891" s="26">
        <f t="shared" si="83"/>
        <v>44682</v>
      </c>
      <c r="N891" s="26">
        <f t="shared" si="84"/>
        <v>45108</v>
      </c>
      <c r="O891" s="26">
        <f t="shared" si="84"/>
        <v>45139</v>
      </c>
      <c r="P891" t="str">
        <f>IF(AND('Customer LTV'!$D$5&gt;=$N891,'Customer LTV'!$D$5&lt;$O891),"Y","N")</f>
        <v>N</v>
      </c>
      <c r="Q891" t="str">
        <f>IF(AND('Customer LTV'!$D$6&gt;=$N891,'Customer LTV'!$D$6&lt;$O891),"Y","N")</f>
        <v>N</v>
      </c>
      <c r="R891" t="str">
        <f>INDEX(customers!$F:$F,MATCH(subscriptions!$B891,customers!$A:$A,0))</f>
        <v>Tech</v>
      </c>
      <c r="S891" t="str">
        <f>INDEX(customers!$I:$I,MATCH(subscriptions!$B891,customers!$A:$A,0))</f>
        <v>Paid Search</v>
      </c>
    </row>
    <row r="892" spans="1:19" x14ac:dyDescent="0.25">
      <c r="A892" t="s">
        <v>3186</v>
      </c>
      <c r="B892" t="s">
        <v>3149</v>
      </c>
      <c r="C892" t="s">
        <v>18</v>
      </c>
      <c r="D892" t="s">
        <v>4</v>
      </c>
      <c r="E892" s="26">
        <v>45149</v>
      </c>
      <c r="F892" s="26">
        <v>45179</v>
      </c>
      <c r="G892" t="s">
        <v>53</v>
      </c>
      <c r="H892">
        <v>135</v>
      </c>
      <c r="I892" s="26">
        <f t="shared" si="79"/>
        <v>44684</v>
      </c>
      <c r="J892" s="26">
        <f t="shared" si="80"/>
        <v>45211</v>
      </c>
      <c r="K892" s="26" t="str">
        <f t="shared" si="81"/>
        <v>Basic</v>
      </c>
      <c r="L892" s="26" t="str">
        <f t="shared" si="82"/>
        <v>Monthly</v>
      </c>
      <c r="M892" s="26">
        <f t="shared" si="83"/>
        <v>44682</v>
      </c>
      <c r="N892" s="26">
        <f t="shared" si="84"/>
        <v>45139</v>
      </c>
      <c r="O892" s="26">
        <f t="shared" si="84"/>
        <v>45170</v>
      </c>
      <c r="P892" t="str">
        <f>IF(AND('Customer LTV'!$D$5&gt;=$N892,'Customer LTV'!$D$5&lt;$O892),"Y","N")</f>
        <v>N</v>
      </c>
      <c r="Q892" t="str">
        <f>IF(AND('Customer LTV'!$D$6&gt;=$N892,'Customer LTV'!$D$6&lt;$O892),"Y","N")</f>
        <v>N</v>
      </c>
      <c r="R892" t="str">
        <f>INDEX(customers!$F:$F,MATCH(subscriptions!$B892,customers!$A:$A,0))</f>
        <v>Tech</v>
      </c>
      <c r="S892" t="str">
        <f>INDEX(customers!$I:$I,MATCH(subscriptions!$B892,customers!$A:$A,0))</f>
        <v>Paid Search</v>
      </c>
    </row>
    <row r="893" spans="1:19" x14ac:dyDescent="0.25">
      <c r="A893" t="s">
        <v>3188</v>
      </c>
      <c r="B893" t="s">
        <v>3149</v>
      </c>
      <c r="C893" t="s">
        <v>18</v>
      </c>
      <c r="D893" t="s">
        <v>4</v>
      </c>
      <c r="E893" s="26">
        <v>45180</v>
      </c>
      <c r="F893" s="26">
        <v>45210</v>
      </c>
      <c r="G893" t="s">
        <v>53</v>
      </c>
      <c r="H893">
        <v>135</v>
      </c>
      <c r="I893" s="26">
        <f t="shared" si="79"/>
        <v>44684</v>
      </c>
      <c r="J893" s="26">
        <f t="shared" si="80"/>
        <v>45211</v>
      </c>
      <c r="K893" s="26" t="str">
        <f t="shared" si="81"/>
        <v>Basic</v>
      </c>
      <c r="L893" s="26" t="str">
        <f t="shared" si="82"/>
        <v>Monthly</v>
      </c>
      <c r="M893" s="26">
        <f t="shared" si="83"/>
        <v>44682</v>
      </c>
      <c r="N893" s="26">
        <f t="shared" si="84"/>
        <v>45170</v>
      </c>
      <c r="O893" s="26">
        <f t="shared" si="84"/>
        <v>45200</v>
      </c>
      <c r="P893" t="str">
        <f>IF(AND('Customer LTV'!$D$5&gt;=$N893,'Customer LTV'!$D$5&lt;$O893),"Y","N")</f>
        <v>N</v>
      </c>
      <c r="Q893" t="str">
        <f>IF(AND('Customer LTV'!$D$6&gt;=$N893,'Customer LTV'!$D$6&lt;$O893),"Y","N")</f>
        <v>N</v>
      </c>
      <c r="R893" t="str">
        <f>INDEX(customers!$F:$F,MATCH(subscriptions!$B893,customers!$A:$A,0))</f>
        <v>Tech</v>
      </c>
      <c r="S893" t="str">
        <f>INDEX(customers!$I:$I,MATCH(subscriptions!$B893,customers!$A:$A,0))</f>
        <v>Paid Search</v>
      </c>
    </row>
    <row r="894" spans="1:19" x14ac:dyDescent="0.25">
      <c r="A894" t="s">
        <v>3191</v>
      </c>
      <c r="B894" t="s">
        <v>3149</v>
      </c>
      <c r="C894" t="s">
        <v>18</v>
      </c>
      <c r="D894" t="s">
        <v>4</v>
      </c>
      <c r="E894" s="26">
        <v>45211</v>
      </c>
      <c r="F894" s="26">
        <v>45217</v>
      </c>
      <c r="G894" t="s">
        <v>56</v>
      </c>
      <c r="H894">
        <v>135</v>
      </c>
      <c r="I894" s="26">
        <f t="shared" si="79"/>
        <v>44684</v>
      </c>
      <c r="J894" s="26">
        <f t="shared" si="80"/>
        <v>45211</v>
      </c>
      <c r="K894" s="26" t="str">
        <f t="shared" si="81"/>
        <v>Basic</v>
      </c>
      <c r="L894" s="26" t="str">
        <f t="shared" si="82"/>
        <v>Monthly</v>
      </c>
      <c r="M894" s="26">
        <f t="shared" si="83"/>
        <v>44682</v>
      </c>
      <c r="N894" s="26">
        <f t="shared" si="84"/>
        <v>45200</v>
      </c>
      <c r="O894" s="26">
        <f t="shared" si="84"/>
        <v>45200</v>
      </c>
      <c r="P894" t="str">
        <f>IF(AND('Customer LTV'!$D$5&gt;=$N894,'Customer LTV'!$D$5&lt;$O894),"Y","N")</f>
        <v>N</v>
      </c>
      <c r="Q894" t="str">
        <f>IF(AND('Customer LTV'!$D$6&gt;=$N894,'Customer LTV'!$D$6&lt;$O894),"Y","N")</f>
        <v>N</v>
      </c>
      <c r="R894" t="str">
        <f>INDEX(customers!$F:$F,MATCH(subscriptions!$B894,customers!$A:$A,0))</f>
        <v>Tech</v>
      </c>
      <c r="S894" t="str">
        <f>INDEX(customers!$I:$I,MATCH(subscriptions!$B894,customers!$A:$A,0))</f>
        <v>Paid Search</v>
      </c>
    </row>
    <row r="895" spans="1:19" x14ac:dyDescent="0.25">
      <c r="A895" t="s">
        <v>3428</v>
      </c>
      <c r="B895" t="s">
        <v>3427</v>
      </c>
      <c r="C895" t="s">
        <v>18</v>
      </c>
      <c r="D895" t="s">
        <v>4</v>
      </c>
      <c r="E895" s="26">
        <v>45258</v>
      </c>
      <c r="F895" s="26">
        <v>45282</v>
      </c>
      <c r="G895" t="s">
        <v>56</v>
      </c>
      <c r="H895">
        <v>135</v>
      </c>
      <c r="I895" s="26">
        <f t="shared" si="79"/>
        <v>45258</v>
      </c>
      <c r="J895" s="26">
        <f t="shared" si="80"/>
        <v>45258</v>
      </c>
      <c r="K895" s="26" t="str">
        <f t="shared" si="81"/>
        <v>Pro</v>
      </c>
      <c r="L895" s="26" t="str">
        <f t="shared" si="82"/>
        <v>Monthly</v>
      </c>
      <c r="M895" s="26">
        <f t="shared" si="83"/>
        <v>45231</v>
      </c>
      <c r="N895" s="26">
        <f t="shared" si="84"/>
        <v>45231</v>
      </c>
      <c r="O895" s="26">
        <f t="shared" si="84"/>
        <v>45261</v>
      </c>
      <c r="P895" t="str">
        <f>IF(AND('Customer LTV'!$D$5&gt;=$N895,'Customer LTV'!$D$5&lt;$O895),"Y","N")</f>
        <v>N</v>
      </c>
      <c r="Q895" t="str">
        <f>IF(AND('Customer LTV'!$D$6&gt;=$N895,'Customer LTV'!$D$6&lt;$O895),"Y","N")</f>
        <v>N</v>
      </c>
      <c r="R895" t="str">
        <f>INDEX(customers!$F:$F,MATCH(subscriptions!$B895,customers!$A:$A,0))</f>
        <v>Retail</v>
      </c>
      <c r="S895" t="str">
        <f>INDEX(customers!$I:$I,MATCH(subscriptions!$B895,customers!$A:$A,0))</f>
        <v>Email</v>
      </c>
    </row>
    <row r="896" spans="1:19" x14ac:dyDescent="0.25">
      <c r="A896" t="s">
        <v>1621</v>
      </c>
      <c r="B896" t="s">
        <v>1620</v>
      </c>
      <c r="C896" t="s">
        <v>17</v>
      </c>
      <c r="D896" t="s">
        <v>4</v>
      </c>
      <c r="E896" s="26">
        <v>45108</v>
      </c>
      <c r="F896" s="26">
        <v>45138</v>
      </c>
      <c r="G896" t="s">
        <v>53</v>
      </c>
      <c r="H896">
        <v>75</v>
      </c>
      <c r="I896" s="26">
        <f t="shared" si="79"/>
        <v>45108</v>
      </c>
      <c r="J896" s="26">
        <f t="shared" si="80"/>
        <v>45635</v>
      </c>
      <c r="K896" s="26" t="str">
        <f t="shared" si="81"/>
        <v>Pro</v>
      </c>
      <c r="L896" s="26" t="str">
        <f t="shared" si="82"/>
        <v>Monthly</v>
      </c>
      <c r="M896" s="26">
        <f t="shared" si="83"/>
        <v>45108</v>
      </c>
      <c r="N896" s="26">
        <f t="shared" si="84"/>
        <v>45108</v>
      </c>
      <c r="O896" s="26">
        <f t="shared" si="84"/>
        <v>45108</v>
      </c>
      <c r="P896" t="str">
        <f>IF(AND('Customer LTV'!$D$5&gt;=$N896,'Customer LTV'!$D$5&lt;$O896),"Y","N")</f>
        <v>N</v>
      </c>
      <c r="Q896" t="str">
        <f>IF(AND('Customer LTV'!$D$6&gt;=$N896,'Customer LTV'!$D$6&lt;$O896),"Y","N")</f>
        <v>N</v>
      </c>
      <c r="R896" t="str">
        <f>INDEX(customers!$F:$F,MATCH(subscriptions!$B896,customers!$A:$A,0))</f>
        <v>Retail</v>
      </c>
      <c r="S896" t="str">
        <f>INDEX(customers!$I:$I,MATCH(subscriptions!$B896,customers!$A:$A,0))</f>
        <v>Affiliate</v>
      </c>
    </row>
    <row r="897" spans="1:19" x14ac:dyDescent="0.25">
      <c r="A897" t="s">
        <v>1623</v>
      </c>
      <c r="B897" t="s">
        <v>1620</v>
      </c>
      <c r="C897" t="s">
        <v>17</v>
      </c>
      <c r="D897" t="s">
        <v>4</v>
      </c>
      <c r="E897" s="26">
        <v>45139</v>
      </c>
      <c r="F897" s="26">
        <v>45169</v>
      </c>
      <c r="G897" t="s">
        <v>53</v>
      </c>
      <c r="H897">
        <v>75</v>
      </c>
      <c r="I897" s="26">
        <f t="shared" si="79"/>
        <v>45108</v>
      </c>
      <c r="J897" s="26">
        <f t="shared" si="80"/>
        <v>45635</v>
      </c>
      <c r="K897" s="26" t="str">
        <f t="shared" si="81"/>
        <v>Pro</v>
      </c>
      <c r="L897" s="26" t="str">
        <f t="shared" si="82"/>
        <v>Monthly</v>
      </c>
      <c r="M897" s="26">
        <f t="shared" si="83"/>
        <v>45108</v>
      </c>
      <c r="N897" s="26">
        <f t="shared" si="84"/>
        <v>45139</v>
      </c>
      <c r="O897" s="26">
        <f t="shared" si="84"/>
        <v>45139</v>
      </c>
      <c r="P897" t="str">
        <f>IF(AND('Customer LTV'!$D$5&gt;=$N897,'Customer LTV'!$D$5&lt;$O897),"Y","N")</f>
        <v>N</v>
      </c>
      <c r="Q897" t="str">
        <f>IF(AND('Customer LTV'!$D$6&gt;=$N897,'Customer LTV'!$D$6&lt;$O897),"Y","N")</f>
        <v>N</v>
      </c>
      <c r="R897" t="str">
        <f>INDEX(customers!$F:$F,MATCH(subscriptions!$B897,customers!$A:$A,0))</f>
        <v>Retail</v>
      </c>
      <c r="S897" t="str">
        <f>INDEX(customers!$I:$I,MATCH(subscriptions!$B897,customers!$A:$A,0))</f>
        <v>Affiliate</v>
      </c>
    </row>
    <row r="898" spans="1:19" x14ac:dyDescent="0.25">
      <c r="A898" t="s">
        <v>1625</v>
      </c>
      <c r="B898" t="s">
        <v>1620</v>
      </c>
      <c r="C898" t="s">
        <v>17</v>
      </c>
      <c r="D898" t="s">
        <v>4</v>
      </c>
      <c r="E898" s="26">
        <v>45170</v>
      </c>
      <c r="F898" s="26">
        <v>45200</v>
      </c>
      <c r="G898" t="s">
        <v>53</v>
      </c>
      <c r="H898">
        <v>75</v>
      </c>
      <c r="I898" s="26">
        <f t="shared" ref="I898:I961" si="85">_xlfn.MINIFS($E:$E,$B:$B,B898)</f>
        <v>45108</v>
      </c>
      <c r="J898" s="26">
        <f t="shared" ref="J898:J961" si="86">_xlfn.MAXIFS($E:$E,$B:$B,B898)</f>
        <v>45635</v>
      </c>
      <c r="K898" s="26" t="str">
        <f t="shared" si="81"/>
        <v>Pro</v>
      </c>
      <c r="L898" s="26" t="str">
        <f t="shared" si="82"/>
        <v>Monthly</v>
      </c>
      <c r="M898" s="26">
        <f t="shared" si="83"/>
        <v>45108</v>
      </c>
      <c r="N898" s="26">
        <f t="shared" si="84"/>
        <v>45170</v>
      </c>
      <c r="O898" s="26">
        <f t="shared" si="84"/>
        <v>45200</v>
      </c>
      <c r="P898" t="str">
        <f>IF(AND('Customer LTV'!$D$5&gt;=$N898,'Customer LTV'!$D$5&lt;$O898),"Y","N")</f>
        <v>N</v>
      </c>
      <c r="Q898" t="str">
        <f>IF(AND('Customer LTV'!$D$6&gt;=$N898,'Customer LTV'!$D$6&lt;$O898),"Y","N")</f>
        <v>N</v>
      </c>
      <c r="R898" t="str">
        <f>INDEX(customers!$F:$F,MATCH(subscriptions!$B898,customers!$A:$A,0))</f>
        <v>Retail</v>
      </c>
      <c r="S898" t="str">
        <f>INDEX(customers!$I:$I,MATCH(subscriptions!$B898,customers!$A:$A,0))</f>
        <v>Affiliate</v>
      </c>
    </row>
    <row r="899" spans="1:19" x14ac:dyDescent="0.25">
      <c r="A899" t="s">
        <v>1628</v>
      </c>
      <c r="B899" t="s">
        <v>1620</v>
      </c>
      <c r="C899" t="s">
        <v>17</v>
      </c>
      <c r="D899" t="s">
        <v>4</v>
      </c>
      <c r="E899" s="26">
        <v>45201</v>
      </c>
      <c r="F899" s="26">
        <v>45231</v>
      </c>
      <c r="G899" t="s">
        <v>53</v>
      </c>
      <c r="H899">
        <v>75</v>
      </c>
      <c r="I899" s="26">
        <f t="shared" si="85"/>
        <v>45108</v>
      </c>
      <c r="J899" s="26">
        <f t="shared" si="86"/>
        <v>45635</v>
      </c>
      <c r="K899" s="26" t="str">
        <f t="shared" ref="K899:K962" si="87">INDEX($C:$C,MATCH($I899,$E:$E,0))</f>
        <v>Pro</v>
      </c>
      <c r="L899" s="26" t="str">
        <f t="shared" ref="L899:L962" si="88">INDEX($D:$D,MATCH($I899,$E:$E,0))</f>
        <v>Monthly</v>
      </c>
      <c r="M899" s="26">
        <f t="shared" ref="M899:M962" si="89">EOMONTH(I899,-1)+1</f>
        <v>45108</v>
      </c>
      <c r="N899" s="26">
        <f t="shared" si="84"/>
        <v>45200</v>
      </c>
      <c r="O899" s="26">
        <f t="shared" si="84"/>
        <v>45231</v>
      </c>
      <c r="P899" t="str">
        <f>IF(AND('Customer LTV'!$D$5&gt;=$N899,'Customer LTV'!$D$5&lt;$O899),"Y","N")</f>
        <v>N</v>
      </c>
      <c r="Q899" t="str">
        <f>IF(AND('Customer LTV'!$D$6&gt;=$N899,'Customer LTV'!$D$6&lt;$O899),"Y","N")</f>
        <v>N</v>
      </c>
      <c r="R899" t="str">
        <f>INDEX(customers!$F:$F,MATCH(subscriptions!$B899,customers!$A:$A,0))</f>
        <v>Retail</v>
      </c>
      <c r="S899" t="str">
        <f>INDEX(customers!$I:$I,MATCH(subscriptions!$B899,customers!$A:$A,0))</f>
        <v>Affiliate</v>
      </c>
    </row>
    <row r="900" spans="1:19" x14ac:dyDescent="0.25">
      <c r="A900" t="s">
        <v>1630</v>
      </c>
      <c r="B900" t="s">
        <v>1620</v>
      </c>
      <c r="C900" t="s">
        <v>17</v>
      </c>
      <c r="D900" t="s">
        <v>4</v>
      </c>
      <c r="E900" s="26">
        <v>45232</v>
      </c>
      <c r="F900" s="26">
        <v>45262</v>
      </c>
      <c r="G900" t="s">
        <v>53</v>
      </c>
      <c r="H900">
        <v>75</v>
      </c>
      <c r="I900" s="26">
        <f t="shared" si="85"/>
        <v>45108</v>
      </c>
      <c r="J900" s="26">
        <f t="shared" si="86"/>
        <v>45635</v>
      </c>
      <c r="K900" s="26" t="str">
        <f t="shared" si="87"/>
        <v>Pro</v>
      </c>
      <c r="L900" s="26" t="str">
        <f t="shared" si="88"/>
        <v>Monthly</v>
      </c>
      <c r="M900" s="26">
        <f t="shared" si="89"/>
        <v>45108</v>
      </c>
      <c r="N900" s="26">
        <f t="shared" si="84"/>
        <v>45231</v>
      </c>
      <c r="O900" s="26">
        <f t="shared" si="84"/>
        <v>45261</v>
      </c>
      <c r="P900" t="str">
        <f>IF(AND('Customer LTV'!$D$5&gt;=$N900,'Customer LTV'!$D$5&lt;$O900),"Y","N")</f>
        <v>N</v>
      </c>
      <c r="Q900" t="str">
        <f>IF(AND('Customer LTV'!$D$6&gt;=$N900,'Customer LTV'!$D$6&lt;$O900),"Y","N")</f>
        <v>N</v>
      </c>
      <c r="R900" t="str">
        <f>INDEX(customers!$F:$F,MATCH(subscriptions!$B900,customers!$A:$A,0))</f>
        <v>Retail</v>
      </c>
      <c r="S900" t="str">
        <f>INDEX(customers!$I:$I,MATCH(subscriptions!$B900,customers!$A:$A,0))</f>
        <v>Affiliate</v>
      </c>
    </row>
    <row r="901" spans="1:19" x14ac:dyDescent="0.25">
      <c r="A901" t="s">
        <v>1633</v>
      </c>
      <c r="B901" t="s">
        <v>1620</v>
      </c>
      <c r="C901" t="s">
        <v>17</v>
      </c>
      <c r="D901" t="s">
        <v>4</v>
      </c>
      <c r="E901" s="26">
        <v>45263</v>
      </c>
      <c r="F901" s="26">
        <v>45293</v>
      </c>
      <c r="G901" t="s">
        <v>53</v>
      </c>
      <c r="H901">
        <v>75</v>
      </c>
      <c r="I901" s="26">
        <f t="shared" si="85"/>
        <v>45108</v>
      </c>
      <c r="J901" s="26">
        <f t="shared" si="86"/>
        <v>45635</v>
      </c>
      <c r="K901" s="26" t="str">
        <f t="shared" si="87"/>
        <v>Pro</v>
      </c>
      <c r="L901" s="26" t="str">
        <f t="shared" si="88"/>
        <v>Monthly</v>
      </c>
      <c r="M901" s="26">
        <f t="shared" si="89"/>
        <v>45108</v>
      </c>
      <c r="N901" s="26">
        <f t="shared" si="84"/>
        <v>45261</v>
      </c>
      <c r="O901" s="26">
        <f t="shared" si="84"/>
        <v>45292</v>
      </c>
      <c r="P901" t="str">
        <f>IF(AND('Customer LTV'!$D$5&gt;=$N901,'Customer LTV'!$D$5&lt;$O901),"Y","N")</f>
        <v>N</v>
      </c>
      <c r="Q901" t="str">
        <f>IF(AND('Customer LTV'!$D$6&gt;=$N901,'Customer LTV'!$D$6&lt;$O901),"Y","N")</f>
        <v>Y</v>
      </c>
      <c r="R901" t="str">
        <f>INDEX(customers!$F:$F,MATCH(subscriptions!$B901,customers!$A:$A,0))</f>
        <v>Retail</v>
      </c>
      <c r="S901" t="str">
        <f>INDEX(customers!$I:$I,MATCH(subscriptions!$B901,customers!$A:$A,0))</f>
        <v>Affiliate</v>
      </c>
    </row>
    <row r="902" spans="1:19" x14ac:dyDescent="0.25">
      <c r="A902" t="s">
        <v>1635</v>
      </c>
      <c r="B902" t="s">
        <v>1620</v>
      </c>
      <c r="C902" t="s">
        <v>17</v>
      </c>
      <c r="D902" t="s">
        <v>4</v>
      </c>
      <c r="E902" s="26">
        <v>45294</v>
      </c>
      <c r="F902" s="26">
        <v>45324</v>
      </c>
      <c r="G902" t="s">
        <v>53</v>
      </c>
      <c r="H902">
        <v>75</v>
      </c>
      <c r="I902" s="26">
        <f t="shared" si="85"/>
        <v>45108</v>
      </c>
      <c r="J902" s="26">
        <f t="shared" si="86"/>
        <v>45635</v>
      </c>
      <c r="K902" s="26" t="str">
        <f t="shared" si="87"/>
        <v>Pro</v>
      </c>
      <c r="L902" s="26" t="str">
        <f t="shared" si="88"/>
        <v>Monthly</v>
      </c>
      <c r="M902" s="26">
        <f t="shared" si="89"/>
        <v>45108</v>
      </c>
      <c r="N902" s="26">
        <f t="shared" si="84"/>
        <v>45292</v>
      </c>
      <c r="O902" s="26">
        <f t="shared" si="84"/>
        <v>45323</v>
      </c>
      <c r="P902" t="str">
        <f>IF(AND('Customer LTV'!$D$5&gt;=$N902,'Customer LTV'!$D$5&lt;$O902),"Y","N")</f>
        <v>N</v>
      </c>
      <c r="Q902" t="str">
        <f>IF(AND('Customer LTV'!$D$6&gt;=$N902,'Customer LTV'!$D$6&lt;$O902),"Y","N")</f>
        <v>N</v>
      </c>
      <c r="R902" t="str">
        <f>INDEX(customers!$F:$F,MATCH(subscriptions!$B902,customers!$A:$A,0))</f>
        <v>Retail</v>
      </c>
      <c r="S902" t="str">
        <f>INDEX(customers!$I:$I,MATCH(subscriptions!$B902,customers!$A:$A,0))</f>
        <v>Affiliate</v>
      </c>
    </row>
    <row r="903" spans="1:19" x14ac:dyDescent="0.25">
      <c r="A903" t="s">
        <v>1637</v>
      </c>
      <c r="B903" t="s">
        <v>1620</v>
      </c>
      <c r="C903" t="s">
        <v>17</v>
      </c>
      <c r="D903" t="s">
        <v>4</v>
      </c>
      <c r="E903" s="26">
        <v>45325</v>
      </c>
      <c r="F903" s="26">
        <v>45355</v>
      </c>
      <c r="G903" t="s">
        <v>53</v>
      </c>
      <c r="H903">
        <v>75</v>
      </c>
      <c r="I903" s="26">
        <f t="shared" si="85"/>
        <v>45108</v>
      </c>
      <c r="J903" s="26">
        <f t="shared" si="86"/>
        <v>45635</v>
      </c>
      <c r="K903" s="26" t="str">
        <f t="shared" si="87"/>
        <v>Pro</v>
      </c>
      <c r="L903" s="26" t="str">
        <f t="shared" si="88"/>
        <v>Monthly</v>
      </c>
      <c r="M903" s="26">
        <f t="shared" si="89"/>
        <v>45108</v>
      </c>
      <c r="N903" s="26">
        <f t="shared" si="84"/>
        <v>45323</v>
      </c>
      <c r="O903" s="26">
        <f t="shared" si="84"/>
        <v>45352</v>
      </c>
      <c r="P903" t="str">
        <f>IF(AND('Customer LTV'!$D$5&gt;=$N903,'Customer LTV'!$D$5&lt;$O903),"Y","N")</f>
        <v>N</v>
      </c>
      <c r="Q903" t="str">
        <f>IF(AND('Customer LTV'!$D$6&gt;=$N903,'Customer LTV'!$D$6&lt;$O903),"Y","N")</f>
        <v>N</v>
      </c>
      <c r="R903" t="str">
        <f>INDEX(customers!$F:$F,MATCH(subscriptions!$B903,customers!$A:$A,0))</f>
        <v>Retail</v>
      </c>
      <c r="S903" t="str">
        <f>INDEX(customers!$I:$I,MATCH(subscriptions!$B903,customers!$A:$A,0))</f>
        <v>Affiliate</v>
      </c>
    </row>
    <row r="904" spans="1:19" x14ac:dyDescent="0.25">
      <c r="A904" t="s">
        <v>1640</v>
      </c>
      <c r="B904" t="s">
        <v>1620</v>
      </c>
      <c r="C904" t="s">
        <v>17</v>
      </c>
      <c r="D904" t="s">
        <v>4</v>
      </c>
      <c r="E904" s="26">
        <v>45356</v>
      </c>
      <c r="F904" s="26">
        <v>45386</v>
      </c>
      <c r="G904" t="s">
        <v>53</v>
      </c>
      <c r="H904">
        <v>75</v>
      </c>
      <c r="I904" s="26">
        <f t="shared" si="85"/>
        <v>45108</v>
      </c>
      <c r="J904" s="26">
        <f t="shared" si="86"/>
        <v>45635</v>
      </c>
      <c r="K904" s="26" t="str">
        <f t="shared" si="87"/>
        <v>Pro</v>
      </c>
      <c r="L904" s="26" t="str">
        <f t="shared" si="88"/>
        <v>Monthly</v>
      </c>
      <c r="M904" s="26">
        <f t="shared" si="89"/>
        <v>45108</v>
      </c>
      <c r="N904" s="26">
        <f t="shared" si="84"/>
        <v>45352</v>
      </c>
      <c r="O904" s="26">
        <f t="shared" si="84"/>
        <v>45383</v>
      </c>
      <c r="P904" t="str">
        <f>IF(AND('Customer LTV'!$D$5&gt;=$N904,'Customer LTV'!$D$5&lt;$O904),"Y","N")</f>
        <v>N</v>
      </c>
      <c r="Q904" t="str">
        <f>IF(AND('Customer LTV'!$D$6&gt;=$N904,'Customer LTV'!$D$6&lt;$O904),"Y","N")</f>
        <v>N</v>
      </c>
      <c r="R904" t="str">
        <f>INDEX(customers!$F:$F,MATCH(subscriptions!$B904,customers!$A:$A,0))</f>
        <v>Retail</v>
      </c>
      <c r="S904" t="str">
        <f>INDEX(customers!$I:$I,MATCH(subscriptions!$B904,customers!$A:$A,0))</f>
        <v>Affiliate</v>
      </c>
    </row>
    <row r="905" spans="1:19" x14ac:dyDescent="0.25">
      <c r="A905" t="s">
        <v>1642</v>
      </c>
      <c r="B905" t="s">
        <v>1620</v>
      </c>
      <c r="C905" t="s">
        <v>17</v>
      </c>
      <c r="D905" t="s">
        <v>4</v>
      </c>
      <c r="E905" s="26">
        <v>45387</v>
      </c>
      <c r="F905" s="26">
        <v>45417</v>
      </c>
      <c r="G905" t="s">
        <v>53</v>
      </c>
      <c r="H905">
        <v>75</v>
      </c>
      <c r="I905" s="26">
        <f t="shared" si="85"/>
        <v>45108</v>
      </c>
      <c r="J905" s="26">
        <f t="shared" si="86"/>
        <v>45635</v>
      </c>
      <c r="K905" s="26" t="str">
        <f t="shared" si="87"/>
        <v>Pro</v>
      </c>
      <c r="L905" s="26" t="str">
        <f t="shared" si="88"/>
        <v>Monthly</v>
      </c>
      <c r="M905" s="26">
        <f t="shared" si="89"/>
        <v>45108</v>
      </c>
      <c r="N905" s="26">
        <f t="shared" si="84"/>
        <v>45383</v>
      </c>
      <c r="O905" s="26">
        <f t="shared" si="84"/>
        <v>45413</v>
      </c>
      <c r="P905" t="str">
        <f>IF(AND('Customer LTV'!$D$5&gt;=$N905,'Customer LTV'!$D$5&lt;$O905),"Y","N")</f>
        <v>N</v>
      </c>
      <c r="Q905" t="str">
        <f>IF(AND('Customer LTV'!$D$6&gt;=$N905,'Customer LTV'!$D$6&lt;$O905),"Y","N")</f>
        <v>N</v>
      </c>
      <c r="R905" t="str">
        <f>INDEX(customers!$F:$F,MATCH(subscriptions!$B905,customers!$A:$A,0))</f>
        <v>Retail</v>
      </c>
      <c r="S905" t="str">
        <f>INDEX(customers!$I:$I,MATCH(subscriptions!$B905,customers!$A:$A,0))</f>
        <v>Affiliate</v>
      </c>
    </row>
    <row r="906" spans="1:19" x14ac:dyDescent="0.25">
      <c r="A906" t="s">
        <v>1645</v>
      </c>
      <c r="B906" t="s">
        <v>1620</v>
      </c>
      <c r="C906" t="s">
        <v>17</v>
      </c>
      <c r="D906" t="s">
        <v>4</v>
      </c>
      <c r="E906" s="26">
        <v>45418</v>
      </c>
      <c r="F906" s="26">
        <v>45448</v>
      </c>
      <c r="G906" t="s">
        <v>55</v>
      </c>
      <c r="H906">
        <v>75</v>
      </c>
      <c r="I906" s="26">
        <f t="shared" si="85"/>
        <v>45108</v>
      </c>
      <c r="J906" s="26">
        <f t="shared" si="86"/>
        <v>45635</v>
      </c>
      <c r="K906" s="26" t="str">
        <f t="shared" si="87"/>
        <v>Pro</v>
      </c>
      <c r="L906" s="26" t="str">
        <f t="shared" si="88"/>
        <v>Monthly</v>
      </c>
      <c r="M906" s="26">
        <f t="shared" si="89"/>
        <v>45108</v>
      </c>
      <c r="N906" s="26">
        <f t="shared" si="84"/>
        <v>45413</v>
      </c>
      <c r="O906" s="26">
        <f t="shared" si="84"/>
        <v>45444</v>
      </c>
      <c r="P906" t="str">
        <f>IF(AND('Customer LTV'!$D$5&gt;=$N906,'Customer LTV'!$D$5&lt;$O906),"Y","N")</f>
        <v>N</v>
      </c>
      <c r="Q906" t="str">
        <f>IF(AND('Customer LTV'!$D$6&gt;=$N906,'Customer LTV'!$D$6&lt;$O906),"Y","N")</f>
        <v>N</v>
      </c>
      <c r="R906" t="str">
        <f>INDEX(customers!$F:$F,MATCH(subscriptions!$B906,customers!$A:$A,0))</f>
        <v>Retail</v>
      </c>
      <c r="S906" t="str">
        <f>INDEX(customers!$I:$I,MATCH(subscriptions!$B906,customers!$A:$A,0))</f>
        <v>Affiliate</v>
      </c>
    </row>
    <row r="907" spans="1:19" x14ac:dyDescent="0.25">
      <c r="A907" t="s">
        <v>1647</v>
      </c>
      <c r="B907" t="s">
        <v>1620</v>
      </c>
      <c r="C907" t="s">
        <v>18</v>
      </c>
      <c r="D907" t="s">
        <v>4</v>
      </c>
      <c r="E907" s="26">
        <v>45449</v>
      </c>
      <c r="F907" s="26">
        <v>45479</v>
      </c>
      <c r="G907" t="s">
        <v>53</v>
      </c>
      <c r="H907">
        <v>135</v>
      </c>
      <c r="I907" s="26">
        <f t="shared" si="85"/>
        <v>45108</v>
      </c>
      <c r="J907" s="26">
        <f t="shared" si="86"/>
        <v>45635</v>
      </c>
      <c r="K907" s="26" t="str">
        <f t="shared" si="87"/>
        <v>Pro</v>
      </c>
      <c r="L907" s="26" t="str">
        <f t="shared" si="88"/>
        <v>Monthly</v>
      </c>
      <c r="M907" s="26">
        <f t="shared" si="89"/>
        <v>45108</v>
      </c>
      <c r="N907" s="26">
        <f t="shared" si="84"/>
        <v>45444</v>
      </c>
      <c r="O907" s="26">
        <f t="shared" si="84"/>
        <v>45474</v>
      </c>
      <c r="P907" t="str">
        <f>IF(AND('Customer LTV'!$D$5&gt;=$N907,'Customer LTV'!$D$5&lt;$O907),"Y","N")</f>
        <v>N</v>
      </c>
      <c r="Q907" t="str">
        <f>IF(AND('Customer LTV'!$D$6&gt;=$N907,'Customer LTV'!$D$6&lt;$O907),"Y","N")</f>
        <v>N</v>
      </c>
      <c r="R907" t="str">
        <f>INDEX(customers!$F:$F,MATCH(subscriptions!$B907,customers!$A:$A,0))</f>
        <v>Retail</v>
      </c>
      <c r="S907" t="str">
        <f>INDEX(customers!$I:$I,MATCH(subscriptions!$B907,customers!$A:$A,0))</f>
        <v>Affiliate</v>
      </c>
    </row>
    <row r="908" spans="1:19" x14ac:dyDescent="0.25">
      <c r="A908" t="s">
        <v>1650</v>
      </c>
      <c r="B908" t="s">
        <v>1620</v>
      </c>
      <c r="C908" t="s">
        <v>18</v>
      </c>
      <c r="D908" t="s">
        <v>4</v>
      </c>
      <c r="E908" s="26">
        <v>45480</v>
      </c>
      <c r="F908" s="26">
        <v>45510</v>
      </c>
      <c r="G908" t="s">
        <v>53</v>
      </c>
      <c r="H908">
        <v>135</v>
      </c>
      <c r="I908" s="26">
        <f t="shared" si="85"/>
        <v>45108</v>
      </c>
      <c r="J908" s="26">
        <f t="shared" si="86"/>
        <v>45635</v>
      </c>
      <c r="K908" s="26" t="str">
        <f t="shared" si="87"/>
        <v>Pro</v>
      </c>
      <c r="L908" s="26" t="str">
        <f t="shared" si="88"/>
        <v>Monthly</v>
      </c>
      <c r="M908" s="26">
        <f t="shared" si="89"/>
        <v>45108</v>
      </c>
      <c r="N908" s="26">
        <f t="shared" si="84"/>
        <v>45474</v>
      </c>
      <c r="O908" s="26">
        <f t="shared" si="84"/>
        <v>45505</v>
      </c>
      <c r="P908" t="str">
        <f>IF(AND('Customer LTV'!$D$5&gt;=$N908,'Customer LTV'!$D$5&lt;$O908),"Y","N")</f>
        <v>N</v>
      </c>
      <c r="Q908" t="str">
        <f>IF(AND('Customer LTV'!$D$6&gt;=$N908,'Customer LTV'!$D$6&lt;$O908),"Y","N")</f>
        <v>N</v>
      </c>
      <c r="R908" t="str">
        <f>INDEX(customers!$F:$F,MATCH(subscriptions!$B908,customers!$A:$A,0))</f>
        <v>Retail</v>
      </c>
      <c r="S908" t="str">
        <f>INDEX(customers!$I:$I,MATCH(subscriptions!$B908,customers!$A:$A,0))</f>
        <v>Affiliate</v>
      </c>
    </row>
    <row r="909" spans="1:19" x14ac:dyDescent="0.25">
      <c r="A909" t="s">
        <v>1652</v>
      </c>
      <c r="B909" t="s">
        <v>1620</v>
      </c>
      <c r="C909" t="s">
        <v>18</v>
      </c>
      <c r="D909" t="s">
        <v>4</v>
      </c>
      <c r="E909" s="26">
        <v>45511</v>
      </c>
      <c r="F909" s="26">
        <v>45541</v>
      </c>
      <c r="G909" t="s">
        <v>53</v>
      </c>
      <c r="H909">
        <v>135</v>
      </c>
      <c r="I909" s="26">
        <f t="shared" si="85"/>
        <v>45108</v>
      </c>
      <c r="J909" s="26">
        <f t="shared" si="86"/>
        <v>45635</v>
      </c>
      <c r="K909" s="26" t="str">
        <f t="shared" si="87"/>
        <v>Pro</v>
      </c>
      <c r="L909" s="26" t="str">
        <f t="shared" si="88"/>
        <v>Monthly</v>
      </c>
      <c r="M909" s="26">
        <f t="shared" si="89"/>
        <v>45108</v>
      </c>
      <c r="N909" s="26">
        <f t="shared" si="84"/>
        <v>45505</v>
      </c>
      <c r="O909" s="26">
        <f t="shared" si="84"/>
        <v>45536</v>
      </c>
      <c r="P909" t="str">
        <f>IF(AND('Customer LTV'!$D$5&gt;=$N909,'Customer LTV'!$D$5&lt;$O909),"Y","N")</f>
        <v>N</v>
      </c>
      <c r="Q909" t="str">
        <f>IF(AND('Customer LTV'!$D$6&gt;=$N909,'Customer LTV'!$D$6&lt;$O909),"Y","N")</f>
        <v>N</v>
      </c>
      <c r="R909" t="str">
        <f>INDEX(customers!$F:$F,MATCH(subscriptions!$B909,customers!$A:$A,0))</f>
        <v>Retail</v>
      </c>
      <c r="S909" t="str">
        <f>INDEX(customers!$I:$I,MATCH(subscriptions!$B909,customers!$A:$A,0))</f>
        <v>Affiliate</v>
      </c>
    </row>
    <row r="910" spans="1:19" x14ac:dyDescent="0.25">
      <c r="A910" t="s">
        <v>1654</v>
      </c>
      <c r="B910" t="s">
        <v>1620</v>
      </c>
      <c r="C910" t="s">
        <v>18</v>
      </c>
      <c r="D910" t="s">
        <v>4</v>
      </c>
      <c r="E910" s="26">
        <v>45542</v>
      </c>
      <c r="F910" s="26">
        <v>45572</v>
      </c>
      <c r="G910" t="s">
        <v>53</v>
      </c>
      <c r="H910">
        <v>135</v>
      </c>
      <c r="I910" s="26">
        <f t="shared" si="85"/>
        <v>45108</v>
      </c>
      <c r="J910" s="26">
        <f t="shared" si="86"/>
        <v>45635</v>
      </c>
      <c r="K910" s="26" t="str">
        <f t="shared" si="87"/>
        <v>Pro</v>
      </c>
      <c r="L910" s="26" t="str">
        <f t="shared" si="88"/>
        <v>Monthly</v>
      </c>
      <c r="M910" s="26">
        <f t="shared" si="89"/>
        <v>45108</v>
      </c>
      <c r="N910" s="26">
        <f t="shared" si="84"/>
        <v>45536</v>
      </c>
      <c r="O910" s="26">
        <f t="shared" si="84"/>
        <v>45566</v>
      </c>
      <c r="P910" t="str">
        <f>IF(AND('Customer LTV'!$D$5&gt;=$N910,'Customer LTV'!$D$5&lt;$O910),"Y","N")</f>
        <v>N</v>
      </c>
      <c r="Q910" t="str">
        <f>IF(AND('Customer LTV'!$D$6&gt;=$N910,'Customer LTV'!$D$6&lt;$O910),"Y","N")</f>
        <v>N</v>
      </c>
      <c r="R910" t="str">
        <f>INDEX(customers!$F:$F,MATCH(subscriptions!$B910,customers!$A:$A,0))</f>
        <v>Retail</v>
      </c>
      <c r="S910" t="str">
        <f>INDEX(customers!$I:$I,MATCH(subscriptions!$B910,customers!$A:$A,0))</f>
        <v>Affiliate</v>
      </c>
    </row>
    <row r="911" spans="1:19" x14ac:dyDescent="0.25">
      <c r="A911" t="s">
        <v>1657</v>
      </c>
      <c r="B911" t="s">
        <v>1620</v>
      </c>
      <c r="C911" t="s">
        <v>18</v>
      </c>
      <c r="D911" t="s">
        <v>4</v>
      </c>
      <c r="E911" s="26">
        <v>45573</v>
      </c>
      <c r="F911" s="26">
        <v>45603</v>
      </c>
      <c r="G911" t="s">
        <v>53</v>
      </c>
      <c r="H911">
        <v>135</v>
      </c>
      <c r="I911" s="26">
        <f t="shared" si="85"/>
        <v>45108</v>
      </c>
      <c r="J911" s="26">
        <f t="shared" si="86"/>
        <v>45635</v>
      </c>
      <c r="K911" s="26" t="str">
        <f t="shared" si="87"/>
        <v>Pro</v>
      </c>
      <c r="L911" s="26" t="str">
        <f t="shared" si="88"/>
        <v>Monthly</v>
      </c>
      <c r="M911" s="26">
        <f t="shared" si="89"/>
        <v>45108</v>
      </c>
      <c r="N911" s="26">
        <f t="shared" si="84"/>
        <v>45566</v>
      </c>
      <c r="O911" s="26">
        <f t="shared" si="84"/>
        <v>45597</v>
      </c>
      <c r="P911" t="str">
        <f>IF(AND('Customer LTV'!$D$5&gt;=$N911,'Customer LTV'!$D$5&lt;$O911),"Y","N")</f>
        <v>N</v>
      </c>
      <c r="Q911" t="str">
        <f>IF(AND('Customer LTV'!$D$6&gt;=$N911,'Customer LTV'!$D$6&lt;$O911),"Y","N")</f>
        <v>N</v>
      </c>
      <c r="R911" t="str">
        <f>INDEX(customers!$F:$F,MATCH(subscriptions!$B911,customers!$A:$A,0))</f>
        <v>Retail</v>
      </c>
      <c r="S911" t="str">
        <f>INDEX(customers!$I:$I,MATCH(subscriptions!$B911,customers!$A:$A,0))</f>
        <v>Affiliate</v>
      </c>
    </row>
    <row r="912" spans="1:19" x14ac:dyDescent="0.25">
      <c r="A912" t="s">
        <v>1659</v>
      </c>
      <c r="B912" t="s">
        <v>1620</v>
      </c>
      <c r="C912" t="s">
        <v>18</v>
      </c>
      <c r="D912" t="s">
        <v>4</v>
      </c>
      <c r="E912" s="26">
        <v>45604</v>
      </c>
      <c r="F912" s="26">
        <v>45634</v>
      </c>
      <c r="G912" t="s">
        <v>53</v>
      </c>
      <c r="H912">
        <v>135</v>
      </c>
      <c r="I912" s="26">
        <f t="shared" si="85"/>
        <v>45108</v>
      </c>
      <c r="J912" s="26">
        <f t="shared" si="86"/>
        <v>45635</v>
      </c>
      <c r="K912" s="26" t="str">
        <f t="shared" si="87"/>
        <v>Pro</v>
      </c>
      <c r="L912" s="26" t="str">
        <f t="shared" si="88"/>
        <v>Monthly</v>
      </c>
      <c r="M912" s="26">
        <f t="shared" si="89"/>
        <v>45108</v>
      </c>
      <c r="N912" s="26">
        <f t="shared" si="84"/>
        <v>45597</v>
      </c>
      <c r="O912" s="26">
        <f t="shared" si="84"/>
        <v>45627</v>
      </c>
      <c r="P912" t="str">
        <f>IF(AND('Customer LTV'!$D$5&gt;=$N912,'Customer LTV'!$D$5&lt;$O912),"Y","N")</f>
        <v>N</v>
      </c>
      <c r="Q912" t="str">
        <f>IF(AND('Customer LTV'!$D$6&gt;=$N912,'Customer LTV'!$D$6&lt;$O912),"Y","N")</f>
        <v>N</v>
      </c>
      <c r="R912" t="str">
        <f>INDEX(customers!$F:$F,MATCH(subscriptions!$B912,customers!$A:$A,0))</f>
        <v>Retail</v>
      </c>
      <c r="S912" t="str">
        <f>INDEX(customers!$I:$I,MATCH(subscriptions!$B912,customers!$A:$A,0))</f>
        <v>Affiliate</v>
      </c>
    </row>
    <row r="913" spans="1:19" x14ac:dyDescent="0.25">
      <c r="A913" t="s">
        <v>1662</v>
      </c>
      <c r="B913" t="s">
        <v>1620</v>
      </c>
      <c r="C913" t="s">
        <v>18</v>
      </c>
      <c r="D913" t="s">
        <v>4</v>
      </c>
      <c r="E913" s="26">
        <v>45635</v>
      </c>
      <c r="F913" s="26">
        <v>45658</v>
      </c>
      <c r="G913" t="s">
        <v>53</v>
      </c>
      <c r="H913">
        <v>135</v>
      </c>
      <c r="I913" s="26">
        <f t="shared" si="85"/>
        <v>45108</v>
      </c>
      <c r="J913" s="26">
        <f t="shared" si="86"/>
        <v>45635</v>
      </c>
      <c r="K913" s="26" t="str">
        <f t="shared" si="87"/>
        <v>Pro</v>
      </c>
      <c r="L913" s="26" t="str">
        <f t="shared" si="88"/>
        <v>Monthly</v>
      </c>
      <c r="M913" s="26">
        <f t="shared" si="89"/>
        <v>45108</v>
      </c>
      <c r="N913" s="26">
        <f t="shared" si="84"/>
        <v>45627</v>
      </c>
      <c r="O913" s="26">
        <f t="shared" si="84"/>
        <v>45658</v>
      </c>
      <c r="P913" t="str">
        <f>IF(AND('Customer LTV'!$D$5&gt;=$N913,'Customer LTV'!$D$5&lt;$O913),"Y","N")</f>
        <v>N</v>
      </c>
      <c r="Q913" t="str">
        <f>IF(AND('Customer LTV'!$D$6&gt;=$N913,'Customer LTV'!$D$6&lt;$O913),"Y","N")</f>
        <v>N</v>
      </c>
      <c r="R913" t="str">
        <f>INDEX(customers!$F:$F,MATCH(subscriptions!$B913,customers!$A:$A,0))</f>
        <v>Retail</v>
      </c>
      <c r="S913" t="str">
        <f>INDEX(customers!$I:$I,MATCH(subscriptions!$B913,customers!$A:$A,0))</f>
        <v>Affiliate</v>
      </c>
    </row>
    <row r="914" spans="1:19" x14ac:dyDescent="0.25">
      <c r="A914" t="s">
        <v>1678</v>
      </c>
      <c r="B914" t="s">
        <v>1677</v>
      </c>
      <c r="C914" t="s">
        <v>18</v>
      </c>
      <c r="D914" t="s">
        <v>4</v>
      </c>
      <c r="E914" s="26">
        <v>44658</v>
      </c>
      <c r="F914" s="26">
        <v>44688</v>
      </c>
      <c r="G914" t="s">
        <v>53</v>
      </c>
      <c r="H914">
        <v>135</v>
      </c>
      <c r="I914" s="26">
        <f t="shared" si="85"/>
        <v>44658</v>
      </c>
      <c r="J914" s="26">
        <f t="shared" si="86"/>
        <v>45092</v>
      </c>
      <c r="K914" s="26" t="str">
        <f t="shared" si="87"/>
        <v>Pro</v>
      </c>
      <c r="L914" s="26" t="str">
        <f t="shared" si="88"/>
        <v>Monthly</v>
      </c>
      <c r="M914" s="26">
        <f t="shared" si="89"/>
        <v>44652</v>
      </c>
      <c r="N914" s="26">
        <f t="shared" si="84"/>
        <v>44652</v>
      </c>
      <c r="O914" s="26">
        <f t="shared" si="84"/>
        <v>44682</v>
      </c>
      <c r="P914" t="str">
        <f>IF(AND('Customer LTV'!$D$5&gt;=$N914,'Customer LTV'!$D$5&lt;$O914),"Y","N")</f>
        <v>N</v>
      </c>
      <c r="Q914" t="str">
        <f>IF(AND('Customer LTV'!$D$6&gt;=$N914,'Customer LTV'!$D$6&lt;$O914),"Y","N")</f>
        <v>N</v>
      </c>
      <c r="R914" t="str">
        <f>INDEX(customers!$F:$F,MATCH(subscriptions!$B914,customers!$A:$A,0))</f>
        <v>Retail</v>
      </c>
      <c r="S914" t="str">
        <f>INDEX(customers!$I:$I,MATCH(subscriptions!$B914,customers!$A:$A,0))</f>
        <v>Email</v>
      </c>
    </row>
    <row r="915" spans="1:19" x14ac:dyDescent="0.25">
      <c r="A915" t="s">
        <v>1681</v>
      </c>
      <c r="B915" t="s">
        <v>1677</v>
      </c>
      <c r="C915" t="s">
        <v>18</v>
      </c>
      <c r="D915" t="s">
        <v>4</v>
      </c>
      <c r="E915" s="26">
        <v>44689</v>
      </c>
      <c r="F915" s="26">
        <v>44719</v>
      </c>
      <c r="G915" t="s">
        <v>55</v>
      </c>
      <c r="H915">
        <v>135</v>
      </c>
      <c r="I915" s="26">
        <f t="shared" si="85"/>
        <v>44658</v>
      </c>
      <c r="J915" s="26">
        <f t="shared" si="86"/>
        <v>45092</v>
      </c>
      <c r="K915" s="26" t="str">
        <f t="shared" si="87"/>
        <v>Pro</v>
      </c>
      <c r="L915" s="26" t="str">
        <f t="shared" si="88"/>
        <v>Monthly</v>
      </c>
      <c r="M915" s="26">
        <f t="shared" si="89"/>
        <v>44652</v>
      </c>
      <c r="N915" s="26">
        <f t="shared" ref="N915:O978" si="90">EOMONTH(E915,-1)+1</f>
        <v>44682</v>
      </c>
      <c r="O915" s="26">
        <f t="shared" si="90"/>
        <v>44713</v>
      </c>
      <c r="P915" t="str">
        <f>IF(AND('Customer LTV'!$D$5&gt;=$N915,'Customer LTV'!$D$5&lt;$O915),"Y","N")</f>
        <v>N</v>
      </c>
      <c r="Q915" t="str">
        <f>IF(AND('Customer LTV'!$D$6&gt;=$N915,'Customer LTV'!$D$6&lt;$O915),"Y","N")</f>
        <v>N</v>
      </c>
      <c r="R915" t="str">
        <f>INDEX(customers!$F:$F,MATCH(subscriptions!$B915,customers!$A:$A,0))</f>
        <v>Retail</v>
      </c>
      <c r="S915" t="str">
        <f>INDEX(customers!$I:$I,MATCH(subscriptions!$B915,customers!$A:$A,0))</f>
        <v>Email</v>
      </c>
    </row>
    <row r="916" spans="1:19" x14ac:dyDescent="0.25">
      <c r="A916" t="s">
        <v>1683</v>
      </c>
      <c r="B916" t="s">
        <v>1677</v>
      </c>
      <c r="C916" t="s">
        <v>19</v>
      </c>
      <c r="D916" t="s">
        <v>4</v>
      </c>
      <c r="E916" s="26">
        <v>44720</v>
      </c>
      <c r="F916" s="26">
        <v>44750</v>
      </c>
      <c r="G916" t="s">
        <v>53</v>
      </c>
      <c r="H916">
        <v>315</v>
      </c>
      <c r="I916" s="26">
        <f t="shared" si="85"/>
        <v>44658</v>
      </c>
      <c r="J916" s="26">
        <f t="shared" si="86"/>
        <v>45092</v>
      </c>
      <c r="K916" s="26" t="str">
        <f t="shared" si="87"/>
        <v>Pro</v>
      </c>
      <c r="L916" s="26" t="str">
        <f t="shared" si="88"/>
        <v>Monthly</v>
      </c>
      <c r="M916" s="26">
        <f t="shared" si="89"/>
        <v>44652</v>
      </c>
      <c r="N916" s="26">
        <f t="shared" si="90"/>
        <v>44713</v>
      </c>
      <c r="O916" s="26">
        <f t="shared" si="90"/>
        <v>44743</v>
      </c>
      <c r="P916" t="str">
        <f>IF(AND('Customer LTV'!$D$5&gt;=$N916,'Customer LTV'!$D$5&lt;$O916),"Y","N")</f>
        <v>N</v>
      </c>
      <c r="Q916" t="str">
        <f>IF(AND('Customer LTV'!$D$6&gt;=$N916,'Customer LTV'!$D$6&lt;$O916),"Y","N")</f>
        <v>N</v>
      </c>
      <c r="R916" t="str">
        <f>INDEX(customers!$F:$F,MATCH(subscriptions!$B916,customers!$A:$A,0))</f>
        <v>Retail</v>
      </c>
      <c r="S916" t="str">
        <f>INDEX(customers!$I:$I,MATCH(subscriptions!$B916,customers!$A:$A,0))</f>
        <v>Email</v>
      </c>
    </row>
    <row r="917" spans="1:19" x14ac:dyDescent="0.25">
      <c r="A917" t="s">
        <v>1686</v>
      </c>
      <c r="B917" t="s">
        <v>1677</v>
      </c>
      <c r="C917" t="s">
        <v>19</v>
      </c>
      <c r="D917" t="s">
        <v>4</v>
      </c>
      <c r="E917" s="26">
        <v>44751</v>
      </c>
      <c r="F917" s="26">
        <v>44781</v>
      </c>
      <c r="G917" t="s">
        <v>53</v>
      </c>
      <c r="H917">
        <v>315</v>
      </c>
      <c r="I917" s="26">
        <f t="shared" si="85"/>
        <v>44658</v>
      </c>
      <c r="J917" s="26">
        <f t="shared" si="86"/>
        <v>45092</v>
      </c>
      <c r="K917" s="26" t="str">
        <f t="shared" si="87"/>
        <v>Pro</v>
      </c>
      <c r="L917" s="26" t="str">
        <f t="shared" si="88"/>
        <v>Monthly</v>
      </c>
      <c r="M917" s="26">
        <f t="shared" si="89"/>
        <v>44652</v>
      </c>
      <c r="N917" s="26">
        <f t="shared" si="90"/>
        <v>44743</v>
      </c>
      <c r="O917" s="26">
        <f t="shared" si="90"/>
        <v>44774</v>
      </c>
      <c r="P917" t="str">
        <f>IF(AND('Customer LTV'!$D$5&gt;=$N917,'Customer LTV'!$D$5&lt;$O917),"Y","N")</f>
        <v>N</v>
      </c>
      <c r="Q917" t="str">
        <f>IF(AND('Customer LTV'!$D$6&gt;=$N917,'Customer LTV'!$D$6&lt;$O917),"Y","N")</f>
        <v>N</v>
      </c>
      <c r="R917" t="str">
        <f>INDEX(customers!$F:$F,MATCH(subscriptions!$B917,customers!$A:$A,0))</f>
        <v>Retail</v>
      </c>
      <c r="S917" t="str">
        <f>INDEX(customers!$I:$I,MATCH(subscriptions!$B917,customers!$A:$A,0))</f>
        <v>Email</v>
      </c>
    </row>
    <row r="918" spans="1:19" x14ac:dyDescent="0.25">
      <c r="A918" t="s">
        <v>1688</v>
      </c>
      <c r="B918" t="s">
        <v>1677</v>
      </c>
      <c r="C918" t="s">
        <v>19</v>
      </c>
      <c r="D918" t="s">
        <v>4</v>
      </c>
      <c r="E918" s="26">
        <v>44782</v>
      </c>
      <c r="F918" s="26">
        <v>44812</v>
      </c>
      <c r="G918" t="s">
        <v>53</v>
      </c>
      <c r="H918">
        <v>315</v>
      </c>
      <c r="I918" s="26">
        <f t="shared" si="85"/>
        <v>44658</v>
      </c>
      <c r="J918" s="26">
        <f t="shared" si="86"/>
        <v>45092</v>
      </c>
      <c r="K918" s="26" t="str">
        <f t="shared" si="87"/>
        <v>Pro</v>
      </c>
      <c r="L918" s="26" t="str">
        <f t="shared" si="88"/>
        <v>Monthly</v>
      </c>
      <c r="M918" s="26">
        <f t="shared" si="89"/>
        <v>44652</v>
      </c>
      <c r="N918" s="26">
        <f t="shared" si="90"/>
        <v>44774</v>
      </c>
      <c r="O918" s="26">
        <f t="shared" si="90"/>
        <v>44805</v>
      </c>
      <c r="P918" t="str">
        <f>IF(AND('Customer LTV'!$D$5&gt;=$N918,'Customer LTV'!$D$5&lt;$O918),"Y","N")</f>
        <v>N</v>
      </c>
      <c r="Q918" t="str">
        <f>IF(AND('Customer LTV'!$D$6&gt;=$N918,'Customer LTV'!$D$6&lt;$O918),"Y","N")</f>
        <v>N</v>
      </c>
      <c r="R918" t="str">
        <f>INDEX(customers!$F:$F,MATCH(subscriptions!$B918,customers!$A:$A,0))</f>
        <v>Retail</v>
      </c>
      <c r="S918" t="str">
        <f>INDEX(customers!$I:$I,MATCH(subscriptions!$B918,customers!$A:$A,0))</f>
        <v>Email</v>
      </c>
    </row>
    <row r="919" spans="1:19" x14ac:dyDescent="0.25">
      <c r="A919" t="s">
        <v>1690</v>
      </c>
      <c r="B919" t="s">
        <v>1677</v>
      </c>
      <c r="C919" t="s">
        <v>19</v>
      </c>
      <c r="D919" t="s">
        <v>4</v>
      </c>
      <c r="E919" s="26">
        <v>44813</v>
      </c>
      <c r="F919" s="26">
        <v>44843</v>
      </c>
      <c r="G919" t="s">
        <v>53</v>
      </c>
      <c r="H919">
        <v>315</v>
      </c>
      <c r="I919" s="26">
        <f t="shared" si="85"/>
        <v>44658</v>
      </c>
      <c r="J919" s="26">
        <f t="shared" si="86"/>
        <v>45092</v>
      </c>
      <c r="K919" s="26" t="str">
        <f t="shared" si="87"/>
        <v>Pro</v>
      </c>
      <c r="L919" s="26" t="str">
        <f t="shared" si="88"/>
        <v>Monthly</v>
      </c>
      <c r="M919" s="26">
        <f t="shared" si="89"/>
        <v>44652</v>
      </c>
      <c r="N919" s="26">
        <f t="shared" si="90"/>
        <v>44805</v>
      </c>
      <c r="O919" s="26">
        <f t="shared" si="90"/>
        <v>44835</v>
      </c>
      <c r="P919" t="str">
        <f>IF(AND('Customer LTV'!$D$5&gt;=$N919,'Customer LTV'!$D$5&lt;$O919),"Y","N")</f>
        <v>N</v>
      </c>
      <c r="Q919" t="str">
        <f>IF(AND('Customer LTV'!$D$6&gt;=$N919,'Customer LTV'!$D$6&lt;$O919),"Y","N")</f>
        <v>N</v>
      </c>
      <c r="R919" t="str">
        <f>INDEX(customers!$F:$F,MATCH(subscriptions!$B919,customers!$A:$A,0))</f>
        <v>Retail</v>
      </c>
      <c r="S919" t="str">
        <f>INDEX(customers!$I:$I,MATCH(subscriptions!$B919,customers!$A:$A,0))</f>
        <v>Email</v>
      </c>
    </row>
    <row r="920" spans="1:19" x14ac:dyDescent="0.25">
      <c r="A920" t="s">
        <v>1693</v>
      </c>
      <c r="B920" t="s">
        <v>1677</v>
      </c>
      <c r="C920" t="s">
        <v>19</v>
      </c>
      <c r="D920" t="s">
        <v>4</v>
      </c>
      <c r="E920" s="26">
        <v>44844</v>
      </c>
      <c r="F920" s="26">
        <v>44874</v>
      </c>
      <c r="G920" t="s">
        <v>53</v>
      </c>
      <c r="H920">
        <v>315</v>
      </c>
      <c r="I920" s="26">
        <f t="shared" si="85"/>
        <v>44658</v>
      </c>
      <c r="J920" s="26">
        <f t="shared" si="86"/>
        <v>45092</v>
      </c>
      <c r="K920" s="26" t="str">
        <f t="shared" si="87"/>
        <v>Pro</v>
      </c>
      <c r="L920" s="26" t="str">
        <f t="shared" si="88"/>
        <v>Monthly</v>
      </c>
      <c r="M920" s="26">
        <f t="shared" si="89"/>
        <v>44652</v>
      </c>
      <c r="N920" s="26">
        <f t="shared" si="90"/>
        <v>44835</v>
      </c>
      <c r="O920" s="26">
        <f t="shared" si="90"/>
        <v>44866</v>
      </c>
      <c r="P920" t="str">
        <f>IF(AND('Customer LTV'!$D$5&gt;=$N920,'Customer LTV'!$D$5&lt;$O920),"Y","N")</f>
        <v>N</v>
      </c>
      <c r="Q920" t="str">
        <f>IF(AND('Customer LTV'!$D$6&gt;=$N920,'Customer LTV'!$D$6&lt;$O920),"Y","N")</f>
        <v>N</v>
      </c>
      <c r="R920" t="str">
        <f>INDEX(customers!$F:$F,MATCH(subscriptions!$B920,customers!$A:$A,0))</f>
        <v>Retail</v>
      </c>
      <c r="S920" t="str">
        <f>INDEX(customers!$I:$I,MATCH(subscriptions!$B920,customers!$A:$A,0))</f>
        <v>Email</v>
      </c>
    </row>
    <row r="921" spans="1:19" x14ac:dyDescent="0.25">
      <c r="A921" t="s">
        <v>1695</v>
      </c>
      <c r="B921" t="s">
        <v>1677</v>
      </c>
      <c r="C921" t="s">
        <v>19</v>
      </c>
      <c r="D921" t="s">
        <v>4</v>
      </c>
      <c r="E921" s="26">
        <v>44875</v>
      </c>
      <c r="F921" s="26">
        <v>44905</v>
      </c>
      <c r="G921" t="s">
        <v>53</v>
      </c>
      <c r="H921">
        <v>315</v>
      </c>
      <c r="I921" s="26">
        <f t="shared" si="85"/>
        <v>44658</v>
      </c>
      <c r="J921" s="26">
        <f t="shared" si="86"/>
        <v>45092</v>
      </c>
      <c r="K921" s="26" t="str">
        <f t="shared" si="87"/>
        <v>Pro</v>
      </c>
      <c r="L921" s="26" t="str">
        <f t="shared" si="88"/>
        <v>Monthly</v>
      </c>
      <c r="M921" s="26">
        <f t="shared" si="89"/>
        <v>44652</v>
      </c>
      <c r="N921" s="26">
        <f t="shared" si="90"/>
        <v>44866</v>
      </c>
      <c r="O921" s="26">
        <f t="shared" si="90"/>
        <v>44896</v>
      </c>
      <c r="P921" t="str">
        <f>IF(AND('Customer LTV'!$D$5&gt;=$N921,'Customer LTV'!$D$5&lt;$O921),"Y","N")</f>
        <v>N</v>
      </c>
      <c r="Q921" t="str">
        <f>IF(AND('Customer LTV'!$D$6&gt;=$N921,'Customer LTV'!$D$6&lt;$O921),"Y","N")</f>
        <v>N</v>
      </c>
      <c r="R921" t="str">
        <f>INDEX(customers!$F:$F,MATCH(subscriptions!$B921,customers!$A:$A,0))</f>
        <v>Retail</v>
      </c>
      <c r="S921" t="str">
        <f>INDEX(customers!$I:$I,MATCH(subscriptions!$B921,customers!$A:$A,0))</f>
        <v>Email</v>
      </c>
    </row>
    <row r="922" spans="1:19" x14ac:dyDescent="0.25">
      <c r="A922" t="s">
        <v>1698</v>
      </c>
      <c r="B922" t="s">
        <v>1677</v>
      </c>
      <c r="C922" t="s">
        <v>19</v>
      </c>
      <c r="D922" t="s">
        <v>4</v>
      </c>
      <c r="E922" s="26">
        <v>44906</v>
      </c>
      <c r="F922" s="26">
        <v>44936</v>
      </c>
      <c r="G922" t="s">
        <v>53</v>
      </c>
      <c r="H922">
        <v>315</v>
      </c>
      <c r="I922" s="26">
        <f t="shared" si="85"/>
        <v>44658</v>
      </c>
      <c r="J922" s="26">
        <f t="shared" si="86"/>
        <v>45092</v>
      </c>
      <c r="K922" s="26" t="str">
        <f t="shared" si="87"/>
        <v>Pro</v>
      </c>
      <c r="L922" s="26" t="str">
        <f t="shared" si="88"/>
        <v>Monthly</v>
      </c>
      <c r="M922" s="26">
        <f t="shared" si="89"/>
        <v>44652</v>
      </c>
      <c r="N922" s="26">
        <f t="shared" si="90"/>
        <v>44896</v>
      </c>
      <c r="O922" s="26">
        <f t="shared" si="90"/>
        <v>44927</v>
      </c>
      <c r="P922" t="str">
        <f>IF(AND('Customer LTV'!$D$5&gt;=$N922,'Customer LTV'!$D$5&lt;$O922),"Y","N")</f>
        <v>N</v>
      </c>
      <c r="Q922" t="str">
        <f>IF(AND('Customer LTV'!$D$6&gt;=$N922,'Customer LTV'!$D$6&lt;$O922),"Y","N")</f>
        <v>N</v>
      </c>
      <c r="R922" t="str">
        <f>INDEX(customers!$F:$F,MATCH(subscriptions!$B922,customers!$A:$A,0))</f>
        <v>Retail</v>
      </c>
      <c r="S922" t="str">
        <f>INDEX(customers!$I:$I,MATCH(subscriptions!$B922,customers!$A:$A,0))</f>
        <v>Email</v>
      </c>
    </row>
    <row r="923" spans="1:19" x14ac:dyDescent="0.25">
      <c r="A923" t="s">
        <v>1700</v>
      </c>
      <c r="B923" t="s">
        <v>1677</v>
      </c>
      <c r="C923" t="s">
        <v>19</v>
      </c>
      <c r="D923" t="s">
        <v>4</v>
      </c>
      <c r="E923" s="26">
        <v>44937</v>
      </c>
      <c r="F923" s="26">
        <v>44967</v>
      </c>
      <c r="G923" t="s">
        <v>53</v>
      </c>
      <c r="H923">
        <v>315</v>
      </c>
      <c r="I923" s="26">
        <f t="shared" si="85"/>
        <v>44658</v>
      </c>
      <c r="J923" s="26">
        <f t="shared" si="86"/>
        <v>45092</v>
      </c>
      <c r="K923" s="26" t="str">
        <f t="shared" si="87"/>
        <v>Pro</v>
      </c>
      <c r="L923" s="26" t="str">
        <f t="shared" si="88"/>
        <v>Monthly</v>
      </c>
      <c r="M923" s="26">
        <f t="shared" si="89"/>
        <v>44652</v>
      </c>
      <c r="N923" s="26">
        <f t="shared" si="90"/>
        <v>44927</v>
      </c>
      <c r="O923" s="26">
        <f t="shared" si="90"/>
        <v>44958</v>
      </c>
      <c r="P923" t="str">
        <f>IF(AND('Customer LTV'!$D$5&gt;=$N923,'Customer LTV'!$D$5&lt;$O923),"Y","N")</f>
        <v>Y</v>
      </c>
      <c r="Q923" t="str">
        <f>IF(AND('Customer LTV'!$D$6&gt;=$N923,'Customer LTV'!$D$6&lt;$O923),"Y","N")</f>
        <v>N</v>
      </c>
      <c r="R923" t="str">
        <f>INDEX(customers!$F:$F,MATCH(subscriptions!$B923,customers!$A:$A,0))</f>
        <v>Retail</v>
      </c>
      <c r="S923" t="str">
        <f>INDEX(customers!$I:$I,MATCH(subscriptions!$B923,customers!$A:$A,0))</f>
        <v>Email</v>
      </c>
    </row>
    <row r="924" spans="1:19" x14ac:dyDescent="0.25">
      <c r="A924" t="s">
        <v>1702</v>
      </c>
      <c r="B924" t="s">
        <v>1677</v>
      </c>
      <c r="C924" t="s">
        <v>19</v>
      </c>
      <c r="D924" t="s">
        <v>4</v>
      </c>
      <c r="E924" s="26">
        <v>44968</v>
      </c>
      <c r="F924" s="26">
        <v>44998</v>
      </c>
      <c r="G924" t="s">
        <v>54</v>
      </c>
      <c r="H924">
        <v>315</v>
      </c>
      <c r="I924" s="26">
        <f t="shared" si="85"/>
        <v>44658</v>
      </c>
      <c r="J924" s="26">
        <f t="shared" si="86"/>
        <v>45092</v>
      </c>
      <c r="K924" s="26" t="str">
        <f t="shared" si="87"/>
        <v>Pro</v>
      </c>
      <c r="L924" s="26" t="str">
        <f t="shared" si="88"/>
        <v>Monthly</v>
      </c>
      <c r="M924" s="26">
        <f t="shared" si="89"/>
        <v>44652</v>
      </c>
      <c r="N924" s="26">
        <f t="shared" si="90"/>
        <v>44958</v>
      </c>
      <c r="O924" s="26">
        <f t="shared" si="90"/>
        <v>44986</v>
      </c>
      <c r="P924" t="str">
        <f>IF(AND('Customer LTV'!$D$5&gt;=$N924,'Customer LTV'!$D$5&lt;$O924),"Y","N")</f>
        <v>N</v>
      </c>
      <c r="Q924" t="str">
        <f>IF(AND('Customer LTV'!$D$6&gt;=$N924,'Customer LTV'!$D$6&lt;$O924),"Y","N")</f>
        <v>N</v>
      </c>
      <c r="R924" t="str">
        <f>INDEX(customers!$F:$F,MATCH(subscriptions!$B924,customers!$A:$A,0))</f>
        <v>Retail</v>
      </c>
      <c r="S924" t="str">
        <f>INDEX(customers!$I:$I,MATCH(subscriptions!$B924,customers!$A:$A,0))</f>
        <v>Email</v>
      </c>
    </row>
    <row r="925" spans="1:19" x14ac:dyDescent="0.25">
      <c r="A925" t="s">
        <v>1705</v>
      </c>
      <c r="B925" t="s">
        <v>1677</v>
      </c>
      <c r="C925" t="s">
        <v>18</v>
      </c>
      <c r="D925" t="s">
        <v>4</v>
      </c>
      <c r="E925" s="26">
        <v>44999</v>
      </c>
      <c r="F925" s="26">
        <v>45029</v>
      </c>
      <c r="G925" t="s">
        <v>53</v>
      </c>
      <c r="H925">
        <v>135</v>
      </c>
      <c r="I925" s="26">
        <f t="shared" si="85"/>
        <v>44658</v>
      </c>
      <c r="J925" s="26">
        <f t="shared" si="86"/>
        <v>45092</v>
      </c>
      <c r="K925" s="26" t="str">
        <f t="shared" si="87"/>
        <v>Pro</v>
      </c>
      <c r="L925" s="26" t="str">
        <f t="shared" si="88"/>
        <v>Monthly</v>
      </c>
      <c r="M925" s="26">
        <f t="shared" si="89"/>
        <v>44652</v>
      </c>
      <c r="N925" s="26">
        <f t="shared" si="90"/>
        <v>44986</v>
      </c>
      <c r="O925" s="26">
        <f t="shared" si="90"/>
        <v>45017</v>
      </c>
      <c r="P925" t="str">
        <f>IF(AND('Customer LTV'!$D$5&gt;=$N925,'Customer LTV'!$D$5&lt;$O925),"Y","N")</f>
        <v>N</v>
      </c>
      <c r="Q925" t="str">
        <f>IF(AND('Customer LTV'!$D$6&gt;=$N925,'Customer LTV'!$D$6&lt;$O925),"Y","N")</f>
        <v>N</v>
      </c>
      <c r="R925" t="str">
        <f>INDEX(customers!$F:$F,MATCH(subscriptions!$B925,customers!$A:$A,0))</f>
        <v>Retail</v>
      </c>
      <c r="S925" t="str">
        <f>INDEX(customers!$I:$I,MATCH(subscriptions!$B925,customers!$A:$A,0))</f>
        <v>Email</v>
      </c>
    </row>
    <row r="926" spans="1:19" x14ac:dyDescent="0.25">
      <c r="A926" t="s">
        <v>1707</v>
      </c>
      <c r="B926" t="s">
        <v>1677</v>
      </c>
      <c r="C926" t="s">
        <v>18</v>
      </c>
      <c r="D926" t="s">
        <v>4</v>
      </c>
      <c r="E926" s="26">
        <v>45030</v>
      </c>
      <c r="F926" s="26">
        <v>45060</v>
      </c>
      <c r="G926" t="s">
        <v>53</v>
      </c>
      <c r="H926">
        <v>135</v>
      </c>
      <c r="I926" s="26">
        <f t="shared" si="85"/>
        <v>44658</v>
      </c>
      <c r="J926" s="26">
        <f t="shared" si="86"/>
        <v>45092</v>
      </c>
      <c r="K926" s="26" t="str">
        <f t="shared" si="87"/>
        <v>Pro</v>
      </c>
      <c r="L926" s="26" t="str">
        <f t="shared" si="88"/>
        <v>Monthly</v>
      </c>
      <c r="M926" s="26">
        <f t="shared" si="89"/>
        <v>44652</v>
      </c>
      <c r="N926" s="26">
        <f t="shared" si="90"/>
        <v>45017</v>
      </c>
      <c r="O926" s="26">
        <f t="shared" si="90"/>
        <v>45047</v>
      </c>
      <c r="P926" t="str">
        <f>IF(AND('Customer LTV'!$D$5&gt;=$N926,'Customer LTV'!$D$5&lt;$O926),"Y","N")</f>
        <v>N</v>
      </c>
      <c r="Q926" t="str">
        <f>IF(AND('Customer LTV'!$D$6&gt;=$N926,'Customer LTV'!$D$6&lt;$O926),"Y","N")</f>
        <v>N</v>
      </c>
      <c r="R926" t="str">
        <f>INDEX(customers!$F:$F,MATCH(subscriptions!$B926,customers!$A:$A,0))</f>
        <v>Retail</v>
      </c>
      <c r="S926" t="str">
        <f>INDEX(customers!$I:$I,MATCH(subscriptions!$B926,customers!$A:$A,0))</f>
        <v>Email</v>
      </c>
    </row>
    <row r="927" spans="1:19" x14ac:dyDescent="0.25">
      <c r="A927" t="s">
        <v>1710</v>
      </c>
      <c r="B927" t="s">
        <v>1677</v>
      </c>
      <c r="C927" t="s">
        <v>18</v>
      </c>
      <c r="D927" t="s">
        <v>4</v>
      </c>
      <c r="E927" s="26">
        <v>45061</v>
      </c>
      <c r="F927" s="26">
        <v>45091</v>
      </c>
      <c r="G927" t="s">
        <v>53</v>
      </c>
      <c r="H927">
        <v>135</v>
      </c>
      <c r="I927" s="26">
        <f t="shared" si="85"/>
        <v>44658</v>
      </c>
      <c r="J927" s="26">
        <f t="shared" si="86"/>
        <v>45092</v>
      </c>
      <c r="K927" s="26" t="str">
        <f t="shared" si="87"/>
        <v>Pro</v>
      </c>
      <c r="L927" s="26" t="str">
        <f t="shared" si="88"/>
        <v>Monthly</v>
      </c>
      <c r="M927" s="26">
        <f t="shared" si="89"/>
        <v>44652</v>
      </c>
      <c r="N927" s="26">
        <f t="shared" si="90"/>
        <v>45047</v>
      </c>
      <c r="O927" s="26">
        <f t="shared" si="90"/>
        <v>45078</v>
      </c>
      <c r="P927" t="str">
        <f>IF(AND('Customer LTV'!$D$5&gt;=$N927,'Customer LTV'!$D$5&lt;$O927),"Y","N")</f>
        <v>N</v>
      </c>
      <c r="Q927" t="str">
        <f>IF(AND('Customer LTV'!$D$6&gt;=$N927,'Customer LTV'!$D$6&lt;$O927),"Y","N")</f>
        <v>N</v>
      </c>
      <c r="R927" t="str">
        <f>INDEX(customers!$F:$F,MATCH(subscriptions!$B927,customers!$A:$A,0))</f>
        <v>Retail</v>
      </c>
      <c r="S927" t="str">
        <f>INDEX(customers!$I:$I,MATCH(subscriptions!$B927,customers!$A:$A,0))</f>
        <v>Email</v>
      </c>
    </row>
    <row r="928" spans="1:19" x14ac:dyDescent="0.25">
      <c r="A928" t="s">
        <v>1712</v>
      </c>
      <c r="B928" t="s">
        <v>1677</v>
      </c>
      <c r="C928" t="s">
        <v>18</v>
      </c>
      <c r="D928" t="s">
        <v>4</v>
      </c>
      <c r="E928" s="26">
        <v>45092</v>
      </c>
      <c r="F928" s="26">
        <v>45121</v>
      </c>
      <c r="G928" t="s">
        <v>56</v>
      </c>
      <c r="H928">
        <v>135</v>
      </c>
      <c r="I928" s="26">
        <f t="shared" si="85"/>
        <v>44658</v>
      </c>
      <c r="J928" s="26">
        <f t="shared" si="86"/>
        <v>45092</v>
      </c>
      <c r="K928" s="26" t="str">
        <f t="shared" si="87"/>
        <v>Pro</v>
      </c>
      <c r="L928" s="26" t="str">
        <f t="shared" si="88"/>
        <v>Monthly</v>
      </c>
      <c r="M928" s="26">
        <f t="shared" si="89"/>
        <v>44652</v>
      </c>
      <c r="N928" s="26">
        <f t="shared" si="90"/>
        <v>45078</v>
      </c>
      <c r="O928" s="26">
        <f t="shared" si="90"/>
        <v>45108</v>
      </c>
      <c r="P928" t="str">
        <f>IF(AND('Customer LTV'!$D$5&gt;=$N928,'Customer LTV'!$D$5&lt;$O928),"Y","N")</f>
        <v>N</v>
      </c>
      <c r="Q928" t="str">
        <f>IF(AND('Customer LTV'!$D$6&gt;=$N928,'Customer LTV'!$D$6&lt;$O928),"Y","N")</f>
        <v>N</v>
      </c>
      <c r="R928" t="str">
        <f>INDEX(customers!$F:$F,MATCH(subscriptions!$B928,customers!$A:$A,0))</f>
        <v>Retail</v>
      </c>
      <c r="S928" t="str">
        <f>INDEX(customers!$I:$I,MATCH(subscriptions!$B928,customers!$A:$A,0))</f>
        <v>Email</v>
      </c>
    </row>
    <row r="929" spans="1:19" x14ac:dyDescent="0.25">
      <c r="A929" t="s">
        <v>2823</v>
      </c>
      <c r="B929" t="s">
        <v>2822</v>
      </c>
      <c r="C929" t="s">
        <v>17</v>
      </c>
      <c r="D929" t="s">
        <v>4</v>
      </c>
      <c r="E929" s="26">
        <v>45503</v>
      </c>
      <c r="F929" s="26">
        <v>45533</v>
      </c>
      <c r="G929" t="s">
        <v>53</v>
      </c>
      <c r="H929">
        <v>75</v>
      </c>
      <c r="I929" s="26">
        <f t="shared" si="85"/>
        <v>45503</v>
      </c>
      <c r="J929" s="26">
        <f t="shared" si="86"/>
        <v>45627</v>
      </c>
      <c r="K929" s="26" t="str">
        <f t="shared" si="87"/>
        <v>Basic</v>
      </c>
      <c r="L929" s="26" t="str">
        <f t="shared" si="88"/>
        <v>Monthly</v>
      </c>
      <c r="M929" s="26">
        <f t="shared" si="89"/>
        <v>45474</v>
      </c>
      <c r="N929" s="26">
        <f t="shared" si="90"/>
        <v>45474</v>
      </c>
      <c r="O929" s="26">
        <f t="shared" si="90"/>
        <v>45505</v>
      </c>
      <c r="P929" t="str">
        <f>IF(AND('Customer LTV'!$D$5&gt;=$N929,'Customer LTV'!$D$5&lt;$O929),"Y","N")</f>
        <v>N</v>
      </c>
      <c r="Q929" t="str">
        <f>IF(AND('Customer LTV'!$D$6&gt;=$N929,'Customer LTV'!$D$6&lt;$O929),"Y","N")</f>
        <v>N</v>
      </c>
      <c r="R929" t="str">
        <f>INDEX(customers!$F:$F,MATCH(subscriptions!$B929,customers!$A:$A,0))</f>
        <v>Healthcare</v>
      </c>
      <c r="S929" t="str">
        <f>INDEX(customers!$I:$I,MATCH(subscriptions!$B929,customers!$A:$A,0))</f>
        <v>Social Media</v>
      </c>
    </row>
    <row r="930" spans="1:19" x14ac:dyDescent="0.25">
      <c r="A930" t="s">
        <v>2825</v>
      </c>
      <c r="B930" t="s">
        <v>2822</v>
      </c>
      <c r="C930" t="s">
        <v>17</v>
      </c>
      <c r="D930" t="s">
        <v>4</v>
      </c>
      <c r="E930" s="26">
        <v>45534</v>
      </c>
      <c r="F930" s="26">
        <v>45564</v>
      </c>
      <c r="G930" t="s">
        <v>53</v>
      </c>
      <c r="H930">
        <v>75</v>
      </c>
      <c r="I930" s="26">
        <f t="shared" si="85"/>
        <v>45503</v>
      </c>
      <c r="J930" s="26">
        <f t="shared" si="86"/>
        <v>45627</v>
      </c>
      <c r="K930" s="26" t="str">
        <f t="shared" si="87"/>
        <v>Basic</v>
      </c>
      <c r="L930" s="26" t="str">
        <f t="shared" si="88"/>
        <v>Monthly</v>
      </c>
      <c r="M930" s="26">
        <f t="shared" si="89"/>
        <v>45474</v>
      </c>
      <c r="N930" s="26">
        <f t="shared" si="90"/>
        <v>45505</v>
      </c>
      <c r="O930" s="26">
        <f t="shared" si="90"/>
        <v>45536</v>
      </c>
      <c r="P930" t="str">
        <f>IF(AND('Customer LTV'!$D$5&gt;=$N930,'Customer LTV'!$D$5&lt;$O930),"Y","N")</f>
        <v>N</v>
      </c>
      <c r="Q930" t="str">
        <f>IF(AND('Customer LTV'!$D$6&gt;=$N930,'Customer LTV'!$D$6&lt;$O930),"Y","N")</f>
        <v>N</v>
      </c>
      <c r="R930" t="str">
        <f>INDEX(customers!$F:$F,MATCH(subscriptions!$B930,customers!$A:$A,0))</f>
        <v>Healthcare</v>
      </c>
      <c r="S930" t="str">
        <f>INDEX(customers!$I:$I,MATCH(subscriptions!$B930,customers!$A:$A,0))</f>
        <v>Social Media</v>
      </c>
    </row>
    <row r="931" spans="1:19" x14ac:dyDescent="0.25">
      <c r="A931" t="s">
        <v>2827</v>
      </c>
      <c r="B931" t="s">
        <v>2822</v>
      </c>
      <c r="C931" t="s">
        <v>17</v>
      </c>
      <c r="D931" t="s">
        <v>4</v>
      </c>
      <c r="E931" s="26">
        <v>45565</v>
      </c>
      <c r="F931" s="26">
        <v>45595</v>
      </c>
      <c r="G931" t="s">
        <v>53</v>
      </c>
      <c r="H931">
        <v>75</v>
      </c>
      <c r="I931" s="26">
        <f t="shared" si="85"/>
        <v>45503</v>
      </c>
      <c r="J931" s="26">
        <f t="shared" si="86"/>
        <v>45627</v>
      </c>
      <c r="K931" s="26" t="str">
        <f t="shared" si="87"/>
        <v>Basic</v>
      </c>
      <c r="L931" s="26" t="str">
        <f t="shared" si="88"/>
        <v>Monthly</v>
      </c>
      <c r="M931" s="26">
        <f t="shared" si="89"/>
        <v>45474</v>
      </c>
      <c r="N931" s="26">
        <f t="shared" si="90"/>
        <v>45536</v>
      </c>
      <c r="O931" s="26">
        <f t="shared" si="90"/>
        <v>45566</v>
      </c>
      <c r="P931" t="str">
        <f>IF(AND('Customer LTV'!$D$5&gt;=$N931,'Customer LTV'!$D$5&lt;$O931),"Y","N")</f>
        <v>N</v>
      </c>
      <c r="Q931" t="str">
        <f>IF(AND('Customer LTV'!$D$6&gt;=$N931,'Customer LTV'!$D$6&lt;$O931),"Y","N")</f>
        <v>N</v>
      </c>
      <c r="R931" t="str">
        <f>INDEX(customers!$F:$F,MATCH(subscriptions!$B931,customers!$A:$A,0))</f>
        <v>Healthcare</v>
      </c>
      <c r="S931" t="str">
        <f>INDEX(customers!$I:$I,MATCH(subscriptions!$B931,customers!$A:$A,0))</f>
        <v>Social Media</v>
      </c>
    </row>
    <row r="932" spans="1:19" x14ac:dyDescent="0.25">
      <c r="A932" t="s">
        <v>2830</v>
      </c>
      <c r="B932" t="s">
        <v>2822</v>
      </c>
      <c r="C932" t="s">
        <v>17</v>
      </c>
      <c r="D932" t="s">
        <v>4</v>
      </c>
      <c r="E932" s="26">
        <v>45596</v>
      </c>
      <c r="F932" s="26">
        <v>45626</v>
      </c>
      <c r="G932" t="s">
        <v>53</v>
      </c>
      <c r="H932">
        <v>75</v>
      </c>
      <c r="I932" s="26">
        <f t="shared" si="85"/>
        <v>45503</v>
      </c>
      <c r="J932" s="26">
        <f t="shared" si="86"/>
        <v>45627</v>
      </c>
      <c r="K932" s="26" t="str">
        <f t="shared" si="87"/>
        <v>Basic</v>
      </c>
      <c r="L932" s="26" t="str">
        <f t="shared" si="88"/>
        <v>Monthly</v>
      </c>
      <c r="M932" s="26">
        <f t="shared" si="89"/>
        <v>45474</v>
      </c>
      <c r="N932" s="26">
        <f t="shared" si="90"/>
        <v>45566</v>
      </c>
      <c r="O932" s="26">
        <f t="shared" si="90"/>
        <v>45597</v>
      </c>
      <c r="P932" t="str">
        <f>IF(AND('Customer LTV'!$D$5&gt;=$N932,'Customer LTV'!$D$5&lt;$O932),"Y","N")</f>
        <v>N</v>
      </c>
      <c r="Q932" t="str">
        <f>IF(AND('Customer LTV'!$D$6&gt;=$N932,'Customer LTV'!$D$6&lt;$O932),"Y","N")</f>
        <v>N</v>
      </c>
      <c r="R932" t="str">
        <f>INDEX(customers!$F:$F,MATCH(subscriptions!$B932,customers!$A:$A,0))</f>
        <v>Healthcare</v>
      </c>
      <c r="S932" t="str">
        <f>INDEX(customers!$I:$I,MATCH(subscriptions!$B932,customers!$A:$A,0))</f>
        <v>Social Media</v>
      </c>
    </row>
    <row r="933" spans="1:19" x14ac:dyDescent="0.25">
      <c r="A933" t="s">
        <v>2833</v>
      </c>
      <c r="B933" t="s">
        <v>2822</v>
      </c>
      <c r="C933" t="s">
        <v>17</v>
      </c>
      <c r="D933" t="s">
        <v>4</v>
      </c>
      <c r="E933" s="26">
        <v>45627</v>
      </c>
      <c r="F933" s="26">
        <v>45657</v>
      </c>
      <c r="G933" t="s">
        <v>53</v>
      </c>
      <c r="H933">
        <v>75</v>
      </c>
      <c r="I933" s="26">
        <f t="shared" si="85"/>
        <v>45503</v>
      </c>
      <c r="J933" s="26">
        <f t="shared" si="86"/>
        <v>45627</v>
      </c>
      <c r="K933" s="26" t="str">
        <f t="shared" si="87"/>
        <v>Basic</v>
      </c>
      <c r="L933" s="26" t="str">
        <f t="shared" si="88"/>
        <v>Monthly</v>
      </c>
      <c r="M933" s="26">
        <f t="shared" si="89"/>
        <v>45474</v>
      </c>
      <c r="N933" s="26">
        <f t="shared" si="90"/>
        <v>45627</v>
      </c>
      <c r="O933" s="26">
        <f t="shared" si="90"/>
        <v>45627</v>
      </c>
      <c r="P933" t="str">
        <f>IF(AND('Customer LTV'!$D$5&gt;=$N933,'Customer LTV'!$D$5&lt;$O933),"Y","N")</f>
        <v>N</v>
      </c>
      <c r="Q933" t="str">
        <f>IF(AND('Customer LTV'!$D$6&gt;=$N933,'Customer LTV'!$D$6&lt;$O933),"Y","N")</f>
        <v>N</v>
      </c>
      <c r="R933" t="str">
        <f>INDEX(customers!$F:$F,MATCH(subscriptions!$B933,customers!$A:$A,0))</f>
        <v>Healthcare</v>
      </c>
      <c r="S933" t="str">
        <f>INDEX(customers!$I:$I,MATCH(subscriptions!$B933,customers!$A:$A,0))</f>
        <v>Social Media</v>
      </c>
    </row>
    <row r="934" spans="1:19" x14ac:dyDescent="0.25">
      <c r="A934" t="s">
        <v>1336</v>
      </c>
      <c r="B934" t="s">
        <v>1335</v>
      </c>
      <c r="C934" t="s">
        <v>18</v>
      </c>
      <c r="D934" t="s">
        <v>5</v>
      </c>
      <c r="E934" s="26">
        <v>45399</v>
      </c>
      <c r="F934" s="26">
        <v>45658</v>
      </c>
      <c r="G934" t="s">
        <v>53</v>
      </c>
      <c r="H934">
        <v>120</v>
      </c>
      <c r="I934" s="26">
        <f t="shared" si="85"/>
        <v>45399</v>
      </c>
      <c r="J934" s="26">
        <f t="shared" si="86"/>
        <v>45399</v>
      </c>
      <c r="K934" s="26" t="str">
        <f t="shared" si="87"/>
        <v>Pro</v>
      </c>
      <c r="L934" s="26" t="str">
        <f t="shared" si="88"/>
        <v>Annual</v>
      </c>
      <c r="M934" s="26">
        <f t="shared" si="89"/>
        <v>45383</v>
      </c>
      <c r="N934" s="26">
        <f t="shared" si="90"/>
        <v>45383</v>
      </c>
      <c r="O934" s="26">
        <f t="shared" si="90"/>
        <v>45658</v>
      </c>
      <c r="P934" t="str">
        <f>IF(AND('Customer LTV'!$D$5&gt;=$N934,'Customer LTV'!$D$5&lt;$O934),"Y","N")</f>
        <v>N</v>
      </c>
      <c r="Q934" t="str">
        <f>IF(AND('Customer LTV'!$D$6&gt;=$N934,'Customer LTV'!$D$6&lt;$O934),"Y","N")</f>
        <v>N</v>
      </c>
      <c r="R934" t="str">
        <f>INDEX(customers!$F:$F,MATCH(subscriptions!$B934,customers!$A:$A,0))</f>
        <v>Healthcare</v>
      </c>
      <c r="S934" t="str">
        <f>INDEX(customers!$I:$I,MATCH(subscriptions!$B934,customers!$A:$A,0))</f>
        <v>Paid Search</v>
      </c>
    </row>
    <row r="935" spans="1:19" x14ac:dyDescent="0.25">
      <c r="A935" t="s">
        <v>3277</v>
      </c>
      <c r="B935" t="s">
        <v>3276</v>
      </c>
      <c r="C935" t="s">
        <v>17</v>
      </c>
      <c r="D935" t="s">
        <v>4</v>
      </c>
      <c r="E935" s="26">
        <v>45146</v>
      </c>
      <c r="F935" s="26">
        <v>45176</v>
      </c>
      <c r="G935" t="s">
        <v>53</v>
      </c>
      <c r="H935">
        <v>75</v>
      </c>
      <c r="I935" s="26">
        <f t="shared" si="85"/>
        <v>45146</v>
      </c>
      <c r="J935" s="26">
        <f t="shared" si="86"/>
        <v>45642</v>
      </c>
      <c r="K935" s="26" t="str">
        <f t="shared" si="87"/>
        <v>Basic</v>
      </c>
      <c r="L935" s="26" t="str">
        <f t="shared" si="88"/>
        <v>Monthly</v>
      </c>
      <c r="M935" s="26">
        <f t="shared" si="89"/>
        <v>45139</v>
      </c>
      <c r="N935" s="26">
        <f t="shared" si="90"/>
        <v>45139</v>
      </c>
      <c r="O935" s="26">
        <f t="shared" si="90"/>
        <v>45170</v>
      </c>
      <c r="P935" t="str">
        <f>IF(AND('Customer LTV'!$D$5&gt;=$N935,'Customer LTV'!$D$5&lt;$O935),"Y","N")</f>
        <v>N</v>
      </c>
      <c r="Q935" t="str">
        <f>IF(AND('Customer LTV'!$D$6&gt;=$N935,'Customer LTV'!$D$6&lt;$O935),"Y","N")</f>
        <v>N</v>
      </c>
      <c r="R935" t="str">
        <f>INDEX(customers!$F:$F,MATCH(subscriptions!$B935,customers!$A:$A,0))</f>
        <v>Other</v>
      </c>
      <c r="S935" t="str">
        <f>INDEX(customers!$I:$I,MATCH(subscriptions!$B935,customers!$A:$A,0))</f>
        <v>Email</v>
      </c>
    </row>
    <row r="936" spans="1:19" x14ac:dyDescent="0.25">
      <c r="A936" t="s">
        <v>3279</v>
      </c>
      <c r="B936" t="s">
        <v>3276</v>
      </c>
      <c r="C936" t="s">
        <v>17</v>
      </c>
      <c r="D936" t="s">
        <v>4</v>
      </c>
      <c r="E936" s="26">
        <v>45177</v>
      </c>
      <c r="F936" s="26">
        <v>45207</v>
      </c>
      <c r="G936" t="s">
        <v>53</v>
      </c>
      <c r="H936">
        <v>75</v>
      </c>
      <c r="I936" s="26">
        <f t="shared" si="85"/>
        <v>45146</v>
      </c>
      <c r="J936" s="26">
        <f t="shared" si="86"/>
        <v>45642</v>
      </c>
      <c r="K936" s="26" t="str">
        <f t="shared" si="87"/>
        <v>Basic</v>
      </c>
      <c r="L936" s="26" t="str">
        <f t="shared" si="88"/>
        <v>Monthly</v>
      </c>
      <c r="M936" s="26">
        <f t="shared" si="89"/>
        <v>45139</v>
      </c>
      <c r="N936" s="26">
        <f t="shared" si="90"/>
        <v>45170</v>
      </c>
      <c r="O936" s="26">
        <f t="shared" si="90"/>
        <v>45200</v>
      </c>
      <c r="P936" t="str">
        <f>IF(AND('Customer LTV'!$D$5&gt;=$N936,'Customer LTV'!$D$5&lt;$O936),"Y","N")</f>
        <v>N</v>
      </c>
      <c r="Q936" t="str">
        <f>IF(AND('Customer LTV'!$D$6&gt;=$N936,'Customer LTV'!$D$6&lt;$O936),"Y","N")</f>
        <v>N</v>
      </c>
      <c r="R936" t="str">
        <f>INDEX(customers!$F:$F,MATCH(subscriptions!$B936,customers!$A:$A,0))</f>
        <v>Other</v>
      </c>
      <c r="S936" t="str">
        <f>INDEX(customers!$I:$I,MATCH(subscriptions!$B936,customers!$A:$A,0))</f>
        <v>Email</v>
      </c>
    </row>
    <row r="937" spans="1:19" x14ac:dyDescent="0.25">
      <c r="A937" t="s">
        <v>3282</v>
      </c>
      <c r="B937" t="s">
        <v>3276</v>
      </c>
      <c r="C937" t="s">
        <v>17</v>
      </c>
      <c r="D937" t="s">
        <v>4</v>
      </c>
      <c r="E937" s="26">
        <v>45208</v>
      </c>
      <c r="F937" s="26">
        <v>45238</v>
      </c>
      <c r="G937" t="s">
        <v>53</v>
      </c>
      <c r="H937">
        <v>75</v>
      </c>
      <c r="I937" s="26">
        <f t="shared" si="85"/>
        <v>45146</v>
      </c>
      <c r="J937" s="26">
        <f t="shared" si="86"/>
        <v>45642</v>
      </c>
      <c r="K937" s="26" t="str">
        <f t="shared" si="87"/>
        <v>Basic</v>
      </c>
      <c r="L937" s="26" t="str">
        <f t="shared" si="88"/>
        <v>Monthly</v>
      </c>
      <c r="M937" s="26">
        <f t="shared" si="89"/>
        <v>45139</v>
      </c>
      <c r="N937" s="26">
        <f t="shared" si="90"/>
        <v>45200</v>
      </c>
      <c r="O937" s="26">
        <f t="shared" si="90"/>
        <v>45231</v>
      </c>
      <c r="P937" t="str">
        <f>IF(AND('Customer LTV'!$D$5&gt;=$N937,'Customer LTV'!$D$5&lt;$O937),"Y","N")</f>
        <v>N</v>
      </c>
      <c r="Q937" t="str">
        <f>IF(AND('Customer LTV'!$D$6&gt;=$N937,'Customer LTV'!$D$6&lt;$O937),"Y","N")</f>
        <v>N</v>
      </c>
      <c r="R937" t="str">
        <f>INDEX(customers!$F:$F,MATCH(subscriptions!$B937,customers!$A:$A,0))</f>
        <v>Other</v>
      </c>
      <c r="S937" t="str">
        <f>INDEX(customers!$I:$I,MATCH(subscriptions!$B937,customers!$A:$A,0))</f>
        <v>Email</v>
      </c>
    </row>
    <row r="938" spans="1:19" x14ac:dyDescent="0.25">
      <c r="A938" t="s">
        <v>3284</v>
      </c>
      <c r="B938" t="s">
        <v>3276</v>
      </c>
      <c r="C938" t="s">
        <v>17</v>
      </c>
      <c r="D938" t="s">
        <v>4</v>
      </c>
      <c r="E938" s="26">
        <v>45239</v>
      </c>
      <c r="F938" s="26">
        <v>45269</v>
      </c>
      <c r="G938" t="s">
        <v>53</v>
      </c>
      <c r="H938">
        <v>75</v>
      </c>
      <c r="I938" s="26">
        <f t="shared" si="85"/>
        <v>45146</v>
      </c>
      <c r="J938" s="26">
        <f t="shared" si="86"/>
        <v>45642</v>
      </c>
      <c r="K938" s="26" t="str">
        <f t="shared" si="87"/>
        <v>Basic</v>
      </c>
      <c r="L938" s="26" t="str">
        <f t="shared" si="88"/>
        <v>Monthly</v>
      </c>
      <c r="M938" s="26">
        <f t="shared" si="89"/>
        <v>45139</v>
      </c>
      <c r="N938" s="26">
        <f t="shared" si="90"/>
        <v>45231</v>
      </c>
      <c r="O938" s="26">
        <f t="shared" si="90"/>
        <v>45261</v>
      </c>
      <c r="P938" t="str">
        <f>IF(AND('Customer LTV'!$D$5&gt;=$N938,'Customer LTV'!$D$5&lt;$O938),"Y","N")</f>
        <v>N</v>
      </c>
      <c r="Q938" t="str">
        <f>IF(AND('Customer LTV'!$D$6&gt;=$N938,'Customer LTV'!$D$6&lt;$O938),"Y","N")</f>
        <v>N</v>
      </c>
      <c r="R938" t="str">
        <f>INDEX(customers!$F:$F,MATCH(subscriptions!$B938,customers!$A:$A,0))</f>
        <v>Other</v>
      </c>
      <c r="S938" t="str">
        <f>INDEX(customers!$I:$I,MATCH(subscriptions!$B938,customers!$A:$A,0))</f>
        <v>Email</v>
      </c>
    </row>
    <row r="939" spans="1:19" x14ac:dyDescent="0.25">
      <c r="A939" t="s">
        <v>3287</v>
      </c>
      <c r="B939" t="s">
        <v>3276</v>
      </c>
      <c r="C939" t="s">
        <v>17</v>
      </c>
      <c r="D939" t="s">
        <v>4</v>
      </c>
      <c r="E939" s="26">
        <v>45270</v>
      </c>
      <c r="F939" s="26">
        <v>45300</v>
      </c>
      <c r="G939" t="s">
        <v>53</v>
      </c>
      <c r="H939">
        <v>75</v>
      </c>
      <c r="I939" s="26">
        <f t="shared" si="85"/>
        <v>45146</v>
      </c>
      <c r="J939" s="26">
        <f t="shared" si="86"/>
        <v>45642</v>
      </c>
      <c r="K939" s="26" t="str">
        <f t="shared" si="87"/>
        <v>Basic</v>
      </c>
      <c r="L939" s="26" t="str">
        <f t="shared" si="88"/>
        <v>Monthly</v>
      </c>
      <c r="M939" s="26">
        <f t="shared" si="89"/>
        <v>45139</v>
      </c>
      <c r="N939" s="26">
        <f t="shared" si="90"/>
        <v>45261</v>
      </c>
      <c r="O939" s="26">
        <f t="shared" si="90"/>
        <v>45292</v>
      </c>
      <c r="P939" t="str">
        <f>IF(AND('Customer LTV'!$D$5&gt;=$N939,'Customer LTV'!$D$5&lt;$O939),"Y","N")</f>
        <v>N</v>
      </c>
      <c r="Q939" t="str">
        <f>IF(AND('Customer LTV'!$D$6&gt;=$N939,'Customer LTV'!$D$6&lt;$O939),"Y","N")</f>
        <v>Y</v>
      </c>
      <c r="R939" t="str">
        <f>INDEX(customers!$F:$F,MATCH(subscriptions!$B939,customers!$A:$A,0))</f>
        <v>Other</v>
      </c>
      <c r="S939" t="str">
        <f>INDEX(customers!$I:$I,MATCH(subscriptions!$B939,customers!$A:$A,0))</f>
        <v>Email</v>
      </c>
    </row>
    <row r="940" spans="1:19" x14ac:dyDescent="0.25">
      <c r="A940" t="s">
        <v>3289</v>
      </c>
      <c r="B940" t="s">
        <v>3276</v>
      </c>
      <c r="C940" t="s">
        <v>17</v>
      </c>
      <c r="D940" t="s">
        <v>4</v>
      </c>
      <c r="E940" s="26">
        <v>45301</v>
      </c>
      <c r="F940" s="26">
        <v>45331</v>
      </c>
      <c r="G940" t="s">
        <v>53</v>
      </c>
      <c r="H940">
        <v>75</v>
      </c>
      <c r="I940" s="26">
        <f t="shared" si="85"/>
        <v>45146</v>
      </c>
      <c r="J940" s="26">
        <f t="shared" si="86"/>
        <v>45642</v>
      </c>
      <c r="K940" s="26" t="str">
        <f t="shared" si="87"/>
        <v>Basic</v>
      </c>
      <c r="L940" s="26" t="str">
        <f t="shared" si="88"/>
        <v>Monthly</v>
      </c>
      <c r="M940" s="26">
        <f t="shared" si="89"/>
        <v>45139</v>
      </c>
      <c r="N940" s="26">
        <f t="shared" si="90"/>
        <v>45292</v>
      </c>
      <c r="O940" s="26">
        <f t="shared" si="90"/>
        <v>45323</v>
      </c>
      <c r="P940" t="str">
        <f>IF(AND('Customer LTV'!$D$5&gt;=$N940,'Customer LTV'!$D$5&lt;$O940),"Y","N")</f>
        <v>N</v>
      </c>
      <c r="Q940" t="str">
        <f>IF(AND('Customer LTV'!$D$6&gt;=$N940,'Customer LTV'!$D$6&lt;$O940),"Y","N")</f>
        <v>N</v>
      </c>
      <c r="R940" t="str">
        <f>INDEX(customers!$F:$F,MATCH(subscriptions!$B940,customers!$A:$A,0))</f>
        <v>Other</v>
      </c>
      <c r="S940" t="str">
        <f>INDEX(customers!$I:$I,MATCH(subscriptions!$B940,customers!$A:$A,0))</f>
        <v>Email</v>
      </c>
    </row>
    <row r="941" spans="1:19" x14ac:dyDescent="0.25">
      <c r="A941" t="s">
        <v>3291</v>
      </c>
      <c r="B941" t="s">
        <v>3276</v>
      </c>
      <c r="C941" t="s">
        <v>17</v>
      </c>
      <c r="D941" t="s">
        <v>4</v>
      </c>
      <c r="E941" s="26">
        <v>45332</v>
      </c>
      <c r="F941" s="26">
        <v>45362</v>
      </c>
      <c r="G941" t="s">
        <v>53</v>
      </c>
      <c r="H941">
        <v>75</v>
      </c>
      <c r="I941" s="26">
        <f t="shared" si="85"/>
        <v>45146</v>
      </c>
      <c r="J941" s="26">
        <f t="shared" si="86"/>
        <v>45642</v>
      </c>
      <c r="K941" s="26" t="str">
        <f t="shared" si="87"/>
        <v>Basic</v>
      </c>
      <c r="L941" s="26" t="str">
        <f t="shared" si="88"/>
        <v>Monthly</v>
      </c>
      <c r="M941" s="26">
        <f t="shared" si="89"/>
        <v>45139</v>
      </c>
      <c r="N941" s="26">
        <f t="shared" si="90"/>
        <v>45323</v>
      </c>
      <c r="O941" s="26">
        <f t="shared" si="90"/>
        <v>45352</v>
      </c>
      <c r="P941" t="str">
        <f>IF(AND('Customer LTV'!$D$5&gt;=$N941,'Customer LTV'!$D$5&lt;$O941),"Y","N")</f>
        <v>N</v>
      </c>
      <c r="Q941" t="str">
        <f>IF(AND('Customer LTV'!$D$6&gt;=$N941,'Customer LTV'!$D$6&lt;$O941),"Y","N")</f>
        <v>N</v>
      </c>
      <c r="R941" t="str">
        <f>INDEX(customers!$F:$F,MATCH(subscriptions!$B941,customers!$A:$A,0))</f>
        <v>Other</v>
      </c>
      <c r="S941" t="str">
        <f>INDEX(customers!$I:$I,MATCH(subscriptions!$B941,customers!$A:$A,0))</f>
        <v>Email</v>
      </c>
    </row>
    <row r="942" spans="1:19" x14ac:dyDescent="0.25">
      <c r="A942" t="s">
        <v>3294</v>
      </c>
      <c r="B942" t="s">
        <v>3276</v>
      </c>
      <c r="C942" t="s">
        <v>17</v>
      </c>
      <c r="D942" t="s">
        <v>4</v>
      </c>
      <c r="E942" s="26">
        <v>45363</v>
      </c>
      <c r="F942" s="26">
        <v>45393</v>
      </c>
      <c r="G942" t="s">
        <v>53</v>
      </c>
      <c r="H942">
        <v>75</v>
      </c>
      <c r="I942" s="26">
        <f t="shared" si="85"/>
        <v>45146</v>
      </c>
      <c r="J942" s="26">
        <f t="shared" si="86"/>
        <v>45642</v>
      </c>
      <c r="K942" s="26" t="str">
        <f t="shared" si="87"/>
        <v>Basic</v>
      </c>
      <c r="L942" s="26" t="str">
        <f t="shared" si="88"/>
        <v>Monthly</v>
      </c>
      <c r="M942" s="26">
        <f t="shared" si="89"/>
        <v>45139</v>
      </c>
      <c r="N942" s="26">
        <f t="shared" si="90"/>
        <v>45352</v>
      </c>
      <c r="O942" s="26">
        <f t="shared" si="90"/>
        <v>45383</v>
      </c>
      <c r="P942" t="str">
        <f>IF(AND('Customer LTV'!$D$5&gt;=$N942,'Customer LTV'!$D$5&lt;$O942),"Y","N")</f>
        <v>N</v>
      </c>
      <c r="Q942" t="str">
        <f>IF(AND('Customer LTV'!$D$6&gt;=$N942,'Customer LTV'!$D$6&lt;$O942),"Y","N")</f>
        <v>N</v>
      </c>
      <c r="R942" t="str">
        <f>INDEX(customers!$F:$F,MATCH(subscriptions!$B942,customers!$A:$A,0))</f>
        <v>Other</v>
      </c>
      <c r="S942" t="str">
        <f>INDEX(customers!$I:$I,MATCH(subscriptions!$B942,customers!$A:$A,0))</f>
        <v>Email</v>
      </c>
    </row>
    <row r="943" spans="1:19" x14ac:dyDescent="0.25">
      <c r="A943" t="s">
        <v>3296</v>
      </c>
      <c r="B943" t="s">
        <v>3276</v>
      </c>
      <c r="C943" t="s">
        <v>17</v>
      </c>
      <c r="D943" t="s">
        <v>4</v>
      </c>
      <c r="E943" s="26">
        <v>45394</v>
      </c>
      <c r="F943" s="26">
        <v>45424</v>
      </c>
      <c r="G943" t="s">
        <v>53</v>
      </c>
      <c r="H943">
        <v>75</v>
      </c>
      <c r="I943" s="26">
        <f t="shared" si="85"/>
        <v>45146</v>
      </c>
      <c r="J943" s="26">
        <f t="shared" si="86"/>
        <v>45642</v>
      </c>
      <c r="K943" s="26" t="str">
        <f t="shared" si="87"/>
        <v>Basic</v>
      </c>
      <c r="L943" s="26" t="str">
        <f t="shared" si="88"/>
        <v>Monthly</v>
      </c>
      <c r="M943" s="26">
        <f t="shared" si="89"/>
        <v>45139</v>
      </c>
      <c r="N943" s="26">
        <f t="shared" si="90"/>
        <v>45383</v>
      </c>
      <c r="O943" s="26">
        <f t="shared" si="90"/>
        <v>45413</v>
      </c>
      <c r="P943" t="str">
        <f>IF(AND('Customer LTV'!$D$5&gt;=$N943,'Customer LTV'!$D$5&lt;$O943),"Y","N")</f>
        <v>N</v>
      </c>
      <c r="Q943" t="str">
        <f>IF(AND('Customer LTV'!$D$6&gt;=$N943,'Customer LTV'!$D$6&lt;$O943),"Y","N")</f>
        <v>N</v>
      </c>
      <c r="R943" t="str">
        <f>INDEX(customers!$F:$F,MATCH(subscriptions!$B943,customers!$A:$A,0))</f>
        <v>Other</v>
      </c>
      <c r="S943" t="str">
        <f>INDEX(customers!$I:$I,MATCH(subscriptions!$B943,customers!$A:$A,0))</f>
        <v>Email</v>
      </c>
    </row>
    <row r="944" spans="1:19" x14ac:dyDescent="0.25">
      <c r="A944" t="s">
        <v>3299</v>
      </c>
      <c r="B944" t="s">
        <v>3276</v>
      </c>
      <c r="C944" t="s">
        <v>17</v>
      </c>
      <c r="D944" t="s">
        <v>4</v>
      </c>
      <c r="E944" s="26">
        <v>45425</v>
      </c>
      <c r="F944" s="26">
        <v>45455</v>
      </c>
      <c r="G944" t="s">
        <v>53</v>
      </c>
      <c r="H944">
        <v>75</v>
      </c>
      <c r="I944" s="26">
        <f t="shared" si="85"/>
        <v>45146</v>
      </c>
      <c r="J944" s="26">
        <f t="shared" si="86"/>
        <v>45642</v>
      </c>
      <c r="K944" s="26" t="str">
        <f t="shared" si="87"/>
        <v>Basic</v>
      </c>
      <c r="L944" s="26" t="str">
        <f t="shared" si="88"/>
        <v>Monthly</v>
      </c>
      <c r="M944" s="26">
        <f t="shared" si="89"/>
        <v>45139</v>
      </c>
      <c r="N944" s="26">
        <f t="shared" si="90"/>
        <v>45413</v>
      </c>
      <c r="O944" s="26">
        <f t="shared" si="90"/>
        <v>45444</v>
      </c>
      <c r="P944" t="str">
        <f>IF(AND('Customer LTV'!$D$5&gt;=$N944,'Customer LTV'!$D$5&lt;$O944),"Y","N")</f>
        <v>N</v>
      </c>
      <c r="Q944" t="str">
        <f>IF(AND('Customer LTV'!$D$6&gt;=$N944,'Customer LTV'!$D$6&lt;$O944),"Y","N")</f>
        <v>N</v>
      </c>
      <c r="R944" t="str">
        <f>INDEX(customers!$F:$F,MATCH(subscriptions!$B944,customers!$A:$A,0))</f>
        <v>Other</v>
      </c>
      <c r="S944" t="str">
        <f>INDEX(customers!$I:$I,MATCH(subscriptions!$B944,customers!$A:$A,0))</f>
        <v>Email</v>
      </c>
    </row>
    <row r="945" spans="1:19" x14ac:dyDescent="0.25">
      <c r="A945" t="s">
        <v>3301</v>
      </c>
      <c r="B945" t="s">
        <v>3276</v>
      </c>
      <c r="C945" t="s">
        <v>17</v>
      </c>
      <c r="D945" t="s">
        <v>4</v>
      </c>
      <c r="E945" s="26">
        <v>45456</v>
      </c>
      <c r="F945" s="26">
        <v>45486</v>
      </c>
      <c r="G945" t="s">
        <v>53</v>
      </c>
      <c r="H945">
        <v>75</v>
      </c>
      <c r="I945" s="26">
        <f t="shared" si="85"/>
        <v>45146</v>
      </c>
      <c r="J945" s="26">
        <f t="shared" si="86"/>
        <v>45642</v>
      </c>
      <c r="K945" s="26" t="str">
        <f t="shared" si="87"/>
        <v>Basic</v>
      </c>
      <c r="L945" s="26" t="str">
        <f t="shared" si="88"/>
        <v>Monthly</v>
      </c>
      <c r="M945" s="26">
        <f t="shared" si="89"/>
        <v>45139</v>
      </c>
      <c r="N945" s="26">
        <f t="shared" si="90"/>
        <v>45444</v>
      </c>
      <c r="O945" s="26">
        <f t="shared" si="90"/>
        <v>45474</v>
      </c>
      <c r="P945" t="str">
        <f>IF(AND('Customer LTV'!$D$5&gt;=$N945,'Customer LTV'!$D$5&lt;$O945),"Y","N")</f>
        <v>N</v>
      </c>
      <c r="Q945" t="str">
        <f>IF(AND('Customer LTV'!$D$6&gt;=$N945,'Customer LTV'!$D$6&lt;$O945),"Y","N")</f>
        <v>N</v>
      </c>
      <c r="R945" t="str">
        <f>INDEX(customers!$F:$F,MATCH(subscriptions!$B945,customers!$A:$A,0))</f>
        <v>Other</v>
      </c>
      <c r="S945" t="str">
        <f>INDEX(customers!$I:$I,MATCH(subscriptions!$B945,customers!$A:$A,0))</f>
        <v>Email</v>
      </c>
    </row>
    <row r="946" spans="1:19" x14ac:dyDescent="0.25">
      <c r="A946" t="s">
        <v>3304</v>
      </c>
      <c r="B946" t="s">
        <v>3276</v>
      </c>
      <c r="C946" t="s">
        <v>17</v>
      </c>
      <c r="D946" t="s">
        <v>4</v>
      </c>
      <c r="E946" s="26">
        <v>45487</v>
      </c>
      <c r="F946" s="26">
        <v>45517</v>
      </c>
      <c r="G946" t="s">
        <v>53</v>
      </c>
      <c r="H946">
        <v>75</v>
      </c>
      <c r="I946" s="26">
        <f t="shared" si="85"/>
        <v>45146</v>
      </c>
      <c r="J946" s="26">
        <f t="shared" si="86"/>
        <v>45642</v>
      </c>
      <c r="K946" s="26" t="str">
        <f t="shared" si="87"/>
        <v>Basic</v>
      </c>
      <c r="L946" s="26" t="str">
        <f t="shared" si="88"/>
        <v>Monthly</v>
      </c>
      <c r="M946" s="26">
        <f t="shared" si="89"/>
        <v>45139</v>
      </c>
      <c r="N946" s="26">
        <f t="shared" si="90"/>
        <v>45474</v>
      </c>
      <c r="O946" s="26">
        <f t="shared" si="90"/>
        <v>45505</v>
      </c>
      <c r="P946" t="str">
        <f>IF(AND('Customer LTV'!$D$5&gt;=$N946,'Customer LTV'!$D$5&lt;$O946),"Y","N")</f>
        <v>N</v>
      </c>
      <c r="Q946" t="str">
        <f>IF(AND('Customer LTV'!$D$6&gt;=$N946,'Customer LTV'!$D$6&lt;$O946),"Y","N")</f>
        <v>N</v>
      </c>
      <c r="R946" t="str">
        <f>INDEX(customers!$F:$F,MATCH(subscriptions!$B946,customers!$A:$A,0))</f>
        <v>Other</v>
      </c>
      <c r="S946" t="str">
        <f>INDEX(customers!$I:$I,MATCH(subscriptions!$B946,customers!$A:$A,0))</f>
        <v>Email</v>
      </c>
    </row>
    <row r="947" spans="1:19" x14ac:dyDescent="0.25">
      <c r="A947" t="s">
        <v>3306</v>
      </c>
      <c r="B947" t="s">
        <v>3276</v>
      </c>
      <c r="C947" t="s">
        <v>17</v>
      </c>
      <c r="D947" t="s">
        <v>4</v>
      </c>
      <c r="E947" s="26">
        <v>45518</v>
      </c>
      <c r="F947" s="26">
        <v>45548</v>
      </c>
      <c r="G947" t="s">
        <v>53</v>
      </c>
      <c r="H947">
        <v>75</v>
      </c>
      <c r="I947" s="26">
        <f t="shared" si="85"/>
        <v>45146</v>
      </c>
      <c r="J947" s="26">
        <f t="shared" si="86"/>
        <v>45642</v>
      </c>
      <c r="K947" s="26" t="str">
        <f t="shared" si="87"/>
        <v>Basic</v>
      </c>
      <c r="L947" s="26" t="str">
        <f t="shared" si="88"/>
        <v>Monthly</v>
      </c>
      <c r="M947" s="26">
        <f t="shared" si="89"/>
        <v>45139</v>
      </c>
      <c r="N947" s="26">
        <f t="shared" si="90"/>
        <v>45505</v>
      </c>
      <c r="O947" s="26">
        <f t="shared" si="90"/>
        <v>45536</v>
      </c>
      <c r="P947" t="str">
        <f>IF(AND('Customer LTV'!$D$5&gt;=$N947,'Customer LTV'!$D$5&lt;$O947),"Y","N")</f>
        <v>N</v>
      </c>
      <c r="Q947" t="str">
        <f>IF(AND('Customer LTV'!$D$6&gt;=$N947,'Customer LTV'!$D$6&lt;$O947),"Y","N")</f>
        <v>N</v>
      </c>
      <c r="R947" t="str">
        <f>INDEX(customers!$F:$F,MATCH(subscriptions!$B947,customers!$A:$A,0))</f>
        <v>Other</v>
      </c>
      <c r="S947" t="str">
        <f>INDEX(customers!$I:$I,MATCH(subscriptions!$B947,customers!$A:$A,0))</f>
        <v>Email</v>
      </c>
    </row>
    <row r="948" spans="1:19" x14ac:dyDescent="0.25">
      <c r="A948" t="s">
        <v>3308</v>
      </c>
      <c r="B948" t="s">
        <v>3276</v>
      </c>
      <c r="C948" t="s">
        <v>17</v>
      </c>
      <c r="D948" t="s">
        <v>4</v>
      </c>
      <c r="E948" s="26">
        <v>45549</v>
      </c>
      <c r="F948" s="26">
        <v>45579</v>
      </c>
      <c r="G948" t="s">
        <v>55</v>
      </c>
      <c r="H948">
        <v>75</v>
      </c>
      <c r="I948" s="26">
        <f t="shared" si="85"/>
        <v>45146</v>
      </c>
      <c r="J948" s="26">
        <f t="shared" si="86"/>
        <v>45642</v>
      </c>
      <c r="K948" s="26" t="str">
        <f t="shared" si="87"/>
        <v>Basic</v>
      </c>
      <c r="L948" s="26" t="str">
        <f t="shared" si="88"/>
        <v>Monthly</v>
      </c>
      <c r="M948" s="26">
        <f t="shared" si="89"/>
        <v>45139</v>
      </c>
      <c r="N948" s="26">
        <f t="shared" si="90"/>
        <v>45536</v>
      </c>
      <c r="O948" s="26">
        <f t="shared" si="90"/>
        <v>45566</v>
      </c>
      <c r="P948" t="str">
        <f>IF(AND('Customer LTV'!$D$5&gt;=$N948,'Customer LTV'!$D$5&lt;$O948),"Y","N")</f>
        <v>N</v>
      </c>
      <c r="Q948" t="str">
        <f>IF(AND('Customer LTV'!$D$6&gt;=$N948,'Customer LTV'!$D$6&lt;$O948),"Y","N")</f>
        <v>N</v>
      </c>
      <c r="R948" t="str">
        <f>INDEX(customers!$F:$F,MATCH(subscriptions!$B948,customers!$A:$A,0))</f>
        <v>Other</v>
      </c>
      <c r="S948" t="str">
        <f>INDEX(customers!$I:$I,MATCH(subscriptions!$B948,customers!$A:$A,0))</f>
        <v>Email</v>
      </c>
    </row>
    <row r="949" spans="1:19" x14ac:dyDescent="0.25">
      <c r="A949" t="s">
        <v>3311</v>
      </c>
      <c r="B949" t="s">
        <v>3276</v>
      </c>
      <c r="C949" t="s">
        <v>18</v>
      </c>
      <c r="D949" t="s">
        <v>4</v>
      </c>
      <c r="E949" s="26">
        <v>45580</v>
      </c>
      <c r="F949" s="26">
        <v>45610</v>
      </c>
      <c r="G949" t="s">
        <v>53</v>
      </c>
      <c r="H949">
        <v>135</v>
      </c>
      <c r="I949" s="26">
        <f t="shared" si="85"/>
        <v>45146</v>
      </c>
      <c r="J949" s="26">
        <f t="shared" si="86"/>
        <v>45642</v>
      </c>
      <c r="K949" s="26" t="str">
        <f t="shared" si="87"/>
        <v>Basic</v>
      </c>
      <c r="L949" s="26" t="str">
        <f t="shared" si="88"/>
        <v>Monthly</v>
      </c>
      <c r="M949" s="26">
        <f t="shared" si="89"/>
        <v>45139</v>
      </c>
      <c r="N949" s="26">
        <f t="shared" si="90"/>
        <v>45566</v>
      </c>
      <c r="O949" s="26">
        <f t="shared" si="90"/>
        <v>45597</v>
      </c>
      <c r="P949" t="str">
        <f>IF(AND('Customer LTV'!$D$5&gt;=$N949,'Customer LTV'!$D$5&lt;$O949),"Y","N")</f>
        <v>N</v>
      </c>
      <c r="Q949" t="str">
        <f>IF(AND('Customer LTV'!$D$6&gt;=$N949,'Customer LTV'!$D$6&lt;$O949),"Y","N")</f>
        <v>N</v>
      </c>
      <c r="R949" t="str">
        <f>INDEX(customers!$F:$F,MATCH(subscriptions!$B949,customers!$A:$A,0))</f>
        <v>Other</v>
      </c>
      <c r="S949" t="str">
        <f>INDEX(customers!$I:$I,MATCH(subscriptions!$B949,customers!$A:$A,0))</f>
        <v>Email</v>
      </c>
    </row>
    <row r="950" spans="1:19" x14ac:dyDescent="0.25">
      <c r="A950" t="s">
        <v>3313</v>
      </c>
      <c r="B950" t="s">
        <v>3276</v>
      </c>
      <c r="C950" t="s">
        <v>18</v>
      </c>
      <c r="D950" t="s">
        <v>4</v>
      </c>
      <c r="E950" s="26">
        <v>45611</v>
      </c>
      <c r="F950" s="26">
        <v>45641</v>
      </c>
      <c r="G950" t="s">
        <v>53</v>
      </c>
      <c r="H950">
        <v>135</v>
      </c>
      <c r="I950" s="26">
        <f t="shared" si="85"/>
        <v>45146</v>
      </c>
      <c r="J950" s="26">
        <f t="shared" si="86"/>
        <v>45642</v>
      </c>
      <c r="K950" s="26" t="str">
        <f t="shared" si="87"/>
        <v>Basic</v>
      </c>
      <c r="L950" s="26" t="str">
        <f t="shared" si="88"/>
        <v>Monthly</v>
      </c>
      <c r="M950" s="26">
        <f t="shared" si="89"/>
        <v>45139</v>
      </c>
      <c r="N950" s="26">
        <f t="shared" si="90"/>
        <v>45597</v>
      </c>
      <c r="O950" s="26">
        <f t="shared" si="90"/>
        <v>45627</v>
      </c>
      <c r="P950" t="str">
        <f>IF(AND('Customer LTV'!$D$5&gt;=$N950,'Customer LTV'!$D$5&lt;$O950),"Y","N")</f>
        <v>N</v>
      </c>
      <c r="Q950" t="str">
        <f>IF(AND('Customer LTV'!$D$6&gt;=$N950,'Customer LTV'!$D$6&lt;$O950),"Y","N")</f>
        <v>N</v>
      </c>
      <c r="R950" t="str">
        <f>INDEX(customers!$F:$F,MATCH(subscriptions!$B950,customers!$A:$A,0))</f>
        <v>Other</v>
      </c>
      <c r="S950" t="str">
        <f>INDEX(customers!$I:$I,MATCH(subscriptions!$B950,customers!$A:$A,0))</f>
        <v>Email</v>
      </c>
    </row>
    <row r="951" spans="1:19" x14ac:dyDescent="0.25">
      <c r="A951" t="s">
        <v>3316</v>
      </c>
      <c r="B951" t="s">
        <v>3276</v>
      </c>
      <c r="C951" t="s">
        <v>18</v>
      </c>
      <c r="D951" t="s">
        <v>4</v>
      </c>
      <c r="E951" s="26">
        <v>45642</v>
      </c>
      <c r="F951" s="26">
        <v>45658</v>
      </c>
      <c r="G951" t="s">
        <v>53</v>
      </c>
      <c r="H951">
        <v>135</v>
      </c>
      <c r="I951" s="26">
        <f t="shared" si="85"/>
        <v>45146</v>
      </c>
      <c r="J951" s="26">
        <f t="shared" si="86"/>
        <v>45642</v>
      </c>
      <c r="K951" s="26" t="str">
        <f t="shared" si="87"/>
        <v>Basic</v>
      </c>
      <c r="L951" s="26" t="str">
        <f t="shared" si="88"/>
        <v>Monthly</v>
      </c>
      <c r="M951" s="26">
        <f t="shared" si="89"/>
        <v>45139</v>
      </c>
      <c r="N951" s="26">
        <f t="shared" si="90"/>
        <v>45627</v>
      </c>
      <c r="O951" s="26">
        <f t="shared" si="90"/>
        <v>45658</v>
      </c>
      <c r="P951" t="str">
        <f>IF(AND('Customer LTV'!$D$5&gt;=$N951,'Customer LTV'!$D$5&lt;$O951),"Y","N")</f>
        <v>N</v>
      </c>
      <c r="Q951" t="str">
        <f>IF(AND('Customer LTV'!$D$6&gt;=$N951,'Customer LTV'!$D$6&lt;$O951),"Y","N")</f>
        <v>N</v>
      </c>
      <c r="R951" t="str">
        <f>INDEX(customers!$F:$F,MATCH(subscriptions!$B951,customers!$A:$A,0))</f>
        <v>Other</v>
      </c>
      <c r="S951" t="str">
        <f>INDEX(customers!$I:$I,MATCH(subscriptions!$B951,customers!$A:$A,0))</f>
        <v>Email</v>
      </c>
    </row>
    <row r="952" spans="1:19" x14ac:dyDescent="0.25">
      <c r="A952" t="s">
        <v>3664</v>
      </c>
      <c r="B952" t="s">
        <v>3663</v>
      </c>
      <c r="C952" t="s">
        <v>19</v>
      </c>
      <c r="D952" t="s">
        <v>4</v>
      </c>
      <c r="E952" s="26">
        <v>45363</v>
      </c>
      <c r="F952" s="26">
        <v>45393</v>
      </c>
      <c r="G952" t="s">
        <v>53</v>
      </c>
      <c r="H952">
        <v>315</v>
      </c>
      <c r="I952" s="26">
        <f t="shared" si="85"/>
        <v>45363</v>
      </c>
      <c r="J952" s="26">
        <f t="shared" si="86"/>
        <v>45642</v>
      </c>
      <c r="K952" s="26" t="str">
        <f t="shared" si="87"/>
        <v>Pro</v>
      </c>
      <c r="L952" s="26" t="str">
        <f t="shared" si="88"/>
        <v>Monthly</v>
      </c>
      <c r="M952" s="26">
        <f t="shared" si="89"/>
        <v>45352</v>
      </c>
      <c r="N952" s="26">
        <f t="shared" si="90"/>
        <v>45352</v>
      </c>
      <c r="O952" s="26">
        <f t="shared" si="90"/>
        <v>45383</v>
      </c>
      <c r="P952" t="str">
        <f>IF(AND('Customer LTV'!$D$5&gt;=$N952,'Customer LTV'!$D$5&lt;$O952),"Y","N")</f>
        <v>N</v>
      </c>
      <c r="Q952" t="str">
        <f>IF(AND('Customer LTV'!$D$6&gt;=$N952,'Customer LTV'!$D$6&lt;$O952),"Y","N")</f>
        <v>N</v>
      </c>
      <c r="R952" t="str">
        <f>INDEX(customers!$F:$F,MATCH(subscriptions!$B952,customers!$A:$A,0))</f>
        <v>Tech</v>
      </c>
      <c r="S952" t="str">
        <f>INDEX(customers!$I:$I,MATCH(subscriptions!$B952,customers!$A:$A,0))</f>
        <v>Affiliate</v>
      </c>
    </row>
    <row r="953" spans="1:19" x14ac:dyDescent="0.25">
      <c r="A953" t="s">
        <v>3666</v>
      </c>
      <c r="B953" t="s">
        <v>3663</v>
      </c>
      <c r="C953" t="s">
        <v>19</v>
      </c>
      <c r="D953" t="s">
        <v>4</v>
      </c>
      <c r="E953" s="26">
        <v>45394</v>
      </c>
      <c r="F953" s="26">
        <v>45424</v>
      </c>
      <c r="G953" t="s">
        <v>53</v>
      </c>
      <c r="H953">
        <v>315</v>
      </c>
      <c r="I953" s="26">
        <f t="shared" si="85"/>
        <v>45363</v>
      </c>
      <c r="J953" s="26">
        <f t="shared" si="86"/>
        <v>45642</v>
      </c>
      <c r="K953" s="26" t="str">
        <f t="shared" si="87"/>
        <v>Pro</v>
      </c>
      <c r="L953" s="26" t="str">
        <f t="shared" si="88"/>
        <v>Monthly</v>
      </c>
      <c r="M953" s="26">
        <f t="shared" si="89"/>
        <v>45352</v>
      </c>
      <c r="N953" s="26">
        <f t="shared" si="90"/>
        <v>45383</v>
      </c>
      <c r="O953" s="26">
        <f t="shared" si="90"/>
        <v>45413</v>
      </c>
      <c r="P953" t="str">
        <f>IF(AND('Customer LTV'!$D$5&gt;=$N953,'Customer LTV'!$D$5&lt;$O953),"Y","N")</f>
        <v>N</v>
      </c>
      <c r="Q953" t="str">
        <f>IF(AND('Customer LTV'!$D$6&gt;=$N953,'Customer LTV'!$D$6&lt;$O953),"Y","N")</f>
        <v>N</v>
      </c>
      <c r="R953" t="str">
        <f>INDEX(customers!$F:$F,MATCH(subscriptions!$B953,customers!$A:$A,0))</f>
        <v>Tech</v>
      </c>
      <c r="S953" t="str">
        <f>INDEX(customers!$I:$I,MATCH(subscriptions!$B953,customers!$A:$A,0))</f>
        <v>Affiliate</v>
      </c>
    </row>
    <row r="954" spans="1:19" x14ac:dyDescent="0.25">
      <c r="A954" t="s">
        <v>3669</v>
      </c>
      <c r="B954" t="s">
        <v>3663</v>
      </c>
      <c r="C954" t="s">
        <v>19</v>
      </c>
      <c r="D954" t="s">
        <v>4</v>
      </c>
      <c r="E954" s="26">
        <v>45425</v>
      </c>
      <c r="F954" s="26">
        <v>45455</v>
      </c>
      <c r="G954" t="s">
        <v>54</v>
      </c>
      <c r="H954">
        <v>315</v>
      </c>
      <c r="I954" s="26">
        <f t="shared" si="85"/>
        <v>45363</v>
      </c>
      <c r="J954" s="26">
        <f t="shared" si="86"/>
        <v>45642</v>
      </c>
      <c r="K954" s="26" t="str">
        <f t="shared" si="87"/>
        <v>Pro</v>
      </c>
      <c r="L954" s="26" t="str">
        <f t="shared" si="88"/>
        <v>Monthly</v>
      </c>
      <c r="M954" s="26">
        <f t="shared" si="89"/>
        <v>45352</v>
      </c>
      <c r="N954" s="26">
        <f t="shared" si="90"/>
        <v>45413</v>
      </c>
      <c r="O954" s="26">
        <f t="shared" si="90"/>
        <v>45444</v>
      </c>
      <c r="P954" t="str">
        <f>IF(AND('Customer LTV'!$D$5&gt;=$N954,'Customer LTV'!$D$5&lt;$O954),"Y","N")</f>
        <v>N</v>
      </c>
      <c r="Q954" t="str">
        <f>IF(AND('Customer LTV'!$D$6&gt;=$N954,'Customer LTV'!$D$6&lt;$O954),"Y","N")</f>
        <v>N</v>
      </c>
      <c r="R954" t="str">
        <f>INDEX(customers!$F:$F,MATCH(subscriptions!$B954,customers!$A:$A,0))</f>
        <v>Tech</v>
      </c>
      <c r="S954" t="str">
        <f>INDEX(customers!$I:$I,MATCH(subscriptions!$B954,customers!$A:$A,0))</f>
        <v>Affiliate</v>
      </c>
    </row>
    <row r="955" spans="1:19" x14ac:dyDescent="0.25">
      <c r="A955" t="s">
        <v>3671</v>
      </c>
      <c r="B955" t="s">
        <v>3663</v>
      </c>
      <c r="C955" t="s">
        <v>18</v>
      </c>
      <c r="D955" t="s">
        <v>4</v>
      </c>
      <c r="E955" s="26">
        <v>45456</v>
      </c>
      <c r="F955" s="26">
        <v>45486</v>
      </c>
      <c r="G955" t="s">
        <v>53</v>
      </c>
      <c r="H955">
        <v>135</v>
      </c>
      <c r="I955" s="26">
        <f t="shared" si="85"/>
        <v>45363</v>
      </c>
      <c r="J955" s="26">
        <f t="shared" si="86"/>
        <v>45642</v>
      </c>
      <c r="K955" s="26" t="str">
        <f t="shared" si="87"/>
        <v>Pro</v>
      </c>
      <c r="L955" s="26" t="str">
        <f t="shared" si="88"/>
        <v>Monthly</v>
      </c>
      <c r="M955" s="26">
        <f t="shared" si="89"/>
        <v>45352</v>
      </c>
      <c r="N955" s="26">
        <f t="shared" si="90"/>
        <v>45444</v>
      </c>
      <c r="O955" s="26">
        <f t="shared" si="90"/>
        <v>45474</v>
      </c>
      <c r="P955" t="str">
        <f>IF(AND('Customer LTV'!$D$5&gt;=$N955,'Customer LTV'!$D$5&lt;$O955),"Y","N")</f>
        <v>N</v>
      </c>
      <c r="Q955" t="str">
        <f>IF(AND('Customer LTV'!$D$6&gt;=$N955,'Customer LTV'!$D$6&lt;$O955),"Y","N")</f>
        <v>N</v>
      </c>
      <c r="R955" t="str">
        <f>INDEX(customers!$F:$F,MATCH(subscriptions!$B955,customers!$A:$A,0))</f>
        <v>Tech</v>
      </c>
      <c r="S955" t="str">
        <f>INDEX(customers!$I:$I,MATCH(subscriptions!$B955,customers!$A:$A,0))</f>
        <v>Affiliate</v>
      </c>
    </row>
    <row r="956" spans="1:19" x14ac:dyDescent="0.25">
      <c r="A956" t="s">
        <v>3674</v>
      </c>
      <c r="B956" t="s">
        <v>3663</v>
      </c>
      <c r="C956" t="s">
        <v>18</v>
      </c>
      <c r="D956" t="s">
        <v>4</v>
      </c>
      <c r="E956" s="26">
        <v>45487</v>
      </c>
      <c r="F956" s="26">
        <v>45517</v>
      </c>
      <c r="G956" t="s">
        <v>53</v>
      </c>
      <c r="H956">
        <v>135</v>
      </c>
      <c r="I956" s="26">
        <f t="shared" si="85"/>
        <v>45363</v>
      </c>
      <c r="J956" s="26">
        <f t="shared" si="86"/>
        <v>45642</v>
      </c>
      <c r="K956" s="26" t="str">
        <f t="shared" si="87"/>
        <v>Pro</v>
      </c>
      <c r="L956" s="26" t="str">
        <f t="shared" si="88"/>
        <v>Monthly</v>
      </c>
      <c r="M956" s="26">
        <f t="shared" si="89"/>
        <v>45352</v>
      </c>
      <c r="N956" s="26">
        <f t="shared" si="90"/>
        <v>45474</v>
      </c>
      <c r="O956" s="26">
        <f t="shared" si="90"/>
        <v>45505</v>
      </c>
      <c r="P956" t="str">
        <f>IF(AND('Customer LTV'!$D$5&gt;=$N956,'Customer LTV'!$D$5&lt;$O956),"Y","N")</f>
        <v>N</v>
      </c>
      <c r="Q956" t="str">
        <f>IF(AND('Customer LTV'!$D$6&gt;=$N956,'Customer LTV'!$D$6&lt;$O956),"Y","N")</f>
        <v>N</v>
      </c>
      <c r="R956" t="str">
        <f>INDEX(customers!$F:$F,MATCH(subscriptions!$B956,customers!$A:$A,0))</f>
        <v>Tech</v>
      </c>
      <c r="S956" t="str">
        <f>INDEX(customers!$I:$I,MATCH(subscriptions!$B956,customers!$A:$A,0))</f>
        <v>Affiliate</v>
      </c>
    </row>
    <row r="957" spans="1:19" x14ac:dyDescent="0.25">
      <c r="A957" t="s">
        <v>3676</v>
      </c>
      <c r="B957" t="s">
        <v>3663</v>
      </c>
      <c r="C957" t="s">
        <v>18</v>
      </c>
      <c r="D957" t="s">
        <v>4</v>
      </c>
      <c r="E957" s="26">
        <v>45518</v>
      </c>
      <c r="F957" s="26">
        <v>45548</v>
      </c>
      <c r="G957" t="s">
        <v>53</v>
      </c>
      <c r="H957">
        <v>135</v>
      </c>
      <c r="I957" s="26">
        <f t="shared" si="85"/>
        <v>45363</v>
      </c>
      <c r="J957" s="26">
        <f t="shared" si="86"/>
        <v>45642</v>
      </c>
      <c r="K957" s="26" t="str">
        <f t="shared" si="87"/>
        <v>Pro</v>
      </c>
      <c r="L957" s="26" t="str">
        <f t="shared" si="88"/>
        <v>Monthly</v>
      </c>
      <c r="M957" s="26">
        <f t="shared" si="89"/>
        <v>45352</v>
      </c>
      <c r="N957" s="26">
        <f t="shared" si="90"/>
        <v>45505</v>
      </c>
      <c r="O957" s="26">
        <f t="shared" si="90"/>
        <v>45536</v>
      </c>
      <c r="P957" t="str">
        <f>IF(AND('Customer LTV'!$D$5&gt;=$N957,'Customer LTV'!$D$5&lt;$O957),"Y","N")</f>
        <v>N</v>
      </c>
      <c r="Q957" t="str">
        <f>IF(AND('Customer LTV'!$D$6&gt;=$N957,'Customer LTV'!$D$6&lt;$O957),"Y","N")</f>
        <v>N</v>
      </c>
      <c r="R957" t="str">
        <f>INDEX(customers!$F:$F,MATCH(subscriptions!$B957,customers!$A:$A,0))</f>
        <v>Tech</v>
      </c>
      <c r="S957" t="str">
        <f>INDEX(customers!$I:$I,MATCH(subscriptions!$B957,customers!$A:$A,0))</f>
        <v>Affiliate</v>
      </c>
    </row>
    <row r="958" spans="1:19" x14ac:dyDescent="0.25">
      <c r="A958" t="s">
        <v>3678</v>
      </c>
      <c r="B958" t="s">
        <v>3663</v>
      </c>
      <c r="C958" t="s">
        <v>18</v>
      </c>
      <c r="D958" t="s">
        <v>4</v>
      </c>
      <c r="E958" s="26">
        <v>45549</v>
      </c>
      <c r="F958" s="26">
        <v>45579</v>
      </c>
      <c r="G958" t="s">
        <v>53</v>
      </c>
      <c r="H958">
        <v>135</v>
      </c>
      <c r="I958" s="26">
        <f t="shared" si="85"/>
        <v>45363</v>
      </c>
      <c r="J958" s="26">
        <f t="shared" si="86"/>
        <v>45642</v>
      </c>
      <c r="K958" s="26" t="str">
        <f t="shared" si="87"/>
        <v>Pro</v>
      </c>
      <c r="L958" s="26" t="str">
        <f t="shared" si="88"/>
        <v>Monthly</v>
      </c>
      <c r="M958" s="26">
        <f t="shared" si="89"/>
        <v>45352</v>
      </c>
      <c r="N958" s="26">
        <f t="shared" si="90"/>
        <v>45536</v>
      </c>
      <c r="O958" s="26">
        <f t="shared" si="90"/>
        <v>45566</v>
      </c>
      <c r="P958" t="str">
        <f>IF(AND('Customer LTV'!$D$5&gt;=$N958,'Customer LTV'!$D$5&lt;$O958),"Y","N")</f>
        <v>N</v>
      </c>
      <c r="Q958" t="str">
        <f>IF(AND('Customer LTV'!$D$6&gt;=$N958,'Customer LTV'!$D$6&lt;$O958),"Y","N")</f>
        <v>N</v>
      </c>
      <c r="R958" t="str">
        <f>INDEX(customers!$F:$F,MATCH(subscriptions!$B958,customers!$A:$A,0))</f>
        <v>Tech</v>
      </c>
      <c r="S958" t="str">
        <f>INDEX(customers!$I:$I,MATCH(subscriptions!$B958,customers!$A:$A,0))</f>
        <v>Affiliate</v>
      </c>
    </row>
    <row r="959" spans="1:19" x14ac:dyDescent="0.25">
      <c r="A959" t="s">
        <v>3681</v>
      </c>
      <c r="B959" t="s">
        <v>3663</v>
      </c>
      <c r="C959" t="s">
        <v>18</v>
      </c>
      <c r="D959" t="s">
        <v>4</v>
      </c>
      <c r="E959" s="26">
        <v>45580</v>
      </c>
      <c r="F959" s="26">
        <v>45610</v>
      </c>
      <c r="G959" t="s">
        <v>53</v>
      </c>
      <c r="H959">
        <v>135</v>
      </c>
      <c r="I959" s="26">
        <f t="shared" si="85"/>
        <v>45363</v>
      </c>
      <c r="J959" s="26">
        <f t="shared" si="86"/>
        <v>45642</v>
      </c>
      <c r="K959" s="26" t="str">
        <f t="shared" si="87"/>
        <v>Pro</v>
      </c>
      <c r="L959" s="26" t="str">
        <f t="shared" si="88"/>
        <v>Monthly</v>
      </c>
      <c r="M959" s="26">
        <f t="shared" si="89"/>
        <v>45352</v>
      </c>
      <c r="N959" s="26">
        <f t="shared" si="90"/>
        <v>45566</v>
      </c>
      <c r="O959" s="26">
        <f t="shared" si="90"/>
        <v>45597</v>
      </c>
      <c r="P959" t="str">
        <f>IF(AND('Customer LTV'!$D$5&gt;=$N959,'Customer LTV'!$D$5&lt;$O959),"Y","N")</f>
        <v>N</v>
      </c>
      <c r="Q959" t="str">
        <f>IF(AND('Customer LTV'!$D$6&gt;=$N959,'Customer LTV'!$D$6&lt;$O959),"Y","N")</f>
        <v>N</v>
      </c>
      <c r="R959" t="str">
        <f>INDEX(customers!$F:$F,MATCH(subscriptions!$B959,customers!$A:$A,0))</f>
        <v>Tech</v>
      </c>
      <c r="S959" t="str">
        <f>INDEX(customers!$I:$I,MATCH(subscriptions!$B959,customers!$A:$A,0))</f>
        <v>Affiliate</v>
      </c>
    </row>
    <row r="960" spans="1:19" x14ac:dyDescent="0.25">
      <c r="A960" t="s">
        <v>3683</v>
      </c>
      <c r="B960" t="s">
        <v>3663</v>
      </c>
      <c r="C960" t="s">
        <v>18</v>
      </c>
      <c r="D960" t="s">
        <v>4</v>
      </c>
      <c r="E960" s="26">
        <v>45611</v>
      </c>
      <c r="F960" s="26">
        <v>45641</v>
      </c>
      <c r="G960" t="s">
        <v>53</v>
      </c>
      <c r="H960">
        <v>135</v>
      </c>
      <c r="I960" s="26">
        <f t="shared" si="85"/>
        <v>45363</v>
      </c>
      <c r="J960" s="26">
        <f t="shared" si="86"/>
        <v>45642</v>
      </c>
      <c r="K960" s="26" t="str">
        <f t="shared" si="87"/>
        <v>Pro</v>
      </c>
      <c r="L960" s="26" t="str">
        <f t="shared" si="88"/>
        <v>Monthly</v>
      </c>
      <c r="M960" s="26">
        <f t="shared" si="89"/>
        <v>45352</v>
      </c>
      <c r="N960" s="26">
        <f t="shared" si="90"/>
        <v>45597</v>
      </c>
      <c r="O960" s="26">
        <f t="shared" si="90"/>
        <v>45627</v>
      </c>
      <c r="P960" t="str">
        <f>IF(AND('Customer LTV'!$D$5&gt;=$N960,'Customer LTV'!$D$5&lt;$O960),"Y","N")</f>
        <v>N</v>
      </c>
      <c r="Q960" t="str">
        <f>IF(AND('Customer LTV'!$D$6&gt;=$N960,'Customer LTV'!$D$6&lt;$O960),"Y","N")</f>
        <v>N</v>
      </c>
      <c r="R960" t="str">
        <f>INDEX(customers!$F:$F,MATCH(subscriptions!$B960,customers!$A:$A,0))</f>
        <v>Tech</v>
      </c>
      <c r="S960" t="str">
        <f>INDEX(customers!$I:$I,MATCH(subscriptions!$B960,customers!$A:$A,0))</f>
        <v>Affiliate</v>
      </c>
    </row>
    <row r="961" spans="1:19" x14ac:dyDescent="0.25">
      <c r="A961" t="s">
        <v>3686</v>
      </c>
      <c r="B961" t="s">
        <v>3663</v>
      </c>
      <c r="C961" t="s">
        <v>18</v>
      </c>
      <c r="D961" t="s">
        <v>4</v>
      </c>
      <c r="E961" s="26">
        <v>45642</v>
      </c>
      <c r="F961" s="26">
        <v>45658</v>
      </c>
      <c r="G961" t="s">
        <v>53</v>
      </c>
      <c r="H961">
        <v>135</v>
      </c>
      <c r="I961" s="26">
        <f t="shared" si="85"/>
        <v>45363</v>
      </c>
      <c r="J961" s="26">
        <f t="shared" si="86"/>
        <v>45642</v>
      </c>
      <c r="K961" s="26" t="str">
        <f t="shared" si="87"/>
        <v>Pro</v>
      </c>
      <c r="L961" s="26" t="str">
        <f t="shared" si="88"/>
        <v>Monthly</v>
      </c>
      <c r="M961" s="26">
        <f t="shared" si="89"/>
        <v>45352</v>
      </c>
      <c r="N961" s="26">
        <f t="shared" si="90"/>
        <v>45627</v>
      </c>
      <c r="O961" s="26">
        <f t="shared" si="90"/>
        <v>45658</v>
      </c>
      <c r="P961" t="str">
        <f>IF(AND('Customer LTV'!$D$5&gt;=$N961,'Customer LTV'!$D$5&lt;$O961),"Y","N")</f>
        <v>N</v>
      </c>
      <c r="Q961" t="str">
        <f>IF(AND('Customer LTV'!$D$6&gt;=$N961,'Customer LTV'!$D$6&lt;$O961),"Y","N")</f>
        <v>N</v>
      </c>
      <c r="R961" t="str">
        <f>INDEX(customers!$F:$F,MATCH(subscriptions!$B961,customers!$A:$A,0))</f>
        <v>Tech</v>
      </c>
      <c r="S961" t="str">
        <f>INDEX(customers!$I:$I,MATCH(subscriptions!$B961,customers!$A:$A,0))</f>
        <v>Affiliate</v>
      </c>
    </row>
    <row r="962" spans="1:19" x14ac:dyDescent="0.25">
      <c r="A962" t="s">
        <v>2733</v>
      </c>
      <c r="B962" t="s">
        <v>2732</v>
      </c>
      <c r="C962" t="s">
        <v>18</v>
      </c>
      <c r="D962" t="s">
        <v>5</v>
      </c>
      <c r="E962" s="26">
        <v>45445</v>
      </c>
      <c r="F962" s="26">
        <v>45658</v>
      </c>
      <c r="G962" t="s">
        <v>53</v>
      </c>
      <c r="H962">
        <v>120</v>
      </c>
      <c r="I962" s="26">
        <f t="shared" ref="I962:I1025" si="91">_xlfn.MINIFS($E:$E,$B:$B,B962)</f>
        <v>45445</v>
      </c>
      <c r="J962" s="26">
        <f t="shared" ref="J962:J1025" si="92">_xlfn.MAXIFS($E:$E,$B:$B,B962)</f>
        <v>45445</v>
      </c>
      <c r="K962" s="26" t="str">
        <f t="shared" si="87"/>
        <v>Basic</v>
      </c>
      <c r="L962" s="26" t="str">
        <f t="shared" si="88"/>
        <v>Monthly</v>
      </c>
      <c r="M962" s="26">
        <f t="shared" si="89"/>
        <v>45444</v>
      </c>
      <c r="N962" s="26">
        <f t="shared" si="90"/>
        <v>45444</v>
      </c>
      <c r="O962" s="26">
        <f t="shared" si="90"/>
        <v>45658</v>
      </c>
      <c r="P962" t="str">
        <f>IF(AND('Customer LTV'!$D$5&gt;=$N962,'Customer LTV'!$D$5&lt;$O962),"Y","N")</f>
        <v>N</v>
      </c>
      <c r="Q962" t="str">
        <f>IF(AND('Customer LTV'!$D$6&gt;=$N962,'Customer LTV'!$D$6&lt;$O962),"Y","N")</f>
        <v>N</v>
      </c>
      <c r="R962" t="str">
        <f>INDEX(customers!$F:$F,MATCH(subscriptions!$B962,customers!$A:$A,0))</f>
        <v>Tech</v>
      </c>
      <c r="S962" t="str">
        <f>INDEX(customers!$I:$I,MATCH(subscriptions!$B962,customers!$A:$A,0))</f>
        <v>Paid Search</v>
      </c>
    </row>
    <row r="963" spans="1:19" x14ac:dyDescent="0.25">
      <c r="A963" t="s">
        <v>3953</v>
      </c>
      <c r="B963" t="s">
        <v>3952</v>
      </c>
      <c r="C963" t="s">
        <v>17</v>
      </c>
      <c r="D963" t="s">
        <v>4</v>
      </c>
      <c r="E963" s="26">
        <v>44625</v>
      </c>
      <c r="F963" s="26">
        <v>44642</v>
      </c>
      <c r="G963" t="s">
        <v>56</v>
      </c>
      <c r="H963">
        <v>75</v>
      </c>
      <c r="I963" s="26">
        <f t="shared" si="91"/>
        <v>44625</v>
      </c>
      <c r="J963" s="26">
        <f t="shared" si="92"/>
        <v>44625</v>
      </c>
      <c r="K963" s="26" t="str">
        <f t="shared" ref="K963:K1026" si="93">INDEX($C:$C,MATCH($I963,$E:$E,0))</f>
        <v>Basic</v>
      </c>
      <c r="L963" s="26" t="str">
        <f t="shared" ref="L963:L1026" si="94">INDEX($D:$D,MATCH($I963,$E:$E,0))</f>
        <v>Monthly</v>
      </c>
      <c r="M963" s="26">
        <f t="shared" ref="M963:M1026" si="95">EOMONTH(I963,-1)+1</f>
        <v>44621</v>
      </c>
      <c r="N963" s="26">
        <f t="shared" si="90"/>
        <v>44621</v>
      </c>
      <c r="O963" s="26">
        <f t="shared" si="90"/>
        <v>44621</v>
      </c>
      <c r="P963" t="str">
        <f>IF(AND('Customer LTV'!$D$5&gt;=$N963,'Customer LTV'!$D$5&lt;$O963),"Y","N")</f>
        <v>N</v>
      </c>
      <c r="Q963" t="str">
        <f>IF(AND('Customer LTV'!$D$6&gt;=$N963,'Customer LTV'!$D$6&lt;$O963),"Y","N")</f>
        <v>N</v>
      </c>
      <c r="R963" t="str">
        <f>INDEX(customers!$F:$F,MATCH(subscriptions!$B963,customers!$A:$A,0))</f>
        <v>Healthcare</v>
      </c>
      <c r="S963" t="str">
        <f>INDEX(customers!$I:$I,MATCH(subscriptions!$B963,customers!$A:$A,0))</f>
        <v>Paid Search</v>
      </c>
    </row>
    <row r="964" spans="1:19" x14ac:dyDescent="0.25">
      <c r="A964" t="s">
        <v>3031</v>
      </c>
      <c r="B964" t="s">
        <v>3030</v>
      </c>
      <c r="C964" t="s">
        <v>17</v>
      </c>
      <c r="D964" t="s">
        <v>5</v>
      </c>
      <c r="E964" s="26">
        <v>45505</v>
      </c>
      <c r="F964" s="26">
        <v>45658</v>
      </c>
      <c r="G964" t="s">
        <v>53</v>
      </c>
      <c r="H964">
        <v>50</v>
      </c>
      <c r="I964" s="26">
        <f t="shared" si="91"/>
        <v>45505</v>
      </c>
      <c r="J964" s="26">
        <f t="shared" si="92"/>
        <v>45505</v>
      </c>
      <c r="K964" s="26" t="str">
        <f t="shared" si="93"/>
        <v>Basic</v>
      </c>
      <c r="L964" s="26" t="str">
        <f t="shared" si="94"/>
        <v>Annual</v>
      </c>
      <c r="M964" s="26">
        <f t="shared" si="95"/>
        <v>45505</v>
      </c>
      <c r="N964" s="26">
        <f t="shared" si="90"/>
        <v>45505</v>
      </c>
      <c r="O964" s="26">
        <f t="shared" si="90"/>
        <v>45658</v>
      </c>
      <c r="P964" t="str">
        <f>IF(AND('Customer LTV'!$D$5&gt;=$N964,'Customer LTV'!$D$5&lt;$O964),"Y","N")</f>
        <v>N</v>
      </c>
      <c r="Q964" t="str">
        <f>IF(AND('Customer LTV'!$D$6&gt;=$N964,'Customer LTV'!$D$6&lt;$O964),"Y","N")</f>
        <v>N</v>
      </c>
      <c r="R964" t="str">
        <f>INDEX(customers!$F:$F,MATCH(subscriptions!$B964,customers!$A:$A,0))</f>
        <v>Other</v>
      </c>
      <c r="S964" t="str">
        <f>INDEX(customers!$I:$I,MATCH(subscriptions!$B964,customers!$A:$A,0))</f>
        <v>Social Media</v>
      </c>
    </row>
    <row r="965" spans="1:19" x14ac:dyDescent="0.25">
      <c r="A965" t="s">
        <v>3921</v>
      </c>
      <c r="B965" t="s">
        <v>3920</v>
      </c>
      <c r="C965" t="s">
        <v>18</v>
      </c>
      <c r="D965" t="s">
        <v>4</v>
      </c>
      <c r="E965" s="26">
        <v>45633</v>
      </c>
      <c r="F965" s="26">
        <v>45658</v>
      </c>
      <c r="G965" t="s">
        <v>53</v>
      </c>
      <c r="H965">
        <v>135</v>
      </c>
      <c r="I965" s="26">
        <f t="shared" si="91"/>
        <v>45633</v>
      </c>
      <c r="J965" s="26">
        <f t="shared" si="92"/>
        <v>45633</v>
      </c>
      <c r="K965" s="26" t="str">
        <f t="shared" si="93"/>
        <v>Basic</v>
      </c>
      <c r="L965" s="26" t="str">
        <f t="shared" si="94"/>
        <v>Monthly</v>
      </c>
      <c r="M965" s="26">
        <f t="shared" si="95"/>
        <v>45627</v>
      </c>
      <c r="N965" s="26">
        <f t="shared" si="90"/>
        <v>45627</v>
      </c>
      <c r="O965" s="26">
        <f t="shared" si="90"/>
        <v>45658</v>
      </c>
      <c r="P965" t="str">
        <f>IF(AND('Customer LTV'!$D$5&gt;=$N965,'Customer LTV'!$D$5&lt;$O965),"Y","N")</f>
        <v>N</v>
      </c>
      <c r="Q965" t="str">
        <f>IF(AND('Customer LTV'!$D$6&gt;=$N965,'Customer LTV'!$D$6&lt;$O965),"Y","N")</f>
        <v>N</v>
      </c>
      <c r="R965" t="str">
        <f>INDEX(customers!$F:$F,MATCH(subscriptions!$B965,customers!$A:$A,0))</f>
        <v>Education</v>
      </c>
      <c r="S965" t="str">
        <f>INDEX(customers!$I:$I,MATCH(subscriptions!$B965,customers!$A:$A,0))</f>
        <v>Paid Search</v>
      </c>
    </row>
    <row r="966" spans="1:19" x14ac:dyDescent="0.25">
      <c r="A966" t="s">
        <v>989</v>
      </c>
      <c r="B966" t="s">
        <v>988</v>
      </c>
      <c r="C966" t="s">
        <v>18</v>
      </c>
      <c r="D966" t="s">
        <v>4</v>
      </c>
      <c r="E966" s="26">
        <v>44740</v>
      </c>
      <c r="F966" s="26">
        <v>44770</v>
      </c>
      <c r="G966" t="s">
        <v>53</v>
      </c>
      <c r="H966">
        <v>135</v>
      </c>
      <c r="I966" s="26">
        <f t="shared" si="91"/>
        <v>44740</v>
      </c>
      <c r="J966" s="26">
        <f t="shared" si="92"/>
        <v>45422</v>
      </c>
      <c r="K966" s="26" t="str">
        <f t="shared" si="93"/>
        <v>Basic</v>
      </c>
      <c r="L966" s="26" t="str">
        <f t="shared" si="94"/>
        <v>Monthly</v>
      </c>
      <c r="M966" s="26">
        <f t="shared" si="95"/>
        <v>44713</v>
      </c>
      <c r="N966" s="26">
        <f t="shared" si="90"/>
        <v>44713</v>
      </c>
      <c r="O966" s="26">
        <f t="shared" si="90"/>
        <v>44743</v>
      </c>
      <c r="P966" t="str">
        <f>IF(AND('Customer LTV'!$D$5&gt;=$N966,'Customer LTV'!$D$5&lt;$O966),"Y","N")</f>
        <v>N</v>
      </c>
      <c r="Q966" t="str">
        <f>IF(AND('Customer LTV'!$D$6&gt;=$N966,'Customer LTV'!$D$6&lt;$O966),"Y","N")</f>
        <v>N</v>
      </c>
      <c r="R966" t="str">
        <f>INDEX(customers!$F:$F,MATCH(subscriptions!$B966,customers!$A:$A,0))</f>
        <v>Retail</v>
      </c>
      <c r="S966" t="str">
        <f>INDEX(customers!$I:$I,MATCH(subscriptions!$B966,customers!$A:$A,0))</f>
        <v>Social Media</v>
      </c>
    </row>
    <row r="967" spans="1:19" x14ac:dyDescent="0.25">
      <c r="A967" t="s">
        <v>992</v>
      </c>
      <c r="B967" t="s">
        <v>988</v>
      </c>
      <c r="C967" t="s">
        <v>18</v>
      </c>
      <c r="D967" t="s">
        <v>4</v>
      </c>
      <c r="E967" s="26">
        <v>44771</v>
      </c>
      <c r="F967" s="26">
        <v>44801</v>
      </c>
      <c r="G967" t="s">
        <v>53</v>
      </c>
      <c r="H967">
        <v>135</v>
      </c>
      <c r="I967" s="26">
        <f t="shared" si="91"/>
        <v>44740</v>
      </c>
      <c r="J967" s="26">
        <f t="shared" si="92"/>
        <v>45422</v>
      </c>
      <c r="K967" s="26" t="str">
        <f t="shared" si="93"/>
        <v>Basic</v>
      </c>
      <c r="L967" s="26" t="str">
        <f t="shared" si="94"/>
        <v>Monthly</v>
      </c>
      <c r="M967" s="26">
        <f t="shared" si="95"/>
        <v>44713</v>
      </c>
      <c r="N967" s="26">
        <f t="shared" si="90"/>
        <v>44743</v>
      </c>
      <c r="O967" s="26">
        <f t="shared" si="90"/>
        <v>44774</v>
      </c>
      <c r="P967" t="str">
        <f>IF(AND('Customer LTV'!$D$5&gt;=$N967,'Customer LTV'!$D$5&lt;$O967),"Y","N")</f>
        <v>N</v>
      </c>
      <c r="Q967" t="str">
        <f>IF(AND('Customer LTV'!$D$6&gt;=$N967,'Customer LTV'!$D$6&lt;$O967),"Y","N")</f>
        <v>N</v>
      </c>
      <c r="R967" t="str">
        <f>INDEX(customers!$F:$F,MATCH(subscriptions!$B967,customers!$A:$A,0))</f>
        <v>Retail</v>
      </c>
      <c r="S967" t="str">
        <f>INDEX(customers!$I:$I,MATCH(subscriptions!$B967,customers!$A:$A,0))</f>
        <v>Social Media</v>
      </c>
    </row>
    <row r="968" spans="1:19" x14ac:dyDescent="0.25">
      <c r="A968" t="s">
        <v>994</v>
      </c>
      <c r="B968" t="s">
        <v>988</v>
      </c>
      <c r="C968" t="s">
        <v>18</v>
      </c>
      <c r="D968" t="s">
        <v>4</v>
      </c>
      <c r="E968" s="26">
        <v>44802</v>
      </c>
      <c r="F968" s="26">
        <v>44832</v>
      </c>
      <c r="G968" t="s">
        <v>53</v>
      </c>
      <c r="H968">
        <v>135</v>
      </c>
      <c r="I968" s="26">
        <f t="shared" si="91"/>
        <v>44740</v>
      </c>
      <c r="J968" s="26">
        <f t="shared" si="92"/>
        <v>45422</v>
      </c>
      <c r="K968" s="26" t="str">
        <f t="shared" si="93"/>
        <v>Basic</v>
      </c>
      <c r="L968" s="26" t="str">
        <f t="shared" si="94"/>
        <v>Monthly</v>
      </c>
      <c r="M968" s="26">
        <f t="shared" si="95"/>
        <v>44713</v>
      </c>
      <c r="N968" s="26">
        <f t="shared" si="90"/>
        <v>44774</v>
      </c>
      <c r="O968" s="26">
        <f t="shared" si="90"/>
        <v>44805</v>
      </c>
      <c r="P968" t="str">
        <f>IF(AND('Customer LTV'!$D$5&gt;=$N968,'Customer LTV'!$D$5&lt;$O968),"Y","N")</f>
        <v>N</v>
      </c>
      <c r="Q968" t="str">
        <f>IF(AND('Customer LTV'!$D$6&gt;=$N968,'Customer LTV'!$D$6&lt;$O968),"Y","N")</f>
        <v>N</v>
      </c>
      <c r="R968" t="str">
        <f>INDEX(customers!$F:$F,MATCH(subscriptions!$B968,customers!$A:$A,0))</f>
        <v>Retail</v>
      </c>
      <c r="S968" t="str">
        <f>INDEX(customers!$I:$I,MATCH(subscriptions!$B968,customers!$A:$A,0))</f>
        <v>Social Media</v>
      </c>
    </row>
    <row r="969" spans="1:19" x14ac:dyDescent="0.25">
      <c r="A969" t="s">
        <v>996</v>
      </c>
      <c r="B969" t="s">
        <v>988</v>
      </c>
      <c r="C969" t="s">
        <v>18</v>
      </c>
      <c r="D969" t="s">
        <v>4</v>
      </c>
      <c r="E969" s="26">
        <v>44833</v>
      </c>
      <c r="F969" s="26">
        <v>44863</v>
      </c>
      <c r="G969" t="s">
        <v>53</v>
      </c>
      <c r="H969">
        <v>135</v>
      </c>
      <c r="I969" s="26">
        <f t="shared" si="91"/>
        <v>44740</v>
      </c>
      <c r="J969" s="26">
        <f t="shared" si="92"/>
        <v>45422</v>
      </c>
      <c r="K969" s="26" t="str">
        <f t="shared" si="93"/>
        <v>Basic</v>
      </c>
      <c r="L969" s="26" t="str">
        <f t="shared" si="94"/>
        <v>Monthly</v>
      </c>
      <c r="M969" s="26">
        <f t="shared" si="95"/>
        <v>44713</v>
      </c>
      <c r="N969" s="26">
        <f t="shared" si="90"/>
        <v>44805</v>
      </c>
      <c r="O969" s="26">
        <f t="shared" si="90"/>
        <v>44835</v>
      </c>
      <c r="P969" t="str">
        <f>IF(AND('Customer LTV'!$D$5&gt;=$N969,'Customer LTV'!$D$5&lt;$O969),"Y","N")</f>
        <v>N</v>
      </c>
      <c r="Q969" t="str">
        <f>IF(AND('Customer LTV'!$D$6&gt;=$N969,'Customer LTV'!$D$6&lt;$O969),"Y","N")</f>
        <v>N</v>
      </c>
      <c r="R969" t="str">
        <f>INDEX(customers!$F:$F,MATCH(subscriptions!$B969,customers!$A:$A,0))</f>
        <v>Retail</v>
      </c>
      <c r="S969" t="str">
        <f>INDEX(customers!$I:$I,MATCH(subscriptions!$B969,customers!$A:$A,0))</f>
        <v>Social Media</v>
      </c>
    </row>
    <row r="970" spans="1:19" x14ac:dyDescent="0.25">
      <c r="A970" t="s">
        <v>999</v>
      </c>
      <c r="B970" t="s">
        <v>988</v>
      </c>
      <c r="C970" t="s">
        <v>18</v>
      </c>
      <c r="D970" t="s">
        <v>4</v>
      </c>
      <c r="E970" s="26">
        <v>44864</v>
      </c>
      <c r="F970" s="26">
        <v>44894</v>
      </c>
      <c r="G970" t="s">
        <v>54</v>
      </c>
      <c r="H970">
        <v>135</v>
      </c>
      <c r="I970" s="26">
        <f t="shared" si="91"/>
        <v>44740</v>
      </c>
      <c r="J970" s="26">
        <f t="shared" si="92"/>
        <v>45422</v>
      </c>
      <c r="K970" s="26" t="str">
        <f t="shared" si="93"/>
        <v>Basic</v>
      </c>
      <c r="L970" s="26" t="str">
        <f t="shared" si="94"/>
        <v>Monthly</v>
      </c>
      <c r="M970" s="26">
        <f t="shared" si="95"/>
        <v>44713</v>
      </c>
      <c r="N970" s="26">
        <f t="shared" si="90"/>
        <v>44835</v>
      </c>
      <c r="O970" s="26">
        <f t="shared" si="90"/>
        <v>44866</v>
      </c>
      <c r="P970" t="str">
        <f>IF(AND('Customer LTV'!$D$5&gt;=$N970,'Customer LTV'!$D$5&lt;$O970),"Y","N")</f>
        <v>N</v>
      </c>
      <c r="Q970" t="str">
        <f>IF(AND('Customer LTV'!$D$6&gt;=$N970,'Customer LTV'!$D$6&lt;$O970),"Y","N")</f>
        <v>N</v>
      </c>
      <c r="R970" t="str">
        <f>INDEX(customers!$F:$F,MATCH(subscriptions!$B970,customers!$A:$A,0))</f>
        <v>Retail</v>
      </c>
      <c r="S970" t="str">
        <f>INDEX(customers!$I:$I,MATCH(subscriptions!$B970,customers!$A:$A,0))</f>
        <v>Social Media</v>
      </c>
    </row>
    <row r="971" spans="1:19" x14ac:dyDescent="0.25">
      <c r="A971" t="s">
        <v>1001</v>
      </c>
      <c r="B971" t="s">
        <v>988</v>
      </c>
      <c r="C971" t="s">
        <v>17</v>
      </c>
      <c r="D971" t="s">
        <v>4</v>
      </c>
      <c r="E971" s="26">
        <v>44895</v>
      </c>
      <c r="F971" s="26">
        <v>44925</v>
      </c>
      <c r="G971" t="s">
        <v>53</v>
      </c>
      <c r="H971">
        <v>75</v>
      </c>
      <c r="I971" s="26">
        <f t="shared" si="91"/>
        <v>44740</v>
      </c>
      <c r="J971" s="26">
        <f t="shared" si="92"/>
        <v>45422</v>
      </c>
      <c r="K971" s="26" t="str">
        <f t="shared" si="93"/>
        <v>Basic</v>
      </c>
      <c r="L971" s="26" t="str">
        <f t="shared" si="94"/>
        <v>Monthly</v>
      </c>
      <c r="M971" s="26">
        <f t="shared" si="95"/>
        <v>44713</v>
      </c>
      <c r="N971" s="26">
        <f t="shared" si="90"/>
        <v>44866</v>
      </c>
      <c r="O971" s="26">
        <f t="shared" si="90"/>
        <v>44896</v>
      </c>
      <c r="P971" t="str">
        <f>IF(AND('Customer LTV'!$D$5&gt;=$N971,'Customer LTV'!$D$5&lt;$O971),"Y","N")</f>
        <v>N</v>
      </c>
      <c r="Q971" t="str">
        <f>IF(AND('Customer LTV'!$D$6&gt;=$N971,'Customer LTV'!$D$6&lt;$O971),"Y","N")</f>
        <v>N</v>
      </c>
      <c r="R971" t="str">
        <f>INDEX(customers!$F:$F,MATCH(subscriptions!$B971,customers!$A:$A,0))</f>
        <v>Retail</v>
      </c>
      <c r="S971" t="str">
        <f>INDEX(customers!$I:$I,MATCH(subscriptions!$B971,customers!$A:$A,0))</f>
        <v>Social Media</v>
      </c>
    </row>
    <row r="972" spans="1:19" x14ac:dyDescent="0.25">
      <c r="A972" t="s">
        <v>1004</v>
      </c>
      <c r="B972" t="s">
        <v>988</v>
      </c>
      <c r="C972" t="s">
        <v>17</v>
      </c>
      <c r="D972" t="s">
        <v>4</v>
      </c>
      <c r="E972" s="26">
        <v>44926</v>
      </c>
      <c r="F972" s="26">
        <v>44956</v>
      </c>
      <c r="G972" t="s">
        <v>53</v>
      </c>
      <c r="H972">
        <v>75</v>
      </c>
      <c r="I972" s="26">
        <f t="shared" si="91"/>
        <v>44740</v>
      </c>
      <c r="J972" s="26">
        <f t="shared" si="92"/>
        <v>45422</v>
      </c>
      <c r="K972" s="26" t="str">
        <f t="shared" si="93"/>
        <v>Basic</v>
      </c>
      <c r="L972" s="26" t="str">
        <f t="shared" si="94"/>
        <v>Monthly</v>
      </c>
      <c r="M972" s="26">
        <f t="shared" si="95"/>
        <v>44713</v>
      </c>
      <c r="N972" s="26">
        <f t="shared" si="90"/>
        <v>44896</v>
      </c>
      <c r="O972" s="26">
        <f t="shared" si="90"/>
        <v>44927</v>
      </c>
      <c r="P972" t="str">
        <f>IF(AND('Customer LTV'!$D$5&gt;=$N972,'Customer LTV'!$D$5&lt;$O972),"Y","N")</f>
        <v>N</v>
      </c>
      <c r="Q972" t="str">
        <f>IF(AND('Customer LTV'!$D$6&gt;=$N972,'Customer LTV'!$D$6&lt;$O972),"Y","N")</f>
        <v>N</v>
      </c>
      <c r="R972" t="str">
        <f>INDEX(customers!$F:$F,MATCH(subscriptions!$B972,customers!$A:$A,0))</f>
        <v>Retail</v>
      </c>
      <c r="S972" t="str">
        <f>INDEX(customers!$I:$I,MATCH(subscriptions!$B972,customers!$A:$A,0))</f>
        <v>Social Media</v>
      </c>
    </row>
    <row r="973" spans="1:19" x14ac:dyDescent="0.25">
      <c r="A973" t="s">
        <v>1006</v>
      </c>
      <c r="B973" t="s">
        <v>988</v>
      </c>
      <c r="C973" t="s">
        <v>17</v>
      </c>
      <c r="D973" t="s">
        <v>4</v>
      </c>
      <c r="E973" s="26">
        <v>44957</v>
      </c>
      <c r="F973" s="26">
        <v>44987</v>
      </c>
      <c r="G973" t="s">
        <v>53</v>
      </c>
      <c r="H973">
        <v>75</v>
      </c>
      <c r="I973" s="26">
        <f t="shared" si="91"/>
        <v>44740</v>
      </c>
      <c r="J973" s="26">
        <f t="shared" si="92"/>
        <v>45422</v>
      </c>
      <c r="K973" s="26" t="str">
        <f t="shared" si="93"/>
        <v>Basic</v>
      </c>
      <c r="L973" s="26" t="str">
        <f t="shared" si="94"/>
        <v>Monthly</v>
      </c>
      <c r="M973" s="26">
        <f t="shared" si="95"/>
        <v>44713</v>
      </c>
      <c r="N973" s="26">
        <f t="shared" si="90"/>
        <v>44927</v>
      </c>
      <c r="O973" s="26">
        <f t="shared" si="90"/>
        <v>44986</v>
      </c>
      <c r="P973" t="str">
        <f>IF(AND('Customer LTV'!$D$5&gt;=$N973,'Customer LTV'!$D$5&lt;$O973),"Y","N")</f>
        <v>Y</v>
      </c>
      <c r="Q973" t="str">
        <f>IF(AND('Customer LTV'!$D$6&gt;=$N973,'Customer LTV'!$D$6&lt;$O973),"Y","N")</f>
        <v>N</v>
      </c>
      <c r="R973" t="str">
        <f>INDEX(customers!$F:$F,MATCH(subscriptions!$B973,customers!$A:$A,0))</f>
        <v>Retail</v>
      </c>
      <c r="S973" t="str">
        <f>INDEX(customers!$I:$I,MATCH(subscriptions!$B973,customers!$A:$A,0))</f>
        <v>Social Media</v>
      </c>
    </row>
    <row r="974" spans="1:19" x14ac:dyDescent="0.25">
      <c r="A974" t="s">
        <v>1009</v>
      </c>
      <c r="B974" t="s">
        <v>988</v>
      </c>
      <c r="C974" t="s">
        <v>17</v>
      </c>
      <c r="D974" t="s">
        <v>4</v>
      </c>
      <c r="E974" s="26">
        <v>44988</v>
      </c>
      <c r="F974" s="26">
        <v>45018</v>
      </c>
      <c r="G974" t="s">
        <v>55</v>
      </c>
      <c r="H974">
        <v>75</v>
      </c>
      <c r="I974" s="26">
        <f t="shared" si="91"/>
        <v>44740</v>
      </c>
      <c r="J974" s="26">
        <f t="shared" si="92"/>
        <v>45422</v>
      </c>
      <c r="K974" s="26" t="str">
        <f t="shared" si="93"/>
        <v>Basic</v>
      </c>
      <c r="L974" s="26" t="str">
        <f t="shared" si="94"/>
        <v>Monthly</v>
      </c>
      <c r="M974" s="26">
        <f t="shared" si="95"/>
        <v>44713</v>
      </c>
      <c r="N974" s="26">
        <f t="shared" si="90"/>
        <v>44986</v>
      </c>
      <c r="O974" s="26">
        <f t="shared" si="90"/>
        <v>45017</v>
      </c>
      <c r="P974" t="str">
        <f>IF(AND('Customer LTV'!$D$5&gt;=$N974,'Customer LTV'!$D$5&lt;$O974),"Y","N")</f>
        <v>N</v>
      </c>
      <c r="Q974" t="str">
        <f>IF(AND('Customer LTV'!$D$6&gt;=$N974,'Customer LTV'!$D$6&lt;$O974),"Y","N")</f>
        <v>N</v>
      </c>
      <c r="R974" t="str">
        <f>INDEX(customers!$F:$F,MATCH(subscriptions!$B974,customers!$A:$A,0))</f>
        <v>Retail</v>
      </c>
      <c r="S974" t="str">
        <f>INDEX(customers!$I:$I,MATCH(subscriptions!$B974,customers!$A:$A,0))</f>
        <v>Social Media</v>
      </c>
    </row>
    <row r="975" spans="1:19" x14ac:dyDescent="0.25">
      <c r="A975" t="s">
        <v>1011</v>
      </c>
      <c r="B975" t="s">
        <v>988</v>
      </c>
      <c r="C975" t="s">
        <v>18</v>
      </c>
      <c r="D975" t="s">
        <v>4</v>
      </c>
      <c r="E975" s="26">
        <v>45019</v>
      </c>
      <c r="F975" s="26">
        <v>45049</v>
      </c>
      <c r="G975" t="s">
        <v>53</v>
      </c>
      <c r="H975">
        <v>135</v>
      </c>
      <c r="I975" s="26">
        <f t="shared" si="91"/>
        <v>44740</v>
      </c>
      <c r="J975" s="26">
        <f t="shared" si="92"/>
        <v>45422</v>
      </c>
      <c r="K975" s="26" t="str">
        <f t="shared" si="93"/>
        <v>Basic</v>
      </c>
      <c r="L975" s="26" t="str">
        <f t="shared" si="94"/>
        <v>Monthly</v>
      </c>
      <c r="M975" s="26">
        <f t="shared" si="95"/>
        <v>44713</v>
      </c>
      <c r="N975" s="26">
        <f t="shared" si="90"/>
        <v>45017</v>
      </c>
      <c r="O975" s="26">
        <f t="shared" si="90"/>
        <v>45047</v>
      </c>
      <c r="P975" t="str">
        <f>IF(AND('Customer LTV'!$D$5&gt;=$N975,'Customer LTV'!$D$5&lt;$O975),"Y","N")</f>
        <v>N</v>
      </c>
      <c r="Q975" t="str">
        <f>IF(AND('Customer LTV'!$D$6&gt;=$N975,'Customer LTV'!$D$6&lt;$O975),"Y","N")</f>
        <v>N</v>
      </c>
      <c r="R975" t="str">
        <f>INDEX(customers!$F:$F,MATCH(subscriptions!$B975,customers!$A:$A,0))</f>
        <v>Retail</v>
      </c>
      <c r="S975" t="str">
        <f>INDEX(customers!$I:$I,MATCH(subscriptions!$B975,customers!$A:$A,0))</f>
        <v>Social Media</v>
      </c>
    </row>
    <row r="976" spans="1:19" x14ac:dyDescent="0.25">
      <c r="A976" t="s">
        <v>1014</v>
      </c>
      <c r="B976" t="s">
        <v>988</v>
      </c>
      <c r="C976" t="s">
        <v>18</v>
      </c>
      <c r="D976" t="s">
        <v>4</v>
      </c>
      <c r="E976" s="26">
        <v>45050</v>
      </c>
      <c r="F976" s="26">
        <v>45080</v>
      </c>
      <c r="G976" t="s">
        <v>55</v>
      </c>
      <c r="H976">
        <v>135</v>
      </c>
      <c r="I976" s="26">
        <f t="shared" si="91"/>
        <v>44740</v>
      </c>
      <c r="J976" s="26">
        <f t="shared" si="92"/>
        <v>45422</v>
      </c>
      <c r="K976" s="26" t="str">
        <f t="shared" si="93"/>
        <v>Basic</v>
      </c>
      <c r="L976" s="26" t="str">
        <f t="shared" si="94"/>
        <v>Monthly</v>
      </c>
      <c r="M976" s="26">
        <f t="shared" si="95"/>
        <v>44713</v>
      </c>
      <c r="N976" s="26">
        <f t="shared" si="90"/>
        <v>45047</v>
      </c>
      <c r="O976" s="26">
        <f t="shared" si="90"/>
        <v>45078</v>
      </c>
      <c r="P976" t="str">
        <f>IF(AND('Customer LTV'!$D$5&gt;=$N976,'Customer LTV'!$D$5&lt;$O976),"Y","N")</f>
        <v>N</v>
      </c>
      <c r="Q976" t="str">
        <f>IF(AND('Customer LTV'!$D$6&gt;=$N976,'Customer LTV'!$D$6&lt;$O976),"Y","N")</f>
        <v>N</v>
      </c>
      <c r="R976" t="str">
        <f>INDEX(customers!$F:$F,MATCH(subscriptions!$B976,customers!$A:$A,0))</f>
        <v>Retail</v>
      </c>
      <c r="S976" t="str">
        <f>INDEX(customers!$I:$I,MATCH(subscriptions!$B976,customers!$A:$A,0))</f>
        <v>Social Media</v>
      </c>
    </row>
    <row r="977" spans="1:19" x14ac:dyDescent="0.25">
      <c r="A977" t="s">
        <v>1016</v>
      </c>
      <c r="B977" t="s">
        <v>988</v>
      </c>
      <c r="C977" t="s">
        <v>19</v>
      </c>
      <c r="D977" t="s">
        <v>4</v>
      </c>
      <c r="E977" s="26">
        <v>45081</v>
      </c>
      <c r="F977" s="26">
        <v>45111</v>
      </c>
      <c r="G977" t="s">
        <v>53</v>
      </c>
      <c r="H977">
        <v>315</v>
      </c>
      <c r="I977" s="26">
        <f t="shared" si="91"/>
        <v>44740</v>
      </c>
      <c r="J977" s="26">
        <f t="shared" si="92"/>
        <v>45422</v>
      </c>
      <c r="K977" s="26" t="str">
        <f t="shared" si="93"/>
        <v>Basic</v>
      </c>
      <c r="L977" s="26" t="str">
        <f t="shared" si="94"/>
        <v>Monthly</v>
      </c>
      <c r="M977" s="26">
        <f t="shared" si="95"/>
        <v>44713</v>
      </c>
      <c r="N977" s="26">
        <f t="shared" si="90"/>
        <v>45078</v>
      </c>
      <c r="O977" s="26">
        <f t="shared" si="90"/>
        <v>45108</v>
      </c>
      <c r="P977" t="str">
        <f>IF(AND('Customer LTV'!$D$5&gt;=$N977,'Customer LTV'!$D$5&lt;$O977),"Y","N")</f>
        <v>N</v>
      </c>
      <c r="Q977" t="str">
        <f>IF(AND('Customer LTV'!$D$6&gt;=$N977,'Customer LTV'!$D$6&lt;$O977),"Y","N")</f>
        <v>N</v>
      </c>
      <c r="R977" t="str">
        <f>INDEX(customers!$F:$F,MATCH(subscriptions!$B977,customers!$A:$A,0))</f>
        <v>Retail</v>
      </c>
      <c r="S977" t="str">
        <f>INDEX(customers!$I:$I,MATCH(subscriptions!$B977,customers!$A:$A,0))</f>
        <v>Social Media</v>
      </c>
    </row>
    <row r="978" spans="1:19" x14ac:dyDescent="0.25">
      <c r="A978" t="s">
        <v>1019</v>
      </c>
      <c r="B978" t="s">
        <v>988</v>
      </c>
      <c r="C978" t="s">
        <v>19</v>
      </c>
      <c r="D978" t="s">
        <v>4</v>
      </c>
      <c r="E978" s="26">
        <v>45112</v>
      </c>
      <c r="F978" s="26">
        <v>45142</v>
      </c>
      <c r="G978" t="s">
        <v>53</v>
      </c>
      <c r="H978">
        <v>315</v>
      </c>
      <c r="I978" s="26">
        <f t="shared" si="91"/>
        <v>44740</v>
      </c>
      <c r="J978" s="26">
        <f t="shared" si="92"/>
        <v>45422</v>
      </c>
      <c r="K978" s="26" t="str">
        <f t="shared" si="93"/>
        <v>Basic</v>
      </c>
      <c r="L978" s="26" t="str">
        <f t="shared" si="94"/>
        <v>Monthly</v>
      </c>
      <c r="M978" s="26">
        <f t="shared" si="95"/>
        <v>44713</v>
      </c>
      <c r="N978" s="26">
        <f t="shared" si="90"/>
        <v>45108</v>
      </c>
      <c r="O978" s="26">
        <f t="shared" si="90"/>
        <v>45139</v>
      </c>
      <c r="P978" t="str">
        <f>IF(AND('Customer LTV'!$D$5&gt;=$N978,'Customer LTV'!$D$5&lt;$O978),"Y","N")</f>
        <v>N</v>
      </c>
      <c r="Q978" t="str">
        <f>IF(AND('Customer LTV'!$D$6&gt;=$N978,'Customer LTV'!$D$6&lt;$O978),"Y","N")</f>
        <v>N</v>
      </c>
      <c r="R978" t="str">
        <f>INDEX(customers!$F:$F,MATCH(subscriptions!$B978,customers!$A:$A,0))</f>
        <v>Retail</v>
      </c>
      <c r="S978" t="str">
        <f>INDEX(customers!$I:$I,MATCH(subscriptions!$B978,customers!$A:$A,0))</f>
        <v>Social Media</v>
      </c>
    </row>
    <row r="979" spans="1:19" x14ac:dyDescent="0.25">
      <c r="A979" t="s">
        <v>1021</v>
      </c>
      <c r="B979" t="s">
        <v>988</v>
      </c>
      <c r="C979" t="s">
        <v>19</v>
      </c>
      <c r="D979" t="s">
        <v>4</v>
      </c>
      <c r="E979" s="26">
        <v>45143</v>
      </c>
      <c r="F979" s="26">
        <v>45173</v>
      </c>
      <c r="G979" t="s">
        <v>53</v>
      </c>
      <c r="H979">
        <v>315</v>
      </c>
      <c r="I979" s="26">
        <f t="shared" si="91"/>
        <v>44740</v>
      </c>
      <c r="J979" s="26">
        <f t="shared" si="92"/>
        <v>45422</v>
      </c>
      <c r="K979" s="26" t="str">
        <f t="shared" si="93"/>
        <v>Basic</v>
      </c>
      <c r="L979" s="26" t="str">
        <f t="shared" si="94"/>
        <v>Monthly</v>
      </c>
      <c r="M979" s="26">
        <f t="shared" si="95"/>
        <v>44713</v>
      </c>
      <c r="N979" s="26">
        <f t="shared" ref="N979:O1042" si="96">EOMONTH(E979,-1)+1</f>
        <v>45139</v>
      </c>
      <c r="O979" s="26">
        <f t="shared" si="96"/>
        <v>45170</v>
      </c>
      <c r="P979" t="str">
        <f>IF(AND('Customer LTV'!$D$5&gt;=$N979,'Customer LTV'!$D$5&lt;$O979),"Y","N")</f>
        <v>N</v>
      </c>
      <c r="Q979" t="str">
        <f>IF(AND('Customer LTV'!$D$6&gt;=$N979,'Customer LTV'!$D$6&lt;$O979),"Y","N")</f>
        <v>N</v>
      </c>
      <c r="R979" t="str">
        <f>INDEX(customers!$F:$F,MATCH(subscriptions!$B979,customers!$A:$A,0))</f>
        <v>Retail</v>
      </c>
      <c r="S979" t="str">
        <f>INDEX(customers!$I:$I,MATCH(subscriptions!$B979,customers!$A:$A,0))</f>
        <v>Social Media</v>
      </c>
    </row>
    <row r="980" spans="1:19" x14ac:dyDescent="0.25">
      <c r="A980" t="s">
        <v>1023</v>
      </c>
      <c r="B980" t="s">
        <v>988</v>
      </c>
      <c r="C980" t="s">
        <v>19</v>
      </c>
      <c r="D980" t="s">
        <v>4</v>
      </c>
      <c r="E980" s="26">
        <v>45174</v>
      </c>
      <c r="F980" s="26">
        <v>45204</v>
      </c>
      <c r="G980" t="s">
        <v>53</v>
      </c>
      <c r="H980">
        <v>315</v>
      </c>
      <c r="I980" s="26">
        <f t="shared" si="91"/>
        <v>44740</v>
      </c>
      <c r="J980" s="26">
        <f t="shared" si="92"/>
        <v>45422</v>
      </c>
      <c r="K980" s="26" t="str">
        <f t="shared" si="93"/>
        <v>Basic</v>
      </c>
      <c r="L980" s="26" t="str">
        <f t="shared" si="94"/>
        <v>Monthly</v>
      </c>
      <c r="M980" s="26">
        <f t="shared" si="95"/>
        <v>44713</v>
      </c>
      <c r="N980" s="26">
        <f t="shared" si="96"/>
        <v>45170</v>
      </c>
      <c r="O980" s="26">
        <f t="shared" si="96"/>
        <v>45200</v>
      </c>
      <c r="P980" t="str">
        <f>IF(AND('Customer LTV'!$D$5&gt;=$N980,'Customer LTV'!$D$5&lt;$O980),"Y","N")</f>
        <v>N</v>
      </c>
      <c r="Q980" t="str">
        <f>IF(AND('Customer LTV'!$D$6&gt;=$N980,'Customer LTV'!$D$6&lt;$O980),"Y","N")</f>
        <v>N</v>
      </c>
      <c r="R980" t="str">
        <f>INDEX(customers!$F:$F,MATCH(subscriptions!$B980,customers!$A:$A,0))</f>
        <v>Retail</v>
      </c>
      <c r="S980" t="str">
        <f>INDEX(customers!$I:$I,MATCH(subscriptions!$B980,customers!$A:$A,0))</f>
        <v>Social Media</v>
      </c>
    </row>
    <row r="981" spans="1:19" x14ac:dyDescent="0.25">
      <c r="A981" t="s">
        <v>1026</v>
      </c>
      <c r="B981" t="s">
        <v>988</v>
      </c>
      <c r="C981" t="s">
        <v>19</v>
      </c>
      <c r="D981" t="s">
        <v>4</v>
      </c>
      <c r="E981" s="26">
        <v>45205</v>
      </c>
      <c r="F981" s="26">
        <v>45235</v>
      </c>
      <c r="G981" t="s">
        <v>53</v>
      </c>
      <c r="H981">
        <v>315</v>
      </c>
      <c r="I981" s="26">
        <f t="shared" si="91"/>
        <v>44740</v>
      </c>
      <c r="J981" s="26">
        <f t="shared" si="92"/>
        <v>45422</v>
      </c>
      <c r="K981" s="26" t="str">
        <f t="shared" si="93"/>
        <v>Basic</v>
      </c>
      <c r="L981" s="26" t="str">
        <f t="shared" si="94"/>
        <v>Monthly</v>
      </c>
      <c r="M981" s="26">
        <f t="shared" si="95"/>
        <v>44713</v>
      </c>
      <c r="N981" s="26">
        <f t="shared" si="96"/>
        <v>45200</v>
      </c>
      <c r="O981" s="26">
        <f t="shared" si="96"/>
        <v>45231</v>
      </c>
      <c r="P981" t="str">
        <f>IF(AND('Customer LTV'!$D$5&gt;=$N981,'Customer LTV'!$D$5&lt;$O981),"Y","N")</f>
        <v>N</v>
      </c>
      <c r="Q981" t="str">
        <f>IF(AND('Customer LTV'!$D$6&gt;=$N981,'Customer LTV'!$D$6&lt;$O981),"Y","N")</f>
        <v>N</v>
      </c>
      <c r="R981" t="str">
        <f>INDEX(customers!$F:$F,MATCH(subscriptions!$B981,customers!$A:$A,0))</f>
        <v>Retail</v>
      </c>
      <c r="S981" t="str">
        <f>INDEX(customers!$I:$I,MATCH(subscriptions!$B981,customers!$A:$A,0))</f>
        <v>Social Media</v>
      </c>
    </row>
    <row r="982" spans="1:19" x14ac:dyDescent="0.25">
      <c r="A982" t="s">
        <v>1028</v>
      </c>
      <c r="B982" t="s">
        <v>988</v>
      </c>
      <c r="C982" t="s">
        <v>19</v>
      </c>
      <c r="D982" t="s">
        <v>4</v>
      </c>
      <c r="E982" s="26">
        <v>45236</v>
      </c>
      <c r="F982" s="26">
        <v>45266</v>
      </c>
      <c r="G982" t="s">
        <v>53</v>
      </c>
      <c r="H982">
        <v>315</v>
      </c>
      <c r="I982" s="26">
        <f t="shared" si="91"/>
        <v>44740</v>
      </c>
      <c r="J982" s="26">
        <f t="shared" si="92"/>
        <v>45422</v>
      </c>
      <c r="K982" s="26" t="str">
        <f t="shared" si="93"/>
        <v>Basic</v>
      </c>
      <c r="L982" s="26" t="str">
        <f t="shared" si="94"/>
        <v>Monthly</v>
      </c>
      <c r="M982" s="26">
        <f t="shared" si="95"/>
        <v>44713</v>
      </c>
      <c r="N982" s="26">
        <f t="shared" si="96"/>
        <v>45231</v>
      </c>
      <c r="O982" s="26">
        <f t="shared" si="96"/>
        <v>45261</v>
      </c>
      <c r="P982" t="str">
        <f>IF(AND('Customer LTV'!$D$5&gt;=$N982,'Customer LTV'!$D$5&lt;$O982),"Y","N")</f>
        <v>N</v>
      </c>
      <c r="Q982" t="str">
        <f>IF(AND('Customer LTV'!$D$6&gt;=$N982,'Customer LTV'!$D$6&lt;$O982),"Y","N")</f>
        <v>N</v>
      </c>
      <c r="R982" t="str">
        <f>INDEX(customers!$F:$F,MATCH(subscriptions!$B982,customers!$A:$A,0))</f>
        <v>Retail</v>
      </c>
      <c r="S982" t="str">
        <f>INDEX(customers!$I:$I,MATCH(subscriptions!$B982,customers!$A:$A,0))</f>
        <v>Social Media</v>
      </c>
    </row>
    <row r="983" spans="1:19" x14ac:dyDescent="0.25">
      <c r="A983" t="s">
        <v>1031</v>
      </c>
      <c r="B983" t="s">
        <v>988</v>
      </c>
      <c r="C983" t="s">
        <v>19</v>
      </c>
      <c r="D983" t="s">
        <v>4</v>
      </c>
      <c r="E983" s="26">
        <v>45267</v>
      </c>
      <c r="F983" s="26">
        <v>45297</v>
      </c>
      <c r="G983" t="s">
        <v>53</v>
      </c>
      <c r="H983">
        <v>315</v>
      </c>
      <c r="I983" s="26">
        <f t="shared" si="91"/>
        <v>44740</v>
      </c>
      <c r="J983" s="26">
        <f t="shared" si="92"/>
        <v>45422</v>
      </c>
      <c r="K983" s="26" t="str">
        <f t="shared" si="93"/>
        <v>Basic</v>
      </c>
      <c r="L983" s="26" t="str">
        <f t="shared" si="94"/>
        <v>Monthly</v>
      </c>
      <c r="M983" s="26">
        <f t="shared" si="95"/>
        <v>44713</v>
      </c>
      <c r="N983" s="26">
        <f t="shared" si="96"/>
        <v>45261</v>
      </c>
      <c r="O983" s="26">
        <f t="shared" si="96"/>
        <v>45292</v>
      </c>
      <c r="P983" t="str">
        <f>IF(AND('Customer LTV'!$D$5&gt;=$N983,'Customer LTV'!$D$5&lt;$O983),"Y","N")</f>
        <v>N</v>
      </c>
      <c r="Q983" t="str">
        <f>IF(AND('Customer LTV'!$D$6&gt;=$N983,'Customer LTV'!$D$6&lt;$O983),"Y","N")</f>
        <v>Y</v>
      </c>
      <c r="R983" t="str">
        <f>INDEX(customers!$F:$F,MATCH(subscriptions!$B983,customers!$A:$A,0))</f>
        <v>Retail</v>
      </c>
      <c r="S983" t="str">
        <f>INDEX(customers!$I:$I,MATCH(subscriptions!$B983,customers!$A:$A,0))</f>
        <v>Social Media</v>
      </c>
    </row>
    <row r="984" spans="1:19" x14ac:dyDescent="0.25">
      <c r="A984" t="s">
        <v>1033</v>
      </c>
      <c r="B984" t="s">
        <v>988</v>
      </c>
      <c r="C984" t="s">
        <v>19</v>
      </c>
      <c r="D984" t="s">
        <v>4</v>
      </c>
      <c r="E984" s="26">
        <v>45298</v>
      </c>
      <c r="F984" s="26">
        <v>45328</v>
      </c>
      <c r="G984" t="s">
        <v>53</v>
      </c>
      <c r="H984">
        <v>315</v>
      </c>
      <c r="I984" s="26">
        <f t="shared" si="91"/>
        <v>44740</v>
      </c>
      <c r="J984" s="26">
        <f t="shared" si="92"/>
        <v>45422</v>
      </c>
      <c r="K984" s="26" t="str">
        <f t="shared" si="93"/>
        <v>Basic</v>
      </c>
      <c r="L984" s="26" t="str">
        <f t="shared" si="94"/>
        <v>Monthly</v>
      </c>
      <c r="M984" s="26">
        <f t="shared" si="95"/>
        <v>44713</v>
      </c>
      <c r="N984" s="26">
        <f t="shared" si="96"/>
        <v>45292</v>
      </c>
      <c r="O984" s="26">
        <f t="shared" si="96"/>
        <v>45323</v>
      </c>
      <c r="P984" t="str">
        <f>IF(AND('Customer LTV'!$D$5&gt;=$N984,'Customer LTV'!$D$5&lt;$O984),"Y","N")</f>
        <v>N</v>
      </c>
      <c r="Q984" t="str">
        <f>IF(AND('Customer LTV'!$D$6&gt;=$N984,'Customer LTV'!$D$6&lt;$O984),"Y","N")</f>
        <v>N</v>
      </c>
      <c r="R984" t="str">
        <f>INDEX(customers!$F:$F,MATCH(subscriptions!$B984,customers!$A:$A,0))</f>
        <v>Retail</v>
      </c>
      <c r="S984" t="str">
        <f>INDEX(customers!$I:$I,MATCH(subscriptions!$B984,customers!$A:$A,0))</f>
        <v>Social Media</v>
      </c>
    </row>
    <row r="985" spans="1:19" x14ac:dyDescent="0.25">
      <c r="A985" t="s">
        <v>1035</v>
      </c>
      <c r="B985" t="s">
        <v>988</v>
      </c>
      <c r="C985" t="s">
        <v>19</v>
      </c>
      <c r="D985" t="s">
        <v>4</v>
      </c>
      <c r="E985" s="26">
        <v>45329</v>
      </c>
      <c r="F985" s="26">
        <v>45359</v>
      </c>
      <c r="G985" t="s">
        <v>54</v>
      </c>
      <c r="H985">
        <v>315</v>
      </c>
      <c r="I985" s="26">
        <f t="shared" si="91"/>
        <v>44740</v>
      </c>
      <c r="J985" s="26">
        <f t="shared" si="92"/>
        <v>45422</v>
      </c>
      <c r="K985" s="26" t="str">
        <f t="shared" si="93"/>
        <v>Basic</v>
      </c>
      <c r="L985" s="26" t="str">
        <f t="shared" si="94"/>
        <v>Monthly</v>
      </c>
      <c r="M985" s="26">
        <f t="shared" si="95"/>
        <v>44713</v>
      </c>
      <c r="N985" s="26">
        <f t="shared" si="96"/>
        <v>45323</v>
      </c>
      <c r="O985" s="26">
        <f t="shared" si="96"/>
        <v>45352</v>
      </c>
      <c r="P985" t="str">
        <f>IF(AND('Customer LTV'!$D$5&gt;=$N985,'Customer LTV'!$D$5&lt;$O985),"Y","N")</f>
        <v>N</v>
      </c>
      <c r="Q985" t="str">
        <f>IF(AND('Customer LTV'!$D$6&gt;=$N985,'Customer LTV'!$D$6&lt;$O985),"Y","N")</f>
        <v>N</v>
      </c>
      <c r="R985" t="str">
        <f>INDEX(customers!$F:$F,MATCH(subscriptions!$B985,customers!$A:$A,0))</f>
        <v>Retail</v>
      </c>
      <c r="S985" t="str">
        <f>INDEX(customers!$I:$I,MATCH(subscriptions!$B985,customers!$A:$A,0))</f>
        <v>Social Media</v>
      </c>
    </row>
    <row r="986" spans="1:19" x14ac:dyDescent="0.25">
      <c r="A986" t="s">
        <v>1038</v>
      </c>
      <c r="B986" t="s">
        <v>988</v>
      </c>
      <c r="C986" t="s">
        <v>18</v>
      </c>
      <c r="D986" t="s">
        <v>4</v>
      </c>
      <c r="E986" s="26">
        <v>45360</v>
      </c>
      <c r="F986" s="26">
        <v>45390</v>
      </c>
      <c r="G986" t="s">
        <v>53</v>
      </c>
      <c r="H986">
        <v>135</v>
      </c>
      <c r="I986" s="26">
        <f t="shared" si="91"/>
        <v>44740</v>
      </c>
      <c r="J986" s="26">
        <f t="shared" si="92"/>
        <v>45422</v>
      </c>
      <c r="K986" s="26" t="str">
        <f t="shared" si="93"/>
        <v>Basic</v>
      </c>
      <c r="L986" s="26" t="str">
        <f t="shared" si="94"/>
        <v>Monthly</v>
      </c>
      <c r="M986" s="26">
        <f t="shared" si="95"/>
        <v>44713</v>
      </c>
      <c r="N986" s="26">
        <f t="shared" si="96"/>
        <v>45352</v>
      </c>
      <c r="O986" s="26">
        <f t="shared" si="96"/>
        <v>45383</v>
      </c>
      <c r="P986" t="str">
        <f>IF(AND('Customer LTV'!$D$5&gt;=$N986,'Customer LTV'!$D$5&lt;$O986),"Y","N")</f>
        <v>N</v>
      </c>
      <c r="Q986" t="str">
        <f>IF(AND('Customer LTV'!$D$6&gt;=$N986,'Customer LTV'!$D$6&lt;$O986),"Y","N")</f>
        <v>N</v>
      </c>
      <c r="R986" t="str">
        <f>INDEX(customers!$F:$F,MATCH(subscriptions!$B986,customers!$A:$A,0))</f>
        <v>Retail</v>
      </c>
      <c r="S986" t="str">
        <f>INDEX(customers!$I:$I,MATCH(subscriptions!$B986,customers!$A:$A,0))</f>
        <v>Social Media</v>
      </c>
    </row>
    <row r="987" spans="1:19" x14ac:dyDescent="0.25">
      <c r="A987" t="s">
        <v>1040</v>
      </c>
      <c r="B987" t="s">
        <v>988</v>
      </c>
      <c r="C987" t="s">
        <v>18</v>
      </c>
      <c r="D987" t="s">
        <v>4</v>
      </c>
      <c r="E987" s="26">
        <v>45391</v>
      </c>
      <c r="F987" s="26">
        <v>45421</v>
      </c>
      <c r="G987" t="s">
        <v>53</v>
      </c>
      <c r="H987">
        <v>135</v>
      </c>
      <c r="I987" s="26">
        <f t="shared" si="91"/>
        <v>44740</v>
      </c>
      <c r="J987" s="26">
        <f t="shared" si="92"/>
        <v>45422</v>
      </c>
      <c r="K987" s="26" t="str">
        <f t="shared" si="93"/>
        <v>Basic</v>
      </c>
      <c r="L987" s="26" t="str">
        <f t="shared" si="94"/>
        <v>Monthly</v>
      </c>
      <c r="M987" s="26">
        <f t="shared" si="95"/>
        <v>44713</v>
      </c>
      <c r="N987" s="26">
        <f t="shared" si="96"/>
        <v>45383</v>
      </c>
      <c r="O987" s="26">
        <f t="shared" si="96"/>
        <v>45413</v>
      </c>
      <c r="P987" t="str">
        <f>IF(AND('Customer LTV'!$D$5&gt;=$N987,'Customer LTV'!$D$5&lt;$O987),"Y","N")</f>
        <v>N</v>
      </c>
      <c r="Q987" t="str">
        <f>IF(AND('Customer LTV'!$D$6&gt;=$N987,'Customer LTV'!$D$6&lt;$O987),"Y","N")</f>
        <v>N</v>
      </c>
      <c r="R987" t="str">
        <f>INDEX(customers!$F:$F,MATCH(subscriptions!$B987,customers!$A:$A,0))</f>
        <v>Retail</v>
      </c>
      <c r="S987" t="str">
        <f>INDEX(customers!$I:$I,MATCH(subscriptions!$B987,customers!$A:$A,0))</f>
        <v>Social Media</v>
      </c>
    </row>
    <row r="988" spans="1:19" x14ac:dyDescent="0.25">
      <c r="A988" t="s">
        <v>1043</v>
      </c>
      <c r="B988" t="s">
        <v>988</v>
      </c>
      <c r="C988" t="s">
        <v>18</v>
      </c>
      <c r="D988" t="s">
        <v>4</v>
      </c>
      <c r="E988" s="26">
        <v>45422</v>
      </c>
      <c r="F988" s="26">
        <v>45442</v>
      </c>
      <c r="G988" t="s">
        <v>56</v>
      </c>
      <c r="H988">
        <v>135</v>
      </c>
      <c r="I988" s="26">
        <f t="shared" si="91"/>
        <v>44740</v>
      </c>
      <c r="J988" s="26">
        <f t="shared" si="92"/>
        <v>45422</v>
      </c>
      <c r="K988" s="26" t="str">
        <f t="shared" si="93"/>
        <v>Basic</v>
      </c>
      <c r="L988" s="26" t="str">
        <f t="shared" si="94"/>
        <v>Monthly</v>
      </c>
      <c r="M988" s="26">
        <f t="shared" si="95"/>
        <v>44713</v>
      </c>
      <c r="N988" s="26">
        <f t="shared" si="96"/>
        <v>45413</v>
      </c>
      <c r="O988" s="26">
        <f t="shared" si="96"/>
        <v>45413</v>
      </c>
      <c r="P988" t="str">
        <f>IF(AND('Customer LTV'!$D$5&gt;=$N988,'Customer LTV'!$D$5&lt;$O988),"Y","N")</f>
        <v>N</v>
      </c>
      <c r="Q988" t="str">
        <f>IF(AND('Customer LTV'!$D$6&gt;=$N988,'Customer LTV'!$D$6&lt;$O988),"Y","N")</f>
        <v>N</v>
      </c>
      <c r="R988" t="str">
        <f>INDEX(customers!$F:$F,MATCH(subscriptions!$B988,customers!$A:$A,0))</f>
        <v>Retail</v>
      </c>
      <c r="S988" t="str">
        <f>INDEX(customers!$I:$I,MATCH(subscriptions!$B988,customers!$A:$A,0))</f>
        <v>Social Media</v>
      </c>
    </row>
    <row r="989" spans="1:19" x14ac:dyDescent="0.25">
      <c r="A989" t="s">
        <v>2591</v>
      </c>
      <c r="B989" t="s">
        <v>2590</v>
      </c>
      <c r="C989" t="s">
        <v>18</v>
      </c>
      <c r="D989" t="s">
        <v>4</v>
      </c>
      <c r="E989" s="26">
        <v>45266</v>
      </c>
      <c r="F989" s="26">
        <v>45296</v>
      </c>
      <c r="G989" t="s">
        <v>53</v>
      </c>
      <c r="H989">
        <v>135</v>
      </c>
      <c r="I989" s="26">
        <f t="shared" si="91"/>
        <v>45266</v>
      </c>
      <c r="J989" s="26">
        <f t="shared" si="92"/>
        <v>45297</v>
      </c>
      <c r="K989" s="26" t="str">
        <f t="shared" si="93"/>
        <v>Pro</v>
      </c>
      <c r="L989" s="26" t="str">
        <f t="shared" si="94"/>
        <v>Monthly</v>
      </c>
      <c r="M989" s="26">
        <f t="shared" si="95"/>
        <v>45261</v>
      </c>
      <c r="N989" s="26">
        <f t="shared" si="96"/>
        <v>45261</v>
      </c>
      <c r="O989" s="26">
        <f t="shared" si="96"/>
        <v>45292</v>
      </c>
      <c r="P989" t="str">
        <f>IF(AND('Customer LTV'!$D$5&gt;=$N989,'Customer LTV'!$D$5&lt;$O989),"Y","N")</f>
        <v>N</v>
      </c>
      <c r="Q989" t="str">
        <f>IF(AND('Customer LTV'!$D$6&gt;=$N989,'Customer LTV'!$D$6&lt;$O989),"Y","N")</f>
        <v>Y</v>
      </c>
      <c r="R989" t="str">
        <f>INDEX(customers!$F:$F,MATCH(subscriptions!$B989,customers!$A:$A,0))</f>
        <v>Tech</v>
      </c>
      <c r="S989" t="str">
        <f>INDEX(customers!$I:$I,MATCH(subscriptions!$B989,customers!$A:$A,0))</f>
        <v>Paid Search</v>
      </c>
    </row>
    <row r="990" spans="1:19" x14ac:dyDescent="0.25">
      <c r="A990" t="s">
        <v>2593</v>
      </c>
      <c r="B990" t="s">
        <v>2590</v>
      </c>
      <c r="C990" t="s">
        <v>18</v>
      </c>
      <c r="D990" t="s">
        <v>4</v>
      </c>
      <c r="E990" s="26">
        <v>45297</v>
      </c>
      <c r="F990" s="26">
        <v>45315</v>
      </c>
      <c r="G990" t="s">
        <v>56</v>
      </c>
      <c r="H990">
        <v>135</v>
      </c>
      <c r="I990" s="26">
        <f t="shared" si="91"/>
        <v>45266</v>
      </c>
      <c r="J990" s="26">
        <f t="shared" si="92"/>
        <v>45297</v>
      </c>
      <c r="K990" s="26" t="str">
        <f t="shared" si="93"/>
        <v>Pro</v>
      </c>
      <c r="L990" s="26" t="str">
        <f t="shared" si="94"/>
        <v>Monthly</v>
      </c>
      <c r="M990" s="26">
        <f t="shared" si="95"/>
        <v>45261</v>
      </c>
      <c r="N990" s="26">
        <f t="shared" si="96"/>
        <v>45292</v>
      </c>
      <c r="O990" s="26">
        <f t="shared" si="96"/>
        <v>45292</v>
      </c>
      <c r="P990" t="str">
        <f>IF(AND('Customer LTV'!$D$5&gt;=$N990,'Customer LTV'!$D$5&lt;$O990),"Y","N")</f>
        <v>N</v>
      </c>
      <c r="Q990" t="str">
        <f>IF(AND('Customer LTV'!$D$6&gt;=$N990,'Customer LTV'!$D$6&lt;$O990),"Y","N")</f>
        <v>N</v>
      </c>
      <c r="R990" t="str">
        <f>INDEX(customers!$F:$F,MATCH(subscriptions!$B990,customers!$A:$A,0))</f>
        <v>Tech</v>
      </c>
      <c r="S990" t="str">
        <f>INDEX(customers!$I:$I,MATCH(subscriptions!$B990,customers!$A:$A,0))</f>
        <v>Paid Search</v>
      </c>
    </row>
    <row r="991" spans="1:19" x14ac:dyDescent="0.25">
      <c r="A991" t="s">
        <v>2476</v>
      </c>
      <c r="B991" t="s">
        <v>2475</v>
      </c>
      <c r="C991" t="s">
        <v>17</v>
      </c>
      <c r="D991" t="s">
        <v>5</v>
      </c>
      <c r="E991" s="26">
        <v>44944</v>
      </c>
      <c r="F991" s="26">
        <v>45195</v>
      </c>
      <c r="G991" t="s">
        <v>56</v>
      </c>
      <c r="H991">
        <v>50</v>
      </c>
      <c r="I991" s="26">
        <f t="shared" si="91"/>
        <v>44944</v>
      </c>
      <c r="J991" s="26">
        <f t="shared" si="92"/>
        <v>44944</v>
      </c>
      <c r="K991" s="26" t="str">
        <f t="shared" si="93"/>
        <v>Pro</v>
      </c>
      <c r="L991" s="26" t="str">
        <f t="shared" si="94"/>
        <v>Annual</v>
      </c>
      <c r="M991" s="26">
        <f t="shared" si="95"/>
        <v>44927</v>
      </c>
      <c r="N991" s="26">
        <f t="shared" si="96"/>
        <v>44927</v>
      </c>
      <c r="O991" s="26">
        <f t="shared" si="96"/>
        <v>45170</v>
      </c>
      <c r="P991" t="str">
        <f>IF(AND('Customer LTV'!$D$5&gt;=$N991,'Customer LTV'!$D$5&lt;$O991),"Y","N")</f>
        <v>Y</v>
      </c>
      <c r="Q991" t="str">
        <f>IF(AND('Customer LTV'!$D$6&gt;=$N991,'Customer LTV'!$D$6&lt;$O991),"Y","N")</f>
        <v>N</v>
      </c>
      <c r="R991" t="str">
        <f>INDEX(customers!$F:$F,MATCH(subscriptions!$B991,customers!$A:$A,0))</f>
        <v>Tech</v>
      </c>
      <c r="S991" t="str">
        <f>INDEX(customers!$I:$I,MATCH(subscriptions!$B991,customers!$A:$A,0))</f>
        <v>Paid Search</v>
      </c>
    </row>
    <row r="992" spans="1:19" x14ac:dyDescent="0.25">
      <c r="A992" t="s">
        <v>3247</v>
      </c>
      <c r="B992" t="s">
        <v>3246</v>
      </c>
      <c r="C992" t="s">
        <v>17</v>
      </c>
      <c r="D992" t="s">
        <v>4</v>
      </c>
      <c r="E992" s="26">
        <v>45294</v>
      </c>
      <c r="F992" s="26">
        <v>45324</v>
      </c>
      <c r="G992" t="s">
        <v>55</v>
      </c>
      <c r="H992">
        <v>75</v>
      </c>
      <c r="I992" s="26">
        <f t="shared" si="91"/>
        <v>45294</v>
      </c>
      <c r="J992" s="26">
        <f t="shared" si="92"/>
        <v>45635</v>
      </c>
      <c r="K992" s="26" t="str">
        <f t="shared" si="93"/>
        <v>Pro</v>
      </c>
      <c r="L992" s="26" t="str">
        <f t="shared" si="94"/>
        <v>Monthly</v>
      </c>
      <c r="M992" s="26">
        <f t="shared" si="95"/>
        <v>45292</v>
      </c>
      <c r="N992" s="26">
        <f t="shared" si="96"/>
        <v>45292</v>
      </c>
      <c r="O992" s="26">
        <f t="shared" si="96"/>
        <v>45323</v>
      </c>
      <c r="P992" t="str">
        <f>IF(AND('Customer LTV'!$D$5&gt;=$N992,'Customer LTV'!$D$5&lt;$O992),"Y","N")</f>
        <v>N</v>
      </c>
      <c r="Q992" t="str">
        <f>IF(AND('Customer LTV'!$D$6&gt;=$N992,'Customer LTV'!$D$6&lt;$O992),"Y","N")</f>
        <v>N</v>
      </c>
      <c r="R992" t="str">
        <f>INDEX(customers!$F:$F,MATCH(subscriptions!$B992,customers!$A:$A,0))</f>
        <v>Healthcare</v>
      </c>
      <c r="S992" t="str">
        <f>INDEX(customers!$I:$I,MATCH(subscriptions!$B992,customers!$A:$A,0))</f>
        <v>Paid Search</v>
      </c>
    </row>
    <row r="993" spans="1:19" x14ac:dyDescent="0.25">
      <c r="A993" t="s">
        <v>3249</v>
      </c>
      <c r="B993" t="s">
        <v>3246</v>
      </c>
      <c r="C993" t="s">
        <v>18</v>
      </c>
      <c r="D993" t="s">
        <v>4</v>
      </c>
      <c r="E993" s="26">
        <v>45325</v>
      </c>
      <c r="F993" s="26">
        <v>45355</v>
      </c>
      <c r="G993" t="s">
        <v>53</v>
      </c>
      <c r="H993">
        <v>135</v>
      </c>
      <c r="I993" s="26">
        <f t="shared" si="91"/>
        <v>45294</v>
      </c>
      <c r="J993" s="26">
        <f t="shared" si="92"/>
        <v>45635</v>
      </c>
      <c r="K993" s="26" t="str">
        <f t="shared" si="93"/>
        <v>Pro</v>
      </c>
      <c r="L993" s="26" t="str">
        <f t="shared" si="94"/>
        <v>Monthly</v>
      </c>
      <c r="M993" s="26">
        <f t="shared" si="95"/>
        <v>45292</v>
      </c>
      <c r="N993" s="26">
        <f t="shared" si="96"/>
        <v>45323</v>
      </c>
      <c r="O993" s="26">
        <f t="shared" si="96"/>
        <v>45352</v>
      </c>
      <c r="P993" t="str">
        <f>IF(AND('Customer LTV'!$D$5&gt;=$N993,'Customer LTV'!$D$5&lt;$O993),"Y","N")</f>
        <v>N</v>
      </c>
      <c r="Q993" t="str">
        <f>IF(AND('Customer LTV'!$D$6&gt;=$N993,'Customer LTV'!$D$6&lt;$O993),"Y","N")</f>
        <v>N</v>
      </c>
      <c r="R993" t="str">
        <f>INDEX(customers!$F:$F,MATCH(subscriptions!$B993,customers!$A:$A,0))</f>
        <v>Healthcare</v>
      </c>
      <c r="S993" t="str">
        <f>INDEX(customers!$I:$I,MATCH(subscriptions!$B993,customers!$A:$A,0))</f>
        <v>Paid Search</v>
      </c>
    </row>
    <row r="994" spans="1:19" x14ac:dyDescent="0.25">
      <c r="A994" t="s">
        <v>3252</v>
      </c>
      <c r="B994" t="s">
        <v>3246</v>
      </c>
      <c r="C994" t="s">
        <v>18</v>
      </c>
      <c r="D994" t="s">
        <v>4</v>
      </c>
      <c r="E994" s="26">
        <v>45356</v>
      </c>
      <c r="F994" s="26">
        <v>45386</v>
      </c>
      <c r="G994" t="s">
        <v>53</v>
      </c>
      <c r="H994">
        <v>135</v>
      </c>
      <c r="I994" s="26">
        <f t="shared" si="91"/>
        <v>45294</v>
      </c>
      <c r="J994" s="26">
        <f t="shared" si="92"/>
        <v>45635</v>
      </c>
      <c r="K994" s="26" t="str">
        <f t="shared" si="93"/>
        <v>Pro</v>
      </c>
      <c r="L994" s="26" t="str">
        <f t="shared" si="94"/>
        <v>Monthly</v>
      </c>
      <c r="M994" s="26">
        <f t="shared" si="95"/>
        <v>45292</v>
      </c>
      <c r="N994" s="26">
        <f t="shared" si="96"/>
        <v>45352</v>
      </c>
      <c r="O994" s="26">
        <f t="shared" si="96"/>
        <v>45383</v>
      </c>
      <c r="P994" t="str">
        <f>IF(AND('Customer LTV'!$D$5&gt;=$N994,'Customer LTV'!$D$5&lt;$O994),"Y","N")</f>
        <v>N</v>
      </c>
      <c r="Q994" t="str">
        <f>IF(AND('Customer LTV'!$D$6&gt;=$N994,'Customer LTV'!$D$6&lt;$O994),"Y","N")</f>
        <v>N</v>
      </c>
      <c r="R994" t="str">
        <f>INDEX(customers!$F:$F,MATCH(subscriptions!$B994,customers!$A:$A,0))</f>
        <v>Healthcare</v>
      </c>
      <c r="S994" t="str">
        <f>INDEX(customers!$I:$I,MATCH(subscriptions!$B994,customers!$A:$A,0))</f>
        <v>Paid Search</v>
      </c>
    </row>
    <row r="995" spans="1:19" x14ac:dyDescent="0.25">
      <c r="A995" t="s">
        <v>3254</v>
      </c>
      <c r="B995" t="s">
        <v>3246</v>
      </c>
      <c r="C995" t="s">
        <v>18</v>
      </c>
      <c r="D995" t="s">
        <v>4</v>
      </c>
      <c r="E995" s="26">
        <v>45387</v>
      </c>
      <c r="F995" s="26">
        <v>45417</v>
      </c>
      <c r="G995" t="s">
        <v>53</v>
      </c>
      <c r="H995">
        <v>135</v>
      </c>
      <c r="I995" s="26">
        <f t="shared" si="91"/>
        <v>45294</v>
      </c>
      <c r="J995" s="26">
        <f t="shared" si="92"/>
        <v>45635</v>
      </c>
      <c r="K995" s="26" t="str">
        <f t="shared" si="93"/>
        <v>Pro</v>
      </c>
      <c r="L995" s="26" t="str">
        <f t="shared" si="94"/>
        <v>Monthly</v>
      </c>
      <c r="M995" s="26">
        <f t="shared" si="95"/>
        <v>45292</v>
      </c>
      <c r="N995" s="26">
        <f t="shared" si="96"/>
        <v>45383</v>
      </c>
      <c r="O995" s="26">
        <f t="shared" si="96"/>
        <v>45413</v>
      </c>
      <c r="P995" t="str">
        <f>IF(AND('Customer LTV'!$D$5&gt;=$N995,'Customer LTV'!$D$5&lt;$O995),"Y","N")</f>
        <v>N</v>
      </c>
      <c r="Q995" t="str">
        <f>IF(AND('Customer LTV'!$D$6&gt;=$N995,'Customer LTV'!$D$6&lt;$O995),"Y","N")</f>
        <v>N</v>
      </c>
      <c r="R995" t="str">
        <f>INDEX(customers!$F:$F,MATCH(subscriptions!$B995,customers!$A:$A,0))</f>
        <v>Healthcare</v>
      </c>
      <c r="S995" t="str">
        <f>INDEX(customers!$I:$I,MATCH(subscriptions!$B995,customers!$A:$A,0))</f>
        <v>Paid Search</v>
      </c>
    </row>
    <row r="996" spans="1:19" x14ac:dyDescent="0.25">
      <c r="A996" t="s">
        <v>3257</v>
      </c>
      <c r="B996" t="s">
        <v>3246</v>
      </c>
      <c r="C996" t="s">
        <v>18</v>
      </c>
      <c r="D996" t="s">
        <v>4</v>
      </c>
      <c r="E996" s="26">
        <v>45418</v>
      </c>
      <c r="F996" s="26">
        <v>45448</v>
      </c>
      <c r="G996" t="s">
        <v>53</v>
      </c>
      <c r="H996">
        <v>135</v>
      </c>
      <c r="I996" s="26">
        <f t="shared" si="91"/>
        <v>45294</v>
      </c>
      <c r="J996" s="26">
        <f t="shared" si="92"/>
        <v>45635</v>
      </c>
      <c r="K996" s="26" t="str">
        <f t="shared" si="93"/>
        <v>Pro</v>
      </c>
      <c r="L996" s="26" t="str">
        <f t="shared" si="94"/>
        <v>Monthly</v>
      </c>
      <c r="M996" s="26">
        <f t="shared" si="95"/>
        <v>45292</v>
      </c>
      <c r="N996" s="26">
        <f t="shared" si="96"/>
        <v>45413</v>
      </c>
      <c r="O996" s="26">
        <f t="shared" si="96"/>
        <v>45444</v>
      </c>
      <c r="P996" t="str">
        <f>IF(AND('Customer LTV'!$D$5&gt;=$N996,'Customer LTV'!$D$5&lt;$O996),"Y","N")</f>
        <v>N</v>
      </c>
      <c r="Q996" t="str">
        <f>IF(AND('Customer LTV'!$D$6&gt;=$N996,'Customer LTV'!$D$6&lt;$O996),"Y","N")</f>
        <v>N</v>
      </c>
      <c r="R996" t="str">
        <f>INDEX(customers!$F:$F,MATCH(subscriptions!$B996,customers!$A:$A,0))</f>
        <v>Healthcare</v>
      </c>
      <c r="S996" t="str">
        <f>INDEX(customers!$I:$I,MATCH(subscriptions!$B996,customers!$A:$A,0))</f>
        <v>Paid Search</v>
      </c>
    </row>
    <row r="997" spans="1:19" x14ac:dyDescent="0.25">
      <c r="A997" t="s">
        <v>3259</v>
      </c>
      <c r="B997" t="s">
        <v>3246</v>
      </c>
      <c r="C997" t="s">
        <v>18</v>
      </c>
      <c r="D997" t="s">
        <v>4</v>
      </c>
      <c r="E997" s="26">
        <v>45449</v>
      </c>
      <c r="F997" s="26">
        <v>45479</v>
      </c>
      <c r="G997" t="s">
        <v>53</v>
      </c>
      <c r="H997">
        <v>135</v>
      </c>
      <c r="I997" s="26">
        <f t="shared" si="91"/>
        <v>45294</v>
      </c>
      <c r="J997" s="26">
        <f t="shared" si="92"/>
        <v>45635</v>
      </c>
      <c r="K997" s="26" t="str">
        <f t="shared" si="93"/>
        <v>Pro</v>
      </c>
      <c r="L997" s="26" t="str">
        <f t="shared" si="94"/>
        <v>Monthly</v>
      </c>
      <c r="M997" s="26">
        <f t="shared" si="95"/>
        <v>45292</v>
      </c>
      <c r="N997" s="26">
        <f t="shared" si="96"/>
        <v>45444</v>
      </c>
      <c r="O997" s="26">
        <f t="shared" si="96"/>
        <v>45474</v>
      </c>
      <c r="P997" t="str">
        <f>IF(AND('Customer LTV'!$D$5&gt;=$N997,'Customer LTV'!$D$5&lt;$O997),"Y","N")</f>
        <v>N</v>
      </c>
      <c r="Q997" t="str">
        <f>IF(AND('Customer LTV'!$D$6&gt;=$N997,'Customer LTV'!$D$6&lt;$O997),"Y","N")</f>
        <v>N</v>
      </c>
      <c r="R997" t="str">
        <f>INDEX(customers!$F:$F,MATCH(subscriptions!$B997,customers!$A:$A,0))</f>
        <v>Healthcare</v>
      </c>
      <c r="S997" t="str">
        <f>INDEX(customers!$I:$I,MATCH(subscriptions!$B997,customers!$A:$A,0))</f>
        <v>Paid Search</v>
      </c>
    </row>
    <row r="998" spans="1:19" x14ac:dyDescent="0.25">
      <c r="A998" t="s">
        <v>3262</v>
      </c>
      <c r="B998" t="s">
        <v>3246</v>
      </c>
      <c r="C998" t="s">
        <v>18</v>
      </c>
      <c r="D998" t="s">
        <v>4</v>
      </c>
      <c r="E998" s="26">
        <v>45480</v>
      </c>
      <c r="F998" s="26">
        <v>45510</v>
      </c>
      <c r="G998" t="s">
        <v>53</v>
      </c>
      <c r="H998">
        <v>135</v>
      </c>
      <c r="I998" s="26">
        <f t="shared" si="91"/>
        <v>45294</v>
      </c>
      <c r="J998" s="26">
        <f t="shared" si="92"/>
        <v>45635</v>
      </c>
      <c r="K998" s="26" t="str">
        <f t="shared" si="93"/>
        <v>Pro</v>
      </c>
      <c r="L998" s="26" t="str">
        <f t="shared" si="94"/>
        <v>Monthly</v>
      </c>
      <c r="M998" s="26">
        <f t="shared" si="95"/>
        <v>45292</v>
      </c>
      <c r="N998" s="26">
        <f t="shared" si="96"/>
        <v>45474</v>
      </c>
      <c r="O998" s="26">
        <f t="shared" si="96"/>
        <v>45505</v>
      </c>
      <c r="P998" t="str">
        <f>IF(AND('Customer LTV'!$D$5&gt;=$N998,'Customer LTV'!$D$5&lt;$O998),"Y","N")</f>
        <v>N</v>
      </c>
      <c r="Q998" t="str">
        <f>IF(AND('Customer LTV'!$D$6&gt;=$N998,'Customer LTV'!$D$6&lt;$O998),"Y","N")</f>
        <v>N</v>
      </c>
      <c r="R998" t="str">
        <f>INDEX(customers!$F:$F,MATCH(subscriptions!$B998,customers!$A:$A,0))</f>
        <v>Healthcare</v>
      </c>
      <c r="S998" t="str">
        <f>INDEX(customers!$I:$I,MATCH(subscriptions!$B998,customers!$A:$A,0))</f>
        <v>Paid Search</v>
      </c>
    </row>
    <row r="999" spans="1:19" x14ac:dyDescent="0.25">
      <c r="A999" t="s">
        <v>3264</v>
      </c>
      <c r="B999" t="s">
        <v>3246</v>
      </c>
      <c r="C999" t="s">
        <v>18</v>
      </c>
      <c r="D999" t="s">
        <v>4</v>
      </c>
      <c r="E999" s="26">
        <v>45511</v>
      </c>
      <c r="F999" s="26">
        <v>45541</v>
      </c>
      <c r="G999" t="s">
        <v>53</v>
      </c>
      <c r="H999">
        <v>135</v>
      </c>
      <c r="I999" s="26">
        <f t="shared" si="91"/>
        <v>45294</v>
      </c>
      <c r="J999" s="26">
        <f t="shared" si="92"/>
        <v>45635</v>
      </c>
      <c r="K999" s="26" t="str">
        <f t="shared" si="93"/>
        <v>Pro</v>
      </c>
      <c r="L999" s="26" t="str">
        <f t="shared" si="94"/>
        <v>Monthly</v>
      </c>
      <c r="M999" s="26">
        <f t="shared" si="95"/>
        <v>45292</v>
      </c>
      <c r="N999" s="26">
        <f t="shared" si="96"/>
        <v>45505</v>
      </c>
      <c r="O999" s="26">
        <f t="shared" si="96"/>
        <v>45536</v>
      </c>
      <c r="P999" t="str">
        <f>IF(AND('Customer LTV'!$D$5&gt;=$N999,'Customer LTV'!$D$5&lt;$O999),"Y","N")</f>
        <v>N</v>
      </c>
      <c r="Q999" t="str">
        <f>IF(AND('Customer LTV'!$D$6&gt;=$N999,'Customer LTV'!$D$6&lt;$O999),"Y","N")</f>
        <v>N</v>
      </c>
      <c r="R999" t="str">
        <f>INDEX(customers!$F:$F,MATCH(subscriptions!$B999,customers!$A:$A,0))</f>
        <v>Healthcare</v>
      </c>
      <c r="S999" t="str">
        <f>INDEX(customers!$I:$I,MATCH(subscriptions!$B999,customers!$A:$A,0))</f>
        <v>Paid Search</v>
      </c>
    </row>
    <row r="1000" spans="1:19" x14ac:dyDescent="0.25">
      <c r="A1000" t="s">
        <v>3266</v>
      </c>
      <c r="B1000" t="s">
        <v>3246</v>
      </c>
      <c r="C1000" t="s">
        <v>18</v>
      </c>
      <c r="D1000" t="s">
        <v>4</v>
      </c>
      <c r="E1000" s="26">
        <v>45542</v>
      </c>
      <c r="F1000" s="26">
        <v>45572</v>
      </c>
      <c r="G1000" t="s">
        <v>53</v>
      </c>
      <c r="H1000">
        <v>135</v>
      </c>
      <c r="I1000" s="26">
        <f t="shared" si="91"/>
        <v>45294</v>
      </c>
      <c r="J1000" s="26">
        <f t="shared" si="92"/>
        <v>45635</v>
      </c>
      <c r="K1000" s="26" t="str">
        <f t="shared" si="93"/>
        <v>Pro</v>
      </c>
      <c r="L1000" s="26" t="str">
        <f t="shared" si="94"/>
        <v>Monthly</v>
      </c>
      <c r="M1000" s="26">
        <f t="shared" si="95"/>
        <v>45292</v>
      </c>
      <c r="N1000" s="26">
        <f t="shared" si="96"/>
        <v>45536</v>
      </c>
      <c r="O1000" s="26">
        <f t="shared" si="96"/>
        <v>45566</v>
      </c>
      <c r="P1000" t="str">
        <f>IF(AND('Customer LTV'!$D$5&gt;=$N1000,'Customer LTV'!$D$5&lt;$O1000),"Y","N")</f>
        <v>N</v>
      </c>
      <c r="Q1000" t="str">
        <f>IF(AND('Customer LTV'!$D$6&gt;=$N1000,'Customer LTV'!$D$6&lt;$O1000),"Y","N")</f>
        <v>N</v>
      </c>
      <c r="R1000" t="str">
        <f>INDEX(customers!$F:$F,MATCH(subscriptions!$B1000,customers!$A:$A,0))</f>
        <v>Healthcare</v>
      </c>
      <c r="S1000" t="str">
        <f>INDEX(customers!$I:$I,MATCH(subscriptions!$B1000,customers!$A:$A,0))</f>
        <v>Paid Search</v>
      </c>
    </row>
    <row r="1001" spans="1:19" x14ac:dyDescent="0.25">
      <c r="A1001" t="s">
        <v>3269</v>
      </c>
      <c r="B1001" t="s">
        <v>3246</v>
      </c>
      <c r="C1001" t="s">
        <v>18</v>
      </c>
      <c r="D1001" t="s">
        <v>4</v>
      </c>
      <c r="E1001" s="26">
        <v>45573</v>
      </c>
      <c r="F1001" s="26">
        <v>45603</v>
      </c>
      <c r="G1001" t="s">
        <v>53</v>
      </c>
      <c r="H1001">
        <v>135</v>
      </c>
      <c r="I1001" s="26">
        <f t="shared" si="91"/>
        <v>45294</v>
      </c>
      <c r="J1001" s="26">
        <f t="shared" si="92"/>
        <v>45635</v>
      </c>
      <c r="K1001" s="26" t="str">
        <f t="shared" si="93"/>
        <v>Pro</v>
      </c>
      <c r="L1001" s="26" t="str">
        <f t="shared" si="94"/>
        <v>Monthly</v>
      </c>
      <c r="M1001" s="26">
        <f t="shared" si="95"/>
        <v>45292</v>
      </c>
      <c r="N1001" s="26">
        <f t="shared" si="96"/>
        <v>45566</v>
      </c>
      <c r="O1001" s="26">
        <f t="shared" si="96"/>
        <v>45597</v>
      </c>
      <c r="P1001" t="str">
        <f>IF(AND('Customer LTV'!$D$5&gt;=$N1001,'Customer LTV'!$D$5&lt;$O1001),"Y","N")</f>
        <v>N</v>
      </c>
      <c r="Q1001" t="str">
        <f>IF(AND('Customer LTV'!$D$6&gt;=$N1001,'Customer LTV'!$D$6&lt;$O1001),"Y","N")</f>
        <v>N</v>
      </c>
      <c r="R1001" t="str">
        <f>INDEX(customers!$F:$F,MATCH(subscriptions!$B1001,customers!$A:$A,0))</f>
        <v>Healthcare</v>
      </c>
      <c r="S1001" t="str">
        <f>INDEX(customers!$I:$I,MATCH(subscriptions!$B1001,customers!$A:$A,0))</f>
        <v>Paid Search</v>
      </c>
    </row>
    <row r="1002" spans="1:19" x14ac:dyDescent="0.25">
      <c r="A1002" t="s">
        <v>3271</v>
      </c>
      <c r="B1002" t="s">
        <v>3246</v>
      </c>
      <c r="C1002" t="s">
        <v>18</v>
      </c>
      <c r="D1002" t="s">
        <v>4</v>
      </c>
      <c r="E1002" s="26">
        <v>45604</v>
      </c>
      <c r="F1002" s="26">
        <v>45634</v>
      </c>
      <c r="G1002" t="s">
        <v>53</v>
      </c>
      <c r="H1002">
        <v>135</v>
      </c>
      <c r="I1002" s="26">
        <f t="shared" si="91"/>
        <v>45294</v>
      </c>
      <c r="J1002" s="26">
        <f t="shared" si="92"/>
        <v>45635</v>
      </c>
      <c r="K1002" s="26" t="str">
        <f t="shared" si="93"/>
        <v>Pro</v>
      </c>
      <c r="L1002" s="26" t="str">
        <f t="shared" si="94"/>
        <v>Monthly</v>
      </c>
      <c r="M1002" s="26">
        <f t="shared" si="95"/>
        <v>45292</v>
      </c>
      <c r="N1002" s="26">
        <f t="shared" si="96"/>
        <v>45597</v>
      </c>
      <c r="O1002" s="26">
        <f t="shared" si="96"/>
        <v>45627</v>
      </c>
      <c r="P1002" t="str">
        <f>IF(AND('Customer LTV'!$D$5&gt;=$N1002,'Customer LTV'!$D$5&lt;$O1002),"Y","N")</f>
        <v>N</v>
      </c>
      <c r="Q1002" t="str">
        <f>IF(AND('Customer LTV'!$D$6&gt;=$N1002,'Customer LTV'!$D$6&lt;$O1002),"Y","N")</f>
        <v>N</v>
      </c>
      <c r="R1002" t="str">
        <f>INDEX(customers!$F:$F,MATCH(subscriptions!$B1002,customers!$A:$A,0))</f>
        <v>Healthcare</v>
      </c>
      <c r="S1002" t="str">
        <f>INDEX(customers!$I:$I,MATCH(subscriptions!$B1002,customers!$A:$A,0))</f>
        <v>Paid Search</v>
      </c>
    </row>
    <row r="1003" spans="1:19" x14ac:dyDescent="0.25">
      <c r="A1003" t="s">
        <v>3274</v>
      </c>
      <c r="B1003" t="s">
        <v>3246</v>
      </c>
      <c r="C1003" t="s">
        <v>18</v>
      </c>
      <c r="D1003" t="s">
        <v>4</v>
      </c>
      <c r="E1003" s="26">
        <v>45635</v>
      </c>
      <c r="F1003" s="26">
        <v>45658</v>
      </c>
      <c r="G1003" t="s">
        <v>53</v>
      </c>
      <c r="H1003">
        <v>135</v>
      </c>
      <c r="I1003" s="26">
        <f t="shared" si="91"/>
        <v>45294</v>
      </c>
      <c r="J1003" s="26">
        <f t="shared" si="92"/>
        <v>45635</v>
      </c>
      <c r="K1003" s="26" t="str">
        <f t="shared" si="93"/>
        <v>Pro</v>
      </c>
      <c r="L1003" s="26" t="str">
        <f t="shared" si="94"/>
        <v>Monthly</v>
      </c>
      <c r="M1003" s="26">
        <f t="shared" si="95"/>
        <v>45292</v>
      </c>
      <c r="N1003" s="26">
        <f t="shared" si="96"/>
        <v>45627</v>
      </c>
      <c r="O1003" s="26">
        <f t="shared" si="96"/>
        <v>45658</v>
      </c>
      <c r="P1003" t="str">
        <f>IF(AND('Customer LTV'!$D$5&gt;=$N1003,'Customer LTV'!$D$5&lt;$O1003),"Y","N")</f>
        <v>N</v>
      </c>
      <c r="Q1003" t="str">
        <f>IF(AND('Customer LTV'!$D$6&gt;=$N1003,'Customer LTV'!$D$6&lt;$O1003),"Y","N")</f>
        <v>N</v>
      </c>
      <c r="R1003" t="str">
        <f>INDEX(customers!$F:$F,MATCH(subscriptions!$B1003,customers!$A:$A,0))</f>
        <v>Healthcare</v>
      </c>
      <c r="S1003" t="str">
        <f>INDEX(customers!$I:$I,MATCH(subscriptions!$B1003,customers!$A:$A,0))</f>
        <v>Paid Search</v>
      </c>
    </row>
    <row r="1004" spans="1:19" x14ac:dyDescent="0.25">
      <c r="A1004" t="s">
        <v>887</v>
      </c>
      <c r="B1004" t="s">
        <v>886</v>
      </c>
      <c r="C1004" t="s">
        <v>17</v>
      </c>
      <c r="D1004" t="s">
        <v>4</v>
      </c>
      <c r="E1004" s="26">
        <v>45252</v>
      </c>
      <c r="F1004" s="26">
        <v>45282</v>
      </c>
      <c r="G1004" t="s">
        <v>55</v>
      </c>
      <c r="H1004">
        <v>75</v>
      </c>
      <c r="I1004" s="26">
        <f t="shared" si="91"/>
        <v>45252</v>
      </c>
      <c r="J1004" s="26">
        <f t="shared" si="92"/>
        <v>45655</v>
      </c>
      <c r="K1004" s="26" t="str">
        <f t="shared" si="93"/>
        <v>Basic</v>
      </c>
      <c r="L1004" s="26" t="str">
        <f t="shared" si="94"/>
        <v>Monthly</v>
      </c>
      <c r="M1004" s="26">
        <f t="shared" si="95"/>
        <v>45231</v>
      </c>
      <c r="N1004" s="26">
        <f t="shared" si="96"/>
        <v>45231</v>
      </c>
      <c r="O1004" s="26">
        <f t="shared" si="96"/>
        <v>45261</v>
      </c>
      <c r="P1004" t="str">
        <f>IF(AND('Customer LTV'!$D$5&gt;=$N1004,'Customer LTV'!$D$5&lt;$O1004),"Y","N")</f>
        <v>N</v>
      </c>
      <c r="Q1004" t="str">
        <f>IF(AND('Customer LTV'!$D$6&gt;=$N1004,'Customer LTV'!$D$6&lt;$O1004),"Y","N")</f>
        <v>N</v>
      </c>
      <c r="R1004" t="str">
        <f>INDEX(customers!$F:$F,MATCH(subscriptions!$B1004,customers!$A:$A,0))</f>
        <v>Education</v>
      </c>
      <c r="S1004" t="str">
        <f>INDEX(customers!$I:$I,MATCH(subscriptions!$B1004,customers!$A:$A,0))</f>
        <v>Affiliate</v>
      </c>
    </row>
    <row r="1005" spans="1:19" x14ac:dyDescent="0.25">
      <c r="A1005" t="s">
        <v>890</v>
      </c>
      <c r="B1005" t="s">
        <v>886</v>
      </c>
      <c r="C1005" t="s">
        <v>18</v>
      </c>
      <c r="D1005" t="s">
        <v>4</v>
      </c>
      <c r="E1005" s="26">
        <v>45283</v>
      </c>
      <c r="F1005" s="26">
        <v>45313</v>
      </c>
      <c r="G1005" t="s">
        <v>53</v>
      </c>
      <c r="H1005">
        <v>135</v>
      </c>
      <c r="I1005" s="26">
        <f t="shared" si="91"/>
        <v>45252</v>
      </c>
      <c r="J1005" s="26">
        <f t="shared" si="92"/>
        <v>45655</v>
      </c>
      <c r="K1005" s="26" t="str">
        <f t="shared" si="93"/>
        <v>Basic</v>
      </c>
      <c r="L1005" s="26" t="str">
        <f t="shared" si="94"/>
        <v>Monthly</v>
      </c>
      <c r="M1005" s="26">
        <f t="shared" si="95"/>
        <v>45231</v>
      </c>
      <c r="N1005" s="26">
        <f t="shared" si="96"/>
        <v>45261</v>
      </c>
      <c r="O1005" s="26">
        <f t="shared" si="96"/>
        <v>45292</v>
      </c>
      <c r="P1005" t="str">
        <f>IF(AND('Customer LTV'!$D$5&gt;=$N1005,'Customer LTV'!$D$5&lt;$O1005),"Y","N")</f>
        <v>N</v>
      </c>
      <c r="Q1005" t="str">
        <f>IF(AND('Customer LTV'!$D$6&gt;=$N1005,'Customer LTV'!$D$6&lt;$O1005),"Y","N")</f>
        <v>Y</v>
      </c>
      <c r="R1005" t="str">
        <f>INDEX(customers!$F:$F,MATCH(subscriptions!$B1005,customers!$A:$A,0))</f>
        <v>Education</v>
      </c>
      <c r="S1005" t="str">
        <f>INDEX(customers!$I:$I,MATCH(subscriptions!$B1005,customers!$A:$A,0))</f>
        <v>Affiliate</v>
      </c>
    </row>
    <row r="1006" spans="1:19" x14ac:dyDescent="0.25">
      <c r="A1006" t="s">
        <v>892</v>
      </c>
      <c r="B1006" t="s">
        <v>886</v>
      </c>
      <c r="C1006" t="s">
        <v>18</v>
      </c>
      <c r="D1006" t="s">
        <v>4</v>
      </c>
      <c r="E1006" s="26">
        <v>45314</v>
      </c>
      <c r="F1006" s="26">
        <v>45344</v>
      </c>
      <c r="G1006" t="s">
        <v>53</v>
      </c>
      <c r="H1006">
        <v>135</v>
      </c>
      <c r="I1006" s="26">
        <f t="shared" si="91"/>
        <v>45252</v>
      </c>
      <c r="J1006" s="26">
        <f t="shared" si="92"/>
        <v>45655</v>
      </c>
      <c r="K1006" s="26" t="str">
        <f t="shared" si="93"/>
        <v>Basic</v>
      </c>
      <c r="L1006" s="26" t="str">
        <f t="shared" si="94"/>
        <v>Monthly</v>
      </c>
      <c r="M1006" s="26">
        <f t="shared" si="95"/>
        <v>45231</v>
      </c>
      <c r="N1006" s="26">
        <f t="shared" si="96"/>
        <v>45292</v>
      </c>
      <c r="O1006" s="26">
        <f t="shared" si="96"/>
        <v>45323</v>
      </c>
      <c r="P1006" t="str">
        <f>IF(AND('Customer LTV'!$D$5&gt;=$N1006,'Customer LTV'!$D$5&lt;$O1006),"Y","N")</f>
        <v>N</v>
      </c>
      <c r="Q1006" t="str">
        <f>IF(AND('Customer LTV'!$D$6&gt;=$N1006,'Customer LTV'!$D$6&lt;$O1006),"Y","N")</f>
        <v>N</v>
      </c>
      <c r="R1006" t="str">
        <f>INDEX(customers!$F:$F,MATCH(subscriptions!$B1006,customers!$A:$A,0))</f>
        <v>Education</v>
      </c>
      <c r="S1006" t="str">
        <f>INDEX(customers!$I:$I,MATCH(subscriptions!$B1006,customers!$A:$A,0))</f>
        <v>Affiliate</v>
      </c>
    </row>
    <row r="1007" spans="1:19" x14ac:dyDescent="0.25">
      <c r="A1007" t="s">
        <v>894</v>
      </c>
      <c r="B1007" t="s">
        <v>886</v>
      </c>
      <c r="C1007" t="s">
        <v>18</v>
      </c>
      <c r="D1007" t="s">
        <v>4</v>
      </c>
      <c r="E1007" s="26">
        <v>45345</v>
      </c>
      <c r="F1007" s="26">
        <v>45375</v>
      </c>
      <c r="G1007" t="s">
        <v>53</v>
      </c>
      <c r="H1007">
        <v>135</v>
      </c>
      <c r="I1007" s="26">
        <f t="shared" si="91"/>
        <v>45252</v>
      </c>
      <c r="J1007" s="26">
        <f t="shared" si="92"/>
        <v>45655</v>
      </c>
      <c r="K1007" s="26" t="str">
        <f t="shared" si="93"/>
        <v>Basic</v>
      </c>
      <c r="L1007" s="26" t="str">
        <f t="shared" si="94"/>
        <v>Monthly</v>
      </c>
      <c r="M1007" s="26">
        <f t="shared" si="95"/>
        <v>45231</v>
      </c>
      <c r="N1007" s="26">
        <f t="shared" si="96"/>
        <v>45323</v>
      </c>
      <c r="O1007" s="26">
        <f t="shared" si="96"/>
        <v>45352</v>
      </c>
      <c r="P1007" t="str">
        <f>IF(AND('Customer LTV'!$D$5&gt;=$N1007,'Customer LTV'!$D$5&lt;$O1007),"Y","N")</f>
        <v>N</v>
      </c>
      <c r="Q1007" t="str">
        <f>IF(AND('Customer LTV'!$D$6&gt;=$N1007,'Customer LTV'!$D$6&lt;$O1007),"Y","N")</f>
        <v>N</v>
      </c>
      <c r="R1007" t="str">
        <f>INDEX(customers!$F:$F,MATCH(subscriptions!$B1007,customers!$A:$A,0))</f>
        <v>Education</v>
      </c>
      <c r="S1007" t="str">
        <f>INDEX(customers!$I:$I,MATCH(subscriptions!$B1007,customers!$A:$A,0))</f>
        <v>Affiliate</v>
      </c>
    </row>
    <row r="1008" spans="1:19" x14ac:dyDescent="0.25">
      <c r="A1008" t="s">
        <v>897</v>
      </c>
      <c r="B1008" t="s">
        <v>886</v>
      </c>
      <c r="C1008" t="s">
        <v>18</v>
      </c>
      <c r="D1008" t="s">
        <v>4</v>
      </c>
      <c r="E1008" s="26">
        <v>45376</v>
      </c>
      <c r="F1008" s="26">
        <v>45406</v>
      </c>
      <c r="G1008" t="s">
        <v>53</v>
      </c>
      <c r="H1008">
        <v>135</v>
      </c>
      <c r="I1008" s="26">
        <f t="shared" si="91"/>
        <v>45252</v>
      </c>
      <c r="J1008" s="26">
        <f t="shared" si="92"/>
        <v>45655</v>
      </c>
      <c r="K1008" s="26" t="str">
        <f t="shared" si="93"/>
        <v>Basic</v>
      </c>
      <c r="L1008" s="26" t="str">
        <f t="shared" si="94"/>
        <v>Monthly</v>
      </c>
      <c r="M1008" s="26">
        <f t="shared" si="95"/>
        <v>45231</v>
      </c>
      <c r="N1008" s="26">
        <f t="shared" si="96"/>
        <v>45352</v>
      </c>
      <c r="O1008" s="26">
        <f t="shared" si="96"/>
        <v>45383</v>
      </c>
      <c r="P1008" t="str">
        <f>IF(AND('Customer LTV'!$D$5&gt;=$N1008,'Customer LTV'!$D$5&lt;$O1008),"Y","N")</f>
        <v>N</v>
      </c>
      <c r="Q1008" t="str">
        <f>IF(AND('Customer LTV'!$D$6&gt;=$N1008,'Customer LTV'!$D$6&lt;$O1008),"Y","N")</f>
        <v>N</v>
      </c>
      <c r="R1008" t="str">
        <f>INDEX(customers!$F:$F,MATCH(subscriptions!$B1008,customers!$A:$A,0))</f>
        <v>Education</v>
      </c>
      <c r="S1008" t="str">
        <f>INDEX(customers!$I:$I,MATCH(subscriptions!$B1008,customers!$A:$A,0))</f>
        <v>Affiliate</v>
      </c>
    </row>
    <row r="1009" spans="1:19" x14ac:dyDescent="0.25">
      <c r="A1009" t="s">
        <v>899</v>
      </c>
      <c r="B1009" t="s">
        <v>886</v>
      </c>
      <c r="C1009" t="s">
        <v>18</v>
      </c>
      <c r="D1009" t="s">
        <v>4</v>
      </c>
      <c r="E1009" s="26">
        <v>45407</v>
      </c>
      <c r="F1009" s="26">
        <v>45437</v>
      </c>
      <c r="G1009" t="s">
        <v>53</v>
      </c>
      <c r="H1009">
        <v>135</v>
      </c>
      <c r="I1009" s="26">
        <f t="shared" si="91"/>
        <v>45252</v>
      </c>
      <c r="J1009" s="26">
        <f t="shared" si="92"/>
        <v>45655</v>
      </c>
      <c r="K1009" s="26" t="str">
        <f t="shared" si="93"/>
        <v>Basic</v>
      </c>
      <c r="L1009" s="26" t="str">
        <f t="shared" si="94"/>
        <v>Monthly</v>
      </c>
      <c r="M1009" s="26">
        <f t="shared" si="95"/>
        <v>45231</v>
      </c>
      <c r="N1009" s="26">
        <f t="shared" si="96"/>
        <v>45383</v>
      </c>
      <c r="O1009" s="26">
        <f t="shared" si="96"/>
        <v>45413</v>
      </c>
      <c r="P1009" t="str">
        <f>IF(AND('Customer LTV'!$D$5&gt;=$N1009,'Customer LTV'!$D$5&lt;$O1009),"Y","N")</f>
        <v>N</v>
      </c>
      <c r="Q1009" t="str">
        <f>IF(AND('Customer LTV'!$D$6&gt;=$N1009,'Customer LTV'!$D$6&lt;$O1009),"Y","N")</f>
        <v>N</v>
      </c>
      <c r="R1009" t="str">
        <f>INDEX(customers!$F:$F,MATCH(subscriptions!$B1009,customers!$A:$A,0))</f>
        <v>Education</v>
      </c>
      <c r="S1009" t="str">
        <f>INDEX(customers!$I:$I,MATCH(subscriptions!$B1009,customers!$A:$A,0))</f>
        <v>Affiliate</v>
      </c>
    </row>
    <row r="1010" spans="1:19" x14ac:dyDescent="0.25">
      <c r="A1010" t="s">
        <v>902</v>
      </c>
      <c r="B1010" t="s">
        <v>886</v>
      </c>
      <c r="C1010" t="s">
        <v>18</v>
      </c>
      <c r="D1010" t="s">
        <v>4</v>
      </c>
      <c r="E1010" s="26">
        <v>45438</v>
      </c>
      <c r="F1010" s="26">
        <v>45468</v>
      </c>
      <c r="G1010" t="s">
        <v>53</v>
      </c>
      <c r="H1010">
        <v>135</v>
      </c>
      <c r="I1010" s="26">
        <f t="shared" si="91"/>
        <v>45252</v>
      </c>
      <c r="J1010" s="26">
        <f t="shared" si="92"/>
        <v>45655</v>
      </c>
      <c r="K1010" s="26" t="str">
        <f t="shared" si="93"/>
        <v>Basic</v>
      </c>
      <c r="L1010" s="26" t="str">
        <f t="shared" si="94"/>
        <v>Monthly</v>
      </c>
      <c r="M1010" s="26">
        <f t="shared" si="95"/>
        <v>45231</v>
      </c>
      <c r="N1010" s="26">
        <f t="shared" si="96"/>
        <v>45413</v>
      </c>
      <c r="O1010" s="26">
        <f t="shared" si="96"/>
        <v>45444</v>
      </c>
      <c r="P1010" t="str">
        <f>IF(AND('Customer LTV'!$D$5&gt;=$N1010,'Customer LTV'!$D$5&lt;$O1010),"Y","N")</f>
        <v>N</v>
      </c>
      <c r="Q1010" t="str">
        <f>IF(AND('Customer LTV'!$D$6&gt;=$N1010,'Customer LTV'!$D$6&lt;$O1010),"Y","N")</f>
        <v>N</v>
      </c>
      <c r="R1010" t="str">
        <f>INDEX(customers!$F:$F,MATCH(subscriptions!$B1010,customers!$A:$A,0))</f>
        <v>Education</v>
      </c>
      <c r="S1010" t="str">
        <f>INDEX(customers!$I:$I,MATCH(subscriptions!$B1010,customers!$A:$A,0))</f>
        <v>Affiliate</v>
      </c>
    </row>
    <row r="1011" spans="1:19" x14ac:dyDescent="0.25">
      <c r="A1011" t="s">
        <v>904</v>
      </c>
      <c r="B1011" t="s">
        <v>886</v>
      </c>
      <c r="C1011" t="s">
        <v>18</v>
      </c>
      <c r="D1011" t="s">
        <v>4</v>
      </c>
      <c r="E1011" s="26">
        <v>45469</v>
      </c>
      <c r="F1011" s="26">
        <v>45499</v>
      </c>
      <c r="G1011" t="s">
        <v>53</v>
      </c>
      <c r="H1011">
        <v>135</v>
      </c>
      <c r="I1011" s="26">
        <f t="shared" si="91"/>
        <v>45252</v>
      </c>
      <c r="J1011" s="26">
        <f t="shared" si="92"/>
        <v>45655</v>
      </c>
      <c r="K1011" s="26" t="str">
        <f t="shared" si="93"/>
        <v>Basic</v>
      </c>
      <c r="L1011" s="26" t="str">
        <f t="shared" si="94"/>
        <v>Monthly</v>
      </c>
      <c r="M1011" s="26">
        <f t="shared" si="95"/>
        <v>45231</v>
      </c>
      <c r="N1011" s="26">
        <f t="shared" si="96"/>
        <v>45444</v>
      </c>
      <c r="O1011" s="26">
        <f t="shared" si="96"/>
        <v>45474</v>
      </c>
      <c r="P1011" t="str">
        <f>IF(AND('Customer LTV'!$D$5&gt;=$N1011,'Customer LTV'!$D$5&lt;$O1011),"Y","N")</f>
        <v>N</v>
      </c>
      <c r="Q1011" t="str">
        <f>IF(AND('Customer LTV'!$D$6&gt;=$N1011,'Customer LTV'!$D$6&lt;$O1011),"Y","N")</f>
        <v>N</v>
      </c>
      <c r="R1011" t="str">
        <f>INDEX(customers!$F:$F,MATCH(subscriptions!$B1011,customers!$A:$A,0))</f>
        <v>Education</v>
      </c>
      <c r="S1011" t="str">
        <f>INDEX(customers!$I:$I,MATCH(subscriptions!$B1011,customers!$A:$A,0))</f>
        <v>Affiliate</v>
      </c>
    </row>
    <row r="1012" spans="1:19" x14ac:dyDescent="0.25">
      <c r="A1012" t="s">
        <v>907</v>
      </c>
      <c r="B1012" t="s">
        <v>886</v>
      </c>
      <c r="C1012" t="s">
        <v>18</v>
      </c>
      <c r="D1012" t="s">
        <v>4</v>
      </c>
      <c r="E1012" s="26">
        <v>45500</v>
      </c>
      <c r="F1012" s="26">
        <v>45530</v>
      </c>
      <c r="G1012" t="s">
        <v>53</v>
      </c>
      <c r="H1012">
        <v>135</v>
      </c>
      <c r="I1012" s="26">
        <f t="shared" si="91"/>
        <v>45252</v>
      </c>
      <c r="J1012" s="26">
        <f t="shared" si="92"/>
        <v>45655</v>
      </c>
      <c r="K1012" s="26" t="str">
        <f t="shared" si="93"/>
        <v>Basic</v>
      </c>
      <c r="L1012" s="26" t="str">
        <f t="shared" si="94"/>
        <v>Monthly</v>
      </c>
      <c r="M1012" s="26">
        <f t="shared" si="95"/>
        <v>45231</v>
      </c>
      <c r="N1012" s="26">
        <f t="shared" si="96"/>
        <v>45474</v>
      </c>
      <c r="O1012" s="26">
        <f t="shared" si="96"/>
        <v>45505</v>
      </c>
      <c r="P1012" t="str">
        <f>IF(AND('Customer LTV'!$D$5&gt;=$N1012,'Customer LTV'!$D$5&lt;$O1012),"Y","N")</f>
        <v>N</v>
      </c>
      <c r="Q1012" t="str">
        <f>IF(AND('Customer LTV'!$D$6&gt;=$N1012,'Customer LTV'!$D$6&lt;$O1012),"Y","N")</f>
        <v>N</v>
      </c>
      <c r="R1012" t="str">
        <f>INDEX(customers!$F:$F,MATCH(subscriptions!$B1012,customers!$A:$A,0))</f>
        <v>Education</v>
      </c>
      <c r="S1012" t="str">
        <f>INDEX(customers!$I:$I,MATCH(subscriptions!$B1012,customers!$A:$A,0))</f>
        <v>Affiliate</v>
      </c>
    </row>
    <row r="1013" spans="1:19" x14ac:dyDescent="0.25">
      <c r="A1013" t="s">
        <v>909</v>
      </c>
      <c r="B1013" t="s">
        <v>886</v>
      </c>
      <c r="C1013" t="s">
        <v>18</v>
      </c>
      <c r="D1013" t="s">
        <v>4</v>
      </c>
      <c r="E1013" s="26">
        <v>45531</v>
      </c>
      <c r="F1013" s="26">
        <v>45561</v>
      </c>
      <c r="G1013" t="s">
        <v>53</v>
      </c>
      <c r="H1013">
        <v>135</v>
      </c>
      <c r="I1013" s="26">
        <f t="shared" si="91"/>
        <v>45252</v>
      </c>
      <c r="J1013" s="26">
        <f t="shared" si="92"/>
        <v>45655</v>
      </c>
      <c r="K1013" s="26" t="str">
        <f t="shared" si="93"/>
        <v>Basic</v>
      </c>
      <c r="L1013" s="26" t="str">
        <f t="shared" si="94"/>
        <v>Monthly</v>
      </c>
      <c r="M1013" s="26">
        <f t="shared" si="95"/>
        <v>45231</v>
      </c>
      <c r="N1013" s="26">
        <f t="shared" si="96"/>
        <v>45505</v>
      </c>
      <c r="O1013" s="26">
        <f t="shared" si="96"/>
        <v>45536</v>
      </c>
      <c r="P1013" t="str">
        <f>IF(AND('Customer LTV'!$D$5&gt;=$N1013,'Customer LTV'!$D$5&lt;$O1013),"Y","N")</f>
        <v>N</v>
      </c>
      <c r="Q1013" t="str">
        <f>IF(AND('Customer LTV'!$D$6&gt;=$N1013,'Customer LTV'!$D$6&lt;$O1013),"Y","N")</f>
        <v>N</v>
      </c>
      <c r="R1013" t="str">
        <f>INDEX(customers!$F:$F,MATCH(subscriptions!$B1013,customers!$A:$A,0))</f>
        <v>Education</v>
      </c>
      <c r="S1013" t="str">
        <f>INDEX(customers!$I:$I,MATCH(subscriptions!$B1013,customers!$A:$A,0))</f>
        <v>Affiliate</v>
      </c>
    </row>
    <row r="1014" spans="1:19" x14ac:dyDescent="0.25">
      <c r="A1014" t="s">
        <v>911</v>
      </c>
      <c r="B1014" t="s">
        <v>886</v>
      </c>
      <c r="C1014" t="s">
        <v>18</v>
      </c>
      <c r="D1014" t="s">
        <v>4</v>
      </c>
      <c r="E1014" s="26">
        <v>45562</v>
      </c>
      <c r="F1014" s="26">
        <v>45592</v>
      </c>
      <c r="G1014" t="s">
        <v>53</v>
      </c>
      <c r="H1014">
        <v>135</v>
      </c>
      <c r="I1014" s="26">
        <f t="shared" si="91"/>
        <v>45252</v>
      </c>
      <c r="J1014" s="26">
        <f t="shared" si="92"/>
        <v>45655</v>
      </c>
      <c r="K1014" s="26" t="str">
        <f t="shared" si="93"/>
        <v>Basic</v>
      </c>
      <c r="L1014" s="26" t="str">
        <f t="shared" si="94"/>
        <v>Monthly</v>
      </c>
      <c r="M1014" s="26">
        <f t="shared" si="95"/>
        <v>45231</v>
      </c>
      <c r="N1014" s="26">
        <f t="shared" si="96"/>
        <v>45536</v>
      </c>
      <c r="O1014" s="26">
        <f t="shared" si="96"/>
        <v>45566</v>
      </c>
      <c r="P1014" t="str">
        <f>IF(AND('Customer LTV'!$D$5&gt;=$N1014,'Customer LTV'!$D$5&lt;$O1014),"Y","N")</f>
        <v>N</v>
      </c>
      <c r="Q1014" t="str">
        <f>IF(AND('Customer LTV'!$D$6&gt;=$N1014,'Customer LTV'!$D$6&lt;$O1014),"Y","N")</f>
        <v>N</v>
      </c>
      <c r="R1014" t="str">
        <f>INDEX(customers!$F:$F,MATCH(subscriptions!$B1014,customers!$A:$A,0))</f>
        <v>Education</v>
      </c>
      <c r="S1014" t="str">
        <f>INDEX(customers!$I:$I,MATCH(subscriptions!$B1014,customers!$A:$A,0))</f>
        <v>Affiliate</v>
      </c>
    </row>
    <row r="1015" spans="1:19" x14ac:dyDescent="0.25">
      <c r="A1015" t="s">
        <v>914</v>
      </c>
      <c r="B1015" t="s">
        <v>886</v>
      </c>
      <c r="C1015" t="s">
        <v>18</v>
      </c>
      <c r="D1015" t="s">
        <v>4</v>
      </c>
      <c r="E1015" s="26">
        <v>45593</v>
      </c>
      <c r="F1015" s="26">
        <v>45623</v>
      </c>
      <c r="G1015" t="s">
        <v>53</v>
      </c>
      <c r="H1015">
        <v>135</v>
      </c>
      <c r="I1015" s="26">
        <f t="shared" si="91"/>
        <v>45252</v>
      </c>
      <c r="J1015" s="26">
        <f t="shared" si="92"/>
        <v>45655</v>
      </c>
      <c r="K1015" s="26" t="str">
        <f t="shared" si="93"/>
        <v>Basic</v>
      </c>
      <c r="L1015" s="26" t="str">
        <f t="shared" si="94"/>
        <v>Monthly</v>
      </c>
      <c r="M1015" s="26">
        <f t="shared" si="95"/>
        <v>45231</v>
      </c>
      <c r="N1015" s="26">
        <f t="shared" si="96"/>
        <v>45566</v>
      </c>
      <c r="O1015" s="26">
        <f t="shared" si="96"/>
        <v>45597</v>
      </c>
      <c r="P1015" t="str">
        <f>IF(AND('Customer LTV'!$D$5&gt;=$N1015,'Customer LTV'!$D$5&lt;$O1015),"Y","N")</f>
        <v>N</v>
      </c>
      <c r="Q1015" t="str">
        <f>IF(AND('Customer LTV'!$D$6&gt;=$N1015,'Customer LTV'!$D$6&lt;$O1015),"Y","N")</f>
        <v>N</v>
      </c>
      <c r="R1015" t="str">
        <f>INDEX(customers!$F:$F,MATCH(subscriptions!$B1015,customers!$A:$A,0))</f>
        <v>Education</v>
      </c>
      <c r="S1015" t="str">
        <f>INDEX(customers!$I:$I,MATCH(subscriptions!$B1015,customers!$A:$A,0))</f>
        <v>Affiliate</v>
      </c>
    </row>
    <row r="1016" spans="1:19" x14ac:dyDescent="0.25">
      <c r="A1016" t="s">
        <v>916</v>
      </c>
      <c r="B1016" t="s">
        <v>886</v>
      </c>
      <c r="C1016" t="s">
        <v>18</v>
      </c>
      <c r="D1016" t="s">
        <v>4</v>
      </c>
      <c r="E1016" s="26">
        <v>45624</v>
      </c>
      <c r="F1016" s="26">
        <v>45654</v>
      </c>
      <c r="G1016" t="s">
        <v>53</v>
      </c>
      <c r="H1016">
        <v>135</v>
      </c>
      <c r="I1016" s="26">
        <f t="shared" si="91"/>
        <v>45252</v>
      </c>
      <c r="J1016" s="26">
        <f t="shared" si="92"/>
        <v>45655</v>
      </c>
      <c r="K1016" s="26" t="str">
        <f t="shared" si="93"/>
        <v>Basic</v>
      </c>
      <c r="L1016" s="26" t="str">
        <f t="shared" si="94"/>
        <v>Monthly</v>
      </c>
      <c r="M1016" s="26">
        <f t="shared" si="95"/>
        <v>45231</v>
      </c>
      <c r="N1016" s="26">
        <f t="shared" si="96"/>
        <v>45597</v>
      </c>
      <c r="O1016" s="26">
        <f t="shared" si="96"/>
        <v>45627</v>
      </c>
      <c r="P1016" t="str">
        <f>IF(AND('Customer LTV'!$D$5&gt;=$N1016,'Customer LTV'!$D$5&lt;$O1016),"Y","N")</f>
        <v>N</v>
      </c>
      <c r="Q1016" t="str">
        <f>IF(AND('Customer LTV'!$D$6&gt;=$N1016,'Customer LTV'!$D$6&lt;$O1016),"Y","N")</f>
        <v>N</v>
      </c>
      <c r="R1016" t="str">
        <f>INDEX(customers!$F:$F,MATCH(subscriptions!$B1016,customers!$A:$A,0))</f>
        <v>Education</v>
      </c>
      <c r="S1016" t="str">
        <f>INDEX(customers!$I:$I,MATCH(subscriptions!$B1016,customers!$A:$A,0))</f>
        <v>Affiliate</v>
      </c>
    </row>
    <row r="1017" spans="1:19" x14ac:dyDescent="0.25">
      <c r="A1017" t="s">
        <v>919</v>
      </c>
      <c r="B1017" t="s">
        <v>886</v>
      </c>
      <c r="C1017" t="s">
        <v>18</v>
      </c>
      <c r="D1017" t="s">
        <v>4</v>
      </c>
      <c r="E1017" s="26">
        <v>45655</v>
      </c>
      <c r="F1017" s="26">
        <v>45658</v>
      </c>
      <c r="G1017" t="s">
        <v>53</v>
      </c>
      <c r="H1017">
        <v>135</v>
      </c>
      <c r="I1017" s="26">
        <f t="shared" si="91"/>
        <v>45252</v>
      </c>
      <c r="J1017" s="26">
        <f t="shared" si="92"/>
        <v>45655</v>
      </c>
      <c r="K1017" s="26" t="str">
        <f t="shared" si="93"/>
        <v>Basic</v>
      </c>
      <c r="L1017" s="26" t="str">
        <f t="shared" si="94"/>
        <v>Monthly</v>
      </c>
      <c r="M1017" s="26">
        <f t="shared" si="95"/>
        <v>45231</v>
      </c>
      <c r="N1017" s="26">
        <f t="shared" si="96"/>
        <v>45627</v>
      </c>
      <c r="O1017" s="26">
        <f t="shared" si="96"/>
        <v>45658</v>
      </c>
      <c r="P1017" t="str">
        <f>IF(AND('Customer LTV'!$D$5&gt;=$N1017,'Customer LTV'!$D$5&lt;$O1017),"Y","N")</f>
        <v>N</v>
      </c>
      <c r="Q1017" t="str">
        <f>IF(AND('Customer LTV'!$D$6&gt;=$N1017,'Customer LTV'!$D$6&lt;$O1017),"Y","N")</f>
        <v>N</v>
      </c>
      <c r="R1017" t="str">
        <f>INDEX(customers!$F:$F,MATCH(subscriptions!$B1017,customers!$A:$A,0))</f>
        <v>Education</v>
      </c>
      <c r="S1017" t="str">
        <f>INDEX(customers!$I:$I,MATCH(subscriptions!$B1017,customers!$A:$A,0))</f>
        <v>Affiliate</v>
      </c>
    </row>
    <row r="1018" spans="1:19" x14ac:dyDescent="0.25">
      <c r="A1018" t="s">
        <v>3569</v>
      </c>
      <c r="B1018" t="s">
        <v>3568</v>
      </c>
      <c r="C1018" t="s">
        <v>17</v>
      </c>
      <c r="D1018" t="s">
        <v>4</v>
      </c>
      <c r="E1018" s="26">
        <v>44610</v>
      </c>
      <c r="F1018" s="26">
        <v>44640</v>
      </c>
      <c r="G1018" t="s">
        <v>53</v>
      </c>
      <c r="H1018">
        <v>75</v>
      </c>
      <c r="I1018" s="26">
        <f t="shared" si="91"/>
        <v>44610</v>
      </c>
      <c r="J1018" s="26">
        <f t="shared" si="92"/>
        <v>44734</v>
      </c>
      <c r="K1018" s="26" t="str">
        <f t="shared" si="93"/>
        <v>Basic</v>
      </c>
      <c r="L1018" s="26" t="str">
        <f t="shared" si="94"/>
        <v>Monthly</v>
      </c>
      <c r="M1018" s="26">
        <f t="shared" si="95"/>
        <v>44593</v>
      </c>
      <c r="N1018" s="26">
        <f t="shared" si="96"/>
        <v>44593</v>
      </c>
      <c r="O1018" s="26">
        <f t="shared" si="96"/>
        <v>44621</v>
      </c>
      <c r="P1018" t="str">
        <f>IF(AND('Customer LTV'!$D$5&gt;=$N1018,'Customer LTV'!$D$5&lt;$O1018),"Y","N")</f>
        <v>N</v>
      </c>
      <c r="Q1018" t="str">
        <f>IF(AND('Customer LTV'!$D$6&gt;=$N1018,'Customer LTV'!$D$6&lt;$O1018),"Y","N")</f>
        <v>N</v>
      </c>
      <c r="R1018" t="str">
        <f>INDEX(customers!$F:$F,MATCH(subscriptions!$B1018,customers!$A:$A,0))</f>
        <v>Healthcare</v>
      </c>
      <c r="S1018" t="str">
        <f>INDEX(customers!$I:$I,MATCH(subscriptions!$B1018,customers!$A:$A,0))</f>
        <v>Affiliate</v>
      </c>
    </row>
    <row r="1019" spans="1:19" x14ac:dyDescent="0.25">
      <c r="A1019" t="s">
        <v>3572</v>
      </c>
      <c r="B1019" t="s">
        <v>3568</v>
      </c>
      <c r="C1019" t="s">
        <v>17</v>
      </c>
      <c r="D1019" t="s">
        <v>4</v>
      </c>
      <c r="E1019" s="26">
        <v>44641</v>
      </c>
      <c r="F1019" s="26">
        <v>44671</v>
      </c>
      <c r="G1019" t="s">
        <v>53</v>
      </c>
      <c r="H1019">
        <v>75</v>
      </c>
      <c r="I1019" s="26">
        <f t="shared" si="91"/>
        <v>44610</v>
      </c>
      <c r="J1019" s="26">
        <f t="shared" si="92"/>
        <v>44734</v>
      </c>
      <c r="K1019" s="26" t="str">
        <f t="shared" si="93"/>
        <v>Basic</v>
      </c>
      <c r="L1019" s="26" t="str">
        <f t="shared" si="94"/>
        <v>Monthly</v>
      </c>
      <c r="M1019" s="26">
        <f t="shared" si="95"/>
        <v>44593</v>
      </c>
      <c r="N1019" s="26">
        <f t="shared" si="96"/>
        <v>44621</v>
      </c>
      <c r="O1019" s="26">
        <f t="shared" si="96"/>
        <v>44652</v>
      </c>
      <c r="P1019" t="str">
        <f>IF(AND('Customer LTV'!$D$5&gt;=$N1019,'Customer LTV'!$D$5&lt;$O1019),"Y","N")</f>
        <v>N</v>
      </c>
      <c r="Q1019" t="str">
        <f>IF(AND('Customer LTV'!$D$6&gt;=$N1019,'Customer LTV'!$D$6&lt;$O1019),"Y","N")</f>
        <v>N</v>
      </c>
      <c r="R1019" t="str">
        <f>INDEX(customers!$F:$F,MATCH(subscriptions!$B1019,customers!$A:$A,0))</f>
        <v>Healthcare</v>
      </c>
      <c r="S1019" t="str">
        <f>INDEX(customers!$I:$I,MATCH(subscriptions!$B1019,customers!$A:$A,0))</f>
        <v>Affiliate</v>
      </c>
    </row>
    <row r="1020" spans="1:19" x14ac:dyDescent="0.25">
      <c r="A1020" t="s">
        <v>3574</v>
      </c>
      <c r="B1020" t="s">
        <v>3568</v>
      </c>
      <c r="C1020" t="s">
        <v>17</v>
      </c>
      <c r="D1020" t="s">
        <v>4</v>
      </c>
      <c r="E1020" s="26">
        <v>44672</v>
      </c>
      <c r="F1020" s="26">
        <v>44702</v>
      </c>
      <c r="G1020" t="s">
        <v>53</v>
      </c>
      <c r="H1020">
        <v>75</v>
      </c>
      <c r="I1020" s="26">
        <f t="shared" si="91"/>
        <v>44610</v>
      </c>
      <c r="J1020" s="26">
        <f t="shared" si="92"/>
        <v>44734</v>
      </c>
      <c r="K1020" s="26" t="str">
        <f t="shared" si="93"/>
        <v>Basic</v>
      </c>
      <c r="L1020" s="26" t="str">
        <f t="shared" si="94"/>
        <v>Monthly</v>
      </c>
      <c r="M1020" s="26">
        <f t="shared" si="95"/>
        <v>44593</v>
      </c>
      <c r="N1020" s="26">
        <f t="shared" si="96"/>
        <v>44652</v>
      </c>
      <c r="O1020" s="26">
        <f t="shared" si="96"/>
        <v>44682</v>
      </c>
      <c r="P1020" t="str">
        <f>IF(AND('Customer LTV'!$D$5&gt;=$N1020,'Customer LTV'!$D$5&lt;$O1020),"Y","N")</f>
        <v>N</v>
      </c>
      <c r="Q1020" t="str">
        <f>IF(AND('Customer LTV'!$D$6&gt;=$N1020,'Customer LTV'!$D$6&lt;$O1020),"Y","N")</f>
        <v>N</v>
      </c>
      <c r="R1020" t="str">
        <f>INDEX(customers!$F:$F,MATCH(subscriptions!$B1020,customers!$A:$A,0))</f>
        <v>Healthcare</v>
      </c>
      <c r="S1020" t="str">
        <f>INDEX(customers!$I:$I,MATCH(subscriptions!$B1020,customers!$A:$A,0))</f>
        <v>Affiliate</v>
      </c>
    </row>
    <row r="1021" spans="1:19" x14ac:dyDescent="0.25">
      <c r="A1021" t="s">
        <v>3577</v>
      </c>
      <c r="B1021" t="s">
        <v>3568</v>
      </c>
      <c r="C1021" t="s">
        <v>17</v>
      </c>
      <c r="D1021" t="s">
        <v>4</v>
      </c>
      <c r="E1021" s="26">
        <v>44703</v>
      </c>
      <c r="F1021" s="26">
        <v>44733</v>
      </c>
      <c r="G1021" t="s">
        <v>53</v>
      </c>
      <c r="H1021">
        <v>75</v>
      </c>
      <c r="I1021" s="26">
        <f t="shared" si="91"/>
        <v>44610</v>
      </c>
      <c r="J1021" s="26">
        <f t="shared" si="92"/>
        <v>44734</v>
      </c>
      <c r="K1021" s="26" t="str">
        <f t="shared" si="93"/>
        <v>Basic</v>
      </c>
      <c r="L1021" s="26" t="str">
        <f t="shared" si="94"/>
        <v>Monthly</v>
      </c>
      <c r="M1021" s="26">
        <f t="shared" si="95"/>
        <v>44593</v>
      </c>
      <c r="N1021" s="26">
        <f t="shared" si="96"/>
        <v>44682</v>
      </c>
      <c r="O1021" s="26">
        <f t="shared" si="96"/>
        <v>44713</v>
      </c>
      <c r="P1021" t="str">
        <f>IF(AND('Customer LTV'!$D$5&gt;=$N1021,'Customer LTV'!$D$5&lt;$O1021),"Y","N")</f>
        <v>N</v>
      </c>
      <c r="Q1021" t="str">
        <f>IF(AND('Customer LTV'!$D$6&gt;=$N1021,'Customer LTV'!$D$6&lt;$O1021),"Y","N")</f>
        <v>N</v>
      </c>
      <c r="R1021" t="str">
        <f>INDEX(customers!$F:$F,MATCH(subscriptions!$B1021,customers!$A:$A,0))</f>
        <v>Healthcare</v>
      </c>
      <c r="S1021" t="str">
        <f>INDEX(customers!$I:$I,MATCH(subscriptions!$B1021,customers!$A:$A,0))</f>
        <v>Affiliate</v>
      </c>
    </row>
    <row r="1022" spans="1:19" x14ac:dyDescent="0.25">
      <c r="A1022" t="s">
        <v>3579</v>
      </c>
      <c r="B1022" t="s">
        <v>3568</v>
      </c>
      <c r="C1022" t="s">
        <v>17</v>
      </c>
      <c r="D1022" t="s">
        <v>4</v>
      </c>
      <c r="E1022" s="26">
        <v>44734</v>
      </c>
      <c r="F1022" s="26">
        <v>44749</v>
      </c>
      <c r="G1022" t="s">
        <v>56</v>
      </c>
      <c r="H1022">
        <v>75</v>
      </c>
      <c r="I1022" s="26">
        <f t="shared" si="91"/>
        <v>44610</v>
      </c>
      <c r="J1022" s="26">
        <f t="shared" si="92"/>
        <v>44734</v>
      </c>
      <c r="K1022" s="26" t="str">
        <f t="shared" si="93"/>
        <v>Basic</v>
      </c>
      <c r="L1022" s="26" t="str">
        <f t="shared" si="94"/>
        <v>Monthly</v>
      </c>
      <c r="M1022" s="26">
        <f t="shared" si="95"/>
        <v>44593</v>
      </c>
      <c r="N1022" s="26">
        <f t="shared" si="96"/>
        <v>44713</v>
      </c>
      <c r="O1022" s="26">
        <f t="shared" si="96"/>
        <v>44743</v>
      </c>
      <c r="P1022" t="str">
        <f>IF(AND('Customer LTV'!$D$5&gt;=$N1022,'Customer LTV'!$D$5&lt;$O1022),"Y","N")</f>
        <v>N</v>
      </c>
      <c r="Q1022" t="str">
        <f>IF(AND('Customer LTV'!$D$6&gt;=$N1022,'Customer LTV'!$D$6&lt;$O1022),"Y","N")</f>
        <v>N</v>
      </c>
      <c r="R1022" t="str">
        <f>INDEX(customers!$F:$F,MATCH(subscriptions!$B1022,customers!$A:$A,0))</f>
        <v>Healthcare</v>
      </c>
      <c r="S1022" t="str">
        <f>INDEX(customers!$I:$I,MATCH(subscriptions!$B1022,customers!$A:$A,0))</f>
        <v>Affiliate</v>
      </c>
    </row>
    <row r="1023" spans="1:19" x14ac:dyDescent="0.25">
      <c r="A1023" t="s">
        <v>1668</v>
      </c>
      <c r="B1023" t="s">
        <v>1667</v>
      </c>
      <c r="C1023" t="s">
        <v>17</v>
      </c>
      <c r="D1023" t="s">
        <v>4</v>
      </c>
      <c r="E1023" s="26">
        <v>45250</v>
      </c>
      <c r="F1023" s="26">
        <v>45280</v>
      </c>
      <c r="G1023" t="s">
        <v>53</v>
      </c>
      <c r="H1023">
        <v>75</v>
      </c>
      <c r="I1023" s="26">
        <f t="shared" si="91"/>
        <v>45250</v>
      </c>
      <c r="J1023" s="26">
        <f t="shared" si="92"/>
        <v>45343</v>
      </c>
      <c r="K1023" s="26" t="str">
        <f t="shared" si="93"/>
        <v>Basic</v>
      </c>
      <c r="L1023" s="26" t="str">
        <f t="shared" si="94"/>
        <v>Monthly</v>
      </c>
      <c r="M1023" s="26">
        <f t="shared" si="95"/>
        <v>45231</v>
      </c>
      <c r="N1023" s="26">
        <f t="shared" si="96"/>
        <v>45231</v>
      </c>
      <c r="O1023" s="26">
        <f t="shared" si="96"/>
        <v>45261</v>
      </c>
      <c r="P1023" t="str">
        <f>IF(AND('Customer LTV'!$D$5&gt;=$N1023,'Customer LTV'!$D$5&lt;$O1023),"Y","N")</f>
        <v>N</v>
      </c>
      <c r="Q1023" t="str">
        <f>IF(AND('Customer LTV'!$D$6&gt;=$N1023,'Customer LTV'!$D$6&lt;$O1023),"Y","N")</f>
        <v>N</v>
      </c>
      <c r="R1023" t="str">
        <f>INDEX(customers!$F:$F,MATCH(subscriptions!$B1023,customers!$A:$A,0))</f>
        <v>Education</v>
      </c>
      <c r="S1023" t="str">
        <f>INDEX(customers!$I:$I,MATCH(subscriptions!$B1023,customers!$A:$A,0))</f>
        <v>Affiliate</v>
      </c>
    </row>
    <row r="1024" spans="1:19" x14ac:dyDescent="0.25">
      <c r="A1024" t="s">
        <v>1671</v>
      </c>
      <c r="B1024" t="s">
        <v>1667</v>
      </c>
      <c r="C1024" t="s">
        <v>17</v>
      </c>
      <c r="D1024" t="s">
        <v>4</v>
      </c>
      <c r="E1024" s="26">
        <v>45281</v>
      </c>
      <c r="F1024" s="26">
        <v>45311</v>
      </c>
      <c r="G1024" t="s">
        <v>53</v>
      </c>
      <c r="H1024">
        <v>75</v>
      </c>
      <c r="I1024" s="26">
        <f t="shared" si="91"/>
        <v>45250</v>
      </c>
      <c r="J1024" s="26">
        <f t="shared" si="92"/>
        <v>45343</v>
      </c>
      <c r="K1024" s="26" t="str">
        <f t="shared" si="93"/>
        <v>Basic</v>
      </c>
      <c r="L1024" s="26" t="str">
        <f t="shared" si="94"/>
        <v>Monthly</v>
      </c>
      <c r="M1024" s="26">
        <f t="shared" si="95"/>
        <v>45231</v>
      </c>
      <c r="N1024" s="26">
        <f t="shared" si="96"/>
        <v>45261</v>
      </c>
      <c r="O1024" s="26">
        <f t="shared" si="96"/>
        <v>45292</v>
      </c>
      <c r="P1024" t="str">
        <f>IF(AND('Customer LTV'!$D$5&gt;=$N1024,'Customer LTV'!$D$5&lt;$O1024),"Y","N")</f>
        <v>N</v>
      </c>
      <c r="Q1024" t="str">
        <f>IF(AND('Customer LTV'!$D$6&gt;=$N1024,'Customer LTV'!$D$6&lt;$O1024),"Y","N")</f>
        <v>Y</v>
      </c>
      <c r="R1024" t="str">
        <f>INDEX(customers!$F:$F,MATCH(subscriptions!$B1024,customers!$A:$A,0))</f>
        <v>Education</v>
      </c>
      <c r="S1024" t="str">
        <f>INDEX(customers!$I:$I,MATCH(subscriptions!$B1024,customers!$A:$A,0))</f>
        <v>Affiliate</v>
      </c>
    </row>
    <row r="1025" spans="1:19" x14ac:dyDescent="0.25">
      <c r="A1025" t="s">
        <v>1673</v>
      </c>
      <c r="B1025" t="s">
        <v>1667</v>
      </c>
      <c r="C1025" t="s">
        <v>17</v>
      </c>
      <c r="D1025" t="s">
        <v>4</v>
      </c>
      <c r="E1025" s="26">
        <v>45312</v>
      </c>
      <c r="F1025" s="26">
        <v>45342</v>
      </c>
      <c r="G1025" t="s">
        <v>53</v>
      </c>
      <c r="H1025">
        <v>75</v>
      </c>
      <c r="I1025" s="26">
        <f t="shared" si="91"/>
        <v>45250</v>
      </c>
      <c r="J1025" s="26">
        <f t="shared" si="92"/>
        <v>45343</v>
      </c>
      <c r="K1025" s="26" t="str">
        <f t="shared" si="93"/>
        <v>Basic</v>
      </c>
      <c r="L1025" s="26" t="str">
        <f t="shared" si="94"/>
        <v>Monthly</v>
      </c>
      <c r="M1025" s="26">
        <f t="shared" si="95"/>
        <v>45231</v>
      </c>
      <c r="N1025" s="26">
        <f t="shared" si="96"/>
        <v>45292</v>
      </c>
      <c r="O1025" s="26">
        <f t="shared" si="96"/>
        <v>45323</v>
      </c>
      <c r="P1025" t="str">
        <f>IF(AND('Customer LTV'!$D$5&gt;=$N1025,'Customer LTV'!$D$5&lt;$O1025),"Y","N")</f>
        <v>N</v>
      </c>
      <c r="Q1025" t="str">
        <f>IF(AND('Customer LTV'!$D$6&gt;=$N1025,'Customer LTV'!$D$6&lt;$O1025),"Y","N")</f>
        <v>N</v>
      </c>
      <c r="R1025" t="str">
        <f>INDEX(customers!$F:$F,MATCH(subscriptions!$B1025,customers!$A:$A,0))</f>
        <v>Education</v>
      </c>
      <c r="S1025" t="str">
        <f>INDEX(customers!$I:$I,MATCH(subscriptions!$B1025,customers!$A:$A,0))</f>
        <v>Affiliate</v>
      </c>
    </row>
    <row r="1026" spans="1:19" x14ac:dyDescent="0.25">
      <c r="A1026" t="s">
        <v>1675</v>
      </c>
      <c r="B1026" t="s">
        <v>1667</v>
      </c>
      <c r="C1026" t="s">
        <v>17</v>
      </c>
      <c r="D1026" t="s">
        <v>4</v>
      </c>
      <c r="E1026" s="26">
        <v>45343</v>
      </c>
      <c r="F1026" s="26">
        <v>45368</v>
      </c>
      <c r="G1026" t="s">
        <v>56</v>
      </c>
      <c r="H1026">
        <v>75</v>
      </c>
      <c r="I1026" s="26">
        <f t="shared" ref="I1026:I1089" si="97">_xlfn.MINIFS($E:$E,$B:$B,B1026)</f>
        <v>45250</v>
      </c>
      <c r="J1026" s="26">
        <f t="shared" ref="J1026:J1089" si="98">_xlfn.MAXIFS($E:$E,$B:$B,B1026)</f>
        <v>45343</v>
      </c>
      <c r="K1026" s="26" t="str">
        <f t="shared" si="93"/>
        <v>Basic</v>
      </c>
      <c r="L1026" s="26" t="str">
        <f t="shared" si="94"/>
        <v>Monthly</v>
      </c>
      <c r="M1026" s="26">
        <f t="shared" si="95"/>
        <v>45231</v>
      </c>
      <c r="N1026" s="26">
        <f t="shared" si="96"/>
        <v>45323</v>
      </c>
      <c r="O1026" s="26">
        <f t="shared" si="96"/>
        <v>45352</v>
      </c>
      <c r="P1026" t="str">
        <f>IF(AND('Customer LTV'!$D$5&gt;=$N1026,'Customer LTV'!$D$5&lt;$O1026),"Y","N")</f>
        <v>N</v>
      </c>
      <c r="Q1026" t="str">
        <f>IF(AND('Customer LTV'!$D$6&gt;=$N1026,'Customer LTV'!$D$6&lt;$O1026),"Y","N")</f>
        <v>N</v>
      </c>
      <c r="R1026" t="str">
        <f>INDEX(customers!$F:$F,MATCH(subscriptions!$B1026,customers!$A:$A,0))</f>
        <v>Education</v>
      </c>
      <c r="S1026" t="str">
        <f>INDEX(customers!$I:$I,MATCH(subscriptions!$B1026,customers!$A:$A,0))</f>
        <v>Affiliate</v>
      </c>
    </row>
    <row r="1027" spans="1:19" x14ac:dyDescent="0.25">
      <c r="A1027" t="s">
        <v>2479</v>
      </c>
      <c r="B1027" t="s">
        <v>2478</v>
      </c>
      <c r="C1027" t="s">
        <v>17</v>
      </c>
      <c r="D1027" t="s">
        <v>4</v>
      </c>
      <c r="E1027" s="26">
        <v>45409</v>
      </c>
      <c r="F1027" s="26">
        <v>45439</v>
      </c>
      <c r="G1027" t="s">
        <v>53</v>
      </c>
      <c r="H1027">
        <v>75</v>
      </c>
      <c r="I1027" s="26">
        <f t="shared" si="97"/>
        <v>45409</v>
      </c>
      <c r="J1027" s="26">
        <f t="shared" si="98"/>
        <v>45657</v>
      </c>
      <c r="K1027" s="26" t="str">
        <f t="shared" ref="K1027:K1090" si="99">INDEX($C:$C,MATCH($I1027,$E:$E,0))</f>
        <v>Basic</v>
      </c>
      <c r="L1027" s="26" t="str">
        <f t="shared" ref="L1027:L1090" si="100">INDEX($D:$D,MATCH($I1027,$E:$E,0))</f>
        <v>Monthly</v>
      </c>
      <c r="M1027" s="26">
        <f t="shared" ref="M1027:M1090" si="101">EOMONTH(I1027,-1)+1</f>
        <v>45383</v>
      </c>
      <c r="N1027" s="26">
        <f t="shared" si="96"/>
        <v>45383</v>
      </c>
      <c r="O1027" s="26">
        <f t="shared" si="96"/>
        <v>45413</v>
      </c>
      <c r="P1027" t="str">
        <f>IF(AND('Customer LTV'!$D$5&gt;=$N1027,'Customer LTV'!$D$5&lt;$O1027),"Y","N")</f>
        <v>N</v>
      </c>
      <c r="Q1027" t="str">
        <f>IF(AND('Customer LTV'!$D$6&gt;=$N1027,'Customer LTV'!$D$6&lt;$O1027),"Y","N")</f>
        <v>N</v>
      </c>
      <c r="R1027" t="str">
        <f>INDEX(customers!$F:$F,MATCH(subscriptions!$B1027,customers!$A:$A,0))</f>
        <v>Tech</v>
      </c>
      <c r="S1027" t="str">
        <f>INDEX(customers!$I:$I,MATCH(subscriptions!$B1027,customers!$A:$A,0))</f>
        <v>Social Media</v>
      </c>
    </row>
    <row r="1028" spans="1:19" x14ac:dyDescent="0.25">
      <c r="A1028" t="s">
        <v>2482</v>
      </c>
      <c r="B1028" t="s">
        <v>2478</v>
      </c>
      <c r="C1028" t="s">
        <v>17</v>
      </c>
      <c r="D1028" t="s">
        <v>4</v>
      </c>
      <c r="E1028" s="26">
        <v>45440</v>
      </c>
      <c r="F1028" s="26">
        <v>45470</v>
      </c>
      <c r="G1028" t="s">
        <v>53</v>
      </c>
      <c r="H1028">
        <v>75</v>
      </c>
      <c r="I1028" s="26">
        <f t="shared" si="97"/>
        <v>45409</v>
      </c>
      <c r="J1028" s="26">
        <f t="shared" si="98"/>
        <v>45657</v>
      </c>
      <c r="K1028" s="26" t="str">
        <f t="shared" si="99"/>
        <v>Basic</v>
      </c>
      <c r="L1028" s="26" t="str">
        <f t="shared" si="100"/>
        <v>Monthly</v>
      </c>
      <c r="M1028" s="26">
        <f t="shared" si="101"/>
        <v>45383</v>
      </c>
      <c r="N1028" s="26">
        <f t="shared" si="96"/>
        <v>45413</v>
      </c>
      <c r="O1028" s="26">
        <f t="shared" si="96"/>
        <v>45444</v>
      </c>
      <c r="P1028" t="str">
        <f>IF(AND('Customer LTV'!$D$5&gt;=$N1028,'Customer LTV'!$D$5&lt;$O1028),"Y","N")</f>
        <v>N</v>
      </c>
      <c r="Q1028" t="str">
        <f>IF(AND('Customer LTV'!$D$6&gt;=$N1028,'Customer LTV'!$D$6&lt;$O1028),"Y","N")</f>
        <v>N</v>
      </c>
      <c r="R1028" t="str">
        <f>INDEX(customers!$F:$F,MATCH(subscriptions!$B1028,customers!$A:$A,0))</f>
        <v>Tech</v>
      </c>
      <c r="S1028" t="str">
        <f>INDEX(customers!$I:$I,MATCH(subscriptions!$B1028,customers!$A:$A,0))</f>
        <v>Social Media</v>
      </c>
    </row>
    <row r="1029" spans="1:19" x14ac:dyDescent="0.25">
      <c r="A1029" t="s">
        <v>2484</v>
      </c>
      <c r="B1029" t="s">
        <v>2478</v>
      </c>
      <c r="C1029" t="s">
        <v>17</v>
      </c>
      <c r="D1029" t="s">
        <v>4</v>
      </c>
      <c r="E1029" s="26">
        <v>45471</v>
      </c>
      <c r="F1029" s="26">
        <v>45501</v>
      </c>
      <c r="G1029" t="s">
        <v>53</v>
      </c>
      <c r="H1029">
        <v>75</v>
      </c>
      <c r="I1029" s="26">
        <f t="shared" si="97"/>
        <v>45409</v>
      </c>
      <c r="J1029" s="26">
        <f t="shared" si="98"/>
        <v>45657</v>
      </c>
      <c r="K1029" s="26" t="str">
        <f t="shared" si="99"/>
        <v>Basic</v>
      </c>
      <c r="L1029" s="26" t="str">
        <f t="shared" si="100"/>
        <v>Monthly</v>
      </c>
      <c r="M1029" s="26">
        <f t="shared" si="101"/>
        <v>45383</v>
      </c>
      <c r="N1029" s="26">
        <f t="shared" si="96"/>
        <v>45444</v>
      </c>
      <c r="O1029" s="26">
        <f t="shared" si="96"/>
        <v>45474</v>
      </c>
      <c r="P1029" t="str">
        <f>IF(AND('Customer LTV'!$D$5&gt;=$N1029,'Customer LTV'!$D$5&lt;$O1029),"Y","N")</f>
        <v>N</v>
      </c>
      <c r="Q1029" t="str">
        <f>IF(AND('Customer LTV'!$D$6&gt;=$N1029,'Customer LTV'!$D$6&lt;$O1029),"Y","N")</f>
        <v>N</v>
      </c>
      <c r="R1029" t="str">
        <f>INDEX(customers!$F:$F,MATCH(subscriptions!$B1029,customers!$A:$A,0))</f>
        <v>Tech</v>
      </c>
      <c r="S1029" t="str">
        <f>INDEX(customers!$I:$I,MATCH(subscriptions!$B1029,customers!$A:$A,0))</f>
        <v>Social Media</v>
      </c>
    </row>
    <row r="1030" spans="1:19" x14ac:dyDescent="0.25">
      <c r="A1030" t="s">
        <v>2487</v>
      </c>
      <c r="B1030" t="s">
        <v>2478</v>
      </c>
      <c r="C1030" t="s">
        <v>17</v>
      </c>
      <c r="D1030" t="s">
        <v>4</v>
      </c>
      <c r="E1030" s="26">
        <v>45502</v>
      </c>
      <c r="F1030" s="26">
        <v>45532</v>
      </c>
      <c r="G1030" t="s">
        <v>53</v>
      </c>
      <c r="H1030">
        <v>75</v>
      </c>
      <c r="I1030" s="26">
        <f t="shared" si="97"/>
        <v>45409</v>
      </c>
      <c r="J1030" s="26">
        <f t="shared" si="98"/>
        <v>45657</v>
      </c>
      <c r="K1030" s="26" t="str">
        <f t="shared" si="99"/>
        <v>Basic</v>
      </c>
      <c r="L1030" s="26" t="str">
        <f t="shared" si="100"/>
        <v>Monthly</v>
      </c>
      <c r="M1030" s="26">
        <f t="shared" si="101"/>
        <v>45383</v>
      </c>
      <c r="N1030" s="26">
        <f t="shared" si="96"/>
        <v>45474</v>
      </c>
      <c r="O1030" s="26">
        <f t="shared" si="96"/>
        <v>45505</v>
      </c>
      <c r="P1030" t="str">
        <f>IF(AND('Customer LTV'!$D$5&gt;=$N1030,'Customer LTV'!$D$5&lt;$O1030),"Y","N")</f>
        <v>N</v>
      </c>
      <c r="Q1030" t="str">
        <f>IF(AND('Customer LTV'!$D$6&gt;=$N1030,'Customer LTV'!$D$6&lt;$O1030),"Y","N")</f>
        <v>N</v>
      </c>
      <c r="R1030" t="str">
        <f>INDEX(customers!$F:$F,MATCH(subscriptions!$B1030,customers!$A:$A,0))</f>
        <v>Tech</v>
      </c>
      <c r="S1030" t="str">
        <f>INDEX(customers!$I:$I,MATCH(subscriptions!$B1030,customers!$A:$A,0))</f>
        <v>Social Media</v>
      </c>
    </row>
    <row r="1031" spans="1:19" x14ac:dyDescent="0.25">
      <c r="A1031" t="s">
        <v>2489</v>
      </c>
      <c r="B1031" t="s">
        <v>2478</v>
      </c>
      <c r="C1031" t="s">
        <v>17</v>
      </c>
      <c r="D1031" t="s">
        <v>4</v>
      </c>
      <c r="E1031" s="26">
        <v>45533</v>
      </c>
      <c r="F1031" s="26">
        <v>45563</v>
      </c>
      <c r="G1031" t="s">
        <v>53</v>
      </c>
      <c r="H1031">
        <v>75</v>
      </c>
      <c r="I1031" s="26">
        <f t="shared" si="97"/>
        <v>45409</v>
      </c>
      <c r="J1031" s="26">
        <f t="shared" si="98"/>
        <v>45657</v>
      </c>
      <c r="K1031" s="26" t="str">
        <f t="shared" si="99"/>
        <v>Basic</v>
      </c>
      <c r="L1031" s="26" t="str">
        <f t="shared" si="100"/>
        <v>Monthly</v>
      </c>
      <c r="M1031" s="26">
        <f t="shared" si="101"/>
        <v>45383</v>
      </c>
      <c r="N1031" s="26">
        <f t="shared" si="96"/>
        <v>45505</v>
      </c>
      <c r="O1031" s="26">
        <f t="shared" si="96"/>
        <v>45536</v>
      </c>
      <c r="P1031" t="str">
        <f>IF(AND('Customer LTV'!$D$5&gt;=$N1031,'Customer LTV'!$D$5&lt;$O1031),"Y","N")</f>
        <v>N</v>
      </c>
      <c r="Q1031" t="str">
        <f>IF(AND('Customer LTV'!$D$6&gt;=$N1031,'Customer LTV'!$D$6&lt;$O1031),"Y","N")</f>
        <v>N</v>
      </c>
      <c r="R1031" t="str">
        <f>INDEX(customers!$F:$F,MATCH(subscriptions!$B1031,customers!$A:$A,0))</f>
        <v>Tech</v>
      </c>
      <c r="S1031" t="str">
        <f>INDEX(customers!$I:$I,MATCH(subscriptions!$B1031,customers!$A:$A,0))</f>
        <v>Social Media</v>
      </c>
    </row>
    <row r="1032" spans="1:19" x14ac:dyDescent="0.25">
      <c r="A1032" t="s">
        <v>2491</v>
      </c>
      <c r="B1032" t="s">
        <v>2478</v>
      </c>
      <c r="C1032" t="s">
        <v>17</v>
      </c>
      <c r="D1032" t="s">
        <v>4</v>
      </c>
      <c r="E1032" s="26">
        <v>45564</v>
      </c>
      <c r="F1032" s="26">
        <v>45594</v>
      </c>
      <c r="G1032" t="s">
        <v>53</v>
      </c>
      <c r="H1032">
        <v>75</v>
      </c>
      <c r="I1032" s="26">
        <f t="shared" si="97"/>
        <v>45409</v>
      </c>
      <c r="J1032" s="26">
        <f t="shared" si="98"/>
        <v>45657</v>
      </c>
      <c r="K1032" s="26" t="str">
        <f t="shared" si="99"/>
        <v>Basic</v>
      </c>
      <c r="L1032" s="26" t="str">
        <f t="shared" si="100"/>
        <v>Monthly</v>
      </c>
      <c r="M1032" s="26">
        <f t="shared" si="101"/>
        <v>45383</v>
      </c>
      <c r="N1032" s="26">
        <f t="shared" si="96"/>
        <v>45536</v>
      </c>
      <c r="O1032" s="26">
        <f t="shared" si="96"/>
        <v>45566</v>
      </c>
      <c r="P1032" t="str">
        <f>IF(AND('Customer LTV'!$D$5&gt;=$N1032,'Customer LTV'!$D$5&lt;$O1032),"Y","N")</f>
        <v>N</v>
      </c>
      <c r="Q1032" t="str">
        <f>IF(AND('Customer LTV'!$D$6&gt;=$N1032,'Customer LTV'!$D$6&lt;$O1032),"Y","N")</f>
        <v>N</v>
      </c>
      <c r="R1032" t="str">
        <f>INDEX(customers!$F:$F,MATCH(subscriptions!$B1032,customers!$A:$A,0))</f>
        <v>Tech</v>
      </c>
      <c r="S1032" t="str">
        <f>INDEX(customers!$I:$I,MATCH(subscriptions!$B1032,customers!$A:$A,0))</f>
        <v>Social Media</v>
      </c>
    </row>
    <row r="1033" spans="1:19" x14ac:dyDescent="0.25">
      <c r="A1033" t="s">
        <v>2494</v>
      </c>
      <c r="B1033" t="s">
        <v>2478</v>
      </c>
      <c r="C1033" t="s">
        <v>17</v>
      </c>
      <c r="D1033" t="s">
        <v>4</v>
      </c>
      <c r="E1033" s="26">
        <v>45595</v>
      </c>
      <c r="F1033" s="26">
        <v>45625</v>
      </c>
      <c r="G1033" t="s">
        <v>53</v>
      </c>
      <c r="H1033">
        <v>75</v>
      </c>
      <c r="I1033" s="26">
        <f t="shared" si="97"/>
        <v>45409</v>
      </c>
      <c r="J1033" s="26">
        <f t="shared" si="98"/>
        <v>45657</v>
      </c>
      <c r="K1033" s="26" t="str">
        <f t="shared" si="99"/>
        <v>Basic</v>
      </c>
      <c r="L1033" s="26" t="str">
        <f t="shared" si="100"/>
        <v>Monthly</v>
      </c>
      <c r="M1033" s="26">
        <f t="shared" si="101"/>
        <v>45383</v>
      </c>
      <c r="N1033" s="26">
        <f t="shared" si="96"/>
        <v>45566</v>
      </c>
      <c r="O1033" s="26">
        <f t="shared" si="96"/>
        <v>45597</v>
      </c>
      <c r="P1033" t="str">
        <f>IF(AND('Customer LTV'!$D$5&gt;=$N1033,'Customer LTV'!$D$5&lt;$O1033),"Y","N")</f>
        <v>N</v>
      </c>
      <c r="Q1033" t="str">
        <f>IF(AND('Customer LTV'!$D$6&gt;=$N1033,'Customer LTV'!$D$6&lt;$O1033),"Y","N")</f>
        <v>N</v>
      </c>
      <c r="R1033" t="str">
        <f>INDEX(customers!$F:$F,MATCH(subscriptions!$B1033,customers!$A:$A,0))</f>
        <v>Tech</v>
      </c>
      <c r="S1033" t="str">
        <f>INDEX(customers!$I:$I,MATCH(subscriptions!$B1033,customers!$A:$A,0))</f>
        <v>Social Media</v>
      </c>
    </row>
    <row r="1034" spans="1:19" x14ac:dyDescent="0.25">
      <c r="A1034" t="s">
        <v>2496</v>
      </c>
      <c r="B1034" t="s">
        <v>2478</v>
      </c>
      <c r="C1034" t="s">
        <v>17</v>
      </c>
      <c r="D1034" t="s">
        <v>4</v>
      </c>
      <c r="E1034" s="26">
        <v>45626</v>
      </c>
      <c r="F1034" s="26">
        <v>45656</v>
      </c>
      <c r="G1034" t="s">
        <v>53</v>
      </c>
      <c r="H1034">
        <v>75</v>
      </c>
      <c r="I1034" s="26">
        <f t="shared" si="97"/>
        <v>45409</v>
      </c>
      <c r="J1034" s="26">
        <f t="shared" si="98"/>
        <v>45657</v>
      </c>
      <c r="K1034" s="26" t="str">
        <f t="shared" si="99"/>
        <v>Basic</v>
      </c>
      <c r="L1034" s="26" t="str">
        <f t="shared" si="100"/>
        <v>Monthly</v>
      </c>
      <c r="M1034" s="26">
        <f t="shared" si="101"/>
        <v>45383</v>
      </c>
      <c r="N1034" s="26">
        <f t="shared" si="96"/>
        <v>45597</v>
      </c>
      <c r="O1034" s="26">
        <f t="shared" si="96"/>
        <v>45627</v>
      </c>
      <c r="P1034" t="str">
        <f>IF(AND('Customer LTV'!$D$5&gt;=$N1034,'Customer LTV'!$D$5&lt;$O1034),"Y","N")</f>
        <v>N</v>
      </c>
      <c r="Q1034" t="str">
        <f>IF(AND('Customer LTV'!$D$6&gt;=$N1034,'Customer LTV'!$D$6&lt;$O1034),"Y","N")</f>
        <v>N</v>
      </c>
      <c r="R1034" t="str">
        <f>INDEX(customers!$F:$F,MATCH(subscriptions!$B1034,customers!$A:$A,0))</f>
        <v>Tech</v>
      </c>
      <c r="S1034" t="str">
        <f>INDEX(customers!$I:$I,MATCH(subscriptions!$B1034,customers!$A:$A,0))</f>
        <v>Social Media</v>
      </c>
    </row>
    <row r="1035" spans="1:19" x14ac:dyDescent="0.25">
      <c r="A1035" t="s">
        <v>2499</v>
      </c>
      <c r="B1035" t="s">
        <v>2478</v>
      </c>
      <c r="C1035" t="s">
        <v>17</v>
      </c>
      <c r="D1035" t="s">
        <v>4</v>
      </c>
      <c r="E1035" s="26">
        <v>45657</v>
      </c>
      <c r="F1035" s="26">
        <v>45658</v>
      </c>
      <c r="G1035" t="s">
        <v>53</v>
      </c>
      <c r="H1035">
        <v>75</v>
      </c>
      <c r="I1035" s="26">
        <f t="shared" si="97"/>
        <v>45409</v>
      </c>
      <c r="J1035" s="26">
        <f t="shared" si="98"/>
        <v>45657</v>
      </c>
      <c r="K1035" s="26" t="str">
        <f t="shared" si="99"/>
        <v>Basic</v>
      </c>
      <c r="L1035" s="26" t="str">
        <f t="shared" si="100"/>
        <v>Monthly</v>
      </c>
      <c r="M1035" s="26">
        <f t="shared" si="101"/>
        <v>45383</v>
      </c>
      <c r="N1035" s="26">
        <f t="shared" si="96"/>
        <v>45627</v>
      </c>
      <c r="O1035" s="26">
        <f t="shared" si="96"/>
        <v>45658</v>
      </c>
      <c r="P1035" t="str">
        <f>IF(AND('Customer LTV'!$D$5&gt;=$N1035,'Customer LTV'!$D$5&lt;$O1035),"Y","N")</f>
        <v>N</v>
      </c>
      <c r="Q1035" t="str">
        <f>IF(AND('Customer LTV'!$D$6&gt;=$N1035,'Customer LTV'!$D$6&lt;$O1035),"Y","N")</f>
        <v>N</v>
      </c>
      <c r="R1035" t="str">
        <f>INDEX(customers!$F:$F,MATCH(subscriptions!$B1035,customers!$A:$A,0))</f>
        <v>Tech</v>
      </c>
      <c r="S1035" t="str">
        <f>INDEX(customers!$I:$I,MATCH(subscriptions!$B1035,customers!$A:$A,0))</f>
        <v>Social Media</v>
      </c>
    </row>
    <row r="1036" spans="1:19" x14ac:dyDescent="0.25">
      <c r="A1036" t="s">
        <v>2980</v>
      </c>
      <c r="B1036" t="s">
        <v>2979</v>
      </c>
      <c r="C1036" t="s">
        <v>17</v>
      </c>
      <c r="D1036" t="s">
        <v>4</v>
      </c>
      <c r="E1036" s="26">
        <v>45337</v>
      </c>
      <c r="F1036" s="26">
        <v>45367</v>
      </c>
      <c r="G1036" t="s">
        <v>53</v>
      </c>
      <c r="H1036">
        <v>75</v>
      </c>
      <c r="I1036" s="26">
        <f t="shared" si="97"/>
        <v>45337</v>
      </c>
      <c r="J1036" s="26">
        <f t="shared" si="98"/>
        <v>45430</v>
      </c>
      <c r="K1036" s="26" t="str">
        <f t="shared" si="99"/>
        <v>Basic</v>
      </c>
      <c r="L1036" s="26" t="str">
        <f t="shared" si="100"/>
        <v>Monthly</v>
      </c>
      <c r="M1036" s="26">
        <f t="shared" si="101"/>
        <v>45323</v>
      </c>
      <c r="N1036" s="26">
        <f t="shared" si="96"/>
        <v>45323</v>
      </c>
      <c r="O1036" s="26">
        <f t="shared" si="96"/>
        <v>45352</v>
      </c>
      <c r="P1036" t="str">
        <f>IF(AND('Customer LTV'!$D$5&gt;=$N1036,'Customer LTV'!$D$5&lt;$O1036),"Y","N")</f>
        <v>N</v>
      </c>
      <c r="Q1036" t="str">
        <f>IF(AND('Customer LTV'!$D$6&gt;=$N1036,'Customer LTV'!$D$6&lt;$O1036),"Y","N")</f>
        <v>N</v>
      </c>
      <c r="R1036" t="str">
        <f>INDEX(customers!$F:$F,MATCH(subscriptions!$B1036,customers!$A:$A,0))</f>
        <v>Healthcare</v>
      </c>
      <c r="S1036" t="str">
        <f>INDEX(customers!$I:$I,MATCH(subscriptions!$B1036,customers!$A:$A,0))</f>
        <v>Email</v>
      </c>
    </row>
    <row r="1037" spans="1:19" x14ac:dyDescent="0.25">
      <c r="A1037" t="s">
        <v>2983</v>
      </c>
      <c r="B1037" t="s">
        <v>2979</v>
      </c>
      <c r="C1037" t="s">
        <v>17</v>
      </c>
      <c r="D1037" t="s">
        <v>4</v>
      </c>
      <c r="E1037" s="26">
        <v>45368</v>
      </c>
      <c r="F1037" s="26">
        <v>45398</v>
      </c>
      <c r="G1037" t="s">
        <v>53</v>
      </c>
      <c r="H1037">
        <v>75</v>
      </c>
      <c r="I1037" s="26">
        <f t="shared" si="97"/>
        <v>45337</v>
      </c>
      <c r="J1037" s="26">
        <f t="shared" si="98"/>
        <v>45430</v>
      </c>
      <c r="K1037" s="26" t="str">
        <f t="shared" si="99"/>
        <v>Basic</v>
      </c>
      <c r="L1037" s="26" t="str">
        <f t="shared" si="100"/>
        <v>Monthly</v>
      </c>
      <c r="M1037" s="26">
        <f t="shared" si="101"/>
        <v>45323</v>
      </c>
      <c r="N1037" s="26">
        <f t="shared" si="96"/>
        <v>45352</v>
      </c>
      <c r="O1037" s="26">
        <f t="shared" si="96"/>
        <v>45383</v>
      </c>
      <c r="P1037" t="str">
        <f>IF(AND('Customer LTV'!$D$5&gt;=$N1037,'Customer LTV'!$D$5&lt;$O1037),"Y","N")</f>
        <v>N</v>
      </c>
      <c r="Q1037" t="str">
        <f>IF(AND('Customer LTV'!$D$6&gt;=$N1037,'Customer LTV'!$D$6&lt;$O1037),"Y","N")</f>
        <v>N</v>
      </c>
      <c r="R1037" t="str">
        <f>INDEX(customers!$F:$F,MATCH(subscriptions!$B1037,customers!$A:$A,0))</f>
        <v>Healthcare</v>
      </c>
      <c r="S1037" t="str">
        <f>INDEX(customers!$I:$I,MATCH(subscriptions!$B1037,customers!$A:$A,0))</f>
        <v>Email</v>
      </c>
    </row>
    <row r="1038" spans="1:19" x14ac:dyDescent="0.25">
      <c r="A1038" t="s">
        <v>2985</v>
      </c>
      <c r="B1038" t="s">
        <v>2979</v>
      </c>
      <c r="C1038" t="s">
        <v>17</v>
      </c>
      <c r="D1038" t="s">
        <v>4</v>
      </c>
      <c r="E1038" s="26">
        <v>45399</v>
      </c>
      <c r="F1038" s="26">
        <v>45429</v>
      </c>
      <c r="G1038" t="s">
        <v>53</v>
      </c>
      <c r="H1038">
        <v>75</v>
      </c>
      <c r="I1038" s="26">
        <f t="shared" si="97"/>
        <v>45337</v>
      </c>
      <c r="J1038" s="26">
        <f t="shared" si="98"/>
        <v>45430</v>
      </c>
      <c r="K1038" s="26" t="str">
        <f t="shared" si="99"/>
        <v>Basic</v>
      </c>
      <c r="L1038" s="26" t="str">
        <f t="shared" si="100"/>
        <v>Monthly</v>
      </c>
      <c r="M1038" s="26">
        <f t="shared" si="101"/>
        <v>45323</v>
      </c>
      <c r="N1038" s="26">
        <f t="shared" si="96"/>
        <v>45383</v>
      </c>
      <c r="O1038" s="26">
        <f t="shared" si="96"/>
        <v>45413</v>
      </c>
      <c r="P1038" t="str">
        <f>IF(AND('Customer LTV'!$D$5&gt;=$N1038,'Customer LTV'!$D$5&lt;$O1038),"Y","N")</f>
        <v>N</v>
      </c>
      <c r="Q1038" t="str">
        <f>IF(AND('Customer LTV'!$D$6&gt;=$N1038,'Customer LTV'!$D$6&lt;$O1038),"Y","N")</f>
        <v>N</v>
      </c>
      <c r="R1038" t="str">
        <f>INDEX(customers!$F:$F,MATCH(subscriptions!$B1038,customers!$A:$A,0))</f>
        <v>Healthcare</v>
      </c>
      <c r="S1038" t="str">
        <f>INDEX(customers!$I:$I,MATCH(subscriptions!$B1038,customers!$A:$A,0))</f>
        <v>Email</v>
      </c>
    </row>
    <row r="1039" spans="1:19" x14ac:dyDescent="0.25">
      <c r="A1039" t="s">
        <v>2988</v>
      </c>
      <c r="B1039" t="s">
        <v>2979</v>
      </c>
      <c r="C1039" t="s">
        <v>17</v>
      </c>
      <c r="D1039" t="s">
        <v>4</v>
      </c>
      <c r="E1039" s="26">
        <v>45430</v>
      </c>
      <c r="F1039" s="26">
        <v>45451</v>
      </c>
      <c r="G1039" t="s">
        <v>56</v>
      </c>
      <c r="H1039">
        <v>75</v>
      </c>
      <c r="I1039" s="26">
        <f t="shared" si="97"/>
        <v>45337</v>
      </c>
      <c r="J1039" s="26">
        <f t="shared" si="98"/>
        <v>45430</v>
      </c>
      <c r="K1039" s="26" t="str">
        <f t="shared" si="99"/>
        <v>Basic</v>
      </c>
      <c r="L1039" s="26" t="str">
        <f t="shared" si="100"/>
        <v>Monthly</v>
      </c>
      <c r="M1039" s="26">
        <f t="shared" si="101"/>
        <v>45323</v>
      </c>
      <c r="N1039" s="26">
        <f t="shared" si="96"/>
        <v>45413</v>
      </c>
      <c r="O1039" s="26">
        <f t="shared" si="96"/>
        <v>45444</v>
      </c>
      <c r="P1039" t="str">
        <f>IF(AND('Customer LTV'!$D$5&gt;=$N1039,'Customer LTV'!$D$5&lt;$O1039),"Y","N")</f>
        <v>N</v>
      </c>
      <c r="Q1039" t="str">
        <f>IF(AND('Customer LTV'!$D$6&gt;=$N1039,'Customer LTV'!$D$6&lt;$O1039),"Y","N")</f>
        <v>N</v>
      </c>
      <c r="R1039" t="str">
        <f>INDEX(customers!$F:$F,MATCH(subscriptions!$B1039,customers!$A:$A,0))</f>
        <v>Healthcare</v>
      </c>
      <c r="S1039" t="str">
        <f>INDEX(customers!$I:$I,MATCH(subscriptions!$B1039,customers!$A:$A,0))</f>
        <v>Email</v>
      </c>
    </row>
    <row r="1040" spans="1:19" x14ac:dyDescent="0.25">
      <c r="A1040" t="s">
        <v>1580</v>
      </c>
      <c r="B1040" t="s">
        <v>1579</v>
      </c>
      <c r="C1040" t="s">
        <v>17</v>
      </c>
      <c r="D1040" t="s">
        <v>4</v>
      </c>
      <c r="E1040" s="26">
        <v>45290</v>
      </c>
      <c r="F1040" s="26">
        <v>45320</v>
      </c>
      <c r="G1040" t="s">
        <v>53</v>
      </c>
      <c r="H1040">
        <v>75</v>
      </c>
      <c r="I1040" s="26">
        <f t="shared" si="97"/>
        <v>45290</v>
      </c>
      <c r="J1040" s="26">
        <f t="shared" si="98"/>
        <v>45631</v>
      </c>
      <c r="K1040" s="26" t="str">
        <f t="shared" si="99"/>
        <v>Pro</v>
      </c>
      <c r="L1040" s="26" t="str">
        <f t="shared" si="100"/>
        <v>Monthly</v>
      </c>
      <c r="M1040" s="26">
        <f t="shared" si="101"/>
        <v>45261</v>
      </c>
      <c r="N1040" s="26">
        <f t="shared" si="96"/>
        <v>45261</v>
      </c>
      <c r="O1040" s="26">
        <f t="shared" si="96"/>
        <v>45292</v>
      </c>
      <c r="P1040" t="str">
        <f>IF(AND('Customer LTV'!$D$5&gt;=$N1040,'Customer LTV'!$D$5&lt;$O1040),"Y","N")</f>
        <v>N</v>
      </c>
      <c r="Q1040" t="str">
        <f>IF(AND('Customer LTV'!$D$6&gt;=$N1040,'Customer LTV'!$D$6&lt;$O1040),"Y","N")</f>
        <v>Y</v>
      </c>
      <c r="R1040" t="str">
        <f>INDEX(customers!$F:$F,MATCH(subscriptions!$B1040,customers!$A:$A,0))</f>
        <v>Tech</v>
      </c>
      <c r="S1040" t="str">
        <f>INDEX(customers!$I:$I,MATCH(subscriptions!$B1040,customers!$A:$A,0))</f>
        <v>Paid Search</v>
      </c>
    </row>
    <row r="1041" spans="1:19" x14ac:dyDescent="0.25">
      <c r="A1041" t="s">
        <v>1582</v>
      </c>
      <c r="B1041" t="s">
        <v>1579</v>
      </c>
      <c r="C1041" t="s">
        <v>17</v>
      </c>
      <c r="D1041" t="s">
        <v>4</v>
      </c>
      <c r="E1041" s="26">
        <v>45321</v>
      </c>
      <c r="F1041" s="26">
        <v>45351</v>
      </c>
      <c r="G1041" t="s">
        <v>53</v>
      </c>
      <c r="H1041">
        <v>75</v>
      </c>
      <c r="I1041" s="26">
        <f t="shared" si="97"/>
        <v>45290</v>
      </c>
      <c r="J1041" s="26">
        <f t="shared" si="98"/>
        <v>45631</v>
      </c>
      <c r="K1041" s="26" t="str">
        <f t="shared" si="99"/>
        <v>Pro</v>
      </c>
      <c r="L1041" s="26" t="str">
        <f t="shared" si="100"/>
        <v>Monthly</v>
      </c>
      <c r="M1041" s="26">
        <f t="shared" si="101"/>
        <v>45261</v>
      </c>
      <c r="N1041" s="26">
        <f t="shared" si="96"/>
        <v>45292</v>
      </c>
      <c r="O1041" s="26">
        <f t="shared" si="96"/>
        <v>45323</v>
      </c>
      <c r="P1041" t="str">
        <f>IF(AND('Customer LTV'!$D$5&gt;=$N1041,'Customer LTV'!$D$5&lt;$O1041),"Y","N")</f>
        <v>N</v>
      </c>
      <c r="Q1041" t="str">
        <f>IF(AND('Customer LTV'!$D$6&gt;=$N1041,'Customer LTV'!$D$6&lt;$O1041),"Y","N")</f>
        <v>N</v>
      </c>
      <c r="R1041" t="str">
        <f>INDEX(customers!$F:$F,MATCH(subscriptions!$B1041,customers!$A:$A,0))</f>
        <v>Tech</v>
      </c>
      <c r="S1041" t="str">
        <f>INDEX(customers!$I:$I,MATCH(subscriptions!$B1041,customers!$A:$A,0))</f>
        <v>Paid Search</v>
      </c>
    </row>
    <row r="1042" spans="1:19" x14ac:dyDescent="0.25">
      <c r="A1042" t="s">
        <v>1585</v>
      </c>
      <c r="B1042" t="s">
        <v>1579</v>
      </c>
      <c r="C1042" t="s">
        <v>17</v>
      </c>
      <c r="D1042" t="s">
        <v>4</v>
      </c>
      <c r="E1042" s="26">
        <v>45352</v>
      </c>
      <c r="F1042" s="26">
        <v>45382</v>
      </c>
      <c r="G1042" t="s">
        <v>53</v>
      </c>
      <c r="H1042">
        <v>75</v>
      </c>
      <c r="I1042" s="26">
        <f t="shared" si="97"/>
        <v>45290</v>
      </c>
      <c r="J1042" s="26">
        <f t="shared" si="98"/>
        <v>45631</v>
      </c>
      <c r="K1042" s="26" t="str">
        <f t="shared" si="99"/>
        <v>Pro</v>
      </c>
      <c r="L1042" s="26" t="str">
        <f t="shared" si="100"/>
        <v>Monthly</v>
      </c>
      <c r="M1042" s="26">
        <f t="shared" si="101"/>
        <v>45261</v>
      </c>
      <c r="N1042" s="26">
        <f t="shared" si="96"/>
        <v>45352</v>
      </c>
      <c r="O1042" s="26">
        <f t="shared" si="96"/>
        <v>45352</v>
      </c>
      <c r="P1042" t="str">
        <f>IF(AND('Customer LTV'!$D$5&gt;=$N1042,'Customer LTV'!$D$5&lt;$O1042),"Y","N")</f>
        <v>N</v>
      </c>
      <c r="Q1042" t="str">
        <f>IF(AND('Customer LTV'!$D$6&gt;=$N1042,'Customer LTV'!$D$6&lt;$O1042),"Y","N")</f>
        <v>N</v>
      </c>
      <c r="R1042" t="str">
        <f>INDEX(customers!$F:$F,MATCH(subscriptions!$B1042,customers!$A:$A,0))</f>
        <v>Tech</v>
      </c>
      <c r="S1042" t="str">
        <f>INDEX(customers!$I:$I,MATCH(subscriptions!$B1042,customers!$A:$A,0))</f>
        <v>Paid Search</v>
      </c>
    </row>
    <row r="1043" spans="1:19" x14ac:dyDescent="0.25">
      <c r="A1043" t="s">
        <v>1587</v>
      </c>
      <c r="B1043" t="s">
        <v>1579</v>
      </c>
      <c r="C1043" t="s">
        <v>17</v>
      </c>
      <c r="D1043" t="s">
        <v>4</v>
      </c>
      <c r="E1043" s="26">
        <v>45383</v>
      </c>
      <c r="F1043" s="26">
        <v>45413</v>
      </c>
      <c r="G1043" t="s">
        <v>53</v>
      </c>
      <c r="H1043">
        <v>75</v>
      </c>
      <c r="I1043" s="26">
        <f t="shared" si="97"/>
        <v>45290</v>
      </c>
      <c r="J1043" s="26">
        <f t="shared" si="98"/>
        <v>45631</v>
      </c>
      <c r="K1043" s="26" t="str">
        <f t="shared" si="99"/>
        <v>Pro</v>
      </c>
      <c r="L1043" s="26" t="str">
        <f t="shared" si="100"/>
        <v>Monthly</v>
      </c>
      <c r="M1043" s="26">
        <f t="shared" si="101"/>
        <v>45261</v>
      </c>
      <c r="N1043" s="26">
        <f t="shared" ref="N1043:O1106" si="102">EOMONTH(E1043,-1)+1</f>
        <v>45383</v>
      </c>
      <c r="O1043" s="26">
        <f t="shared" si="102"/>
        <v>45413</v>
      </c>
      <c r="P1043" t="str">
        <f>IF(AND('Customer LTV'!$D$5&gt;=$N1043,'Customer LTV'!$D$5&lt;$O1043),"Y","N")</f>
        <v>N</v>
      </c>
      <c r="Q1043" t="str">
        <f>IF(AND('Customer LTV'!$D$6&gt;=$N1043,'Customer LTV'!$D$6&lt;$O1043),"Y","N")</f>
        <v>N</v>
      </c>
      <c r="R1043" t="str">
        <f>INDEX(customers!$F:$F,MATCH(subscriptions!$B1043,customers!$A:$A,0))</f>
        <v>Tech</v>
      </c>
      <c r="S1043" t="str">
        <f>INDEX(customers!$I:$I,MATCH(subscriptions!$B1043,customers!$A:$A,0))</f>
        <v>Paid Search</v>
      </c>
    </row>
    <row r="1044" spans="1:19" x14ac:dyDescent="0.25">
      <c r="A1044" t="s">
        <v>1590</v>
      </c>
      <c r="B1044" t="s">
        <v>1579</v>
      </c>
      <c r="C1044" t="s">
        <v>17</v>
      </c>
      <c r="D1044" t="s">
        <v>4</v>
      </c>
      <c r="E1044" s="26">
        <v>45414</v>
      </c>
      <c r="F1044" s="26">
        <v>45444</v>
      </c>
      <c r="G1044" t="s">
        <v>55</v>
      </c>
      <c r="H1044">
        <v>75</v>
      </c>
      <c r="I1044" s="26">
        <f t="shared" si="97"/>
        <v>45290</v>
      </c>
      <c r="J1044" s="26">
        <f t="shared" si="98"/>
        <v>45631</v>
      </c>
      <c r="K1044" s="26" t="str">
        <f t="shared" si="99"/>
        <v>Pro</v>
      </c>
      <c r="L1044" s="26" t="str">
        <f t="shared" si="100"/>
        <v>Monthly</v>
      </c>
      <c r="M1044" s="26">
        <f t="shared" si="101"/>
        <v>45261</v>
      </c>
      <c r="N1044" s="26">
        <f t="shared" si="102"/>
        <v>45413</v>
      </c>
      <c r="O1044" s="26">
        <f t="shared" si="102"/>
        <v>45444</v>
      </c>
      <c r="P1044" t="str">
        <f>IF(AND('Customer LTV'!$D$5&gt;=$N1044,'Customer LTV'!$D$5&lt;$O1044),"Y","N")</f>
        <v>N</v>
      </c>
      <c r="Q1044" t="str">
        <f>IF(AND('Customer LTV'!$D$6&gt;=$N1044,'Customer LTV'!$D$6&lt;$O1044),"Y","N")</f>
        <v>N</v>
      </c>
      <c r="R1044" t="str">
        <f>INDEX(customers!$F:$F,MATCH(subscriptions!$B1044,customers!$A:$A,0))</f>
        <v>Tech</v>
      </c>
      <c r="S1044" t="str">
        <f>INDEX(customers!$I:$I,MATCH(subscriptions!$B1044,customers!$A:$A,0))</f>
        <v>Paid Search</v>
      </c>
    </row>
    <row r="1045" spans="1:19" x14ac:dyDescent="0.25">
      <c r="A1045" t="s">
        <v>1592</v>
      </c>
      <c r="B1045" t="s">
        <v>1579</v>
      </c>
      <c r="C1045" t="s">
        <v>18</v>
      </c>
      <c r="D1045" t="s">
        <v>4</v>
      </c>
      <c r="E1045" s="26">
        <v>45445</v>
      </c>
      <c r="F1045" s="26">
        <v>45475</v>
      </c>
      <c r="G1045" t="s">
        <v>53</v>
      </c>
      <c r="H1045">
        <v>135</v>
      </c>
      <c r="I1045" s="26">
        <f t="shared" si="97"/>
        <v>45290</v>
      </c>
      <c r="J1045" s="26">
        <f t="shared" si="98"/>
        <v>45631</v>
      </c>
      <c r="K1045" s="26" t="str">
        <f t="shared" si="99"/>
        <v>Pro</v>
      </c>
      <c r="L1045" s="26" t="str">
        <f t="shared" si="100"/>
        <v>Monthly</v>
      </c>
      <c r="M1045" s="26">
        <f t="shared" si="101"/>
        <v>45261</v>
      </c>
      <c r="N1045" s="26">
        <f t="shared" si="102"/>
        <v>45444</v>
      </c>
      <c r="O1045" s="26">
        <f t="shared" si="102"/>
        <v>45474</v>
      </c>
      <c r="P1045" t="str">
        <f>IF(AND('Customer LTV'!$D$5&gt;=$N1045,'Customer LTV'!$D$5&lt;$O1045),"Y","N")</f>
        <v>N</v>
      </c>
      <c r="Q1045" t="str">
        <f>IF(AND('Customer LTV'!$D$6&gt;=$N1045,'Customer LTV'!$D$6&lt;$O1045),"Y","N")</f>
        <v>N</v>
      </c>
      <c r="R1045" t="str">
        <f>INDEX(customers!$F:$F,MATCH(subscriptions!$B1045,customers!$A:$A,0))</f>
        <v>Tech</v>
      </c>
      <c r="S1045" t="str">
        <f>INDEX(customers!$I:$I,MATCH(subscriptions!$B1045,customers!$A:$A,0))</f>
        <v>Paid Search</v>
      </c>
    </row>
    <row r="1046" spans="1:19" x14ac:dyDescent="0.25">
      <c r="A1046" t="s">
        <v>1595</v>
      </c>
      <c r="B1046" t="s">
        <v>1579</v>
      </c>
      <c r="C1046" t="s">
        <v>18</v>
      </c>
      <c r="D1046" t="s">
        <v>4</v>
      </c>
      <c r="E1046" s="26">
        <v>45476</v>
      </c>
      <c r="F1046" s="26">
        <v>45506</v>
      </c>
      <c r="G1046" t="s">
        <v>53</v>
      </c>
      <c r="H1046">
        <v>135</v>
      </c>
      <c r="I1046" s="26">
        <f t="shared" si="97"/>
        <v>45290</v>
      </c>
      <c r="J1046" s="26">
        <f t="shared" si="98"/>
        <v>45631</v>
      </c>
      <c r="K1046" s="26" t="str">
        <f t="shared" si="99"/>
        <v>Pro</v>
      </c>
      <c r="L1046" s="26" t="str">
        <f t="shared" si="100"/>
        <v>Monthly</v>
      </c>
      <c r="M1046" s="26">
        <f t="shared" si="101"/>
        <v>45261</v>
      </c>
      <c r="N1046" s="26">
        <f t="shared" si="102"/>
        <v>45474</v>
      </c>
      <c r="O1046" s="26">
        <f t="shared" si="102"/>
        <v>45505</v>
      </c>
      <c r="P1046" t="str">
        <f>IF(AND('Customer LTV'!$D$5&gt;=$N1046,'Customer LTV'!$D$5&lt;$O1046),"Y","N")</f>
        <v>N</v>
      </c>
      <c r="Q1046" t="str">
        <f>IF(AND('Customer LTV'!$D$6&gt;=$N1046,'Customer LTV'!$D$6&lt;$O1046),"Y","N")</f>
        <v>N</v>
      </c>
      <c r="R1046" t="str">
        <f>INDEX(customers!$F:$F,MATCH(subscriptions!$B1046,customers!$A:$A,0))</f>
        <v>Tech</v>
      </c>
      <c r="S1046" t="str">
        <f>INDEX(customers!$I:$I,MATCH(subscriptions!$B1046,customers!$A:$A,0))</f>
        <v>Paid Search</v>
      </c>
    </row>
    <row r="1047" spans="1:19" x14ac:dyDescent="0.25">
      <c r="A1047" t="s">
        <v>1597</v>
      </c>
      <c r="B1047" t="s">
        <v>1579</v>
      </c>
      <c r="C1047" t="s">
        <v>18</v>
      </c>
      <c r="D1047" t="s">
        <v>4</v>
      </c>
      <c r="E1047" s="26">
        <v>45507</v>
      </c>
      <c r="F1047" s="26">
        <v>45537</v>
      </c>
      <c r="G1047" t="s">
        <v>53</v>
      </c>
      <c r="H1047">
        <v>135</v>
      </c>
      <c r="I1047" s="26">
        <f t="shared" si="97"/>
        <v>45290</v>
      </c>
      <c r="J1047" s="26">
        <f t="shared" si="98"/>
        <v>45631</v>
      </c>
      <c r="K1047" s="26" t="str">
        <f t="shared" si="99"/>
        <v>Pro</v>
      </c>
      <c r="L1047" s="26" t="str">
        <f t="shared" si="100"/>
        <v>Monthly</v>
      </c>
      <c r="M1047" s="26">
        <f t="shared" si="101"/>
        <v>45261</v>
      </c>
      <c r="N1047" s="26">
        <f t="shared" si="102"/>
        <v>45505</v>
      </c>
      <c r="O1047" s="26">
        <f t="shared" si="102"/>
        <v>45536</v>
      </c>
      <c r="P1047" t="str">
        <f>IF(AND('Customer LTV'!$D$5&gt;=$N1047,'Customer LTV'!$D$5&lt;$O1047),"Y","N")</f>
        <v>N</v>
      </c>
      <c r="Q1047" t="str">
        <f>IF(AND('Customer LTV'!$D$6&gt;=$N1047,'Customer LTV'!$D$6&lt;$O1047),"Y","N")</f>
        <v>N</v>
      </c>
      <c r="R1047" t="str">
        <f>INDEX(customers!$F:$F,MATCH(subscriptions!$B1047,customers!$A:$A,0))</f>
        <v>Tech</v>
      </c>
      <c r="S1047" t="str">
        <f>INDEX(customers!$I:$I,MATCH(subscriptions!$B1047,customers!$A:$A,0))</f>
        <v>Paid Search</v>
      </c>
    </row>
    <row r="1048" spans="1:19" x14ac:dyDescent="0.25">
      <c r="A1048" t="s">
        <v>1599</v>
      </c>
      <c r="B1048" t="s">
        <v>1579</v>
      </c>
      <c r="C1048" t="s">
        <v>18</v>
      </c>
      <c r="D1048" t="s">
        <v>4</v>
      </c>
      <c r="E1048" s="26">
        <v>45538</v>
      </c>
      <c r="F1048" s="26">
        <v>45568</v>
      </c>
      <c r="G1048" t="s">
        <v>53</v>
      </c>
      <c r="H1048">
        <v>135</v>
      </c>
      <c r="I1048" s="26">
        <f t="shared" si="97"/>
        <v>45290</v>
      </c>
      <c r="J1048" s="26">
        <f t="shared" si="98"/>
        <v>45631</v>
      </c>
      <c r="K1048" s="26" t="str">
        <f t="shared" si="99"/>
        <v>Pro</v>
      </c>
      <c r="L1048" s="26" t="str">
        <f t="shared" si="100"/>
        <v>Monthly</v>
      </c>
      <c r="M1048" s="26">
        <f t="shared" si="101"/>
        <v>45261</v>
      </c>
      <c r="N1048" s="26">
        <f t="shared" si="102"/>
        <v>45536</v>
      </c>
      <c r="O1048" s="26">
        <f t="shared" si="102"/>
        <v>45566</v>
      </c>
      <c r="P1048" t="str">
        <f>IF(AND('Customer LTV'!$D$5&gt;=$N1048,'Customer LTV'!$D$5&lt;$O1048),"Y","N")</f>
        <v>N</v>
      </c>
      <c r="Q1048" t="str">
        <f>IF(AND('Customer LTV'!$D$6&gt;=$N1048,'Customer LTV'!$D$6&lt;$O1048),"Y","N")</f>
        <v>N</v>
      </c>
      <c r="R1048" t="str">
        <f>INDEX(customers!$F:$F,MATCH(subscriptions!$B1048,customers!$A:$A,0))</f>
        <v>Tech</v>
      </c>
      <c r="S1048" t="str">
        <f>INDEX(customers!$I:$I,MATCH(subscriptions!$B1048,customers!$A:$A,0))</f>
        <v>Paid Search</v>
      </c>
    </row>
    <row r="1049" spans="1:19" x14ac:dyDescent="0.25">
      <c r="A1049" t="s">
        <v>1602</v>
      </c>
      <c r="B1049" t="s">
        <v>1579</v>
      </c>
      <c r="C1049" t="s">
        <v>18</v>
      </c>
      <c r="D1049" t="s">
        <v>4</v>
      </c>
      <c r="E1049" s="26">
        <v>45569</v>
      </c>
      <c r="F1049" s="26">
        <v>45599</v>
      </c>
      <c r="G1049" t="s">
        <v>53</v>
      </c>
      <c r="H1049">
        <v>135</v>
      </c>
      <c r="I1049" s="26">
        <f t="shared" si="97"/>
        <v>45290</v>
      </c>
      <c r="J1049" s="26">
        <f t="shared" si="98"/>
        <v>45631</v>
      </c>
      <c r="K1049" s="26" t="str">
        <f t="shared" si="99"/>
        <v>Pro</v>
      </c>
      <c r="L1049" s="26" t="str">
        <f t="shared" si="100"/>
        <v>Monthly</v>
      </c>
      <c r="M1049" s="26">
        <f t="shared" si="101"/>
        <v>45261</v>
      </c>
      <c r="N1049" s="26">
        <f t="shared" si="102"/>
        <v>45566</v>
      </c>
      <c r="O1049" s="26">
        <f t="shared" si="102"/>
        <v>45597</v>
      </c>
      <c r="P1049" t="str">
        <f>IF(AND('Customer LTV'!$D$5&gt;=$N1049,'Customer LTV'!$D$5&lt;$O1049),"Y","N")</f>
        <v>N</v>
      </c>
      <c r="Q1049" t="str">
        <f>IF(AND('Customer LTV'!$D$6&gt;=$N1049,'Customer LTV'!$D$6&lt;$O1049),"Y","N")</f>
        <v>N</v>
      </c>
      <c r="R1049" t="str">
        <f>INDEX(customers!$F:$F,MATCH(subscriptions!$B1049,customers!$A:$A,0))</f>
        <v>Tech</v>
      </c>
      <c r="S1049" t="str">
        <f>INDEX(customers!$I:$I,MATCH(subscriptions!$B1049,customers!$A:$A,0))</f>
        <v>Paid Search</v>
      </c>
    </row>
    <row r="1050" spans="1:19" x14ac:dyDescent="0.25">
      <c r="A1050" t="s">
        <v>1604</v>
      </c>
      <c r="B1050" t="s">
        <v>1579</v>
      </c>
      <c r="C1050" t="s">
        <v>18</v>
      </c>
      <c r="D1050" t="s">
        <v>4</v>
      </c>
      <c r="E1050" s="26">
        <v>45600</v>
      </c>
      <c r="F1050" s="26">
        <v>45630</v>
      </c>
      <c r="G1050" t="s">
        <v>53</v>
      </c>
      <c r="H1050">
        <v>135</v>
      </c>
      <c r="I1050" s="26">
        <f t="shared" si="97"/>
        <v>45290</v>
      </c>
      <c r="J1050" s="26">
        <f t="shared" si="98"/>
        <v>45631</v>
      </c>
      <c r="K1050" s="26" t="str">
        <f t="shared" si="99"/>
        <v>Pro</v>
      </c>
      <c r="L1050" s="26" t="str">
        <f t="shared" si="100"/>
        <v>Monthly</v>
      </c>
      <c r="M1050" s="26">
        <f t="shared" si="101"/>
        <v>45261</v>
      </c>
      <c r="N1050" s="26">
        <f t="shared" si="102"/>
        <v>45597</v>
      </c>
      <c r="O1050" s="26">
        <f t="shared" si="102"/>
        <v>45627</v>
      </c>
      <c r="P1050" t="str">
        <f>IF(AND('Customer LTV'!$D$5&gt;=$N1050,'Customer LTV'!$D$5&lt;$O1050),"Y","N")</f>
        <v>N</v>
      </c>
      <c r="Q1050" t="str">
        <f>IF(AND('Customer LTV'!$D$6&gt;=$N1050,'Customer LTV'!$D$6&lt;$O1050),"Y","N")</f>
        <v>N</v>
      </c>
      <c r="R1050" t="str">
        <f>INDEX(customers!$F:$F,MATCH(subscriptions!$B1050,customers!$A:$A,0))</f>
        <v>Tech</v>
      </c>
      <c r="S1050" t="str">
        <f>INDEX(customers!$I:$I,MATCH(subscriptions!$B1050,customers!$A:$A,0))</f>
        <v>Paid Search</v>
      </c>
    </row>
    <row r="1051" spans="1:19" x14ac:dyDescent="0.25">
      <c r="A1051" t="s">
        <v>1607</v>
      </c>
      <c r="B1051" t="s">
        <v>1579</v>
      </c>
      <c r="C1051" t="s">
        <v>18</v>
      </c>
      <c r="D1051" t="s">
        <v>4</v>
      </c>
      <c r="E1051" s="26">
        <v>45631</v>
      </c>
      <c r="F1051" s="26">
        <v>45658</v>
      </c>
      <c r="G1051" t="s">
        <v>53</v>
      </c>
      <c r="H1051">
        <v>135</v>
      </c>
      <c r="I1051" s="26">
        <f t="shared" si="97"/>
        <v>45290</v>
      </c>
      <c r="J1051" s="26">
        <f t="shared" si="98"/>
        <v>45631</v>
      </c>
      <c r="K1051" s="26" t="str">
        <f t="shared" si="99"/>
        <v>Pro</v>
      </c>
      <c r="L1051" s="26" t="str">
        <f t="shared" si="100"/>
        <v>Monthly</v>
      </c>
      <c r="M1051" s="26">
        <f t="shared" si="101"/>
        <v>45261</v>
      </c>
      <c r="N1051" s="26">
        <f t="shared" si="102"/>
        <v>45627</v>
      </c>
      <c r="O1051" s="26">
        <f t="shared" si="102"/>
        <v>45658</v>
      </c>
      <c r="P1051" t="str">
        <f>IF(AND('Customer LTV'!$D$5&gt;=$N1051,'Customer LTV'!$D$5&lt;$O1051),"Y","N")</f>
        <v>N</v>
      </c>
      <c r="Q1051" t="str">
        <f>IF(AND('Customer LTV'!$D$6&gt;=$N1051,'Customer LTV'!$D$6&lt;$O1051),"Y","N")</f>
        <v>N</v>
      </c>
      <c r="R1051" t="str">
        <f>INDEX(customers!$F:$F,MATCH(subscriptions!$B1051,customers!$A:$A,0))</f>
        <v>Tech</v>
      </c>
      <c r="S1051" t="str">
        <f>INDEX(customers!$I:$I,MATCH(subscriptions!$B1051,customers!$A:$A,0))</f>
        <v>Paid Search</v>
      </c>
    </row>
    <row r="1052" spans="1:19" x14ac:dyDescent="0.25">
      <c r="A1052" t="s">
        <v>2730</v>
      </c>
      <c r="B1052" t="s">
        <v>2729</v>
      </c>
      <c r="C1052" t="s">
        <v>19</v>
      </c>
      <c r="D1052" t="s">
        <v>5</v>
      </c>
      <c r="E1052" s="26">
        <v>45616</v>
      </c>
      <c r="F1052" s="26">
        <v>45658</v>
      </c>
      <c r="G1052" t="s">
        <v>53</v>
      </c>
      <c r="H1052">
        <v>300</v>
      </c>
      <c r="I1052" s="26">
        <f t="shared" si="97"/>
        <v>45616</v>
      </c>
      <c r="J1052" s="26">
        <f t="shared" si="98"/>
        <v>45616</v>
      </c>
      <c r="K1052" s="26" t="str">
        <f t="shared" si="99"/>
        <v>Pro</v>
      </c>
      <c r="L1052" s="26" t="str">
        <f t="shared" si="100"/>
        <v>Monthly</v>
      </c>
      <c r="M1052" s="26">
        <f t="shared" si="101"/>
        <v>45597</v>
      </c>
      <c r="N1052" s="26">
        <f t="shared" si="102"/>
        <v>45597</v>
      </c>
      <c r="O1052" s="26">
        <f t="shared" si="102"/>
        <v>45658</v>
      </c>
      <c r="P1052" t="str">
        <f>IF(AND('Customer LTV'!$D$5&gt;=$N1052,'Customer LTV'!$D$5&lt;$O1052),"Y","N")</f>
        <v>N</v>
      </c>
      <c r="Q1052" t="str">
        <f>IF(AND('Customer LTV'!$D$6&gt;=$N1052,'Customer LTV'!$D$6&lt;$O1052),"Y","N")</f>
        <v>N</v>
      </c>
      <c r="R1052" t="str">
        <f>INDEX(customers!$F:$F,MATCH(subscriptions!$B1052,customers!$A:$A,0))</f>
        <v>Retail</v>
      </c>
      <c r="S1052" t="str">
        <f>INDEX(customers!$I:$I,MATCH(subscriptions!$B1052,customers!$A:$A,0))</f>
        <v>Social Media</v>
      </c>
    </row>
    <row r="1053" spans="1:19" x14ac:dyDescent="0.25">
      <c r="A1053" t="s">
        <v>2963</v>
      </c>
      <c r="B1053" t="s">
        <v>2962</v>
      </c>
      <c r="C1053" t="s">
        <v>17</v>
      </c>
      <c r="D1053" t="s">
        <v>4</v>
      </c>
      <c r="E1053" s="26">
        <v>44744</v>
      </c>
      <c r="F1053" s="26">
        <v>44774</v>
      </c>
      <c r="G1053" t="s">
        <v>53</v>
      </c>
      <c r="H1053">
        <v>75</v>
      </c>
      <c r="I1053" s="26">
        <f t="shared" si="97"/>
        <v>44744</v>
      </c>
      <c r="J1053" s="26">
        <f t="shared" si="98"/>
        <v>44930</v>
      </c>
      <c r="K1053" s="26" t="str">
        <f t="shared" si="99"/>
        <v>Basic</v>
      </c>
      <c r="L1053" s="26" t="str">
        <f t="shared" si="100"/>
        <v>Monthly</v>
      </c>
      <c r="M1053" s="26">
        <f t="shared" si="101"/>
        <v>44743</v>
      </c>
      <c r="N1053" s="26">
        <f t="shared" si="102"/>
        <v>44743</v>
      </c>
      <c r="O1053" s="26">
        <f t="shared" si="102"/>
        <v>44774</v>
      </c>
      <c r="P1053" t="str">
        <f>IF(AND('Customer LTV'!$D$5&gt;=$N1053,'Customer LTV'!$D$5&lt;$O1053),"Y","N")</f>
        <v>N</v>
      </c>
      <c r="Q1053" t="str">
        <f>IF(AND('Customer LTV'!$D$6&gt;=$N1053,'Customer LTV'!$D$6&lt;$O1053),"Y","N")</f>
        <v>N</v>
      </c>
      <c r="R1053" t="str">
        <f>INDEX(customers!$F:$F,MATCH(subscriptions!$B1053,customers!$A:$A,0))</f>
        <v>Tech</v>
      </c>
      <c r="S1053" t="str">
        <f>INDEX(customers!$I:$I,MATCH(subscriptions!$B1053,customers!$A:$A,0))</f>
        <v>Paid Search</v>
      </c>
    </row>
    <row r="1054" spans="1:19" x14ac:dyDescent="0.25">
      <c r="A1054" t="s">
        <v>2965</v>
      </c>
      <c r="B1054" t="s">
        <v>2962</v>
      </c>
      <c r="C1054" t="s">
        <v>17</v>
      </c>
      <c r="D1054" t="s">
        <v>4</v>
      </c>
      <c r="E1054" s="26">
        <v>44775</v>
      </c>
      <c r="F1054" s="26">
        <v>44805</v>
      </c>
      <c r="G1054" t="s">
        <v>53</v>
      </c>
      <c r="H1054">
        <v>75</v>
      </c>
      <c r="I1054" s="26">
        <f t="shared" si="97"/>
        <v>44744</v>
      </c>
      <c r="J1054" s="26">
        <f t="shared" si="98"/>
        <v>44930</v>
      </c>
      <c r="K1054" s="26" t="str">
        <f t="shared" si="99"/>
        <v>Basic</v>
      </c>
      <c r="L1054" s="26" t="str">
        <f t="shared" si="100"/>
        <v>Monthly</v>
      </c>
      <c r="M1054" s="26">
        <f t="shared" si="101"/>
        <v>44743</v>
      </c>
      <c r="N1054" s="26">
        <f t="shared" si="102"/>
        <v>44774</v>
      </c>
      <c r="O1054" s="26">
        <f t="shared" si="102"/>
        <v>44805</v>
      </c>
      <c r="P1054" t="str">
        <f>IF(AND('Customer LTV'!$D$5&gt;=$N1054,'Customer LTV'!$D$5&lt;$O1054),"Y","N")</f>
        <v>N</v>
      </c>
      <c r="Q1054" t="str">
        <f>IF(AND('Customer LTV'!$D$6&gt;=$N1054,'Customer LTV'!$D$6&lt;$O1054),"Y","N")</f>
        <v>N</v>
      </c>
      <c r="R1054" t="str">
        <f>INDEX(customers!$F:$F,MATCH(subscriptions!$B1054,customers!$A:$A,0))</f>
        <v>Tech</v>
      </c>
      <c r="S1054" t="str">
        <f>INDEX(customers!$I:$I,MATCH(subscriptions!$B1054,customers!$A:$A,0))</f>
        <v>Paid Search</v>
      </c>
    </row>
    <row r="1055" spans="1:19" x14ac:dyDescent="0.25">
      <c r="A1055" t="s">
        <v>2967</v>
      </c>
      <c r="B1055" t="s">
        <v>2962</v>
      </c>
      <c r="C1055" t="s">
        <v>17</v>
      </c>
      <c r="D1055" t="s">
        <v>4</v>
      </c>
      <c r="E1055" s="26">
        <v>44806</v>
      </c>
      <c r="F1055" s="26">
        <v>44836</v>
      </c>
      <c r="G1055" t="s">
        <v>53</v>
      </c>
      <c r="H1055">
        <v>75</v>
      </c>
      <c r="I1055" s="26">
        <f t="shared" si="97"/>
        <v>44744</v>
      </c>
      <c r="J1055" s="26">
        <f t="shared" si="98"/>
        <v>44930</v>
      </c>
      <c r="K1055" s="26" t="str">
        <f t="shared" si="99"/>
        <v>Basic</v>
      </c>
      <c r="L1055" s="26" t="str">
        <f t="shared" si="100"/>
        <v>Monthly</v>
      </c>
      <c r="M1055" s="26">
        <f t="shared" si="101"/>
        <v>44743</v>
      </c>
      <c r="N1055" s="26">
        <f t="shared" si="102"/>
        <v>44805</v>
      </c>
      <c r="O1055" s="26">
        <f t="shared" si="102"/>
        <v>44835</v>
      </c>
      <c r="P1055" t="str">
        <f>IF(AND('Customer LTV'!$D$5&gt;=$N1055,'Customer LTV'!$D$5&lt;$O1055),"Y","N")</f>
        <v>N</v>
      </c>
      <c r="Q1055" t="str">
        <f>IF(AND('Customer LTV'!$D$6&gt;=$N1055,'Customer LTV'!$D$6&lt;$O1055),"Y","N")</f>
        <v>N</v>
      </c>
      <c r="R1055" t="str">
        <f>INDEX(customers!$F:$F,MATCH(subscriptions!$B1055,customers!$A:$A,0))</f>
        <v>Tech</v>
      </c>
      <c r="S1055" t="str">
        <f>INDEX(customers!$I:$I,MATCH(subscriptions!$B1055,customers!$A:$A,0))</f>
        <v>Paid Search</v>
      </c>
    </row>
    <row r="1056" spans="1:19" x14ac:dyDescent="0.25">
      <c r="A1056" t="s">
        <v>2970</v>
      </c>
      <c r="B1056" t="s">
        <v>2962</v>
      </c>
      <c r="C1056" t="s">
        <v>17</v>
      </c>
      <c r="D1056" t="s">
        <v>4</v>
      </c>
      <c r="E1056" s="26">
        <v>44837</v>
      </c>
      <c r="F1056" s="26">
        <v>44867</v>
      </c>
      <c r="G1056" t="s">
        <v>53</v>
      </c>
      <c r="H1056">
        <v>75</v>
      </c>
      <c r="I1056" s="26">
        <f t="shared" si="97"/>
        <v>44744</v>
      </c>
      <c r="J1056" s="26">
        <f t="shared" si="98"/>
        <v>44930</v>
      </c>
      <c r="K1056" s="26" t="str">
        <f t="shared" si="99"/>
        <v>Basic</v>
      </c>
      <c r="L1056" s="26" t="str">
        <f t="shared" si="100"/>
        <v>Monthly</v>
      </c>
      <c r="M1056" s="26">
        <f t="shared" si="101"/>
        <v>44743</v>
      </c>
      <c r="N1056" s="26">
        <f t="shared" si="102"/>
        <v>44835</v>
      </c>
      <c r="O1056" s="26">
        <f t="shared" si="102"/>
        <v>44866</v>
      </c>
      <c r="P1056" t="str">
        <f>IF(AND('Customer LTV'!$D$5&gt;=$N1056,'Customer LTV'!$D$5&lt;$O1056),"Y","N")</f>
        <v>N</v>
      </c>
      <c r="Q1056" t="str">
        <f>IF(AND('Customer LTV'!$D$6&gt;=$N1056,'Customer LTV'!$D$6&lt;$O1056),"Y","N")</f>
        <v>N</v>
      </c>
      <c r="R1056" t="str">
        <f>INDEX(customers!$F:$F,MATCH(subscriptions!$B1056,customers!$A:$A,0))</f>
        <v>Tech</v>
      </c>
      <c r="S1056" t="str">
        <f>INDEX(customers!$I:$I,MATCH(subscriptions!$B1056,customers!$A:$A,0))</f>
        <v>Paid Search</v>
      </c>
    </row>
    <row r="1057" spans="1:19" x14ac:dyDescent="0.25">
      <c r="A1057" t="s">
        <v>2972</v>
      </c>
      <c r="B1057" t="s">
        <v>2962</v>
      </c>
      <c r="C1057" t="s">
        <v>17</v>
      </c>
      <c r="D1057" t="s">
        <v>4</v>
      </c>
      <c r="E1057" s="26">
        <v>44868</v>
      </c>
      <c r="F1057" s="26">
        <v>44898</v>
      </c>
      <c r="G1057" t="s">
        <v>53</v>
      </c>
      <c r="H1057">
        <v>75</v>
      </c>
      <c r="I1057" s="26">
        <f t="shared" si="97"/>
        <v>44744</v>
      </c>
      <c r="J1057" s="26">
        <f t="shared" si="98"/>
        <v>44930</v>
      </c>
      <c r="K1057" s="26" t="str">
        <f t="shared" si="99"/>
        <v>Basic</v>
      </c>
      <c r="L1057" s="26" t="str">
        <f t="shared" si="100"/>
        <v>Monthly</v>
      </c>
      <c r="M1057" s="26">
        <f t="shared" si="101"/>
        <v>44743</v>
      </c>
      <c r="N1057" s="26">
        <f t="shared" si="102"/>
        <v>44866</v>
      </c>
      <c r="O1057" s="26">
        <f t="shared" si="102"/>
        <v>44896</v>
      </c>
      <c r="P1057" t="str">
        <f>IF(AND('Customer LTV'!$D$5&gt;=$N1057,'Customer LTV'!$D$5&lt;$O1057),"Y","N")</f>
        <v>N</v>
      </c>
      <c r="Q1057" t="str">
        <f>IF(AND('Customer LTV'!$D$6&gt;=$N1057,'Customer LTV'!$D$6&lt;$O1057),"Y","N")</f>
        <v>N</v>
      </c>
      <c r="R1057" t="str">
        <f>INDEX(customers!$F:$F,MATCH(subscriptions!$B1057,customers!$A:$A,0))</f>
        <v>Tech</v>
      </c>
      <c r="S1057" t="str">
        <f>INDEX(customers!$I:$I,MATCH(subscriptions!$B1057,customers!$A:$A,0))</f>
        <v>Paid Search</v>
      </c>
    </row>
    <row r="1058" spans="1:19" x14ac:dyDescent="0.25">
      <c r="A1058" t="s">
        <v>2975</v>
      </c>
      <c r="B1058" t="s">
        <v>2962</v>
      </c>
      <c r="C1058" t="s">
        <v>17</v>
      </c>
      <c r="D1058" t="s">
        <v>4</v>
      </c>
      <c r="E1058" s="26">
        <v>44899</v>
      </c>
      <c r="F1058" s="26">
        <v>44929</v>
      </c>
      <c r="G1058" t="s">
        <v>53</v>
      </c>
      <c r="H1058">
        <v>75</v>
      </c>
      <c r="I1058" s="26">
        <f t="shared" si="97"/>
        <v>44744</v>
      </c>
      <c r="J1058" s="26">
        <f t="shared" si="98"/>
        <v>44930</v>
      </c>
      <c r="K1058" s="26" t="str">
        <f t="shared" si="99"/>
        <v>Basic</v>
      </c>
      <c r="L1058" s="26" t="str">
        <f t="shared" si="100"/>
        <v>Monthly</v>
      </c>
      <c r="M1058" s="26">
        <f t="shared" si="101"/>
        <v>44743</v>
      </c>
      <c r="N1058" s="26">
        <f t="shared" si="102"/>
        <v>44896</v>
      </c>
      <c r="O1058" s="26">
        <f t="shared" si="102"/>
        <v>44927</v>
      </c>
      <c r="P1058" t="str">
        <f>IF(AND('Customer LTV'!$D$5&gt;=$N1058,'Customer LTV'!$D$5&lt;$O1058),"Y","N")</f>
        <v>N</v>
      </c>
      <c r="Q1058" t="str">
        <f>IF(AND('Customer LTV'!$D$6&gt;=$N1058,'Customer LTV'!$D$6&lt;$O1058),"Y","N")</f>
        <v>N</v>
      </c>
      <c r="R1058" t="str">
        <f>INDEX(customers!$F:$F,MATCH(subscriptions!$B1058,customers!$A:$A,0))</f>
        <v>Tech</v>
      </c>
      <c r="S1058" t="str">
        <f>INDEX(customers!$I:$I,MATCH(subscriptions!$B1058,customers!$A:$A,0))</f>
        <v>Paid Search</v>
      </c>
    </row>
    <row r="1059" spans="1:19" x14ac:dyDescent="0.25">
      <c r="A1059" t="s">
        <v>2977</v>
      </c>
      <c r="B1059" t="s">
        <v>2962</v>
      </c>
      <c r="C1059" t="s">
        <v>17</v>
      </c>
      <c r="D1059" t="s">
        <v>4</v>
      </c>
      <c r="E1059" s="26">
        <v>44930</v>
      </c>
      <c r="F1059" s="26">
        <v>44949</v>
      </c>
      <c r="G1059" t="s">
        <v>56</v>
      </c>
      <c r="H1059">
        <v>75</v>
      </c>
      <c r="I1059" s="26">
        <f t="shared" si="97"/>
        <v>44744</v>
      </c>
      <c r="J1059" s="26">
        <f t="shared" si="98"/>
        <v>44930</v>
      </c>
      <c r="K1059" s="26" t="str">
        <f t="shared" si="99"/>
        <v>Basic</v>
      </c>
      <c r="L1059" s="26" t="str">
        <f t="shared" si="100"/>
        <v>Monthly</v>
      </c>
      <c r="M1059" s="26">
        <f t="shared" si="101"/>
        <v>44743</v>
      </c>
      <c r="N1059" s="26">
        <f t="shared" si="102"/>
        <v>44927</v>
      </c>
      <c r="O1059" s="26">
        <f t="shared" si="102"/>
        <v>44927</v>
      </c>
      <c r="P1059" t="str">
        <f>IF(AND('Customer LTV'!$D$5&gt;=$N1059,'Customer LTV'!$D$5&lt;$O1059),"Y","N")</f>
        <v>N</v>
      </c>
      <c r="Q1059" t="str">
        <f>IF(AND('Customer LTV'!$D$6&gt;=$N1059,'Customer LTV'!$D$6&lt;$O1059),"Y","N")</f>
        <v>N</v>
      </c>
      <c r="R1059" t="str">
        <f>INDEX(customers!$F:$F,MATCH(subscriptions!$B1059,customers!$A:$A,0))</f>
        <v>Tech</v>
      </c>
      <c r="S1059" t="str">
        <f>INDEX(customers!$I:$I,MATCH(subscriptions!$B1059,customers!$A:$A,0))</f>
        <v>Paid Search</v>
      </c>
    </row>
    <row r="1060" spans="1:19" x14ac:dyDescent="0.25">
      <c r="A1060" t="s">
        <v>2066</v>
      </c>
      <c r="B1060" t="s">
        <v>2065</v>
      </c>
      <c r="C1060" t="s">
        <v>18</v>
      </c>
      <c r="D1060" t="s">
        <v>4</v>
      </c>
      <c r="E1060" s="26">
        <v>44620</v>
      </c>
      <c r="F1060" s="26">
        <v>44650</v>
      </c>
      <c r="G1060" t="s">
        <v>53</v>
      </c>
      <c r="H1060">
        <v>135</v>
      </c>
      <c r="I1060" s="26">
        <f t="shared" si="97"/>
        <v>44620</v>
      </c>
      <c r="J1060" s="26">
        <f t="shared" si="98"/>
        <v>45209</v>
      </c>
      <c r="K1060" s="26" t="str">
        <f t="shared" si="99"/>
        <v>Pro</v>
      </c>
      <c r="L1060" s="26" t="str">
        <f t="shared" si="100"/>
        <v>Monthly</v>
      </c>
      <c r="M1060" s="26">
        <f t="shared" si="101"/>
        <v>44593</v>
      </c>
      <c r="N1060" s="26">
        <f t="shared" si="102"/>
        <v>44593</v>
      </c>
      <c r="O1060" s="26">
        <f t="shared" si="102"/>
        <v>44621</v>
      </c>
      <c r="P1060" t="str">
        <f>IF(AND('Customer LTV'!$D$5&gt;=$N1060,'Customer LTV'!$D$5&lt;$O1060),"Y","N")</f>
        <v>N</v>
      </c>
      <c r="Q1060" t="str">
        <f>IF(AND('Customer LTV'!$D$6&gt;=$N1060,'Customer LTV'!$D$6&lt;$O1060),"Y","N")</f>
        <v>N</v>
      </c>
      <c r="R1060" t="str">
        <f>INDEX(customers!$F:$F,MATCH(subscriptions!$B1060,customers!$A:$A,0))</f>
        <v>Education</v>
      </c>
      <c r="S1060" t="str">
        <f>INDEX(customers!$I:$I,MATCH(subscriptions!$B1060,customers!$A:$A,0))</f>
        <v>Affiliate</v>
      </c>
    </row>
    <row r="1061" spans="1:19" x14ac:dyDescent="0.25">
      <c r="A1061" t="s">
        <v>2069</v>
      </c>
      <c r="B1061" t="s">
        <v>2065</v>
      </c>
      <c r="C1061" t="s">
        <v>18</v>
      </c>
      <c r="D1061" t="s">
        <v>4</v>
      </c>
      <c r="E1061" s="26">
        <v>44651</v>
      </c>
      <c r="F1061" s="26">
        <v>44681</v>
      </c>
      <c r="G1061" t="s">
        <v>53</v>
      </c>
      <c r="H1061">
        <v>135</v>
      </c>
      <c r="I1061" s="26">
        <f t="shared" si="97"/>
        <v>44620</v>
      </c>
      <c r="J1061" s="26">
        <f t="shared" si="98"/>
        <v>45209</v>
      </c>
      <c r="K1061" s="26" t="str">
        <f t="shared" si="99"/>
        <v>Pro</v>
      </c>
      <c r="L1061" s="26" t="str">
        <f t="shared" si="100"/>
        <v>Monthly</v>
      </c>
      <c r="M1061" s="26">
        <f t="shared" si="101"/>
        <v>44593</v>
      </c>
      <c r="N1061" s="26">
        <f t="shared" si="102"/>
        <v>44621</v>
      </c>
      <c r="O1061" s="26">
        <f t="shared" si="102"/>
        <v>44652</v>
      </c>
      <c r="P1061" t="str">
        <f>IF(AND('Customer LTV'!$D$5&gt;=$N1061,'Customer LTV'!$D$5&lt;$O1061),"Y","N")</f>
        <v>N</v>
      </c>
      <c r="Q1061" t="str">
        <f>IF(AND('Customer LTV'!$D$6&gt;=$N1061,'Customer LTV'!$D$6&lt;$O1061),"Y","N")</f>
        <v>N</v>
      </c>
      <c r="R1061" t="str">
        <f>INDEX(customers!$F:$F,MATCH(subscriptions!$B1061,customers!$A:$A,0))</f>
        <v>Education</v>
      </c>
      <c r="S1061" t="str">
        <f>INDEX(customers!$I:$I,MATCH(subscriptions!$B1061,customers!$A:$A,0))</f>
        <v>Affiliate</v>
      </c>
    </row>
    <row r="1062" spans="1:19" x14ac:dyDescent="0.25">
      <c r="A1062" t="s">
        <v>2072</v>
      </c>
      <c r="B1062" t="s">
        <v>2065</v>
      </c>
      <c r="C1062" t="s">
        <v>18</v>
      </c>
      <c r="D1062" t="s">
        <v>4</v>
      </c>
      <c r="E1062" s="26">
        <v>44682</v>
      </c>
      <c r="F1062" s="26">
        <v>44712</v>
      </c>
      <c r="G1062" t="s">
        <v>53</v>
      </c>
      <c r="H1062">
        <v>135</v>
      </c>
      <c r="I1062" s="26">
        <f t="shared" si="97"/>
        <v>44620</v>
      </c>
      <c r="J1062" s="26">
        <f t="shared" si="98"/>
        <v>45209</v>
      </c>
      <c r="K1062" s="26" t="str">
        <f t="shared" si="99"/>
        <v>Pro</v>
      </c>
      <c r="L1062" s="26" t="str">
        <f t="shared" si="100"/>
        <v>Monthly</v>
      </c>
      <c r="M1062" s="26">
        <f t="shared" si="101"/>
        <v>44593</v>
      </c>
      <c r="N1062" s="26">
        <f t="shared" si="102"/>
        <v>44682</v>
      </c>
      <c r="O1062" s="26">
        <f t="shared" si="102"/>
        <v>44682</v>
      </c>
      <c r="P1062" t="str">
        <f>IF(AND('Customer LTV'!$D$5&gt;=$N1062,'Customer LTV'!$D$5&lt;$O1062),"Y","N")</f>
        <v>N</v>
      </c>
      <c r="Q1062" t="str">
        <f>IF(AND('Customer LTV'!$D$6&gt;=$N1062,'Customer LTV'!$D$6&lt;$O1062),"Y","N")</f>
        <v>N</v>
      </c>
      <c r="R1062" t="str">
        <f>INDEX(customers!$F:$F,MATCH(subscriptions!$B1062,customers!$A:$A,0))</f>
        <v>Education</v>
      </c>
      <c r="S1062" t="str">
        <f>INDEX(customers!$I:$I,MATCH(subscriptions!$B1062,customers!$A:$A,0))</f>
        <v>Affiliate</v>
      </c>
    </row>
    <row r="1063" spans="1:19" x14ac:dyDescent="0.25">
      <c r="A1063" t="s">
        <v>2074</v>
      </c>
      <c r="B1063" t="s">
        <v>2065</v>
      </c>
      <c r="C1063" t="s">
        <v>18</v>
      </c>
      <c r="D1063" t="s">
        <v>4</v>
      </c>
      <c r="E1063" s="26">
        <v>44713</v>
      </c>
      <c r="F1063" s="26">
        <v>44743</v>
      </c>
      <c r="G1063" t="s">
        <v>54</v>
      </c>
      <c r="H1063">
        <v>135</v>
      </c>
      <c r="I1063" s="26">
        <f t="shared" si="97"/>
        <v>44620</v>
      </c>
      <c r="J1063" s="26">
        <f t="shared" si="98"/>
        <v>45209</v>
      </c>
      <c r="K1063" s="26" t="str">
        <f t="shared" si="99"/>
        <v>Pro</v>
      </c>
      <c r="L1063" s="26" t="str">
        <f t="shared" si="100"/>
        <v>Monthly</v>
      </c>
      <c r="M1063" s="26">
        <f t="shared" si="101"/>
        <v>44593</v>
      </c>
      <c r="N1063" s="26">
        <f t="shared" si="102"/>
        <v>44713</v>
      </c>
      <c r="O1063" s="26">
        <f t="shared" si="102"/>
        <v>44743</v>
      </c>
      <c r="P1063" t="str">
        <f>IF(AND('Customer LTV'!$D$5&gt;=$N1063,'Customer LTV'!$D$5&lt;$O1063),"Y","N")</f>
        <v>N</v>
      </c>
      <c r="Q1063" t="str">
        <f>IF(AND('Customer LTV'!$D$6&gt;=$N1063,'Customer LTV'!$D$6&lt;$O1063),"Y","N")</f>
        <v>N</v>
      </c>
      <c r="R1063" t="str">
        <f>INDEX(customers!$F:$F,MATCH(subscriptions!$B1063,customers!$A:$A,0))</f>
        <v>Education</v>
      </c>
      <c r="S1063" t="str">
        <f>INDEX(customers!$I:$I,MATCH(subscriptions!$B1063,customers!$A:$A,0))</f>
        <v>Affiliate</v>
      </c>
    </row>
    <row r="1064" spans="1:19" x14ac:dyDescent="0.25">
      <c r="A1064" t="s">
        <v>2077</v>
      </c>
      <c r="B1064" t="s">
        <v>2065</v>
      </c>
      <c r="C1064" t="s">
        <v>17</v>
      </c>
      <c r="D1064" t="s">
        <v>4</v>
      </c>
      <c r="E1064" s="26">
        <v>44744</v>
      </c>
      <c r="F1064" s="26">
        <v>44774</v>
      </c>
      <c r="G1064" t="s">
        <v>53</v>
      </c>
      <c r="H1064">
        <v>75</v>
      </c>
      <c r="I1064" s="26">
        <f t="shared" si="97"/>
        <v>44620</v>
      </c>
      <c r="J1064" s="26">
        <f t="shared" si="98"/>
        <v>45209</v>
      </c>
      <c r="K1064" s="26" t="str">
        <f t="shared" si="99"/>
        <v>Pro</v>
      </c>
      <c r="L1064" s="26" t="str">
        <f t="shared" si="100"/>
        <v>Monthly</v>
      </c>
      <c r="M1064" s="26">
        <f t="shared" si="101"/>
        <v>44593</v>
      </c>
      <c r="N1064" s="26">
        <f t="shared" si="102"/>
        <v>44743</v>
      </c>
      <c r="O1064" s="26">
        <f t="shared" si="102"/>
        <v>44774</v>
      </c>
      <c r="P1064" t="str">
        <f>IF(AND('Customer LTV'!$D$5&gt;=$N1064,'Customer LTV'!$D$5&lt;$O1064),"Y","N")</f>
        <v>N</v>
      </c>
      <c r="Q1064" t="str">
        <f>IF(AND('Customer LTV'!$D$6&gt;=$N1064,'Customer LTV'!$D$6&lt;$O1064),"Y","N")</f>
        <v>N</v>
      </c>
      <c r="R1064" t="str">
        <f>INDEX(customers!$F:$F,MATCH(subscriptions!$B1064,customers!$A:$A,0))</f>
        <v>Education</v>
      </c>
      <c r="S1064" t="str">
        <f>INDEX(customers!$I:$I,MATCH(subscriptions!$B1064,customers!$A:$A,0))</f>
        <v>Affiliate</v>
      </c>
    </row>
    <row r="1065" spans="1:19" x14ac:dyDescent="0.25">
      <c r="A1065" t="s">
        <v>2079</v>
      </c>
      <c r="B1065" t="s">
        <v>2065</v>
      </c>
      <c r="C1065" t="s">
        <v>17</v>
      </c>
      <c r="D1065" t="s">
        <v>4</v>
      </c>
      <c r="E1065" s="26">
        <v>44775</v>
      </c>
      <c r="F1065" s="26">
        <v>44805</v>
      </c>
      <c r="G1065" t="s">
        <v>53</v>
      </c>
      <c r="H1065">
        <v>75</v>
      </c>
      <c r="I1065" s="26">
        <f t="shared" si="97"/>
        <v>44620</v>
      </c>
      <c r="J1065" s="26">
        <f t="shared" si="98"/>
        <v>45209</v>
      </c>
      <c r="K1065" s="26" t="str">
        <f t="shared" si="99"/>
        <v>Pro</v>
      </c>
      <c r="L1065" s="26" t="str">
        <f t="shared" si="100"/>
        <v>Monthly</v>
      </c>
      <c r="M1065" s="26">
        <f t="shared" si="101"/>
        <v>44593</v>
      </c>
      <c r="N1065" s="26">
        <f t="shared" si="102"/>
        <v>44774</v>
      </c>
      <c r="O1065" s="26">
        <f t="shared" si="102"/>
        <v>44805</v>
      </c>
      <c r="P1065" t="str">
        <f>IF(AND('Customer LTV'!$D$5&gt;=$N1065,'Customer LTV'!$D$5&lt;$O1065),"Y","N")</f>
        <v>N</v>
      </c>
      <c r="Q1065" t="str">
        <f>IF(AND('Customer LTV'!$D$6&gt;=$N1065,'Customer LTV'!$D$6&lt;$O1065),"Y","N")</f>
        <v>N</v>
      </c>
      <c r="R1065" t="str">
        <f>INDEX(customers!$F:$F,MATCH(subscriptions!$B1065,customers!$A:$A,0))</f>
        <v>Education</v>
      </c>
      <c r="S1065" t="str">
        <f>INDEX(customers!$I:$I,MATCH(subscriptions!$B1065,customers!$A:$A,0))</f>
        <v>Affiliate</v>
      </c>
    </row>
    <row r="1066" spans="1:19" x14ac:dyDescent="0.25">
      <c r="A1066" t="s">
        <v>2081</v>
      </c>
      <c r="B1066" t="s">
        <v>2065</v>
      </c>
      <c r="C1066" t="s">
        <v>17</v>
      </c>
      <c r="D1066" t="s">
        <v>4</v>
      </c>
      <c r="E1066" s="26">
        <v>44806</v>
      </c>
      <c r="F1066" s="26">
        <v>44836</v>
      </c>
      <c r="G1066" t="s">
        <v>53</v>
      </c>
      <c r="H1066">
        <v>75</v>
      </c>
      <c r="I1066" s="26">
        <f t="shared" si="97"/>
        <v>44620</v>
      </c>
      <c r="J1066" s="26">
        <f t="shared" si="98"/>
        <v>45209</v>
      </c>
      <c r="K1066" s="26" t="str">
        <f t="shared" si="99"/>
        <v>Pro</v>
      </c>
      <c r="L1066" s="26" t="str">
        <f t="shared" si="100"/>
        <v>Monthly</v>
      </c>
      <c r="M1066" s="26">
        <f t="shared" si="101"/>
        <v>44593</v>
      </c>
      <c r="N1066" s="26">
        <f t="shared" si="102"/>
        <v>44805</v>
      </c>
      <c r="O1066" s="26">
        <f t="shared" si="102"/>
        <v>44835</v>
      </c>
      <c r="P1066" t="str">
        <f>IF(AND('Customer LTV'!$D$5&gt;=$N1066,'Customer LTV'!$D$5&lt;$O1066),"Y","N")</f>
        <v>N</v>
      </c>
      <c r="Q1066" t="str">
        <f>IF(AND('Customer LTV'!$D$6&gt;=$N1066,'Customer LTV'!$D$6&lt;$O1066),"Y","N")</f>
        <v>N</v>
      </c>
      <c r="R1066" t="str">
        <f>INDEX(customers!$F:$F,MATCH(subscriptions!$B1066,customers!$A:$A,0))</f>
        <v>Education</v>
      </c>
      <c r="S1066" t="str">
        <f>INDEX(customers!$I:$I,MATCH(subscriptions!$B1066,customers!$A:$A,0))</f>
        <v>Affiliate</v>
      </c>
    </row>
    <row r="1067" spans="1:19" x14ac:dyDescent="0.25">
      <c r="A1067" t="s">
        <v>2084</v>
      </c>
      <c r="B1067" t="s">
        <v>2065</v>
      </c>
      <c r="C1067" t="s">
        <v>17</v>
      </c>
      <c r="D1067" t="s">
        <v>4</v>
      </c>
      <c r="E1067" s="26">
        <v>44837</v>
      </c>
      <c r="F1067" s="26">
        <v>44867</v>
      </c>
      <c r="G1067" t="s">
        <v>53</v>
      </c>
      <c r="H1067">
        <v>75</v>
      </c>
      <c r="I1067" s="26">
        <f t="shared" si="97"/>
        <v>44620</v>
      </c>
      <c r="J1067" s="26">
        <f t="shared" si="98"/>
        <v>45209</v>
      </c>
      <c r="K1067" s="26" t="str">
        <f t="shared" si="99"/>
        <v>Pro</v>
      </c>
      <c r="L1067" s="26" t="str">
        <f t="shared" si="100"/>
        <v>Monthly</v>
      </c>
      <c r="M1067" s="26">
        <f t="shared" si="101"/>
        <v>44593</v>
      </c>
      <c r="N1067" s="26">
        <f t="shared" si="102"/>
        <v>44835</v>
      </c>
      <c r="O1067" s="26">
        <f t="shared" si="102"/>
        <v>44866</v>
      </c>
      <c r="P1067" t="str">
        <f>IF(AND('Customer LTV'!$D$5&gt;=$N1067,'Customer LTV'!$D$5&lt;$O1067),"Y","N")</f>
        <v>N</v>
      </c>
      <c r="Q1067" t="str">
        <f>IF(AND('Customer LTV'!$D$6&gt;=$N1067,'Customer LTV'!$D$6&lt;$O1067),"Y","N")</f>
        <v>N</v>
      </c>
      <c r="R1067" t="str">
        <f>INDEX(customers!$F:$F,MATCH(subscriptions!$B1067,customers!$A:$A,0))</f>
        <v>Education</v>
      </c>
      <c r="S1067" t="str">
        <f>INDEX(customers!$I:$I,MATCH(subscriptions!$B1067,customers!$A:$A,0))</f>
        <v>Affiliate</v>
      </c>
    </row>
    <row r="1068" spans="1:19" x14ac:dyDescent="0.25">
      <c r="A1068" t="s">
        <v>2086</v>
      </c>
      <c r="B1068" t="s">
        <v>2065</v>
      </c>
      <c r="C1068" t="s">
        <v>17</v>
      </c>
      <c r="D1068" t="s">
        <v>4</v>
      </c>
      <c r="E1068" s="26">
        <v>44868</v>
      </c>
      <c r="F1068" s="26">
        <v>44898</v>
      </c>
      <c r="G1068" t="s">
        <v>53</v>
      </c>
      <c r="H1068">
        <v>75</v>
      </c>
      <c r="I1068" s="26">
        <f t="shared" si="97"/>
        <v>44620</v>
      </c>
      <c r="J1068" s="26">
        <f t="shared" si="98"/>
        <v>45209</v>
      </c>
      <c r="K1068" s="26" t="str">
        <f t="shared" si="99"/>
        <v>Pro</v>
      </c>
      <c r="L1068" s="26" t="str">
        <f t="shared" si="100"/>
        <v>Monthly</v>
      </c>
      <c r="M1068" s="26">
        <f t="shared" si="101"/>
        <v>44593</v>
      </c>
      <c r="N1068" s="26">
        <f t="shared" si="102"/>
        <v>44866</v>
      </c>
      <c r="O1068" s="26">
        <f t="shared" si="102"/>
        <v>44896</v>
      </c>
      <c r="P1068" t="str">
        <f>IF(AND('Customer LTV'!$D$5&gt;=$N1068,'Customer LTV'!$D$5&lt;$O1068),"Y","N")</f>
        <v>N</v>
      </c>
      <c r="Q1068" t="str">
        <f>IF(AND('Customer LTV'!$D$6&gt;=$N1068,'Customer LTV'!$D$6&lt;$O1068),"Y","N")</f>
        <v>N</v>
      </c>
      <c r="R1068" t="str">
        <f>INDEX(customers!$F:$F,MATCH(subscriptions!$B1068,customers!$A:$A,0))</f>
        <v>Education</v>
      </c>
      <c r="S1068" t="str">
        <f>INDEX(customers!$I:$I,MATCH(subscriptions!$B1068,customers!$A:$A,0))</f>
        <v>Affiliate</v>
      </c>
    </row>
    <row r="1069" spans="1:19" x14ac:dyDescent="0.25">
      <c r="A1069" t="s">
        <v>2089</v>
      </c>
      <c r="B1069" t="s">
        <v>2065</v>
      </c>
      <c r="C1069" t="s">
        <v>17</v>
      </c>
      <c r="D1069" t="s">
        <v>4</v>
      </c>
      <c r="E1069" s="26">
        <v>44899</v>
      </c>
      <c r="F1069" s="26">
        <v>44929</v>
      </c>
      <c r="G1069" t="s">
        <v>53</v>
      </c>
      <c r="H1069">
        <v>75</v>
      </c>
      <c r="I1069" s="26">
        <f t="shared" si="97"/>
        <v>44620</v>
      </c>
      <c r="J1069" s="26">
        <f t="shared" si="98"/>
        <v>45209</v>
      </c>
      <c r="K1069" s="26" t="str">
        <f t="shared" si="99"/>
        <v>Pro</v>
      </c>
      <c r="L1069" s="26" t="str">
        <f t="shared" si="100"/>
        <v>Monthly</v>
      </c>
      <c r="M1069" s="26">
        <f t="shared" si="101"/>
        <v>44593</v>
      </c>
      <c r="N1069" s="26">
        <f t="shared" si="102"/>
        <v>44896</v>
      </c>
      <c r="O1069" s="26">
        <f t="shared" si="102"/>
        <v>44927</v>
      </c>
      <c r="P1069" t="str">
        <f>IF(AND('Customer LTV'!$D$5&gt;=$N1069,'Customer LTV'!$D$5&lt;$O1069),"Y","N")</f>
        <v>N</v>
      </c>
      <c r="Q1069" t="str">
        <f>IF(AND('Customer LTV'!$D$6&gt;=$N1069,'Customer LTV'!$D$6&lt;$O1069),"Y","N")</f>
        <v>N</v>
      </c>
      <c r="R1069" t="str">
        <f>INDEX(customers!$F:$F,MATCH(subscriptions!$B1069,customers!$A:$A,0))</f>
        <v>Education</v>
      </c>
      <c r="S1069" t="str">
        <f>INDEX(customers!$I:$I,MATCH(subscriptions!$B1069,customers!$A:$A,0))</f>
        <v>Affiliate</v>
      </c>
    </row>
    <row r="1070" spans="1:19" x14ac:dyDescent="0.25">
      <c r="A1070" t="s">
        <v>2091</v>
      </c>
      <c r="B1070" t="s">
        <v>2065</v>
      </c>
      <c r="C1070" t="s">
        <v>17</v>
      </c>
      <c r="D1070" t="s">
        <v>4</v>
      </c>
      <c r="E1070" s="26">
        <v>44930</v>
      </c>
      <c r="F1070" s="26">
        <v>44960</v>
      </c>
      <c r="G1070" t="s">
        <v>53</v>
      </c>
      <c r="H1070">
        <v>75</v>
      </c>
      <c r="I1070" s="26">
        <f t="shared" si="97"/>
        <v>44620</v>
      </c>
      <c r="J1070" s="26">
        <f t="shared" si="98"/>
        <v>45209</v>
      </c>
      <c r="K1070" s="26" t="str">
        <f t="shared" si="99"/>
        <v>Pro</v>
      </c>
      <c r="L1070" s="26" t="str">
        <f t="shared" si="100"/>
        <v>Monthly</v>
      </c>
      <c r="M1070" s="26">
        <f t="shared" si="101"/>
        <v>44593</v>
      </c>
      <c r="N1070" s="26">
        <f t="shared" si="102"/>
        <v>44927</v>
      </c>
      <c r="O1070" s="26">
        <f t="shared" si="102"/>
        <v>44958</v>
      </c>
      <c r="P1070" t="str">
        <f>IF(AND('Customer LTV'!$D$5&gt;=$N1070,'Customer LTV'!$D$5&lt;$O1070),"Y","N")</f>
        <v>Y</v>
      </c>
      <c r="Q1070" t="str">
        <f>IF(AND('Customer LTV'!$D$6&gt;=$N1070,'Customer LTV'!$D$6&lt;$O1070),"Y","N")</f>
        <v>N</v>
      </c>
      <c r="R1070" t="str">
        <f>INDEX(customers!$F:$F,MATCH(subscriptions!$B1070,customers!$A:$A,0))</f>
        <v>Education</v>
      </c>
      <c r="S1070" t="str">
        <f>INDEX(customers!$I:$I,MATCH(subscriptions!$B1070,customers!$A:$A,0))</f>
        <v>Affiliate</v>
      </c>
    </row>
    <row r="1071" spans="1:19" x14ac:dyDescent="0.25">
      <c r="A1071" t="s">
        <v>2093</v>
      </c>
      <c r="B1071" t="s">
        <v>2065</v>
      </c>
      <c r="C1071" t="s">
        <v>17</v>
      </c>
      <c r="D1071" t="s">
        <v>4</v>
      </c>
      <c r="E1071" s="26">
        <v>44961</v>
      </c>
      <c r="F1071" s="26">
        <v>44991</v>
      </c>
      <c r="G1071" t="s">
        <v>53</v>
      </c>
      <c r="H1071">
        <v>75</v>
      </c>
      <c r="I1071" s="26">
        <f t="shared" si="97"/>
        <v>44620</v>
      </c>
      <c r="J1071" s="26">
        <f t="shared" si="98"/>
        <v>45209</v>
      </c>
      <c r="K1071" s="26" t="str">
        <f t="shared" si="99"/>
        <v>Pro</v>
      </c>
      <c r="L1071" s="26" t="str">
        <f t="shared" si="100"/>
        <v>Monthly</v>
      </c>
      <c r="M1071" s="26">
        <f t="shared" si="101"/>
        <v>44593</v>
      </c>
      <c r="N1071" s="26">
        <f t="shared" si="102"/>
        <v>44958</v>
      </c>
      <c r="O1071" s="26">
        <f t="shared" si="102"/>
        <v>44986</v>
      </c>
      <c r="P1071" t="str">
        <f>IF(AND('Customer LTV'!$D$5&gt;=$N1071,'Customer LTV'!$D$5&lt;$O1071),"Y","N")</f>
        <v>N</v>
      </c>
      <c r="Q1071" t="str">
        <f>IF(AND('Customer LTV'!$D$6&gt;=$N1071,'Customer LTV'!$D$6&lt;$O1071),"Y","N")</f>
        <v>N</v>
      </c>
      <c r="R1071" t="str">
        <f>INDEX(customers!$F:$F,MATCH(subscriptions!$B1071,customers!$A:$A,0))</f>
        <v>Education</v>
      </c>
      <c r="S1071" t="str">
        <f>INDEX(customers!$I:$I,MATCH(subscriptions!$B1071,customers!$A:$A,0))</f>
        <v>Affiliate</v>
      </c>
    </row>
    <row r="1072" spans="1:19" x14ac:dyDescent="0.25">
      <c r="A1072" t="s">
        <v>2096</v>
      </c>
      <c r="B1072" t="s">
        <v>2065</v>
      </c>
      <c r="C1072" t="s">
        <v>17</v>
      </c>
      <c r="D1072" t="s">
        <v>4</v>
      </c>
      <c r="E1072" s="26">
        <v>44992</v>
      </c>
      <c r="F1072" s="26">
        <v>45022</v>
      </c>
      <c r="G1072" t="s">
        <v>53</v>
      </c>
      <c r="H1072">
        <v>75</v>
      </c>
      <c r="I1072" s="26">
        <f t="shared" si="97"/>
        <v>44620</v>
      </c>
      <c r="J1072" s="26">
        <f t="shared" si="98"/>
        <v>45209</v>
      </c>
      <c r="K1072" s="26" t="str">
        <f t="shared" si="99"/>
        <v>Pro</v>
      </c>
      <c r="L1072" s="26" t="str">
        <f t="shared" si="100"/>
        <v>Monthly</v>
      </c>
      <c r="M1072" s="26">
        <f t="shared" si="101"/>
        <v>44593</v>
      </c>
      <c r="N1072" s="26">
        <f t="shared" si="102"/>
        <v>44986</v>
      </c>
      <c r="O1072" s="26">
        <f t="shared" si="102"/>
        <v>45017</v>
      </c>
      <c r="P1072" t="str">
        <f>IF(AND('Customer LTV'!$D$5&gt;=$N1072,'Customer LTV'!$D$5&lt;$O1072),"Y","N")</f>
        <v>N</v>
      </c>
      <c r="Q1072" t="str">
        <f>IF(AND('Customer LTV'!$D$6&gt;=$N1072,'Customer LTV'!$D$6&lt;$O1072),"Y","N")</f>
        <v>N</v>
      </c>
      <c r="R1072" t="str">
        <f>INDEX(customers!$F:$F,MATCH(subscriptions!$B1072,customers!$A:$A,0))</f>
        <v>Education</v>
      </c>
      <c r="S1072" t="str">
        <f>INDEX(customers!$I:$I,MATCH(subscriptions!$B1072,customers!$A:$A,0))</f>
        <v>Affiliate</v>
      </c>
    </row>
    <row r="1073" spans="1:19" x14ac:dyDescent="0.25">
      <c r="A1073" t="s">
        <v>2098</v>
      </c>
      <c r="B1073" t="s">
        <v>2065</v>
      </c>
      <c r="C1073" t="s">
        <v>17</v>
      </c>
      <c r="D1073" t="s">
        <v>4</v>
      </c>
      <c r="E1073" s="26">
        <v>45023</v>
      </c>
      <c r="F1073" s="26">
        <v>45053</v>
      </c>
      <c r="G1073" t="s">
        <v>53</v>
      </c>
      <c r="H1073">
        <v>75</v>
      </c>
      <c r="I1073" s="26">
        <f t="shared" si="97"/>
        <v>44620</v>
      </c>
      <c r="J1073" s="26">
        <f t="shared" si="98"/>
        <v>45209</v>
      </c>
      <c r="K1073" s="26" t="str">
        <f t="shared" si="99"/>
        <v>Pro</v>
      </c>
      <c r="L1073" s="26" t="str">
        <f t="shared" si="100"/>
        <v>Monthly</v>
      </c>
      <c r="M1073" s="26">
        <f t="shared" si="101"/>
        <v>44593</v>
      </c>
      <c r="N1073" s="26">
        <f t="shared" si="102"/>
        <v>45017</v>
      </c>
      <c r="O1073" s="26">
        <f t="shared" si="102"/>
        <v>45047</v>
      </c>
      <c r="P1073" t="str">
        <f>IF(AND('Customer LTV'!$D$5&gt;=$N1073,'Customer LTV'!$D$5&lt;$O1073),"Y","N")</f>
        <v>N</v>
      </c>
      <c r="Q1073" t="str">
        <f>IF(AND('Customer LTV'!$D$6&gt;=$N1073,'Customer LTV'!$D$6&lt;$O1073),"Y","N")</f>
        <v>N</v>
      </c>
      <c r="R1073" t="str">
        <f>INDEX(customers!$F:$F,MATCH(subscriptions!$B1073,customers!$A:$A,0))</f>
        <v>Education</v>
      </c>
      <c r="S1073" t="str">
        <f>INDEX(customers!$I:$I,MATCH(subscriptions!$B1073,customers!$A:$A,0))</f>
        <v>Affiliate</v>
      </c>
    </row>
    <row r="1074" spans="1:19" x14ac:dyDescent="0.25">
      <c r="A1074" t="s">
        <v>2101</v>
      </c>
      <c r="B1074" t="s">
        <v>2065</v>
      </c>
      <c r="C1074" t="s">
        <v>17</v>
      </c>
      <c r="D1074" t="s">
        <v>4</v>
      </c>
      <c r="E1074" s="26">
        <v>45054</v>
      </c>
      <c r="F1074" s="26">
        <v>45084</v>
      </c>
      <c r="G1074" t="s">
        <v>53</v>
      </c>
      <c r="H1074">
        <v>75</v>
      </c>
      <c r="I1074" s="26">
        <f t="shared" si="97"/>
        <v>44620</v>
      </c>
      <c r="J1074" s="26">
        <f t="shared" si="98"/>
        <v>45209</v>
      </c>
      <c r="K1074" s="26" t="str">
        <f t="shared" si="99"/>
        <v>Pro</v>
      </c>
      <c r="L1074" s="26" t="str">
        <f t="shared" si="100"/>
        <v>Monthly</v>
      </c>
      <c r="M1074" s="26">
        <f t="shared" si="101"/>
        <v>44593</v>
      </c>
      <c r="N1074" s="26">
        <f t="shared" si="102"/>
        <v>45047</v>
      </c>
      <c r="O1074" s="26">
        <f t="shared" si="102"/>
        <v>45078</v>
      </c>
      <c r="P1074" t="str">
        <f>IF(AND('Customer LTV'!$D$5&gt;=$N1074,'Customer LTV'!$D$5&lt;$O1074),"Y","N")</f>
        <v>N</v>
      </c>
      <c r="Q1074" t="str">
        <f>IF(AND('Customer LTV'!$D$6&gt;=$N1074,'Customer LTV'!$D$6&lt;$O1074),"Y","N")</f>
        <v>N</v>
      </c>
      <c r="R1074" t="str">
        <f>INDEX(customers!$F:$F,MATCH(subscriptions!$B1074,customers!$A:$A,0))</f>
        <v>Education</v>
      </c>
      <c r="S1074" t="str">
        <f>INDEX(customers!$I:$I,MATCH(subscriptions!$B1074,customers!$A:$A,0))</f>
        <v>Affiliate</v>
      </c>
    </row>
    <row r="1075" spans="1:19" x14ac:dyDescent="0.25">
      <c r="A1075" t="s">
        <v>2103</v>
      </c>
      <c r="B1075" t="s">
        <v>2065</v>
      </c>
      <c r="C1075" t="s">
        <v>17</v>
      </c>
      <c r="D1075" t="s">
        <v>4</v>
      </c>
      <c r="E1075" s="26">
        <v>45085</v>
      </c>
      <c r="F1075" s="26">
        <v>45115</v>
      </c>
      <c r="G1075" t="s">
        <v>53</v>
      </c>
      <c r="H1075">
        <v>75</v>
      </c>
      <c r="I1075" s="26">
        <f t="shared" si="97"/>
        <v>44620</v>
      </c>
      <c r="J1075" s="26">
        <f t="shared" si="98"/>
        <v>45209</v>
      </c>
      <c r="K1075" s="26" t="str">
        <f t="shared" si="99"/>
        <v>Pro</v>
      </c>
      <c r="L1075" s="26" t="str">
        <f t="shared" si="100"/>
        <v>Monthly</v>
      </c>
      <c r="M1075" s="26">
        <f t="shared" si="101"/>
        <v>44593</v>
      </c>
      <c r="N1075" s="26">
        <f t="shared" si="102"/>
        <v>45078</v>
      </c>
      <c r="O1075" s="26">
        <f t="shared" si="102"/>
        <v>45108</v>
      </c>
      <c r="P1075" t="str">
        <f>IF(AND('Customer LTV'!$D$5&gt;=$N1075,'Customer LTV'!$D$5&lt;$O1075),"Y","N")</f>
        <v>N</v>
      </c>
      <c r="Q1075" t="str">
        <f>IF(AND('Customer LTV'!$D$6&gt;=$N1075,'Customer LTV'!$D$6&lt;$O1075),"Y","N")</f>
        <v>N</v>
      </c>
      <c r="R1075" t="str">
        <f>INDEX(customers!$F:$F,MATCH(subscriptions!$B1075,customers!$A:$A,0))</f>
        <v>Education</v>
      </c>
      <c r="S1075" t="str">
        <f>INDEX(customers!$I:$I,MATCH(subscriptions!$B1075,customers!$A:$A,0))</f>
        <v>Affiliate</v>
      </c>
    </row>
    <row r="1076" spans="1:19" x14ac:dyDescent="0.25">
      <c r="A1076" t="s">
        <v>2106</v>
      </c>
      <c r="B1076" t="s">
        <v>2065</v>
      </c>
      <c r="C1076" t="s">
        <v>17</v>
      </c>
      <c r="D1076" t="s">
        <v>4</v>
      </c>
      <c r="E1076" s="26">
        <v>45116</v>
      </c>
      <c r="F1076" s="26">
        <v>45146</v>
      </c>
      <c r="G1076" t="s">
        <v>53</v>
      </c>
      <c r="H1076">
        <v>75</v>
      </c>
      <c r="I1076" s="26">
        <f t="shared" si="97"/>
        <v>44620</v>
      </c>
      <c r="J1076" s="26">
        <f t="shared" si="98"/>
        <v>45209</v>
      </c>
      <c r="K1076" s="26" t="str">
        <f t="shared" si="99"/>
        <v>Pro</v>
      </c>
      <c r="L1076" s="26" t="str">
        <f t="shared" si="100"/>
        <v>Monthly</v>
      </c>
      <c r="M1076" s="26">
        <f t="shared" si="101"/>
        <v>44593</v>
      </c>
      <c r="N1076" s="26">
        <f t="shared" si="102"/>
        <v>45108</v>
      </c>
      <c r="O1076" s="26">
        <f t="shared" si="102"/>
        <v>45139</v>
      </c>
      <c r="P1076" t="str">
        <f>IF(AND('Customer LTV'!$D$5&gt;=$N1076,'Customer LTV'!$D$5&lt;$O1076),"Y","N")</f>
        <v>N</v>
      </c>
      <c r="Q1076" t="str">
        <f>IF(AND('Customer LTV'!$D$6&gt;=$N1076,'Customer LTV'!$D$6&lt;$O1076),"Y","N")</f>
        <v>N</v>
      </c>
      <c r="R1076" t="str">
        <f>INDEX(customers!$F:$F,MATCH(subscriptions!$B1076,customers!$A:$A,0))</f>
        <v>Education</v>
      </c>
      <c r="S1076" t="str">
        <f>INDEX(customers!$I:$I,MATCH(subscriptions!$B1076,customers!$A:$A,0))</f>
        <v>Affiliate</v>
      </c>
    </row>
    <row r="1077" spans="1:19" x14ac:dyDescent="0.25">
      <c r="A1077" t="s">
        <v>2108</v>
      </c>
      <c r="B1077" t="s">
        <v>2065</v>
      </c>
      <c r="C1077" t="s">
        <v>17</v>
      </c>
      <c r="D1077" t="s">
        <v>4</v>
      </c>
      <c r="E1077" s="26">
        <v>45147</v>
      </c>
      <c r="F1077" s="26">
        <v>45177</v>
      </c>
      <c r="G1077" t="s">
        <v>53</v>
      </c>
      <c r="H1077">
        <v>75</v>
      </c>
      <c r="I1077" s="26">
        <f t="shared" si="97"/>
        <v>44620</v>
      </c>
      <c r="J1077" s="26">
        <f t="shared" si="98"/>
        <v>45209</v>
      </c>
      <c r="K1077" s="26" t="str">
        <f t="shared" si="99"/>
        <v>Pro</v>
      </c>
      <c r="L1077" s="26" t="str">
        <f t="shared" si="100"/>
        <v>Monthly</v>
      </c>
      <c r="M1077" s="26">
        <f t="shared" si="101"/>
        <v>44593</v>
      </c>
      <c r="N1077" s="26">
        <f t="shared" si="102"/>
        <v>45139</v>
      </c>
      <c r="O1077" s="26">
        <f t="shared" si="102"/>
        <v>45170</v>
      </c>
      <c r="P1077" t="str">
        <f>IF(AND('Customer LTV'!$D$5&gt;=$N1077,'Customer LTV'!$D$5&lt;$O1077),"Y","N")</f>
        <v>N</v>
      </c>
      <c r="Q1077" t="str">
        <f>IF(AND('Customer LTV'!$D$6&gt;=$N1077,'Customer LTV'!$D$6&lt;$O1077),"Y","N")</f>
        <v>N</v>
      </c>
      <c r="R1077" t="str">
        <f>INDEX(customers!$F:$F,MATCH(subscriptions!$B1077,customers!$A:$A,0))</f>
        <v>Education</v>
      </c>
      <c r="S1077" t="str">
        <f>INDEX(customers!$I:$I,MATCH(subscriptions!$B1077,customers!$A:$A,0))</f>
        <v>Affiliate</v>
      </c>
    </row>
    <row r="1078" spans="1:19" x14ac:dyDescent="0.25">
      <c r="A1078" t="s">
        <v>2110</v>
      </c>
      <c r="B1078" t="s">
        <v>2065</v>
      </c>
      <c r="C1078" t="s">
        <v>17</v>
      </c>
      <c r="D1078" t="s">
        <v>4</v>
      </c>
      <c r="E1078" s="26">
        <v>45178</v>
      </c>
      <c r="F1078" s="26">
        <v>45208</v>
      </c>
      <c r="G1078" t="s">
        <v>53</v>
      </c>
      <c r="H1078">
        <v>75</v>
      </c>
      <c r="I1078" s="26">
        <f t="shared" si="97"/>
        <v>44620</v>
      </c>
      <c r="J1078" s="26">
        <f t="shared" si="98"/>
        <v>45209</v>
      </c>
      <c r="K1078" s="26" t="str">
        <f t="shared" si="99"/>
        <v>Pro</v>
      </c>
      <c r="L1078" s="26" t="str">
        <f t="shared" si="100"/>
        <v>Monthly</v>
      </c>
      <c r="M1078" s="26">
        <f t="shared" si="101"/>
        <v>44593</v>
      </c>
      <c r="N1078" s="26">
        <f t="shared" si="102"/>
        <v>45170</v>
      </c>
      <c r="O1078" s="26">
        <f t="shared" si="102"/>
        <v>45200</v>
      </c>
      <c r="P1078" t="str">
        <f>IF(AND('Customer LTV'!$D$5&gt;=$N1078,'Customer LTV'!$D$5&lt;$O1078),"Y","N")</f>
        <v>N</v>
      </c>
      <c r="Q1078" t="str">
        <f>IF(AND('Customer LTV'!$D$6&gt;=$N1078,'Customer LTV'!$D$6&lt;$O1078),"Y","N")</f>
        <v>N</v>
      </c>
      <c r="R1078" t="str">
        <f>INDEX(customers!$F:$F,MATCH(subscriptions!$B1078,customers!$A:$A,0))</f>
        <v>Education</v>
      </c>
      <c r="S1078" t="str">
        <f>INDEX(customers!$I:$I,MATCH(subscriptions!$B1078,customers!$A:$A,0))</f>
        <v>Affiliate</v>
      </c>
    </row>
    <row r="1079" spans="1:19" x14ac:dyDescent="0.25">
      <c r="A1079" t="s">
        <v>2113</v>
      </c>
      <c r="B1079" t="s">
        <v>2065</v>
      </c>
      <c r="C1079" t="s">
        <v>17</v>
      </c>
      <c r="D1079" t="s">
        <v>4</v>
      </c>
      <c r="E1079" s="26">
        <v>45209</v>
      </c>
      <c r="F1079" s="26">
        <v>45227</v>
      </c>
      <c r="G1079" t="s">
        <v>56</v>
      </c>
      <c r="H1079">
        <v>75</v>
      </c>
      <c r="I1079" s="26">
        <f t="shared" si="97"/>
        <v>44620</v>
      </c>
      <c r="J1079" s="26">
        <f t="shared" si="98"/>
        <v>45209</v>
      </c>
      <c r="K1079" s="26" t="str">
        <f t="shared" si="99"/>
        <v>Pro</v>
      </c>
      <c r="L1079" s="26" t="str">
        <f t="shared" si="100"/>
        <v>Monthly</v>
      </c>
      <c r="M1079" s="26">
        <f t="shared" si="101"/>
        <v>44593</v>
      </c>
      <c r="N1079" s="26">
        <f t="shared" si="102"/>
        <v>45200</v>
      </c>
      <c r="O1079" s="26">
        <f t="shared" si="102"/>
        <v>45200</v>
      </c>
      <c r="P1079" t="str">
        <f>IF(AND('Customer LTV'!$D$5&gt;=$N1079,'Customer LTV'!$D$5&lt;$O1079),"Y","N")</f>
        <v>N</v>
      </c>
      <c r="Q1079" t="str">
        <f>IF(AND('Customer LTV'!$D$6&gt;=$N1079,'Customer LTV'!$D$6&lt;$O1079),"Y","N")</f>
        <v>N</v>
      </c>
      <c r="R1079" t="str">
        <f>INDEX(customers!$F:$F,MATCH(subscriptions!$B1079,customers!$A:$A,0))</f>
        <v>Education</v>
      </c>
      <c r="S1079" t="str">
        <f>INDEX(customers!$I:$I,MATCH(subscriptions!$B1079,customers!$A:$A,0))</f>
        <v>Affiliate</v>
      </c>
    </row>
    <row r="1080" spans="1:19" x14ac:dyDescent="0.25">
      <c r="A1080" t="s">
        <v>697</v>
      </c>
      <c r="B1080" t="s">
        <v>696</v>
      </c>
      <c r="C1080" t="s">
        <v>17</v>
      </c>
      <c r="D1080" t="s">
        <v>4</v>
      </c>
      <c r="E1080" s="26">
        <v>44579</v>
      </c>
      <c r="F1080" s="26">
        <v>44609</v>
      </c>
      <c r="G1080" t="s">
        <v>53</v>
      </c>
      <c r="H1080">
        <v>75</v>
      </c>
      <c r="I1080" s="26">
        <f t="shared" si="97"/>
        <v>44579</v>
      </c>
      <c r="J1080" s="26">
        <f t="shared" si="98"/>
        <v>45354</v>
      </c>
      <c r="K1080" s="26" t="str">
        <f t="shared" si="99"/>
        <v>Basic</v>
      </c>
      <c r="L1080" s="26" t="str">
        <f t="shared" si="100"/>
        <v>Monthly</v>
      </c>
      <c r="M1080" s="26">
        <f t="shared" si="101"/>
        <v>44562</v>
      </c>
      <c r="N1080" s="26">
        <f t="shared" si="102"/>
        <v>44562</v>
      </c>
      <c r="O1080" s="26">
        <f t="shared" si="102"/>
        <v>44593</v>
      </c>
      <c r="P1080" t="str">
        <f>IF(AND('Customer LTV'!$D$5&gt;=$N1080,'Customer LTV'!$D$5&lt;$O1080),"Y","N")</f>
        <v>N</v>
      </c>
      <c r="Q1080" t="str">
        <f>IF(AND('Customer LTV'!$D$6&gt;=$N1080,'Customer LTV'!$D$6&lt;$O1080),"Y","N")</f>
        <v>N</v>
      </c>
      <c r="R1080" t="str">
        <f>INDEX(customers!$F:$F,MATCH(subscriptions!$B1080,customers!$A:$A,0))</f>
        <v>Tech</v>
      </c>
      <c r="S1080" t="str">
        <f>INDEX(customers!$I:$I,MATCH(subscriptions!$B1080,customers!$A:$A,0))</f>
        <v>Affiliate</v>
      </c>
    </row>
    <row r="1081" spans="1:19" x14ac:dyDescent="0.25">
      <c r="A1081" t="s">
        <v>699</v>
      </c>
      <c r="B1081" t="s">
        <v>696</v>
      </c>
      <c r="C1081" t="s">
        <v>17</v>
      </c>
      <c r="D1081" t="s">
        <v>4</v>
      </c>
      <c r="E1081" s="26">
        <v>44610</v>
      </c>
      <c r="F1081" s="26">
        <v>44640</v>
      </c>
      <c r="G1081" t="s">
        <v>53</v>
      </c>
      <c r="H1081">
        <v>75</v>
      </c>
      <c r="I1081" s="26">
        <f t="shared" si="97"/>
        <v>44579</v>
      </c>
      <c r="J1081" s="26">
        <f t="shared" si="98"/>
        <v>45354</v>
      </c>
      <c r="K1081" s="26" t="str">
        <f t="shared" si="99"/>
        <v>Basic</v>
      </c>
      <c r="L1081" s="26" t="str">
        <f t="shared" si="100"/>
        <v>Monthly</v>
      </c>
      <c r="M1081" s="26">
        <f t="shared" si="101"/>
        <v>44562</v>
      </c>
      <c r="N1081" s="26">
        <f t="shared" si="102"/>
        <v>44593</v>
      </c>
      <c r="O1081" s="26">
        <f t="shared" si="102"/>
        <v>44621</v>
      </c>
      <c r="P1081" t="str">
        <f>IF(AND('Customer LTV'!$D$5&gt;=$N1081,'Customer LTV'!$D$5&lt;$O1081),"Y","N")</f>
        <v>N</v>
      </c>
      <c r="Q1081" t="str">
        <f>IF(AND('Customer LTV'!$D$6&gt;=$N1081,'Customer LTV'!$D$6&lt;$O1081),"Y","N")</f>
        <v>N</v>
      </c>
      <c r="R1081" t="str">
        <f>INDEX(customers!$F:$F,MATCH(subscriptions!$B1081,customers!$A:$A,0))</f>
        <v>Tech</v>
      </c>
      <c r="S1081" t="str">
        <f>INDEX(customers!$I:$I,MATCH(subscriptions!$B1081,customers!$A:$A,0))</f>
        <v>Affiliate</v>
      </c>
    </row>
    <row r="1082" spans="1:19" x14ac:dyDescent="0.25">
      <c r="A1082" t="s">
        <v>702</v>
      </c>
      <c r="B1082" t="s">
        <v>696</v>
      </c>
      <c r="C1082" t="s">
        <v>17</v>
      </c>
      <c r="D1082" t="s">
        <v>4</v>
      </c>
      <c r="E1082" s="26">
        <v>44641</v>
      </c>
      <c r="F1082" s="26">
        <v>44671</v>
      </c>
      <c r="G1082" t="s">
        <v>53</v>
      </c>
      <c r="H1082">
        <v>75</v>
      </c>
      <c r="I1082" s="26">
        <f t="shared" si="97"/>
        <v>44579</v>
      </c>
      <c r="J1082" s="26">
        <f t="shared" si="98"/>
        <v>45354</v>
      </c>
      <c r="K1082" s="26" t="str">
        <f t="shared" si="99"/>
        <v>Basic</v>
      </c>
      <c r="L1082" s="26" t="str">
        <f t="shared" si="100"/>
        <v>Monthly</v>
      </c>
      <c r="M1082" s="26">
        <f t="shared" si="101"/>
        <v>44562</v>
      </c>
      <c r="N1082" s="26">
        <f t="shared" si="102"/>
        <v>44621</v>
      </c>
      <c r="O1082" s="26">
        <f t="shared" si="102"/>
        <v>44652</v>
      </c>
      <c r="P1082" t="str">
        <f>IF(AND('Customer LTV'!$D$5&gt;=$N1082,'Customer LTV'!$D$5&lt;$O1082),"Y","N")</f>
        <v>N</v>
      </c>
      <c r="Q1082" t="str">
        <f>IF(AND('Customer LTV'!$D$6&gt;=$N1082,'Customer LTV'!$D$6&lt;$O1082),"Y","N")</f>
        <v>N</v>
      </c>
      <c r="R1082" t="str">
        <f>INDEX(customers!$F:$F,MATCH(subscriptions!$B1082,customers!$A:$A,0))</f>
        <v>Tech</v>
      </c>
      <c r="S1082" t="str">
        <f>INDEX(customers!$I:$I,MATCH(subscriptions!$B1082,customers!$A:$A,0))</f>
        <v>Affiliate</v>
      </c>
    </row>
    <row r="1083" spans="1:19" x14ac:dyDescent="0.25">
      <c r="A1083" t="s">
        <v>704</v>
      </c>
      <c r="B1083" t="s">
        <v>696</v>
      </c>
      <c r="C1083" t="s">
        <v>17</v>
      </c>
      <c r="D1083" t="s">
        <v>4</v>
      </c>
      <c r="E1083" s="26">
        <v>44672</v>
      </c>
      <c r="F1083" s="26">
        <v>44702</v>
      </c>
      <c r="G1083" t="s">
        <v>53</v>
      </c>
      <c r="H1083">
        <v>75</v>
      </c>
      <c r="I1083" s="26">
        <f t="shared" si="97"/>
        <v>44579</v>
      </c>
      <c r="J1083" s="26">
        <f t="shared" si="98"/>
        <v>45354</v>
      </c>
      <c r="K1083" s="26" t="str">
        <f t="shared" si="99"/>
        <v>Basic</v>
      </c>
      <c r="L1083" s="26" t="str">
        <f t="shared" si="100"/>
        <v>Monthly</v>
      </c>
      <c r="M1083" s="26">
        <f t="shared" si="101"/>
        <v>44562</v>
      </c>
      <c r="N1083" s="26">
        <f t="shared" si="102"/>
        <v>44652</v>
      </c>
      <c r="O1083" s="26">
        <f t="shared" si="102"/>
        <v>44682</v>
      </c>
      <c r="P1083" t="str">
        <f>IF(AND('Customer LTV'!$D$5&gt;=$N1083,'Customer LTV'!$D$5&lt;$O1083),"Y","N")</f>
        <v>N</v>
      </c>
      <c r="Q1083" t="str">
        <f>IF(AND('Customer LTV'!$D$6&gt;=$N1083,'Customer LTV'!$D$6&lt;$O1083),"Y","N")</f>
        <v>N</v>
      </c>
      <c r="R1083" t="str">
        <f>INDEX(customers!$F:$F,MATCH(subscriptions!$B1083,customers!$A:$A,0))</f>
        <v>Tech</v>
      </c>
      <c r="S1083" t="str">
        <f>INDEX(customers!$I:$I,MATCH(subscriptions!$B1083,customers!$A:$A,0))</f>
        <v>Affiliate</v>
      </c>
    </row>
    <row r="1084" spans="1:19" x14ac:dyDescent="0.25">
      <c r="A1084" t="s">
        <v>707</v>
      </c>
      <c r="B1084" t="s">
        <v>696</v>
      </c>
      <c r="C1084" t="s">
        <v>17</v>
      </c>
      <c r="D1084" t="s">
        <v>4</v>
      </c>
      <c r="E1084" s="26">
        <v>44703</v>
      </c>
      <c r="F1084" s="26">
        <v>44733</v>
      </c>
      <c r="G1084" t="s">
        <v>55</v>
      </c>
      <c r="H1084">
        <v>75</v>
      </c>
      <c r="I1084" s="26">
        <f t="shared" si="97"/>
        <v>44579</v>
      </c>
      <c r="J1084" s="26">
        <f t="shared" si="98"/>
        <v>45354</v>
      </c>
      <c r="K1084" s="26" t="str">
        <f t="shared" si="99"/>
        <v>Basic</v>
      </c>
      <c r="L1084" s="26" t="str">
        <f t="shared" si="100"/>
        <v>Monthly</v>
      </c>
      <c r="M1084" s="26">
        <f t="shared" si="101"/>
        <v>44562</v>
      </c>
      <c r="N1084" s="26">
        <f t="shared" si="102"/>
        <v>44682</v>
      </c>
      <c r="O1084" s="26">
        <f t="shared" si="102"/>
        <v>44713</v>
      </c>
      <c r="P1084" t="str">
        <f>IF(AND('Customer LTV'!$D$5&gt;=$N1084,'Customer LTV'!$D$5&lt;$O1084),"Y","N")</f>
        <v>N</v>
      </c>
      <c r="Q1084" t="str">
        <f>IF(AND('Customer LTV'!$D$6&gt;=$N1084,'Customer LTV'!$D$6&lt;$O1084),"Y","N")</f>
        <v>N</v>
      </c>
      <c r="R1084" t="str">
        <f>INDEX(customers!$F:$F,MATCH(subscriptions!$B1084,customers!$A:$A,0))</f>
        <v>Tech</v>
      </c>
      <c r="S1084" t="str">
        <f>INDEX(customers!$I:$I,MATCH(subscriptions!$B1084,customers!$A:$A,0))</f>
        <v>Affiliate</v>
      </c>
    </row>
    <row r="1085" spans="1:19" x14ac:dyDescent="0.25">
      <c r="A1085" t="s">
        <v>709</v>
      </c>
      <c r="B1085" t="s">
        <v>696</v>
      </c>
      <c r="C1085" t="s">
        <v>18</v>
      </c>
      <c r="D1085" t="s">
        <v>4</v>
      </c>
      <c r="E1085" s="26">
        <v>44734</v>
      </c>
      <c r="F1085" s="26">
        <v>44764</v>
      </c>
      <c r="G1085" t="s">
        <v>53</v>
      </c>
      <c r="H1085">
        <v>135</v>
      </c>
      <c r="I1085" s="26">
        <f t="shared" si="97"/>
        <v>44579</v>
      </c>
      <c r="J1085" s="26">
        <f t="shared" si="98"/>
        <v>45354</v>
      </c>
      <c r="K1085" s="26" t="str">
        <f t="shared" si="99"/>
        <v>Basic</v>
      </c>
      <c r="L1085" s="26" t="str">
        <f t="shared" si="100"/>
        <v>Monthly</v>
      </c>
      <c r="M1085" s="26">
        <f t="shared" si="101"/>
        <v>44562</v>
      </c>
      <c r="N1085" s="26">
        <f t="shared" si="102"/>
        <v>44713</v>
      </c>
      <c r="O1085" s="26">
        <f t="shared" si="102"/>
        <v>44743</v>
      </c>
      <c r="P1085" t="str">
        <f>IF(AND('Customer LTV'!$D$5&gt;=$N1085,'Customer LTV'!$D$5&lt;$O1085),"Y","N")</f>
        <v>N</v>
      </c>
      <c r="Q1085" t="str">
        <f>IF(AND('Customer LTV'!$D$6&gt;=$N1085,'Customer LTV'!$D$6&lt;$O1085),"Y","N")</f>
        <v>N</v>
      </c>
      <c r="R1085" t="str">
        <f>INDEX(customers!$F:$F,MATCH(subscriptions!$B1085,customers!$A:$A,0))</f>
        <v>Tech</v>
      </c>
      <c r="S1085" t="str">
        <f>INDEX(customers!$I:$I,MATCH(subscriptions!$B1085,customers!$A:$A,0))</f>
        <v>Affiliate</v>
      </c>
    </row>
    <row r="1086" spans="1:19" x14ac:dyDescent="0.25">
      <c r="A1086" t="s">
        <v>712</v>
      </c>
      <c r="B1086" t="s">
        <v>696</v>
      </c>
      <c r="C1086" t="s">
        <v>18</v>
      </c>
      <c r="D1086" t="s">
        <v>4</v>
      </c>
      <c r="E1086" s="26">
        <v>44765</v>
      </c>
      <c r="F1086" s="26">
        <v>44795</v>
      </c>
      <c r="G1086" t="s">
        <v>53</v>
      </c>
      <c r="H1086">
        <v>135</v>
      </c>
      <c r="I1086" s="26">
        <f t="shared" si="97"/>
        <v>44579</v>
      </c>
      <c r="J1086" s="26">
        <f t="shared" si="98"/>
        <v>45354</v>
      </c>
      <c r="K1086" s="26" t="str">
        <f t="shared" si="99"/>
        <v>Basic</v>
      </c>
      <c r="L1086" s="26" t="str">
        <f t="shared" si="100"/>
        <v>Monthly</v>
      </c>
      <c r="M1086" s="26">
        <f t="shared" si="101"/>
        <v>44562</v>
      </c>
      <c r="N1086" s="26">
        <f t="shared" si="102"/>
        <v>44743</v>
      </c>
      <c r="O1086" s="26">
        <f t="shared" si="102"/>
        <v>44774</v>
      </c>
      <c r="P1086" t="str">
        <f>IF(AND('Customer LTV'!$D$5&gt;=$N1086,'Customer LTV'!$D$5&lt;$O1086),"Y","N")</f>
        <v>N</v>
      </c>
      <c r="Q1086" t="str">
        <f>IF(AND('Customer LTV'!$D$6&gt;=$N1086,'Customer LTV'!$D$6&lt;$O1086),"Y","N")</f>
        <v>N</v>
      </c>
      <c r="R1086" t="str">
        <f>INDEX(customers!$F:$F,MATCH(subscriptions!$B1086,customers!$A:$A,0))</f>
        <v>Tech</v>
      </c>
      <c r="S1086" t="str">
        <f>INDEX(customers!$I:$I,MATCH(subscriptions!$B1086,customers!$A:$A,0))</f>
        <v>Affiliate</v>
      </c>
    </row>
    <row r="1087" spans="1:19" x14ac:dyDescent="0.25">
      <c r="A1087" t="s">
        <v>714</v>
      </c>
      <c r="B1087" t="s">
        <v>696</v>
      </c>
      <c r="C1087" t="s">
        <v>18</v>
      </c>
      <c r="D1087" t="s">
        <v>4</v>
      </c>
      <c r="E1087" s="26">
        <v>44796</v>
      </c>
      <c r="F1087" s="26">
        <v>44826</v>
      </c>
      <c r="G1087" t="s">
        <v>53</v>
      </c>
      <c r="H1087">
        <v>135</v>
      </c>
      <c r="I1087" s="26">
        <f t="shared" si="97"/>
        <v>44579</v>
      </c>
      <c r="J1087" s="26">
        <f t="shared" si="98"/>
        <v>45354</v>
      </c>
      <c r="K1087" s="26" t="str">
        <f t="shared" si="99"/>
        <v>Basic</v>
      </c>
      <c r="L1087" s="26" t="str">
        <f t="shared" si="100"/>
        <v>Monthly</v>
      </c>
      <c r="M1087" s="26">
        <f t="shared" si="101"/>
        <v>44562</v>
      </c>
      <c r="N1087" s="26">
        <f t="shared" si="102"/>
        <v>44774</v>
      </c>
      <c r="O1087" s="26">
        <f t="shared" si="102"/>
        <v>44805</v>
      </c>
      <c r="P1087" t="str">
        <f>IF(AND('Customer LTV'!$D$5&gt;=$N1087,'Customer LTV'!$D$5&lt;$O1087),"Y","N")</f>
        <v>N</v>
      </c>
      <c r="Q1087" t="str">
        <f>IF(AND('Customer LTV'!$D$6&gt;=$N1087,'Customer LTV'!$D$6&lt;$O1087),"Y","N")</f>
        <v>N</v>
      </c>
      <c r="R1087" t="str">
        <f>INDEX(customers!$F:$F,MATCH(subscriptions!$B1087,customers!$A:$A,0))</f>
        <v>Tech</v>
      </c>
      <c r="S1087" t="str">
        <f>INDEX(customers!$I:$I,MATCH(subscriptions!$B1087,customers!$A:$A,0))</f>
        <v>Affiliate</v>
      </c>
    </row>
    <row r="1088" spans="1:19" x14ac:dyDescent="0.25">
      <c r="A1088" t="s">
        <v>716</v>
      </c>
      <c r="B1088" t="s">
        <v>696</v>
      </c>
      <c r="C1088" t="s">
        <v>18</v>
      </c>
      <c r="D1088" t="s">
        <v>4</v>
      </c>
      <c r="E1088" s="26">
        <v>44827</v>
      </c>
      <c r="F1088" s="26">
        <v>44857</v>
      </c>
      <c r="G1088" t="s">
        <v>53</v>
      </c>
      <c r="H1088">
        <v>135</v>
      </c>
      <c r="I1088" s="26">
        <f t="shared" si="97"/>
        <v>44579</v>
      </c>
      <c r="J1088" s="26">
        <f t="shared" si="98"/>
        <v>45354</v>
      </c>
      <c r="K1088" s="26" t="str">
        <f t="shared" si="99"/>
        <v>Basic</v>
      </c>
      <c r="L1088" s="26" t="str">
        <f t="shared" si="100"/>
        <v>Monthly</v>
      </c>
      <c r="M1088" s="26">
        <f t="shared" si="101"/>
        <v>44562</v>
      </c>
      <c r="N1088" s="26">
        <f t="shared" si="102"/>
        <v>44805</v>
      </c>
      <c r="O1088" s="26">
        <f t="shared" si="102"/>
        <v>44835</v>
      </c>
      <c r="P1088" t="str">
        <f>IF(AND('Customer LTV'!$D$5&gt;=$N1088,'Customer LTV'!$D$5&lt;$O1088),"Y","N")</f>
        <v>N</v>
      </c>
      <c r="Q1088" t="str">
        <f>IF(AND('Customer LTV'!$D$6&gt;=$N1088,'Customer LTV'!$D$6&lt;$O1088),"Y","N")</f>
        <v>N</v>
      </c>
      <c r="R1088" t="str">
        <f>INDEX(customers!$F:$F,MATCH(subscriptions!$B1088,customers!$A:$A,0))</f>
        <v>Tech</v>
      </c>
      <c r="S1088" t="str">
        <f>INDEX(customers!$I:$I,MATCH(subscriptions!$B1088,customers!$A:$A,0))</f>
        <v>Affiliate</v>
      </c>
    </row>
    <row r="1089" spans="1:19" x14ac:dyDescent="0.25">
      <c r="A1089" t="s">
        <v>719</v>
      </c>
      <c r="B1089" t="s">
        <v>696</v>
      </c>
      <c r="C1089" t="s">
        <v>18</v>
      </c>
      <c r="D1089" t="s">
        <v>4</v>
      </c>
      <c r="E1089" s="26">
        <v>44858</v>
      </c>
      <c r="F1089" s="26">
        <v>44888</v>
      </c>
      <c r="G1089" t="s">
        <v>53</v>
      </c>
      <c r="H1089">
        <v>135</v>
      </c>
      <c r="I1089" s="26">
        <f t="shared" si="97"/>
        <v>44579</v>
      </c>
      <c r="J1089" s="26">
        <f t="shared" si="98"/>
        <v>45354</v>
      </c>
      <c r="K1089" s="26" t="str">
        <f t="shared" si="99"/>
        <v>Basic</v>
      </c>
      <c r="L1089" s="26" t="str">
        <f t="shared" si="100"/>
        <v>Monthly</v>
      </c>
      <c r="M1089" s="26">
        <f t="shared" si="101"/>
        <v>44562</v>
      </c>
      <c r="N1089" s="26">
        <f t="shared" si="102"/>
        <v>44835</v>
      </c>
      <c r="O1089" s="26">
        <f t="shared" si="102"/>
        <v>44866</v>
      </c>
      <c r="P1089" t="str">
        <f>IF(AND('Customer LTV'!$D$5&gt;=$N1089,'Customer LTV'!$D$5&lt;$O1089),"Y","N")</f>
        <v>N</v>
      </c>
      <c r="Q1089" t="str">
        <f>IF(AND('Customer LTV'!$D$6&gt;=$N1089,'Customer LTV'!$D$6&lt;$O1089),"Y","N")</f>
        <v>N</v>
      </c>
      <c r="R1089" t="str">
        <f>INDEX(customers!$F:$F,MATCH(subscriptions!$B1089,customers!$A:$A,0))</f>
        <v>Tech</v>
      </c>
      <c r="S1089" t="str">
        <f>INDEX(customers!$I:$I,MATCH(subscriptions!$B1089,customers!$A:$A,0))</f>
        <v>Affiliate</v>
      </c>
    </row>
    <row r="1090" spans="1:19" x14ac:dyDescent="0.25">
      <c r="A1090" t="s">
        <v>721</v>
      </c>
      <c r="B1090" t="s">
        <v>696</v>
      </c>
      <c r="C1090" t="s">
        <v>18</v>
      </c>
      <c r="D1090" t="s">
        <v>4</v>
      </c>
      <c r="E1090" s="26">
        <v>44889</v>
      </c>
      <c r="F1090" s="26">
        <v>44919</v>
      </c>
      <c r="G1090" t="s">
        <v>54</v>
      </c>
      <c r="H1090">
        <v>135</v>
      </c>
      <c r="I1090" s="26">
        <f t="shared" ref="I1090:I1153" si="103">_xlfn.MINIFS($E:$E,$B:$B,B1090)</f>
        <v>44579</v>
      </c>
      <c r="J1090" s="26">
        <f t="shared" ref="J1090:J1153" si="104">_xlfn.MAXIFS($E:$E,$B:$B,B1090)</f>
        <v>45354</v>
      </c>
      <c r="K1090" s="26" t="str">
        <f t="shared" si="99"/>
        <v>Basic</v>
      </c>
      <c r="L1090" s="26" t="str">
        <f t="shared" si="100"/>
        <v>Monthly</v>
      </c>
      <c r="M1090" s="26">
        <f t="shared" si="101"/>
        <v>44562</v>
      </c>
      <c r="N1090" s="26">
        <f t="shared" si="102"/>
        <v>44866</v>
      </c>
      <c r="O1090" s="26">
        <f t="shared" si="102"/>
        <v>44896</v>
      </c>
      <c r="P1090" t="str">
        <f>IF(AND('Customer LTV'!$D$5&gt;=$N1090,'Customer LTV'!$D$5&lt;$O1090),"Y","N")</f>
        <v>N</v>
      </c>
      <c r="Q1090" t="str">
        <f>IF(AND('Customer LTV'!$D$6&gt;=$N1090,'Customer LTV'!$D$6&lt;$O1090),"Y","N")</f>
        <v>N</v>
      </c>
      <c r="R1090" t="str">
        <f>INDEX(customers!$F:$F,MATCH(subscriptions!$B1090,customers!$A:$A,0))</f>
        <v>Tech</v>
      </c>
      <c r="S1090" t="str">
        <f>INDEX(customers!$I:$I,MATCH(subscriptions!$B1090,customers!$A:$A,0))</f>
        <v>Affiliate</v>
      </c>
    </row>
    <row r="1091" spans="1:19" x14ac:dyDescent="0.25">
      <c r="A1091" t="s">
        <v>724</v>
      </c>
      <c r="B1091" t="s">
        <v>696</v>
      </c>
      <c r="C1091" t="s">
        <v>17</v>
      </c>
      <c r="D1091" t="s">
        <v>4</v>
      </c>
      <c r="E1091" s="26">
        <v>44920</v>
      </c>
      <c r="F1091" s="26">
        <v>44950</v>
      </c>
      <c r="G1091" t="s">
        <v>53</v>
      </c>
      <c r="H1091">
        <v>75</v>
      </c>
      <c r="I1091" s="26">
        <f t="shared" si="103"/>
        <v>44579</v>
      </c>
      <c r="J1091" s="26">
        <f t="shared" si="104"/>
        <v>45354</v>
      </c>
      <c r="K1091" s="26" t="str">
        <f t="shared" ref="K1091:K1154" si="105">INDEX($C:$C,MATCH($I1091,$E:$E,0))</f>
        <v>Basic</v>
      </c>
      <c r="L1091" s="26" t="str">
        <f t="shared" ref="L1091:L1154" si="106">INDEX($D:$D,MATCH($I1091,$E:$E,0))</f>
        <v>Monthly</v>
      </c>
      <c r="M1091" s="26">
        <f t="shared" ref="M1091:M1154" si="107">EOMONTH(I1091,-1)+1</f>
        <v>44562</v>
      </c>
      <c r="N1091" s="26">
        <f t="shared" si="102"/>
        <v>44896</v>
      </c>
      <c r="O1091" s="26">
        <f t="shared" si="102"/>
        <v>44927</v>
      </c>
      <c r="P1091" t="str">
        <f>IF(AND('Customer LTV'!$D$5&gt;=$N1091,'Customer LTV'!$D$5&lt;$O1091),"Y","N")</f>
        <v>N</v>
      </c>
      <c r="Q1091" t="str">
        <f>IF(AND('Customer LTV'!$D$6&gt;=$N1091,'Customer LTV'!$D$6&lt;$O1091),"Y","N")</f>
        <v>N</v>
      </c>
      <c r="R1091" t="str">
        <f>INDEX(customers!$F:$F,MATCH(subscriptions!$B1091,customers!$A:$A,0))</f>
        <v>Tech</v>
      </c>
      <c r="S1091" t="str">
        <f>INDEX(customers!$I:$I,MATCH(subscriptions!$B1091,customers!$A:$A,0))</f>
        <v>Affiliate</v>
      </c>
    </row>
    <row r="1092" spans="1:19" x14ac:dyDescent="0.25">
      <c r="A1092" t="s">
        <v>726</v>
      </c>
      <c r="B1092" t="s">
        <v>696</v>
      </c>
      <c r="C1092" t="s">
        <v>17</v>
      </c>
      <c r="D1092" t="s">
        <v>4</v>
      </c>
      <c r="E1092" s="26">
        <v>44951</v>
      </c>
      <c r="F1092" s="26">
        <v>44981</v>
      </c>
      <c r="G1092" t="s">
        <v>55</v>
      </c>
      <c r="H1092">
        <v>75</v>
      </c>
      <c r="I1092" s="26">
        <f t="shared" si="103"/>
        <v>44579</v>
      </c>
      <c r="J1092" s="26">
        <f t="shared" si="104"/>
        <v>45354</v>
      </c>
      <c r="K1092" s="26" t="str">
        <f t="shared" si="105"/>
        <v>Basic</v>
      </c>
      <c r="L1092" s="26" t="str">
        <f t="shared" si="106"/>
        <v>Monthly</v>
      </c>
      <c r="M1092" s="26">
        <f t="shared" si="107"/>
        <v>44562</v>
      </c>
      <c r="N1092" s="26">
        <f t="shared" si="102"/>
        <v>44927</v>
      </c>
      <c r="O1092" s="26">
        <f t="shared" si="102"/>
        <v>44958</v>
      </c>
      <c r="P1092" t="str">
        <f>IF(AND('Customer LTV'!$D$5&gt;=$N1092,'Customer LTV'!$D$5&lt;$O1092),"Y","N")</f>
        <v>Y</v>
      </c>
      <c r="Q1092" t="str">
        <f>IF(AND('Customer LTV'!$D$6&gt;=$N1092,'Customer LTV'!$D$6&lt;$O1092),"Y","N")</f>
        <v>N</v>
      </c>
      <c r="R1092" t="str">
        <f>INDEX(customers!$F:$F,MATCH(subscriptions!$B1092,customers!$A:$A,0))</f>
        <v>Tech</v>
      </c>
      <c r="S1092" t="str">
        <f>INDEX(customers!$I:$I,MATCH(subscriptions!$B1092,customers!$A:$A,0))</f>
        <v>Affiliate</v>
      </c>
    </row>
    <row r="1093" spans="1:19" x14ac:dyDescent="0.25">
      <c r="A1093" t="s">
        <v>728</v>
      </c>
      <c r="B1093" t="s">
        <v>696</v>
      </c>
      <c r="C1093" t="s">
        <v>18</v>
      </c>
      <c r="D1093" t="s">
        <v>4</v>
      </c>
      <c r="E1093" s="26">
        <v>44982</v>
      </c>
      <c r="F1093" s="26">
        <v>45012</v>
      </c>
      <c r="G1093" t="s">
        <v>53</v>
      </c>
      <c r="H1093">
        <v>135</v>
      </c>
      <c r="I1093" s="26">
        <f t="shared" si="103"/>
        <v>44579</v>
      </c>
      <c r="J1093" s="26">
        <f t="shared" si="104"/>
        <v>45354</v>
      </c>
      <c r="K1093" s="26" t="str">
        <f t="shared" si="105"/>
        <v>Basic</v>
      </c>
      <c r="L1093" s="26" t="str">
        <f t="shared" si="106"/>
        <v>Monthly</v>
      </c>
      <c r="M1093" s="26">
        <f t="shared" si="107"/>
        <v>44562</v>
      </c>
      <c r="N1093" s="26">
        <f t="shared" si="102"/>
        <v>44958</v>
      </c>
      <c r="O1093" s="26">
        <f t="shared" si="102"/>
        <v>44986</v>
      </c>
      <c r="P1093" t="str">
        <f>IF(AND('Customer LTV'!$D$5&gt;=$N1093,'Customer LTV'!$D$5&lt;$O1093),"Y","N")</f>
        <v>N</v>
      </c>
      <c r="Q1093" t="str">
        <f>IF(AND('Customer LTV'!$D$6&gt;=$N1093,'Customer LTV'!$D$6&lt;$O1093),"Y","N")</f>
        <v>N</v>
      </c>
      <c r="R1093" t="str">
        <f>INDEX(customers!$F:$F,MATCH(subscriptions!$B1093,customers!$A:$A,0))</f>
        <v>Tech</v>
      </c>
      <c r="S1093" t="str">
        <f>INDEX(customers!$I:$I,MATCH(subscriptions!$B1093,customers!$A:$A,0))</f>
        <v>Affiliate</v>
      </c>
    </row>
    <row r="1094" spans="1:19" x14ac:dyDescent="0.25">
      <c r="A1094" t="s">
        <v>731</v>
      </c>
      <c r="B1094" t="s">
        <v>696</v>
      </c>
      <c r="C1094" t="s">
        <v>18</v>
      </c>
      <c r="D1094" t="s">
        <v>4</v>
      </c>
      <c r="E1094" s="26">
        <v>45013</v>
      </c>
      <c r="F1094" s="26">
        <v>45043</v>
      </c>
      <c r="G1094" t="s">
        <v>54</v>
      </c>
      <c r="H1094">
        <v>135</v>
      </c>
      <c r="I1094" s="26">
        <f t="shared" si="103"/>
        <v>44579</v>
      </c>
      <c r="J1094" s="26">
        <f t="shared" si="104"/>
        <v>45354</v>
      </c>
      <c r="K1094" s="26" t="str">
        <f t="shared" si="105"/>
        <v>Basic</v>
      </c>
      <c r="L1094" s="26" t="str">
        <f t="shared" si="106"/>
        <v>Monthly</v>
      </c>
      <c r="M1094" s="26">
        <f t="shared" si="107"/>
        <v>44562</v>
      </c>
      <c r="N1094" s="26">
        <f t="shared" si="102"/>
        <v>44986</v>
      </c>
      <c r="O1094" s="26">
        <f t="shared" si="102"/>
        <v>45017</v>
      </c>
      <c r="P1094" t="str">
        <f>IF(AND('Customer LTV'!$D$5&gt;=$N1094,'Customer LTV'!$D$5&lt;$O1094),"Y","N")</f>
        <v>N</v>
      </c>
      <c r="Q1094" t="str">
        <f>IF(AND('Customer LTV'!$D$6&gt;=$N1094,'Customer LTV'!$D$6&lt;$O1094),"Y","N")</f>
        <v>N</v>
      </c>
      <c r="R1094" t="str">
        <f>INDEX(customers!$F:$F,MATCH(subscriptions!$B1094,customers!$A:$A,0))</f>
        <v>Tech</v>
      </c>
      <c r="S1094" t="str">
        <f>INDEX(customers!$I:$I,MATCH(subscriptions!$B1094,customers!$A:$A,0))</f>
        <v>Affiliate</v>
      </c>
    </row>
    <row r="1095" spans="1:19" x14ac:dyDescent="0.25">
      <c r="A1095" t="s">
        <v>733</v>
      </c>
      <c r="B1095" t="s">
        <v>696</v>
      </c>
      <c r="C1095" t="s">
        <v>17</v>
      </c>
      <c r="D1095" t="s">
        <v>4</v>
      </c>
      <c r="E1095" s="26">
        <v>45044</v>
      </c>
      <c r="F1095" s="26">
        <v>45074</v>
      </c>
      <c r="G1095" t="s">
        <v>53</v>
      </c>
      <c r="H1095">
        <v>75</v>
      </c>
      <c r="I1095" s="26">
        <f t="shared" si="103"/>
        <v>44579</v>
      </c>
      <c r="J1095" s="26">
        <f t="shared" si="104"/>
        <v>45354</v>
      </c>
      <c r="K1095" s="26" t="str">
        <f t="shared" si="105"/>
        <v>Basic</v>
      </c>
      <c r="L1095" s="26" t="str">
        <f t="shared" si="106"/>
        <v>Monthly</v>
      </c>
      <c r="M1095" s="26">
        <f t="shared" si="107"/>
        <v>44562</v>
      </c>
      <c r="N1095" s="26">
        <f t="shared" si="102"/>
        <v>45017</v>
      </c>
      <c r="O1095" s="26">
        <f t="shared" si="102"/>
        <v>45047</v>
      </c>
      <c r="P1095" t="str">
        <f>IF(AND('Customer LTV'!$D$5&gt;=$N1095,'Customer LTV'!$D$5&lt;$O1095),"Y","N")</f>
        <v>N</v>
      </c>
      <c r="Q1095" t="str">
        <f>IF(AND('Customer LTV'!$D$6&gt;=$N1095,'Customer LTV'!$D$6&lt;$O1095),"Y","N")</f>
        <v>N</v>
      </c>
      <c r="R1095" t="str">
        <f>INDEX(customers!$F:$F,MATCH(subscriptions!$B1095,customers!$A:$A,0))</f>
        <v>Tech</v>
      </c>
      <c r="S1095" t="str">
        <f>INDEX(customers!$I:$I,MATCH(subscriptions!$B1095,customers!$A:$A,0))</f>
        <v>Affiliate</v>
      </c>
    </row>
    <row r="1096" spans="1:19" x14ac:dyDescent="0.25">
      <c r="A1096" t="s">
        <v>736</v>
      </c>
      <c r="B1096" t="s">
        <v>696</v>
      </c>
      <c r="C1096" t="s">
        <v>17</v>
      </c>
      <c r="D1096" t="s">
        <v>4</v>
      </c>
      <c r="E1096" s="26">
        <v>45075</v>
      </c>
      <c r="F1096" s="26">
        <v>45105</v>
      </c>
      <c r="G1096" t="s">
        <v>53</v>
      </c>
      <c r="H1096">
        <v>75</v>
      </c>
      <c r="I1096" s="26">
        <f t="shared" si="103"/>
        <v>44579</v>
      </c>
      <c r="J1096" s="26">
        <f t="shared" si="104"/>
        <v>45354</v>
      </c>
      <c r="K1096" s="26" t="str">
        <f t="shared" si="105"/>
        <v>Basic</v>
      </c>
      <c r="L1096" s="26" t="str">
        <f t="shared" si="106"/>
        <v>Monthly</v>
      </c>
      <c r="M1096" s="26">
        <f t="shared" si="107"/>
        <v>44562</v>
      </c>
      <c r="N1096" s="26">
        <f t="shared" si="102"/>
        <v>45047</v>
      </c>
      <c r="O1096" s="26">
        <f t="shared" si="102"/>
        <v>45078</v>
      </c>
      <c r="P1096" t="str">
        <f>IF(AND('Customer LTV'!$D$5&gt;=$N1096,'Customer LTV'!$D$5&lt;$O1096),"Y","N")</f>
        <v>N</v>
      </c>
      <c r="Q1096" t="str">
        <f>IF(AND('Customer LTV'!$D$6&gt;=$N1096,'Customer LTV'!$D$6&lt;$O1096),"Y","N")</f>
        <v>N</v>
      </c>
      <c r="R1096" t="str">
        <f>INDEX(customers!$F:$F,MATCH(subscriptions!$B1096,customers!$A:$A,0))</f>
        <v>Tech</v>
      </c>
      <c r="S1096" t="str">
        <f>INDEX(customers!$I:$I,MATCH(subscriptions!$B1096,customers!$A:$A,0))</f>
        <v>Affiliate</v>
      </c>
    </row>
    <row r="1097" spans="1:19" x14ac:dyDescent="0.25">
      <c r="A1097" t="s">
        <v>738</v>
      </c>
      <c r="B1097" t="s">
        <v>696</v>
      </c>
      <c r="C1097" t="s">
        <v>17</v>
      </c>
      <c r="D1097" t="s">
        <v>4</v>
      </c>
      <c r="E1097" s="26">
        <v>45106</v>
      </c>
      <c r="F1097" s="26">
        <v>45136</v>
      </c>
      <c r="G1097" t="s">
        <v>53</v>
      </c>
      <c r="H1097">
        <v>75</v>
      </c>
      <c r="I1097" s="26">
        <f t="shared" si="103"/>
        <v>44579</v>
      </c>
      <c r="J1097" s="26">
        <f t="shared" si="104"/>
        <v>45354</v>
      </c>
      <c r="K1097" s="26" t="str">
        <f t="shared" si="105"/>
        <v>Basic</v>
      </c>
      <c r="L1097" s="26" t="str">
        <f t="shared" si="106"/>
        <v>Monthly</v>
      </c>
      <c r="M1097" s="26">
        <f t="shared" si="107"/>
        <v>44562</v>
      </c>
      <c r="N1097" s="26">
        <f t="shared" si="102"/>
        <v>45078</v>
      </c>
      <c r="O1097" s="26">
        <f t="shared" si="102"/>
        <v>45108</v>
      </c>
      <c r="P1097" t="str">
        <f>IF(AND('Customer LTV'!$D$5&gt;=$N1097,'Customer LTV'!$D$5&lt;$O1097),"Y","N")</f>
        <v>N</v>
      </c>
      <c r="Q1097" t="str">
        <f>IF(AND('Customer LTV'!$D$6&gt;=$N1097,'Customer LTV'!$D$6&lt;$O1097),"Y","N")</f>
        <v>N</v>
      </c>
      <c r="R1097" t="str">
        <f>INDEX(customers!$F:$F,MATCH(subscriptions!$B1097,customers!$A:$A,0))</f>
        <v>Tech</v>
      </c>
      <c r="S1097" t="str">
        <f>INDEX(customers!$I:$I,MATCH(subscriptions!$B1097,customers!$A:$A,0))</f>
        <v>Affiliate</v>
      </c>
    </row>
    <row r="1098" spans="1:19" x14ac:dyDescent="0.25">
      <c r="A1098" t="s">
        <v>741</v>
      </c>
      <c r="B1098" t="s">
        <v>696</v>
      </c>
      <c r="C1098" t="s">
        <v>17</v>
      </c>
      <c r="D1098" t="s">
        <v>4</v>
      </c>
      <c r="E1098" s="26">
        <v>45137</v>
      </c>
      <c r="F1098" s="26">
        <v>45167</v>
      </c>
      <c r="G1098" t="s">
        <v>53</v>
      </c>
      <c r="H1098">
        <v>75</v>
      </c>
      <c r="I1098" s="26">
        <f t="shared" si="103"/>
        <v>44579</v>
      </c>
      <c r="J1098" s="26">
        <f t="shared" si="104"/>
        <v>45354</v>
      </c>
      <c r="K1098" s="26" t="str">
        <f t="shared" si="105"/>
        <v>Basic</v>
      </c>
      <c r="L1098" s="26" t="str">
        <f t="shared" si="106"/>
        <v>Monthly</v>
      </c>
      <c r="M1098" s="26">
        <f t="shared" si="107"/>
        <v>44562</v>
      </c>
      <c r="N1098" s="26">
        <f t="shared" si="102"/>
        <v>45108</v>
      </c>
      <c r="O1098" s="26">
        <f t="shared" si="102"/>
        <v>45139</v>
      </c>
      <c r="P1098" t="str">
        <f>IF(AND('Customer LTV'!$D$5&gt;=$N1098,'Customer LTV'!$D$5&lt;$O1098),"Y","N")</f>
        <v>N</v>
      </c>
      <c r="Q1098" t="str">
        <f>IF(AND('Customer LTV'!$D$6&gt;=$N1098,'Customer LTV'!$D$6&lt;$O1098),"Y","N")</f>
        <v>N</v>
      </c>
      <c r="R1098" t="str">
        <f>INDEX(customers!$F:$F,MATCH(subscriptions!$B1098,customers!$A:$A,0))</f>
        <v>Tech</v>
      </c>
      <c r="S1098" t="str">
        <f>INDEX(customers!$I:$I,MATCH(subscriptions!$B1098,customers!$A:$A,0))</f>
        <v>Affiliate</v>
      </c>
    </row>
    <row r="1099" spans="1:19" x14ac:dyDescent="0.25">
      <c r="A1099" t="s">
        <v>743</v>
      </c>
      <c r="B1099" t="s">
        <v>696</v>
      </c>
      <c r="C1099" t="s">
        <v>17</v>
      </c>
      <c r="D1099" t="s">
        <v>4</v>
      </c>
      <c r="E1099" s="26">
        <v>45168</v>
      </c>
      <c r="F1099" s="26">
        <v>45198</v>
      </c>
      <c r="G1099" t="s">
        <v>53</v>
      </c>
      <c r="H1099">
        <v>75</v>
      </c>
      <c r="I1099" s="26">
        <f t="shared" si="103"/>
        <v>44579</v>
      </c>
      <c r="J1099" s="26">
        <f t="shared" si="104"/>
        <v>45354</v>
      </c>
      <c r="K1099" s="26" t="str">
        <f t="shared" si="105"/>
        <v>Basic</v>
      </c>
      <c r="L1099" s="26" t="str">
        <f t="shared" si="106"/>
        <v>Monthly</v>
      </c>
      <c r="M1099" s="26">
        <f t="shared" si="107"/>
        <v>44562</v>
      </c>
      <c r="N1099" s="26">
        <f t="shared" si="102"/>
        <v>45139</v>
      </c>
      <c r="O1099" s="26">
        <f t="shared" si="102"/>
        <v>45170</v>
      </c>
      <c r="P1099" t="str">
        <f>IF(AND('Customer LTV'!$D$5&gt;=$N1099,'Customer LTV'!$D$5&lt;$O1099),"Y","N")</f>
        <v>N</v>
      </c>
      <c r="Q1099" t="str">
        <f>IF(AND('Customer LTV'!$D$6&gt;=$N1099,'Customer LTV'!$D$6&lt;$O1099),"Y","N")</f>
        <v>N</v>
      </c>
      <c r="R1099" t="str">
        <f>INDEX(customers!$F:$F,MATCH(subscriptions!$B1099,customers!$A:$A,0))</f>
        <v>Tech</v>
      </c>
      <c r="S1099" t="str">
        <f>INDEX(customers!$I:$I,MATCH(subscriptions!$B1099,customers!$A:$A,0))</f>
        <v>Affiliate</v>
      </c>
    </row>
    <row r="1100" spans="1:19" x14ac:dyDescent="0.25">
      <c r="A1100" t="s">
        <v>745</v>
      </c>
      <c r="B1100" t="s">
        <v>696</v>
      </c>
      <c r="C1100" t="s">
        <v>17</v>
      </c>
      <c r="D1100" t="s">
        <v>4</v>
      </c>
      <c r="E1100" s="26">
        <v>45199</v>
      </c>
      <c r="F1100" s="26">
        <v>45229</v>
      </c>
      <c r="G1100" t="s">
        <v>53</v>
      </c>
      <c r="H1100">
        <v>75</v>
      </c>
      <c r="I1100" s="26">
        <f t="shared" si="103"/>
        <v>44579</v>
      </c>
      <c r="J1100" s="26">
        <f t="shared" si="104"/>
        <v>45354</v>
      </c>
      <c r="K1100" s="26" t="str">
        <f t="shared" si="105"/>
        <v>Basic</v>
      </c>
      <c r="L1100" s="26" t="str">
        <f t="shared" si="106"/>
        <v>Monthly</v>
      </c>
      <c r="M1100" s="26">
        <f t="shared" si="107"/>
        <v>44562</v>
      </c>
      <c r="N1100" s="26">
        <f t="shared" si="102"/>
        <v>45170</v>
      </c>
      <c r="O1100" s="26">
        <f t="shared" si="102"/>
        <v>45200</v>
      </c>
      <c r="P1100" t="str">
        <f>IF(AND('Customer LTV'!$D$5&gt;=$N1100,'Customer LTV'!$D$5&lt;$O1100),"Y","N")</f>
        <v>N</v>
      </c>
      <c r="Q1100" t="str">
        <f>IF(AND('Customer LTV'!$D$6&gt;=$N1100,'Customer LTV'!$D$6&lt;$O1100),"Y","N")</f>
        <v>N</v>
      </c>
      <c r="R1100" t="str">
        <f>INDEX(customers!$F:$F,MATCH(subscriptions!$B1100,customers!$A:$A,0))</f>
        <v>Tech</v>
      </c>
      <c r="S1100" t="str">
        <f>INDEX(customers!$I:$I,MATCH(subscriptions!$B1100,customers!$A:$A,0))</f>
        <v>Affiliate</v>
      </c>
    </row>
    <row r="1101" spans="1:19" x14ac:dyDescent="0.25">
      <c r="A1101" t="s">
        <v>748</v>
      </c>
      <c r="B1101" t="s">
        <v>696</v>
      </c>
      <c r="C1101" t="s">
        <v>17</v>
      </c>
      <c r="D1101" t="s">
        <v>4</v>
      </c>
      <c r="E1101" s="26">
        <v>45230</v>
      </c>
      <c r="F1101" s="26">
        <v>45260</v>
      </c>
      <c r="G1101" t="s">
        <v>53</v>
      </c>
      <c r="H1101">
        <v>75</v>
      </c>
      <c r="I1101" s="26">
        <f t="shared" si="103"/>
        <v>44579</v>
      </c>
      <c r="J1101" s="26">
        <f t="shared" si="104"/>
        <v>45354</v>
      </c>
      <c r="K1101" s="26" t="str">
        <f t="shared" si="105"/>
        <v>Basic</v>
      </c>
      <c r="L1101" s="26" t="str">
        <f t="shared" si="106"/>
        <v>Monthly</v>
      </c>
      <c r="M1101" s="26">
        <f t="shared" si="107"/>
        <v>44562</v>
      </c>
      <c r="N1101" s="26">
        <f t="shared" si="102"/>
        <v>45200</v>
      </c>
      <c r="O1101" s="26">
        <f t="shared" si="102"/>
        <v>45231</v>
      </c>
      <c r="P1101" t="str">
        <f>IF(AND('Customer LTV'!$D$5&gt;=$N1101,'Customer LTV'!$D$5&lt;$O1101),"Y","N")</f>
        <v>N</v>
      </c>
      <c r="Q1101" t="str">
        <f>IF(AND('Customer LTV'!$D$6&gt;=$N1101,'Customer LTV'!$D$6&lt;$O1101),"Y","N")</f>
        <v>N</v>
      </c>
      <c r="R1101" t="str">
        <f>INDEX(customers!$F:$F,MATCH(subscriptions!$B1101,customers!$A:$A,0))</f>
        <v>Tech</v>
      </c>
      <c r="S1101" t="str">
        <f>INDEX(customers!$I:$I,MATCH(subscriptions!$B1101,customers!$A:$A,0))</f>
        <v>Affiliate</v>
      </c>
    </row>
    <row r="1102" spans="1:19" x14ac:dyDescent="0.25">
      <c r="A1102" t="s">
        <v>751</v>
      </c>
      <c r="B1102" t="s">
        <v>696</v>
      </c>
      <c r="C1102" t="s">
        <v>17</v>
      </c>
      <c r="D1102" t="s">
        <v>4</v>
      </c>
      <c r="E1102" s="26">
        <v>45261</v>
      </c>
      <c r="F1102" s="26">
        <v>45291</v>
      </c>
      <c r="G1102" t="s">
        <v>53</v>
      </c>
      <c r="H1102">
        <v>75</v>
      </c>
      <c r="I1102" s="26">
        <f t="shared" si="103"/>
        <v>44579</v>
      </c>
      <c r="J1102" s="26">
        <f t="shared" si="104"/>
        <v>45354</v>
      </c>
      <c r="K1102" s="26" t="str">
        <f t="shared" si="105"/>
        <v>Basic</v>
      </c>
      <c r="L1102" s="26" t="str">
        <f t="shared" si="106"/>
        <v>Monthly</v>
      </c>
      <c r="M1102" s="26">
        <f t="shared" si="107"/>
        <v>44562</v>
      </c>
      <c r="N1102" s="26">
        <f t="shared" si="102"/>
        <v>45261</v>
      </c>
      <c r="O1102" s="26">
        <f t="shared" si="102"/>
        <v>45261</v>
      </c>
      <c r="P1102" t="str">
        <f>IF(AND('Customer LTV'!$D$5&gt;=$N1102,'Customer LTV'!$D$5&lt;$O1102),"Y","N")</f>
        <v>N</v>
      </c>
      <c r="Q1102" t="str">
        <f>IF(AND('Customer LTV'!$D$6&gt;=$N1102,'Customer LTV'!$D$6&lt;$O1102),"Y","N")</f>
        <v>N</v>
      </c>
      <c r="R1102" t="str">
        <f>INDEX(customers!$F:$F,MATCH(subscriptions!$B1102,customers!$A:$A,0))</f>
        <v>Tech</v>
      </c>
      <c r="S1102" t="str">
        <f>INDEX(customers!$I:$I,MATCH(subscriptions!$B1102,customers!$A:$A,0))</f>
        <v>Affiliate</v>
      </c>
    </row>
    <row r="1103" spans="1:19" x14ac:dyDescent="0.25">
      <c r="A1103" t="s">
        <v>753</v>
      </c>
      <c r="B1103" t="s">
        <v>696</v>
      </c>
      <c r="C1103" t="s">
        <v>17</v>
      </c>
      <c r="D1103" t="s">
        <v>4</v>
      </c>
      <c r="E1103" s="26">
        <v>45292</v>
      </c>
      <c r="F1103" s="26">
        <v>45322</v>
      </c>
      <c r="G1103" t="s">
        <v>55</v>
      </c>
      <c r="H1103">
        <v>75</v>
      </c>
      <c r="I1103" s="26">
        <f t="shared" si="103"/>
        <v>44579</v>
      </c>
      <c r="J1103" s="26">
        <f t="shared" si="104"/>
        <v>45354</v>
      </c>
      <c r="K1103" s="26" t="str">
        <f t="shared" si="105"/>
        <v>Basic</v>
      </c>
      <c r="L1103" s="26" t="str">
        <f t="shared" si="106"/>
        <v>Monthly</v>
      </c>
      <c r="M1103" s="26">
        <f t="shared" si="107"/>
        <v>44562</v>
      </c>
      <c r="N1103" s="26">
        <f t="shared" si="102"/>
        <v>45292</v>
      </c>
      <c r="O1103" s="26">
        <f t="shared" si="102"/>
        <v>45292</v>
      </c>
      <c r="P1103" t="str">
        <f>IF(AND('Customer LTV'!$D$5&gt;=$N1103,'Customer LTV'!$D$5&lt;$O1103),"Y","N")</f>
        <v>N</v>
      </c>
      <c r="Q1103" t="str">
        <f>IF(AND('Customer LTV'!$D$6&gt;=$N1103,'Customer LTV'!$D$6&lt;$O1103),"Y","N")</f>
        <v>N</v>
      </c>
      <c r="R1103" t="str">
        <f>INDEX(customers!$F:$F,MATCH(subscriptions!$B1103,customers!$A:$A,0))</f>
        <v>Tech</v>
      </c>
      <c r="S1103" t="str">
        <f>INDEX(customers!$I:$I,MATCH(subscriptions!$B1103,customers!$A:$A,0))</f>
        <v>Affiliate</v>
      </c>
    </row>
    <row r="1104" spans="1:19" x14ac:dyDescent="0.25">
      <c r="A1104" t="s">
        <v>755</v>
      </c>
      <c r="B1104" t="s">
        <v>696</v>
      </c>
      <c r="C1104" t="s">
        <v>18</v>
      </c>
      <c r="D1104" t="s">
        <v>4</v>
      </c>
      <c r="E1104" s="26">
        <v>45323</v>
      </c>
      <c r="F1104" s="26">
        <v>45353</v>
      </c>
      <c r="G1104" t="s">
        <v>53</v>
      </c>
      <c r="H1104">
        <v>135</v>
      </c>
      <c r="I1104" s="26">
        <f t="shared" si="103"/>
        <v>44579</v>
      </c>
      <c r="J1104" s="26">
        <f t="shared" si="104"/>
        <v>45354</v>
      </c>
      <c r="K1104" s="26" t="str">
        <f t="shared" si="105"/>
        <v>Basic</v>
      </c>
      <c r="L1104" s="26" t="str">
        <f t="shared" si="106"/>
        <v>Monthly</v>
      </c>
      <c r="M1104" s="26">
        <f t="shared" si="107"/>
        <v>44562</v>
      </c>
      <c r="N1104" s="26">
        <f t="shared" si="102"/>
        <v>45323</v>
      </c>
      <c r="O1104" s="26">
        <f t="shared" si="102"/>
        <v>45352</v>
      </c>
      <c r="P1104" t="str">
        <f>IF(AND('Customer LTV'!$D$5&gt;=$N1104,'Customer LTV'!$D$5&lt;$O1104),"Y","N")</f>
        <v>N</v>
      </c>
      <c r="Q1104" t="str">
        <f>IF(AND('Customer LTV'!$D$6&gt;=$N1104,'Customer LTV'!$D$6&lt;$O1104),"Y","N")</f>
        <v>N</v>
      </c>
      <c r="R1104" t="str">
        <f>INDEX(customers!$F:$F,MATCH(subscriptions!$B1104,customers!$A:$A,0))</f>
        <v>Tech</v>
      </c>
      <c r="S1104" t="str">
        <f>INDEX(customers!$I:$I,MATCH(subscriptions!$B1104,customers!$A:$A,0))</f>
        <v>Affiliate</v>
      </c>
    </row>
    <row r="1105" spans="1:19" x14ac:dyDescent="0.25">
      <c r="A1105" t="s">
        <v>758</v>
      </c>
      <c r="B1105" t="s">
        <v>696</v>
      </c>
      <c r="C1105" t="s">
        <v>18</v>
      </c>
      <c r="D1105" t="s">
        <v>4</v>
      </c>
      <c r="E1105" s="26">
        <v>45354</v>
      </c>
      <c r="F1105" s="26">
        <v>45365</v>
      </c>
      <c r="G1105" t="s">
        <v>56</v>
      </c>
      <c r="H1105">
        <v>135</v>
      </c>
      <c r="I1105" s="26">
        <f t="shared" si="103"/>
        <v>44579</v>
      </c>
      <c r="J1105" s="26">
        <f t="shared" si="104"/>
        <v>45354</v>
      </c>
      <c r="K1105" s="26" t="str">
        <f t="shared" si="105"/>
        <v>Basic</v>
      </c>
      <c r="L1105" s="26" t="str">
        <f t="shared" si="106"/>
        <v>Monthly</v>
      </c>
      <c r="M1105" s="26">
        <f t="shared" si="107"/>
        <v>44562</v>
      </c>
      <c r="N1105" s="26">
        <f t="shared" si="102"/>
        <v>45352</v>
      </c>
      <c r="O1105" s="26">
        <f t="shared" si="102"/>
        <v>45352</v>
      </c>
      <c r="P1105" t="str">
        <f>IF(AND('Customer LTV'!$D$5&gt;=$N1105,'Customer LTV'!$D$5&lt;$O1105),"Y","N")</f>
        <v>N</v>
      </c>
      <c r="Q1105" t="str">
        <f>IF(AND('Customer LTV'!$D$6&gt;=$N1105,'Customer LTV'!$D$6&lt;$O1105),"Y","N")</f>
        <v>N</v>
      </c>
      <c r="R1105" t="str">
        <f>INDEX(customers!$F:$F,MATCH(subscriptions!$B1105,customers!$A:$A,0))</f>
        <v>Tech</v>
      </c>
      <c r="S1105" t="str">
        <f>INDEX(customers!$I:$I,MATCH(subscriptions!$B1105,customers!$A:$A,0))</f>
        <v>Affiliate</v>
      </c>
    </row>
    <row r="1106" spans="1:19" x14ac:dyDescent="0.25">
      <c r="A1106" t="s">
        <v>1898</v>
      </c>
      <c r="B1106" t="s">
        <v>1897</v>
      </c>
      <c r="C1106" t="s">
        <v>17</v>
      </c>
      <c r="D1106" t="s">
        <v>4</v>
      </c>
      <c r="E1106" s="26">
        <v>45025</v>
      </c>
      <c r="F1106" s="26">
        <v>45055</v>
      </c>
      <c r="G1106" t="s">
        <v>53</v>
      </c>
      <c r="H1106">
        <v>75</v>
      </c>
      <c r="I1106" s="26">
        <f t="shared" si="103"/>
        <v>45025</v>
      </c>
      <c r="J1106" s="26">
        <f t="shared" si="104"/>
        <v>45490</v>
      </c>
      <c r="K1106" s="26" t="str">
        <f t="shared" si="105"/>
        <v>Basic</v>
      </c>
      <c r="L1106" s="26" t="str">
        <f t="shared" si="106"/>
        <v>Monthly</v>
      </c>
      <c r="M1106" s="26">
        <f t="shared" si="107"/>
        <v>45017</v>
      </c>
      <c r="N1106" s="26">
        <f t="shared" si="102"/>
        <v>45017</v>
      </c>
      <c r="O1106" s="26">
        <f t="shared" si="102"/>
        <v>45047</v>
      </c>
      <c r="P1106" t="str">
        <f>IF(AND('Customer LTV'!$D$5&gt;=$N1106,'Customer LTV'!$D$5&lt;$O1106),"Y","N")</f>
        <v>N</v>
      </c>
      <c r="Q1106" t="str">
        <f>IF(AND('Customer LTV'!$D$6&gt;=$N1106,'Customer LTV'!$D$6&lt;$O1106),"Y","N")</f>
        <v>N</v>
      </c>
      <c r="R1106" t="str">
        <f>INDEX(customers!$F:$F,MATCH(subscriptions!$B1106,customers!$A:$A,0))</f>
        <v>Healthcare</v>
      </c>
      <c r="S1106" t="str">
        <f>INDEX(customers!$I:$I,MATCH(subscriptions!$B1106,customers!$A:$A,0))</f>
        <v>Social Media</v>
      </c>
    </row>
    <row r="1107" spans="1:19" x14ac:dyDescent="0.25">
      <c r="A1107" t="s">
        <v>1901</v>
      </c>
      <c r="B1107" t="s">
        <v>1897</v>
      </c>
      <c r="C1107" t="s">
        <v>17</v>
      </c>
      <c r="D1107" t="s">
        <v>4</v>
      </c>
      <c r="E1107" s="26">
        <v>45056</v>
      </c>
      <c r="F1107" s="26">
        <v>45086</v>
      </c>
      <c r="G1107" t="s">
        <v>53</v>
      </c>
      <c r="H1107">
        <v>75</v>
      </c>
      <c r="I1107" s="26">
        <f t="shared" si="103"/>
        <v>45025</v>
      </c>
      <c r="J1107" s="26">
        <f t="shared" si="104"/>
        <v>45490</v>
      </c>
      <c r="K1107" s="26" t="str">
        <f t="shared" si="105"/>
        <v>Basic</v>
      </c>
      <c r="L1107" s="26" t="str">
        <f t="shared" si="106"/>
        <v>Monthly</v>
      </c>
      <c r="M1107" s="26">
        <f t="shared" si="107"/>
        <v>45017</v>
      </c>
      <c r="N1107" s="26">
        <f t="shared" ref="N1107:O1170" si="108">EOMONTH(E1107,-1)+1</f>
        <v>45047</v>
      </c>
      <c r="O1107" s="26">
        <f t="shared" si="108"/>
        <v>45078</v>
      </c>
      <c r="P1107" t="str">
        <f>IF(AND('Customer LTV'!$D$5&gt;=$N1107,'Customer LTV'!$D$5&lt;$O1107),"Y","N")</f>
        <v>N</v>
      </c>
      <c r="Q1107" t="str">
        <f>IF(AND('Customer LTV'!$D$6&gt;=$N1107,'Customer LTV'!$D$6&lt;$O1107),"Y","N")</f>
        <v>N</v>
      </c>
      <c r="R1107" t="str">
        <f>INDEX(customers!$F:$F,MATCH(subscriptions!$B1107,customers!$A:$A,0))</f>
        <v>Healthcare</v>
      </c>
      <c r="S1107" t="str">
        <f>INDEX(customers!$I:$I,MATCH(subscriptions!$B1107,customers!$A:$A,0))</f>
        <v>Social Media</v>
      </c>
    </row>
    <row r="1108" spans="1:19" x14ac:dyDescent="0.25">
      <c r="A1108" t="s">
        <v>1903</v>
      </c>
      <c r="B1108" t="s">
        <v>1897</v>
      </c>
      <c r="C1108" t="s">
        <v>17</v>
      </c>
      <c r="D1108" t="s">
        <v>4</v>
      </c>
      <c r="E1108" s="26">
        <v>45087</v>
      </c>
      <c r="F1108" s="26">
        <v>45117</v>
      </c>
      <c r="G1108" t="s">
        <v>53</v>
      </c>
      <c r="H1108">
        <v>75</v>
      </c>
      <c r="I1108" s="26">
        <f t="shared" si="103"/>
        <v>45025</v>
      </c>
      <c r="J1108" s="26">
        <f t="shared" si="104"/>
        <v>45490</v>
      </c>
      <c r="K1108" s="26" t="str">
        <f t="shared" si="105"/>
        <v>Basic</v>
      </c>
      <c r="L1108" s="26" t="str">
        <f t="shared" si="106"/>
        <v>Monthly</v>
      </c>
      <c r="M1108" s="26">
        <f t="shared" si="107"/>
        <v>45017</v>
      </c>
      <c r="N1108" s="26">
        <f t="shared" si="108"/>
        <v>45078</v>
      </c>
      <c r="O1108" s="26">
        <f t="shared" si="108"/>
        <v>45108</v>
      </c>
      <c r="P1108" t="str">
        <f>IF(AND('Customer LTV'!$D$5&gt;=$N1108,'Customer LTV'!$D$5&lt;$O1108),"Y","N")</f>
        <v>N</v>
      </c>
      <c r="Q1108" t="str">
        <f>IF(AND('Customer LTV'!$D$6&gt;=$N1108,'Customer LTV'!$D$6&lt;$O1108),"Y","N")</f>
        <v>N</v>
      </c>
      <c r="R1108" t="str">
        <f>INDEX(customers!$F:$F,MATCH(subscriptions!$B1108,customers!$A:$A,0))</f>
        <v>Healthcare</v>
      </c>
      <c r="S1108" t="str">
        <f>INDEX(customers!$I:$I,MATCH(subscriptions!$B1108,customers!$A:$A,0))</f>
        <v>Social Media</v>
      </c>
    </row>
    <row r="1109" spans="1:19" x14ac:dyDescent="0.25">
      <c r="A1109" t="s">
        <v>1906</v>
      </c>
      <c r="B1109" t="s">
        <v>1897</v>
      </c>
      <c r="C1109" t="s">
        <v>17</v>
      </c>
      <c r="D1109" t="s">
        <v>4</v>
      </c>
      <c r="E1109" s="26">
        <v>45118</v>
      </c>
      <c r="F1109" s="26">
        <v>45148</v>
      </c>
      <c r="G1109" t="s">
        <v>53</v>
      </c>
      <c r="H1109">
        <v>75</v>
      </c>
      <c r="I1109" s="26">
        <f t="shared" si="103"/>
        <v>45025</v>
      </c>
      <c r="J1109" s="26">
        <f t="shared" si="104"/>
        <v>45490</v>
      </c>
      <c r="K1109" s="26" t="str">
        <f t="shared" si="105"/>
        <v>Basic</v>
      </c>
      <c r="L1109" s="26" t="str">
        <f t="shared" si="106"/>
        <v>Monthly</v>
      </c>
      <c r="M1109" s="26">
        <f t="shared" si="107"/>
        <v>45017</v>
      </c>
      <c r="N1109" s="26">
        <f t="shared" si="108"/>
        <v>45108</v>
      </c>
      <c r="O1109" s="26">
        <f t="shared" si="108"/>
        <v>45139</v>
      </c>
      <c r="P1109" t="str">
        <f>IF(AND('Customer LTV'!$D$5&gt;=$N1109,'Customer LTV'!$D$5&lt;$O1109),"Y","N")</f>
        <v>N</v>
      </c>
      <c r="Q1109" t="str">
        <f>IF(AND('Customer LTV'!$D$6&gt;=$N1109,'Customer LTV'!$D$6&lt;$O1109),"Y","N")</f>
        <v>N</v>
      </c>
      <c r="R1109" t="str">
        <f>INDEX(customers!$F:$F,MATCH(subscriptions!$B1109,customers!$A:$A,0))</f>
        <v>Healthcare</v>
      </c>
      <c r="S1109" t="str">
        <f>INDEX(customers!$I:$I,MATCH(subscriptions!$B1109,customers!$A:$A,0))</f>
        <v>Social Media</v>
      </c>
    </row>
    <row r="1110" spans="1:19" x14ac:dyDescent="0.25">
      <c r="A1110" t="s">
        <v>1908</v>
      </c>
      <c r="B1110" t="s">
        <v>1897</v>
      </c>
      <c r="C1110" t="s">
        <v>17</v>
      </c>
      <c r="D1110" t="s">
        <v>4</v>
      </c>
      <c r="E1110" s="26">
        <v>45149</v>
      </c>
      <c r="F1110" s="26">
        <v>45179</v>
      </c>
      <c r="G1110" t="s">
        <v>53</v>
      </c>
      <c r="H1110">
        <v>75</v>
      </c>
      <c r="I1110" s="26">
        <f t="shared" si="103"/>
        <v>45025</v>
      </c>
      <c r="J1110" s="26">
        <f t="shared" si="104"/>
        <v>45490</v>
      </c>
      <c r="K1110" s="26" t="str">
        <f t="shared" si="105"/>
        <v>Basic</v>
      </c>
      <c r="L1110" s="26" t="str">
        <f t="shared" si="106"/>
        <v>Monthly</v>
      </c>
      <c r="M1110" s="26">
        <f t="shared" si="107"/>
        <v>45017</v>
      </c>
      <c r="N1110" s="26">
        <f t="shared" si="108"/>
        <v>45139</v>
      </c>
      <c r="O1110" s="26">
        <f t="shared" si="108"/>
        <v>45170</v>
      </c>
      <c r="P1110" t="str">
        <f>IF(AND('Customer LTV'!$D$5&gt;=$N1110,'Customer LTV'!$D$5&lt;$O1110),"Y","N")</f>
        <v>N</v>
      </c>
      <c r="Q1110" t="str">
        <f>IF(AND('Customer LTV'!$D$6&gt;=$N1110,'Customer LTV'!$D$6&lt;$O1110),"Y","N")</f>
        <v>N</v>
      </c>
      <c r="R1110" t="str">
        <f>INDEX(customers!$F:$F,MATCH(subscriptions!$B1110,customers!$A:$A,0))</f>
        <v>Healthcare</v>
      </c>
      <c r="S1110" t="str">
        <f>INDEX(customers!$I:$I,MATCH(subscriptions!$B1110,customers!$A:$A,0))</f>
        <v>Social Media</v>
      </c>
    </row>
    <row r="1111" spans="1:19" x14ac:dyDescent="0.25">
      <c r="A1111" t="s">
        <v>1910</v>
      </c>
      <c r="B1111" t="s">
        <v>1897</v>
      </c>
      <c r="C1111" t="s">
        <v>17</v>
      </c>
      <c r="D1111" t="s">
        <v>4</v>
      </c>
      <c r="E1111" s="26">
        <v>45180</v>
      </c>
      <c r="F1111" s="26">
        <v>45210</v>
      </c>
      <c r="G1111" t="s">
        <v>53</v>
      </c>
      <c r="H1111">
        <v>75</v>
      </c>
      <c r="I1111" s="26">
        <f t="shared" si="103"/>
        <v>45025</v>
      </c>
      <c r="J1111" s="26">
        <f t="shared" si="104"/>
        <v>45490</v>
      </c>
      <c r="K1111" s="26" t="str">
        <f t="shared" si="105"/>
        <v>Basic</v>
      </c>
      <c r="L1111" s="26" t="str">
        <f t="shared" si="106"/>
        <v>Monthly</v>
      </c>
      <c r="M1111" s="26">
        <f t="shared" si="107"/>
        <v>45017</v>
      </c>
      <c r="N1111" s="26">
        <f t="shared" si="108"/>
        <v>45170</v>
      </c>
      <c r="O1111" s="26">
        <f t="shared" si="108"/>
        <v>45200</v>
      </c>
      <c r="P1111" t="str">
        <f>IF(AND('Customer LTV'!$D$5&gt;=$N1111,'Customer LTV'!$D$5&lt;$O1111),"Y","N")</f>
        <v>N</v>
      </c>
      <c r="Q1111" t="str">
        <f>IF(AND('Customer LTV'!$D$6&gt;=$N1111,'Customer LTV'!$D$6&lt;$O1111),"Y","N")</f>
        <v>N</v>
      </c>
      <c r="R1111" t="str">
        <f>INDEX(customers!$F:$F,MATCH(subscriptions!$B1111,customers!$A:$A,0))</f>
        <v>Healthcare</v>
      </c>
      <c r="S1111" t="str">
        <f>INDEX(customers!$I:$I,MATCH(subscriptions!$B1111,customers!$A:$A,0))</f>
        <v>Social Media</v>
      </c>
    </row>
    <row r="1112" spans="1:19" x14ac:dyDescent="0.25">
      <c r="A1112" t="s">
        <v>1913</v>
      </c>
      <c r="B1112" t="s">
        <v>1897</v>
      </c>
      <c r="C1112" t="s">
        <v>17</v>
      </c>
      <c r="D1112" t="s">
        <v>4</v>
      </c>
      <c r="E1112" s="26">
        <v>45211</v>
      </c>
      <c r="F1112" s="26">
        <v>45241</v>
      </c>
      <c r="G1112" t="s">
        <v>53</v>
      </c>
      <c r="H1112">
        <v>75</v>
      </c>
      <c r="I1112" s="26">
        <f t="shared" si="103"/>
        <v>45025</v>
      </c>
      <c r="J1112" s="26">
        <f t="shared" si="104"/>
        <v>45490</v>
      </c>
      <c r="K1112" s="26" t="str">
        <f t="shared" si="105"/>
        <v>Basic</v>
      </c>
      <c r="L1112" s="26" t="str">
        <f t="shared" si="106"/>
        <v>Monthly</v>
      </c>
      <c r="M1112" s="26">
        <f t="shared" si="107"/>
        <v>45017</v>
      </c>
      <c r="N1112" s="26">
        <f t="shared" si="108"/>
        <v>45200</v>
      </c>
      <c r="O1112" s="26">
        <f t="shared" si="108"/>
        <v>45231</v>
      </c>
      <c r="P1112" t="str">
        <f>IF(AND('Customer LTV'!$D$5&gt;=$N1112,'Customer LTV'!$D$5&lt;$O1112),"Y","N")</f>
        <v>N</v>
      </c>
      <c r="Q1112" t="str">
        <f>IF(AND('Customer LTV'!$D$6&gt;=$N1112,'Customer LTV'!$D$6&lt;$O1112),"Y","N")</f>
        <v>N</v>
      </c>
      <c r="R1112" t="str">
        <f>INDEX(customers!$F:$F,MATCH(subscriptions!$B1112,customers!$A:$A,0))</f>
        <v>Healthcare</v>
      </c>
      <c r="S1112" t="str">
        <f>INDEX(customers!$I:$I,MATCH(subscriptions!$B1112,customers!$A:$A,0))</f>
        <v>Social Media</v>
      </c>
    </row>
    <row r="1113" spans="1:19" x14ac:dyDescent="0.25">
      <c r="A1113" t="s">
        <v>1915</v>
      </c>
      <c r="B1113" t="s">
        <v>1897</v>
      </c>
      <c r="C1113" t="s">
        <v>17</v>
      </c>
      <c r="D1113" t="s">
        <v>4</v>
      </c>
      <c r="E1113" s="26">
        <v>45242</v>
      </c>
      <c r="F1113" s="26">
        <v>45272</v>
      </c>
      <c r="G1113" t="s">
        <v>53</v>
      </c>
      <c r="H1113">
        <v>75</v>
      </c>
      <c r="I1113" s="26">
        <f t="shared" si="103"/>
        <v>45025</v>
      </c>
      <c r="J1113" s="26">
        <f t="shared" si="104"/>
        <v>45490</v>
      </c>
      <c r="K1113" s="26" t="str">
        <f t="shared" si="105"/>
        <v>Basic</v>
      </c>
      <c r="L1113" s="26" t="str">
        <f t="shared" si="106"/>
        <v>Monthly</v>
      </c>
      <c r="M1113" s="26">
        <f t="shared" si="107"/>
        <v>45017</v>
      </c>
      <c r="N1113" s="26">
        <f t="shared" si="108"/>
        <v>45231</v>
      </c>
      <c r="O1113" s="26">
        <f t="shared" si="108"/>
        <v>45261</v>
      </c>
      <c r="P1113" t="str">
        <f>IF(AND('Customer LTV'!$D$5&gt;=$N1113,'Customer LTV'!$D$5&lt;$O1113),"Y","N")</f>
        <v>N</v>
      </c>
      <c r="Q1113" t="str">
        <f>IF(AND('Customer LTV'!$D$6&gt;=$N1113,'Customer LTV'!$D$6&lt;$O1113),"Y","N")</f>
        <v>N</v>
      </c>
      <c r="R1113" t="str">
        <f>INDEX(customers!$F:$F,MATCH(subscriptions!$B1113,customers!$A:$A,0))</f>
        <v>Healthcare</v>
      </c>
      <c r="S1113" t="str">
        <f>INDEX(customers!$I:$I,MATCH(subscriptions!$B1113,customers!$A:$A,0))</f>
        <v>Social Media</v>
      </c>
    </row>
    <row r="1114" spans="1:19" x14ac:dyDescent="0.25">
      <c r="A1114" t="s">
        <v>1918</v>
      </c>
      <c r="B1114" t="s">
        <v>1897</v>
      </c>
      <c r="C1114" t="s">
        <v>17</v>
      </c>
      <c r="D1114" t="s">
        <v>4</v>
      </c>
      <c r="E1114" s="26">
        <v>45273</v>
      </c>
      <c r="F1114" s="26">
        <v>45303</v>
      </c>
      <c r="G1114" t="s">
        <v>53</v>
      </c>
      <c r="H1114">
        <v>75</v>
      </c>
      <c r="I1114" s="26">
        <f t="shared" si="103"/>
        <v>45025</v>
      </c>
      <c r="J1114" s="26">
        <f t="shared" si="104"/>
        <v>45490</v>
      </c>
      <c r="K1114" s="26" t="str">
        <f t="shared" si="105"/>
        <v>Basic</v>
      </c>
      <c r="L1114" s="26" t="str">
        <f t="shared" si="106"/>
        <v>Monthly</v>
      </c>
      <c r="M1114" s="26">
        <f t="shared" si="107"/>
        <v>45017</v>
      </c>
      <c r="N1114" s="26">
        <f t="shared" si="108"/>
        <v>45261</v>
      </c>
      <c r="O1114" s="26">
        <f t="shared" si="108"/>
        <v>45292</v>
      </c>
      <c r="P1114" t="str">
        <f>IF(AND('Customer LTV'!$D$5&gt;=$N1114,'Customer LTV'!$D$5&lt;$O1114),"Y","N")</f>
        <v>N</v>
      </c>
      <c r="Q1114" t="str">
        <f>IF(AND('Customer LTV'!$D$6&gt;=$N1114,'Customer LTV'!$D$6&lt;$O1114),"Y","N")</f>
        <v>Y</v>
      </c>
      <c r="R1114" t="str">
        <f>INDEX(customers!$F:$F,MATCH(subscriptions!$B1114,customers!$A:$A,0))</f>
        <v>Healthcare</v>
      </c>
      <c r="S1114" t="str">
        <f>INDEX(customers!$I:$I,MATCH(subscriptions!$B1114,customers!$A:$A,0))</f>
        <v>Social Media</v>
      </c>
    </row>
    <row r="1115" spans="1:19" x14ac:dyDescent="0.25">
      <c r="A1115" t="s">
        <v>1920</v>
      </c>
      <c r="B1115" t="s">
        <v>1897</v>
      </c>
      <c r="C1115" t="s">
        <v>17</v>
      </c>
      <c r="D1115" t="s">
        <v>4</v>
      </c>
      <c r="E1115" s="26">
        <v>45304</v>
      </c>
      <c r="F1115" s="26">
        <v>45334</v>
      </c>
      <c r="G1115" t="s">
        <v>53</v>
      </c>
      <c r="H1115">
        <v>75</v>
      </c>
      <c r="I1115" s="26">
        <f t="shared" si="103"/>
        <v>45025</v>
      </c>
      <c r="J1115" s="26">
        <f t="shared" si="104"/>
        <v>45490</v>
      </c>
      <c r="K1115" s="26" t="str">
        <f t="shared" si="105"/>
        <v>Basic</v>
      </c>
      <c r="L1115" s="26" t="str">
        <f t="shared" si="106"/>
        <v>Monthly</v>
      </c>
      <c r="M1115" s="26">
        <f t="shared" si="107"/>
        <v>45017</v>
      </c>
      <c r="N1115" s="26">
        <f t="shared" si="108"/>
        <v>45292</v>
      </c>
      <c r="O1115" s="26">
        <f t="shared" si="108"/>
        <v>45323</v>
      </c>
      <c r="P1115" t="str">
        <f>IF(AND('Customer LTV'!$D$5&gt;=$N1115,'Customer LTV'!$D$5&lt;$O1115),"Y","N")</f>
        <v>N</v>
      </c>
      <c r="Q1115" t="str">
        <f>IF(AND('Customer LTV'!$D$6&gt;=$N1115,'Customer LTV'!$D$6&lt;$O1115),"Y","N")</f>
        <v>N</v>
      </c>
      <c r="R1115" t="str">
        <f>INDEX(customers!$F:$F,MATCH(subscriptions!$B1115,customers!$A:$A,0))</f>
        <v>Healthcare</v>
      </c>
      <c r="S1115" t="str">
        <f>INDEX(customers!$I:$I,MATCH(subscriptions!$B1115,customers!$A:$A,0))</f>
        <v>Social Media</v>
      </c>
    </row>
    <row r="1116" spans="1:19" x14ac:dyDescent="0.25">
      <c r="A1116" t="s">
        <v>1922</v>
      </c>
      <c r="B1116" t="s">
        <v>1897</v>
      </c>
      <c r="C1116" t="s">
        <v>17</v>
      </c>
      <c r="D1116" t="s">
        <v>4</v>
      </c>
      <c r="E1116" s="26">
        <v>45335</v>
      </c>
      <c r="F1116" s="26">
        <v>45365</v>
      </c>
      <c r="G1116" t="s">
        <v>53</v>
      </c>
      <c r="H1116">
        <v>75</v>
      </c>
      <c r="I1116" s="26">
        <f t="shared" si="103"/>
        <v>45025</v>
      </c>
      <c r="J1116" s="26">
        <f t="shared" si="104"/>
        <v>45490</v>
      </c>
      <c r="K1116" s="26" t="str">
        <f t="shared" si="105"/>
        <v>Basic</v>
      </c>
      <c r="L1116" s="26" t="str">
        <f t="shared" si="106"/>
        <v>Monthly</v>
      </c>
      <c r="M1116" s="26">
        <f t="shared" si="107"/>
        <v>45017</v>
      </c>
      <c r="N1116" s="26">
        <f t="shared" si="108"/>
        <v>45323</v>
      </c>
      <c r="O1116" s="26">
        <f t="shared" si="108"/>
        <v>45352</v>
      </c>
      <c r="P1116" t="str">
        <f>IF(AND('Customer LTV'!$D$5&gt;=$N1116,'Customer LTV'!$D$5&lt;$O1116),"Y","N")</f>
        <v>N</v>
      </c>
      <c r="Q1116" t="str">
        <f>IF(AND('Customer LTV'!$D$6&gt;=$N1116,'Customer LTV'!$D$6&lt;$O1116),"Y","N")</f>
        <v>N</v>
      </c>
      <c r="R1116" t="str">
        <f>INDEX(customers!$F:$F,MATCH(subscriptions!$B1116,customers!$A:$A,0))</f>
        <v>Healthcare</v>
      </c>
      <c r="S1116" t="str">
        <f>INDEX(customers!$I:$I,MATCH(subscriptions!$B1116,customers!$A:$A,0))</f>
        <v>Social Media</v>
      </c>
    </row>
    <row r="1117" spans="1:19" x14ac:dyDescent="0.25">
      <c r="A1117" t="s">
        <v>1925</v>
      </c>
      <c r="B1117" t="s">
        <v>1897</v>
      </c>
      <c r="C1117" t="s">
        <v>17</v>
      </c>
      <c r="D1117" t="s">
        <v>4</v>
      </c>
      <c r="E1117" s="26">
        <v>45366</v>
      </c>
      <c r="F1117" s="26">
        <v>45396</v>
      </c>
      <c r="G1117" t="s">
        <v>53</v>
      </c>
      <c r="H1117">
        <v>75</v>
      </c>
      <c r="I1117" s="26">
        <f t="shared" si="103"/>
        <v>45025</v>
      </c>
      <c r="J1117" s="26">
        <f t="shared" si="104"/>
        <v>45490</v>
      </c>
      <c r="K1117" s="26" t="str">
        <f t="shared" si="105"/>
        <v>Basic</v>
      </c>
      <c r="L1117" s="26" t="str">
        <f t="shared" si="106"/>
        <v>Monthly</v>
      </c>
      <c r="M1117" s="26">
        <f t="shared" si="107"/>
        <v>45017</v>
      </c>
      <c r="N1117" s="26">
        <f t="shared" si="108"/>
        <v>45352</v>
      </c>
      <c r="O1117" s="26">
        <f t="shared" si="108"/>
        <v>45383</v>
      </c>
      <c r="P1117" t="str">
        <f>IF(AND('Customer LTV'!$D$5&gt;=$N1117,'Customer LTV'!$D$5&lt;$O1117),"Y","N")</f>
        <v>N</v>
      </c>
      <c r="Q1117" t="str">
        <f>IF(AND('Customer LTV'!$D$6&gt;=$N1117,'Customer LTV'!$D$6&lt;$O1117),"Y","N")</f>
        <v>N</v>
      </c>
      <c r="R1117" t="str">
        <f>INDEX(customers!$F:$F,MATCH(subscriptions!$B1117,customers!$A:$A,0))</f>
        <v>Healthcare</v>
      </c>
      <c r="S1117" t="str">
        <f>INDEX(customers!$I:$I,MATCH(subscriptions!$B1117,customers!$A:$A,0))</f>
        <v>Social Media</v>
      </c>
    </row>
    <row r="1118" spans="1:19" x14ac:dyDescent="0.25">
      <c r="A1118" t="s">
        <v>1927</v>
      </c>
      <c r="B1118" t="s">
        <v>1897</v>
      </c>
      <c r="C1118" t="s">
        <v>17</v>
      </c>
      <c r="D1118" t="s">
        <v>4</v>
      </c>
      <c r="E1118" s="26">
        <v>45397</v>
      </c>
      <c r="F1118" s="26">
        <v>45427</v>
      </c>
      <c r="G1118" t="s">
        <v>53</v>
      </c>
      <c r="H1118">
        <v>75</v>
      </c>
      <c r="I1118" s="26">
        <f t="shared" si="103"/>
        <v>45025</v>
      </c>
      <c r="J1118" s="26">
        <f t="shared" si="104"/>
        <v>45490</v>
      </c>
      <c r="K1118" s="26" t="str">
        <f t="shared" si="105"/>
        <v>Basic</v>
      </c>
      <c r="L1118" s="26" t="str">
        <f t="shared" si="106"/>
        <v>Monthly</v>
      </c>
      <c r="M1118" s="26">
        <f t="shared" si="107"/>
        <v>45017</v>
      </c>
      <c r="N1118" s="26">
        <f t="shared" si="108"/>
        <v>45383</v>
      </c>
      <c r="O1118" s="26">
        <f t="shared" si="108"/>
        <v>45413</v>
      </c>
      <c r="P1118" t="str">
        <f>IF(AND('Customer LTV'!$D$5&gt;=$N1118,'Customer LTV'!$D$5&lt;$O1118),"Y","N")</f>
        <v>N</v>
      </c>
      <c r="Q1118" t="str">
        <f>IF(AND('Customer LTV'!$D$6&gt;=$N1118,'Customer LTV'!$D$6&lt;$O1118),"Y","N")</f>
        <v>N</v>
      </c>
      <c r="R1118" t="str">
        <f>INDEX(customers!$F:$F,MATCH(subscriptions!$B1118,customers!$A:$A,0))</f>
        <v>Healthcare</v>
      </c>
      <c r="S1118" t="str">
        <f>INDEX(customers!$I:$I,MATCH(subscriptions!$B1118,customers!$A:$A,0))</f>
        <v>Social Media</v>
      </c>
    </row>
    <row r="1119" spans="1:19" x14ac:dyDescent="0.25">
      <c r="A1119" t="s">
        <v>1930</v>
      </c>
      <c r="B1119" t="s">
        <v>1897</v>
      </c>
      <c r="C1119" t="s">
        <v>17</v>
      </c>
      <c r="D1119" t="s">
        <v>4</v>
      </c>
      <c r="E1119" s="26">
        <v>45428</v>
      </c>
      <c r="F1119" s="26">
        <v>45458</v>
      </c>
      <c r="G1119" t="s">
        <v>53</v>
      </c>
      <c r="H1119">
        <v>75</v>
      </c>
      <c r="I1119" s="26">
        <f t="shared" si="103"/>
        <v>45025</v>
      </c>
      <c r="J1119" s="26">
        <f t="shared" si="104"/>
        <v>45490</v>
      </c>
      <c r="K1119" s="26" t="str">
        <f t="shared" si="105"/>
        <v>Basic</v>
      </c>
      <c r="L1119" s="26" t="str">
        <f t="shared" si="106"/>
        <v>Monthly</v>
      </c>
      <c r="M1119" s="26">
        <f t="shared" si="107"/>
        <v>45017</v>
      </c>
      <c r="N1119" s="26">
        <f t="shared" si="108"/>
        <v>45413</v>
      </c>
      <c r="O1119" s="26">
        <f t="shared" si="108"/>
        <v>45444</v>
      </c>
      <c r="P1119" t="str">
        <f>IF(AND('Customer LTV'!$D$5&gt;=$N1119,'Customer LTV'!$D$5&lt;$O1119),"Y","N")</f>
        <v>N</v>
      </c>
      <c r="Q1119" t="str">
        <f>IF(AND('Customer LTV'!$D$6&gt;=$N1119,'Customer LTV'!$D$6&lt;$O1119),"Y","N")</f>
        <v>N</v>
      </c>
      <c r="R1119" t="str">
        <f>INDEX(customers!$F:$F,MATCH(subscriptions!$B1119,customers!$A:$A,0))</f>
        <v>Healthcare</v>
      </c>
      <c r="S1119" t="str">
        <f>INDEX(customers!$I:$I,MATCH(subscriptions!$B1119,customers!$A:$A,0))</f>
        <v>Social Media</v>
      </c>
    </row>
    <row r="1120" spans="1:19" x14ac:dyDescent="0.25">
      <c r="A1120" t="s">
        <v>1932</v>
      </c>
      <c r="B1120" t="s">
        <v>1897</v>
      </c>
      <c r="C1120" t="s">
        <v>17</v>
      </c>
      <c r="D1120" t="s">
        <v>4</v>
      </c>
      <c r="E1120" s="26">
        <v>45459</v>
      </c>
      <c r="F1120" s="26">
        <v>45489</v>
      </c>
      <c r="G1120" t="s">
        <v>55</v>
      </c>
      <c r="H1120">
        <v>75</v>
      </c>
      <c r="I1120" s="26">
        <f t="shared" si="103"/>
        <v>45025</v>
      </c>
      <c r="J1120" s="26">
        <f t="shared" si="104"/>
        <v>45490</v>
      </c>
      <c r="K1120" s="26" t="str">
        <f t="shared" si="105"/>
        <v>Basic</v>
      </c>
      <c r="L1120" s="26" t="str">
        <f t="shared" si="106"/>
        <v>Monthly</v>
      </c>
      <c r="M1120" s="26">
        <f t="shared" si="107"/>
        <v>45017</v>
      </c>
      <c r="N1120" s="26">
        <f t="shared" si="108"/>
        <v>45444</v>
      </c>
      <c r="O1120" s="26">
        <f t="shared" si="108"/>
        <v>45474</v>
      </c>
      <c r="P1120" t="str">
        <f>IF(AND('Customer LTV'!$D$5&gt;=$N1120,'Customer LTV'!$D$5&lt;$O1120),"Y","N")</f>
        <v>N</v>
      </c>
      <c r="Q1120" t="str">
        <f>IF(AND('Customer LTV'!$D$6&gt;=$N1120,'Customer LTV'!$D$6&lt;$O1120),"Y","N")</f>
        <v>N</v>
      </c>
      <c r="R1120" t="str">
        <f>INDEX(customers!$F:$F,MATCH(subscriptions!$B1120,customers!$A:$A,0))</f>
        <v>Healthcare</v>
      </c>
      <c r="S1120" t="str">
        <f>INDEX(customers!$I:$I,MATCH(subscriptions!$B1120,customers!$A:$A,0))</f>
        <v>Social Media</v>
      </c>
    </row>
    <row r="1121" spans="1:19" x14ac:dyDescent="0.25">
      <c r="A1121" t="s">
        <v>1935</v>
      </c>
      <c r="B1121" t="s">
        <v>1897</v>
      </c>
      <c r="C1121" t="s">
        <v>18</v>
      </c>
      <c r="D1121" t="s">
        <v>4</v>
      </c>
      <c r="E1121" s="26">
        <v>45490</v>
      </c>
      <c r="F1121" s="26">
        <v>45514</v>
      </c>
      <c r="G1121" t="s">
        <v>56</v>
      </c>
      <c r="H1121">
        <v>135</v>
      </c>
      <c r="I1121" s="26">
        <f t="shared" si="103"/>
        <v>45025</v>
      </c>
      <c r="J1121" s="26">
        <f t="shared" si="104"/>
        <v>45490</v>
      </c>
      <c r="K1121" s="26" t="str">
        <f t="shared" si="105"/>
        <v>Basic</v>
      </c>
      <c r="L1121" s="26" t="str">
        <f t="shared" si="106"/>
        <v>Monthly</v>
      </c>
      <c r="M1121" s="26">
        <f t="shared" si="107"/>
        <v>45017</v>
      </c>
      <c r="N1121" s="26">
        <f t="shared" si="108"/>
        <v>45474</v>
      </c>
      <c r="O1121" s="26">
        <f t="shared" si="108"/>
        <v>45505</v>
      </c>
      <c r="P1121" t="str">
        <f>IF(AND('Customer LTV'!$D$5&gt;=$N1121,'Customer LTV'!$D$5&lt;$O1121),"Y","N")</f>
        <v>N</v>
      </c>
      <c r="Q1121" t="str">
        <f>IF(AND('Customer LTV'!$D$6&gt;=$N1121,'Customer LTV'!$D$6&lt;$O1121),"Y","N")</f>
        <v>N</v>
      </c>
      <c r="R1121" t="str">
        <f>INDEX(customers!$F:$F,MATCH(subscriptions!$B1121,customers!$A:$A,0))</f>
        <v>Healthcare</v>
      </c>
      <c r="S1121" t="str">
        <f>INDEX(customers!$I:$I,MATCH(subscriptions!$B1121,customers!$A:$A,0))</f>
        <v>Social Media</v>
      </c>
    </row>
    <row r="1122" spans="1:19" x14ac:dyDescent="0.25">
      <c r="A1122" t="s">
        <v>1275</v>
      </c>
      <c r="B1122" t="s">
        <v>1274</v>
      </c>
      <c r="C1122" t="s">
        <v>17</v>
      </c>
      <c r="D1122" t="s">
        <v>5</v>
      </c>
      <c r="E1122" s="26">
        <v>45338</v>
      </c>
      <c r="F1122" s="26">
        <v>45658</v>
      </c>
      <c r="G1122" t="s">
        <v>53</v>
      </c>
      <c r="H1122">
        <v>50</v>
      </c>
      <c r="I1122" s="26">
        <f t="shared" si="103"/>
        <v>45338</v>
      </c>
      <c r="J1122" s="26">
        <f t="shared" si="104"/>
        <v>45338</v>
      </c>
      <c r="K1122" s="26" t="str">
        <f t="shared" si="105"/>
        <v>Pro</v>
      </c>
      <c r="L1122" s="26" t="str">
        <f t="shared" si="106"/>
        <v>Monthly</v>
      </c>
      <c r="M1122" s="26">
        <f t="shared" si="107"/>
        <v>45323</v>
      </c>
      <c r="N1122" s="26">
        <f t="shared" si="108"/>
        <v>45323</v>
      </c>
      <c r="O1122" s="26">
        <f t="shared" si="108"/>
        <v>45658</v>
      </c>
      <c r="P1122" t="str">
        <f>IF(AND('Customer LTV'!$D$5&gt;=$N1122,'Customer LTV'!$D$5&lt;$O1122),"Y","N")</f>
        <v>N</v>
      </c>
      <c r="Q1122" t="str">
        <f>IF(AND('Customer LTV'!$D$6&gt;=$N1122,'Customer LTV'!$D$6&lt;$O1122),"Y","N")</f>
        <v>N</v>
      </c>
      <c r="R1122" t="str">
        <f>INDEX(customers!$F:$F,MATCH(subscriptions!$B1122,customers!$A:$A,0))</f>
        <v>Education</v>
      </c>
      <c r="S1122" t="str">
        <f>INDEX(customers!$I:$I,MATCH(subscriptions!$B1122,customers!$A:$A,0))</f>
        <v>Content</v>
      </c>
    </row>
    <row r="1123" spans="1:19" x14ac:dyDescent="0.25">
      <c r="A1123" t="s">
        <v>2235</v>
      </c>
      <c r="B1123" t="s">
        <v>2234</v>
      </c>
      <c r="C1123" t="s">
        <v>19</v>
      </c>
      <c r="D1123" t="s">
        <v>4</v>
      </c>
      <c r="E1123" s="26">
        <v>45461</v>
      </c>
      <c r="F1123" s="26">
        <v>45491</v>
      </c>
      <c r="G1123" t="s">
        <v>53</v>
      </c>
      <c r="H1123">
        <v>315</v>
      </c>
      <c r="I1123" s="26">
        <f t="shared" si="103"/>
        <v>45461</v>
      </c>
      <c r="J1123" s="26">
        <f t="shared" si="104"/>
        <v>45647</v>
      </c>
      <c r="K1123" s="26" t="str">
        <f t="shared" si="105"/>
        <v>Enterprise</v>
      </c>
      <c r="L1123" s="26" t="str">
        <f t="shared" si="106"/>
        <v>Monthly</v>
      </c>
      <c r="M1123" s="26">
        <f t="shared" si="107"/>
        <v>45444</v>
      </c>
      <c r="N1123" s="26">
        <f t="shared" si="108"/>
        <v>45444</v>
      </c>
      <c r="O1123" s="26">
        <f t="shared" si="108"/>
        <v>45474</v>
      </c>
      <c r="P1123" t="str">
        <f>IF(AND('Customer LTV'!$D$5&gt;=$N1123,'Customer LTV'!$D$5&lt;$O1123),"Y","N")</f>
        <v>N</v>
      </c>
      <c r="Q1123" t="str">
        <f>IF(AND('Customer LTV'!$D$6&gt;=$N1123,'Customer LTV'!$D$6&lt;$O1123),"Y","N")</f>
        <v>N</v>
      </c>
      <c r="R1123" t="str">
        <f>INDEX(customers!$F:$F,MATCH(subscriptions!$B1123,customers!$A:$A,0))</f>
        <v>Tech</v>
      </c>
      <c r="S1123" t="str">
        <f>INDEX(customers!$I:$I,MATCH(subscriptions!$B1123,customers!$A:$A,0))</f>
        <v>Email</v>
      </c>
    </row>
    <row r="1124" spans="1:19" x14ac:dyDescent="0.25">
      <c r="A1124" t="s">
        <v>2238</v>
      </c>
      <c r="B1124" t="s">
        <v>2234</v>
      </c>
      <c r="C1124" t="s">
        <v>19</v>
      </c>
      <c r="D1124" t="s">
        <v>4</v>
      </c>
      <c r="E1124" s="26">
        <v>45492</v>
      </c>
      <c r="F1124" s="26">
        <v>45522</v>
      </c>
      <c r="G1124" t="s">
        <v>53</v>
      </c>
      <c r="H1124">
        <v>315</v>
      </c>
      <c r="I1124" s="26">
        <f t="shared" si="103"/>
        <v>45461</v>
      </c>
      <c r="J1124" s="26">
        <f t="shared" si="104"/>
        <v>45647</v>
      </c>
      <c r="K1124" s="26" t="str">
        <f t="shared" si="105"/>
        <v>Enterprise</v>
      </c>
      <c r="L1124" s="26" t="str">
        <f t="shared" si="106"/>
        <v>Monthly</v>
      </c>
      <c r="M1124" s="26">
        <f t="shared" si="107"/>
        <v>45444</v>
      </c>
      <c r="N1124" s="26">
        <f t="shared" si="108"/>
        <v>45474</v>
      </c>
      <c r="O1124" s="26">
        <f t="shared" si="108"/>
        <v>45505</v>
      </c>
      <c r="P1124" t="str">
        <f>IF(AND('Customer LTV'!$D$5&gt;=$N1124,'Customer LTV'!$D$5&lt;$O1124),"Y","N")</f>
        <v>N</v>
      </c>
      <c r="Q1124" t="str">
        <f>IF(AND('Customer LTV'!$D$6&gt;=$N1124,'Customer LTV'!$D$6&lt;$O1124),"Y","N")</f>
        <v>N</v>
      </c>
      <c r="R1124" t="str">
        <f>INDEX(customers!$F:$F,MATCH(subscriptions!$B1124,customers!$A:$A,0))</f>
        <v>Tech</v>
      </c>
      <c r="S1124" t="str">
        <f>INDEX(customers!$I:$I,MATCH(subscriptions!$B1124,customers!$A:$A,0))</f>
        <v>Email</v>
      </c>
    </row>
    <row r="1125" spans="1:19" x14ac:dyDescent="0.25">
      <c r="A1125" t="s">
        <v>2240</v>
      </c>
      <c r="B1125" t="s">
        <v>2234</v>
      </c>
      <c r="C1125" t="s">
        <v>19</v>
      </c>
      <c r="D1125" t="s">
        <v>4</v>
      </c>
      <c r="E1125" s="26">
        <v>45523</v>
      </c>
      <c r="F1125" s="26">
        <v>45553</v>
      </c>
      <c r="G1125" t="s">
        <v>53</v>
      </c>
      <c r="H1125">
        <v>315</v>
      </c>
      <c r="I1125" s="26">
        <f t="shared" si="103"/>
        <v>45461</v>
      </c>
      <c r="J1125" s="26">
        <f t="shared" si="104"/>
        <v>45647</v>
      </c>
      <c r="K1125" s="26" t="str">
        <f t="shared" si="105"/>
        <v>Enterprise</v>
      </c>
      <c r="L1125" s="26" t="str">
        <f t="shared" si="106"/>
        <v>Monthly</v>
      </c>
      <c r="M1125" s="26">
        <f t="shared" si="107"/>
        <v>45444</v>
      </c>
      <c r="N1125" s="26">
        <f t="shared" si="108"/>
        <v>45505</v>
      </c>
      <c r="O1125" s="26">
        <f t="shared" si="108"/>
        <v>45536</v>
      </c>
      <c r="P1125" t="str">
        <f>IF(AND('Customer LTV'!$D$5&gt;=$N1125,'Customer LTV'!$D$5&lt;$O1125),"Y","N")</f>
        <v>N</v>
      </c>
      <c r="Q1125" t="str">
        <f>IF(AND('Customer LTV'!$D$6&gt;=$N1125,'Customer LTV'!$D$6&lt;$O1125),"Y","N")</f>
        <v>N</v>
      </c>
      <c r="R1125" t="str">
        <f>INDEX(customers!$F:$F,MATCH(subscriptions!$B1125,customers!$A:$A,0))</f>
        <v>Tech</v>
      </c>
      <c r="S1125" t="str">
        <f>INDEX(customers!$I:$I,MATCH(subscriptions!$B1125,customers!$A:$A,0))</f>
        <v>Email</v>
      </c>
    </row>
    <row r="1126" spans="1:19" x14ac:dyDescent="0.25">
      <c r="A1126" t="s">
        <v>2242</v>
      </c>
      <c r="B1126" t="s">
        <v>2234</v>
      </c>
      <c r="C1126" t="s">
        <v>19</v>
      </c>
      <c r="D1126" t="s">
        <v>4</v>
      </c>
      <c r="E1126" s="26">
        <v>45554</v>
      </c>
      <c r="F1126" s="26">
        <v>45584</v>
      </c>
      <c r="G1126" t="s">
        <v>54</v>
      </c>
      <c r="H1126">
        <v>315</v>
      </c>
      <c r="I1126" s="26">
        <f t="shared" si="103"/>
        <v>45461</v>
      </c>
      <c r="J1126" s="26">
        <f t="shared" si="104"/>
        <v>45647</v>
      </c>
      <c r="K1126" s="26" t="str">
        <f t="shared" si="105"/>
        <v>Enterprise</v>
      </c>
      <c r="L1126" s="26" t="str">
        <f t="shared" si="106"/>
        <v>Monthly</v>
      </c>
      <c r="M1126" s="26">
        <f t="shared" si="107"/>
        <v>45444</v>
      </c>
      <c r="N1126" s="26">
        <f t="shared" si="108"/>
        <v>45536</v>
      </c>
      <c r="O1126" s="26">
        <f t="shared" si="108"/>
        <v>45566</v>
      </c>
      <c r="P1126" t="str">
        <f>IF(AND('Customer LTV'!$D$5&gt;=$N1126,'Customer LTV'!$D$5&lt;$O1126),"Y","N")</f>
        <v>N</v>
      </c>
      <c r="Q1126" t="str">
        <f>IF(AND('Customer LTV'!$D$6&gt;=$N1126,'Customer LTV'!$D$6&lt;$O1126),"Y","N")</f>
        <v>N</v>
      </c>
      <c r="R1126" t="str">
        <f>INDEX(customers!$F:$F,MATCH(subscriptions!$B1126,customers!$A:$A,0))</f>
        <v>Tech</v>
      </c>
      <c r="S1126" t="str">
        <f>INDEX(customers!$I:$I,MATCH(subscriptions!$B1126,customers!$A:$A,0))</f>
        <v>Email</v>
      </c>
    </row>
    <row r="1127" spans="1:19" x14ac:dyDescent="0.25">
      <c r="A1127" t="s">
        <v>2245</v>
      </c>
      <c r="B1127" t="s">
        <v>2234</v>
      </c>
      <c r="C1127" t="s">
        <v>18</v>
      </c>
      <c r="D1127" t="s">
        <v>4</v>
      </c>
      <c r="E1127" s="26">
        <v>45585</v>
      </c>
      <c r="F1127" s="26">
        <v>45615</v>
      </c>
      <c r="G1127" t="s">
        <v>53</v>
      </c>
      <c r="H1127">
        <v>135</v>
      </c>
      <c r="I1127" s="26">
        <f t="shared" si="103"/>
        <v>45461</v>
      </c>
      <c r="J1127" s="26">
        <f t="shared" si="104"/>
        <v>45647</v>
      </c>
      <c r="K1127" s="26" t="str">
        <f t="shared" si="105"/>
        <v>Enterprise</v>
      </c>
      <c r="L1127" s="26" t="str">
        <f t="shared" si="106"/>
        <v>Monthly</v>
      </c>
      <c r="M1127" s="26">
        <f t="shared" si="107"/>
        <v>45444</v>
      </c>
      <c r="N1127" s="26">
        <f t="shared" si="108"/>
        <v>45566</v>
      </c>
      <c r="O1127" s="26">
        <f t="shared" si="108"/>
        <v>45597</v>
      </c>
      <c r="P1127" t="str">
        <f>IF(AND('Customer LTV'!$D$5&gt;=$N1127,'Customer LTV'!$D$5&lt;$O1127),"Y","N")</f>
        <v>N</v>
      </c>
      <c r="Q1127" t="str">
        <f>IF(AND('Customer LTV'!$D$6&gt;=$N1127,'Customer LTV'!$D$6&lt;$O1127),"Y","N")</f>
        <v>N</v>
      </c>
      <c r="R1127" t="str">
        <f>INDEX(customers!$F:$F,MATCH(subscriptions!$B1127,customers!$A:$A,0))</f>
        <v>Tech</v>
      </c>
      <c r="S1127" t="str">
        <f>INDEX(customers!$I:$I,MATCH(subscriptions!$B1127,customers!$A:$A,0))</f>
        <v>Email</v>
      </c>
    </row>
    <row r="1128" spans="1:19" x14ac:dyDescent="0.25">
      <c r="A1128" t="s">
        <v>2247</v>
      </c>
      <c r="B1128" t="s">
        <v>2234</v>
      </c>
      <c r="C1128" t="s">
        <v>18</v>
      </c>
      <c r="D1128" t="s">
        <v>4</v>
      </c>
      <c r="E1128" s="26">
        <v>45616</v>
      </c>
      <c r="F1128" s="26">
        <v>45646</v>
      </c>
      <c r="G1128" t="s">
        <v>53</v>
      </c>
      <c r="H1128">
        <v>135</v>
      </c>
      <c r="I1128" s="26">
        <f t="shared" si="103"/>
        <v>45461</v>
      </c>
      <c r="J1128" s="26">
        <f t="shared" si="104"/>
        <v>45647</v>
      </c>
      <c r="K1128" s="26" t="str">
        <f t="shared" si="105"/>
        <v>Enterprise</v>
      </c>
      <c r="L1128" s="26" t="str">
        <f t="shared" si="106"/>
        <v>Monthly</v>
      </c>
      <c r="M1128" s="26">
        <f t="shared" si="107"/>
        <v>45444</v>
      </c>
      <c r="N1128" s="26">
        <f t="shared" si="108"/>
        <v>45597</v>
      </c>
      <c r="O1128" s="26">
        <f t="shared" si="108"/>
        <v>45627</v>
      </c>
      <c r="P1128" t="str">
        <f>IF(AND('Customer LTV'!$D$5&gt;=$N1128,'Customer LTV'!$D$5&lt;$O1128),"Y","N")</f>
        <v>N</v>
      </c>
      <c r="Q1128" t="str">
        <f>IF(AND('Customer LTV'!$D$6&gt;=$N1128,'Customer LTV'!$D$6&lt;$O1128),"Y","N")</f>
        <v>N</v>
      </c>
      <c r="R1128" t="str">
        <f>INDEX(customers!$F:$F,MATCH(subscriptions!$B1128,customers!$A:$A,0))</f>
        <v>Tech</v>
      </c>
      <c r="S1128" t="str">
        <f>INDEX(customers!$I:$I,MATCH(subscriptions!$B1128,customers!$A:$A,0))</f>
        <v>Email</v>
      </c>
    </row>
    <row r="1129" spans="1:19" x14ac:dyDescent="0.25">
      <c r="A1129" t="s">
        <v>2250</v>
      </c>
      <c r="B1129" t="s">
        <v>2234</v>
      </c>
      <c r="C1129" t="s">
        <v>18</v>
      </c>
      <c r="D1129" t="s">
        <v>4</v>
      </c>
      <c r="E1129" s="26">
        <v>45647</v>
      </c>
      <c r="F1129" s="26">
        <v>45658</v>
      </c>
      <c r="G1129" t="s">
        <v>53</v>
      </c>
      <c r="H1129">
        <v>135</v>
      </c>
      <c r="I1129" s="26">
        <f t="shared" si="103"/>
        <v>45461</v>
      </c>
      <c r="J1129" s="26">
        <f t="shared" si="104"/>
        <v>45647</v>
      </c>
      <c r="K1129" s="26" t="str">
        <f t="shared" si="105"/>
        <v>Enterprise</v>
      </c>
      <c r="L1129" s="26" t="str">
        <f t="shared" si="106"/>
        <v>Monthly</v>
      </c>
      <c r="M1129" s="26">
        <f t="shared" si="107"/>
        <v>45444</v>
      </c>
      <c r="N1129" s="26">
        <f t="shared" si="108"/>
        <v>45627</v>
      </c>
      <c r="O1129" s="26">
        <f t="shared" si="108"/>
        <v>45658</v>
      </c>
      <c r="P1129" t="str">
        <f>IF(AND('Customer LTV'!$D$5&gt;=$N1129,'Customer LTV'!$D$5&lt;$O1129),"Y","N")</f>
        <v>N</v>
      </c>
      <c r="Q1129" t="str">
        <f>IF(AND('Customer LTV'!$D$6&gt;=$N1129,'Customer LTV'!$D$6&lt;$O1129),"Y","N")</f>
        <v>N</v>
      </c>
      <c r="R1129" t="str">
        <f>INDEX(customers!$F:$F,MATCH(subscriptions!$B1129,customers!$A:$A,0))</f>
        <v>Tech</v>
      </c>
      <c r="S1129" t="str">
        <f>INDEX(customers!$I:$I,MATCH(subscriptions!$B1129,customers!$A:$A,0))</f>
        <v>Email</v>
      </c>
    </row>
    <row r="1130" spans="1:19" x14ac:dyDescent="0.25">
      <c r="A1130" t="s">
        <v>560</v>
      </c>
      <c r="B1130" t="s">
        <v>559</v>
      </c>
      <c r="C1130" t="s">
        <v>17</v>
      </c>
      <c r="D1130" t="s">
        <v>4</v>
      </c>
      <c r="E1130" s="26">
        <v>45647</v>
      </c>
      <c r="F1130" s="26">
        <v>45658</v>
      </c>
      <c r="G1130" t="s">
        <v>53</v>
      </c>
      <c r="H1130">
        <v>75</v>
      </c>
      <c r="I1130" s="26">
        <f t="shared" si="103"/>
        <v>45647</v>
      </c>
      <c r="J1130" s="26">
        <f t="shared" si="104"/>
        <v>45647</v>
      </c>
      <c r="K1130" s="26" t="str">
        <f t="shared" si="105"/>
        <v>Pro</v>
      </c>
      <c r="L1130" s="26" t="str">
        <f t="shared" si="106"/>
        <v>Monthly</v>
      </c>
      <c r="M1130" s="26">
        <f t="shared" si="107"/>
        <v>45627</v>
      </c>
      <c r="N1130" s="26">
        <f t="shared" si="108"/>
        <v>45627</v>
      </c>
      <c r="O1130" s="26">
        <f t="shared" si="108"/>
        <v>45658</v>
      </c>
      <c r="P1130" t="str">
        <f>IF(AND('Customer LTV'!$D$5&gt;=$N1130,'Customer LTV'!$D$5&lt;$O1130),"Y","N")</f>
        <v>N</v>
      </c>
      <c r="Q1130" t="str">
        <f>IF(AND('Customer LTV'!$D$6&gt;=$N1130,'Customer LTV'!$D$6&lt;$O1130),"Y","N")</f>
        <v>N</v>
      </c>
      <c r="R1130" t="str">
        <f>INDEX(customers!$F:$F,MATCH(subscriptions!$B1130,customers!$A:$A,0))</f>
        <v>Education</v>
      </c>
      <c r="S1130" t="str">
        <f>INDEX(customers!$I:$I,MATCH(subscriptions!$B1130,customers!$A:$A,0))</f>
        <v>Social Media</v>
      </c>
    </row>
    <row r="1131" spans="1:19" x14ac:dyDescent="0.25">
      <c r="A1131" t="s">
        <v>236</v>
      </c>
      <c r="B1131" t="s">
        <v>235</v>
      </c>
      <c r="C1131" t="s">
        <v>17</v>
      </c>
      <c r="D1131" t="s">
        <v>5</v>
      </c>
      <c r="E1131" s="26">
        <v>44718</v>
      </c>
      <c r="F1131" s="26">
        <v>45083</v>
      </c>
      <c r="G1131" t="s">
        <v>53</v>
      </c>
      <c r="H1131">
        <v>50</v>
      </c>
      <c r="I1131" s="26">
        <f t="shared" si="103"/>
        <v>44718</v>
      </c>
      <c r="J1131" s="26">
        <f t="shared" si="104"/>
        <v>45450</v>
      </c>
      <c r="K1131" s="26" t="str">
        <f t="shared" si="105"/>
        <v>Basic</v>
      </c>
      <c r="L1131" s="26" t="str">
        <f t="shared" si="106"/>
        <v>Monthly</v>
      </c>
      <c r="M1131" s="26">
        <f t="shared" si="107"/>
        <v>44713</v>
      </c>
      <c r="N1131" s="26">
        <f t="shared" si="108"/>
        <v>44713</v>
      </c>
      <c r="O1131" s="26">
        <f t="shared" si="108"/>
        <v>45078</v>
      </c>
      <c r="P1131" t="str">
        <f>IF(AND('Customer LTV'!$D$5&gt;=$N1131,'Customer LTV'!$D$5&lt;$O1131),"Y","N")</f>
        <v>Y</v>
      </c>
      <c r="Q1131" t="str">
        <f>IF(AND('Customer LTV'!$D$6&gt;=$N1131,'Customer LTV'!$D$6&lt;$O1131),"Y","N")</f>
        <v>N</v>
      </c>
      <c r="R1131" t="str">
        <f>INDEX(customers!$F:$F,MATCH(subscriptions!$B1131,customers!$A:$A,0))</f>
        <v>Retail</v>
      </c>
      <c r="S1131" t="str">
        <f>INDEX(customers!$I:$I,MATCH(subscriptions!$B1131,customers!$A:$A,0))</f>
        <v>Paid Search</v>
      </c>
    </row>
    <row r="1132" spans="1:19" x14ac:dyDescent="0.25">
      <c r="A1132" t="s">
        <v>239</v>
      </c>
      <c r="B1132" t="s">
        <v>235</v>
      </c>
      <c r="C1132" t="s">
        <v>17</v>
      </c>
      <c r="D1132" t="s">
        <v>5</v>
      </c>
      <c r="E1132" s="26">
        <v>45084</v>
      </c>
      <c r="F1132" s="26">
        <v>45449</v>
      </c>
      <c r="G1132" t="s">
        <v>53</v>
      </c>
      <c r="H1132">
        <v>50</v>
      </c>
      <c r="I1132" s="26">
        <f t="shared" si="103"/>
        <v>44718</v>
      </c>
      <c r="J1132" s="26">
        <f t="shared" si="104"/>
        <v>45450</v>
      </c>
      <c r="K1132" s="26" t="str">
        <f t="shared" si="105"/>
        <v>Basic</v>
      </c>
      <c r="L1132" s="26" t="str">
        <f t="shared" si="106"/>
        <v>Monthly</v>
      </c>
      <c r="M1132" s="26">
        <f t="shared" si="107"/>
        <v>44713</v>
      </c>
      <c r="N1132" s="26">
        <f t="shared" si="108"/>
        <v>45078</v>
      </c>
      <c r="O1132" s="26">
        <f t="shared" si="108"/>
        <v>45444</v>
      </c>
      <c r="P1132" t="str">
        <f>IF(AND('Customer LTV'!$D$5&gt;=$N1132,'Customer LTV'!$D$5&lt;$O1132),"Y","N")</f>
        <v>N</v>
      </c>
      <c r="Q1132" t="str">
        <f>IF(AND('Customer LTV'!$D$6&gt;=$N1132,'Customer LTV'!$D$6&lt;$O1132),"Y","N")</f>
        <v>Y</v>
      </c>
      <c r="R1132" t="str">
        <f>INDEX(customers!$F:$F,MATCH(subscriptions!$B1132,customers!$A:$A,0))</f>
        <v>Retail</v>
      </c>
      <c r="S1132" t="str">
        <f>INDEX(customers!$I:$I,MATCH(subscriptions!$B1132,customers!$A:$A,0))</f>
        <v>Paid Search</v>
      </c>
    </row>
    <row r="1133" spans="1:19" x14ac:dyDescent="0.25">
      <c r="A1133" t="s">
        <v>241</v>
      </c>
      <c r="B1133" t="s">
        <v>235</v>
      </c>
      <c r="C1133" t="s">
        <v>17</v>
      </c>
      <c r="D1133" t="s">
        <v>5</v>
      </c>
      <c r="E1133" s="26">
        <v>45450</v>
      </c>
      <c r="F1133" s="26">
        <v>45658</v>
      </c>
      <c r="G1133" t="s">
        <v>53</v>
      </c>
      <c r="H1133">
        <v>50</v>
      </c>
      <c r="I1133" s="26">
        <f t="shared" si="103"/>
        <v>44718</v>
      </c>
      <c r="J1133" s="26">
        <f t="shared" si="104"/>
        <v>45450</v>
      </c>
      <c r="K1133" s="26" t="str">
        <f t="shared" si="105"/>
        <v>Basic</v>
      </c>
      <c r="L1133" s="26" t="str">
        <f t="shared" si="106"/>
        <v>Monthly</v>
      </c>
      <c r="M1133" s="26">
        <f t="shared" si="107"/>
        <v>44713</v>
      </c>
      <c r="N1133" s="26">
        <f t="shared" si="108"/>
        <v>45444</v>
      </c>
      <c r="O1133" s="26">
        <f t="shared" si="108"/>
        <v>45658</v>
      </c>
      <c r="P1133" t="str">
        <f>IF(AND('Customer LTV'!$D$5&gt;=$N1133,'Customer LTV'!$D$5&lt;$O1133),"Y","N")</f>
        <v>N</v>
      </c>
      <c r="Q1133" t="str">
        <f>IF(AND('Customer LTV'!$D$6&gt;=$N1133,'Customer LTV'!$D$6&lt;$O1133),"Y","N")</f>
        <v>N</v>
      </c>
      <c r="R1133" t="str">
        <f>INDEX(customers!$F:$F,MATCH(subscriptions!$B1133,customers!$A:$A,0))</f>
        <v>Retail</v>
      </c>
      <c r="S1133" t="str">
        <f>INDEX(customers!$I:$I,MATCH(subscriptions!$B1133,customers!$A:$A,0))</f>
        <v>Paid Search</v>
      </c>
    </row>
    <row r="1134" spans="1:19" x14ac:dyDescent="0.25">
      <c r="A1134" t="s">
        <v>2736</v>
      </c>
      <c r="B1134" t="s">
        <v>2735</v>
      </c>
      <c r="C1134" t="s">
        <v>17</v>
      </c>
      <c r="D1134" t="s">
        <v>4</v>
      </c>
      <c r="E1134" s="26">
        <v>44659</v>
      </c>
      <c r="F1134" s="26">
        <v>44689</v>
      </c>
      <c r="G1134" t="s">
        <v>53</v>
      </c>
      <c r="H1134">
        <v>75</v>
      </c>
      <c r="I1134" s="26">
        <f t="shared" si="103"/>
        <v>44659</v>
      </c>
      <c r="J1134" s="26">
        <f t="shared" si="104"/>
        <v>44938</v>
      </c>
      <c r="K1134" s="26" t="str">
        <f t="shared" si="105"/>
        <v>Basic</v>
      </c>
      <c r="L1134" s="26" t="str">
        <f t="shared" si="106"/>
        <v>Monthly</v>
      </c>
      <c r="M1134" s="26">
        <f t="shared" si="107"/>
        <v>44652</v>
      </c>
      <c r="N1134" s="26">
        <f t="shared" si="108"/>
        <v>44652</v>
      </c>
      <c r="O1134" s="26">
        <f t="shared" si="108"/>
        <v>44682</v>
      </c>
      <c r="P1134" t="str">
        <f>IF(AND('Customer LTV'!$D$5&gt;=$N1134,'Customer LTV'!$D$5&lt;$O1134),"Y","N")</f>
        <v>N</v>
      </c>
      <c r="Q1134" t="str">
        <f>IF(AND('Customer LTV'!$D$6&gt;=$N1134,'Customer LTV'!$D$6&lt;$O1134),"Y","N")</f>
        <v>N</v>
      </c>
      <c r="R1134" t="str">
        <f>INDEX(customers!$F:$F,MATCH(subscriptions!$B1134,customers!$A:$A,0))</f>
        <v>Education</v>
      </c>
      <c r="S1134" t="str">
        <f>INDEX(customers!$I:$I,MATCH(subscriptions!$B1134,customers!$A:$A,0))</f>
        <v>Social Media</v>
      </c>
    </row>
    <row r="1135" spans="1:19" x14ac:dyDescent="0.25">
      <c r="A1135" t="s">
        <v>2739</v>
      </c>
      <c r="B1135" t="s">
        <v>2735</v>
      </c>
      <c r="C1135" t="s">
        <v>17</v>
      </c>
      <c r="D1135" t="s">
        <v>4</v>
      </c>
      <c r="E1135" s="26">
        <v>44690</v>
      </c>
      <c r="F1135" s="26">
        <v>44720</v>
      </c>
      <c r="G1135" t="s">
        <v>53</v>
      </c>
      <c r="H1135">
        <v>75</v>
      </c>
      <c r="I1135" s="26">
        <f t="shared" si="103"/>
        <v>44659</v>
      </c>
      <c r="J1135" s="26">
        <f t="shared" si="104"/>
        <v>44938</v>
      </c>
      <c r="K1135" s="26" t="str">
        <f t="shared" si="105"/>
        <v>Basic</v>
      </c>
      <c r="L1135" s="26" t="str">
        <f t="shared" si="106"/>
        <v>Monthly</v>
      </c>
      <c r="M1135" s="26">
        <f t="shared" si="107"/>
        <v>44652</v>
      </c>
      <c r="N1135" s="26">
        <f t="shared" si="108"/>
        <v>44682</v>
      </c>
      <c r="O1135" s="26">
        <f t="shared" si="108"/>
        <v>44713</v>
      </c>
      <c r="P1135" t="str">
        <f>IF(AND('Customer LTV'!$D$5&gt;=$N1135,'Customer LTV'!$D$5&lt;$O1135),"Y","N")</f>
        <v>N</v>
      </c>
      <c r="Q1135" t="str">
        <f>IF(AND('Customer LTV'!$D$6&gt;=$N1135,'Customer LTV'!$D$6&lt;$O1135),"Y","N")</f>
        <v>N</v>
      </c>
      <c r="R1135" t="str">
        <f>INDEX(customers!$F:$F,MATCH(subscriptions!$B1135,customers!$A:$A,0))</f>
        <v>Education</v>
      </c>
      <c r="S1135" t="str">
        <f>INDEX(customers!$I:$I,MATCH(subscriptions!$B1135,customers!$A:$A,0))</f>
        <v>Social Media</v>
      </c>
    </row>
    <row r="1136" spans="1:19" x14ac:dyDescent="0.25">
      <c r="A1136" t="s">
        <v>2741</v>
      </c>
      <c r="B1136" t="s">
        <v>2735</v>
      </c>
      <c r="C1136" t="s">
        <v>17</v>
      </c>
      <c r="D1136" t="s">
        <v>4</v>
      </c>
      <c r="E1136" s="26">
        <v>44721</v>
      </c>
      <c r="F1136" s="26">
        <v>44751</v>
      </c>
      <c r="G1136" t="s">
        <v>53</v>
      </c>
      <c r="H1136">
        <v>75</v>
      </c>
      <c r="I1136" s="26">
        <f t="shared" si="103"/>
        <v>44659</v>
      </c>
      <c r="J1136" s="26">
        <f t="shared" si="104"/>
        <v>44938</v>
      </c>
      <c r="K1136" s="26" t="str">
        <f t="shared" si="105"/>
        <v>Basic</v>
      </c>
      <c r="L1136" s="26" t="str">
        <f t="shared" si="106"/>
        <v>Monthly</v>
      </c>
      <c r="M1136" s="26">
        <f t="shared" si="107"/>
        <v>44652</v>
      </c>
      <c r="N1136" s="26">
        <f t="shared" si="108"/>
        <v>44713</v>
      </c>
      <c r="O1136" s="26">
        <f t="shared" si="108"/>
        <v>44743</v>
      </c>
      <c r="P1136" t="str">
        <f>IF(AND('Customer LTV'!$D$5&gt;=$N1136,'Customer LTV'!$D$5&lt;$O1136),"Y","N")</f>
        <v>N</v>
      </c>
      <c r="Q1136" t="str">
        <f>IF(AND('Customer LTV'!$D$6&gt;=$N1136,'Customer LTV'!$D$6&lt;$O1136),"Y","N")</f>
        <v>N</v>
      </c>
      <c r="R1136" t="str">
        <f>INDEX(customers!$F:$F,MATCH(subscriptions!$B1136,customers!$A:$A,0))</f>
        <v>Education</v>
      </c>
      <c r="S1136" t="str">
        <f>INDEX(customers!$I:$I,MATCH(subscriptions!$B1136,customers!$A:$A,0))</f>
        <v>Social Media</v>
      </c>
    </row>
    <row r="1137" spans="1:19" x14ac:dyDescent="0.25">
      <c r="A1137" t="s">
        <v>2744</v>
      </c>
      <c r="B1137" t="s">
        <v>2735</v>
      </c>
      <c r="C1137" t="s">
        <v>17</v>
      </c>
      <c r="D1137" t="s">
        <v>4</v>
      </c>
      <c r="E1137" s="26">
        <v>44752</v>
      </c>
      <c r="F1137" s="26">
        <v>44782</v>
      </c>
      <c r="G1137" t="s">
        <v>53</v>
      </c>
      <c r="H1137">
        <v>75</v>
      </c>
      <c r="I1137" s="26">
        <f t="shared" si="103"/>
        <v>44659</v>
      </c>
      <c r="J1137" s="26">
        <f t="shared" si="104"/>
        <v>44938</v>
      </c>
      <c r="K1137" s="26" t="str">
        <f t="shared" si="105"/>
        <v>Basic</v>
      </c>
      <c r="L1137" s="26" t="str">
        <f t="shared" si="106"/>
        <v>Monthly</v>
      </c>
      <c r="M1137" s="26">
        <f t="shared" si="107"/>
        <v>44652</v>
      </c>
      <c r="N1137" s="26">
        <f t="shared" si="108"/>
        <v>44743</v>
      </c>
      <c r="O1137" s="26">
        <f t="shared" si="108"/>
        <v>44774</v>
      </c>
      <c r="P1137" t="str">
        <f>IF(AND('Customer LTV'!$D$5&gt;=$N1137,'Customer LTV'!$D$5&lt;$O1137),"Y","N")</f>
        <v>N</v>
      </c>
      <c r="Q1137" t="str">
        <f>IF(AND('Customer LTV'!$D$6&gt;=$N1137,'Customer LTV'!$D$6&lt;$O1137),"Y","N")</f>
        <v>N</v>
      </c>
      <c r="R1137" t="str">
        <f>INDEX(customers!$F:$F,MATCH(subscriptions!$B1137,customers!$A:$A,0))</f>
        <v>Education</v>
      </c>
      <c r="S1137" t="str">
        <f>INDEX(customers!$I:$I,MATCH(subscriptions!$B1137,customers!$A:$A,0))</f>
        <v>Social Media</v>
      </c>
    </row>
    <row r="1138" spans="1:19" x14ac:dyDescent="0.25">
      <c r="A1138" t="s">
        <v>2746</v>
      </c>
      <c r="B1138" t="s">
        <v>2735</v>
      </c>
      <c r="C1138" t="s">
        <v>17</v>
      </c>
      <c r="D1138" t="s">
        <v>4</v>
      </c>
      <c r="E1138" s="26">
        <v>44783</v>
      </c>
      <c r="F1138" s="26">
        <v>44813</v>
      </c>
      <c r="G1138" t="s">
        <v>53</v>
      </c>
      <c r="H1138">
        <v>75</v>
      </c>
      <c r="I1138" s="26">
        <f t="shared" si="103"/>
        <v>44659</v>
      </c>
      <c r="J1138" s="26">
        <f t="shared" si="104"/>
        <v>44938</v>
      </c>
      <c r="K1138" s="26" t="str">
        <f t="shared" si="105"/>
        <v>Basic</v>
      </c>
      <c r="L1138" s="26" t="str">
        <f t="shared" si="106"/>
        <v>Monthly</v>
      </c>
      <c r="M1138" s="26">
        <f t="shared" si="107"/>
        <v>44652</v>
      </c>
      <c r="N1138" s="26">
        <f t="shared" si="108"/>
        <v>44774</v>
      </c>
      <c r="O1138" s="26">
        <f t="shared" si="108"/>
        <v>44805</v>
      </c>
      <c r="P1138" t="str">
        <f>IF(AND('Customer LTV'!$D$5&gt;=$N1138,'Customer LTV'!$D$5&lt;$O1138),"Y","N")</f>
        <v>N</v>
      </c>
      <c r="Q1138" t="str">
        <f>IF(AND('Customer LTV'!$D$6&gt;=$N1138,'Customer LTV'!$D$6&lt;$O1138),"Y","N")</f>
        <v>N</v>
      </c>
      <c r="R1138" t="str">
        <f>INDEX(customers!$F:$F,MATCH(subscriptions!$B1138,customers!$A:$A,0))</f>
        <v>Education</v>
      </c>
      <c r="S1138" t="str">
        <f>INDEX(customers!$I:$I,MATCH(subscriptions!$B1138,customers!$A:$A,0))</f>
        <v>Social Media</v>
      </c>
    </row>
    <row r="1139" spans="1:19" x14ac:dyDescent="0.25">
      <c r="A1139" t="s">
        <v>2748</v>
      </c>
      <c r="B1139" t="s">
        <v>2735</v>
      </c>
      <c r="C1139" t="s">
        <v>17</v>
      </c>
      <c r="D1139" t="s">
        <v>4</v>
      </c>
      <c r="E1139" s="26">
        <v>44814</v>
      </c>
      <c r="F1139" s="26">
        <v>44844</v>
      </c>
      <c r="G1139" t="s">
        <v>53</v>
      </c>
      <c r="H1139">
        <v>75</v>
      </c>
      <c r="I1139" s="26">
        <f t="shared" si="103"/>
        <v>44659</v>
      </c>
      <c r="J1139" s="26">
        <f t="shared" si="104"/>
        <v>44938</v>
      </c>
      <c r="K1139" s="26" t="str">
        <f t="shared" si="105"/>
        <v>Basic</v>
      </c>
      <c r="L1139" s="26" t="str">
        <f t="shared" si="106"/>
        <v>Monthly</v>
      </c>
      <c r="M1139" s="26">
        <f t="shared" si="107"/>
        <v>44652</v>
      </c>
      <c r="N1139" s="26">
        <f t="shared" si="108"/>
        <v>44805</v>
      </c>
      <c r="O1139" s="26">
        <f t="shared" si="108"/>
        <v>44835</v>
      </c>
      <c r="P1139" t="str">
        <f>IF(AND('Customer LTV'!$D$5&gt;=$N1139,'Customer LTV'!$D$5&lt;$O1139),"Y","N")</f>
        <v>N</v>
      </c>
      <c r="Q1139" t="str">
        <f>IF(AND('Customer LTV'!$D$6&gt;=$N1139,'Customer LTV'!$D$6&lt;$O1139),"Y","N")</f>
        <v>N</v>
      </c>
      <c r="R1139" t="str">
        <f>INDEX(customers!$F:$F,MATCH(subscriptions!$B1139,customers!$A:$A,0))</f>
        <v>Education</v>
      </c>
      <c r="S1139" t="str">
        <f>INDEX(customers!$I:$I,MATCH(subscriptions!$B1139,customers!$A:$A,0))</f>
        <v>Social Media</v>
      </c>
    </row>
    <row r="1140" spans="1:19" x14ac:dyDescent="0.25">
      <c r="A1140" t="s">
        <v>2751</v>
      </c>
      <c r="B1140" t="s">
        <v>2735</v>
      </c>
      <c r="C1140" t="s">
        <v>17</v>
      </c>
      <c r="D1140" t="s">
        <v>4</v>
      </c>
      <c r="E1140" s="26">
        <v>44845</v>
      </c>
      <c r="F1140" s="26">
        <v>44875</v>
      </c>
      <c r="G1140" t="s">
        <v>53</v>
      </c>
      <c r="H1140">
        <v>75</v>
      </c>
      <c r="I1140" s="26">
        <f t="shared" si="103"/>
        <v>44659</v>
      </c>
      <c r="J1140" s="26">
        <f t="shared" si="104"/>
        <v>44938</v>
      </c>
      <c r="K1140" s="26" t="str">
        <f t="shared" si="105"/>
        <v>Basic</v>
      </c>
      <c r="L1140" s="26" t="str">
        <f t="shared" si="106"/>
        <v>Monthly</v>
      </c>
      <c r="M1140" s="26">
        <f t="shared" si="107"/>
        <v>44652</v>
      </c>
      <c r="N1140" s="26">
        <f t="shared" si="108"/>
        <v>44835</v>
      </c>
      <c r="O1140" s="26">
        <f t="shared" si="108"/>
        <v>44866</v>
      </c>
      <c r="P1140" t="str">
        <f>IF(AND('Customer LTV'!$D$5&gt;=$N1140,'Customer LTV'!$D$5&lt;$O1140),"Y","N")</f>
        <v>N</v>
      </c>
      <c r="Q1140" t="str">
        <f>IF(AND('Customer LTV'!$D$6&gt;=$N1140,'Customer LTV'!$D$6&lt;$O1140),"Y","N")</f>
        <v>N</v>
      </c>
      <c r="R1140" t="str">
        <f>INDEX(customers!$F:$F,MATCH(subscriptions!$B1140,customers!$A:$A,0))</f>
        <v>Education</v>
      </c>
      <c r="S1140" t="str">
        <f>INDEX(customers!$I:$I,MATCH(subscriptions!$B1140,customers!$A:$A,0))</f>
        <v>Social Media</v>
      </c>
    </row>
    <row r="1141" spans="1:19" x14ac:dyDescent="0.25">
      <c r="A1141" t="s">
        <v>2753</v>
      </c>
      <c r="B1141" t="s">
        <v>2735</v>
      </c>
      <c r="C1141" t="s">
        <v>17</v>
      </c>
      <c r="D1141" t="s">
        <v>4</v>
      </c>
      <c r="E1141" s="26">
        <v>44876</v>
      </c>
      <c r="F1141" s="26">
        <v>44906</v>
      </c>
      <c r="G1141" t="s">
        <v>53</v>
      </c>
      <c r="H1141">
        <v>75</v>
      </c>
      <c r="I1141" s="26">
        <f t="shared" si="103"/>
        <v>44659</v>
      </c>
      <c r="J1141" s="26">
        <f t="shared" si="104"/>
        <v>44938</v>
      </c>
      <c r="K1141" s="26" t="str">
        <f t="shared" si="105"/>
        <v>Basic</v>
      </c>
      <c r="L1141" s="26" t="str">
        <f t="shared" si="106"/>
        <v>Monthly</v>
      </c>
      <c r="M1141" s="26">
        <f t="shared" si="107"/>
        <v>44652</v>
      </c>
      <c r="N1141" s="26">
        <f t="shared" si="108"/>
        <v>44866</v>
      </c>
      <c r="O1141" s="26">
        <f t="shared" si="108"/>
        <v>44896</v>
      </c>
      <c r="P1141" t="str">
        <f>IF(AND('Customer LTV'!$D$5&gt;=$N1141,'Customer LTV'!$D$5&lt;$O1141),"Y","N")</f>
        <v>N</v>
      </c>
      <c r="Q1141" t="str">
        <f>IF(AND('Customer LTV'!$D$6&gt;=$N1141,'Customer LTV'!$D$6&lt;$O1141),"Y","N")</f>
        <v>N</v>
      </c>
      <c r="R1141" t="str">
        <f>INDEX(customers!$F:$F,MATCH(subscriptions!$B1141,customers!$A:$A,0))</f>
        <v>Education</v>
      </c>
      <c r="S1141" t="str">
        <f>INDEX(customers!$I:$I,MATCH(subscriptions!$B1141,customers!$A:$A,0))</f>
        <v>Social Media</v>
      </c>
    </row>
    <row r="1142" spans="1:19" x14ac:dyDescent="0.25">
      <c r="A1142" t="s">
        <v>2756</v>
      </c>
      <c r="B1142" t="s">
        <v>2735</v>
      </c>
      <c r="C1142" t="s">
        <v>17</v>
      </c>
      <c r="D1142" t="s">
        <v>4</v>
      </c>
      <c r="E1142" s="26">
        <v>44907</v>
      </c>
      <c r="F1142" s="26">
        <v>44937</v>
      </c>
      <c r="G1142" t="s">
        <v>55</v>
      </c>
      <c r="H1142">
        <v>75</v>
      </c>
      <c r="I1142" s="26">
        <f t="shared" si="103"/>
        <v>44659</v>
      </c>
      <c r="J1142" s="26">
        <f t="shared" si="104"/>
        <v>44938</v>
      </c>
      <c r="K1142" s="26" t="str">
        <f t="shared" si="105"/>
        <v>Basic</v>
      </c>
      <c r="L1142" s="26" t="str">
        <f t="shared" si="106"/>
        <v>Monthly</v>
      </c>
      <c r="M1142" s="26">
        <f t="shared" si="107"/>
        <v>44652</v>
      </c>
      <c r="N1142" s="26">
        <f t="shared" si="108"/>
        <v>44896</v>
      </c>
      <c r="O1142" s="26">
        <f t="shared" si="108"/>
        <v>44927</v>
      </c>
      <c r="P1142" t="str">
        <f>IF(AND('Customer LTV'!$D$5&gt;=$N1142,'Customer LTV'!$D$5&lt;$O1142),"Y","N")</f>
        <v>N</v>
      </c>
      <c r="Q1142" t="str">
        <f>IF(AND('Customer LTV'!$D$6&gt;=$N1142,'Customer LTV'!$D$6&lt;$O1142),"Y","N")</f>
        <v>N</v>
      </c>
      <c r="R1142" t="str">
        <f>INDEX(customers!$F:$F,MATCH(subscriptions!$B1142,customers!$A:$A,0))</f>
        <v>Education</v>
      </c>
      <c r="S1142" t="str">
        <f>INDEX(customers!$I:$I,MATCH(subscriptions!$B1142,customers!$A:$A,0))</f>
        <v>Social Media</v>
      </c>
    </row>
    <row r="1143" spans="1:19" x14ac:dyDescent="0.25">
      <c r="A1143" t="s">
        <v>2758</v>
      </c>
      <c r="B1143" t="s">
        <v>2735</v>
      </c>
      <c r="C1143" t="s">
        <v>18</v>
      </c>
      <c r="D1143" t="s">
        <v>4</v>
      </c>
      <c r="E1143" s="26">
        <v>44938</v>
      </c>
      <c r="F1143" s="26">
        <v>44962</v>
      </c>
      <c r="G1143" t="s">
        <v>56</v>
      </c>
      <c r="H1143">
        <v>135</v>
      </c>
      <c r="I1143" s="26">
        <f t="shared" si="103"/>
        <v>44659</v>
      </c>
      <c r="J1143" s="26">
        <f t="shared" si="104"/>
        <v>44938</v>
      </c>
      <c r="K1143" s="26" t="str">
        <f t="shared" si="105"/>
        <v>Basic</v>
      </c>
      <c r="L1143" s="26" t="str">
        <f t="shared" si="106"/>
        <v>Monthly</v>
      </c>
      <c r="M1143" s="26">
        <f t="shared" si="107"/>
        <v>44652</v>
      </c>
      <c r="N1143" s="26">
        <f t="shared" si="108"/>
        <v>44927</v>
      </c>
      <c r="O1143" s="26">
        <f t="shared" si="108"/>
        <v>44958</v>
      </c>
      <c r="P1143" t="str">
        <f>IF(AND('Customer LTV'!$D$5&gt;=$N1143,'Customer LTV'!$D$5&lt;$O1143),"Y","N")</f>
        <v>Y</v>
      </c>
      <c r="Q1143" t="str">
        <f>IF(AND('Customer LTV'!$D$6&gt;=$N1143,'Customer LTV'!$D$6&lt;$O1143),"Y","N")</f>
        <v>N</v>
      </c>
      <c r="R1143" t="str">
        <f>INDEX(customers!$F:$F,MATCH(subscriptions!$B1143,customers!$A:$A,0))</f>
        <v>Education</v>
      </c>
      <c r="S1143" t="str">
        <f>INDEX(customers!$I:$I,MATCH(subscriptions!$B1143,customers!$A:$A,0))</f>
        <v>Social Media</v>
      </c>
    </row>
    <row r="1144" spans="1:19" x14ac:dyDescent="0.25">
      <c r="A1144" t="s">
        <v>3956</v>
      </c>
      <c r="B1144" t="s">
        <v>3955</v>
      </c>
      <c r="C1144" t="s">
        <v>17</v>
      </c>
      <c r="D1144" t="s">
        <v>5</v>
      </c>
      <c r="E1144" s="26">
        <v>45327</v>
      </c>
      <c r="F1144" s="26">
        <v>45658</v>
      </c>
      <c r="G1144" t="s">
        <v>53</v>
      </c>
      <c r="H1144">
        <v>50</v>
      </c>
      <c r="I1144" s="26">
        <f t="shared" si="103"/>
        <v>45327</v>
      </c>
      <c r="J1144" s="26">
        <f t="shared" si="104"/>
        <v>45327</v>
      </c>
      <c r="K1144" s="26" t="str">
        <f t="shared" si="105"/>
        <v>Basic</v>
      </c>
      <c r="L1144" s="26" t="str">
        <f t="shared" si="106"/>
        <v>Annual</v>
      </c>
      <c r="M1144" s="26">
        <f t="shared" si="107"/>
        <v>45323</v>
      </c>
      <c r="N1144" s="26">
        <f t="shared" si="108"/>
        <v>45323</v>
      </c>
      <c r="O1144" s="26">
        <f t="shared" si="108"/>
        <v>45658</v>
      </c>
      <c r="P1144" t="str">
        <f>IF(AND('Customer LTV'!$D$5&gt;=$N1144,'Customer LTV'!$D$5&lt;$O1144),"Y","N")</f>
        <v>N</v>
      </c>
      <c r="Q1144" t="str">
        <f>IF(AND('Customer LTV'!$D$6&gt;=$N1144,'Customer LTV'!$D$6&lt;$O1144),"Y","N")</f>
        <v>N</v>
      </c>
      <c r="R1144" t="str">
        <f>INDEX(customers!$F:$F,MATCH(subscriptions!$B1144,customers!$A:$A,0))</f>
        <v>Healthcare</v>
      </c>
      <c r="S1144" t="str">
        <f>INDEX(customers!$I:$I,MATCH(subscriptions!$B1144,customers!$A:$A,0))</f>
        <v>Paid Search</v>
      </c>
    </row>
    <row r="1145" spans="1:19" x14ac:dyDescent="0.25">
      <c r="A1145" t="s">
        <v>2878</v>
      </c>
      <c r="B1145" t="s">
        <v>2877</v>
      </c>
      <c r="C1145" t="s">
        <v>18</v>
      </c>
      <c r="D1145" t="s">
        <v>4</v>
      </c>
      <c r="E1145" s="26">
        <v>45218</v>
      </c>
      <c r="F1145" s="26">
        <v>45248</v>
      </c>
      <c r="G1145" t="s">
        <v>53</v>
      </c>
      <c r="H1145">
        <v>135</v>
      </c>
      <c r="I1145" s="26">
        <f t="shared" si="103"/>
        <v>45218</v>
      </c>
      <c r="J1145" s="26">
        <f t="shared" si="104"/>
        <v>45280</v>
      </c>
      <c r="K1145" s="26" t="str">
        <f t="shared" si="105"/>
        <v>Pro</v>
      </c>
      <c r="L1145" s="26" t="str">
        <f t="shared" si="106"/>
        <v>Monthly</v>
      </c>
      <c r="M1145" s="26">
        <f t="shared" si="107"/>
        <v>45200</v>
      </c>
      <c r="N1145" s="26">
        <f t="shared" si="108"/>
        <v>45200</v>
      </c>
      <c r="O1145" s="26">
        <f t="shared" si="108"/>
        <v>45231</v>
      </c>
      <c r="P1145" t="str">
        <f>IF(AND('Customer LTV'!$D$5&gt;=$N1145,'Customer LTV'!$D$5&lt;$O1145),"Y","N")</f>
        <v>N</v>
      </c>
      <c r="Q1145" t="str">
        <f>IF(AND('Customer LTV'!$D$6&gt;=$N1145,'Customer LTV'!$D$6&lt;$O1145),"Y","N")</f>
        <v>N</v>
      </c>
      <c r="R1145" t="str">
        <f>INDEX(customers!$F:$F,MATCH(subscriptions!$B1145,customers!$A:$A,0))</f>
        <v>Tech</v>
      </c>
      <c r="S1145" t="str">
        <f>INDEX(customers!$I:$I,MATCH(subscriptions!$B1145,customers!$A:$A,0))</f>
        <v>Email</v>
      </c>
    </row>
    <row r="1146" spans="1:19" x14ac:dyDescent="0.25">
      <c r="A1146" t="s">
        <v>2880</v>
      </c>
      <c r="B1146" t="s">
        <v>2877</v>
      </c>
      <c r="C1146" t="s">
        <v>18</v>
      </c>
      <c r="D1146" t="s">
        <v>4</v>
      </c>
      <c r="E1146" s="26">
        <v>45249</v>
      </c>
      <c r="F1146" s="26">
        <v>45279</v>
      </c>
      <c r="G1146" t="s">
        <v>53</v>
      </c>
      <c r="H1146">
        <v>135</v>
      </c>
      <c r="I1146" s="26">
        <f t="shared" si="103"/>
        <v>45218</v>
      </c>
      <c r="J1146" s="26">
        <f t="shared" si="104"/>
        <v>45280</v>
      </c>
      <c r="K1146" s="26" t="str">
        <f t="shared" si="105"/>
        <v>Pro</v>
      </c>
      <c r="L1146" s="26" t="str">
        <f t="shared" si="106"/>
        <v>Monthly</v>
      </c>
      <c r="M1146" s="26">
        <f t="shared" si="107"/>
        <v>45200</v>
      </c>
      <c r="N1146" s="26">
        <f t="shared" si="108"/>
        <v>45231</v>
      </c>
      <c r="O1146" s="26">
        <f t="shared" si="108"/>
        <v>45261</v>
      </c>
      <c r="P1146" t="str">
        <f>IF(AND('Customer LTV'!$D$5&gt;=$N1146,'Customer LTV'!$D$5&lt;$O1146),"Y","N")</f>
        <v>N</v>
      </c>
      <c r="Q1146" t="str">
        <f>IF(AND('Customer LTV'!$D$6&gt;=$N1146,'Customer LTV'!$D$6&lt;$O1146),"Y","N")</f>
        <v>N</v>
      </c>
      <c r="R1146" t="str">
        <f>INDEX(customers!$F:$F,MATCH(subscriptions!$B1146,customers!$A:$A,0))</f>
        <v>Tech</v>
      </c>
      <c r="S1146" t="str">
        <f>INDEX(customers!$I:$I,MATCH(subscriptions!$B1146,customers!$A:$A,0))</f>
        <v>Email</v>
      </c>
    </row>
    <row r="1147" spans="1:19" x14ac:dyDescent="0.25">
      <c r="A1147" t="s">
        <v>2883</v>
      </c>
      <c r="B1147" t="s">
        <v>2877</v>
      </c>
      <c r="C1147" t="s">
        <v>18</v>
      </c>
      <c r="D1147" t="s">
        <v>4</v>
      </c>
      <c r="E1147" s="26">
        <v>45280</v>
      </c>
      <c r="F1147" s="26">
        <v>45300</v>
      </c>
      <c r="G1147" t="s">
        <v>56</v>
      </c>
      <c r="H1147">
        <v>135</v>
      </c>
      <c r="I1147" s="26">
        <f t="shared" si="103"/>
        <v>45218</v>
      </c>
      <c r="J1147" s="26">
        <f t="shared" si="104"/>
        <v>45280</v>
      </c>
      <c r="K1147" s="26" t="str">
        <f t="shared" si="105"/>
        <v>Pro</v>
      </c>
      <c r="L1147" s="26" t="str">
        <f t="shared" si="106"/>
        <v>Monthly</v>
      </c>
      <c r="M1147" s="26">
        <f t="shared" si="107"/>
        <v>45200</v>
      </c>
      <c r="N1147" s="26">
        <f t="shared" si="108"/>
        <v>45261</v>
      </c>
      <c r="O1147" s="26">
        <f t="shared" si="108"/>
        <v>45292</v>
      </c>
      <c r="P1147" t="str">
        <f>IF(AND('Customer LTV'!$D$5&gt;=$N1147,'Customer LTV'!$D$5&lt;$O1147),"Y","N")</f>
        <v>N</v>
      </c>
      <c r="Q1147" t="str">
        <f>IF(AND('Customer LTV'!$D$6&gt;=$N1147,'Customer LTV'!$D$6&lt;$O1147),"Y","N")</f>
        <v>Y</v>
      </c>
      <c r="R1147" t="str">
        <f>INDEX(customers!$F:$F,MATCH(subscriptions!$B1147,customers!$A:$A,0))</f>
        <v>Tech</v>
      </c>
      <c r="S1147" t="str">
        <f>INDEX(customers!$I:$I,MATCH(subscriptions!$B1147,customers!$A:$A,0))</f>
        <v>Email</v>
      </c>
    </row>
    <row r="1148" spans="1:19" x14ac:dyDescent="0.25">
      <c r="A1148" t="s">
        <v>3431</v>
      </c>
      <c r="B1148" t="s">
        <v>3430</v>
      </c>
      <c r="C1148" t="s">
        <v>18</v>
      </c>
      <c r="D1148" t="s">
        <v>5</v>
      </c>
      <c r="E1148" s="26">
        <v>45631</v>
      </c>
      <c r="F1148" s="26">
        <v>45658</v>
      </c>
      <c r="G1148" t="s">
        <v>53</v>
      </c>
      <c r="H1148">
        <v>120</v>
      </c>
      <c r="I1148" s="26">
        <f t="shared" si="103"/>
        <v>45631</v>
      </c>
      <c r="J1148" s="26">
        <f t="shared" si="104"/>
        <v>45631</v>
      </c>
      <c r="K1148" s="26" t="str">
        <f t="shared" si="105"/>
        <v>Pro</v>
      </c>
      <c r="L1148" s="26" t="str">
        <f t="shared" si="106"/>
        <v>Monthly</v>
      </c>
      <c r="M1148" s="26">
        <f t="shared" si="107"/>
        <v>45627</v>
      </c>
      <c r="N1148" s="26">
        <f t="shared" si="108"/>
        <v>45627</v>
      </c>
      <c r="O1148" s="26">
        <f t="shared" si="108"/>
        <v>45658</v>
      </c>
      <c r="P1148" t="str">
        <f>IF(AND('Customer LTV'!$D$5&gt;=$N1148,'Customer LTV'!$D$5&lt;$O1148),"Y","N")</f>
        <v>N</v>
      </c>
      <c r="Q1148" t="str">
        <f>IF(AND('Customer LTV'!$D$6&gt;=$N1148,'Customer LTV'!$D$6&lt;$O1148),"Y","N")</f>
        <v>N</v>
      </c>
      <c r="R1148" t="str">
        <f>INDEX(customers!$F:$F,MATCH(subscriptions!$B1148,customers!$A:$A,0))</f>
        <v>Healthcare</v>
      </c>
      <c r="S1148" t="str">
        <f>INDEX(customers!$I:$I,MATCH(subscriptions!$B1148,customers!$A:$A,0))</f>
        <v>Content</v>
      </c>
    </row>
    <row r="1149" spans="1:19" x14ac:dyDescent="0.25">
      <c r="A1149" t="s">
        <v>3088</v>
      </c>
      <c r="B1149" t="s">
        <v>3087</v>
      </c>
      <c r="C1149" t="s">
        <v>17</v>
      </c>
      <c r="D1149" t="s">
        <v>4</v>
      </c>
      <c r="E1149" s="26">
        <v>44788</v>
      </c>
      <c r="F1149" s="26">
        <v>44818</v>
      </c>
      <c r="G1149" t="s">
        <v>53</v>
      </c>
      <c r="H1149">
        <v>75</v>
      </c>
      <c r="I1149" s="26">
        <f t="shared" si="103"/>
        <v>44788</v>
      </c>
      <c r="J1149" s="26">
        <f t="shared" si="104"/>
        <v>45067</v>
      </c>
      <c r="K1149" s="26" t="str">
        <f t="shared" si="105"/>
        <v>Basic</v>
      </c>
      <c r="L1149" s="26" t="str">
        <f t="shared" si="106"/>
        <v>Monthly</v>
      </c>
      <c r="M1149" s="26">
        <f t="shared" si="107"/>
        <v>44774</v>
      </c>
      <c r="N1149" s="26">
        <f t="shared" si="108"/>
        <v>44774</v>
      </c>
      <c r="O1149" s="26">
        <f t="shared" si="108"/>
        <v>44805</v>
      </c>
      <c r="P1149" t="str">
        <f>IF(AND('Customer LTV'!$D$5&gt;=$N1149,'Customer LTV'!$D$5&lt;$O1149),"Y","N")</f>
        <v>N</v>
      </c>
      <c r="Q1149" t="str">
        <f>IF(AND('Customer LTV'!$D$6&gt;=$N1149,'Customer LTV'!$D$6&lt;$O1149),"Y","N")</f>
        <v>N</v>
      </c>
      <c r="R1149" t="str">
        <f>INDEX(customers!$F:$F,MATCH(subscriptions!$B1149,customers!$A:$A,0))</f>
        <v>Other</v>
      </c>
      <c r="S1149" t="str">
        <f>INDEX(customers!$I:$I,MATCH(subscriptions!$B1149,customers!$A:$A,0))</f>
        <v>Paid Search</v>
      </c>
    </row>
    <row r="1150" spans="1:19" x14ac:dyDescent="0.25">
      <c r="A1150" t="s">
        <v>3090</v>
      </c>
      <c r="B1150" t="s">
        <v>3087</v>
      </c>
      <c r="C1150" t="s">
        <v>17</v>
      </c>
      <c r="D1150" t="s">
        <v>4</v>
      </c>
      <c r="E1150" s="26">
        <v>44819</v>
      </c>
      <c r="F1150" s="26">
        <v>44849</v>
      </c>
      <c r="G1150" t="s">
        <v>53</v>
      </c>
      <c r="H1150">
        <v>75</v>
      </c>
      <c r="I1150" s="26">
        <f t="shared" si="103"/>
        <v>44788</v>
      </c>
      <c r="J1150" s="26">
        <f t="shared" si="104"/>
        <v>45067</v>
      </c>
      <c r="K1150" s="26" t="str">
        <f t="shared" si="105"/>
        <v>Basic</v>
      </c>
      <c r="L1150" s="26" t="str">
        <f t="shared" si="106"/>
        <v>Monthly</v>
      </c>
      <c r="M1150" s="26">
        <f t="shared" si="107"/>
        <v>44774</v>
      </c>
      <c r="N1150" s="26">
        <f t="shared" si="108"/>
        <v>44805</v>
      </c>
      <c r="O1150" s="26">
        <f t="shared" si="108"/>
        <v>44835</v>
      </c>
      <c r="P1150" t="str">
        <f>IF(AND('Customer LTV'!$D$5&gt;=$N1150,'Customer LTV'!$D$5&lt;$O1150),"Y","N")</f>
        <v>N</v>
      </c>
      <c r="Q1150" t="str">
        <f>IF(AND('Customer LTV'!$D$6&gt;=$N1150,'Customer LTV'!$D$6&lt;$O1150),"Y","N")</f>
        <v>N</v>
      </c>
      <c r="R1150" t="str">
        <f>INDEX(customers!$F:$F,MATCH(subscriptions!$B1150,customers!$A:$A,0))</f>
        <v>Other</v>
      </c>
      <c r="S1150" t="str">
        <f>INDEX(customers!$I:$I,MATCH(subscriptions!$B1150,customers!$A:$A,0))</f>
        <v>Paid Search</v>
      </c>
    </row>
    <row r="1151" spans="1:19" x14ac:dyDescent="0.25">
      <c r="A1151" t="s">
        <v>3093</v>
      </c>
      <c r="B1151" t="s">
        <v>3087</v>
      </c>
      <c r="C1151" t="s">
        <v>17</v>
      </c>
      <c r="D1151" t="s">
        <v>4</v>
      </c>
      <c r="E1151" s="26">
        <v>44850</v>
      </c>
      <c r="F1151" s="26">
        <v>44880</v>
      </c>
      <c r="G1151" t="s">
        <v>53</v>
      </c>
      <c r="H1151">
        <v>75</v>
      </c>
      <c r="I1151" s="26">
        <f t="shared" si="103"/>
        <v>44788</v>
      </c>
      <c r="J1151" s="26">
        <f t="shared" si="104"/>
        <v>45067</v>
      </c>
      <c r="K1151" s="26" t="str">
        <f t="shared" si="105"/>
        <v>Basic</v>
      </c>
      <c r="L1151" s="26" t="str">
        <f t="shared" si="106"/>
        <v>Monthly</v>
      </c>
      <c r="M1151" s="26">
        <f t="shared" si="107"/>
        <v>44774</v>
      </c>
      <c r="N1151" s="26">
        <f t="shared" si="108"/>
        <v>44835</v>
      </c>
      <c r="O1151" s="26">
        <f t="shared" si="108"/>
        <v>44866</v>
      </c>
      <c r="P1151" t="str">
        <f>IF(AND('Customer LTV'!$D$5&gt;=$N1151,'Customer LTV'!$D$5&lt;$O1151),"Y","N")</f>
        <v>N</v>
      </c>
      <c r="Q1151" t="str">
        <f>IF(AND('Customer LTV'!$D$6&gt;=$N1151,'Customer LTV'!$D$6&lt;$O1151),"Y","N")</f>
        <v>N</v>
      </c>
      <c r="R1151" t="str">
        <f>INDEX(customers!$F:$F,MATCH(subscriptions!$B1151,customers!$A:$A,0))</f>
        <v>Other</v>
      </c>
      <c r="S1151" t="str">
        <f>INDEX(customers!$I:$I,MATCH(subscriptions!$B1151,customers!$A:$A,0))</f>
        <v>Paid Search</v>
      </c>
    </row>
    <row r="1152" spans="1:19" x14ac:dyDescent="0.25">
      <c r="A1152" t="s">
        <v>3095</v>
      </c>
      <c r="B1152" t="s">
        <v>3087</v>
      </c>
      <c r="C1152" t="s">
        <v>17</v>
      </c>
      <c r="D1152" t="s">
        <v>4</v>
      </c>
      <c r="E1152" s="26">
        <v>44881</v>
      </c>
      <c r="F1152" s="26">
        <v>44911</v>
      </c>
      <c r="G1152" t="s">
        <v>53</v>
      </c>
      <c r="H1152">
        <v>75</v>
      </c>
      <c r="I1152" s="26">
        <f t="shared" si="103"/>
        <v>44788</v>
      </c>
      <c r="J1152" s="26">
        <f t="shared" si="104"/>
        <v>45067</v>
      </c>
      <c r="K1152" s="26" t="str">
        <f t="shared" si="105"/>
        <v>Basic</v>
      </c>
      <c r="L1152" s="26" t="str">
        <f t="shared" si="106"/>
        <v>Monthly</v>
      </c>
      <c r="M1152" s="26">
        <f t="shared" si="107"/>
        <v>44774</v>
      </c>
      <c r="N1152" s="26">
        <f t="shared" si="108"/>
        <v>44866</v>
      </c>
      <c r="O1152" s="26">
        <f t="shared" si="108"/>
        <v>44896</v>
      </c>
      <c r="P1152" t="str">
        <f>IF(AND('Customer LTV'!$D$5&gt;=$N1152,'Customer LTV'!$D$5&lt;$O1152),"Y","N")</f>
        <v>N</v>
      </c>
      <c r="Q1152" t="str">
        <f>IF(AND('Customer LTV'!$D$6&gt;=$N1152,'Customer LTV'!$D$6&lt;$O1152),"Y","N")</f>
        <v>N</v>
      </c>
      <c r="R1152" t="str">
        <f>INDEX(customers!$F:$F,MATCH(subscriptions!$B1152,customers!$A:$A,0))</f>
        <v>Other</v>
      </c>
      <c r="S1152" t="str">
        <f>INDEX(customers!$I:$I,MATCH(subscriptions!$B1152,customers!$A:$A,0))</f>
        <v>Paid Search</v>
      </c>
    </row>
    <row r="1153" spans="1:19" x14ac:dyDescent="0.25">
      <c r="A1153" t="s">
        <v>3098</v>
      </c>
      <c r="B1153" t="s">
        <v>3087</v>
      </c>
      <c r="C1153" t="s">
        <v>17</v>
      </c>
      <c r="D1153" t="s">
        <v>4</v>
      </c>
      <c r="E1153" s="26">
        <v>44912</v>
      </c>
      <c r="F1153" s="26">
        <v>44942</v>
      </c>
      <c r="G1153" t="s">
        <v>53</v>
      </c>
      <c r="H1153">
        <v>75</v>
      </c>
      <c r="I1153" s="26">
        <f t="shared" si="103"/>
        <v>44788</v>
      </c>
      <c r="J1153" s="26">
        <f t="shared" si="104"/>
        <v>45067</v>
      </c>
      <c r="K1153" s="26" t="str">
        <f t="shared" si="105"/>
        <v>Basic</v>
      </c>
      <c r="L1153" s="26" t="str">
        <f t="shared" si="106"/>
        <v>Monthly</v>
      </c>
      <c r="M1153" s="26">
        <f t="shared" si="107"/>
        <v>44774</v>
      </c>
      <c r="N1153" s="26">
        <f t="shared" si="108"/>
        <v>44896</v>
      </c>
      <c r="O1153" s="26">
        <f t="shared" si="108"/>
        <v>44927</v>
      </c>
      <c r="P1153" t="str">
        <f>IF(AND('Customer LTV'!$D$5&gt;=$N1153,'Customer LTV'!$D$5&lt;$O1153),"Y","N")</f>
        <v>N</v>
      </c>
      <c r="Q1153" t="str">
        <f>IF(AND('Customer LTV'!$D$6&gt;=$N1153,'Customer LTV'!$D$6&lt;$O1153),"Y","N")</f>
        <v>N</v>
      </c>
      <c r="R1153" t="str">
        <f>INDEX(customers!$F:$F,MATCH(subscriptions!$B1153,customers!$A:$A,0))</f>
        <v>Other</v>
      </c>
      <c r="S1153" t="str">
        <f>INDEX(customers!$I:$I,MATCH(subscriptions!$B1153,customers!$A:$A,0))</f>
        <v>Paid Search</v>
      </c>
    </row>
    <row r="1154" spans="1:19" x14ac:dyDescent="0.25">
      <c r="A1154" t="s">
        <v>3100</v>
      </c>
      <c r="B1154" t="s">
        <v>3087</v>
      </c>
      <c r="C1154" t="s">
        <v>17</v>
      </c>
      <c r="D1154" t="s">
        <v>4</v>
      </c>
      <c r="E1154" s="26">
        <v>44943</v>
      </c>
      <c r="F1154" s="26">
        <v>44973</v>
      </c>
      <c r="G1154" t="s">
        <v>53</v>
      </c>
      <c r="H1154">
        <v>75</v>
      </c>
      <c r="I1154" s="26">
        <f t="shared" ref="I1154:I1217" si="109">_xlfn.MINIFS($E:$E,$B:$B,B1154)</f>
        <v>44788</v>
      </c>
      <c r="J1154" s="26">
        <f t="shared" ref="J1154:J1217" si="110">_xlfn.MAXIFS($E:$E,$B:$B,B1154)</f>
        <v>45067</v>
      </c>
      <c r="K1154" s="26" t="str">
        <f t="shared" si="105"/>
        <v>Basic</v>
      </c>
      <c r="L1154" s="26" t="str">
        <f t="shared" si="106"/>
        <v>Monthly</v>
      </c>
      <c r="M1154" s="26">
        <f t="shared" si="107"/>
        <v>44774</v>
      </c>
      <c r="N1154" s="26">
        <f t="shared" si="108"/>
        <v>44927</v>
      </c>
      <c r="O1154" s="26">
        <f t="shared" si="108"/>
        <v>44958</v>
      </c>
      <c r="P1154" t="str">
        <f>IF(AND('Customer LTV'!$D$5&gt;=$N1154,'Customer LTV'!$D$5&lt;$O1154),"Y","N")</f>
        <v>Y</v>
      </c>
      <c r="Q1154" t="str">
        <f>IF(AND('Customer LTV'!$D$6&gt;=$N1154,'Customer LTV'!$D$6&lt;$O1154),"Y","N")</f>
        <v>N</v>
      </c>
      <c r="R1154" t="str">
        <f>INDEX(customers!$F:$F,MATCH(subscriptions!$B1154,customers!$A:$A,0))</f>
        <v>Other</v>
      </c>
      <c r="S1154" t="str">
        <f>INDEX(customers!$I:$I,MATCH(subscriptions!$B1154,customers!$A:$A,0))</f>
        <v>Paid Search</v>
      </c>
    </row>
    <row r="1155" spans="1:19" x14ac:dyDescent="0.25">
      <c r="A1155" t="s">
        <v>3102</v>
      </c>
      <c r="B1155" t="s">
        <v>3087</v>
      </c>
      <c r="C1155" t="s">
        <v>17</v>
      </c>
      <c r="D1155" t="s">
        <v>4</v>
      </c>
      <c r="E1155" s="26">
        <v>44974</v>
      </c>
      <c r="F1155" s="26">
        <v>45004</v>
      </c>
      <c r="G1155" t="s">
        <v>53</v>
      </c>
      <c r="H1155">
        <v>75</v>
      </c>
      <c r="I1155" s="26">
        <f t="shared" si="109"/>
        <v>44788</v>
      </c>
      <c r="J1155" s="26">
        <f t="shared" si="110"/>
        <v>45067</v>
      </c>
      <c r="K1155" s="26" t="str">
        <f t="shared" ref="K1155:K1218" si="111">INDEX($C:$C,MATCH($I1155,$E:$E,0))</f>
        <v>Basic</v>
      </c>
      <c r="L1155" s="26" t="str">
        <f t="shared" ref="L1155:L1218" si="112">INDEX($D:$D,MATCH($I1155,$E:$E,0))</f>
        <v>Monthly</v>
      </c>
      <c r="M1155" s="26">
        <f t="shared" ref="M1155:M1218" si="113">EOMONTH(I1155,-1)+1</f>
        <v>44774</v>
      </c>
      <c r="N1155" s="26">
        <f t="shared" si="108"/>
        <v>44958</v>
      </c>
      <c r="O1155" s="26">
        <f t="shared" si="108"/>
        <v>44986</v>
      </c>
      <c r="P1155" t="str">
        <f>IF(AND('Customer LTV'!$D$5&gt;=$N1155,'Customer LTV'!$D$5&lt;$O1155),"Y","N")</f>
        <v>N</v>
      </c>
      <c r="Q1155" t="str">
        <f>IF(AND('Customer LTV'!$D$6&gt;=$N1155,'Customer LTV'!$D$6&lt;$O1155),"Y","N")</f>
        <v>N</v>
      </c>
      <c r="R1155" t="str">
        <f>INDEX(customers!$F:$F,MATCH(subscriptions!$B1155,customers!$A:$A,0))</f>
        <v>Other</v>
      </c>
      <c r="S1155" t="str">
        <f>INDEX(customers!$I:$I,MATCH(subscriptions!$B1155,customers!$A:$A,0))</f>
        <v>Paid Search</v>
      </c>
    </row>
    <row r="1156" spans="1:19" x14ac:dyDescent="0.25">
      <c r="A1156" t="s">
        <v>3105</v>
      </c>
      <c r="B1156" t="s">
        <v>3087</v>
      </c>
      <c r="C1156" t="s">
        <v>17</v>
      </c>
      <c r="D1156" t="s">
        <v>4</v>
      </c>
      <c r="E1156" s="26">
        <v>45005</v>
      </c>
      <c r="F1156" s="26">
        <v>45035</v>
      </c>
      <c r="G1156" t="s">
        <v>55</v>
      </c>
      <c r="H1156">
        <v>75</v>
      </c>
      <c r="I1156" s="26">
        <f t="shared" si="109"/>
        <v>44788</v>
      </c>
      <c r="J1156" s="26">
        <f t="shared" si="110"/>
        <v>45067</v>
      </c>
      <c r="K1156" s="26" t="str">
        <f t="shared" si="111"/>
        <v>Basic</v>
      </c>
      <c r="L1156" s="26" t="str">
        <f t="shared" si="112"/>
        <v>Monthly</v>
      </c>
      <c r="M1156" s="26">
        <f t="shared" si="113"/>
        <v>44774</v>
      </c>
      <c r="N1156" s="26">
        <f t="shared" si="108"/>
        <v>44986</v>
      </c>
      <c r="O1156" s="26">
        <f t="shared" si="108"/>
        <v>45017</v>
      </c>
      <c r="P1156" t="str">
        <f>IF(AND('Customer LTV'!$D$5&gt;=$N1156,'Customer LTV'!$D$5&lt;$O1156),"Y","N")</f>
        <v>N</v>
      </c>
      <c r="Q1156" t="str">
        <f>IF(AND('Customer LTV'!$D$6&gt;=$N1156,'Customer LTV'!$D$6&lt;$O1156),"Y","N")</f>
        <v>N</v>
      </c>
      <c r="R1156" t="str">
        <f>INDEX(customers!$F:$F,MATCH(subscriptions!$B1156,customers!$A:$A,0))</f>
        <v>Other</v>
      </c>
      <c r="S1156" t="str">
        <f>INDEX(customers!$I:$I,MATCH(subscriptions!$B1156,customers!$A:$A,0))</f>
        <v>Paid Search</v>
      </c>
    </row>
    <row r="1157" spans="1:19" x14ac:dyDescent="0.25">
      <c r="A1157" t="s">
        <v>3107</v>
      </c>
      <c r="B1157" t="s">
        <v>3087</v>
      </c>
      <c r="C1157" t="s">
        <v>18</v>
      </c>
      <c r="D1157" t="s">
        <v>4</v>
      </c>
      <c r="E1157" s="26">
        <v>45036</v>
      </c>
      <c r="F1157" s="26">
        <v>45066</v>
      </c>
      <c r="G1157" t="s">
        <v>55</v>
      </c>
      <c r="H1157">
        <v>135</v>
      </c>
      <c r="I1157" s="26">
        <f t="shared" si="109"/>
        <v>44788</v>
      </c>
      <c r="J1157" s="26">
        <f t="shared" si="110"/>
        <v>45067</v>
      </c>
      <c r="K1157" s="26" t="str">
        <f t="shared" si="111"/>
        <v>Basic</v>
      </c>
      <c r="L1157" s="26" t="str">
        <f t="shared" si="112"/>
        <v>Monthly</v>
      </c>
      <c r="M1157" s="26">
        <f t="shared" si="113"/>
        <v>44774</v>
      </c>
      <c r="N1157" s="26">
        <f t="shared" si="108"/>
        <v>45017</v>
      </c>
      <c r="O1157" s="26">
        <f t="shared" si="108"/>
        <v>45047</v>
      </c>
      <c r="P1157" t="str">
        <f>IF(AND('Customer LTV'!$D$5&gt;=$N1157,'Customer LTV'!$D$5&lt;$O1157),"Y","N")</f>
        <v>N</v>
      </c>
      <c r="Q1157" t="str">
        <f>IF(AND('Customer LTV'!$D$6&gt;=$N1157,'Customer LTV'!$D$6&lt;$O1157),"Y","N")</f>
        <v>N</v>
      </c>
      <c r="R1157" t="str">
        <f>INDEX(customers!$F:$F,MATCH(subscriptions!$B1157,customers!$A:$A,0))</f>
        <v>Other</v>
      </c>
      <c r="S1157" t="str">
        <f>INDEX(customers!$I:$I,MATCH(subscriptions!$B1157,customers!$A:$A,0))</f>
        <v>Paid Search</v>
      </c>
    </row>
    <row r="1158" spans="1:19" x14ac:dyDescent="0.25">
      <c r="A1158" t="s">
        <v>3110</v>
      </c>
      <c r="B1158" t="s">
        <v>3087</v>
      </c>
      <c r="C1158" t="s">
        <v>19</v>
      </c>
      <c r="D1158" t="s">
        <v>4</v>
      </c>
      <c r="E1158" s="26">
        <v>45067</v>
      </c>
      <c r="F1158" s="26">
        <v>45094</v>
      </c>
      <c r="G1158" t="s">
        <v>56</v>
      </c>
      <c r="H1158">
        <v>315</v>
      </c>
      <c r="I1158" s="26">
        <f t="shared" si="109"/>
        <v>44788</v>
      </c>
      <c r="J1158" s="26">
        <f t="shared" si="110"/>
        <v>45067</v>
      </c>
      <c r="K1158" s="26" t="str">
        <f t="shared" si="111"/>
        <v>Basic</v>
      </c>
      <c r="L1158" s="26" t="str">
        <f t="shared" si="112"/>
        <v>Monthly</v>
      </c>
      <c r="M1158" s="26">
        <f t="shared" si="113"/>
        <v>44774</v>
      </c>
      <c r="N1158" s="26">
        <f t="shared" si="108"/>
        <v>45047</v>
      </c>
      <c r="O1158" s="26">
        <f t="shared" si="108"/>
        <v>45078</v>
      </c>
      <c r="P1158" t="str">
        <f>IF(AND('Customer LTV'!$D$5&gt;=$N1158,'Customer LTV'!$D$5&lt;$O1158),"Y","N")</f>
        <v>N</v>
      </c>
      <c r="Q1158" t="str">
        <f>IF(AND('Customer LTV'!$D$6&gt;=$N1158,'Customer LTV'!$D$6&lt;$O1158),"Y","N")</f>
        <v>N</v>
      </c>
      <c r="R1158" t="str">
        <f>INDEX(customers!$F:$F,MATCH(subscriptions!$B1158,customers!$A:$A,0))</f>
        <v>Other</v>
      </c>
      <c r="S1158" t="str">
        <f>INDEX(customers!$I:$I,MATCH(subscriptions!$B1158,customers!$A:$A,0))</f>
        <v>Paid Search</v>
      </c>
    </row>
    <row r="1159" spans="1:19" x14ac:dyDescent="0.25">
      <c r="A1159" t="s">
        <v>3121</v>
      </c>
      <c r="B1159" t="s">
        <v>3120</v>
      </c>
      <c r="C1159" t="s">
        <v>17</v>
      </c>
      <c r="D1159" t="s">
        <v>5</v>
      </c>
      <c r="E1159" s="26">
        <v>44764</v>
      </c>
      <c r="F1159" s="26">
        <v>45129</v>
      </c>
      <c r="G1159" t="s">
        <v>53</v>
      </c>
      <c r="H1159">
        <v>50</v>
      </c>
      <c r="I1159" s="26">
        <f t="shared" si="109"/>
        <v>44764</v>
      </c>
      <c r="J1159" s="26">
        <f t="shared" si="110"/>
        <v>45130</v>
      </c>
      <c r="K1159" s="26" t="str">
        <f t="shared" si="111"/>
        <v>Basic</v>
      </c>
      <c r="L1159" s="26" t="str">
        <f t="shared" si="112"/>
        <v>Annual</v>
      </c>
      <c r="M1159" s="26">
        <f t="shared" si="113"/>
        <v>44743</v>
      </c>
      <c r="N1159" s="26">
        <f t="shared" si="108"/>
        <v>44743</v>
      </c>
      <c r="O1159" s="26">
        <f t="shared" si="108"/>
        <v>45108</v>
      </c>
      <c r="P1159" t="str">
        <f>IF(AND('Customer LTV'!$D$5&gt;=$N1159,'Customer LTV'!$D$5&lt;$O1159),"Y","N")</f>
        <v>Y</v>
      </c>
      <c r="Q1159" t="str">
        <f>IF(AND('Customer LTV'!$D$6&gt;=$N1159,'Customer LTV'!$D$6&lt;$O1159),"Y","N")</f>
        <v>N</v>
      </c>
      <c r="R1159" t="str">
        <f>INDEX(customers!$F:$F,MATCH(subscriptions!$B1159,customers!$A:$A,0))</f>
        <v>Retail</v>
      </c>
      <c r="S1159" t="str">
        <f>INDEX(customers!$I:$I,MATCH(subscriptions!$B1159,customers!$A:$A,0))</f>
        <v>Content</v>
      </c>
    </row>
    <row r="1160" spans="1:19" x14ac:dyDescent="0.25">
      <c r="A1160" t="s">
        <v>3124</v>
      </c>
      <c r="B1160" t="s">
        <v>3120</v>
      </c>
      <c r="C1160" t="s">
        <v>17</v>
      </c>
      <c r="D1160" t="s">
        <v>5</v>
      </c>
      <c r="E1160" s="26">
        <v>45130</v>
      </c>
      <c r="F1160" s="26">
        <v>45169</v>
      </c>
      <c r="G1160" t="s">
        <v>56</v>
      </c>
      <c r="H1160">
        <v>50</v>
      </c>
      <c r="I1160" s="26">
        <f t="shared" si="109"/>
        <v>44764</v>
      </c>
      <c r="J1160" s="26">
        <f t="shared" si="110"/>
        <v>45130</v>
      </c>
      <c r="K1160" s="26" t="str">
        <f t="shared" si="111"/>
        <v>Basic</v>
      </c>
      <c r="L1160" s="26" t="str">
        <f t="shared" si="112"/>
        <v>Annual</v>
      </c>
      <c r="M1160" s="26">
        <f t="shared" si="113"/>
        <v>44743</v>
      </c>
      <c r="N1160" s="26">
        <f t="shared" si="108"/>
        <v>45108</v>
      </c>
      <c r="O1160" s="26">
        <f t="shared" si="108"/>
        <v>45139</v>
      </c>
      <c r="P1160" t="str">
        <f>IF(AND('Customer LTV'!$D$5&gt;=$N1160,'Customer LTV'!$D$5&lt;$O1160),"Y","N")</f>
        <v>N</v>
      </c>
      <c r="Q1160" t="str">
        <f>IF(AND('Customer LTV'!$D$6&gt;=$N1160,'Customer LTV'!$D$6&lt;$O1160),"Y","N")</f>
        <v>N</v>
      </c>
      <c r="R1160" t="str">
        <f>INDEX(customers!$F:$F,MATCH(subscriptions!$B1160,customers!$A:$A,0))</f>
        <v>Retail</v>
      </c>
      <c r="S1160" t="str">
        <f>INDEX(customers!$I:$I,MATCH(subscriptions!$B1160,customers!$A:$A,0))</f>
        <v>Content</v>
      </c>
    </row>
    <row r="1161" spans="1:19" x14ac:dyDescent="0.25">
      <c r="A1161" t="s">
        <v>3881</v>
      </c>
      <c r="B1161" t="s">
        <v>3880</v>
      </c>
      <c r="C1161" t="s">
        <v>19</v>
      </c>
      <c r="D1161" t="s">
        <v>5</v>
      </c>
      <c r="E1161" s="26">
        <v>45620</v>
      </c>
      <c r="F1161" s="26">
        <v>45658</v>
      </c>
      <c r="G1161" t="s">
        <v>53</v>
      </c>
      <c r="H1161">
        <v>300</v>
      </c>
      <c r="I1161" s="26">
        <f t="shared" si="109"/>
        <v>45620</v>
      </c>
      <c r="J1161" s="26">
        <f t="shared" si="110"/>
        <v>45620</v>
      </c>
      <c r="K1161" s="26" t="str">
        <f t="shared" si="111"/>
        <v>Basic</v>
      </c>
      <c r="L1161" s="26" t="str">
        <f t="shared" si="112"/>
        <v>Monthly</v>
      </c>
      <c r="M1161" s="26">
        <f t="shared" si="113"/>
        <v>45597</v>
      </c>
      <c r="N1161" s="26">
        <f t="shared" si="108"/>
        <v>45597</v>
      </c>
      <c r="O1161" s="26">
        <f t="shared" si="108"/>
        <v>45658</v>
      </c>
      <c r="P1161" t="str">
        <f>IF(AND('Customer LTV'!$D$5&gt;=$N1161,'Customer LTV'!$D$5&lt;$O1161),"Y","N")</f>
        <v>N</v>
      </c>
      <c r="Q1161" t="str">
        <f>IF(AND('Customer LTV'!$D$6&gt;=$N1161,'Customer LTV'!$D$6&lt;$O1161),"Y","N")</f>
        <v>N</v>
      </c>
      <c r="R1161" t="str">
        <f>INDEX(customers!$F:$F,MATCH(subscriptions!$B1161,customers!$A:$A,0))</f>
        <v>Tech</v>
      </c>
      <c r="S1161" t="str">
        <f>INDEX(customers!$I:$I,MATCH(subscriptions!$B1161,customers!$A:$A,0))</f>
        <v>Affiliate</v>
      </c>
    </row>
    <row r="1162" spans="1:19" x14ac:dyDescent="0.25">
      <c r="A1162" t="s">
        <v>3700</v>
      </c>
      <c r="B1162" t="s">
        <v>3699</v>
      </c>
      <c r="C1162" t="s">
        <v>17</v>
      </c>
      <c r="D1162" t="s">
        <v>4</v>
      </c>
      <c r="E1162" s="26">
        <v>45173</v>
      </c>
      <c r="F1162" s="26">
        <v>45203</v>
      </c>
      <c r="G1162" t="s">
        <v>53</v>
      </c>
      <c r="H1162">
        <v>75</v>
      </c>
      <c r="I1162" s="26">
        <f t="shared" si="109"/>
        <v>45173</v>
      </c>
      <c r="J1162" s="26">
        <f t="shared" si="110"/>
        <v>45235</v>
      </c>
      <c r="K1162" s="26" t="str">
        <f t="shared" si="111"/>
        <v>Basic</v>
      </c>
      <c r="L1162" s="26" t="str">
        <f t="shared" si="112"/>
        <v>Monthly</v>
      </c>
      <c r="M1162" s="26">
        <f t="shared" si="113"/>
        <v>45170</v>
      </c>
      <c r="N1162" s="26">
        <f t="shared" si="108"/>
        <v>45170</v>
      </c>
      <c r="O1162" s="26">
        <f t="shared" si="108"/>
        <v>45200</v>
      </c>
      <c r="P1162" t="str">
        <f>IF(AND('Customer LTV'!$D$5&gt;=$N1162,'Customer LTV'!$D$5&lt;$O1162),"Y","N")</f>
        <v>N</v>
      </c>
      <c r="Q1162" t="str">
        <f>IF(AND('Customer LTV'!$D$6&gt;=$N1162,'Customer LTV'!$D$6&lt;$O1162),"Y","N")</f>
        <v>N</v>
      </c>
      <c r="R1162" t="str">
        <f>INDEX(customers!$F:$F,MATCH(subscriptions!$B1162,customers!$A:$A,0))</f>
        <v>Retail</v>
      </c>
      <c r="S1162" t="str">
        <f>INDEX(customers!$I:$I,MATCH(subscriptions!$B1162,customers!$A:$A,0))</f>
        <v>Paid Search</v>
      </c>
    </row>
    <row r="1163" spans="1:19" x14ac:dyDescent="0.25">
      <c r="A1163" t="s">
        <v>3703</v>
      </c>
      <c r="B1163" t="s">
        <v>3699</v>
      </c>
      <c r="C1163" t="s">
        <v>17</v>
      </c>
      <c r="D1163" t="s">
        <v>4</v>
      </c>
      <c r="E1163" s="26">
        <v>45204</v>
      </c>
      <c r="F1163" s="26">
        <v>45234</v>
      </c>
      <c r="G1163" t="s">
        <v>53</v>
      </c>
      <c r="H1163">
        <v>75</v>
      </c>
      <c r="I1163" s="26">
        <f t="shared" si="109"/>
        <v>45173</v>
      </c>
      <c r="J1163" s="26">
        <f t="shared" si="110"/>
        <v>45235</v>
      </c>
      <c r="K1163" s="26" t="str">
        <f t="shared" si="111"/>
        <v>Basic</v>
      </c>
      <c r="L1163" s="26" t="str">
        <f t="shared" si="112"/>
        <v>Monthly</v>
      </c>
      <c r="M1163" s="26">
        <f t="shared" si="113"/>
        <v>45170</v>
      </c>
      <c r="N1163" s="26">
        <f t="shared" si="108"/>
        <v>45200</v>
      </c>
      <c r="O1163" s="26">
        <f t="shared" si="108"/>
        <v>45231</v>
      </c>
      <c r="P1163" t="str">
        <f>IF(AND('Customer LTV'!$D$5&gt;=$N1163,'Customer LTV'!$D$5&lt;$O1163),"Y","N")</f>
        <v>N</v>
      </c>
      <c r="Q1163" t="str">
        <f>IF(AND('Customer LTV'!$D$6&gt;=$N1163,'Customer LTV'!$D$6&lt;$O1163),"Y","N")</f>
        <v>N</v>
      </c>
      <c r="R1163" t="str">
        <f>INDEX(customers!$F:$F,MATCH(subscriptions!$B1163,customers!$A:$A,0))</f>
        <v>Retail</v>
      </c>
      <c r="S1163" t="str">
        <f>INDEX(customers!$I:$I,MATCH(subscriptions!$B1163,customers!$A:$A,0))</f>
        <v>Paid Search</v>
      </c>
    </row>
    <row r="1164" spans="1:19" x14ac:dyDescent="0.25">
      <c r="A1164" t="s">
        <v>3705</v>
      </c>
      <c r="B1164" t="s">
        <v>3699</v>
      </c>
      <c r="C1164" t="s">
        <v>17</v>
      </c>
      <c r="D1164" t="s">
        <v>4</v>
      </c>
      <c r="E1164" s="26">
        <v>45235</v>
      </c>
      <c r="F1164" s="26">
        <v>45242</v>
      </c>
      <c r="G1164" t="s">
        <v>56</v>
      </c>
      <c r="H1164">
        <v>75</v>
      </c>
      <c r="I1164" s="26">
        <f t="shared" si="109"/>
        <v>45173</v>
      </c>
      <c r="J1164" s="26">
        <f t="shared" si="110"/>
        <v>45235</v>
      </c>
      <c r="K1164" s="26" t="str">
        <f t="shared" si="111"/>
        <v>Basic</v>
      </c>
      <c r="L1164" s="26" t="str">
        <f t="shared" si="112"/>
        <v>Monthly</v>
      </c>
      <c r="M1164" s="26">
        <f t="shared" si="113"/>
        <v>45170</v>
      </c>
      <c r="N1164" s="26">
        <f t="shared" si="108"/>
        <v>45231</v>
      </c>
      <c r="O1164" s="26">
        <f t="shared" si="108"/>
        <v>45231</v>
      </c>
      <c r="P1164" t="str">
        <f>IF(AND('Customer LTV'!$D$5&gt;=$N1164,'Customer LTV'!$D$5&lt;$O1164),"Y","N")</f>
        <v>N</v>
      </c>
      <c r="Q1164" t="str">
        <f>IF(AND('Customer LTV'!$D$6&gt;=$N1164,'Customer LTV'!$D$6&lt;$O1164),"Y","N")</f>
        <v>N</v>
      </c>
      <c r="R1164" t="str">
        <f>INDEX(customers!$F:$F,MATCH(subscriptions!$B1164,customers!$A:$A,0))</f>
        <v>Retail</v>
      </c>
      <c r="S1164" t="str">
        <f>INDEX(customers!$I:$I,MATCH(subscriptions!$B1164,customers!$A:$A,0))</f>
        <v>Paid Search</v>
      </c>
    </row>
    <row r="1165" spans="1:19" x14ac:dyDescent="0.25">
      <c r="A1165" t="s">
        <v>2116</v>
      </c>
      <c r="B1165" t="s">
        <v>2115</v>
      </c>
      <c r="C1165" t="s">
        <v>18</v>
      </c>
      <c r="D1165" t="s">
        <v>4</v>
      </c>
      <c r="E1165" s="26">
        <v>45388</v>
      </c>
      <c r="F1165" s="26">
        <v>45418</v>
      </c>
      <c r="G1165" t="s">
        <v>53</v>
      </c>
      <c r="H1165">
        <v>135</v>
      </c>
      <c r="I1165" s="26">
        <f t="shared" si="109"/>
        <v>45388</v>
      </c>
      <c r="J1165" s="26">
        <f t="shared" si="110"/>
        <v>45636</v>
      </c>
      <c r="K1165" s="26" t="str">
        <f t="shared" si="111"/>
        <v>Basic</v>
      </c>
      <c r="L1165" s="26" t="str">
        <f t="shared" si="112"/>
        <v>Monthly</v>
      </c>
      <c r="M1165" s="26">
        <f t="shared" si="113"/>
        <v>45383</v>
      </c>
      <c r="N1165" s="26">
        <f t="shared" si="108"/>
        <v>45383</v>
      </c>
      <c r="O1165" s="26">
        <f t="shared" si="108"/>
        <v>45413</v>
      </c>
      <c r="P1165" t="str">
        <f>IF(AND('Customer LTV'!$D$5&gt;=$N1165,'Customer LTV'!$D$5&lt;$O1165),"Y","N")</f>
        <v>N</v>
      </c>
      <c r="Q1165" t="str">
        <f>IF(AND('Customer LTV'!$D$6&gt;=$N1165,'Customer LTV'!$D$6&lt;$O1165),"Y","N")</f>
        <v>N</v>
      </c>
      <c r="R1165" t="str">
        <f>INDEX(customers!$F:$F,MATCH(subscriptions!$B1165,customers!$A:$A,0))</f>
        <v>Tech</v>
      </c>
      <c r="S1165" t="str">
        <f>INDEX(customers!$I:$I,MATCH(subscriptions!$B1165,customers!$A:$A,0))</f>
        <v>Paid Search</v>
      </c>
    </row>
    <row r="1166" spans="1:19" x14ac:dyDescent="0.25">
      <c r="A1166" t="s">
        <v>2119</v>
      </c>
      <c r="B1166" t="s">
        <v>2115</v>
      </c>
      <c r="C1166" t="s">
        <v>18</v>
      </c>
      <c r="D1166" t="s">
        <v>4</v>
      </c>
      <c r="E1166" s="26">
        <v>45419</v>
      </c>
      <c r="F1166" s="26">
        <v>45449</v>
      </c>
      <c r="G1166" t="s">
        <v>53</v>
      </c>
      <c r="H1166">
        <v>135</v>
      </c>
      <c r="I1166" s="26">
        <f t="shared" si="109"/>
        <v>45388</v>
      </c>
      <c r="J1166" s="26">
        <f t="shared" si="110"/>
        <v>45636</v>
      </c>
      <c r="K1166" s="26" t="str">
        <f t="shared" si="111"/>
        <v>Basic</v>
      </c>
      <c r="L1166" s="26" t="str">
        <f t="shared" si="112"/>
        <v>Monthly</v>
      </c>
      <c r="M1166" s="26">
        <f t="shared" si="113"/>
        <v>45383</v>
      </c>
      <c r="N1166" s="26">
        <f t="shared" si="108"/>
        <v>45413</v>
      </c>
      <c r="O1166" s="26">
        <f t="shared" si="108"/>
        <v>45444</v>
      </c>
      <c r="P1166" t="str">
        <f>IF(AND('Customer LTV'!$D$5&gt;=$N1166,'Customer LTV'!$D$5&lt;$O1166),"Y","N")</f>
        <v>N</v>
      </c>
      <c r="Q1166" t="str">
        <f>IF(AND('Customer LTV'!$D$6&gt;=$N1166,'Customer LTV'!$D$6&lt;$O1166),"Y","N")</f>
        <v>N</v>
      </c>
      <c r="R1166" t="str">
        <f>INDEX(customers!$F:$F,MATCH(subscriptions!$B1166,customers!$A:$A,0))</f>
        <v>Tech</v>
      </c>
      <c r="S1166" t="str">
        <f>INDEX(customers!$I:$I,MATCH(subscriptions!$B1166,customers!$A:$A,0))</f>
        <v>Paid Search</v>
      </c>
    </row>
    <row r="1167" spans="1:19" x14ac:dyDescent="0.25">
      <c r="A1167" t="s">
        <v>2121</v>
      </c>
      <c r="B1167" t="s">
        <v>2115</v>
      </c>
      <c r="C1167" t="s">
        <v>18</v>
      </c>
      <c r="D1167" t="s">
        <v>4</v>
      </c>
      <c r="E1167" s="26">
        <v>45450</v>
      </c>
      <c r="F1167" s="26">
        <v>45480</v>
      </c>
      <c r="G1167" t="s">
        <v>53</v>
      </c>
      <c r="H1167">
        <v>135</v>
      </c>
      <c r="I1167" s="26">
        <f t="shared" si="109"/>
        <v>45388</v>
      </c>
      <c r="J1167" s="26">
        <f t="shared" si="110"/>
        <v>45636</v>
      </c>
      <c r="K1167" s="26" t="str">
        <f t="shared" si="111"/>
        <v>Basic</v>
      </c>
      <c r="L1167" s="26" t="str">
        <f t="shared" si="112"/>
        <v>Monthly</v>
      </c>
      <c r="M1167" s="26">
        <f t="shared" si="113"/>
        <v>45383</v>
      </c>
      <c r="N1167" s="26">
        <f t="shared" si="108"/>
        <v>45444</v>
      </c>
      <c r="O1167" s="26">
        <f t="shared" si="108"/>
        <v>45474</v>
      </c>
      <c r="P1167" t="str">
        <f>IF(AND('Customer LTV'!$D$5&gt;=$N1167,'Customer LTV'!$D$5&lt;$O1167),"Y","N")</f>
        <v>N</v>
      </c>
      <c r="Q1167" t="str">
        <f>IF(AND('Customer LTV'!$D$6&gt;=$N1167,'Customer LTV'!$D$6&lt;$O1167),"Y","N")</f>
        <v>N</v>
      </c>
      <c r="R1167" t="str">
        <f>INDEX(customers!$F:$F,MATCH(subscriptions!$B1167,customers!$A:$A,0))</f>
        <v>Tech</v>
      </c>
      <c r="S1167" t="str">
        <f>INDEX(customers!$I:$I,MATCH(subscriptions!$B1167,customers!$A:$A,0))</f>
        <v>Paid Search</v>
      </c>
    </row>
    <row r="1168" spans="1:19" x14ac:dyDescent="0.25">
      <c r="A1168" t="s">
        <v>2124</v>
      </c>
      <c r="B1168" t="s">
        <v>2115</v>
      </c>
      <c r="C1168" t="s">
        <v>18</v>
      </c>
      <c r="D1168" t="s">
        <v>4</v>
      </c>
      <c r="E1168" s="26">
        <v>45481</v>
      </c>
      <c r="F1168" s="26">
        <v>45511</v>
      </c>
      <c r="G1168" t="s">
        <v>55</v>
      </c>
      <c r="H1168">
        <v>135</v>
      </c>
      <c r="I1168" s="26">
        <f t="shared" si="109"/>
        <v>45388</v>
      </c>
      <c r="J1168" s="26">
        <f t="shared" si="110"/>
        <v>45636</v>
      </c>
      <c r="K1168" s="26" t="str">
        <f t="shared" si="111"/>
        <v>Basic</v>
      </c>
      <c r="L1168" s="26" t="str">
        <f t="shared" si="112"/>
        <v>Monthly</v>
      </c>
      <c r="M1168" s="26">
        <f t="shared" si="113"/>
        <v>45383</v>
      </c>
      <c r="N1168" s="26">
        <f t="shared" si="108"/>
        <v>45474</v>
      </c>
      <c r="O1168" s="26">
        <f t="shared" si="108"/>
        <v>45505</v>
      </c>
      <c r="P1168" t="str">
        <f>IF(AND('Customer LTV'!$D$5&gt;=$N1168,'Customer LTV'!$D$5&lt;$O1168),"Y","N")</f>
        <v>N</v>
      </c>
      <c r="Q1168" t="str">
        <f>IF(AND('Customer LTV'!$D$6&gt;=$N1168,'Customer LTV'!$D$6&lt;$O1168),"Y","N")</f>
        <v>N</v>
      </c>
      <c r="R1168" t="str">
        <f>INDEX(customers!$F:$F,MATCH(subscriptions!$B1168,customers!$A:$A,0))</f>
        <v>Tech</v>
      </c>
      <c r="S1168" t="str">
        <f>INDEX(customers!$I:$I,MATCH(subscriptions!$B1168,customers!$A:$A,0))</f>
        <v>Paid Search</v>
      </c>
    </row>
    <row r="1169" spans="1:19" x14ac:dyDescent="0.25">
      <c r="A1169" t="s">
        <v>2126</v>
      </c>
      <c r="B1169" t="s">
        <v>2115</v>
      </c>
      <c r="C1169" t="s">
        <v>19</v>
      </c>
      <c r="D1169" t="s">
        <v>4</v>
      </c>
      <c r="E1169" s="26">
        <v>45512</v>
      </c>
      <c r="F1169" s="26">
        <v>45542</v>
      </c>
      <c r="G1169" t="s">
        <v>53</v>
      </c>
      <c r="H1169">
        <v>315</v>
      </c>
      <c r="I1169" s="26">
        <f t="shared" si="109"/>
        <v>45388</v>
      </c>
      <c r="J1169" s="26">
        <f t="shared" si="110"/>
        <v>45636</v>
      </c>
      <c r="K1169" s="26" t="str">
        <f t="shared" si="111"/>
        <v>Basic</v>
      </c>
      <c r="L1169" s="26" t="str">
        <f t="shared" si="112"/>
        <v>Monthly</v>
      </c>
      <c r="M1169" s="26">
        <f t="shared" si="113"/>
        <v>45383</v>
      </c>
      <c r="N1169" s="26">
        <f t="shared" si="108"/>
        <v>45505</v>
      </c>
      <c r="O1169" s="26">
        <f t="shared" si="108"/>
        <v>45536</v>
      </c>
      <c r="P1169" t="str">
        <f>IF(AND('Customer LTV'!$D$5&gt;=$N1169,'Customer LTV'!$D$5&lt;$O1169),"Y","N")</f>
        <v>N</v>
      </c>
      <c r="Q1169" t="str">
        <f>IF(AND('Customer LTV'!$D$6&gt;=$N1169,'Customer LTV'!$D$6&lt;$O1169),"Y","N")</f>
        <v>N</v>
      </c>
      <c r="R1169" t="str">
        <f>INDEX(customers!$F:$F,MATCH(subscriptions!$B1169,customers!$A:$A,0))</f>
        <v>Tech</v>
      </c>
      <c r="S1169" t="str">
        <f>INDEX(customers!$I:$I,MATCH(subscriptions!$B1169,customers!$A:$A,0))</f>
        <v>Paid Search</v>
      </c>
    </row>
    <row r="1170" spans="1:19" x14ac:dyDescent="0.25">
      <c r="A1170" t="s">
        <v>2128</v>
      </c>
      <c r="B1170" t="s">
        <v>2115</v>
      </c>
      <c r="C1170" t="s">
        <v>19</v>
      </c>
      <c r="D1170" t="s">
        <v>4</v>
      </c>
      <c r="E1170" s="26">
        <v>45543</v>
      </c>
      <c r="F1170" s="26">
        <v>45573</v>
      </c>
      <c r="G1170" t="s">
        <v>53</v>
      </c>
      <c r="H1170">
        <v>315</v>
      </c>
      <c r="I1170" s="26">
        <f t="shared" si="109"/>
        <v>45388</v>
      </c>
      <c r="J1170" s="26">
        <f t="shared" si="110"/>
        <v>45636</v>
      </c>
      <c r="K1170" s="26" t="str">
        <f t="shared" si="111"/>
        <v>Basic</v>
      </c>
      <c r="L1170" s="26" t="str">
        <f t="shared" si="112"/>
        <v>Monthly</v>
      </c>
      <c r="M1170" s="26">
        <f t="shared" si="113"/>
        <v>45383</v>
      </c>
      <c r="N1170" s="26">
        <f t="shared" si="108"/>
        <v>45536</v>
      </c>
      <c r="O1170" s="26">
        <f t="shared" si="108"/>
        <v>45566</v>
      </c>
      <c r="P1170" t="str">
        <f>IF(AND('Customer LTV'!$D$5&gt;=$N1170,'Customer LTV'!$D$5&lt;$O1170),"Y","N")</f>
        <v>N</v>
      </c>
      <c r="Q1170" t="str">
        <f>IF(AND('Customer LTV'!$D$6&gt;=$N1170,'Customer LTV'!$D$6&lt;$O1170),"Y","N")</f>
        <v>N</v>
      </c>
      <c r="R1170" t="str">
        <f>INDEX(customers!$F:$F,MATCH(subscriptions!$B1170,customers!$A:$A,0))</f>
        <v>Tech</v>
      </c>
      <c r="S1170" t="str">
        <f>INDEX(customers!$I:$I,MATCH(subscriptions!$B1170,customers!$A:$A,0))</f>
        <v>Paid Search</v>
      </c>
    </row>
    <row r="1171" spans="1:19" x14ac:dyDescent="0.25">
      <c r="A1171" t="s">
        <v>2131</v>
      </c>
      <c r="B1171" t="s">
        <v>2115</v>
      </c>
      <c r="C1171" t="s">
        <v>19</v>
      </c>
      <c r="D1171" t="s">
        <v>4</v>
      </c>
      <c r="E1171" s="26">
        <v>45574</v>
      </c>
      <c r="F1171" s="26">
        <v>45604</v>
      </c>
      <c r="G1171" t="s">
        <v>53</v>
      </c>
      <c r="H1171">
        <v>315</v>
      </c>
      <c r="I1171" s="26">
        <f t="shared" si="109"/>
        <v>45388</v>
      </c>
      <c r="J1171" s="26">
        <f t="shared" si="110"/>
        <v>45636</v>
      </c>
      <c r="K1171" s="26" t="str">
        <f t="shared" si="111"/>
        <v>Basic</v>
      </c>
      <c r="L1171" s="26" t="str">
        <f t="shared" si="112"/>
        <v>Monthly</v>
      </c>
      <c r="M1171" s="26">
        <f t="shared" si="113"/>
        <v>45383</v>
      </c>
      <c r="N1171" s="26">
        <f t="shared" ref="N1171:O1234" si="114">EOMONTH(E1171,-1)+1</f>
        <v>45566</v>
      </c>
      <c r="O1171" s="26">
        <f t="shared" si="114"/>
        <v>45597</v>
      </c>
      <c r="P1171" t="str">
        <f>IF(AND('Customer LTV'!$D$5&gt;=$N1171,'Customer LTV'!$D$5&lt;$O1171),"Y","N")</f>
        <v>N</v>
      </c>
      <c r="Q1171" t="str">
        <f>IF(AND('Customer LTV'!$D$6&gt;=$N1171,'Customer LTV'!$D$6&lt;$O1171),"Y","N")</f>
        <v>N</v>
      </c>
      <c r="R1171" t="str">
        <f>INDEX(customers!$F:$F,MATCH(subscriptions!$B1171,customers!$A:$A,0))</f>
        <v>Tech</v>
      </c>
      <c r="S1171" t="str">
        <f>INDEX(customers!$I:$I,MATCH(subscriptions!$B1171,customers!$A:$A,0))</f>
        <v>Paid Search</v>
      </c>
    </row>
    <row r="1172" spans="1:19" x14ac:dyDescent="0.25">
      <c r="A1172" t="s">
        <v>2133</v>
      </c>
      <c r="B1172" t="s">
        <v>2115</v>
      </c>
      <c r="C1172" t="s">
        <v>19</v>
      </c>
      <c r="D1172" t="s">
        <v>4</v>
      </c>
      <c r="E1172" s="26">
        <v>45605</v>
      </c>
      <c r="F1172" s="26">
        <v>45635</v>
      </c>
      <c r="G1172" t="s">
        <v>53</v>
      </c>
      <c r="H1172">
        <v>315</v>
      </c>
      <c r="I1172" s="26">
        <f t="shared" si="109"/>
        <v>45388</v>
      </c>
      <c r="J1172" s="26">
        <f t="shared" si="110"/>
        <v>45636</v>
      </c>
      <c r="K1172" s="26" t="str">
        <f t="shared" si="111"/>
        <v>Basic</v>
      </c>
      <c r="L1172" s="26" t="str">
        <f t="shared" si="112"/>
        <v>Monthly</v>
      </c>
      <c r="M1172" s="26">
        <f t="shared" si="113"/>
        <v>45383</v>
      </c>
      <c r="N1172" s="26">
        <f t="shared" si="114"/>
        <v>45597</v>
      </c>
      <c r="O1172" s="26">
        <f t="shared" si="114"/>
        <v>45627</v>
      </c>
      <c r="P1172" t="str">
        <f>IF(AND('Customer LTV'!$D$5&gt;=$N1172,'Customer LTV'!$D$5&lt;$O1172),"Y","N")</f>
        <v>N</v>
      </c>
      <c r="Q1172" t="str">
        <f>IF(AND('Customer LTV'!$D$6&gt;=$N1172,'Customer LTV'!$D$6&lt;$O1172),"Y","N")</f>
        <v>N</v>
      </c>
      <c r="R1172" t="str">
        <f>INDEX(customers!$F:$F,MATCH(subscriptions!$B1172,customers!$A:$A,0))</f>
        <v>Tech</v>
      </c>
      <c r="S1172" t="str">
        <f>INDEX(customers!$I:$I,MATCH(subscriptions!$B1172,customers!$A:$A,0))</f>
        <v>Paid Search</v>
      </c>
    </row>
    <row r="1173" spans="1:19" x14ac:dyDescent="0.25">
      <c r="A1173" t="s">
        <v>2136</v>
      </c>
      <c r="B1173" t="s">
        <v>2115</v>
      </c>
      <c r="C1173" t="s">
        <v>19</v>
      </c>
      <c r="D1173" t="s">
        <v>4</v>
      </c>
      <c r="E1173" s="26">
        <v>45636</v>
      </c>
      <c r="F1173" s="26">
        <v>45658</v>
      </c>
      <c r="G1173" t="s">
        <v>53</v>
      </c>
      <c r="H1173">
        <v>315</v>
      </c>
      <c r="I1173" s="26">
        <f t="shared" si="109"/>
        <v>45388</v>
      </c>
      <c r="J1173" s="26">
        <f t="shared" si="110"/>
        <v>45636</v>
      </c>
      <c r="K1173" s="26" t="str">
        <f t="shared" si="111"/>
        <v>Basic</v>
      </c>
      <c r="L1173" s="26" t="str">
        <f t="shared" si="112"/>
        <v>Monthly</v>
      </c>
      <c r="M1173" s="26">
        <f t="shared" si="113"/>
        <v>45383</v>
      </c>
      <c r="N1173" s="26">
        <f t="shared" si="114"/>
        <v>45627</v>
      </c>
      <c r="O1173" s="26">
        <f t="shared" si="114"/>
        <v>45658</v>
      </c>
      <c r="P1173" t="str">
        <f>IF(AND('Customer LTV'!$D$5&gt;=$N1173,'Customer LTV'!$D$5&lt;$O1173),"Y","N")</f>
        <v>N</v>
      </c>
      <c r="Q1173" t="str">
        <f>IF(AND('Customer LTV'!$D$6&gt;=$N1173,'Customer LTV'!$D$6&lt;$O1173),"Y","N")</f>
        <v>N</v>
      </c>
      <c r="R1173" t="str">
        <f>INDEX(customers!$F:$F,MATCH(subscriptions!$B1173,customers!$A:$A,0))</f>
        <v>Tech</v>
      </c>
      <c r="S1173" t="str">
        <f>INDEX(customers!$I:$I,MATCH(subscriptions!$B1173,customers!$A:$A,0))</f>
        <v>Paid Search</v>
      </c>
    </row>
    <row r="1174" spans="1:19" x14ac:dyDescent="0.25">
      <c r="A1174" t="s">
        <v>166</v>
      </c>
      <c r="B1174" t="s">
        <v>165</v>
      </c>
      <c r="C1174" t="s">
        <v>17</v>
      </c>
      <c r="D1174" t="s">
        <v>4</v>
      </c>
      <c r="E1174" s="26">
        <v>45475</v>
      </c>
      <c r="F1174" s="26">
        <v>45505</v>
      </c>
      <c r="G1174" t="s">
        <v>53</v>
      </c>
      <c r="H1174">
        <v>75</v>
      </c>
      <c r="I1174" s="26">
        <f t="shared" si="109"/>
        <v>45475</v>
      </c>
      <c r="J1174" s="26">
        <f t="shared" si="110"/>
        <v>45630</v>
      </c>
      <c r="K1174" s="26" t="str">
        <f t="shared" si="111"/>
        <v>Basic</v>
      </c>
      <c r="L1174" s="26" t="str">
        <f t="shared" si="112"/>
        <v>Monthly</v>
      </c>
      <c r="M1174" s="26">
        <f t="shared" si="113"/>
        <v>45474</v>
      </c>
      <c r="N1174" s="26">
        <f t="shared" si="114"/>
        <v>45474</v>
      </c>
      <c r="O1174" s="26">
        <f t="shared" si="114"/>
        <v>45505</v>
      </c>
      <c r="P1174" t="str">
        <f>IF(AND('Customer LTV'!$D$5&gt;=$N1174,'Customer LTV'!$D$5&lt;$O1174),"Y","N")</f>
        <v>N</v>
      </c>
      <c r="Q1174" t="str">
        <f>IF(AND('Customer LTV'!$D$6&gt;=$N1174,'Customer LTV'!$D$6&lt;$O1174),"Y","N")</f>
        <v>N</v>
      </c>
      <c r="R1174" t="str">
        <f>INDEX(customers!$F:$F,MATCH(subscriptions!$B1174,customers!$A:$A,0))</f>
        <v>Tech</v>
      </c>
      <c r="S1174" t="str">
        <f>INDEX(customers!$I:$I,MATCH(subscriptions!$B1174,customers!$A:$A,0))</f>
        <v>Email</v>
      </c>
    </row>
    <row r="1175" spans="1:19" x14ac:dyDescent="0.25">
      <c r="A1175" t="s">
        <v>168</v>
      </c>
      <c r="B1175" t="s">
        <v>165</v>
      </c>
      <c r="C1175" t="s">
        <v>17</v>
      </c>
      <c r="D1175" t="s">
        <v>4</v>
      </c>
      <c r="E1175" s="26">
        <v>45506</v>
      </c>
      <c r="F1175" s="26">
        <v>45536</v>
      </c>
      <c r="G1175" t="s">
        <v>53</v>
      </c>
      <c r="H1175">
        <v>75</v>
      </c>
      <c r="I1175" s="26">
        <f t="shared" si="109"/>
        <v>45475</v>
      </c>
      <c r="J1175" s="26">
        <f t="shared" si="110"/>
        <v>45630</v>
      </c>
      <c r="K1175" s="26" t="str">
        <f t="shared" si="111"/>
        <v>Basic</v>
      </c>
      <c r="L1175" s="26" t="str">
        <f t="shared" si="112"/>
        <v>Monthly</v>
      </c>
      <c r="M1175" s="26">
        <f t="shared" si="113"/>
        <v>45474</v>
      </c>
      <c r="N1175" s="26">
        <f t="shared" si="114"/>
        <v>45505</v>
      </c>
      <c r="O1175" s="26">
        <f t="shared" si="114"/>
        <v>45536</v>
      </c>
      <c r="P1175" t="str">
        <f>IF(AND('Customer LTV'!$D$5&gt;=$N1175,'Customer LTV'!$D$5&lt;$O1175),"Y","N")</f>
        <v>N</v>
      </c>
      <c r="Q1175" t="str">
        <f>IF(AND('Customer LTV'!$D$6&gt;=$N1175,'Customer LTV'!$D$6&lt;$O1175),"Y","N")</f>
        <v>N</v>
      </c>
      <c r="R1175" t="str">
        <f>INDEX(customers!$F:$F,MATCH(subscriptions!$B1175,customers!$A:$A,0))</f>
        <v>Tech</v>
      </c>
      <c r="S1175" t="str">
        <f>INDEX(customers!$I:$I,MATCH(subscriptions!$B1175,customers!$A:$A,0))</f>
        <v>Email</v>
      </c>
    </row>
    <row r="1176" spans="1:19" x14ac:dyDescent="0.25">
      <c r="A1176" t="s">
        <v>170</v>
      </c>
      <c r="B1176" t="s">
        <v>165</v>
      </c>
      <c r="C1176" t="s">
        <v>17</v>
      </c>
      <c r="D1176" t="s">
        <v>4</v>
      </c>
      <c r="E1176" s="26">
        <v>45537</v>
      </c>
      <c r="F1176" s="26">
        <v>45567</v>
      </c>
      <c r="G1176" t="s">
        <v>53</v>
      </c>
      <c r="H1176">
        <v>75</v>
      </c>
      <c r="I1176" s="26">
        <f t="shared" si="109"/>
        <v>45475</v>
      </c>
      <c r="J1176" s="26">
        <f t="shared" si="110"/>
        <v>45630</v>
      </c>
      <c r="K1176" s="26" t="str">
        <f t="shared" si="111"/>
        <v>Basic</v>
      </c>
      <c r="L1176" s="26" t="str">
        <f t="shared" si="112"/>
        <v>Monthly</v>
      </c>
      <c r="M1176" s="26">
        <f t="shared" si="113"/>
        <v>45474</v>
      </c>
      <c r="N1176" s="26">
        <f t="shared" si="114"/>
        <v>45536</v>
      </c>
      <c r="O1176" s="26">
        <f t="shared" si="114"/>
        <v>45566</v>
      </c>
      <c r="P1176" t="str">
        <f>IF(AND('Customer LTV'!$D$5&gt;=$N1176,'Customer LTV'!$D$5&lt;$O1176),"Y","N")</f>
        <v>N</v>
      </c>
      <c r="Q1176" t="str">
        <f>IF(AND('Customer LTV'!$D$6&gt;=$N1176,'Customer LTV'!$D$6&lt;$O1176),"Y","N")</f>
        <v>N</v>
      </c>
      <c r="R1176" t="str">
        <f>INDEX(customers!$F:$F,MATCH(subscriptions!$B1176,customers!$A:$A,0))</f>
        <v>Tech</v>
      </c>
      <c r="S1176" t="str">
        <f>INDEX(customers!$I:$I,MATCH(subscriptions!$B1176,customers!$A:$A,0))</f>
        <v>Email</v>
      </c>
    </row>
    <row r="1177" spans="1:19" x14ac:dyDescent="0.25">
      <c r="A1177" t="s">
        <v>173</v>
      </c>
      <c r="B1177" t="s">
        <v>165</v>
      </c>
      <c r="C1177" t="s">
        <v>17</v>
      </c>
      <c r="D1177" t="s">
        <v>4</v>
      </c>
      <c r="E1177" s="26">
        <v>45568</v>
      </c>
      <c r="F1177" s="26">
        <v>45598</v>
      </c>
      <c r="G1177" t="s">
        <v>53</v>
      </c>
      <c r="H1177">
        <v>75</v>
      </c>
      <c r="I1177" s="26">
        <f t="shared" si="109"/>
        <v>45475</v>
      </c>
      <c r="J1177" s="26">
        <f t="shared" si="110"/>
        <v>45630</v>
      </c>
      <c r="K1177" s="26" t="str">
        <f t="shared" si="111"/>
        <v>Basic</v>
      </c>
      <c r="L1177" s="26" t="str">
        <f t="shared" si="112"/>
        <v>Monthly</v>
      </c>
      <c r="M1177" s="26">
        <f t="shared" si="113"/>
        <v>45474</v>
      </c>
      <c r="N1177" s="26">
        <f t="shared" si="114"/>
        <v>45566</v>
      </c>
      <c r="O1177" s="26">
        <f t="shared" si="114"/>
        <v>45597</v>
      </c>
      <c r="P1177" t="str">
        <f>IF(AND('Customer LTV'!$D$5&gt;=$N1177,'Customer LTV'!$D$5&lt;$O1177),"Y","N")</f>
        <v>N</v>
      </c>
      <c r="Q1177" t="str">
        <f>IF(AND('Customer LTV'!$D$6&gt;=$N1177,'Customer LTV'!$D$6&lt;$O1177),"Y","N")</f>
        <v>N</v>
      </c>
      <c r="R1177" t="str">
        <f>INDEX(customers!$F:$F,MATCH(subscriptions!$B1177,customers!$A:$A,0))</f>
        <v>Tech</v>
      </c>
      <c r="S1177" t="str">
        <f>INDEX(customers!$I:$I,MATCH(subscriptions!$B1177,customers!$A:$A,0))</f>
        <v>Email</v>
      </c>
    </row>
    <row r="1178" spans="1:19" x14ac:dyDescent="0.25">
      <c r="A1178" t="s">
        <v>175</v>
      </c>
      <c r="B1178" t="s">
        <v>165</v>
      </c>
      <c r="C1178" t="s">
        <v>17</v>
      </c>
      <c r="D1178" t="s">
        <v>4</v>
      </c>
      <c r="E1178" s="26">
        <v>45599</v>
      </c>
      <c r="F1178" s="26">
        <v>45629</v>
      </c>
      <c r="G1178" t="s">
        <v>53</v>
      </c>
      <c r="H1178">
        <v>75</v>
      </c>
      <c r="I1178" s="26">
        <f t="shared" si="109"/>
        <v>45475</v>
      </c>
      <c r="J1178" s="26">
        <f t="shared" si="110"/>
        <v>45630</v>
      </c>
      <c r="K1178" s="26" t="str">
        <f t="shared" si="111"/>
        <v>Basic</v>
      </c>
      <c r="L1178" s="26" t="str">
        <f t="shared" si="112"/>
        <v>Monthly</v>
      </c>
      <c r="M1178" s="26">
        <f t="shared" si="113"/>
        <v>45474</v>
      </c>
      <c r="N1178" s="26">
        <f t="shared" si="114"/>
        <v>45597</v>
      </c>
      <c r="O1178" s="26">
        <f t="shared" si="114"/>
        <v>45627</v>
      </c>
      <c r="P1178" t="str">
        <f>IF(AND('Customer LTV'!$D$5&gt;=$N1178,'Customer LTV'!$D$5&lt;$O1178),"Y","N")</f>
        <v>N</v>
      </c>
      <c r="Q1178" t="str">
        <f>IF(AND('Customer LTV'!$D$6&gt;=$N1178,'Customer LTV'!$D$6&lt;$O1178),"Y","N")</f>
        <v>N</v>
      </c>
      <c r="R1178" t="str">
        <f>INDEX(customers!$F:$F,MATCH(subscriptions!$B1178,customers!$A:$A,0))</f>
        <v>Tech</v>
      </c>
      <c r="S1178" t="str">
        <f>INDEX(customers!$I:$I,MATCH(subscriptions!$B1178,customers!$A:$A,0))</f>
        <v>Email</v>
      </c>
    </row>
    <row r="1179" spans="1:19" x14ac:dyDescent="0.25">
      <c r="A1179" t="s">
        <v>178</v>
      </c>
      <c r="B1179" t="s">
        <v>165</v>
      </c>
      <c r="C1179" t="s">
        <v>17</v>
      </c>
      <c r="D1179" t="s">
        <v>4</v>
      </c>
      <c r="E1179" s="26">
        <v>45630</v>
      </c>
      <c r="F1179" s="26">
        <v>45658</v>
      </c>
      <c r="G1179" t="s">
        <v>53</v>
      </c>
      <c r="H1179">
        <v>75</v>
      </c>
      <c r="I1179" s="26">
        <f t="shared" si="109"/>
        <v>45475</v>
      </c>
      <c r="J1179" s="26">
        <f t="shared" si="110"/>
        <v>45630</v>
      </c>
      <c r="K1179" s="26" t="str">
        <f t="shared" si="111"/>
        <v>Basic</v>
      </c>
      <c r="L1179" s="26" t="str">
        <f t="shared" si="112"/>
        <v>Monthly</v>
      </c>
      <c r="M1179" s="26">
        <f t="shared" si="113"/>
        <v>45474</v>
      </c>
      <c r="N1179" s="26">
        <f t="shared" si="114"/>
        <v>45627</v>
      </c>
      <c r="O1179" s="26">
        <f t="shared" si="114"/>
        <v>45658</v>
      </c>
      <c r="P1179" t="str">
        <f>IF(AND('Customer LTV'!$D$5&gt;=$N1179,'Customer LTV'!$D$5&lt;$O1179),"Y","N")</f>
        <v>N</v>
      </c>
      <c r="Q1179" t="str">
        <f>IF(AND('Customer LTV'!$D$6&gt;=$N1179,'Customer LTV'!$D$6&lt;$O1179),"Y","N")</f>
        <v>N</v>
      </c>
      <c r="R1179" t="str">
        <f>INDEX(customers!$F:$F,MATCH(subscriptions!$B1179,customers!$A:$A,0))</f>
        <v>Tech</v>
      </c>
      <c r="S1179" t="str">
        <f>INDEX(customers!$I:$I,MATCH(subscriptions!$B1179,customers!$A:$A,0))</f>
        <v>Email</v>
      </c>
    </row>
    <row r="1180" spans="1:19" x14ac:dyDescent="0.25">
      <c r="A1180" t="s">
        <v>2411</v>
      </c>
      <c r="B1180" t="s">
        <v>2410</v>
      </c>
      <c r="C1180" t="s">
        <v>17</v>
      </c>
      <c r="D1180" t="s">
        <v>4</v>
      </c>
      <c r="E1180" s="26">
        <v>45615</v>
      </c>
      <c r="F1180" s="26">
        <v>45645</v>
      </c>
      <c r="G1180" t="s">
        <v>53</v>
      </c>
      <c r="H1180">
        <v>75</v>
      </c>
      <c r="I1180" s="26">
        <f t="shared" si="109"/>
        <v>45615</v>
      </c>
      <c r="J1180" s="26">
        <f t="shared" si="110"/>
        <v>45646</v>
      </c>
      <c r="K1180" s="26" t="str">
        <f t="shared" si="111"/>
        <v>Basic</v>
      </c>
      <c r="L1180" s="26" t="str">
        <f t="shared" si="112"/>
        <v>Monthly</v>
      </c>
      <c r="M1180" s="26">
        <f t="shared" si="113"/>
        <v>45597</v>
      </c>
      <c r="N1180" s="26">
        <f t="shared" si="114"/>
        <v>45597</v>
      </c>
      <c r="O1180" s="26">
        <f t="shared" si="114"/>
        <v>45627</v>
      </c>
      <c r="P1180" t="str">
        <f>IF(AND('Customer LTV'!$D$5&gt;=$N1180,'Customer LTV'!$D$5&lt;$O1180),"Y","N")</f>
        <v>N</v>
      </c>
      <c r="Q1180" t="str">
        <f>IF(AND('Customer LTV'!$D$6&gt;=$N1180,'Customer LTV'!$D$6&lt;$O1180),"Y","N")</f>
        <v>N</v>
      </c>
      <c r="R1180" t="str">
        <f>INDEX(customers!$F:$F,MATCH(subscriptions!$B1180,customers!$A:$A,0))</f>
        <v>Retail</v>
      </c>
      <c r="S1180" t="str">
        <f>INDEX(customers!$I:$I,MATCH(subscriptions!$B1180,customers!$A:$A,0))</f>
        <v>Email</v>
      </c>
    </row>
    <row r="1181" spans="1:19" x14ac:dyDescent="0.25">
      <c r="A1181" t="s">
        <v>2414</v>
      </c>
      <c r="B1181" t="s">
        <v>2410</v>
      </c>
      <c r="C1181" t="s">
        <v>17</v>
      </c>
      <c r="D1181" t="s">
        <v>4</v>
      </c>
      <c r="E1181" s="26">
        <v>45646</v>
      </c>
      <c r="F1181" s="26">
        <v>45658</v>
      </c>
      <c r="G1181" t="s">
        <v>53</v>
      </c>
      <c r="H1181">
        <v>75</v>
      </c>
      <c r="I1181" s="26">
        <f t="shared" si="109"/>
        <v>45615</v>
      </c>
      <c r="J1181" s="26">
        <f t="shared" si="110"/>
        <v>45646</v>
      </c>
      <c r="K1181" s="26" t="str">
        <f t="shared" si="111"/>
        <v>Basic</v>
      </c>
      <c r="L1181" s="26" t="str">
        <f t="shared" si="112"/>
        <v>Monthly</v>
      </c>
      <c r="M1181" s="26">
        <f t="shared" si="113"/>
        <v>45597</v>
      </c>
      <c r="N1181" s="26">
        <f t="shared" si="114"/>
        <v>45627</v>
      </c>
      <c r="O1181" s="26">
        <f t="shared" si="114"/>
        <v>45658</v>
      </c>
      <c r="P1181" t="str">
        <f>IF(AND('Customer LTV'!$D$5&gt;=$N1181,'Customer LTV'!$D$5&lt;$O1181),"Y","N")</f>
        <v>N</v>
      </c>
      <c r="Q1181" t="str">
        <f>IF(AND('Customer LTV'!$D$6&gt;=$N1181,'Customer LTV'!$D$6&lt;$O1181),"Y","N")</f>
        <v>N</v>
      </c>
      <c r="R1181" t="str">
        <f>INDEX(customers!$F:$F,MATCH(subscriptions!$B1181,customers!$A:$A,0))</f>
        <v>Retail</v>
      </c>
      <c r="S1181" t="str">
        <f>INDEX(customers!$I:$I,MATCH(subscriptions!$B1181,customers!$A:$A,0))</f>
        <v>Email</v>
      </c>
    </row>
    <row r="1182" spans="1:19" x14ac:dyDescent="0.25">
      <c r="A1182" t="s">
        <v>2139</v>
      </c>
      <c r="B1182" t="s">
        <v>2138</v>
      </c>
      <c r="C1182" t="s">
        <v>17</v>
      </c>
      <c r="D1182" t="s">
        <v>5</v>
      </c>
      <c r="E1182" s="26">
        <v>44911</v>
      </c>
      <c r="F1182" s="26">
        <v>45276</v>
      </c>
      <c r="G1182" t="s">
        <v>53</v>
      </c>
      <c r="H1182">
        <v>50</v>
      </c>
      <c r="I1182" s="26">
        <f t="shared" si="109"/>
        <v>44911</v>
      </c>
      <c r="J1182" s="26">
        <f t="shared" si="110"/>
        <v>45643</v>
      </c>
      <c r="K1182" s="26" t="str">
        <f t="shared" si="111"/>
        <v>Pro</v>
      </c>
      <c r="L1182" s="26" t="str">
        <f t="shared" si="112"/>
        <v>Monthly</v>
      </c>
      <c r="M1182" s="26">
        <f t="shared" si="113"/>
        <v>44896</v>
      </c>
      <c r="N1182" s="26">
        <f t="shared" si="114"/>
        <v>44896</v>
      </c>
      <c r="O1182" s="26">
        <f t="shared" si="114"/>
        <v>45261</v>
      </c>
      <c r="P1182" t="str">
        <f>IF(AND('Customer LTV'!$D$5&gt;=$N1182,'Customer LTV'!$D$5&lt;$O1182),"Y","N")</f>
        <v>Y</v>
      </c>
      <c r="Q1182" t="str">
        <f>IF(AND('Customer LTV'!$D$6&gt;=$N1182,'Customer LTV'!$D$6&lt;$O1182),"Y","N")</f>
        <v>N</v>
      </c>
      <c r="R1182" t="str">
        <f>INDEX(customers!$F:$F,MATCH(subscriptions!$B1182,customers!$A:$A,0))</f>
        <v>Education</v>
      </c>
      <c r="S1182" t="str">
        <f>INDEX(customers!$I:$I,MATCH(subscriptions!$B1182,customers!$A:$A,0))</f>
        <v>Social Media</v>
      </c>
    </row>
    <row r="1183" spans="1:19" x14ac:dyDescent="0.25">
      <c r="A1183" t="s">
        <v>2142</v>
      </c>
      <c r="B1183" t="s">
        <v>2138</v>
      </c>
      <c r="C1183" t="s">
        <v>17</v>
      </c>
      <c r="D1183" t="s">
        <v>5</v>
      </c>
      <c r="E1183" s="26">
        <v>45277</v>
      </c>
      <c r="F1183" s="26">
        <v>45642</v>
      </c>
      <c r="G1183" t="s">
        <v>53</v>
      </c>
      <c r="H1183">
        <v>50</v>
      </c>
      <c r="I1183" s="26">
        <f t="shared" si="109"/>
        <v>44911</v>
      </c>
      <c r="J1183" s="26">
        <f t="shared" si="110"/>
        <v>45643</v>
      </c>
      <c r="K1183" s="26" t="str">
        <f t="shared" si="111"/>
        <v>Pro</v>
      </c>
      <c r="L1183" s="26" t="str">
        <f t="shared" si="112"/>
        <v>Monthly</v>
      </c>
      <c r="M1183" s="26">
        <f t="shared" si="113"/>
        <v>44896</v>
      </c>
      <c r="N1183" s="26">
        <f t="shared" si="114"/>
        <v>45261</v>
      </c>
      <c r="O1183" s="26">
        <f t="shared" si="114"/>
        <v>45627</v>
      </c>
      <c r="P1183" t="str">
        <f>IF(AND('Customer LTV'!$D$5&gt;=$N1183,'Customer LTV'!$D$5&lt;$O1183),"Y","N")</f>
        <v>N</v>
      </c>
      <c r="Q1183" t="str">
        <f>IF(AND('Customer LTV'!$D$6&gt;=$N1183,'Customer LTV'!$D$6&lt;$O1183),"Y","N")</f>
        <v>Y</v>
      </c>
      <c r="R1183" t="str">
        <f>INDEX(customers!$F:$F,MATCH(subscriptions!$B1183,customers!$A:$A,0))</f>
        <v>Education</v>
      </c>
      <c r="S1183" t="str">
        <f>INDEX(customers!$I:$I,MATCH(subscriptions!$B1183,customers!$A:$A,0))</f>
        <v>Social Media</v>
      </c>
    </row>
    <row r="1184" spans="1:19" x14ac:dyDescent="0.25">
      <c r="A1184" t="s">
        <v>2144</v>
      </c>
      <c r="B1184" t="s">
        <v>2138</v>
      </c>
      <c r="C1184" t="s">
        <v>17</v>
      </c>
      <c r="D1184" t="s">
        <v>5</v>
      </c>
      <c r="E1184" s="26">
        <v>45643</v>
      </c>
      <c r="F1184" s="26">
        <v>45658</v>
      </c>
      <c r="G1184" t="s">
        <v>53</v>
      </c>
      <c r="H1184">
        <v>50</v>
      </c>
      <c r="I1184" s="26">
        <f t="shared" si="109"/>
        <v>44911</v>
      </c>
      <c r="J1184" s="26">
        <f t="shared" si="110"/>
        <v>45643</v>
      </c>
      <c r="K1184" s="26" t="str">
        <f t="shared" si="111"/>
        <v>Pro</v>
      </c>
      <c r="L1184" s="26" t="str">
        <f t="shared" si="112"/>
        <v>Monthly</v>
      </c>
      <c r="M1184" s="26">
        <f t="shared" si="113"/>
        <v>44896</v>
      </c>
      <c r="N1184" s="26">
        <f t="shared" si="114"/>
        <v>45627</v>
      </c>
      <c r="O1184" s="26">
        <f t="shared" si="114"/>
        <v>45658</v>
      </c>
      <c r="P1184" t="str">
        <f>IF(AND('Customer LTV'!$D$5&gt;=$N1184,'Customer LTV'!$D$5&lt;$O1184),"Y","N")</f>
        <v>N</v>
      </c>
      <c r="Q1184" t="str">
        <f>IF(AND('Customer LTV'!$D$6&gt;=$N1184,'Customer LTV'!$D$6&lt;$O1184),"Y","N")</f>
        <v>N</v>
      </c>
      <c r="R1184" t="str">
        <f>INDEX(customers!$F:$F,MATCH(subscriptions!$B1184,customers!$A:$A,0))</f>
        <v>Education</v>
      </c>
      <c r="S1184" t="str">
        <f>INDEX(customers!$I:$I,MATCH(subscriptions!$B1184,customers!$A:$A,0))</f>
        <v>Social Media</v>
      </c>
    </row>
    <row r="1185" spans="1:19" x14ac:dyDescent="0.25">
      <c r="A1185" t="s">
        <v>389</v>
      </c>
      <c r="B1185" t="s">
        <v>388</v>
      </c>
      <c r="C1185" t="s">
        <v>17</v>
      </c>
      <c r="D1185" t="s">
        <v>5</v>
      </c>
      <c r="E1185" s="26">
        <v>44793</v>
      </c>
      <c r="F1185" s="26">
        <v>45102</v>
      </c>
      <c r="G1185" t="s">
        <v>56</v>
      </c>
      <c r="H1185">
        <v>50</v>
      </c>
      <c r="I1185" s="26">
        <f t="shared" si="109"/>
        <v>44793</v>
      </c>
      <c r="J1185" s="26">
        <f t="shared" si="110"/>
        <v>44793</v>
      </c>
      <c r="K1185" s="26" t="str">
        <f t="shared" si="111"/>
        <v>Basic</v>
      </c>
      <c r="L1185" s="26" t="str">
        <f t="shared" si="112"/>
        <v>Annual</v>
      </c>
      <c r="M1185" s="26">
        <f t="shared" si="113"/>
        <v>44774</v>
      </c>
      <c r="N1185" s="26">
        <f t="shared" si="114"/>
        <v>44774</v>
      </c>
      <c r="O1185" s="26">
        <f t="shared" si="114"/>
        <v>45078</v>
      </c>
      <c r="P1185" t="str">
        <f>IF(AND('Customer LTV'!$D$5&gt;=$N1185,'Customer LTV'!$D$5&lt;$O1185),"Y","N")</f>
        <v>Y</v>
      </c>
      <c r="Q1185" t="str">
        <f>IF(AND('Customer LTV'!$D$6&gt;=$N1185,'Customer LTV'!$D$6&lt;$O1185),"Y","N")</f>
        <v>N</v>
      </c>
      <c r="R1185" t="str">
        <f>INDEX(customers!$F:$F,MATCH(subscriptions!$B1185,customers!$A:$A,0))</f>
        <v>Retail</v>
      </c>
      <c r="S1185" t="str">
        <f>INDEX(customers!$I:$I,MATCH(subscriptions!$B1185,customers!$A:$A,0))</f>
        <v>Social Media</v>
      </c>
    </row>
    <row r="1186" spans="1:19" x14ac:dyDescent="0.25">
      <c r="A1186" t="s">
        <v>1141</v>
      </c>
      <c r="B1186" t="s">
        <v>1140</v>
      </c>
      <c r="C1186" t="s">
        <v>17</v>
      </c>
      <c r="D1186" t="s">
        <v>4</v>
      </c>
      <c r="E1186" s="26">
        <v>45126</v>
      </c>
      <c r="F1186" s="26">
        <v>45156</v>
      </c>
      <c r="G1186" t="s">
        <v>53</v>
      </c>
      <c r="H1186">
        <v>75</v>
      </c>
      <c r="I1186" s="26">
        <f t="shared" si="109"/>
        <v>45126</v>
      </c>
      <c r="J1186" s="26">
        <f t="shared" si="110"/>
        <v>45653</v>
      </c>
      <c r="K1186" s="26" t="str">
        <f t="shared" si="111"/>
        <v>Pro</v>
      </c>
      <c r="L1186" s="26" t="str">
        <f t="shared" si="112"/>
        <v>Monthly</v>
      </c>
      <c r="M1186" s="26">
        <f t="shared" si="113"/>
        <v>45108</v>
      </c>
      <c r="N1186" s="26">
        <f t="shared" si="114"/>
        <v>45108</v>
      </c>
      <c r="O1186" s="26">
        <f t="shared" si="114"/>
        <v>45139</v>
      </c>
      <c r="P1186" t="str">
        <f>IF(AND('Customer LTV'!$D$5&gt;=$N1186,'Customer LTV'!$D$5&lt;$O1186),"Y","N")</f>
        <v>N</v>
      </c>
      <c r="Q1186" t="str">
        <f>IF(AND('Customer LTV'!$D$6&gt;=$N1186,'Customer LTV'!$D$6&lt;$O1186),"Y","N")</f>
        <v>N</v>
      </c>
      <c r="R1186" t="str">
        <f>INDEX(customers!$F:$F,MATCH(subscriptions!$B1186,customers!$A:$A,0))</f>
        <v>Tech</v>
      </c>
      <c r="S1186" t="str">
        <f>INDEX(customers!$I:$I,MATCH(subscriptions!$B1186,customers!$A:$A,0))</f>
        <v>Affiliate</v>
      </c>
    </row>
    <row r="1187" spans="1:19" x14ac:dyDescent="0.25">
      <c r="A1187" t="s">
        <v>1143</v>
      </c>
      <c r="B1187" t="s">
        <v>1140</v>
      </c>
      <c r="C1187" t="s">
        <v>17</v>
      </c>
      <c r="D1187" t="s">
        <v>4</v>
      </c>
      <c r="E1187" s="26">
        <v>45157</v>
      </c>
      <c r="F1187" s="26">
        <v>45187</v>
      </c>
      <c r="G1187" t="s">
        <v>53</v>
      </c>
      <c r="H1187">
        <v>75</v>
      </c>
      <c r="I1187" s="26">
        <f t="shared" si="109"/>
        <v>45126</v>
      </c>
      <c r="J1187" s="26">
        <f t="shared" si="110"/>
        <v>45653</v>
      </c>
      <c r="K1187" s="26" t="str">
        <f t="shared" si="111"/>
        <v>Pro</v>
      </c>
      <c r="L1187" s="26" t="str">
        <f t="shared" si="112"/>
        <v>Monthly</v>
      </c>
      <c r="M1187" s="26">
        <f t="shared" si="113"/>
        <v>45108</v>
      </c>
      <c r="N1187" s="26">
        <f t="shared" si="114"/>
        <v>45139</v>
      </c>
      <c r="O1187" s="26">
        <f t="shared" si="114"/>
        <v>45170</v>
      </c>
      <c r="P1187" t="str">
        <f>IF(AND('Customer LTV'!$D$5&gt;=$N1187,'Customer LTV'!$D$5&lt;$O1187),"Y","N")</f>
        <v>N</v>
      </c>
      <c r="Q1187" t="str">
        <f>IF(AND('Customer LTV'!$D$6&gt;=$N1187,'Customer LTV'!$D$6&lt;$O1187),"Y","N")</f>
        <v>N</v>
      </c>
      <c r="R1187" t="str">
        <f>INDEX(customers!$F:$F,MATCH(subscriptions!$B1187,customers!$A:$A,0))</f>
        <v>Tech</v>
      </c>
      <c r="S1187" t="str">
        <f>INDEX(customers!$I:$I,MATCH(subscriptions!$B1187,customers!$A:$A,0))</f>
        <v>Affiliate</v>
      </c>
    </row>
    <row r="1188" spans="1:19" x14ac:dyDescent="0.25">
      <c r="A1188" t="s">
        <v>1145</v>
      </c>
      <c r="B1188" t="s">
        <v>1140</v>
      </c>
      <c r="C1188" t="s">
        <v>17</v>
      </c>
      <c r="D1188" t="s">
        <v>4</v>
      </c>
      <c r="E1188" s="26">
        <v>45188</v>
      </c>
      <c r="F1188" s="26">
        <v>45218</v>
      </c>
      <c r="G1188" t="s">
        <v>53</v>
      </c>
      <c r="H1188">
        <v>75</v>
      </c>
      <c r="I1188" s="26">
        <f t="shared" si="109"/>
        <v>45126</v>
      </c>
      <c r="J1188" s="26">
        <f t="shared" si="110"/>
        <v>45653</v>
      </c>
      <c r="K1188" s="26" t="str">
        <f t="shared" si="111"/>
        <v>Pro</v>
      </c>
      <c r="L1188" s="26" t="str">
        <f t="shared" si="112"/>
        <v>Monthly</v>
      </c>
      <c r="M1188" s="26">
        <f t="shared" si="113"/>
        <v>45108</v>
      </c>
      <c r="N1188" s="26">
        <f t="shared" si="114"/>
        <v>45170</v>
      </c>
      <c r="O1188" s="26">
        <f t="shared" si="114"/>
        <v>45200</v>
      </c>
      <c r="P1188" t="str">
        <f>IF(AND('Customer LTV'!$D$5&gt;=$N1188,'Customer LTV'!$D$5&lt;$O1188),"Y","N")</f>
        <v>N</v>
      </c>
      <c r="Q1188" t="str">
        <f>IF(AND('Customer LTV'!$D$6&gt;=$N1188,'Customer LTV'!$D$6&lt;$O1188),"Y","N")</f>
        <v>N</v>
      </c>
      <c r="R1188" t="str">
        <f>INDEX(customers!$F:$F,MATCH(subscriptions!$B1188,customers!$A:$A,0))</f>
        <v>Tech</v>
      </c>
      <c r="S1188" t="str">
        <f>INDEX(customers!$I:$I,MATCH(subscriptions!$B1188,customers!$A:$A,0))</f>
        <v>Affiliate</v>
      </c>
    </row>
    <row r="1189" spans="1:19" x14ac:dyDescent="0.25">
      <c r="A1189" t="s">
        <v>1148</v>
      </c>
      <c r="B1189" t="s">
        <v>1140</v>
      </c>
      <c r="C1189" t="s">
        <v>17</v>
      </c>
      <c r="D1189" t="s">
        <v>4</v>
      </c>
      <c r="E1189" s="26">
        <v>45219</v>
      </c>
      <c r="F1189" s="26">
        <v>45249</v>
      </c>
      <c r="G1189" t="s">
        <v>53</v>
      </c>
      <c r="H1189">
        <v>75</v>
      </c>
      <c r="I1189" s="26">
        <f t="shared" si="109"/>
        <v>45126</v>
      </c>
      <c r="J1189" s="26">
        <f t="shared" si="110"/>
        <v>45653</v>
      </c>
      <c r="K1189" s="26" t="str">
        <f t="shared" si="111"/>
        <v>Pro</v>
      </c>
      <c r="L1189" s="26" t="str">
        <f t="shared" si="112"/>
        <v>Monthly</v>
      </c>
      <c r="M1189" s="26">
        <f t="shared" si="113"/>
        <v>45108</v>
      </c>
      <c r="N1189" s="26">
        <f t="shared" si="114"/>
        <v>45200</v>
      </c>
      <c r="O1189" s="26">
        <f t="shared" si="114"/>
        <v>45231</v>
      </c>
      <c r="P1189" t="str">
        <f>IF(AND('Customer LTV'!$D$5&gt;=$N1189,'Customer LTV'!$D$5&lt;$O1189),"Y","N")</f>
        <v>N</v>
      </c>
      <c r="Q1189" t="str">
        <f>IF(AND('Customer LTV'!$D$6&gt;=$N1189,'Customer LTV'!$D$6&lt;$O1189),"Y","N")</f>
        <v>N</v>
      </c>
      <c r="R1189" t="str">
        <f>INDEX(customers!$F:$F,MATCH(subscriptions!$B1189,customers!$A:$A,0))</f>
        <v>Tech</v>
      </c>
      <c r="S1189" t="str">
        <f>INDEX(customers!$I:$I,MATCH(subscriptions!$B1189,customers!$A:$A,0))</f>
        <v>Affiliate</v>
      </c>
    </row>
    <row r="1190" spans="1:19" x14ac:dyDescent="0.25">
      <c r="A1190" t="s">
        <v>1150</v>
      </c>
      <c r="B1190" t="s">
        <v>1140</v>
      </c>
      <c r="C1190" t="s">
        <v>17</v>
      </c>
      <c r="D1190" t="s">
        <v>4</v>
      </c>
      <c r="E1190" s="26">
        <v>45250</v>
      </c>
      <c r="F1190" s="26">
        <v>45280</v>
      </c>
      <c r="G1190" t="s">
        <v>53</v>
      </c>
      <c r="H1190">
        <v>75</v>
      </c>
      <c r="I1190" s="26">
        <f t="shared" si="109"/>
        <v>45126</v>
      </c>
      <c r="J1190" s="26">
        <f t="shared" si="110"/>
        <v>45653</v>
      </c>
      <c r="K1190" s="26" t="str">
        <f t="shared" si="111"/>
        <v>Pro</v>
      </c>
      <c r="L1190" s="26" t="str">
        <f t="shared" si="112"/>
        <v>Monthly</v>
      </c>
      <c r="M1190" s="26">
        <f t="shared" si="113"/>
        <v>45108</v>
      </c>
      <c r="N1190" s="26">
        <f t="shared" si="114"/>
        <v>45231</v>
      </c>
      <c r="O1190" s="26">
        <f t="shared" si="114"/>
        <v>45261</v>
      </c>
      <c r="P1190" t="str">
        <f>IF(AND('Customer LTV'!$D$5&gt;=$N1190,'Customer LTV'!$D$5&lt;$O1190),"Y","N")</f>
        <v>N</v>
      </c>
      <c r="Q1190" t="str">
        <f>IF(AND('Customer LTV'!$D$6&gt;=$N1190,'Customer LTV'!$D$6&lt;$O1190),"Y","N")</f>
        <v>N</v>
      </c>
      <c r="R1190" t="str">
        <f>INDEX(customers!$F:$F,MATCH(subscriptions!$B1190,customers!$A:$A,0))</f>
        <v>Tech</v>
      </c>
      <c r="S1190" t="str">
        <f>INDEX(customers!$I:$I,MATCH(subscriptions!$B1190,customers!$A:$A,0))</f>
        <v>Affiliate</v>
      </c>
    </row>
    <row r="1191" spans="1:19" x14ac:dyDescent="0.25">
      <c r="A1191" t="s">
        <v>1153</v>
      </c>
      <c r="B1191" t="s">
        <v>1140</v>
      </c>
      <c r="C1191" t="s">
        <v>17</v>
      </c>
      <c r="D1191" t="s">
        <v>4</v>
      </c>
      <c r="E1191" s="26">
        <v>45281</v>
      </c>
      <c r="F1191" s="26">
        <v>45311</v>
      </c>
      <c r="G1191" t="s">
        <v>53</v>
      </c>
      <c r="H1191">
        <v>75</v>
      </c>
      <c r="I1191" s="26">
        <f t="shared" si="109"/>
        <v>45126</v>
      </c>
      <c r="J1191" s="26">
        <f t="shared" si="110"/>
        <v>45653</v>
      </c>
      <c r="K1191" s="26" t="str">
        <f t="shared" si="111"/>
        <v>Pro</v>
      </c>
      <c r="L1191" s="26" t="str">
        <f t="shared" si="112"/>
        <v>Monthly</v>
      </c>
      <c r="M1191" s="26">
        <f t="shared" si="113"/>
        <v>45108</v>
      </c>
      <c r="N1191" s="26">
        <f t="shared" si="114"/>
        <v>45261</v>
      </c>
      <c r="O1191" s="26">
        <f t="shared" si="114"/>
        <v>45292</v>
      </c>
      <c r="P1191" t="str">
        <f>IF(AND('Customer LTV'!$D$5&gt;=$N1191,'Customer LTV'!$D$5&lt;$O1191),"Y","N")</f>
        <v>N</v>
      </c>
      <c r="Q1191" t="str">
        <f>IF(AND('Customer LTV'!$D$6&gt;=$N1191,'Customer LTV'!$D$6&lt;$O1191),"Y","N")</f>
        <v>Y</v>
      </c>
      <c r="R1191" t="str">
        <f>INDEX(customers!$F:$F,MATCH(subscriptions!$B1191,customers!$A:$A,0))</f>
        <v>Tech</v>
      </c>
      <c r="S1191" t="str">
        <f>INDEX(customers!$I:$I,MATCH(subscriptions!$B1191,customers!$A:$A,0))</f>
        <v>Affiliate</v>
      </c>
    </row>
    <row r="1192" spans="1:19" x14ac:dyDescent="0.25">
      <c r="A1192" t="s">
        <v>1155</v>
      </c>
      <c r="B1192" t="s">
        <v>1140</v>
      </c>
      <c r="C1192" t="s">
        <v>17</v>
      </c>
      <c r="D1192" t="s">
        <v>4</v>
      </c>
      <c r="E1192" s="26">
        <v>45312</v>
      </c>
      <c r="F1192" s="26">
        <v>45342</v>
      </c>
      <c r="G1192" t="s">
        <v>53</v>
      </c>
      <c r="H1192">
        <v>75</v>
      </c>
      <c r="I1192" s="26">
        <f t="shared" si="109"/>
        <v>45126</v>
      </c>
      <c r="J1192" s="26">
        <f t="shared" si="110"/>
        <v>45653</v>
      </c>
      <c r="K1192" s="26" t="str">
        <f t="shared" si="111"/>
        <v>Pro</v>
      </c>
      <c r="L1192" s="26" t="str">
        <f t="shared" si="112"/>
        <v>Monthly</v>
      </c>
      <c r="M1192" s="26">
        <f t="shared" si="113"/>
        <v>45108</v>
      </c>
      <c r="N1192" s="26">
        <f t="shared" si="114"/>
        <v>45292</v>
      </c>
      <c r="O1192" s="26">
        <f t="shared" si="114"/>
        <v>45323</v>
      </c>
      <c r="P1192" t="str">
        <f>IF(AND('Customer LTV'!$D$5&gt;=$N1192,'Customer LTV'!$D$5&lt;$O1192),"Y","N")</f>
        <v>N</v>
      </c>
      <c r="Q1192" t="str">
        <f>IF(AND('Customer LTV'!$D$6&gt;=$N1192,'Customer LTV'!$D$6&lt;$O1192),"Y","N")</f>
        <v>N</v>
      </c>
      <c r="R1192" t="str">
        <f>INDEX(customers!$F:$F,MATCH(subscriptions!$B1192,customers!$A:$A,0))</f>
        <v>Tech</v>
      </c>
      <c r="S1192" t="str">
        <f>INDEX(customers!$I:$I,MATCH(subscriptions!$B1192,customers!$A:$A,0))</f>
        <v>Affiliate</v>
      </c>
    </row>
    <row r="1193" spans="1:19" x14ac:dyDescent="0.25">
      <c r="A1193" t="s">
        <v>1157</v>
      </c>
      <c r="B1193" t="s">
        <v>1140</v>
      </c>
      <c r="C1193" t="s">
        <v>17</v>
      </c>
      <c r="D1193" t="s">
        <v>4</v>
      </c>
      <c r="E1193" s="26">
        <v>45343</v>
      </c>
      <c r="F1193" s="26">
        <v>45373</v>
      </c>
      <c r="G1193" t="s">
        <v>55</v>
      </c>
      <c r="H1193">
        <v>75</v>
      </c>
      <c r="I1193" s="26">
        <f t="shared" si="109"/>
        <v>45126</v>
      </c>
      <c r="J1193" s="26">
        <f t="shared" si="110"/>
        <v>45653</v>
      </c>
      <c r="K1193" s="26" t="str">
        <f t="shared" si="111"/>
        <v>Pro</v>
      </c>
      <c r="L1193" s="26" t="str">
        <f t="shared" si="112"/>
        <v>Monthly</v>
      </c>
      <c r="M1193" s="26">
        <f t="shared" si="113"/>
        <v>45108</v>
      </c>
      <c r="N1193" s="26">
        <f t="shared" si="114"/>
        <v>45323</v>
      </c>
      <c r="O1193" s="26">
        <f t="shared" si="114"/>
        <v>45352</v>
      </c>
      <c r="P1193" t="str">
        <f>IF(AND('Customer LTV'!$D$5&gt;=$N1193,'Customer LTV'!$D$5&lt;$O1193),"Y","N")</f>
        <v>N</v>
      </c>
      <c r="Q1193" t="str">
        <f>IF(AND('Customer LTV'!$D$6&gt;=$N1193,'Customer LTV'!$D$6&lt;$O1193),"Y","N")</f>
        <v>N</v>
      </c>
      <c r="R1193" t="str">
        <f>INDEX(customers!$F:$F,MATCH(subscriptions!$B1193,customers!$A:$A,0))</f>
        <v>Tech</v>
      </c>
      <c r="S1193" t="str">
        <f>INDEX(customers!$I:$I,MATCH(subscriptions!$B1193,customers!$A:$A,0))</f>
        <v>Affiliate</v>
      </c>
    </row>
    <row r="1194" spans="1:19" x14ac:dyDescent="0.25">
      <c r="A1194" t="s">
        <v>1160</v>
      </c>
      <c r="B1194" t="s">
        <v>1140</v>
      </c>
      <c r="C1194" t="s">
        <v>18</v>
      </c>
      <c r="D1194" t="s">
        <v>4</v>
      </c>
      <c r="E1194" s="26">
        <v>45374</v>
      </c>
      <c r="F1194" s="26">
        <v>45404</v>
      </c>
      <c r="G1194" t="s">
        <v>53</v>
      </c>
      <c r="H1194">
        <v>135</v>
      </c>
      <c r="I1194" s="26">
        <f t="shared" si="109"/>
        <v>45126</v>
      </c>
      <c r="J1194" s="26">
        <f t="shared" si="110"/>
        <v>45653</v>
      </c>
      <c r="K1194" s="26" t="str">
        <f t="shared" si="111"/>
        <v>Pro</v>
      </c>
      <c r="L1194" s="26" t="str">
        <f t="shared" si="112"/>
        <v>Monthly</v>
      </c>
      <c r="M1194" s="26">
        <f t="shared" si="113"/>
        <v>45108</v>
      </c>
      <c r="N1194" s="26">
        <f t="shared" si="114"/>
        <v>45352</v>
      </c>
      <c r="O1194" s="26">
        <f t="shared" si="114"/>
        <v>45383</v>
      </c>
      <c r="P1194" t="str">
        <f>IF(AND('Customer LTV'!$D$5&gt;=$N1194,'Customer LTV'!$D$5&lt;$O1194),"Y","N")</f>
        <v>N</v>
      </c>
      <c r="Q1194" t="str">
        <f>IF(AND('Customer LTV'!$D$6&gt;=$N1194,'Customer LTV'!$D$6&lt;$O1194),"Y","N")</f>
        <v>N</v>
      </c>
      <c r="R1194" t="str">
        <f>INDEX(customers!$F:$F,MATCH(subscriptions!$B1194,customers!$A:$A,0))</f>
        <v>Tech</v>
      </c>
      <c r="S1194" t="str">
        <f>INDEX(customers!$I:$I,MATCH(subscriptions!$B1194,customers!$A:$A,0))</f>
        <v>Affiliate</v>
      </c>
    </row>
    <row r="1195" spans="1:19" x14ac:dyDescent="0.25">
      <c r="A1195" t="s">
        <v>1162</v>
      </c>
      <c r="B1195" t="s">
        <v>1140</v>
      </c>
      <c r="C1195" t="s">
        <v>18</v>
      </c>
      <c r="D1195" t="s">
        <v>4</v>
      </c>
      <c r="E1195" s="26">
        <v>45405</v>
      </c>
      <c r="F1195" s="26">
        <v>45435</v>
      </c>
      <c r="G1195" t="s">
        <v>53</v>
      </c>
      <c r="H1195">
        <v>135</v>
      </c>
      <c r="I1195" s="26">
        <f t="shared" si="109"/>
        <v>45126</v>
      </c>
      <c r="J1195" s="26">
        <f t="shared" si="110"/>
        <v>45653</v>
      </c>
      <c r="K1195" s="26" t="str">
        <f t="shared" si="111"/>
        <v>Pro</v>
      </c>
      <c r="L1195" s="26" t="str">
        <f t="shared" si="112"/>
        <v>Monthly</v>
      </c>
      <c r="M1195" s="26">
        <f t="shared" si="113"/>
        <v>45108</v>
      </c>
      <c r="N1195" s="26">
        <f t="shared" si="114"/>
        <v>45383</v>
      </c>
      <c r="O1195" s="26">
        <f t="shared" si="114"/>
        <v>45413</v>
      </c>
      <c r="P1195" t="str">
        <f>IF(AND('Customer LTV'!$D$5&gt;=$N1195,'Customer LTV'!$D$5&lt;$O1195),"Y","N")</f>
        <v>N</v>
      </c>
      <c r="Q1195" t="str">
        <f>IF(AND('Customer LTV'!$D$6&gt;=$N1195,'Customer LTV'!$D$6&lt;$O1195),"Y","N")</f>
        <v>N</v>
      </c>
      <c r="R1195" t="str">
        <f>INDEX(customers!$F:$F,MATCH(subscriptions!$B1195,customers!$A:$A,0))</f>
        <v>Tech</v>
      </c>
      <c r="S1195" t="str">
        <f>INDEX(customers!$I:$I,MATCH(subscriptions!$B1195,customers!$A:$A,0))</f>
        <v>Affiliate</v>
      </c>
    </row>
    <row r="1196" spans="1:19" x14ac:dyDescent="0.25">
      <c r="A1196" t="s">
        <v>1165</v>
      </c>
      <c r="B1196" t="s">
        <v>1140</v>
      </c>
      <c r="C1196" t="s">
        <v>18</v>
      </c>
      <c r="D1196" t="s">
        <v>4</v>
      </c>
      <c r="E1196" s="26">
        <v>45436</v>
      </c>
      <c r="F1196" s="26">
        <v>45466</v>
      </c>
      <c r="G1196" t="s">
        <v>53</v>
      </c>
      <c r="H1196">
        <v>135</v>
      </c>
      <c r="I1196" s="26">
        <f t="shared" si="109"/>
        <v>45126</v>
      </c>
      <c r="J1196" s="26">
        <f t="shared" si="110"/>
        <v>45653</v>
      </c>
      <c r="K1196" s="26" t="str">
        <f t="shared" si="111"/>
        <v>Pro</v>
      </c>
      <c r="L1196" s="26" t="str">
        <f t="shared" si="112"/>
        <v>Monthly</v>
      </c>
      <c r="M1196" s="26">
        <f t="shared" si="113"/>
        <v>45108</v>
      </c>
      <c r="N1196" s="26">
        <f t="shared" si="114"/>
        <v>45413</v>
      </c>
      <c r="O1196" s="26">
        <f t="shared" si="114"/>
        <v>45444</v>
      </c>
      <c r="P1196" t="str">
        <f>IF(AND('Customer LTV'!$D$5&gt;=$N1196,'Customer LTV'!$D$5&lt;$O1196),"Y","N")</f>
        <v>N</v>
      </c>
      <c r="Q1196" t="str">
        <f>IF(AND('Customer LTV'!$D$6&gt;=$N1196,'Customer LTV'!$D$6&lt;$O1196),"Y","N")</f>
        <v>N</v>
      </c>
      <c r="R1196" t="str">
        <f>INDEX(customers!$F:$F,MATCH(subscriptions!$B1196,customers!$A:$A,0))</f>
        <v>Tech</v>
      </c>
      <c r="S1196" t="str">
        <f>INDEX(customers!$I:$I,MATCH(subscriptions!$B1196,customers!$A:$A,0))</f>
        <v>Affiliate</v>
      </c>
    </row>
    <row r="1197" spans="1:19" x14ac:dyDescent="0.25">
      <c r="A1197" t="s">
        <v>1167</v>
      </c>
      <c r="B1197" t="s">
        <v>1140</v>
      </c>
      <c r="C1197" t="s">
        <v>18</v>
      </c>
      <c r="D1197" t="s">
        <v>4</v>
      </c>
      <c r="E1197" s="26">
        <v>45467</v>
      </c>
      <c r="F1197" s="26">
        <v>45497</v>
      </c>
      <c r="G1197" t="s">
        <v>53</v>
      </c>
      <c r="H1197">
        <v>135</v>
      </c>
      <c r="I1197" s="26">
        <f t="shared" si="109"/>
        <v>45126</v>
      </c>
      <c r="J1197" s="26">
        <f t="shared" si="110"/>
        <v>45653</v>
      </c>
      <c r="K1197" s="26" t="str">
        <f t="shared" si="111"/>
        <v>Pro</v>
      </c>
      <c r="L1197" s="26" t="str">
        <f t="shared" si="112"/>
        <v>Monthly</v>
      </c>
      <c r="M1197" s="26">
        <f t="shared" si="113"/>
        <v>45108</v>
      </c>
      <c r="N1197" s="26">
        <f t="shared" si="114"/>
        <v>45444</v>
      </c>
      <c r="O1197" s="26">
        <f t="shared" si="114"/>
        <v>45474</v>
      </c>
      <c r="P1197" t="str">
        <f>IF(AND('Customer LTV'!$D$5&gt;=$N1197,'Customer LTV'!$D$5&lt;$O1197),"Y","N")</f>
        <v>N</v>
      </c>
      <c r="Q1197" t="str">
        <f>IF(AND('Customer LTV'!$D$6&gt;=$N1197,'Customer LTV'!$D$6&lt;$O1197),"Y","N")</f>
        <v>N</v>
      </c>
      <c r="R1197" t="str">
        <f>INDEX(customers!$F:$F,MATCH(subscriptions!$B1197,customers!$A:$A,0))</f>
        <v>Tech</v>
      </c>
      <c r="S1197" t="str">
        <f>INDEX(customers!$I:$I,MATCH(subscriptions!$B1197,customers!$A:$A,0))</f>
        <v>Affiliate</v>
      </c>
    </row>
    <row r="1198" spans="1:19" x14ac:dyDescent="0.25">
      <c r="A1198" t="s">
        <v>1170</v>
      </c>
      <c r="B1198" t="s">
        <v>1140</v>
      </c>
      <c r="C1198" t="s">
        <v>18</v>
      </c>
      <c r="D1198" t="s">
        <v>4</v>
      </c>
      <c r="E1198" s="26">
        <v>45498</v>
      </c>
      <c r="F1198" s="26">
        <v>45528</v>
      </c>
      <c r="G1198" t="s">
        <v>53</v>
      </c>
      <c r="H1198">
        <v>135</v>
      </c>
      <c r="I1198" s="26">
        <f t="shared" si="109"/>
        <v>45126</v>
      </c>
      <c r="J1198" s="26">
        <f t="shared" si="110"/>
        <v>45653</v>
      </c>
      <c r="K1198" s="26" t="str">
        <f t="shared" si="111"/>
        <v>Pro</v>
      </c>
      <c r="L1198" s="26" t="str">
        <f t="shared" si="112"/>
        <v>Monthly</v>
      </c>
      <c r="M1198" s="26">
        <f t="shared" si="113"/>
        <v>45108</v>
      </c>
      <c r="N1198" s="26">
        <f t="shared" si="114"/>
        <v>45474</v>
      </c>
      <c r="O1198" s="26">
        <f t="shared" si="114"/>
        <v>45505</v>
      </c>
      <c r="P1198" t="str">
        <f>IF(AND('Customer LTV'!$D$5&gt;=$N1198,'Customer LTV'!$D$5&lt;$O1198),"Y","N")</f>
        <v>N</v>
      </c>
      <c r="Q1198" t="str">
        <f>IF(AND('Customer LTV'!$D$6&gt;=$N1198,'Customer LTV'!$D$6&lt;$O1198),"Y","N")</f>
        <v>N</v>
      </c>
      <c r="R1198" t="str">
        <f>INDEX(customers!$F:$F,MATCH(subscriptions!$B1198,customers!$A:$A,0))</f>
        <v>Tech</v>
      </c>
      <c r="S1198" t="str">
        <f>INDEX(customers!$I:$I,MATCH(subscriptions!$B1198,customers!$A:$A,0))</f>
        <v>Affiliate</v>
      </c>
    </row>
    <row r="1199" spans="1:19" x14ac:dyDescent="0.25">
      <c r="A1199" t="s">
        <v>1172</v>
      </c>
      <c r="B1199" t="s">
        <v>1140</v>
      </c>
      <c r="C1199" t="s">
        <v>18</v>
      </c>
      <c r="D1199" t="s">
        <v>4</v>
      </c>
      <c r="E1199" s="26">
        <v>45529</v>
      </c>
      <c r="F1199" s="26">
        <v>45559</v>
      </c>
      <c r="G1199" t="s">
        <v>53</v>
      </c>
      <c r="H1199">
        <v>135</v>
      </c>
      <c r="I1199" s="26">
        <f t="shared" si="109"/>
        <v>45126</v>
      </c>
      <c r="J1199" s="26">
        <f t="shared" si="110"/>
        <v>45653</v>
      </c>
      <c r="K1199" s="26" t="str">
        <f t="shared" si="111"/>
        <v>Pro</v>
      </c>
      <c r="L1199" s="26" t="str">
        <f t="shared" si="112"/>
        <v>Monthly</v>
      </c>
      <c r="M1199" s="26">
        <f t="shared" si="113"/>
        <v>45108</v>
      </c>
      <c r="N1199" s="26">
        <f t="shared" si="114"/>
        <v>45505</v>
      </c>
      <c r="O1199" s="26">
        <f t="shared" si="114"/>
        <v>45536</v>
      </c>
      <c r="P1199" t="str">
        <f>IF(AND('Customer LTV'!$D$5&gt;=$N1199,'Customer LTV'!$D$5&lt;$O1199),"Y","N")</f>
        <v>N</v>
      </c>
      <c r="Q1199" t="str">
        <f>IF(AND('Customer LTV'!$D$6&gt;=$N1199,'Customer LTV'!$D$6&lt;$O1199),"Y","N")</f>
        <v>N</v>
      </c>
      <c r="R1199" t="str">
        <f>INDEX(customers!$F:$F,MATCH(subscriptions!$B1199,customers!$A:$A,0))</f>
        <v>Tech</v>
      </c>
      <c r="S1199" t="str">
        <f>INDEX(customers!$I:$I,MATCH(subscriptions!$B1199,customers!$A:$A,0))</f>
        <v>Affiliate</v>
      </c>
    </row>
    <row r="1200" spans="1:19" x14ac:dyDescent="0.25">
      <c r="A1200" t="s">
        <v>1174</v>
      </c>
      <c r="B1200" t="s">
        <v>1140</v>
      </c>
      <c r="C1200" t="s">
        <v>18</v>
      </c>
      <c r="D1200" t="s">
        <v>4</v>
      </c>
      <c r="E1200" s="26">
        <v>45560</v>
      </c>
      <c r="F1200" s="26">
        <v>45590</v>
      </c>
      <c r="G1200" t="s">
        <v>53</v>
      </c>
      <c r="H1200">
        <v>135</v>
      </c>
      <c r="I1200" s="26">
        <f t="shared" si="109"/>
        <v>45126</v>
      </c>
      <c r="J1200" s="26">
        <f t="shared" si="110"/>
        <v>45653</v>
      </c>
      <c r="K1200" s="26" t="str">
        <f t="shared" si="111"/>
        <v>Pro</v>
      </c>
      <c r="L1200" s="26" t="str">
        <f t="shared" si="112"/>
        <v>Monthly</v>
      </c>
      <c r="M1200" s="26">
        <f t="shared" si="113"/>
        <v>45108</v>
      </c>
      <c r="N1200" s="26">
        <f t="shared" si="114"/>
        <v>45536</v>
      </c>
      <c r="O1200" s="26">
        <f t="shared" si="114"/>
        <v>45566</v>
      </c>
      <c r="P1200" t="str">
        <f>IF(AND('Customer LTV'!$D$5&gt;=$N1200,'Customer LTV'!$D$5&lt;$O1200),"Y","N")</f>
        <v>N</v>
      </c>
      <c r="Q1200" t="str">
        <f>IF(AND('Customer LTV'!$D$6&gt;=$N1200,'Customer LTV'!$D$6&lt;$O1200),"Y","N")</f>
        <v>N</v>
      </c>
      <c r="R1200" t="str">
        <f>INDEX(customers!$F:$F,MATCH(subscriptions!$B1200,customers!$A:$A,0))</f>
        <v>Tech</v>
      </c>
      <c r="S1200" t="str">
        <f>INDEX(customers!$I:$I,MATCH(subscriptions!$B1200,customers!$A:$A,0))</f>
        <v>Affiliate</v>
      </c>
    </row>
    <row r="1201" spans="1:19" x14ac:dyDescent="0.25">
      <c r="A1201" t="s">
        <v>1177</v>
      </c>
      <c r="B1201" t="s">
        <v>1140</v>
      </c>
      <c r="C1201" t="s">
        <v>18</v>
      </c>
      <c r="D1201" t="s">
        <v>4</v>
      </c>
      <c r="E1201" s="26">
        <v>45591</v>
      </c>
      <c r="F1201" s="26">
        <v>45621</v>
      </c>
      <c r="G1201" t="s">
        <v>55</v>
      </c>
      <c r="H1201">
        <v>135</v>
      </c>
      <c r="I1201" s="26">
        <f t="shared" si="109"/>
        <v>45126</v>
      </c>
      <c r="J1201" s="26">
        <f t="shared" si="110"/>
        <v>45653</v>
      </c>
      <c r="K1201" s="26" t="str">
        <f t="shared" si="111"/>
        <v>Pro</v>
      </c>
      <c r="L1201" s="26" t="str">
        <f t="shared" si="112"/>
        <v>Monthly</v>
      </c>
      <c r="M1201" s="26">
        <f t="shared" si="113"/>
        <v>45108</v>
      </c>
      <c r="N1201" s="26">
        <f t="shared" si="114"/>
        <v>45566</v>
      </c>
      <c r="O1201" s="26">
        <f t="shared" si="114"/>
        <v>45597</v>
      </c>
      <c r="P1201" t="str">
        <f>IF(AND('Customer LTV'!$D$5&gt;=$N1201,'Customer LTV'!$D$5&lt;$O1201),"Y","N")</f>
        <v>N</v>
      </c>
      <c r="Q1201" t="str">
        <f>IF(AND('Customer LTV'!$D$6&gt;=$N1201,'Customer LTV'!$D$6&lt;$O1201),"Y","N")</f>
        <v>N</v>
      </c>
      <c r="R1201" t="str">
        <f>INDEX(customers!$F:$F,MATCH(subscriptions!$B1201,customers!$A:$A,0))</f>
        <v>Tech</v>
      </c>
      <c r="S1201" t="str">
        <f>INDEX(customers!$I:$I,MATCH(subscriptions!$B1201,customers!$A:$A,0))</f>
        <v>Affiliate</v>
      </c>
    </row>
    <row r="1202" spans="1:19" x14ac:dyDescent="0.25">
      <c r="A1202" t="s">
        <v>1179</v>
      </c>
      <c r="B1202" t="s">
        <v>1140</v>
      </c>
      <c r="C1202" t="s">
        <v>19</v>
      </c>
      <c r="D1202" t="s">
        <v>4</v>
      </c>
      <c r="E1202" s="26">
        <v>45622</v>
      </c>
      <c r="F1202" s="26">
        <v>45652</v>
      </c>
      <c r="G1202" t="s">
        <v>53</v>
      </c>
      <c r="H1202">
        <v>315</v>
      </c>
      <c r="I1202" s="26">
        <f t="shared" si="109"/>
        <v>45126</v>
      </c>
      <c r="J1202" s="26">
        <f t="shared" si="110"/>
        <v>45653</v>
      </c>
      <c r="K1202" s="26" t="str">
        <f t="shared" si="111"/>
        <v>Pro</v>
      </c>
      <c r="L1202" s="26" t="str">
        <f t="shared" si="112"/>
        <v>Monthly</v>
      </c>
      <c r="M1202" s="26">
        <f t="shared" si="113"/>
        <v>45108</v>
      </c>
      <c r="N1202" s="26">
        <f t="shared" si="114"/>
        <v>45597</v>
      </c>
      <c r="O1202" s="26">
        <f t="shared" si="114"/>
        <v>45627</v>
      </c>
      <c r="P1202" t="str">
        <f>IF(AND('Customer LTV'!$D$5&gt;=$N1202,'Customer LTV'!$D$5&lt;$O1202),"Y","N")</f>
        <v>N</v>
      </c>
      <c r="Q1202" t="str">
        <f>IF(AND('Customer LTV'!$D$6&gt;=$N1202,'Customer LTV'!$D$6&lt;$O1202),"Y","N")</f>
        <v>N</v>
      </c>
      <c r="R1202" t="str">
        <f>INDEX(customers!$F:$F,MATCH(subscriptions!$B1202,customers!$A:$A,0))</f>
        <v>Tech</v>
      </c>
      <c r="S1202" t="str">
        <f>INDEX(customers!$I:$I,MATCH(subscriptions!$B1202,customers!$A:$A,0))</f>
        <v>Affiliate</v>
      </c>
    </row>
    <row r="1203" spans="1:19" x14ac:dyDescent="0.25">
      <c r="A1203" t="s">
        <v>1182</v>
      </c>
      <c r="B1203" t="s">
        <v>1140</v>
      </c>
      <c r="C1203" t="s">
        <v>19</v>
      </c>
      <c r="D1203" t="s">
        <v>4</v>
      </c>
      <c r="E1203" s="26">
        <v>45653</v>
      </c>
      <c r="F1203" s="26">
        <v>45658</v>
      </c>
      <c r="G1203" t="s">
        <v>53</v>
      </c>
      <c r="H1203">
        <v>315</v>
      </c>
      <c r="I1203" s="26">
        <f t="shared" si="109"/>
        <v>45126</v>
      </c>
      <c r="J1203" s="26">
        <f t="shared" si="110"/>
        <v>45653</v>
      </c>
      <c r="K1203" s="26" t="str">
        <f t="shared" si="111"/>
        <v>Pro</v>
      </c>
      <c r="L1203" s="26" t="str">
        <f t="shared" si="112"/>
        <v>Monthly</v>
      </c>
      <c r="M1203" s="26">
        <f t="shared" si="113"/>
        <v>45108</v>
      </c>
      <c r="N1203" s="26">
        <f t="shared" si="114"/>
        <v>45627</v>
      </c>
      <c r="O1203" s="26">
        <f t="shared" si="114"/>
        <v>45658</v>
      </c>
      <c r="P1203" t="str">
        <f>IF(AND('Customer LTV'!$D$5&gt;=$N1203,'Customer LTV'!$D$5&lt;$O1203),"Y","N")</f>
        <v>N</v>
      </c>
      <c r="Q1203" t="str">
        <f>IF(AND('Customer LTV'!$D$6&gt;=$N1203,'Customer LTV'!$D$6&lt;$O1203),"Y","N")</f>
        <v>N</v>
      </c>
      <c r="R1203" t="str">
        <f>INDEX(customers!$F:$F,MATCH(subscriptions!$B1203,customers!$A:$A,0))</f>
        <v>Tech</v>
      </c>
      <c r="S1203" t="str">
        <f>INDEX(customers!$I:$I,MATCH(subscriptions!$B1203,customers!$A:$A,0))</f>
        <v>Affiliate</v>
      </c>
    </row>
    <row r="1204" spans="1:19" x14ac:dyDescent="0.25">
      <c r="A1204" t="s">
        <v>3556</v>
      </c>
      <c r="B1204" t="s">
        <v>3555</v>
      </c>
      <c r="C1204" t="s">
        <v>18</v>
      </c>
      <c r="D1204" t="s">
        <v>4</v>
      </c>
      <c r="E1204" s="26">
        <v>45504</v>
      </c>
      <c r="F1204" s="26">
        <v>45534</v>
      </c>
      <c r="G1204" t="s">
        <v>53</v>
      </c>
      <c r="H1204">
        <v>135</v>
      </c>
      <c r="I1204" s="26">
        <f t="shared" si="109"/>
        <v>45504</v>
      </c>
      <c r="J1204" s="26">
        <f t="shared" si="110"/>
        <v>45628</v>
      </c>
      <c r="K1204" s="26" t="str">
        <f t="shared" si="111"/>
        <v>Pro</v>
      </c>
      <c r="L1204" s="26" t="str">
        <f t="shared" si="112"/>
        <v>Monthly</v>
      </c>
      <c r="M1204" s="26">
        <f t="shared" si="113"/>
        <v>45474</v>
      </c>
      <c r="N1204" s="26">
        <f t="shared" si="114"/>
        <v>45474</v>
      </c>
      <c r="O1204" s="26">
        <f t="shared" si="114"/>
        <v>45505</v>
      </c>
      <c r="P1204" t="str">
        <f>IF(AND('Customer LTV'!$D$5&gt;=$N1204,'Customer LTV'!$D$5&lt;$O1204),"Y","N")</f>
        <v>N</v>
      </c>
      <c r="Q1204" t="str">
        <f>IF(AND('Customer LTV'!$D$6&gt;=$N1204,'Customer LTV'!$D$6&lt;$O1204),"Y","N")</f>
        <v>N</v>
      </c>
      <c r="R1204" t="str">
        <f>INDEX(customers!$F:$F,MATCH(subscriptions!$B1204,customers!$A:$A,0))</f>
        <v>Tech</v>
      </c>
      <c r="S1204" t="str">
        <f>INDEX(customers!$I:$I,MATCH(subscriptions!$B1204,customers!$A:$A,0))</f>
        <v>Paid Search</v>
      </c>
    </row>
    <row r="1205" spans="1:19" x14ac:dyDescent="0.25">
      <c r="A1205" t="s">
        <v>3558</v>
      </c>
      <c r="B1205" t="s">
        <v>3555</v>
      </c>
      <c r="C1205" t="s">
        <v>18</v>
      </c>
      <c r="D1205" t="s">
        <v>4</v>
      </c>
      <c r="E1205" s="26">
        <v>45535</v>
      </c>
      <c r="F1205" s="26">
        <v>45565</v>
      </c>
      <c r="G1205" t="s">
        <v>53</v>
      </c>
      <c r="H1205">
        <v>135</v>
      </c>
      <c r="I1205" s="26">
        <f t="shared" si="109"/>
        <v>45504</v>
      </c>
      <c r="J1205" s="26">
        <f t="shared" si="110"/>
        <v>45628</v>
      </c>
      <c r="K1205" s="26" t="str">
        <f t="shared" si="111"/>
        <v>Pro</v>
      </c>
      <c r="L1205" s="26" t="str">
        <f t="shared" si="112"/>
        <v>Monthly</v>
      </c>
      <c r="M1205" s="26">
        <f t="shared" si="113"/>
        <v>45474</v>
      </c>
      <c r="N1205" s="26">
        <f t="shared" si="114"/>
        <v>45505</v>
      </c>
      <c r="O1205" s="26">
        <f t="shared" si="114"/>
        <v>45536</v>
      </c>
      <c r="P1205" t="str">
        <f>IF(AND('Customer LTV'!$D$5&gt;=$N1205,'Customer LTV'!$D$5&lt;$O1205),"Y","N")</f>
        <v>N</v>
      </c>
      <c r="Q1205" t="str">
        <f>IF(AND('Customer LTV'!$D$6&gt;=$N1205,'Customer LTV'!$D$6&lt;$O1205),"Y","N")</f>
        <v>N</v>
      </c>
      <c r="R1205" t="str">
        <f>INDEX(customers!$F:$F,MATCH(subscriptions!$B1205,customers!$A:$A,0))</f>
        <v>Tech</v>
      </c>
      <c r="S1205" t="str">
        <f>INDEX(customers!$I:$I,MATCH(subscriptions!$B1205,customers!$A:$A,0))</f>
        <v>Paid Search</v>
      </c>
    </row>
    <row r="1206" spans="1:19" x14ac:dyDescent="0.25">
      <c r="A1206" t="s">
        <v>3561</v>
      </c>
      <c r="B1206" t="s">
        <v>3555</v>
      </c>
      <c r="C1206" t="s">
        <v>18</v>
      </c>
      <c r="D1206" t="s">
        <v>4</v>
      </c>
      <c r="E1206" s="26">
        <v>45566</v>
      </c>
      <c r="F1206" s="26">
        <v>45596</v>
      </c>
      <c r="G1206" t="s">
        <v>53</v>
      </c>
      <c r="H1206">
        <v>135</v>
      </c>
      <c r="I1206" s="26">
        <f t="shared" si="109"/>
        <v>45504</v>
      </c>
      <c r="J1206" s="26">
        <f t="shared" si="110"/>
        <v>45628</v>
      </c>
      <c r="K1206" s="26" t="str">
        <f t="shared" si="111"/>
        <v>Pro</v>
      </c>
      <c r="L1206" s="26" t="str">
        <f t="shared" si="112"/>
        <v>Monthly</v>
      </c>
      <c r="M1206" s="26">
        <f t="shared" si="113"/>
        <v>45474</v>
      </c>
      <c r="N1206" s="26">
        <f t="shared" si="114"/>
        <v>45566</v>
      </c>
      <c r="O1206" s="26">
        <f t="shared" si="114"/>
        <v>45566</v>
      </c>
      <c r="P1206" t="str">
        <f>IF(AND('Customer LTV'!$D$5&gt;=$N1206,'Customer LTV'!$D$5&lt;$O1206),"Y","N")</f>
        <v>N</v>
      </c>
      <c r="Q1206" t="str">
        <f>IF(AND('Customer LTV'!$D$6&gt;=$N1206,'Customer LTV'!$D$6&lt;$O1206),"Y","N")</f>
        <v>N</v>
      </c>
      <c r="R1206" t="str">
        <f>INDEX(customers!$F:$F,MATCH(subscriptions!$B1206,customers!$A:$A,0))</f>
        <v>Tech</v>
      </c>
      <c r="S1206" t="str">
        <f>INDEX(customers!$I:$I,MATCH(subscriptions!$B1206,customers!$A:$A,0))</f>
        <v>Paid Search</v>
      </c>
    </row>
    <row r="1207" spans="1:19" x14ac:dyDescent="0.25">
      <c r="A1207" t="s">
        <v>3563</v>
      </c>
      <c r="B1207" t="s">
        <v>3555</v>
      </c>
      <c r="C1207" t="s">
        <v>18</v>
      </c>
      <c r="D1207" t="s">
        <v>4</v>
      </c>
      <c r="E1207" s="26">
        <v>45597</v>
      </c>
      <c r="F1207" s="26">
        <v>45627</v>
      </c>
      <c r="G1207" t="s">
        <v>53</v>
      </c>
      <c r="H1207">
        <v>135</v>
      </c>
      <c r="I1207" s="26">
        <f t="shared" si="109"/>
        <v>45504</v>
      </c>
      <c r="J1207" s="26">
        <f t="shared" si="110"/>
        <v>45628</v>
      </c>
      <c r="K1207" s="26" t="str">
        <f t="shared" si="111"/>
        <v>Pro</v>
      </c>
      <c r="L1207" s="26" t="str">
        <f t="shared" si="112"/>
        <v>Monthly</v>
      </c>
      <c r="M1207" s="26">
        <f t="shared" si="113"/>
        <v>45474</v>
      </c>
      <c r="N1207" s="26">
        <f t="shared" si="114"/>
        <v>45597</v>
      </c>
      <c r="O1207" s="26">
        <f t="shared" si="114"/>
        <v>45627</v>
      </c>
      <c r="P1207" t="str">
        <f>IF(AND('Customer LTV'!$D$5&gt;=$N1207,'Customer LTV'!$D$5&lt;$O1207),"Y","N")</f>
        <v>N</v>
      </c>
      <c r="Q1207" t="str">
        <f>IF(AND('Customer LTV'!$D$6&gt;=$N1207,'Customer LTV'!$D$6&lt;$O1207),"Y","N")</f>
        <v>N</v>
      </c>
      <c r="R1207" t="str">
        <f>INDEX(customers!$F:$F,MATCH(subscriptions!$B1207,customers!$A:$A,0))</f>
        <v>Tech</v>
      </c>
      <c r="S1207" t="str">
        <f>INDEX(customers!$I:$I,MATCH(subscriptions!$B1207,customers!$A:$A,0))</f>
        <v>Paid Search</v>
      </c>
    </row>
    <row r="1208" spans="1:19" x14ac:dyDescent="0.25">
      <c r="A1208" t="s">
        <v>3566</v>
      </c>
      <c r="B1208" t="s">
        <v>3555</v>
      </c>
      <c r="C1208" t="s">
        <v>18</v>
      </c>
      <c r="D1208" t="s">
        <v>4</v>
      </c>
      <c r="E1208" s="26">
        <v>45628</v>
      </c>
      <c r="F1208" s="26">
        <v>45658</v>
      </c>
      <c r="G1208" t="s">
        <v>53</v>
      </c>
      <c r="H1208">
        <v>135</v>
      </c>
      <c r="I1208" s="26">
        <f t="shared" si="109"/>
        <v>45504</v>
      </c>
      <c r="J1208" s="26">
        <f t="shared" si="110"/>
        <v>45628</v>
      </c>
      <c r="K1208" s="26" t="str">
        <f t="shared" si="111"/>
        <v>Pro</v>
      </c>
      <c r="L1208" s="26" t="str">
        <f t="shared" si="112"/>
        <v>Monthly</v>
      </c>
      <c r="M1208" s="26">
        <f t="shared" si="113"/>
        <v>45474</v>
      </c>
      <c r="N1208" s="26">
        <f t="shared" si="114"/>
        <v>45627</v>
      </c>
      <c r="O1208" s="26">
        <f t="shared" si="114"/>
        <v>45658</v>
      </c>
      <c r="P1208" t="str">
        <f>IF(AND('Customer LTV'!$D$5&gt;=$N1208,'Customer LTV'!$D$5&lt;$O1208),"Y","N")</f>
        <v>N</v>
      </c>
      <c r="Q1208" t="str">
        <f>IF(AND('Customer LTV'!$D$6&gt;=$N1208,'Customer LTV'!$D$6&lt;$O1208),"Y","N")</f>
        <v>N</v>
      </c>
      <c r="R1208" t="str">
        <f>INDEX(customers!$F:$F,MATCH(subscriptions!$B1208,customers!$A:$A,0))</f>
        <v>Tech</v>
      </c>
      <c r="S1208" t="str">
        <f>INDEX(customers!$I:$I,MATCH(subscriptions!$B1208,customers!$A:$A,0))</f>
        <v>Paid Search</v>
      </c>
    </row>
    <row r="1209" spans="1:19" x14ac:dyDescent="0.25">
      <c r="A1209" t="s">
        <v>1193</v>
      </c>
      <c r="B1209" t="s">
        <v>1192</v>
      </c>
      <c r="C1209" t="s">
        <v>18</v>
      </c>
      <c r="D1209" t="s">
        <v>4</v>
      </c>
      <c r="E1209" s="26">
        <v>45571</v>
      </c>
      <c r="F1209" s="26">
        <v>45601</v>
      </c>
      <c r="G1209" t="s">
        <v>53</v>
      </c>
      <c r="H1209">
        <v>135</v>
      </c>
      <c r="I1209" s="26">
        <f t="shared" si="109"/>
        <v>45571</v>
      </c>
      <c r="J1209" s="26">
        <f t="shared" si="110"/>
        <v>45633</v>
      </c>
      <c r="K1209" s="26" t="str">
        <f t="shared" si="111"/>
        <v>Basic</v>
      </c>
      <c r="L1209" s="26" t="str">
        <f t="shared" si="112"/>
        <v>Monthly</v>
      </c>
      <c r="M1209" s="26">
        <f t="shared" si="113"/>
        <v>45566</v>
      </c>
      <c r="N1209" s="26">
        <f t="shared" si="114"/>
        <v>45566</v>
      </c>
      <c r="O1209" s="26">
        <f t="shared" si="114"/>
        <v>45597</v>
      </c>
      <c r="P1209" t="str">
        <f>IF(AND('Customer LTV'!$D$5&gt;=$N1209,'Customer LTV'!$D$5&lt;$O1209),"Y","N")</f>
        <v>N</v>
      </c>
      <c r="Q1209" t="str">
        <f>IF(AND('Customer LTV'!$D$6&gt;=$N1209,'Customer LTV'!$D$6&lt;$O1209),"Y","N")</f>
        <v>N</v>
      </c>
      <c r="R1209" t="str">
        <f>INDEX(customers!$F:$F,MATCH(subscriptions!$B1209,customers!$A:$A,0))</f>
        <v>Retail</v>
      </c>
      <c r="S1209" t="str">
        <f>INDEX(customers!$I:$I,MATCH(subscriptions!$B1209,customers!$A:$A,0))</f>
        <v>Paid Search</v>
      </c>
    </row>
    <row r="1210" spans="1:19" x14ac:dyDescent="0.25">
      <c r="A1210" t="s">
        <v>1195</v>
      </c>
      <c r="B1210" t="s">
        <v>1192</v>
      </c>
      <c r="C1210" t="s">
        <v>18</v>
      </c>
      <c r="D1210" t="s">
        <v>4</v>
      </c>
      <c r="E1210" s="26">
        <v>45602</v>
      </c>
      <c r="F1210" s="26">
        <v>45632</v>
      </c>
      <c r="G1210" t="s">
        <v>53</v>
      </c>
      <c r="H1210">
        <v>135</v>
      </c>
      <c r="I1210" s="26">
        <f t="shared" si="109"/>
        <v>45571</v>
      </c>
      <c r="J1210" s="26">
        <f t="shared" si="110"/>
        <v>45633</v>
      </c>
      <c r="K1210" s="26" t="str">
        <f t="shared" si="111"/>
        <v>Basic</v>
      </c>
      <c r="L1210" s="26" t="str">
        <f t="shared" si="112"/>
        <v>Monthly</v>
      </c>
      <c r="M1210" s="26">
        <f t="shared" si="113"/>
        <v>45566</v>
      </c>
      <c r="N1210" s="26">
        <f t="shared" si="114"/>
        <v>45597</v>
      </c>
      <c r="O1210" s="26">
        <f t="shared" si="114"/>
        <v>45627</v>
      </c>
      <c r="P1210" t="str">
        <f>IF(AND('Customer LTV'!$D$5&gt;=$N1210,'Customer LTV'!$D$5&lt;$O1210),"Y","N")</f>
        <v>N</v>
      </c>
      <c r="Q1210" t="str">
        <f>IF(AND('Customer LTV'!$D$6&gt;=$N1210,'Customer LTV'!$D$6&lt;$O1210),"Y","N")</f>
        <v>N</v>
      </c>
      <c r="R1210" t="str">
        <f>INDEX(customers!$F:$F,MATCH(subscriptions!$B1210,customers!$A:$A,0))</f>
        <v>Retail</v>
      </c>
      <c r="S1210" t="str">
        <f>INDEX(customers!$I:$I,MATCH(subscriptions!$B1210,customers!$A:$A,0))</f>
        <v>Paid Search</v>
      </c>
    </row>
    <row r="1211" spans="1:19" x14ac:dyDescent="0.25">
      <c r="A1211" t="s">
        <v>1198</v>
      </c>
      <c r="B1211" t="s">
        <v>1192</v>
      </c>
      <c r="C1211" t="s">
        <v>18</v>
      </c>
      <c r="D1211" t="s">
        <v>4</v>
      </c>
      <c r="E1211" s="26">
        <v>45633</v>
      </c>
      <c r="F1211" s="26">
        <v>45658</v>
      </c>
      <c r="G1211" t="s">
        <v>53</v>
      </c>
      <c r="H1211">
        <v>135</v>
      </c>
      <c r="I1211" s="26">
        <f t="shared" si="109"/>
        <v>45571</v>
      </c>
      <c r="J1211" s="26">
        <f t="shared" si="110"/>
        <v>45633</v>
      </c>
      <c r="K1211" s="26" t="str">
        <f t="shared" si="111"/>
        <v>Basic</v>
      </c>
      <c r="L1211" s="26" t="str">
        <f t="shared" si="112"/>
        <v>Monthly</v>
      </c>
      <c r="M1211" s="26">
        <f t="shared" si="113"/>
        <v>45566</v>
      </c>
      <c r="N1211" s="26">
        <f t="shared" si="114"/>
        <v>45627</v>
      </c>
      <c r="O1211" s="26">
        <f t="shared" si="114"/>
        <v>45658</v>
      </c>
      <c r="P1211" t="str">
        <f>IF(AND('Customer LTV'!$D$5&gt;=$N1211,'Customer LTV'!$D$5&lt;$O1211),"Y","N")</f>
        <v>N</v>
      </c>
      <c r="Q1211" t="str">
        <f>IF(AND('Customer LTV'!$D$6&gt;=$N1211,'Customer LTV'!$D$6&lt;$O1211),"Y","N")</f>
        <v>N</v>
      </c>
      <c r="R1211" t="str">
        <f>INDEX(customers!$F:$F,MATCH(subscriptions!$B1211,customers!$A:$A,0))</f>
        <v>Retail</v>
      </c>
      <c r="S1211" t="str">
        <f>INDEX(customers!$I:$I,MATCH(subscriptions!$B1211,customers!$A:$A,0))</f>
        <v>Paid Search</v>
      </c>
    </row>
    <row r="1212" spans="1:19" x14ac:dyDescent="0.25">
      <c r="A1212" t="s">
        <v>3471</v>
      </c>
      <c r="B1212" t="s">
        <v>3470</v>
      </c>
      <c r="C1212" t="s">
        <v>17</v>
      </c>
      <c r="D1212" t="s">
        <v>5</v>
      </c>
      <c r="E1212" s="26">
        <v>45302</v>
      </c>
      <c r="F1212" s="26">
        <v>45658</v>
      </c>
      <c r="G1212" t="s">
        <v>53</v>
      </c>
      <c r="H1212">
        <v>50</v>
      </c>
      <c r="I1212" s="26">
        <f t="shared" si="109"/>
        <v>45302</v>
      </c>
      <c r="J1212" s="26">
        <f t="shared" si="110"/>
        <v>45302</v>
      </c>
      <c r="K1212" s="26" t="str">
        <f t="shared" si="111"/>
        <v>Pro</v>
      </c>
      <c r="L1212" s="26" t="str">
        <f t="shared" si="112"/>
        <v>Monthly</v>
      </c>
      <c r="M1212" s="26">
        <f t="shared" si="113"/>
        <v>45292</v>
      </c>
      <c r="N1212" s="26">
        <f t="shared" si="114"/>
        <v>45292</v>
      </c>
      <c r="O1212" s="26">
        <f t="shared" si="114"/>
        <v>45658</v>
      </c>
      <c r="P1212" t="str">
        <f>IF(AND('Customer LTV'!$D$5&gt;=$N1212,'Customer LTV'!$D$5&lt;$O1212),"Y","N")</f>
        <v>N</v>
      </c>
      <c r="Q1212" t="str">
        <f>IF(AND('Customer LTV'!$D$6&gt;=$N1212,'Customer LTV'!$D$6&lt;$O1212),"Y","N")</f>
        <v>N</v>
      </c>
      <c r="R1212" t="str">
        <f>INDEX(customers!$F:$F,MATCH(subscriptions!$B1212,customers!$A:$A,0))</f>
        <v>Retail</v>
      </c>
      <c r="S1212" t="str">
        <f>INDEX(customers!$I:$I,MATCH(subscriptions!$B1212,customers!$A:$A,0))</f>
        <v>Paid Search</v>
      </c>
    </row>
    <row r="1213" spans="1:19" x14ac:dyDescent="0.25">
      <c r="A1213" t="s">
        <v>2003</v>
      </c>
      <c r="B1213" t="s">
        <v>2002</v>
      </c>
      <c r="C1213" t="s">
        <v>17</v>
      </c>
      <c r="D1213" t="s">
        <v>5</v>
      </c>
      <c r="E1213" s="26">
        <v>45380</v>
      </c>
      <c r="F1213" s="26">
        <v>45658</v>
      </c>
      <c r="G1213" t="s">
        <v>53</v>
      </c>
      <c r="H1213">
        <v>50</v>
      </c>
      <c r="I1213" s="26">
        <f t="shared" si="109"/>
        <v>45380</v>
      </c>
      <c r="J1213" s="26">
        <f t="shared" si="110"/>
        <v>45380</v>
      </c>
      <c r="K1213" s="26" t="str">
        <f t="shared" si="111"/>
        <v>Basic</v>
      </c>
      <c r="L1213" s="26" t="str">
        <f t="shared" si="112"/>
        <v>Monthly</v>
      </c>
      <c r="M1213" s="26">
        <f t="shared" si="113"/>
        <v>45352</v>
      </c>
      <c r="N1213" s="26">
        <f t="shared" si="114"/>
        <v>45352</v>
      </c>
      <c r="O1213" s="26">
        <f t="shared" si="114"/>
        <v>45658</v>
      </c>
      <c r="P1213" t="str">
        <f>IF(AND('Customer LTV'!$D$5&gt;=$N1213,'Customer LTV'!$D$5&lt;$O1213),"Y","N")</f>
        <v>N</v>
      </c>
      <c r="Q1213" t="str">
        <f>IF(AND('Customer LTV'!$D$6&gt;=$N1213,'Customer LTV'!$D$6&lt;$O1213),"Y","N")</f>
        <v>N</v>
      </c>
      <c r="R1213" t="str">
        <f>INDEX(customers!$F:$F,MATCH(subscriptions!$B1213,customers!$A:$A,0))</f>
        <v>Tech</v>
      </c>
      <c r="S1213" t="str">
        <f>INDEX(customers!$I:$I,MATCH(subscriptions!$B1213,customers!$A:$A,0))</f>
        <v>Social Media</v>
      </c>
    </row>
    <row r="1214" spans="1:19" x14ac:dyDescent="0.25">
      <c r="A1214" t="s">
        <v>3468</v>
      </c>
      <c r="B1214" t="s">
        <v>3467</v>
      </c>
      <c r="C1214" t="s">
        <v>17</v>
      </c>
      <c r="D1214" t="s">
        <v>5</v>
      </c>
      <c r="E1214" s="26">
        <v>45182</v>
      </c>
      <c r="F1214" s="26">
        <v>45517</v>
      </c>
      <c r="G1214" t="s">
        <v>56</v>
      </c>
      <c r="H1214">
        <v>50</v>
      </c>
      <c r="I1214" s="26">
        <f t="shared" si="109"/>
        <v>45182</v>
      </c>
      <c r="J1214" s="26">
        <f t="shared" si="110"/>
        <v>45182</v>
      </c>
      <c r="K1214" s="26" t="str">
        <f t="shared" si="111"/>
        <v>Basic</v>
      </c>
      <c r="L1214" s="26" t="str">
        <f t="shared" si="112"/>
        <v>Annual</v>
      </c>
      <c r="M1214" s="26">
        <f t="shared" si="113"/>
        <v>45170</v>
      </c>
      <c r="N1214" s="26">
        <f t="shared" si="114"/>
        <v>45170</v>
      </c>
      <c r="O1214" s="26">
        <f t="shared" si="114"/>
        <v>45505</v>
      </c>
      <c r="P1214" t="str">
        <f>IF(AND('Customer LTV'!$D$5&gt;=$N1214,'Customer LTV'!$D$5&lt;$O1214),"Y","N")</f>
        <v>N</v>
      </c>
      <c r="Q1214" t="str">
        <f>IF(AND('Customer LTV'!$D$6&gt;=$N1214,'Customer LTV'!$D$6&lt;$O1214),"Y","N")</f>
        <v>Y</v>
      </c>
      <c r="R1214" t="str">
        <f>INDEX(customers!$F:$F,MATCH(subscriptions!$B1214,customers!$A:$A,0))</f>
        <v>Tech</v>
      </c>
      <c r="S1214" t="str">
        <f>INDEX(customers!$I:$I,MATCH(subscriptions!$B1214,customers!$A:$A,0))</f>
        <v>Paid Search</v>
      </c>
    </row>
    <row r="1215" spans="1:19" x14ac:dyDescent="0.25">
      <c r="A1215" t="s">
        <v>1469</v>
      </c>
      <c r="B1215" t="s">
        <v>1468</v>
      </c>
      <c r="C1215" t="s">
        <v>17</v>
      </c>
      <c r="D1215" t="s">
        <v>4</v>
      </c>
      <c r="E1215" s="26">
        <v>44671</v>
      </c>
      <c r="F1215" s="26">
        <v>44701</v>
      </c>
      <c r="G1215" t="s">
        <v>53</v>
      </c>
      <c r="H1215">
        <v>75</v>
      </c>
      <c r="I1215" s="26">
        <f t="shared" si="109"/>
        <v>44671</v>
      </c>
      <c r="J1215" s="26">
        <f t="shared" si="110"/>
        <v>44795</v>
      </c>
      <c r="K1215" s="26" t="str">
        <f t="shared" si="111"/>
        <v>Basic</v>
      </c>
      <c r="L1215" s="26" t="str">
        <f t="shared" si="112"/>
        <v>Monthly</v>
      </c>
      <c r="M1215" s="26">
        <f t="shared" si="113"/>
        <v>44652</v>
      </c>
      <c r="N1215" s="26">
        <f t="shared" si="114"/>
        <v>44652</v>
      </c>
      <c r="O1215" s="26">
        <f t="shared" si="114"/>
        <v>44682</v>
      </c>
      <c r="P1215" t="str">
        <f>IF(AND('Customer LTV'!$D$5&gt;=$N1215,'Customer LTV'!$D$5&lt;$O1215),"Y","N")</f>
        <v>N</v>
      </c>
      <c r="Q1215" t="str">
        <f>IF(AND('Customer LTV'!$D$6&gt;=$N1215,'Customer LTV'!$D$6&lt;$O1215),"Y","N")</f>
        <v>N</v>
      </c>
      <c r="R1215" t="str">
        <f>INDEX(customers!$F:$F,MATCH(subscriptions!$B1215,customers!$A:$A,0))</f>
        <v>Tech</v>
      </c>
      <c r="S1215" t="str">
        <f>INDEX(customers!$I:$I,MATCH(subscriptions!$B1215,customers!$A:$A,0))</f>
        <v>Paid Search</v>
      </c>
    </row>
    <row r="1216" spans="1:19" x14ac:dyDescent="0.25">
      <c r="A1216" t="s">
        <v>1472</v>
      </c>
      <c r="B1216" t="s">
        <v>1468</v>
      </c>
      <c r="C1216" t="s">
        <v>17</v>
      </c>
      <c r="D1216" t="s">
        <v>4</v>
      </c>
      <c r="E1216" s="26">
        <v>44702</v>
      </c>
      <c r="F1216" s="26">
        <v>44732</v>
      </c>
      <c r="G1216" t="s">
        <v>53</v>
      </c>
      <c r="H1216">
        <v>75</v>
      </c>
      <c r="I1216" s="26">
        <f t="shared" si="109"/>
        <v>44671</v>
      </c>
      <c r="J1216" s="26">
        <f t="shared" si="110"/>
        <v>44795</v>
      </c>
      <c r="K1216" s="26" t="str">
        <f t="shared" si="111"/>
        <v>Basic</v>
      </c>
      <c r="L1216" s="26" t="str">
        <f t="shared" si="112"/>
        <v>Monthly</v>
      </c>
      <c r="M1216" s="26">
        <f t="shared" si="113"/>
        <v>44652</v>
      </c>
      <c r="N1216" s="26">
        <f t="shared" si="114"/>
        <v>44682</v>
      </c>
      <c r="O1216" s="26">
        <f t="shared" si="114"/>
        <v>44713</v>
      </c>
      <c r="P1216" t="str">
        <f>IF(AND('Customer LTV'!$D$5&gt;=$N1216,'Customer LTV'!$D$5&lt;$O1216),"Y","N")</f>
        <v>N</v>
      </c>
      <c r="Q1216" t="str">
        <f>IF(AND('Customer LTV'!$D$6&gt;=$N1216,'Customer LTV'!$D$6&lt;$O1216),"Y","N")</f>
        <v>N</v>
      </c>
      <c r="R1216" t="str">
        <f>INDEX(customers!$F:$F,MATCH(subscriptions!$B1216,customers!$A:$A,0))</f>
        <v>Tech</v>
      </c>
      <c r="S1216" t="str">
        <f>INDEX(customers!$I:$I,MATCH(subscriptions!$B1216,customers!$A:$A,0))</f>
        <v>Paid Search</v>
      </c>
    </row>
    <row r="1217" spans="1:19" x14ac:dyDescent="0.25">
      <c r="A1217" t="s">
        <v>1474</v>
      </c>
      <c r="B1217" t="s">
        <v>1468</v>
      </c>
      <c r="C1217" t="s">
        <v>17</v>
      </c>
      <c r="D1217" t="s">
        <v>4</v>
      </c>
      <c r="E1217" s="26">
        <v>44733</v>
      </c>
      <c r="F1217" s="26">
        <v>44763</v>
      </c>
      <c r="G1217" t="s">
        <v>55</v>
      </c>
      <c r="H1217">
        <v>75</v>
      </c>
      <c r="I1217" s="26">
        <f t="shared" si="109"/>
        <v>44671</v>
      </c>
      <c r="J1217" s="26">
        <f t="shared" si="110"/>
        <v>44795</v>
      </c>
      <c r="K1217" s="26" t="str">
        <f t="shared" si="111"/>
        <v>Basic</v>
      </c>
      <c r="L1217" s="26" t="str">
        <f t="shared" si="112"/>
        <v>Monthly</v>
      </c>
      <c r="M1217" s="26">
        <f t="shared" si="113"/>
        <v>44652</v>
      </c>
      <c r="N1217" s="26">
        <f t="shared" si="114"/>
        <v>44713</v>
      </c>
      <c r="O1217" s="26">
        <f t="shared" si="114"/>
        <v>44743</v>
      </c>
      <c r="P1217" t="str">
        <f>IF(AND('Customer LTV'!$D$5&gt;=$N1217,'Customer LTV'!$D$5&lt;$O1217),"Y","N")</f>
        <v>N</v>
      </c>
      <c r="Q1217" t="str">
        <f>IF(AND('Customer LTV'!$D$6&gt;=$N1217,'Customer LTV'!$D$6&lt;$O1217),"Y","N")</f>
        <v>N</v>
      </c>
      <c r="R1217" t="str">
        <f>INDEX(customers!$F:$F,MATCH(subscriptions!$B1217,customers!$A:$A,0))</f>
        <v>Tech</v>
      </c>
      <c r="S1217" t="str">
        <f>INDEX(customers!$I:$I,MATCH(subscriptions!$B1217,customers!$A:$A,0))</f>
        <v>Paid Search</v>
      </c>
    </row>
    <row r="1218" spans="1:19" x14ac:dyDescent="0.25">
      <c r="A1218" t="s">
        <v>1477</v>
      </c>
      <c r="B1218" t="s">
        <v>1468</v>
      </c>
      <c r="C1218" t="s">
        <v>18</v>
      </c>
      <c r="D1218" t="s">
        <v>4</v>
      </c>
      <c r="E1218" s="26">
        <v>44764</v>
      </c>
      <c r="F1218" s="26">
        <v>44794</v>
      </c>
      <c r="G1218" t="s">
        <v>53</v>
      </c>
      <c r="H1218">
        <v>135</v>
      </c>
      <c r="I1218" s="26">
        <f t="shared" ref="I1218:I1281" si="115">_xlfn.MINIFS($E:$E,$B:$B,B1218)</f>
        <v>44671</v>
      </c>
      <c r="J1218" s="26">
        <f t="shared" ref="J1218:J1281" si="116">_xlfn.MAXIFS($E:$E,$B:$B,B1218)</f>
        <v>44795</v>
      </c>
      <c r="K1218" s="26" t="str">
        <f t="shared" si="111"/>
        <v>Basic</v>
      </c>
      <c r="L1218" s="26" t="str">
        <f t="shared" si="112"/>
        <v>Monthly</v>
      </c>
      <c r="M1218" s="26">
        <f t="shared" si="113"/>
        <v>44652</v>
      </c>
      <c r="N1218" s="26">
        <f t="shared" si="114"/>
        <v>44743</v>
      </c>
      <c r="O1218" s="26">
        <f t="shared" si="114"/>
        <v>44774</v>
      </c>
      <c r="P1218" t="str">
        <f>IF(AND('Customer LTV'!$D$5&gt;=$N1218,'Customer LTV'!$D$5&lt;$O1218),"Y","N")</f>
        <v>N</v>
      </c>
      <c r="Q1218" t="str">
        <f>IF(AND('Customer LTV'!$D$6&gt;=$N1218,'Customer LTV'!$D$6&lt;$O1218),"Y","N")</f>
        <v>N</v>
      </c>
      <c r="R1218" t="str">
        <f>INDEX(customers!$F:$F,MATCH(subscriptions!$B1218,customers!$A:$A,0))</f>
        <v>Tech</v>
      </c>
      <c r="S1218" t="str">
        <f>INDEX(customers!$I:$I,MATCH(subscriptions!$B1218,customers!$A:$A,0))</f>
        <v>Paid Search</v>
      </c>
    </row>
    <row r="1219" spans="1:19" x14ac:dyDescent="0.25">
      <c r="A1219" t="s">
        <v>1479</v>
      </c>
      <c r="B1219" t="s">
        <v>1468</v>
      </c>
      <c r="C1219" t="s">
        <v>18</v>
      </c>
      <c r="D1219" t="s">
        <v>4</v>
      </c>
      <c r="E1219" s="26">
        <v>44795</v>
      </c>
      <c r="F1219" s="26">
        <v>44824</v>
      </c>
      <c r="G1219" t="s">
        <v>56</v>
      </c>
      <c r="H1219">
        <v>135</v>
      </c>
      <c r="I1219" s="26">
        <f t="shared" si="115"/>
        <v>44671</v>
      </c>
      <c r="J1219" s="26">
        <f t="shared" si="116"/>
        <v>44795</v>
      </c>
      <c r="K1219" s="26" t="str">
        <f t="shared" ref="K1219:K1282" si="117">INDEX($C:$C,MATCH($I1219,$E:$E,0))</f>
        <v>Basic</v>
      </c>
      <c r="L1219" s="26" t="str">
        <f t="shared" ref="L1219:L1282" si="118">INDEX($D:$D,MATCH($I1219,$E:$E,0))</f>
        <v>Monthly</v>
      </c>
      <c r="M1219" s="26">
        <f t="shared" ref="M1219:M1282" si="119">EOMONTH(I1219,-1)+1</f>
        <v>44652</v>
      </c>
      <c r="N1219" s="26">
        <f t="shared" si="114"/>
        <v>44774</v>
      </c>
      <c r="O1219" s="26">
        <f t="shared" si="114"/>
        <v>44805</v>
      </c>
      <c r="P1219" t="str">
        <f>IF(AND('Customer LTV'!$D$5&gt;=$N1219,'Customer LTV'!$D$5&lt;$O1219),"Y","N")</f>
        <v>N</v>
      </c>
      <c r="Q1219" t="str">
        <f>IF(AND('Customer LTV'!$D$6&gt;=$N1219,'Customer LTV'!$D$6&lt;$O1219),"Y","N")</f>
        <v>N</v>
      </c>
      <c r="R1219" t="str">
        <f>INDEX(customers!$F:$F,MATCH(subscriptions!$B1219,customers!$A:$A,0))</f>
        <v>Tech</v>
      </c>
      <c r="S1219" t="str">
        <f>INDEX(customers!$I:$I,MATCH(subscriptions!$B1219,customers!$A:$A,0))</f>
        <v>Paid Search</v>
      </c>
    </row>
    <row r="1220" spans="1:19" x14ac:dyDescent="0.25">
      <c r="A1220" t="s">
        <v>2596</v>
      </c>
      <c r="B1220" t="s">
        <v>2595</v>
      </c>
      <c r="C1220" t="s">
        <v>19</v>
      </c>
      <c r="D1220" t="s">
        <v>4</v>
      </c>
      <c r="E1220" s="26">
        <v>45307</v>
      </c>
      <c r="F1220" s="26">
        <v>45337</v>
      </c>
      <c r="G1220" t="s">
        <v>53</v>
      </c>
      <c r="H1220">
        <v>315</v>
      </c>
      <c r="I1220" s="26">
        <f t="shared" si="115"/>
        <v>45307</v>
      </c>
      <c r="J1220" s="26">
        <f t="shared" si="116"/>
        <v>45462</v>
      </c>
      <c r="K1220" s="26" t="str">
        <f t="shared" si="117"/>
        <v>Pro</v>
      </c>
      <c r="L1220" s="26" t="str">
        <f t="shared" si="118"/>
        <v>Monthly</v>
      </c>
      <c r="M1220" s="26">
        <f t="shared" si="119"/>
        <v>45292</v>
      </c>
      <c r="N1220" s="26">
        <f t="shared" si="114"/>
        <v>45292</v>
      </c>
      <c r="O1220" s="26">
        <f t="shared" si="114"/>
        <v>45323</v>
      </c>
      <c r="P1220" t="str">
        <f>IF(AND('Customer LTV'!$D$5&gt;=$N1220,'Customer LTV'!$D$5&lt;$O1220),"Y","N")</f>
        <v>N</v>
      </c>
      <c r="Q1220" t="str">
        <f>IF(AND('Customer LTV'!$D$6&gt;=$N1220,'Customer LTV'!$D$6&lt;$O1220),"Y","N")</f>
        <v>N</v>
      </c>
      <c r="R1220" t="str">
        <f>INDEX(customers!$F:$F,MATCH(subscriptions!$B1220,customers!$A:$A,0))</f>
        <v>Retail</v>
      </c>
      <c r="S1220" t="str">
        <f>INDEX(customers!$I:$I,MATCH(subscriptions!$B1220,customers!$A:$A,0))</f>
        <v>Paid Search</v>
      </c>
    </row>
    <row r="1221" spans="1:19" x14ac:dyDescent="0.25">
      <c r="A1221" t="s">
        <v>2598</v>
      </c>
      <c r="B1221" t="s">
        <v>2595</v>
      </c>
      <c r="C1221" t="s">
        <v>19</v>
      </c>
      <c r="D1221" t="s">
        <v>4</v>
      </c>
      <c r="E1221" s="26">
        <v>45338</v>
      </c>
      <c r="F1221" s="26">
        <v>45368</v>
      </c>
      <c r="G1221" t="s">
        <v>53</v>
      </c>
      <c r="H1221">
        <v>315</v>
      </c>
      <c r="I1221" s="26">
        <f t="shared" si="115"/>
        <v>45307</v>
      </c>
      <c r="J1221" s="26">
        <f t="shared" si="116"/>
        <v>45462</v>
      </c>
      <c r="K1221" s="26" t="str">
        <f t="shared" si="117"/>
        <v>Pro</v>
      </c>
      <c r="L1221" s="26" t="str">
        <f t="shared" si="118"/>
        <v>Monthly</v>
      </c>
      <c r="M1221" s="26">
        <f t="shared" si="119"/>
        <v>45292</v>
      </c>
      <c r="N1221" s="26">
        <f t="shared" si="114"/>
        <v>45323</v>
      </c>
      <c r="O1221" s="26">
        <f t="shared" si="114"/>
        <v>45352</v>
      </c>
      <c r="P1221" t="str">
        <f>IF(AND('Customer LTV'!$D$5&gt;=$N1221,'Customer LTV'!$D$5&lt;$O1221),"Y","N")</f>
        <v>N</v>
      </c>
      <c r="Q1221" t="str">
        <f>IF(AND('Customer LTV'!$D$6&gt;=$N1221,'Customer LTV'!$D$6&lt;$O1221),"Y","N")</f>
        <v>N</v>
      </c>
      <c r="R1221" t="str">
        <f>INDEX(customers!$F:$F,MATCH(subscriptions!$B1221,customers!$A:$A,0))</f>
        <v>Retail</v>
      </c>
      <c r="S1221" t="str">
        <f>INDEX(customers!$I:$I,MATCH(subscriptions!$B1221,customers!$A:$A,0))</f>
        <v>Paid Search</v>
      </c>
    </row>
    <row r="1222" spans="1:19" x14ac:dyDescent="0.25">
      <c r="A1222" t="s">
        <v>2601</v>
      </c>
      <c r="B1222" t="s">
        <v>2595</v>
      </c>
      <c r="C1222" t="s">
        <v>19</v>
      </c>
      <c r="D1222" t="s">
        <v>4</v>
      </c>
      <c r="E1222" s="26">
        <v>45369</v>
      </c>
      <c r="F1222" s="26">
        <v>45399</v>
      </c>
      <c r="G1222" t="s">
        <v>53</v>
      </c>
      <c r="H1222">
        <v>315</v>
      </c>
      <c r="I1222" s="26">
        <f t="shared" si="115"/>
        <v>45307</v>
      </c>
      <c r="J1222" s="26">
        <f t="shared" si="116"/>
        <v>45462</v>
      </c>
      <c r="K1222" s="26" t="str">
        <f t="shared" si="117"/>
        <v>Pro</v>
      </c>
      <c r="L1222" s="26" t="str">
        <f t="shared" si="118"/>
        <v>Monthly</v>
      </c>
      <c r="M1222" s="26">
        <f t="shared" si="119"/>
        <v>45292</v>
      </c>
      <c r="N1222" s="26">
        <f t="shared" si="114"/>
        <v>45352</v>
      </c>
      <c r="O1222" s="26">
        <f t="shared" si="114"/>
        <v>45383</v>
      </c>
      <c r="P1222" t="str">
        <f>IF(AND('Customer LTV'!$D$5&gt;=$N1222,'Customer LTV'!$D$5&lt;$O1222),"Y","N")</f>
        <v>N</v>
      </c>
      <c r="Q1222" t="str">
        <f>IF(AND('Customer LTV'!$D$6&gt;=$N1222,'Customer LTV'!$D$6&lt;$O1222),"Y","N")</f>
        <v>N</v>
      </c>
      <c r="R1222" t="str">
        <f>INDEX(customers!$F:$F,MATCH(subscriptions!$B1222,customers!$A:$A,0))</f>
        <v>Retail</v>
      </c>
      <c r="S1222" t="str">
        <f>INDEX(customers!$I:$I,MATCH(subscriptions!$B1222,customers!$A:$A,0))</f>
        <v>Paid Search</v>
      </c>
    </row>
    <row r="1223" spans="1:19" x14ac:dyDescent="0.25">
      <c r="A1223" t="s">
        <v>2603</v>
      </c>
      <c r="B1223" t="s">
        <v>2595</v>
      </c>
      <c r="C1223" t="s">
        <v>19</v>
      </c>
      <c r="D1223" t="s">
        <v>4</v>
      </c>
      <c r="E1223" s="26">
        <v>45400</v>
      </c>
      <c r="F1223" s="26">
        <v>45430</v>
      </c>
      <c r="G1223" t="s">
        <v>53</v>
      </c>
      <c r="H1223">
        <v>315</v>
      </c>
      <c r="I1223" s="26">
        <f t="shared" si="115"/>
        <v>45307</v>
      </c>
      <c r="J1223" s="26">
        <f t="shared" si="116"/>
        <v>45462</v>
      </c>
      <c r="K1223" s="26" t="str">
        <f t="shared" si="117"/>
        <v>Pro</v>
      </c>
      <c r="L1223" s="26" t="str">
        <f t="shared" si="118"/>
        <v>Monthly</v>
      </c>
      <c r="M1223" s="26">
        <f t="shared" si="119"/>
        <v>45292</v>
      </c>
      <c r="N1223" s="26">
        <f t="shared" si="114"/>
        <v>45383</v>
      </c>
      <c r="O1223" s="26">
        <f t="shared" si="114"/>
        <v>45413</v>
      </c>
      <c r="P1223" t="str">
        <f>IF(AND('Customer LTV'!$D$5&gt;=$N1223,'Customer LTV'!$D$5&lt;$O1223),"Y","N")</f>
        <v>N</v>
      </c>
      <c r="Q1223" t="str">
        <f>IF(AND('Customer LTV'!$D$6&gt;=$N1223,'Customer LTV'!$D$6&lt;$O1223),"Y","N")</f>
        <v>N</v>
      </c>
      <c r="R1223" t="str">
        <f>INDEX(customers!$F:$F,MATCH(subscriptions!$B1223,customers!$A:$A,0))</f>
        <v>Retail</v>
      </c>
      <c r="S1223" t="str">
        <f>INDEX(customers!$I:$I,MATCH(subscriptions!$B1223,customers!$A:$A,0))</f>
        <v>Paid Search</v>
      </c>
    </row>
    <row r="1224" spans="1:19" x14ac:dyDescent="0.25">
      <c r="A1224" t="s">
        <v>2606</v>
      </c>
      <c r="B1224" t="s">
        <v>2595</v>
      </c>
      <c r="C1224" t="s">
        <v>19</v>
      </c>
      <c r="D1224" t="s">
        <v>4</v>
      </c>
      <c r="E1224" s="26">
        <v>45431</v>
      </c>
      <c r="F1224" s="26">
        <v>45461</v>
      </c>
      <c r="G1224" t="s">
        <v>53</v>
      </c>
      <c r="H1224">
        <v>315</v>
      </c>
      <c r="I1224" s="26">
        <f t="shared" si="115"/>
        <v>45307</v>
      </c>
      <c r="J1224" s="26">
        <f t="shared" si="116"/>
        <v>45462</v>
      </c>
      <c r="K1224" s="26" t="str">
        <f t="shared" si="117"/>
        <v>Pro</v>
      </c>
      <c r="L1224" s="26" t="str">
        <f t="shared" si="118"/>
        <v>Monthly</v>
      </c>
      <c r="M1224" s="26">
        <f t="shared" si="119"/>
        <v>45292</v>
      </c>
      <c r="N1224" s="26">
        <f t="shared" si="114"/>
        <v>45413</v>
      </c>
      <c r="O1224" s="26">
        <f t="shared" si="114"/>
        <v>45444</v>
      </c>
      <c r="P1224" t="str">
        <f>IF(AND('Customer LTV'!$D$5&gt;=$N1224,'Customer LTV'!$D$5&lt;$O1224),"Y","N")</f>
        <v>N</v>
      </c>
      <c r="Q1224" t="str">
        <f>IF(AND('Customer LTV'!$D$6&gt;=$N1224,'Customer LTV'!$D$6&lt;$O1224),"Y","N")</f>
        <v>N</v>
      </c>
      <c r="R1224" t="str">
        <f>INDEX(customers!$F:$F,MATCH(subscriptions!$B1224,customers!$A:$A,0))</f>
        <v>Retail</v>
      </c>
      <c r="S1224" t="str">
        <f>INDEX(customers!$I:$I,MATCH(subscriptions!$B1224,customers!$A:$A,0))</f>
        <v>Paid Search</v>
      </c>
    </row>
    <row r="1225" spans="1:19" x14ac:dyDescent="0.25">
      <c r="A1225" t="s">
        <v>2608</v>
      </c>
      <c r="B1225" t="s">
        <v>2595</v>
      </c>
      <c r="C1225" t="s">
        <v>19</v>
      </c>
      <c r="D1225" t="s">
        <v>4</v>
      </c>
      <c r="E1225" s="26">
        <v>45462</v>
      </c>
      <c r="F1225" s="26">
        <v>45481</v>
      </c>
      <c r="G1225" t="s">
        <v>56</v>
      </c>
      <c r="H1225">
        <v>315</v>
      </c>
      <c r="I1225" s="26">
        <f t="shared" si="115"/>
        <v>45307</v>
      </c>
      <c r="J1225" s="26">
        <f t="shared" si="116"/>
        <v>45462</v>
      </c>
      <c r="K1225" s="26" t="str">
        <f t="shared" si="117"/>
        <v>Pro</v>
      </c>
      <c r="L1225" s="26" t="str">
        <f t="shared" si="118"/>
        <v>Monthly</v>
      </c>
      <c r="M1225" s="26">
        <f t="shared" si="119"/>
        <v>45292</v>
      </c>
      <c r="N1225" s="26">
        <f t="shared" si="114"/>
        <v>45444</v>
      </c>
      <c r="O1225" s="26">
        <f t="shared" si="114"/>
        <v>45474</v>
      </c>
      <c r="P1225" t="str">
        <f>IF(AND('Customer LTV'!$D$5&gt;=$N1225,'Customer LTV'!$D$5&lt;$O1225),"Y","N")</f>
        <v>N</v>
      </c>
      <c r="Q1225" t="str">
        <f>IF(AND('Customer LTV'!$D$6&gt;=$N1225,'Customer LTV'!$D$6&lt;$O1225),"Y","N")</f>
        <v>N</v>
      </c>
      <c r="R1225" t="str">
        <f>INDEX(customers!$F:$F,MATCH(subscriptions!$B1225,customers!$A:$A,0))</f>
        <v>Retail</v>
      </c>
      <c r="S1225" t="str">
        <f>INDEX(customers!$I:$I,MATCH(subscriptions!$B1225,customers!$A:$A,0))</f>
        <v>Paid Search</v>
      </c>
    </row>
    <row r="1226" spans="1:19" x14ac:dyDescent="0.25">
      <c r="A1226" t="s">
        <v>3924</v>
      </c>
      <c r="B1226" t="s">
        <v>3923</v>
      </c>
      <c r="C1226" t="s">
        <v>17</v>
      </c>
      <c r="D1226" t="s">
        <v>5</v>
      </c>
      <c r="E1226" s="26">
        <v>45610</v>
      </c>
      <c r="F1226" s="26">
        <v>45658</v>
      </c>
      <c r="G1226" t="s">
        <v>53</v>
      </c>
      <c r="H1226">
        <v>50</v>
      </c>
      <c r="I1226" s="26">
        <f t="shared" si="115"/>
        <v>45610</v>
      </c>
      <c r="J1226" s="26">
        <f t="shared" si="116"/>
        <v>45610</v>
      </c>
      <c r="K1226" s="26" t="str">
        <f t="shared" si="117"/>
        <v>Basic</v>
      </c>
      <c r="L1226" s="26" t="str">
        <f t="shared" si="118"/>
        <v>Monthly</v>
      </c>
      <c r="M1226" s="26">
        <f t="shared" si="119"/>
        <v>45597</v>
      </c>
      <c r="N1226" s="26">
        <f t="shared" si="114"/>
        <v>45597</v>
      </c>
      <c r="O1226" s="26">
        <f t="shared" si="114"/>
        <v>45658</v>
      </c>
      <c r="P1226" t="str">
        <f>IF(AND('Customer LTV'!$D$5&gt;=$N1226,'Customer LTV'!$D$5&lt;$O1226),"Y","N")</f>
        <v>N</v>
      </c>
      <c r="Q1226" t="str">
        <f>IF(AND('Customer LTV'!$D$6&gt;=$N1226,'Customer LTV'!$D$6&lt;$O1226),"Y","N")</f>
        <v>N</v>
      </c>
      <c r="R1226" t="str">
        <f>INDEX(customers!$F:$F,MATCH(subscriptions!$B1226,customers!$A:$A,0))</f>
        <v>Education</v>
      </c>
      <c r="S1226" t="str">
        <f>INDEX(customers!$I:$I,MATCH(subscriptions!$B1226,customers!$A:$A,0))</f>
        <v>Email</v>
      </c>
    </row>
    <row r="1227" spans="1:19" x14ac:dyDescent="0.25">
      <c r="A1227" t="s">
        <v>865</v>
      </c>
      <c r="B1227" t="s">
        <v>864</v>
      </c>
      <c r="C1227" t="s">
        <v>18</v>
      </c>
      <c r="D1227" t="s">
        <v>5</v>
      </c>
      <c r="E1227" s="26">
        <v>44874</v>
      </c>
      <c r="F1227" s="26">
        <v>45239</v>
      </c>
      <c r="G1227" t="s">
        <v>53</v>
      </c>
      <c r="H1227">
        <v>120</v>
      </c>
      <c r="I1227" s="26">
        <f t="shared" si="115"/>
        <v>44874</v>
      </c>
      <c r="J1227" s="26">
        <f t="shared" si="116"/>
        <v>45240</v>
      </c>
      <c r="K1227" s="26" t="str">
        <f t="shared" si="117"/>
        <v>Basic</v>
      </c>
      <c r="L1227" s="26" t="str">
        <f t="shared" si="118"/>
        <v>Annual</v>
      </c>
      <c r="M1227" s="26">
        <f t="shared" si="119"/>
        <v>44866</v>
      </c>
      <c r="N1227" s="26">
        <f t="shared" si="114"/>
        <v>44866</v>
      </c>
      <c r="O1227" s="26">
        <f t="shared" si="114"/>
        <v>45231</v>
      </c>
      <c r="P1227" t="str">
        <f>IF(AND('Customer LTV'!$D$5&gt;=$N1227,'Customer LTV'!$D$5&lt;$O1227),"Y","N")</f>
        <v>Y</v>
      </c>
      <c r="Q1227" t="str">
        <f>IF(AND('Customer LTV'!$D$6&gt;=$N1227,'Customer LTV'!$D$6&lt;$O1227),"Y","N")</f>
        <v>N</v>
      </c>
      <c r="R1227" t="str">
        <f>INDEX(customers!$F:$F,MATCH(subscriptions!$B1227,customers!$A:$A,0))</f>
        <v>Retail</v>
      </c>
      <c r="S1227" t="str">
        <f>INDEX(customers!$I:$I,MATCH(subscriptions!$B1227,customers!$A:$A,0))</f>
        <v>Social Media</v>
      </c>
    </row>
    <row r="1228" spans="1:19" x14ac:dyDescent="0.25">
      <c r="A1228" t="s">
        <v>868</v>
      </c>
      <c r="B1228" t="s">
        <v>864</v>
      </c>
      <c r="C1228" t="s">
        <v>18</v>
      </c>
      <c r="D1228" t="s">
        <v>5</v>
      </c>
      <c r="E1228" s="26">
        <v>45240</v>
      </c>
      <c r="F1228" s="26">
        <v>45392</v>
      </c>
      <c r="G1228" t="s">
        <v>56</v>
      </c>
      <c r="H1228">
        <v>120</v>
      </c>
      <c r="I1228" s="26">
        <f t="shared" si="115"/>
        <v>44874</v>
      </c>
      <c r="J1228" s="26">
        <f t="shared" si="116"/>
        <v>45240</v>
      </c>
      <c r="K1228" s="26" t="str">
        <f t="shared" si="117"/>
        <v>Basic</v>
      </c>
      <c r="L1228" s="26" t="str">
        <f t="shared" si="118"/>
        <v>Annual</v>
      </c>
      <c r="M1228" s="26">
        <f t="shared" si="119"/>
        <v>44866</v>
      </c>
      <c r="N1228" s="26">
        <f t="shared" si="114"/>
        <v>45231</v>
      </c>
      <c r="O1228" s="26">
        <f t="shared" si="114"/>
        <v>45383</v>
      </c>
      <c r="P1228" t="str">
        <f>IF(AND('Customer LTV'!$D$5&gt;=$N1228,'Customer LTV'!$D$5&lt;$O1228),"Y","N")</f>
        <v>N</v>
      </c>
      <c r="Q1228" t="str">
        <f>IF(AND('Customer LTV'!$D$6&gt;=$N1228,'Customer LTV'!$D$6&lt;$O1228),"Y","N")</f>
        <v>Y</v>
      </c>
      <c r="R1228" t="str">
        <f>INDEX(customers!$F:$F,MATCH(subscriptions!$B1228,customers!$A:$A,0))</f>
        <v>Retail</v>
      </c>
      <c r="S1228" t="str">
        <f>INDEX(customers!$I:$I,MATCH(subscriptions!$B1228,customers!$A:$A,0))</f>
        <v>Social Media</v>
      </c>
    </row>
    <row r="1229" spans="1:19" x14ac:dyDescent="0.25">
      <c r="A1229" t="s">
        <v>530</v>
      </c>
      <c r="B1229" t="s">
        <v>529</v>
      </c>
      <c r="C1229" t="s">
        <v>17</v>
      </c>
      <c r="D1229" t="s">
        <v>4</v>
      </c>
      <c r="E1229" s="26">
        <v>44567</v>
      </c>
      <c r="F1229" s="26">
        <v>44597</v>
      </c>
      <c r="G1229" t="s">
        <v>53</v>
      </c>
      <c r="H1229">
        <v>75</v>
      </c>
      <c r="I1229" s="26">
        <f t="shared" si="115"/>
        <v>44567</v>
      </c>
      <c r="J1229" s="26">
        <f t="shared" si="116"/>
        <v>44908</v>
      </c>
      <c r="K1229" s="26" t="str">
        <f t="shared" si="117"/>
        <v>Basic</v>
      </c>
      <c r="L1229" s="26" t="str">
        <f t="shared" si="118"/>
        <v>Monthly</v>
      </c>
      <c r="M1229" s="26">
        <f t="shared" si="119"/>
        <v>44562</v>
      </c>
      <c r="N1229" s="26">
        <f t="shared" si="114"/>
        <v>44562</v>
      </c>
      <c r="O1229" s="26">
        <f t="shared" si="114"/>
        <v>44593</v>
      </c>
      <c r="P1229" t="str">
        <f>IF(AND('Customer LTV'!$D$5&gt;=$N1229,'Customer LTV'!$D$5&lt;$O1229),"Y","N")</f>
        <v>N</v>
      </c>
      <c r="Q1229" t="str">
        <f>IF(AND('Customer LTV'!$D$6&gt;=$N1229,'Customer LTV'!$D$6&lt;$O1229),"Y","N")</f>
        <v>N</v>
      </c>
      <c r="R1229" t="str">
        <f>INDEX(customers!$F:$F,MATCH(subscriptions!$B1229,customers!$A:$A,0))</f>
        <v>Tech</v>
      </c>
      <c r="S1229" t="str">
        <f>INDEX(customers!$I:$I,MATCH(subscriptions!$B1229,customers!$A:$A,0))</f>
        <v>Social Media</v>
      </c>
    </row>
    <row r="1230" spans="1:19" x14ac:dyDescent="0.25">
      <c r="A1230" t="s">
        <v>532</v>
      </c>
      <c r="B1230" t="s">
        <v>529</v>
      </c>
      <c r="C1230" t="s">
        <v>17</v>
      </c>
      <c r="D1230" t="s">
        <v>4</v>
      </c>
      <c r="E1230" s="26">
        <v>44598</v>
      </c>
      <c r="F1230" s="26">
        <v>44628</v>
      </c>
      <c r="G1230" t="s">
        <v>53</v>
      </c>
      <c r="H1230">
        <v>75</v>
      </c>
      <c r="I1230" s="26">
        <f t="shared" si="115"/>
        <v>44567</v>
      </c>
      <c r="J1230" s="26">
        <f t="shared" si="116"/>
        <v>44908</v>
      </c>
      <c r="K1230" s="26" t="str">
        <f t="shared" si="117"/>
        <v>Basic</v>
      </c>
      <c r="L1230" s="26" t="str">
        <f t="shared" si="118"/>
        <v>Monthly</v>
      </c>
      <c r="M1230" s="26">
        <f t="shared" si="119"/>
        <v>44562</v>
      </c>
      <c r="N1230" s="26">
        <f t="shared" si="114"/>
        <v>44593</v>
      </c>
      <c r="O1230" s="26">
        <f t="shared" si="114"/>
        <v>44621</v>
      </c>
      <c r="P1230" t="str">
        <f>IF(AND('Customer LTV'!$D$5&gt;=$N1230,'Customer LTV'!$D$5&lt;$O1230),"Y","N")</f>
        <v>N</v>
      </c>
      <c r="Q1230" t="str">
        <f>IF(AND('Customer LTV'!$D$6&gt;=$N1230,'Customer LTV'!$D$6&lt;$O1230),"Y","N")</f>
        <v>N</v>
      </c>
      <c r="R1230" t="str">
        <f>INDEX(customers!$F:$F,MATCH(subscriptions!$B1230,customers!$A:$A,0))</f>
        <v>Tech</v>
      </c>
      <c r="S1230" t="str">
        <f>INDEX(customers!$I:$I,MATCH(subscriptions!$B1230,customers!$A:$A,0))</f>
        <v>Social Media</v>
      </c>
    </row>
    <row r="1231" spans="1:19" x14ac:dyDescent="0.25">
      <c r="A1231" t="s">
        <v>535</v>
      </c>
      <c r="B1231" t="s">
        <v>529</v>
      </c>
      <c r="C1231" t="s">
        <v>17</v>
      </c>
      <c r="D1231" t="s">
        <v>4</v>
      </c>
      <c r="E1231" s="26">
        <v>44629</v>
      </c>
      <c r="F1231" s="26">
        <v>44659</v>
      </c>
      <c r="G1231" t="s">
        <v>53</v>
      </c>
      <c r="H1231">
        <v>75</v>
      </c>
      <c r="I1231" s="26">
        <f t="shared" si="115"/>
        <v>44567</v>
      </c>
      <c r="J1231" s="26">
        <f t="shared" si="116"/>
        <v>44908</v>
      </c>
      <c r="K1231" s="26" t="str">
        <f t="shared" si="117"/>
        <v>Basic</v>
      </c>
      <c r="L1231" s="26" t="str">
        <f t="shared" si="118"/>
        <v>Monthly</v>
      </c>
      <c r="M1231" s="26">
        <f t="shared" si="119"/>
        <v>44562</v>
      </c>
      <c r="N1231" s="26">
        <f t="shared" si="114"/>
        <v>44621</v>
      </c>
      <c r="O1231" s="26">
        <f t="shared" si="114"/>
        <v>44652</v>
      </c>
      <c r="P1231" t="str">
        <f>IF(AND('Customer LTV'!$D$5&gt;=$N1231,'Customer LTV'!$D$5&lt;$O1231),"Y","N")</f>
        <v>N</v>
      </c>
      <c r="Q1231" t="str">
        <f>IF(AND('Customer LTV'!$D$6&gt;=$N1231,'Customer LTV'!$D$6&lt;$O1231),"Y","N")</f>
        <v>N</v>
      </c>
      <c r="R1231" t="str">
        <f>INDEX(customers!$F:$F,MATCH(subscriptions!$B1231,customers!$A:$A,0))</f>
        <v>Tech</v>
      </c>
      <c r="S1231" t="str">
        <f>INDEX(customers!$I:$I,MATCH(subscriptions!$B1231,customers!$A:$A,0))</f>
        <v>Social Media</v>
      </c>
    </row>
    <row r="1232" spans="1:19" x14ac:dyDescent="0.25">
      <c r="A1232" t="s">
        <v>537</v>
      </c>
      <c r="B1232" t="s">
        <v>529</v>
      </c>
      <c r="C1232" t="s">
        <v>17</v>
      </c>
      <c r="D1232" t="s">
        <v>4</v>
      </c>
      <c r="E1232" s="26">
        <v>44660</v>
      </c>
      <c r="F1232" s="26">
        <v>44690</v>
      </c>
      <c r="G1232" t="s">
        <v>53</v>
      </c>
      <c r="H1232">
        <v>75</v>
      </c>
      <c r="I1232" s="26">
        <f t="shared" si="115"/>
        <v>44567</v>
      </c>
      <c r="J1232" s="26">
        <f t="shared" si="116"/>
        <v>44908</v>
      </c>
      <c r="K1232" s="26" t="str">
        <f t="shared" si="117"/>
        <v>Basic</v>
      </c>
      <c r="L1232" s="26" t="str">
        <f t="shared" si="118"/>
        <v>Monthly</v>
      </c>
      <c r="M1232" s="26">
        <f t="shared" si="119"/>
        <v>44562</v>
      </c>
      <c r="N1232" s="26">
        <f t="shared" si="114"/>
        <v>44652</v>
      </c>
      <c r="O1232" s="26">
        <f t="shared" si="114"/>
        <v>44682</v>
      </c>
      <c r="P1232" t="str">
        <f>IF(AND('Customer LTV'!$D$5&gt;=$N1232,'Customer LTV'!$D$5&lt;$O1232),"Y","N")</f>
        <v>N</v>
      </c>
      <c r="Q1232" t="str">
        <f>IF(AND('Customer LTV'!$D$6&gt;=$N1232,'Customer LTV'!$D$6&lt;$O1232),"Y","N")</f>
        <v>N</v>
      </c>
      <c r="R1232" t="str">
        <f>INDEX(customers!$F:$F,MATCH(subscriptions!$B1232,customers!$A:$A,0))</f>
        <v>Tech</v>
      </c>
      <c r="S1232" t="str">
        <f>INDEX(customers!$I:$I,MATCH(subscriptions!$B1232,customers!$A:$A,0))</f>
        <v>Social Media</v>
      </c>
    </row>
    <row r="1233" spans="1:19" x14ac:dyDescent="0.25">
      <c r="A1233" t="s">
        <v>540</v>
      </c>
      <c r="B1233" t="s">
        <v>529</v>
      </c>
      <c r="C1233" t="s">
        <v>17</v>
      </c>
      <c r="D1233" t="s">
        <v>4</v>
      </c>
      <c r="E1233" s="26">
        <v>44691</v>
      </c>
      <c r="F1233" s="26">
        <v>44721</v>
      </c>
      <c r="G1233" t="s">
        <v>53</v>
      </c>
      <c r="H1233">
        <v>75</v>
      </c>
      <c r="I1233" s="26">
        <f t="shared" si="115"/>
        <v>44567</v>
      </c>
      <c r="J1233" s="26">
        <f t="shared" si="116"/>
        <v>44908</v>
      </c>
      <c r="K1233" s="26" t="str">
        <f t="shared" si="117"/>
        <v>Basic</v>
      </c>
      <c r="L1233" s="26" t="str">
        <f t="shared" si="118"/>
        <v>Monthly</v>
      </c>
      <c r="M1233" s="26">
        <f t="shared" si="119"/>
        <v>44562</v>
      </c>
      <c r="N1233" s="26">
        <f t="shared" si="114"/>
        <v>44682</v>
      </c>
      <c r="O1233" s="26">
        <f t="shared" si="114"/>
        <v>44713</v>
      </c>
      <c r="P1233" t="str">
        <f>IF(AND('Customer LTV'!$D$5&gt;=$N1233,'Customer LTV'!$D$5&lt;$O1233),"Y","N")</f>
        <v>N</v>
      </c>
      <c r="Q1233" t="str">
        <f>IF(AND('Customer LTV'!$D$6&gt;=$N1233,'Customer LTV'!$D$6&lt;$O1233),"Y","N")</f>
        <v>N</v>
      </c>
      <c r="R1233" t="str">
        <f>INDEX(customers!$F:$F,MATCH(subscriptions!$B1233,customers!$A:$A,0))</f>
        <v>Tech</v>
      </c>
      <c r="S1233" t="str">
        <f>INDEX(customers!$I:$I,MATCH(subscriptions!$B1233,customers!$A:$A,0))</f>
        <v>Social Media</v>
      </c>
    </row>
    <row r="1234" spans="1:19" x14ac:dyDescent="0.25">
      <c r="A1234" t="s">
        <v>542</v>
      </c>
      <c r="B1234" t="s">
        <v>529</v>
      </c>
      <c r="C1234" t="s">
        <v>17</v>
      </c>
      <c r="D1234" t="s">
        <v>4</v>
      </c>
      <c r="E1234" s="26">
        <v>44722</v>
      </c>
      <c r="F1234" s="26">
        <v>44752</v>
      </c>
      <c r="G1234" t="s">
        <v>53</v>
      </c>
      <c r="H1234">
        <v>75</v>
      </c>
      <c r="I1234" s="26">
        <f t="shared" si="115"/>
        <v>44567</v>
      </c>
      <c r="J1234" s="26">
        <f t="shared" si="116"/>
        <v>44908</v>
      </c>
      <c r="K1234" s="26" t="str">
        <f t="shared" si="117"/>
        <v>Basic</v>
      </c>
      <c r="L1234" s="26" t="str">
        <f t="shared" si="118"/>
        <v>Monthly</v>
      </c>
      <c r="M1234" s="26">
        <f t="shared" si="119"/>
        <v>44562</v>
      </c>
      <c r="N1234" s="26">
        <f t="shared" si="114"/>
        <v>44713</v>
      </c>
      <c r="O1234" s="26">
        <f t="shared" si="114"/>
        <v>44743</v>
      </c>
      <c r="P1234" t="str">
        <f>IF(AND('Customer LTV'!$D$5&gt;=$N1234,'Customer LTV'!$D$5&lt;$O1234),"Y","N")</f>
        <v>N</v>
      </c>
      <c r="Q1234" t="str">
        <f>IF(AND('Customer LTV'!$D$6&gt;=$N1234,'Customer LTV'!$D$6&lt;$O1234),"Y","N")</f>
        <v>N</v>
      </c>
      <c r="R1234" t="str">
        <f>INDEX(customers!$F:$F,MATCH(subscriptions!$B1234,customers!$A:$A,0))</f>
        <v>Tech</v>
      </c>
      <c r="S1234" t="str">
        <f>INDEX(customers!$I:$I,MATCH(subscriptions!$B1234,customers!$A:$A,0))</f>
        <v>Social Media</v>
      </c>
    </row>
    <row r="1235" spans="1:19" x14ac:dyDescent="0.25">
      <c r="A1235" t="s">
        <v>545</v>
      </c>
      <c r="B1235" t="s">
        <v>529</v>
      </c>
      <c r="C1235" t="s">
        <v>17</v>
      </c>
      <c r="D1235" t="s">
        <v>4</v>
      </c>
      <c r="E1235" s="26">
        <v>44753</v>
      </c>
      <c r="F1235" s="26">
        <v>44783</v>
      </c>
      <c r="G1235" t="s">
        <v>53</v>
      </c>
      <c r="H1235">
        <v>75</v>
      </c>
      <c r="I1235" s="26">
        <f t="shared" si="115"/>
        <v>44567</v>
      </c>
      <c r="J1235" s="26">
        <f t="shared" si="116"/>
        <v>44908</v>
      </c>
      <c r="K1235" s="26" t="str">
        <f t="shared" si="117"/>
        <v>Basic</v>
      </c>
      <c r="L1235" s="26" t="str">
        <f t="shared" si="118"/>
        <v>Monthly</v>
      </c>
      <c r="M1235" s="26">
        <f t="shared" si="119"/>
        <v>44562</v>
      </c>
      <c r="N1235" s="26">
        <f t="shared" ref="N1235:O1298" si="120">EOMONTH(E1235,-1)+1</f>
        <v>44743</v>
      </c>
      <c r="O1235" s="26">
        <f t="shared" si="120"/>
        <v>44774</v>
      </c>
      <c r="P1235" t="str">
        <f>IF(AND('Customer LTV'!$D$5&gt;=$N1235,'Customer LTV'!$D$5&lt;$O1235),"Y","N")</f>
        <v>N</v>
      </c>
      <c r="Q1235" t="str">
        <f>IF(AND('Customer LTV'!$D$6&gt;=$N1235,'Customer LTV'!$D$6&lt;$O1235),"Y","N")</f>
        <v>N</v>
      </c>
      <c r="R1235" t="str">
        <f>INDEX(customers!$F:$F,MATCH(subscriptions!$B1235,customers!$A:$A,0))</f>
        <v>Tech</v>
      </c>
      <c r="S1235" t="str">
        <f>INDEX(customers!$I:$I,MATCH(subscriptions!$B1235,customers!$A:$A,0))</f>
        <v>Social Media</v>
      </c>
    </row>
    <row r="1236" spans="1:19" x14ac:dyDescent="0.25">
      <c r="A1236" t="s">
        <v>547</v>
      </c>
      <c r="B1236" t="s">
        <v>529</v>
      </c>
      <c r="C1236" t="s">
        <v>17</v>
      </c>
      <c r="D1236" t="s">
        <v>4</v>
      </c>
      <c r="E1236" s="26">
        <v>44784</v>
      </c>
      <c r="F1236" s="26">
        <v>44814</v>
      </c>
      <c r="G1236" t="s">
        <v>55</v>
      </c>
      <c r="H1236">
        <v>75</v>
      </c>
      <c r="I1236" s="26">
        <f t="shared" si="115"/>
        <v>44567</v>
      </c>
      <c r="J1236" s="26">
        <f t="shared" si="116"/>
        <v>44908</v>
      </c>
      <c r="K1236" s="26" t="str">
        <f t="shared" si="117"/>
        <v>Basic</v>
      </c>
      <c r="L1236" s="26" t="str">
        <f t="shared" si="118"/>
        <v>Monthly</v>
      </c>
      <c r="M1236" s="26">
        <f t="shared" si="119"/>
        <v>44562</v>
      </c>
      <c r="N1236" s="26">
        <f t="shared" si="120"/>
        <v>44774</v>
      </c>
      <c r="O1236" s="26">
        <f t="shared" si="120"/>
        <v>44805</v>
      </c>
      <c r="P1236" t="str">
        <f>IF(AND('Customer LTV'!$D$5&gt;=$N1236,'Customer LTV'!$D$5&lt;$O1236),"Y","N")</f>
        <v>N</v>
      </c>
      <c r="Q1236" t="str">
        <f>IF(AND('Customer LTV'!$D$6&gt;=$N1236,'Customer LTV'!$D$6&lt;$O1236),"Y","N")</f>
        <v>N</v>
      </c>
      <c r="R1236" t="str">
        <f>INDEX(customers!$F:$F,MATCH(subscriptions!$B1236,customers!$A:$A,0))</f>
        <v>Tech</v>
      </c>
      <c r="S1236" t="str">
        <f>INDEX(customers!$I:$I,MATCH(subscriptions!$B1236,customers!$A:$A,0))</f>
        <v>Social Media</v>
      </c>
    </row>
    <row r="1237" spans="1:19" x14ac:dyDescent="0.25">
      <c r="A1237" t="s">
        <v>549</v>
      </c>
      <c r="B1237" t="s">
        <v>529</v>
      </c>
      <c r="C1237" t="s">
        <v>18</v>
      </c>
      <c r="D1237" t="s">
        <v>4</v>
      </c>
      <c r="E1237" s="26">
        <v>44815</v>
      </c>
      <c r="F1237" s="26">
        <v>44845</v>
      </c>
      <c r="G1237" t="s">
        <v>53</v>
      </c>
      <c r="H1237">
        <v>135</v>
      </c>
      <c r="I1237" s="26">
        <f t="shared" si="115"/>
        <v>44567</v>
      </c>
      <c r="J1237" s="26">
        <f t="shared" si="116"/>
        <v>44908</v>
      </c>
      <c r="K1237" s="26" t="str">
        <f t="shared" si="117"/>
        <v>Basic</v>
      </c>
      <c r="L1237" s="26" t="str">
        <f t="shared" si="118"/>
        <v>Monthly</v>
      </c>
      <c r="M1237" s="26">
        <f t="shared" si="119"/>
        <v>44562</v>
      </c>
      <c r="N1237" s="26">
        <f t="shared" si="120"/>
        <v>44805</v>
      </c>
      <c r="O1237" s="26">
        <f t="shared" si="120"/>
        <v>44835</v>
      </c>
      <c r="P1237" t="str">
        <f>IF(AND('Customer LTV'!$D$5&gt;=$N1237,'Customer LTV'!$D$5&lt;$O1237),"Y","N")</f>
        <v>N</v>
      </c>
      <c r="Q1237" t="str">
        <f>IF(AND('Customer LTV'!$D$6&gt;=$N1237,'Customer LTV'!$D$6&lt;$O1237),"Y","N")</f>
        <v>N</v>
      </c>
      <c r="R1237" t="str">
        <f>INDEX(customers!$F:$F,MATCH(subscriptions!$B1237,customers!$A:$A,0))</f>
        <v>Tech</v>
      </c>
      <c r="S1237" t="str">
        <f>INDEX(customers!$I:$I,MATCH(subscriptions!$B1237,customers!$A:$A,0))</f>
        <v>Social Media</v>
      </c>
    </row>
    <row r="1238" spans="1:19" x14ac:dyDescent="0.25">
      <c r="A1238" t="s">
        <v>552</v>
      </c>
      <c r="B1238" t="s">
        <v>529</v>
      </c>
      <c r="C1238" t="s">
        <v>18</v>
      </c>
      <c r="D1238" t="s">
        <v>4</v>
      </c>
      <c r="E1238" s="26">
        <v>44846</v>
      </c>
      <c r="F1238" s="26">
        <v>44876</v>
      </c>
      <c r="G1238" t="s">
        <v>53</v>
      </c>
      <c r="H1238">
        <v>135</v>
      </c>
      <c r="I1238" s="26">
        <f t="shared" si="115"/>
        <v>44567</v>
      </c>
      <c r="J1238" s="26">
        <f t="shared" si="116"/>
        <v>44908</v>
      </c>
      <c r="K1238" s="26" t="str">
        <f t="shared" si="117"/>
        <v>Basic</v>
      </c>
      <c r="L1238" s="26" t="str">
        <f t="shared" si="118"/>
        <v>Monthly</v>
      </c>
      <c r="M1238" s="26">
        <f t="shared" si="119"/>
        <v>44562</v>
      </c>
      <c r="N1238" s="26">
        <f t="shared" si="120"/>
        <v>44835</v>
      </c>
      <c r="O1238" s="26">
        <f t="shared" si="120"/>
        <v>44866</v>
      </c>
      <c r="P1238" t="str">
        <f>IF(AND('Customer LTV'!$D$5&gt;=$N1238,'Customer LTV'!$D$5&lt;$O1238),"Y","N")</f>
        <v>N</v>
      </c>
      <c r="Q1238" t="str">
        <f>IF(AND('Customer LTV'!$D$6&gt;=$N1238,'Customer LTV'!$D$6&lt;$O1238),"Y","N")</f>
        <v>N</v>
      </c>
      <c r="R1238" t="str">
        <f>INDEX(customers!$F:$F,MATCH(subscriptions!$B1238,customers!$A:$A,0))</f>
        <v>Tech</v>
      </c>
      <c r="S1238" t="str">
        <f>INDEX(customers!$I:$I,MATCH(subscriptions!$B1238,customers!$A:$A,0))</f>
        <v>Social Media</v>
      </c>
    </row>
    <row r="1239" spans="1:19" x14ac:dyDescent="0.25">
      <c r="A1239" t="s">
        <v>554</v>
      </c>
      <c r="B1239" t="s">
        <v>529</v>
      </c>
      <c r="C1239" t="s">
        <v>18</v>
      </c>
      <c r="D1239" t="s">
        <v>4</v>
      </c>
      <c r="E1239" s="26">
        <v>44877</v>
      </c>
      <c r="F1239" s="26">
        <v>44907</v>
      </c>
      <c r="G1239" t="s">
        <v>53</v>
      </c>
      <c r="H1239">
        <v>135</v>
      </c>
      <c r="I1239" s="26">
        <f t="shared" si="115"/>
        <v>44567</v>
      </c>
      <c r="J1239" s="26">
        <f t="shared" si="116"/>
        <v>44908</v>
      </c>
      <c r="K1239" s="26" t="str">
        <f t="shared" si="117"/>
        <v>Basic</v>
      </c>
      <c r="L1239" s="26" t="str">
        <f t="shared" si="118"/>
        <v>Monthly</v>
      </c>
      <c r="M1239" s="26">
        <f t="shared" si="119"/>
        <v>44562</v>
      </c>
      <c r="N1239" s="26">
        <f t="shared" si="120"/>
        <v>44866</v>
      </c>
      <c r="O1239" s="26">
        <f t="shared" si="120"/>
        <v>44896</v>
      </c>
      <c r="P1239" t="str">
        <f>IF(AND('Customer LTV'!$D$5&gt;=$N1239,'Customer LTV'!$D$5&lt;$O1239),"Y","N")</f>
        <v>N</v>
      </c>
      <c r="Q1239" t="str">
        <f>IF(AND('Customer LTV'!$D$6&gt;=$N1239,'Customer LTV'!$D$6&lt;$O1239),"Y","N")</f>
        <v>N</v>
      </c>
      <c r="R1239" t="str">
        <f>INDEX(customers!$F:$F,MATCH(subscriptions!$B1239,customers!$A:$A,0))</f>
        <v>Tech</v>
      </c>
      <c r="S1239" t="str">
        <f>INDEX(customers!$I:$I,MATCH(subscriptions!$B1239,customers!$A:$A,0))</f>
        <v>Social Media</v>
      </c>
    </row>
    <row r="1240" spans="1:19" x14ac:dyDescent="0.25">
      <c r="A1240" t="s">
        <v>557</v>
      </c>
      <c r="B1240" t="s">
        <v>529</v>
      </c>
      <c r="C1240" t="s">
        <v>18</v>
      </c>
      <c r="D1240" t="s">
        <v>4</v>
      </c>
      <c r="E1240" s="26">
        <v>44908</v>
      </c>
      <c r="F1240" s="26">
        <v>44923</v>
      </c>
      <c r="G1240" t="s">
        <v>56</v>
      </c>
      <c r="H1240">
        <v>135</v>
      </c>
      <c r="I1240" s="26">
        <f t="shared" si="115"/>
        <v>44567</v>
      </c>
      <c r="J1240" s="26">
        <f t="shared" si="116"/>
        <v>44908</v>
      </c>
      <c r="K1240" s="26" t="str">
        <f t="shared" si="117"/>
        <v>Basic</v>
      </c>
      <c r="L1240" s="26" t="str">
        <f t="shared" si="118"/>
        <v>Monthly</v>
      </c>
      <c r="M1240" s="26">
        <f t="shared" si="119"/>
        <v>44562</v>
      </c>
      <c r="N1240" s="26">
        <f t="shared" si="120"/>
        <v>44896</v>
      </c>
      <c r="O1240" s="26">
        <f t="shared" si="120"/>
        <v>44896</v>
      </c>
      <c r="P1240" t="str">
        <f>IF(AND('Customer LTV'!$D$5&gt;=$N1240,'Customer LTV'!$D$5&lt;$O1240),"Y","N")</f>
        <v>N</v>
      </c>
      <c r="Q1240" t="str">
        <f>IF(AND('Customer LTV'!$D$6&gt;=$N1240,'Customer LTV'!$D$6&lt;$O1240),"Y","N")</f>
        <v>N</v>
      </c>
      <c r="R1240" t="str">
        <f>INDEX(customers!$F:$F,MATCH(subscriptions!$B1240,customers!$A:$A,0))</f>
        <v>Tech</v>
      </c>
      <c r="S1240" t="str">
        <f>INDEX(customers!$I:$I,MATCH(subscriptions!$B1240,customers!$A:$A,0))</f>
        <v>Social Media</v>
      </c>
    </row>
    <row r="1241" spans="1:19" x14ac:dyDescent="0.25">
      <c r="A1241" t="s">
        <v>3582</v>
      </c>
      <c r="B1241" t="s">
        <v>3581</v>
      </c>
      <c r="C1241" t="s">
        <v>17</v>
      </c>
      <c r="D1241" t="s">
        <v>4</v>
      </c>
      <c r="E1241" s="26">
        <v>45409</v>
      </c>
      <c r="F1241" s="26">
        <v>45439</v>
      </c>
      <c r="G1241" t="s">
        <v>53</v>
      </c>
      <c r="H1241">
        <v>75</v>
      </c>
      <c r="I1241" s="26">
        <f t="shared" si="115"/>
        <v>45409</v>
      </c>
      <c r="J1241" s="26">
        <f t="shared" si="116"/>
        <v>45657</v>
      </c>
      <c r="K1241" s="26" t="str">
        <f t="shared" si="117"/>
        <v>Basic</v>
      </c>
      <c r="L1241" s="26" t="str">
        <f t="shared" si="118"/>
        <v>Monthly</v>
      </c>
      <c r="M1241" s="26">
        <f t="shared" si="119"/>
        <v>45383</v>
      </c>
      <c r="N1241" s="26">
        <f t="shared" si="120"/>
        <v>45383</v>
      </c>
      <c r="O1241" s="26">
        <f t="shared" si="120"/>
        <v>45413</v>
      </c>
      <c r="P1241" t="str">
        <f>IF(AND('Customer LTV'!$D$5&gt;=$N1241,'Customer LTV'!$D$5&lt;$O1241),"Y","N")</f>
        <v>N</v>
      </c>
      <c r="Q1241" t="str">
        <f>IF(AND('Customer LTV'!$D$6&gt;=$N1241,'Customer LTV'!$D$6&lt;$O1241),"Y","N")</f>
        <v>N</v>
      </c>
      <c r="R1241" t="str">
        <f>INDEX(customers!$F:$F,MATCH(subscriptions!$B1241,customers!$A:$A,0))</f>
        <v>Education</v>
      </c>
      <c r="S1241" t="str">
        <f>INDEX(customers!$I:$I,MATCH(subscriptions!$B1241,customers!$A:$A,0))</f>
        <v>Content</v>
      </c>
    </row>
    <row r="1242" spans="1:19" x14ac:dyDescent="0.25">
      <c r="A1242" t="s">
        <v>3585</v>
      </c>
      <c r="B1242" t="s">
        <v>3581</v>
      </c>
      <c r="C1242" t="s">
        <v>17</v>
      </c>
      <c r="D1242" t="s">
        <v>4</v>
      </c>
      <c r="E1242" s="26">
        <v>45440</v>
      </c>
      <c r="F1242" s="26">
        <v>45470</v>
      </c>
      <c r="G1242" t="s">
        <v>53</v>
      </c>
      <c r="H1242">
        <v>75</v>
      </c>
      <c r="I1242" s="26">
        <f t="shared" si="115"/>
        <v>45409</v>
      </c>
      <c r="J1242" s="26">
        <f t="shared" si="116"/>
        <v>45657</v>
      </c>
      <c r="K1242" s="26" t="str">
        <f t="shared" si="117"/>
        <v>Basic</v>
      </c>
      <c r="L1242" s="26" t="str">
        <f t="shared" si="118"/>
        <v>Monthly</v>
      </c>
      <c r="M1242" s="26">
        <f t="shared" si="119"/>
        <v>45383</v>
      </c>
      <c r="N1242" s="26">
        <f t="shared" si="120"/>
        <v>45413</v>
      </c>
      <c r="O1242" s="26">
        <f t="shared" si="120"/>
        <v>45444</v>
      </c>
      <c r="P1242" t="str">
        <f>IF(AND('Customer LTV'!$D$5&gt;=$N1242,'Customer LTV'!$D$5&lt;$O1242),"Y","N")</f>
        <v>N</v>
      </c>
      <c r="Q1242" t="str">
        <f>IF(AND('Customer LTV'!$D$6&gt;=$N1242,'Customer LTV'!$D$6&lt;$O1242),"Y","N")</f>
        <v>N</v>
      </c>
      <c r="R1242" t="str">
        <f>INDEX(customers!$F:$F,MATCH(subscriptions!$B1242,customers!$A:$A,0))</f>
        <v>Education</v>
      </c>
      <c r="S1242" t="str">
        <f>INDEX(customers!$I:$I,MATCH(subscriptions!$B1242,customers!$A:$A,0))</f>
        <v>Content</v>
      </c>
    </row>
    <row r="1243" spans="1:19" x14ac:dyDescent="0.25">
      <c r="A1243" t="s">
        <v>3587</v>
      </c>
      <c r="B1243" t="s">
        <v>3581</v>
      </c>
      <c r="C1243" t="s">
        <v>17</v>
      </c>
      <c r="D1243" t="s">
        <v>4</v>
      </c>
      <c r="E1243" s="26">
        <v>45471</v>
      </c>
      <c r="F1243" s="26">
        <v>45501</v>
      </c>
      <c r="G1243" t="s">
        <v>53</v>
      </c>
      <c r="H1243">
        <v>75</v>
      </c>
      <c r="I1243" s="26">
        <f t="shared" si="115"/>
        <v>45409</v>
      </c>
      <c r="J1243" s="26">
        <f t="shared" si="116"/>
        <v>45657</v>
      </c>
      <c r="K1243" s="26" t="str">
        <f t="shared" si="117"/>
        <v>Basic</v>
      </c>
      <c r="L1243" s="26" t="str">
        <f t="shared" si="118"/>
        <v>Monthly</v>
      </c>
      <c r="M1243" s="26">
        <f t="shared" si="119"/>
        <v>45383</v>
      </c>
      <c r="N1243" s="26">
        <f t="shared" si="120"/>
        <v>45444</v>
      </c>
      <c r="O1243" s="26">
        <f t="shared" si="120"/>
        <v>45474</v>
      </c>
      <c r="P1243" t="str">
        <f>IF(AND('Customer LTV'!$D$5&gt;=$N1243,'Customer LTV'!$D$5&lt;$O1243),"Y","N")</f>
        <v>N</v>
      </c>
      <c r="Q1243" t="str">
        <f>IF(AND('Customer LTV'!$D$6&gt;=$N1243,'Customer LTV'!$D$6&lt;$O1243),"Y","N")</f>
        <v>N</v>
      </c>
      <c r="R1243" t="str">
        <f>INDEX(customers!$F:$F,MATCH(subscriptions!$B1243,customers!$A:$A,0))</f>
        <v>Education</v>
      </c>
      <c r="S1243" t="str">
        <f>INDEX(customers!$I:$I,MATCH(subscriptions!$B1243,customers!$A:$A,0))</f>
        <v>Content</v>
      </c>
    </row>
    <row r="1244" spans="1:19" x14ac:dyDescent="0.25">
      <c r="A1244" t="s">
        <v>3590</v>
      </c>
      <c r="B1244" t="s">
        <v>3581</v>
      </c>
      <c r="C1244" t="s">
        <v>17</v>
      </c>
      <c r="D1244" t="s">
        <v>4</v>
      </c>
      <c r="E1244" s="26">
        <v>45502</v>
      </c>
      <c r="F1244" s="26">
        <v>45532</v>
      </c>
      <c r="G1244" t="s">
        <v>53</v>
      </c>
      <c r="H1244">
        <v>75</v>
      </c>
      <c r="I1244" s="26">
        <f t="shared" si="115"/>
        <v>45409</v>
      </c>
      <c r="J1244" s="26">
        <f t="shared" si="116"/>
        <v>45657</v>
      </c>
      <c r="K1244" s="26" t="str">
        <f t="shared" si="117"/>
        <v>Basic</v>
      </c>
      <c r="L1244" s="26" t="str">
        <f t="shared" si="118"/>
        <v>Monthly</v>
      </c>
      <c r="M1244" s="26">
        <f t="shared" si="119"/>
        <v>45383</v>
      </c>
      <c r="N1244" s="26">
        <f t="shared" si="120"/>
        <v>45474</v>
      </c>
      <c r="O1244" s="26">
        <f t="shared" si="120"/>
        <v>45505</v>
      </c>
      <c r="P1244" t="str">
        <f>IF(AND('Customer LTV'!$D$5&gt;=$N1244,'Customer LTV'!$D$5&lt;$O1244),"Y","N")</f>
        <v>N</v>
      </c>
      <c r="Q1244" t="str">
        <f>IF(AND('Customer LTV'!$D$6&gt;=$N1244,'Customer LTV'!$D$6&lt;$O1244),"Y","N")</f>
        <v>N</v>
      </c>
      <c r="R1244" t="str">
        <f>INDEX(customers!$F:$F,MATCH(subscriptions!$B1244,customers!$A:$A,0))</f>
        <v>Education</v>
      </c>
      <c r="S1244" t="str">
        <f>INDEX(customers!$I:$I,MATCH(subscriptions!$B1244,customers!$A:$A,0))</f>
        <v>Content</v>
      </c>
    </row>
    <row r="1245" spans="1:19" x14ac:dyDescent="0.25">
      <c r="A1245" t="s">
        <v>3592</v>
      </c>
      <c r="B1245" t="s">
        <v>3581</v>
      </c>
      <c r="C1245" t="s">
        <v>17</v>
      </c>
      <c r="D1245" t="s">
        <v>4</v>
      </c>
      <c r="E1245" s="26">
        <v>45533</v>
      </c>
      <c r="F1245" s="26">
        <v>45563</v>
      </c>
      <c r="G1245" t="s">
        <v>53</v>
      </c>
      <c r="H1245">
        <v>75</v>
      </c>
      <c r="I1245" s="26">
        <f t="shared" si="115"/>
        <v>45409</v>
      </c>
      <c r="J1245" s="26">
        <f t="shared" si="116"/>
        <v>45657</v>
      </c>
      <c r="K1245" s="26" t="str">
        <f t="shared" si="117"/>
        <v>Basic</v>
      </c>
      <c r="L1245" s="26" t="str">
        <f t="shared" si="118"/>
        <v>Monthly</v>
      </c>
      <c r="M1245" s="26">
        <f t="shared" si="119"/>
        <v>45383</v>
      </c>
      <c r="N1245" s="26">
        <f t="shared" si="120"/>
        <v>45505</v>
      </c>
      <c r="O1245" s="26">
        <f t="shared" si="120"/>
        <v>45536</v>
      </c>
      <c r="P1245" t="str">
        <f>IF(AND('Customer LTV'!$D$5&gt;=$N1245,'Customer LTV'!$D$5&lt;$O1245),"Y","N")</f>
        <v>N</v>
      </c>
      <c r="Q1245" t="str">
        <f>IF(AND('Customer LTV'!$D$6&gt;=$N1245,'Customer LTV'!$D$6&lt;$O1245),"Y","N")</f>
        <v>N</v>
      </c>
      <c r="R1245" t="str">
        <f>INDEX(customers!$F:$F,MATCH(subscriptions!$B1245,customers!$A:$A,0))</f>
        <v>Education</v>
      </c>
      <c r="S1245" t="str">
        <f>INDEX(customers!$I:$I,MATCH(subscriptions!$B1245,customers!$A:$A,0))</f>
        <v>Content</v>
      </c>
    </row>
    <row r="1246" spans="1:19" x14ac:dyDescent="0.25">
      <c r="A1246" t="s">
        <v>3594</v>
      </c>
      <c r="B1246" t="s">
        <v>3581</v>
      </c>
      <c r="C1246" t="s">
        <v>17</v>
      </c>
      <c r="D1246" t="s">
        <v>4</v>
      </c>
      <c r="E1246" s="26">
        <v>45564</v>
      </c>
      <c r="F1246" s="26">
        <v>45594</v>
      </c>
      <c r="G1246" t="s">
        <v>53</v>
      </c>
      <c r="H1246">
        <v>75</v>
      </c>
      <c r="I1246" s="26">
        <f t="shared" si="115"/>
        <v>45409</v>
      </c>
      <c r="J1246" s="26">
        <f t="shared" si="116"/>
        <v>45657</v>
      </c>
      <c r="K1246" s="26" t="str">
        <f t="shared" si="117"/>
        <v>Basic</v>
      </c>
      <c r="L1246" s="26" t="str">
        <f t="shared" si="118"/>
        <v>Monthly</v>
      </c>
      <c r="M1246" s="26">
        <f t="shared" si="119"/>
        <v>45383</v>
      </c>
      <c r="N1246" s="26">
        <f t="shared" si="120"/>
        <v>45536</v>
      </c>
      <c r="O1246" s="26">
        <f t="shared" si="120"/>
        <v>45566</v>
      </c>
      <c r="P1246" t="str">
        <f>IF(AND('Customer LTV'!$D$5&gt;=$N1246,'Customer LTV'!$D$5&lt;$O1246),"Y","N")</f>
        <v>N</v>
      </c>
      <c r="Q1246" t="str">
        <f>IF(AND('Customer LTV'!$D$6&gt;=$N1246,'Customer LTV'!$D$6&lt;$O1246),"Y","N")</f>
        <v>N</v>
      </c>
      <c r="R1246" t="str">
        <f>INDEX(customers!$F:$F,MATCH(subscriptions!$B1246,customers!$A:$A,0))</f>
        <v>Education</v>
      </c>
      <c r="S1246" t="str">
        <f>INDEX(customers!$I:$I,MATCH(subscriptions!$B1246,customers!$A:$A,0))</f>
        <v>Content</v>
      </c>
    </row>
    <row r="1247" spans="1:19" x14ac:dyDescent="0.25">
      <c r="A1247" t="s">
        <v>3597</v>
      </c>
      <c r="B1247" t="s">
        <v>3581</v>
      </c>
      <c r="C1247" t="s">
        <v>17</v>
      </c>
      <c r="D1247" t="s">
        <v>4</v>
      </c>
      <c r="E1247" s="26">
        <v>45595</v>
      </c>
      <c r="F1247" s="26">
        <v>45625</v>
      </c>
      <c r="G1247" t="s">
        <v>53</v>
      </c>
      <c r="H1247">
        <v>75</v>
      </c>
      <c r="I1247" s="26">
        <f t="shared" si="115"/>
        <v>45409</v>
      </c>
      <c r="J1247" s="26">
        <f t="shared" si="116"/>
        <v>45657</v>
      </c>
      <c r="K1247" s="26" t="str">
        <f t="shared" si="117"/>
        <v>Basic</v>
      </c>
      <c r="L1247" s="26" t="str">
        <f t="shared" si="118"/>
        <v>Monthly</v>
      </c>
      <c r="M1247" s="26">
        <f t="shared" si="119"/>
        <v>45383</v>
      </c>
      <c r="N1247" s="26">
        <f t="shared" si="120"/>
        <v>45566</v>
      </c>
      <c r="O1247" s="26">
        <f t="shared" si="120"/>
        <v>45597</v>
      </c>
      <c r="P1247" t="str">
        <f>IF(AND('Customer LTV'!$D$5&gt;=$N1247,'Customer LTV'!$D$5&lt;$O1247),"Y","N")</f>
        <v>N</v>
      </c>
      <c r="Q1247" t="str">
        <f>IF(AND('Customer LTV'!$D$6&gt;=$N1247,'Customer LTV'!$D$6&lt;$O1247),"Y","N")</f>
        <v>N</v>
      </c>
      <c r="R1247" t="str">
        <f>INDEX(customers!$F:$F,MATCH(subscriptions!$B1247,customers!$A:$A,0))</f>
        <v>Education</v>
      </c>
      <c r="S1247" t="str">
        <f>INDEX(customers!$I:$I,MATCH(subscriptions!$B1247,customers!$A:$A,0))</f>
        <v>Content</v>
      </c>
    </row>
    <row r="1248" spans="1:19" x14ac:dyDescent="0.25">
      <c r="A1248" t="s">
        <v>3599</v>
      </c>
      <c r="B1248" t="s">
        <v>3581</v>
      </c>
      <c r="C1248" t="s">
        <v>17</v>
      </c>
      <c r="D1248" t="s">
        <v>4</v>
      </c>
      <c r="E1248" s="26">
        <v>45626</v>
      </c>
      <c r="F1248" s="26">
        <v>45656</v>
      </c>
      <c r="G1248" t="s">
        <v>53</v>
      </c>
      <c r="H1248">
        <v>75</v>
      </c>
      <c r="I1248" s="26">
        <f t="shared" si="115"/>
        <v>45409</v>
      </c>
      <c r="J1248" s="26">
        <f t="shared" si="116"/>
        <v>45657</v>
      </c>
      <c r="K1248" s="26" t="str">
        <f t="shared" si="117"/>
        <v>Basic</v>
      </c>
      <c r="L1248" s="26" t="str">
        <f t="shared" si="118"/>
        <v>Monthly</v>
      </c>
      <c r="M1248" s="26">
        <f t="shared" si="119"/>
        <v>45383</v>
      </c>
      <c r="N1248" s="26">
        <f t="shared" si="120"/>
        <v>45597</v>
      </c>
      <c r="O1248" s="26">
        <f t="shared" si="120"/>
        <v>45627</v>
      </c>
      <c r="P1248" t="str">
        <f>IF(AND('Customer LTV'!$D$5&gt;=$N1248,'Customer LTV'!$D$5&lt;$O1248),"Y","N")</f>
        <v>N</v>
      </c>
      <c r="Q1248" t="str">
        <f>IF(AND('Customer LTV'!$D$6&gt;=$N1248,'Customer LTV'!$D$6&lt;$O1248),"Y","N")</f>
        <v>N</v>
      </c>
      <c r="R1248" t="str">
        <f>INDEX(customers!$F:$F,MATCH(subscriptions!$B1248,customers!$A:$A,0))</f>
        <v>Education</v>
      </c>
      <c r="S1248" t="str">
        <f>INDEX(customers!$I:$I,MATCH(subscriptions!$B1248,customers!$A:$A,0))</f>
        <v>Content</v>
      </c>
    </row>
    <row r="1249" spans="1:19" x14ac:dyDescent="0.25">
      <c r="A1249" t="s">
        <v>3602</v>
      </c>
      <c r="B1249" t="s">
        <v>3581</v>
      </c>
      <c r="C1249" t="s">
        <v>17</v>
      </c>
      <c r="D1249" t="s">
        <v>4</v>
      </c>
      <c r="E1249" s="26">
        <v>45657</v>
      </c>
      <c r="F1249" s="26">
        <v>45658</v>
      </c>
      <c r="G1249" t="s">
        <v>53</v>
      </c>
      <c r="H1249">
        <v>75</v>
      </c>
      <c r="I1249" s="26">
        <f t="shared" si="115"/>
        <v>45409</v>
      </c>
      <c r="J1249" s="26">
        <f t="shared" si="116"/>
        <v>45657</v>
      </c>
      <c r="K1249" s="26" t="str">
        <f t="shared" si="117"/>
        <v>Basic</v>
      </c>
      <c r="L1249" s="26" t="str">
        <f t="shared" si="118"/>
        <v>Monthly</v>
      </c>
      <c r="M1249" s="26">
        <f t="shared" si="119"/>
        <v>45383</v>
      </c>
      <c r="N1249" s="26">
        <f t="shared" si="120"/>
        <v>45627</v>
      </c>
      <c r="O1249" s="26">
        <f t="shared" si="120"/>
        <v>45658</v>
      </c>
      <c r="P1249" t="str">
        <f>IF(AND('Customer LTV'!$D$5&gt;=$N1249,'Customer LTV'!$D$5&lt;$O1249),"Y","N")</f>
        <v>N</v>
      </c>
      <c r="Q1249" t="str">
        <f>IF(AND('Customer LTV'!$D$6&gt;=$N1249,'Customer LTV'!$D$6&lt;$O1249),"Y","N")</f>
        <v>N</v>
      </c>
      <c r="R1249" t="str">
        <f>INDEX(customers!$F:$F,MATCH(subscriptions!$B1249,customers!$A:$A,0))</f>
        <v>Education</v>
      </c>
      <c r="S1249" t="str">
        <f>INDEX(customers!$I:$I,MATCH(subscriptions!$B1249,customers!$A:$A,0))</f>
        <v>Content</v>
      </c>
    </row>
    <row r="1250" spans="1:19" x14ac:dyDescent="0.25">
      <c r="A1250" t="s">
        <v>2359</v>
      </c>
      <c r="B1250" t="s">
        <v>2358</v>
      </c>
      <c r="C1250" t="s">
        <v>18</v>
      </c>
      <c r="D1250" t="s">
        <v>4</v>
      </c>
      <c r="E1250" s="26">
        <v>45207</v>
      </c>
      <c r="F1250" s="26">
        <v>45237</v>
      </c>
      <c r="G1250" t="s">
        <v>53</v>
      </c>
      <c r="H1250">
        <v>135</v>
      </c>
      <c r="I1250" s="26">
        <f t="shared" si="115"/>
        <v>45207</v>
      </c>
      <c r="J1250" s="26">
        <f t="shared" si="116"/>
        <v>45641</v>
      </c>
      <c r="K1250" s="26" t="str">
        <f t="shared" si="117"/>
        <v>Pro</v>
      </c>
      <c r="L1250" s="26" t="str">
        <f t="shared" si="118"/>
        <v>Monthly</v>
      </c>
      <c r="M1250" s="26">
        <f t="shared" si="119"/>
        <v>45200</v>
      </c>
      <c r="N1250" s="26">
        <f t="shared" si="120"/>
        <v>45200</v>
      </c>
      <c r="O1250" s="26">
        <f t="shared" si="120"/>
        <v>45231</v>
      </c>
      <c r="P1250" t="str">
        <f>IF(AND('Customer LTV'!$D$5&gt;=$N1250,'Customer LTV'!$D$5&lt;$O1250),"Y","N")</f>
        <v>N</v>
      </c>
      <c r="Q1250" t="str">
        <f>IF(AND('Customer LTV'!$D$6&gt;=$N1250,'Customer LTV'!$D$6&lt;$O1250),"Y","N")</f>
        <v>N</v>
      </c>
      <c r="R1250" t="str">
        <f>INDEX(customers!$F:$F,MATCH(subscriptions!$B1250,customers!$A:$A,0))</f>
        <v>Education</v>
      </c>
      <c r="S1250" t="str">
        <f>INDEX(customers!$I:$I,MATCH(subscriptions!$B1250,customers!$A:$A,0))</f>
        <v>Social Media</v>
      </c>
    </row>
    <row r="1251" spans="1:19" x14ac:dyDescent="0.25">
      <c r="A1251" t="s">
        <v>2361</v>
      </c>
      <c r="B1251" t="s">
        <v>2358</v>
      </c>
      <c r="C1251" t="s">
        <v>18</v>
      </c>
      <c r="D1251" t="s">
        <v>4</v>
      </c>
      <c r="E1251" s="26">
        <v>45238</v>
      </c>
      <c r="F1251" s="26">
        <v>45268</v>
      </c>
      <c r="G1251" t="s">
        <v>53</v>
      </c>
      <c r="H1251">
        <v>135</v>
      </c>
      <c r="I1251" s="26">
        <f t="shared" si="115"/>
        <v>45207</v>
      </c>
      <c r="J1251" s="26">
        <f t="shared" si="116"/>
        <v>45641</v>
      </c>
      <c r="K1251" s="26" t="str">
        <f t="shared" si="117"/>
        <v>Pro</v>
      </c>
      <c r="L1251" s="26" t="str">
        <f t="shared" si="118"/>
        <v>Monthly</v>
      </c>
      <c r="M1251" s="26">
        <f t="shared" si="119"/>
        <v>45200</v>
      </c>
      <c r="N1251" s="26">
        <f t="shared" si="120"/>
        <v>45231</v>
      </c>
      <c r="O1251" s="26">
        <f t="shared" si="120"/>
        <v>45261</v>
      </c>
      <c r="P1251" t="str">
        <f>IF(AND('Customer LTV'!$D$5&gt;=$N1251,'Customer LTV'!$D$5&lt;$O1251),"Y","N")</f>
        <v>N</v>
      </c>
      <c r="Q1251" t="str">
        <f>IF(AND('Customer LTV'!$D$6&gt;=$N1251,'Customer LTV'!$D$6&lt;$O1251),"Y","N")</f>
        <v>N</v>
      </c>
      <c r="R1251" t="str">
        <f>INDEX(customers!$F:$F,MATCH(subscriptions!$B1251,customers!$A:$A,0))</f>
        <v>Education</v>
      </c>
      <c r="S1251" t="str">
        <f>INDEX(customers!$I:$I,MATCH(subscriptions!$B1251,customers!$A:$A,0))</f>
        <v>Social Media</v>
      </c>
    </row>
    <row r="1252" spans="1:19" x14ac:dyDescent="0.25">
      <c r="A1252" t="s">
        <v>2364</v>
      </c>
      <c r="B1252" t="s">
        <v>2358</v>
      </c>
      <c r="C1252" t="s">
        <v>18</v>
      </c>
      <c r="D1252" t="s">
        <v>4</v>
      </c>
      <c r="E1252" s="26">
        <v>45269</v>
      </c>
      <c r="F1252" s="26">
        <v>45299</v>
      </c>
      <c r="G1252" t="s">
        <v>53</v>
      </c>
      <c r="H1252">
        <v>135</v>
      </c>
      <c r="I1252" s="26">
        <f t="shared" si="115"/>
        <v>45207</v>
      </c>
      <c r="J1252" s="26">
        <f t="shared" si="116"/>
        <v>45641</v>
      </c>
      <c r="K1252" s="26" t="str">
        <f t="shared" si="117"/>
        <v>Pro</v>
      </c>
      <c r="L1252" s="26" t="str">
        <f t="shared" si="118"/>
        <v>Monthly</v>
      </c>
      <c r="M1252" s="26">
        <f t="shared" si="119"/>
        <v>45200</v>
      </c>
      <c r="N1252" s="26">
        <f t="shared" si="120"/>
        <v>45261</v>
      </c>
      <c r="O1252" s="26">
        <f t="shared" si="120"/>
        <v>45292</v>
      </c>
      <c r="P1252" t="str">
        <f>IF(AND('Customer LTV'!$D$5&gt;=$N1252,'Customer LTV'!$D$5&lt;$O1252),"Y","N")</f>
        <v>N</v>
      </c>
      <c r="Q1252" t="str">
        <f>IF(AND('Customer LTV'!$D$6&gt;=$N1252,'Customer LTV'!$D$6&lt;$O1252),"Y","N")</f>
        <v>Y</v>
      </c>
      <c r="R1252" t="str">
        <f>INDEX(customers!$F:$F,MATCH(subscriptions!$B1252,customers!$A:$A,0))</f>
        <v>Education</v>
      </c>
      <c r="S1252" t="str">
        <f>INDEX(customers!$I:$I,MATCH(subscriptions!$B1252,customers!$A:$A,0))</f>
        <v>Social Media</v>
      </c>
    </row>
    <row r="1253" spans="1:19" x14ac:dyDescent="0.25">
      <c r="A1253" t="s">
        <v>2366</v>
      </c>
      <c r="B1253" t="s">
        <v>2358</v>
      </c>
      <c r="C1253" t="s">
        <v>18</v>
      </c>
      <c r="D1253" t="s">
        <v>4</v>
      </c>
      <c r="E1253" s="26">
        <v>45300</v>
      </c>
      <c r="F1253" s="26">
        <v>45330</v>
      </c>
      <c r="G1253" t="s">
        <v>53</v>
      </c>
      <c r="H1253">
        <v>135</v>
      </c>
      <c r="I1253" s="26">
        <f t="shared" si="115"/>
        <v>45207</v>
      </c>
      <c r="J1253" s="26">
        <f t="shared" si="116"/>
        <v>45641</v>
      </c>
      <c r="K1253" s="26" t="str">
        <f t="shared" si="117"/>
        <v>Pro</v>
      </c>
      <c r="L1253" s="26" t="str">
        <f t="shared" si="118"/>
        <v>Monthly</v>
      </c>
      <c r="M1253" s="26">
        <f t="shared" si="119"/>
        <v>45200</v>
      </c>
      <c r="N1253" s="26">
        <f t="shared" si="120"/>
        <v>45292</v>
      </c>
      <c r="O1253" s="26">
        <f t="shared" si="120"/>
        <v>45323</v>
      </c>
      <c r="P1253" t="str">
        <f>IF(AND('Customer LTV'!$D$5&gt;=$N1253,'Customer LTV'!$D$5&lt;$O1253),"Y","N")</f>
        <v>N</v>
      </c>
      <c r="Q1253" t="str">
        <f>IF(AND('Customer LTV'!$D$6&gt;=$N1253,'Customer LTV'!$D$6&lt;$O1253),"Y","N")</f>
        <v>N</v>
      </c>
      <c r="R1253" t="str">
        <f>INDEX(customers!$F:$F,MATCH(subscriptions!$B1253,customers!$A:$A,0))</f>
        <v>Education</v>
      </c>
      <c r="S1253" t="str">
        <f>INDEX(customers!$I:$I,MATCH(subscriptions!$B1253,customers!$A:$A,0))</f>
        <v>Social Media</v>
      </c>
    </row>
    <row r="1254" spans="1:19" x14ac:dyDescent="0.25">
      <c r="A1254" t="s">
        <v>2368</v>
      </c>
      <c r="B1254" t="s">
        <v>2358</v>
      </c>
      <c r="C1254" t="s">
        <v>18</v>
      </c>
      <c r="D1254" t="s">
        <v>4</v>
      </c>
      <c r="E1254" s="26">
        <v>45331</v>
      </c>
      <c r="F1254" s="26">
        <v>45361</v>
      </c>
      <c r="G1254" t="s">
        <v>53</v>
      </c>
      <c r="H1254">
        <v>135</v>
      </c>
      <c r="I1254" s="26">
        <f t="shared" si="115"/>
        <v>45207</v>
      </c>
      <c r="J1254" s="26">
        <f t="shared" si="116"/>
        <v>45641</v>
      </c>
      <c r="K1254" s="26" t="str">
        <f t="shared" si="117"/>
        <v>Pro</v>
      </c>
      <c r="L1254" s="26" t="str">
        <f t="shared" si="118"/>
        <v>Monthly</v>
      </c>
      <c r="M1254" s="26">
        <f t="shared" si="119"/>
        <v>45200</v>
      </c>
      <c r="N1254" s="26">
        <f t="shared" si="120"/>
        <v>45323</v>
      </c>
      <c r="O1254" s="26">
        <f t="shared" si="120"/>
        <v>45352</v>
      </c>
      <c r="P1254" t="str">
        <f>IF(AND('Customer LTV'!$D$5&gt;=$N1254,'Customer LTV'!$D$5&lt;$O1254),"Y","N")</f>
        <v>N</v>
      </c>
      <c r="Q1254" t="str">
        <f>IF(AND('Customer LTV'!$D$6&gt;=$N1254,'Customer LTV'!$D$6&lt;$O1254),"Y","N")</f>
        <v>N</v>
      </c>
      <c r="R1254" t="str">
        <f>INDEX(customers!$F:$F,MATCH(subscriptions!$B1254,customers!$A:$A,0))</f>
        <v>Education</v>
      </c>
      <c r="S1254" t="str">
        <f>INDEX(customers!$I:$I,MATCH(subscriptions!$B1254,customers!$A:$A,0))</f>
        <v>Social Media</v>
      </c>
    </row>
    <row r="1255" spans="1:19" x14ac:dyDescent="0.25">
      <c r="A1255" t="s">
        <v>2371</v>
      </c>
      <c r="B1255" t="s">
        <v>2358</v>
      </c>
      <c r="C1255" t="s">
        <v>18</v>
      </c>
      <c r="D1255" t="s">
        <v>4</v>
      </c>
      <c r="E1255" s="26">
        <v>45362</v>
      </c>
      <c r="F1255" s="26">
        <v>45392</v>
      </c>
      <c r="G1255" t="s">
        <v>53</v>
      </c>
      <c r="H1255">
        <v>135</v>
      </c>
      <c r="I1255" s="26">
        <f t="shared" si="115"/>
        <v>45207</v>
      </c>
      <c r="J1255" s="26">
        <f t="shared" si="116"/>
        <v>45641</v>
      </c>
      <c r="K1255" s="26" t="str">
        <f t="shared" si="117"/>
        <v>Pro</v>
      </c>
      <c r="L1255" s="26" t="str">
        <f t="shared" si="118"/>
        <v>Monthly</v>
      </c>
      <c r="M1255" s="26">
        <f t="shared" si="119"/>
        <v>45200</v>
      </c>
      <c r="N1255" s="26">
        <f t="shared" si="120"/>
        <v>45352</v>
      </c>
      <c r="O1255" s="26">
        <f t="shared" si="120"/>
        <v>45383</v>
      </c>
      <c r="P1255" t="str">
        <f>IF(AND('Customer LTV'!$D$5&gt;=$N1255,'Customer LTV'!$D$5&lt;$O1255),"Y","N")</f>
        <v>N</v>
      </c>
      <c r="Q1255" t="str">
        <f>IF(AND('Customer LTV'!$D$6&gt;=$N1255,'Customer LTV'!$D$6&lt;$O1255),"Y","N")</f>
        <v>N</v>
      </c>
      <c r="R1255" t="str">
        <f>INDEX(customers!$F:$F,MATCH(subscriptions!$B1255,customers!$A:$A,0))</f>
        <v>Education</v>
      </c>
      <c r="S1255" t="str">
        <f>INDEX(customers!$I:$I,MATCH(subscriptions!$B1255,customers!$A:$A,0))</f>
        <v>Social Media</v>
      </c>
    </row>
    <row r="1256" spans="1:19" x14ac:dyDescent="0.25">
      <c r="A1256" t="s">
        <v>2373</v>
      </c>
      <c r="B1256" t="s">
        <v>2358</v>
      </c>
      <c r="C1256" t="s">
        <v>18</v>
      </c>
      <c r="D1256" t="s">
        <v>4</v>
      </c>
      <c r="E1256" s="26">
        <v>45393</v>
      </c>
      <c r="F1256" s="26">
        <v>45423</v>
      </c>
      <c r="G1256" t="s">
        <v>53</v>
      </c>
      <c r="H1256">
        <v>135</v>
      </c>
      <c r="I1256" s="26">
        <f t="shared" si="115"/>
        <v>45207</v>
      </c>
      <c r="J1256" s="26">
        <f t="shared" si="116"/>
        <v>45641</v>
      </c>
      <c r="K1256" s="26" t="str">
        <f t="shared" si="117"/>
        <v>Pro</v>
      </c>
      <c r="L1256" s="26" t="str">
        <f t="shared" si="118"/>
        <v>Monthly</v>
      </c>
      <c r="M1256" s="26">
        <f t="shared" si="119"/>
        <v>45200</v>
      </c>
      <c r="N1256" s="26">
        <f t="shared" si="120"/>
        <v>45383</v>
      </c>
      <c r="O1256" s="26">
        <f t="shared" si="120"/>
        <v>45413</v>
      </c>
      <c r="P1256" t="str">
        <f>IF(AND('Customer LTV'!$D$5&gt;=$N1256,'Customer LTV'!$D$5&lt;$O1256),"Y","N")</f>
        <v>N</v>
      </c>
      <c r="Q1256" t="str">
        <f>IF(AND('Customer LTV'!$D$6&gt;=$N1256,'Customer LTV'!$D$6&lt;$O1256),"Y","N")</f>
        <v>N</v>
      </c>
      <c r="R1256" t="str">
        <f>INDEX(customers!$F:$F,MATCH(subscriptions!$B1256,customers!$A:$A,0))</f>
        <v>Education</v>
      </c>
      <c r="S1256" t="str">
        <f>INDEX(customers!$I:$I,MATCH(subscriptions!$B1256,customers!$A:$A,0))</f>
        <v>Social Media</v>
      </c>
    </row>
    <row r="1257" spans="1:19" x14ac:dyDescent="0.25">
      <c r="A1257" t="s">
        <v>2376</v>
      </c>
      <c r="B1257" t="s">
        <v>2358</v>
      </c>
      <c r="C1257" t="s">
        <v>18</v>
      </c>
      <c r="D1257" t="s">
        <v>4</v>
      </c>
      <c r="E1257" s="26">
        <v>45424</v>
      </c>
      <c r="F1257" s="26">
        <v>45454</v>
      </c>
      <c r="G1257" t="s">
        <v>53</v>
      </c>
      <c r="H1257">
        <v>135</v>
      </c>
      <c r="I1257" s="26">
        <f t="shared" si="115"/>
        <v>45207</v>
      </c>
      <c r="J1257" s="26">
        <f t="shared" si="116"/>
        <v>45641</v>
      </c>
      <c r="K1257" s="26" t="str">
        <f t="shared" si="117"/>
        <v>Pro</v>
      </c>
      <c r="L1257" s="26" t="str">
        <f t="shared" si="118"/>
        <v>Monthly</v>
      </c>
      <c r="M1257" s="26">
        <f t="shared" si="119"/>
        <v>45200</v>
      </c>
      <c r="N1257" s="26">
        <f t="shared" si="120"/>
        <v>45413</v>
      </c>
      <c r="O1257" s="26">
        <f t="shared" si="120"/>
        <v>45444</v>
      </c>
      <c r="P1257" t="str">
        <f>IF(AND('Customer LTV'!$D$5&gt;=$N1257,'Customer LTV'!$D$5&lt;$O1257),"Y","N")</f>
        <v>N</v>
      </c>
      <c r="Q1257" t="str">
        <f>IF(AND('Customer LTV'!$D$6&gt;=$N1257,'Customer LTV'!$D$6&lt;$O1257),"Y","N")</f>
        <v>N</v>
      </c>
      <c r="R1257" t="str">
        <f>INDEX(customers!$F:$F,MATCH(subscriptions!$B1257,customers!$A:$A,0))</f>
        <v>Education</v>
      </c>
      <c r="S1257" t="str">
        <f>INDEX(customers!$I:$I,MATCH(subscriptions!$B1257,customers!$A:$A,0))</f>
        <v>Social Media</v>
      </c>
    </row>
    <row r="1258" spans="1:19" x14ac:dyDescent="0.25">
      <c r="A1258" t="s">
        <v>2378</v>
      </c>
      <c r="B1258" t="s">
        <v>2358</v>
      </c>
      <c r="C1258" t="s">
        <v>18</v>
      </c>
      <c r="D1258" t="s">
        <v>4</v>
      </c>
      <c r="E1258" s="26">
        <v>45455</v>
      </c>
      <c r="F1258" s="26">
        <v>45485</v>
      </c>
      <c r="G1258" t="s">
        <v>53</v>
      </c>
      <c r="H1258">
        <v>135</v>
      </c>
      <c r="I1258" s="26">
        <f t="shared" si="115"/>
        <v>45207</v>
      </c>
      <c r="J1258" s="26">
        <f t="shared" si="116"/>
        <v>45641</v>
      </c>
      <c r="K1258" s="26" t="str">
        <f t="shared" si="117"/>
        <v>Pro</v>
      </c>
      <c r="L1258" s="26" t="str">
        <f t="shared" si="118"/>
        <v>Monthly</v>
      </c>
      <c r="M1258" s="26">
        <f t="shared" si="119"/>
        <v>45200</v>
      </c>
      <c r="N1258" s="26">
        <f t="shared" si="120"/>
        <v>45444</v>
      </c>
      <c r="O1258" s="26">
        <f t="shared" si="120"/>
        <v>45474</v>
      </c>
      <c r="P1258" t="str">
        <f>IF(AND('Customer LTV'!$D$5&gt;=$N1258,'Customer LTV'!$D$5&lt;$O1258),"Y","N")</f>
        <v>N</v>
      </c>
      <c r="Q1258" t="str">
        <f>IF(AND('Customer LTV'!$D$6&gt;=$N1258,'Customer LTV'!$D$6&lt;$O1258),"Y","N")</f>
        <v>N</v>
      </c>
      <c r="R1258" t="str">
        <f>INDEX(customers!$F:$F,MATCH(subscriptions!$B1258,customers!$A:$A,0))</f>
        <v>Education</v>
      </c>
      <c r="S1258" t="str">
        <f>INDEX(customers!$I:$I,MATCH(subscriptions!$B1258,customers!$A:$A,0))</f>
        <v>Social Media</v>
      </c>
    </row>
    <row r="1259" spans="1:19" x14ac:dyDescent="0.25">
      <c r="A1259" t="s">
        <v>2381</v>
      </c>
      <c r="B1259" t="s">
        <v>2358</v>
      </c>
      <c r="C1259" t="s">
        <v>18</v>
      </c>
      <c r="D1259" t="s">
        <v>4</v>
      </c>
      <c r="E1259" s="26">
        <v>45486</v>
      </c>
      <c r="F1259" s="26">
        <v>45516</v>
      </c>
      <c r="G1259" t="s">
        <v>53</v>
      </c>
      <c r="H1259">
        <v>135</v>
      </c>
      <c r="I1259" s="26">
        <f t="shared" si="115"/>
        <v>45207</v>
      </c>
      <c r="J1259" s="26">
        <f t="shared" si="116"/>
        <v>45641</v>
      </c>
      <c r="K1259" s="26" t="str">
        <f t="shared" si="117"/>
        <v>Pro</v>
      </c>
      <c r="L1259" s="26" t="str">
        <f t="shared" si="118"/>
        <v>Monthly</v>
      </c>
      <c r="M1259" s="26">
        <f t="shared" si="119"/>
        <v>45200</v>
      </c>
      <c r="N1259" s="26">
        <f t="shared" si="120"/>
        <v>45474</v>
      </c>
      <c r="O1259" s="26">
        <f t="shared" si="120"/>
        <v>45505</v>
      </c>
      <c r="P1259" t="str">
        <f>IF(AND('Customer LTV'!$D$5&gt;=$N1259,'Customer LTV'!$D$5&lt;$O1259),"Y","N")</f>
        <v>N</v>
      </c>
      <c r="Q1259" t="str">
        <f>IF(AND('Customer LTV'!$D$6&gt;=$N1259,'Customer LTV'!$D$6&lt;$O1259),"Y","N")</f>
        <v>N</v>
      </c>
      <c r="R1259" t="str">
        <f>INDEX(customers!$F:$F,MATCH(subscriptions!$B1259,customers!$A:$A,0))</f>
        <v>Education</v>
      </c>
      <c r="S1259" t="str">
        <f>INDEX(customers!$I:$I,MATCH(subscriptions!$B1259,customers!$A:$A,0))</f>
        <v>Social Media</v>
      </c>
    </row>
    <row r="1260" spans="1:19" x14ac:dyDescent="0.25">
      <c r="A1260" t="s">
        <v>2383</v>
      </c>
      <c r="B1260" t="s">
        <v>2358</v>
      </c>
      <c r="C1260" t="s">
        <v>18</v>
      </c>
      <c r="D1260" t="s">
        <v>4</v>
      </c>
      <c r="E1260" s="26">
        <v>45517</v>
      </c>
      <c r="F1260" s="26">
        <v>45547</v>
      </c>
      <c r="G1260" t="s">
        <v>53</v>
      </c>
      <c r="H1260">
        <v>135</v>
      </c>
      <c r="I1260" s="26">
        <f t="shared" si="115"/>
        <v>45207</v>
      </c>
      <c r="J1260" s="26">
        <f t="shared" si="116"/>
        <v>45641</v>
      </c>
      <c r="K1260" s="26" t="str">
        <f t="shared" si="117"/>
        <v>Pro</v>
      </c>
      <c r="L1260" s="26" t="str">
        <f t="shared" si="118"/>
        <v>Monthly</v>
      </c>
      <c r="M1260" s="26">
        <f t="shared" si="119"/>
        <v>45200</v>
      </c>
      <c r="N1260" s="26">
        <f t="shared" si="120"/>
        <v>45505</v>
      </c>
      <c r="O1260" s="26">
        <f t="shared" si="120"/>
        <v>45536</v>
      </c>
      <c r="P1260" t="str">
        <f>IF(AND('Customer LTV'!$D$5&gt;=$N1260,'Customer LTV'!$D$5&lt;$O1260),"Y","N")</f>
        <v>N</v>
      </c>
      <c r="Q1260" t="str">
        <f>IF(AND('Customer LTV'!$D$6&gt;=$N1260,'Customer LTV'!$D$6&lt;$O1260),"Y","N")</f>
        <v>N</v>
      </c>
      <c r="R1260" t="str">
        <f>INDEX(customers!$F:$F,MATCH(subscriptions!$B1260,customers!$A:$A,0))</f>
        <v>Education</v>
      </c>
      <c r="S1260" t="str">
        <f>INDEX(customers!$I:$I,MATCH(subscriptions!$B1260,customers!$A:$A,0))</f>
        <v>Social Media</v>
      </c>
    </row>
    <row r="1261" spans="1:19" x14ac:dyDescent="0.25">
      <c r="A1261" t="s">
        <v>2385</v>
      </c>
      <c r="B1261" t="s">
        <v>2358</v>
      </c>
      <c r="C1261" t="s">
        <v>18</v>
      </c>
      <c r="D1261" t="s">
        <v>4</v>
      </c>
      <c r="E1261" s="26">
        <v>45548</v>
      </c>
      <c r="F1261" s="26">
        <v>45578</v>
      </c>
      <c r="G1261" t="s">
        <v>53</v>
      </c>
      <c r="H1261">
        <v>135</v>
      </c>
      <c r="I1261" s="26">
        <f t="shared" si="115"/>
        <v>45207</v>
      </c>
      <c r="J1261" s="26">
        <f t="shared" si="116"/>
        <v>45641</v>
      </c>
      <c r="K1261" s="26" t="str">
        <f t="shared" si="117"/>
        <v>Pro</v>
      </c>
      <c r="L1261" s="26" t="str">
        <f t="shared" si="118"/>
        <v>Monthly</v>
      </c>
      <c r="M1261" s="26">
        <f t="shared" si="119"/>
        <v>45200</v>
      </c>
      <c r="N1261" s="26">
        <f t="shared" si="120"/>
        <v>45536</v>
      </c>
      <c r="O1261" s="26">
        <f t="shared" si="120"/>
        <v>45566</v>
      </c>
      <c r="P1261" t="str">
        <f>IF(AND('Customer LTV'!$D$5&gt;=$N1261,'Customer LTV'!$D$5&lt;$O1261),"Y","N")</f>
        <v>N</v>
      </c>
      <c r="Q1261" t="str">
        <f>IF(AND('Customer LTV'!$D$6&gt;=$N1261,'Customer LTV'!$D$6&lt;$O1261),"Y","N")</f>
        <v>N</v>
      </c>
      <c r="R1261" t="str">
        <f>INDEX(customers!$F:$F,MATCH(subscriptions!$B1261,customers!$A:$A,0))</f>
        <v>Education</v>
      </c>
      <c r="S1261" t="str">
        <f>INDEX(customers!$I:$I,MATCH(subscriptions!$B1261,customers!$A:$A,0))</f>
        <v>Social Media</v>
      </c>
    </row>
    <row r="1262" spans="1:19" x14ac:dyDescent="0.25">
      <c r="A1262" t="s">
        <v>2388</v>
      </c>
      <c r="B1262" t="s">
        <v>2358</v>
      </c>
      <c r="C1262" t="s">
        <v>18</v>
      </c>
      <c r="D1262" t="s">
        <v>4</v>
      </c>
      <c r="E1262" s="26">
        <v>45579</v>
      </c>
      <c r="F1262" s="26">
        <v>45609</v>
      </c>
      <c r="G1262" t="s">
        <v>53</v>
      </c>
      <c r="H1262">
        <v>135</v>
      </c>
      <c r="I1262" s="26">
        <f t="shared" si="115"/>
        <v>45207</v>
      </c>
      <c r="J1262" s="26">
        <f t="shared" si="116"/>
        <v>45641</v>
      </c>
      <c r="K1262" s="26" t="str">
        <f t="shared" si="117"/>
        <v>Pro</v>
      </c>
      <c r="L1262" s="26" t="str">
        <f t="shared" si="118"/>
        <v>Monthly</v>
      </c>
      <c r="M1262" s="26">
        <f t="shared" si="119"/>
        <v>45200</v>
      </c>
      <c r="N1262" s="26">
        <f t="shared" si="120"/>
        <v>45566</v>
      </c>
      <c r="O1262" s="26">
        <f t="shared" si="120"/>
        <v>45597</v>
      </c>
      <c r="P1262" t="str">
        <f>IF(AND('Customer LTV'!$D$5&gt;=$N1262,'Customer LTV'!$D$5&lt;$O1262),"Y","N")</f>
        <v>N</v>
      </c>
      <c r="Q1262" t="str">
        <f>IF(AND('Customer LTV'!$D$6&gt;=$N1262,'Customer LTV'!$D$6&lt;$O1262),"Y","N")</f>
        <v>N</v>
      </c>
      <c r="R1262" t="str">
        <f>INDEX(customers!$F:$F,MATCH(subscriptions!$B1262,customers!$A:$A,0))</f>
        <v>Education</v>
      </c>
      <c r="S1262" t="str">
        <f>INDEX(customers!$I:$I,MATCH(subscriptions!$B1262,customers!$A:$A,0))</f>
        <v>Social Media</v>
      </c>
    </row>
    <row r="1263" spans="1:19" x14ac:dyDescent="0.25">
      <c r="A1263" t="s">
        <v>2390</v>
      </c>
      <c r="B1263" t="s">
        <v>2358</v>
      </c>
      <c r="C1263" t="s">
        <v>18</v>
      </c>
      <c r="D1263" t="s">
        <v>4</v>
      </c>
      <c r="E1263" s="26">
        <v>45610</v>
      </c>
      <c r="F1263" s="26">
        <v>45640</v>
      </c>
      <c r="G1263" t="s">
        <v>53</v>
      </c>
      <c r="H1263">
        <v>135</v>
      </c>
      <c r="I1263" s="26">
        <f t="shared" si="115"/>
        <v>45207</v>
      </c>
      <c r="J1263" s="26">
        <f t="shared" si="116"/>
        <v>45641</v>
      </c>
      <c r="K1263" s="26" t="str">
        <f t="shared" si="117"/>
        <v>Pro</v>
      </c>
      <c r="L1263" s="26" t="str">
        <f t="shared" si="118"/>
        <v>Monthly</v>
      </c>
      <c r="M1263" s="26">
        <f t="shared" si="119"/>
        <v>45200</v>
      </c>
      <c r="N1263" s="26">
        <f t="shared" si="120"/>
        <v>45597</v>
      </c>
      <c r="O1263" s="26">
        <f t="shared" si="120"/>
        <v>45627</v>
      </c>
      <c r="P1263" t="str">
        <f>IF(AND('Customer LTV'!$D$5&gt;=$N1263,'Customer LTV'!$D$5&lt;$O1263),"Y","N")</f>
        <v>N</v>
      </c>
      <c r="Q1263" t="str">
        <f>IF(AND('Customer LTV'!$D$6&gt;=$N1263,'Customer LTV'!$D$6&lt;$O1263),"Y","N")</f>
        <v>N</v>
      </c>
      <c r="R1263" t="str">
        <f>INDEX(customers!$F:$F,MATCH(subscriptions!$B1263,customers!$A:$A,0))</f>
        <v>Education</v>
      </c>
      <c r="S1263" t="str">
        <f>INDEX(customers!$I:$I,MATCH(subscriptions!$B1263,customers!$A:$A,0))</f>
        <v>Social Media</v>
      </c>
    </row>
    <row r="1264" spans="1:19" x14ac:dyDescent="0.25">
      <c r="A1264" t="s">
        <v>2393</v>
      </c>
      <c r="B1264" t="s">
        <v>2358</v>
      </c>
      <c r="C1264" t="s">
        <v>18</v>
      </c>
      <c r="D1264" t="s">
        <v>4</v>
      </c>
      <c r="E1264" s="26">
        <v>45641</v>
      </c>
      <c r="F1264" s="26">
        <v>45658</v>
      </c>
      <c r="G1264" t="s">
        <v>53</v>
      </c>
      <c r="H1264">
        <v>135</v>
      </c>
      <c r="I1264" s="26">
        <f t="shared" si="115"/>
        <v>45207</v>
      </c>
      <c r="J1264" s="26">
        <f t="shared" si="116"/>
        <v>45641</v>
      </c>
      <c r="K1264" s="26" t="str">
        <f t="shared" si="117"/>
        <v>Pro</v>
      </c>
      <c r="L1264" s="26" t="str">
        <f t="shared" si="118"/>
        <v>Monthly</v>
      </c>
      <c r="M1264" s="26">
        <f t="shared" si="119"/>
        <v>45200</v>
      </c>
      <c r="N1264" s="26">
        <f t="shared" si="120"/>
        <v>45627</v>
      </c>
      <c r="O1264" s="26">
        <f t="shared" si="120"/>
        <v>45658</v>
      </c>
      <c r="P1264" t="str">
        <f>IF(AND('Customer LTV'!$D$5&gt;=$N1264,'Customer LTV'!$D$5&lt;$O1264),"Y","N")</f>
        <v>N</v>
      </c>
      <c r="Q1264" t="str">
        <f>IF(AND('Customer LTV'!$D$6&gt;=$N1264,'Customer LTV'!$D$6&lt;$O1264),"Y","N")</f>
        <v>N</v>
      </c>
      <c r="R1264" t="str">
        <f>INDEX(customers!$F:$F,MATCH(subscriptions!$B1264,customers!$A:$A,0))</f>
        <v>Education</v>
      </c>
      <c r="S1264" t="str">
        <f>INDEX(customers!$I:$I,MATCH(subscriptions!$B1264,customers!$A:$A,0))</f>
        <v>Social Media</v>
      </c>
    </row>
    <row r="1265" spans="1:19" x14ac:dyDescent="0.25">
      <c r="A1265" t="s">
        <v>1610</v>
      </c>
      <c r="B1265" t="s">
        <v>1609</v>
      </c>
      <c r="C1265" t="s">
        <v>18</v>
      </c>
      <c r="D1265" t="s">
        <v>5</v>
      </c>
      <c r="E1265" s="26">
        <v>45248</v>
      </c>
      <c r="F1265" s="26">
        <v>45613</v>
      </c>
      <c r="G1265" t="s">
        <v>53</v>
      </c>
      <c r="H1265">
        <v>120</v>
      </c>
      <c r="I1265" s="26">
        <f t="shared" si="115"/>
        <v>45248</v>
      </c>
      <c r="J1265" s="26">
        <f t="shared" si="116"/>
        <v>45614</v>
      </c>
      <c r="K1265" s="26" t="str">
        <f t="shared" si="117"/>
        <v>Basic</v>
      </c>
      <c r="L1265" s="26" t="str">
        <f t="shared" si="118"/>
        <v>Monthly</v>
      </c>
      <c r="M1265" s="26">
        <f t="shared" si="119"/>
        <v>45231</v>
      </c>
      <c r="N1265" s="26">
        <f t="shared" si="120"/>
        <v>45231</v>
      </c>
      <c r="O1265" s="26">
        <f t="shared" si="120"/>
        <v>45597</v>
      </c>
      <c r="P1265" t="str">
        <f>IF(AND('Customer LTV'!$D$5&gt;=$N1265,'Customer LTV'!$D$5&lt;$O1265),"Y","N")</f>
        <v>N</v>
      </c>
      <c r="Q1265" t="str">
        <f>IF(AND('Customer LTV'!$D$6&gt;=$N1265,'Customer LTV'!$D$6&lt;$O1265),"Y","N")</f>
        <v>Y</v>
      </c>
      <c r="R1265" t="str">
        <f>INDEX(customers!$F:$F,MATCH(subscriptions!$B1265,customers!$A:$A,0))</f>
        <v>Healthcare</v>
      </c>
      <c r="S1265" t="str">
        <f>INDEX(customers!$I:$I,MATCH(subscriptions!$B1265,customers!$A:$A,0))</f>
        <v>Social Media</v>
      </c>
    </row>
    <row r="1266" spans="1:19" x14ac:dyDescent="0.25">
      <c r="A1266" t="s">
        <v>1612</v>
      </c>
      <c r="B1266" t="s">
        <v>1609</v>
      </c>
      <c r="C1266" t="s">
        <v>18</v>
      </c>
      <c r="D1266" t="s">
        <v>5</v>
      </c>
      <c r="E1266" s="26">
        <v>45614</v>
      </c>
      <c r="F1266" s="26">
        <v>45658</v>
      </c>
      <c r="G1266" t="s">
        <v>53</v>
      </c>
      <c r="H1266">
        <v>120</v>
      </c>
      <c r="I1266" s="26">
        <f t="shared" si="115"/>
        <v>45248</v>
      </c>
      <c r="J1266" s="26">
        <f t="shared" si="116"/>
        <v>45614</v>
      </c>
      <c r="K1266" s="26" t="str">
        <f t="shared" si="117"/>
        <v>Basic</v>
      </c>
      <c r="L1266" s="26" t="str">
        <f t="shared" si="118"/>
        <v>Monthly</v>
      </c>
      <c r="M1266" s="26">
        <f t="shared" si="119"/>
        <v>45231</v>
      </c>
      <c r="N1266" s="26">
        <f t="shared" si="120"/>
        <v>45597</v>
      </c>
      <c r="O1266" s="26">
        <f t="shared" si="120"/>
        <v>45658</v>
      </c>
      <c r="P1266" t="str">
        <f>IF(AND('Customer LTV'!$D$5&gt;=$N1266,'Customer LTV'!$D$5&lt;$O1266),"Y","N")</f>
        <v>N</v>
      </c>
      <c r="Q1266" t="str">
        <f>IF(AND('Customer LTV'!$D$6&gt;=$N1266,'Customer LTV'!$D$6&lt;$O1266),"Y","N")</f>
        <v>N</v>
      </c>
      <c r="R1266" t="str">
        <f>INDEX(customers!$F:$F,MATCH(subscriptions!$B1266,customers!$A:$A,0))</f>
        <v>Healthcare</v>
      </c>
      <c r="S1266" t="str">
        <f>INDEX(customers!$I:$I,MATCH(subscriptions!$B1266,customers!$A:$A,0))</f>
        <v>Social Media</v>
      </c>
    </row>
    <row r="1267" spans="1:19" x14ac:dyDescent="0.25">
      <c r="A1267" t="s">
        <v>1435</v>
      </c>
      <c r="B1267" t="s">
        <v>1434</v>
      </c>
      <c r="C1267" t="s">
        <v>17</v>
      </c>
      <c r="D1267" t="s">
        <v>5</v>
      </c>
      <c r="E1267" s="26">
        <v>45328</v>
      </c>
      <c r="F1267" s="26">
        <v>45658</v>
      </c>
      <c r="G1267" t="s">
        <v>53</v>
      </c>
      <c r="H1267">
        <v>50</v>
      </c>
      <c r="I1267" s="26">
        <f t="shared" si="115"/>
        <v>45328</v>
      </c>
      <c r="J1267" s="26">
        <f t="shared" si="116"/>
        <v>45328</v>
      </c>
      <c r="K1267" s="26" t="str">
        <f t="shared" si="117"/>
        <v>Pro</v>
      </c>
      <c r="L1267" s="26" t="str">
        <f t="shared" si="118"/>
        <v>Monthly</v>
      </c>
      <c r="M1267" s="26">
        <f t="shared" si="119"/>
        <v>45323</v>
      </c>
      <c r="N1267" s="26">
        <f t="shared" si="120"/>
        <v>45323</v>
      </c>
      <c r="O1267" s="26">
        <f t="shared" si="120"/>
        <v>45658</v>
      </c>
      <c r="P1267" t="str">
        <f>IF(AND('Customer LTV'!$D$5&gt;=$N1267,'Customer LTV'!$D$5&lt;$O1267),"Y","N")</f>
        <v>N</v>
      </c>
      <c r="Q1267" t="str">
        <f>IF(AND('Customer LTV'!$D$6&gt;=$N1267,'Customer LTV'!$D$6&lt;$O1267),"Y","N")</f>
        <v>N</v>
      </c>
      <c r="R1267" t="str">
        <f>INDEX(customers!$F:$F,MATCH(subscriptions!$B1267,customers!$A:$A,0))</f>
        <v>Other</v>
      </c>
      <c r="S1267" t="str">
        <f>INDEX(customers!$I:$I,MATCH(subscriptions!$B1267,customers!$A:$A,0))</f>
        <v>Paid Search</v>
      </c>
    </row>
    <row r="1268" spans="1:19" x14ac:dyDescent="0.25">
      <c r="A1268" t="s">
        <v>1387</v>
      </c>
      <c r="B1268" t="s">
        <v>1386</v>
      </c>
      <c r="C1268" t="s">
        <v>17</v>
      </c>
      <c r="D1268" t="s">
        <v>4</v>
      </c>
      <c r="E1268" s="26">
        <v>44872</v>
      </c>
      <c r="F1268" s="26">
        <v>44902</v>
      </c>
      <c r="G1268" t="s">
        <v>53</v>
      </c>
      <c r="H1268">
        <v>75</v>
      </c>
      <c r="I1268" s="26">
        <f t="shared" si="115"/>
        <v>44872</v>
      </c>
      <c r="J1268" s="26">
        <f t="shared" si="116"/>
        <v>45244</v>
      </c>
      <c r="K1268" s="26" t="str">
        <f t="shared" si="117"/>
        <v>Basic</v>
      </c>
      <c r="L1268" s="26" t="str">
        <f t="shared" si="118"/>
        <v>Monthly</v>
      </c>
      <c r="M1268" s="26">
        <f t="shared" si="119"/>
        <v>44866</v>
      </c>
      <c r="N1268" s="26">
        <f t="shared" si="120"/>
        <v>44866</v>
      </c>
      <c r="O1268" s="26">
        <f t="shared" si="120"/>
        <v>44896</v>
      </c>
      <c r="P1268" t="str">
        <f>IF(AND('Customer LTV'!$D$5&gt;=$N1268,'Customer LTV'!$D$5&lt;$O1268),"Y","N")</f>
        <v>N</v>
      </c>
      <c r="Q1268" t="str">
        <f>IF(AND('Customer LTV'!$D$6&gt;=$N1268,'Customer LTV'!$D$6&lt;$O1268),"Y","N")</f>
        <v>N</v>
      </c>
      <c r="R1268" t="str">
        <f>INDEX(customers!$F:$F,MATCH(subscriptions!$B1268,customers!$A:$A,0))</f>
        <v>Tech</v>
      </c>
      <c r="S1268" t="str">
        <f>INDEX(customers!$I:$I,MATCH(subscriptions!$B1268,customers!$A:$A,0))</f>
        <v>Social Media</v>
      </c>
    </row>
    <row r="1269" spans="1:19" x14ac:dyDescent="0.25">
      <c r="A1269" t="s">
        <v>1390</v>
      </c>
      <c r="B1269" t="s">
        <v>1386</v>
      </c>
      <c r="C1269" t="s">
        <v>17</v>
      </c>
      <c r="D1269" t="s">
        <v>4</v>
      </c>
      <c r="E1269" s="26">
        <v>44903</v>
      </c>
      <c r="F1269" s="26">
        <v>44933</v>
      </c>
      <c r="G1269" t="s">
        <v>53</v>
      </c>
      <c r="H1269">
        <v>75</v>
      </c>
      <c r="I1269" s="26">
        <f t="shared" si="115"/>
        <v>44872</v>
      </c>
      <c r="J1269" s="26">
        <f t="shared" si="116"/>
        <v>45244</v>
      </c>
      <c r="K1269" s="26" t="str">
        <f t="shared" si="117"/>
        <v>Basic</v>
      </c>
      <c r="L1269" s="26" t="str">
        <f t="shared" si="118"/>
        <v>Monthly</v>
      </c>
      <c r="M1269" s="26">
        <f t="shared" si="119"/>
        <v>44866</v>
      </c>
      <c r="N1269" s="26">
        <f t="shared" si="120"/>
        <v>44896</v>
      </c>
      <c r="O1269" s="26">
        <f t="shared" si="120"/>
        <v>44927</v>
      </c>
      <c r="P1269" t="str">
        <f>IF(AND('Customer LTV'!$D$5&gt;=$N1269,'Customer LTV'!$D$5&lt;$O1269),"Y","N")</f>
        <v>N</v>
      </c>
      <c r="Q1269" t="str">
        <f>IF(AND('Customer LTV'!$D$6&gt;=$N1269,'Customer LTV'!$D$6&lt;$O1269),"Y","N")</f>
        <v>N</v>
      </c>
      <c r="R1269" t="str">
        <f>INDEX(customers!$F:$F,MATCH(subscriptions!$B1269,customers!$A:$A,0))</f>
        <v>Tech</v>
      </c>
      <c r="S1269" t="str">
        <f>INDEX(customers!$I:$I,MATCH(subscriptions!$B1269,customers!$A:$A,0))</f>
        <v>Social Media</v>
      </c>
    </row>
    <row r="1270" spans="1:19" x14ac:dyDescent="0.25">
      <c r="A1270" t="s">
        <v>1392</v>
      </c>
      <c r="B1270" t="s">
        <v>1386</v>
      </c>
      <c r="C1270" t="s">
        <v>17</v>
      </c>
      <c r="D1270" t="s">
        <v>4</v>
      </c>
      <c r="E1270" s="26">
        <v>44934</v>
      </c>
      <c r="F1270" s="26">
        <v>44964</v>
      </c>
      <c r="G1270" t="s">
        <v>53</v>
      </c>
      <c r="H1270">
        <v>75</v>
      </c>
      <c r="I1270" s="26">
        <f t="shared" si="115"/>
        <v>44872</v>
      </c>
      <c r="J1270" s="26">
        <f t="shared" si="116"/>
        <v>45244</v>
      </c>
      <c r="K1270" s="26" t="str">
        <f t="shared" si="117"/>
        <v>Basic</v>
      </c>
      <c r="L1270" s="26" t="str">
        <f t="shared" si="118"/>
        <v>Monthly</v>
      </c>
      <c r="M1270" s="26">
        <f t="shared" si="119"/>
        <v>44866</v>
      </c>
      <c r="N1270" s="26">
        <f t="shared" si="120"/>
        <v>44927</v>
      </c>
      <c r="O1270" s="26">
        <f t="shared" si="120"/>
        <v>44958</v>
      </c>
      <c r="P1270" t="str">
        <f>IF(AND('Customer LTV'!$D$5&gt;=$N1270,'Customer LTV'!$D$5&lt;$O1270),"Y","N")</f>
        <v>Y</v>
      </c>
      <c r="Q1270" t="str">
        <f>IF(AND('Customer LTV'!$D$6&gt;=$N1270,'Customer LTV'!$D$6&lt;$O1270),"Y","N")</f>
        <v>N</v>
      </c>
      <c r="R1270" t="str">
        <f>INDEX(customers!$F:$F,MATCH(subscriptions!$B1270,customers!$A:$A,0))</f>
        <v>Tech</v>
      </c>
      <c r="S1270" t="str">
        <f>INDEX(customers!$I:$I,MATCH(subscriptions!$B1270,customers!$A:$A,0))</f>
        <v>Social Media</v>
      </c>
    </row>
    <row r="1271" spans="1:19" x14ac:dyDescent="0.25">
      <c r="A1271" t="s">
        <v>1394</v>
      </c>
      <c r="B1271" t="s">
        <v>1386</v>
      </c>
      <c r="C1271" t="s">
        <v>17</v>
      </c>
      <c r="D1271" t="s">
        <v>4</v>
      </c>
      <c r="E1271" s="26">
        <v>44965</v>
      </c>
      <c r="F1271" s="26">
        <v>44995</v>
      </c>
      <c r="G1271" t="s">
        <v>53</v>
      </c>
      <c r="H1271">
        <v>75</v>
      </c>
      <c r="I1271" s="26">
        <f t="shared" si="115"/>
        <v>44872</v>
      </c>
      <c r="J1271" s="26">
        <f t="shared" si="116"/>
        <v>45244</v>
      </c>
      <c r="K1271" s="26" t="str">
        <f t="shared" si="117"/>
        <v>Basic</v>
      </c>
      <c r="L1271" s="26" t="str">
        <f t="shared" si="118"/>
        <v>Monthly</v>
      </c>
      <c r="M1271" s="26">
        <f t="shared" si="119"/>
        <v>44866</v>
      </c>
      <c r="N1271" s="26">
        <f t="shared" si="120"/>
        <v>44958</v>
      </c>
      <c r="O1271" s="26">
        <f t="shared" si="120"/>
        <v>44986</v>
      </c>
      <c r="P1271" t="str">
        <f>IF(AND('Customer LTV'!$D$5&gt;=$N1271,'Customer LTV'!$D$5&lt;$O1271),"Y","N")</f>
        <v>N</v>
      </c>
      <c r="Q1271" t="str">
        <f>IF(AND('Customer LTV'!$D$6&gt;=$N1271,'Customer LTV'!$D$6&lt;$O1271),"Y","N")</f>
        <v>N</v>
      </c>
      <c r="R1271" t="str">
        <f>INDEX(customers!$F:$F,MATCH(subscriptions!$B1271,customers!$A:$A,0))</f>
        <v>Tech</v>
      </c>
      <c r="S1271" t="str">
        <f>INDEX(customers!$I:$I,MATCH(subscriptions!$B1271,customers!$A:$A,0))</f>
        <v>Social Media</v>
      </c>
    </row>
    <row r="1272" spans="1:19" x14ac:dyDescent="0.25">
      <c r="A1272" t="s">
        <v>1397</v>
      </c>
      <c r="B1272" t="s">
        <v>1386</v>
      </c>
      <c r="C1272" t="s">
        <v>17</v>
      </c>
      <c r="D1272" t="s">
        <v>4</v>
      </c>
      <c r="E1272" s="26">
        <v>44996</v>
      </c>
      <c r="F1272" s="26">
        <v>45026</v>
      </c>
      <c r="G1272" t="s">
        <v>55</v>
      </c>
      <c r="H1272">
        <v>75</v>
      </c>
      <c r="I1272" s="26">
        <f t="shared" si="115"/>
        <v>44872</v>
      </c>
      <c r="J1272" s="26">
        <f t="shared" si="116"/>
        <v>45244</v>
      </c>
      <c r="K1272" s="26" t="str">
        <f t="shared" si="117"/>
        <v>Basic</v>
      </c>
      <c r="L1272" s="26" t="str">
        <f t="shared" si="118"/>
        <v>Monthly</v>
      </c>
      <c r="M1272" s="26">
        <f t="shared" si="119"/>
        <v>44866</v>
      </c>
      <c r="N1272" s="26">
        <f t="shared" si="120"/>
        <v>44986</v>
      </c>
      <c r="O1272" s="26">
        <f t="shared" si="120"/>
        <v>45017</v>
      </c>
      <c r="P1272" t="str">
        <f>IF(AND('Customer LTV'!$D$5&gt;=$N1272,'Customer LTV'!$D$5&lt;$O1272),"Y","N")</f>
        <v>N</v>
      </c>
      <c r="Q1272" t="str">
        <f>IF(AND('Customer LTV'!$D$6&gt;=$N1272,'Customer LTV'!$D$6&lt;$O1272),"Y","N")</f>
        <v>N</v>
      </c>
      <c r="R1272" t="str">
        <f>INDEX(customers!$F:$F,MATCH(subscriptions!$B1272,customers!$A:$A,0))</f>
        <v>Tech</v>
      </c>
      <c r="S1272" t="str">
        <f>INDEX(customers!$I:$I,MATCH(subscriptions!$B1272,customers!$A:$A,0))</f>
        <v>Social Media</v>
      </c>
    </row>
    <row r="1273" spans="1:19" x14ac:dyDescent="0.25">
      <c r="A1273" t="s">
        <v>1399</v>
      </c>
      <c r="B1273" t="s">
        <v>1386</v>
      </c>
      <c r="C1273" t="s">
        <v>18</v>
      </c>
      <c r="D1273" t="s">
        <v>4</v>
      </c>
      <c r="E1273" s="26">
        <v>45027</v>
      </c>
      <c r="F1273" s="26">
        <v>45057</v>
      </c>
      <c r="G1273" t="s">
        <v>54</v>
      </c>
      <c r="H1273">
        <v>135</v>
      </c>
      <c r="I1273" s="26">
        <f t="shared" si="115"/>
        <v>44872</v>
      </c>
      <c r="J1273" s="26">
        <f t="shared" si="116"/>
        <v>45244</v>
      </c>
      <c r="K1273" s="26" t="str">
        <f t="shared" si="117"/>
        <v>Basic</v>
      </c>
      <c r="L1273" s="26" t="str">
        <f t="shared" si="118"/>
        <v>Monthly</v>
      </c>
      <c r="M1273" s="26">
        <f t="shared" si="119"/>
        <v>44866</v>
      </c>
      <c r="N1273" s="26">
        <f t="shared" si="120"/>
        <v>45017</v>
      </c>
      <c r="O1273" s="26">
        <f t="shared" si="120"/>
        <v>45047</v>
      </c>
      <c r="P1273" t="str">
        <f>IF(AND('Customer LTV'!$D$5&gt;=$N1273,'Customer LTV'!$D$5&lt;$O1273),"Y","N")</f>
        <v>N</v>
      </c>
      <c r="Q1273" t="str">
        <f>IF(AND('Customer LTV'!$D$6&gt;=$N1273,'Customer LTV'!$D$6&lt;$O1273),"Y","N")</f>
        <v>N</v>
      </c>
      <c r="R1273" t="str">
        <f>INDEX(customers!$F:$F,MATCH(subscriptions!$B1273,customers!$A:$A,0))</f>
        <v>Tech</v>
      </c>
      <c r="S1273" t="str">
        <f>INDEX(customers!$I:$I,MATCH(subscriptions!$B1273,customers!$A:$A,0))</f>
        <v>Social Media</v>
      </c>
    </row>
    <row r="1274" spans="1:19" x14ac:dyDescent="0.25">
      <c r="A1274" t="s">
        <v>1402</v>
      </c>
      <c r="B1274" t="s">
        <v>1386</v>
      </c>
      <c r="C1274" t="s">
        <v>17</v>
      </c>
      <c r="D1274" t="s">
        <v>4</v>
      </c>
      <c r="E1274" s="26">
        <v>45058</v>
      </c>
      <c r="F1274" s="26">
        <v>45088</v>
      </c>
      <c r="G1274" t="s">
        <v>53</v>
      </c>
      <c r="H1274">
        <v>75</v>
      </c>
      <c r="I1274" s="26">
        <f t="shared" si="115"/>
        <v>44872</v>
      </c>
      <c r="J1274" s="26">
        <f t="shared" si="116"/>
        <v>45244</v>
      </c>
      <c r="K1274" s="26" t="str">
        <f t="shared" si="117"/>
        <v>Basic</v>
      </c>
      <c r="L1274" s="26" t="str">
        <f t="shared" si="118"/>
        <v>Monthly</v>
      </c>
      <c r="M1274" s="26">
        <f t="shared" si="119"/>
        <v>44866</v>
      </c>
      <c r="N1274" s="26">
        <f t="shared" si="120"/>
        <v>45047</v>
      </c>
      <c r="O1274" s="26">
        <f t="shared" si="120"/>
        <v>45078</v>
      </c>
      <c r="P1274" t="str">
        <f>IF(AND('Customer LTV'!$D$5&gt;=$N1274,'Customer LTV'!$D$5&lt;$O1274),"Y","N")</f>
        <v>N</v>
      </c>
      <c r="Q1274" t="str">
        <f>IF(AND('Customer LTV'!$D$6&gt;=$N1274,'Customer LTV'!$D$6&lt;$O1274),"Y","N")</f>
        <v>N</v>
      </c>
      <c r="R1274" t="str">
        <f>INDEX(customers!$F:$F,MATCH(subscriptions!$B1274,customers!$A:$A,0))</f>
        <v>Tech</v>
      </c>
      <c r="S1274" t="str">
        <f>INDEX(customers!$I:$I,MATCH(subscriptions!$B1274,customers!$A:$A,0))</f>
        <v>Social Media</v>
      </c>
    </row>
    <row r="1275" spans="1:19" x14ac:dyDescent="0.25">
      <c r="A1275" t="s">
        <v>1404</v>
      </c>
      <c r="B1275" t="s">
        <v>1386</v>
      </c>
      <c r="C1275" t="s">
        <v>17</v>
      </c>
      <c r="D1275" t="s">
        <v>4</v>
      </c>
      <c r="E1275" s="26">
        <v>45089</v>
      </c>
      <c r="F1275" s="26">
        <v>45119</v>
      </c>
      <c r="G1275" t="s">
        <v>53</v>
      </c>
      <c r="H1275">
        <v>75</v>
      </c>
      <c r="I1275" s="26">
        <f t="shared" si="115"/>
        <v>44872</v>
      </c>
      <c r="J1275" s="26">
        <f t="shared" si="116"/>
        <v>45244</v>
      </c>
      <c r="K1275" s="26" t="str">
        <f t="shared" si="117"/>
        <v>Basic</v>
      </c>
      <c r="L1275" s="26" t="str">
        <f t="shared" si="118"/>
        <v>Monthly</v>
      </c>
      <c r="M1275" s="26">
        <f t="shared" si="119"/>
        <v>44866</v>
      </c>
      <c r="N1275" s="26">
        <f t="shared" si="120"/>
        <v>45078</v>
      </c>
      <c r="O1275" s="26">
        <f t="shared" si="120"/>
        <v>45108</v>
      </c>
      <c r="P1275" t="str">
        <f>IF(AND('Customer LTV'!$D$5&gt;=$N1275,'Customer LTV'!$D$5&lt;$O1275),"Y","N")</f>
        <v>N</v>
      </c>
      <c r="Q1275" t="str">
        <f>IF(AND('Customer LTV'!$D$6&gt;=$N1275,'Customer LTV'!$D$6&lt;$O1275),"Y","N")</f>
        <v>N</v>
      </c>
      <c r="R1275" t="str">
        <f>INDEX(customers!$F:$F,MATCH(subscriptions!$B1275,customers!$A:$A,0))</f>
        <v>Tech</v>
      </c>
      <c r="S1275" t="str">
        <f>INDEX(customers!$I:$I,MATCH(subscriptions!$B1275,customers!$A:$A,0))</f>
        <v>Social Media</v>
      </c>
    </row>
    <row r="1276" spans="1:19" x14ac:dyDescent="0.25">
      <c r="A1276" t="s">
        <v>1407</v>
      </c>
      <c r="B1276" t="s">
        <v>1386</v>
      </c>
      <c r="C1276" t="s">
        <v>17</v>
      </c>
      <c r="D1276" t="s">
        <v>4</v>
      </c>
      <c r="E1276" s="26">
        <v>45120</v>
      </c>
      <c r="F1276" s="26">
        <v>45150</v>
      </c>
      <c r="G1276" t="s">
        <v>53</v>
      </c>
      <c r="H1276">
        <v>75</v>
      </c>
      <c r="I1276" s="26">
        <f t="shared" si="115"/>
        <v>44872</v>
      </c>
      <c r="J1276" s="26">
        <f t="shared" si="116"/>
        <v>45244</v>
      </c>
      <c r="K1276" s="26" t="str">
        <f t="shared" si="117"/>
        <v>Basic</v>
      </c>
      <c r="L1276" s="26" t="str">
        <f t="shared" si="118"/>
        <v>Monthly</v>
      </c>
      <c r="M1276" s="26">
        <f t="shared" si="119"/>
        <v>44866</v>
      </c>
      <c r="N1276" s="26">
        <f t="shared" si="120"/>
        <v>45108</v>
      </c>
      <c r="O1276" s="26">
        <f t="shared" si="120"/>
        <v>45139</v>
      </c>
      <c r="P1276" t="str">
        <f>IF(AND('Customer LTV'!$D$5&gt;=$N1276,'Customer LTV'!$D$5&lt;$O1276),"Y","N")</f>
        <v>N</v>
      </c>
      <c r="Q1276" t="str">
        <f>IF(AND('Customer LTV'!$D$6&gt;=$N1276,'Customer LTV'!$D$6&lt;$O1276),"Y","N")</f>
        <v>N</v>
      </c>
      <c r="R1276" t="str">
        <f>INDEX(customers!$F:$F,MATCH(subscriptions!$B1276,customers!$A:$A,0))</f>
        <v>Tech</v>
      </c>
      <c r="S1276" t="str">
        <f>INDEX(customers!$I:$I,MATCH(subscriptions!$B1276,customers!$A:$A,0))</f>
        <v>Social Media</v>
      </c>
    </row>
    <row r="1277" spans="1:19" x14ac:dyDescent="0.25">
      <c r="A1277" t="s">
        <v>1409</v>
      </c>
      <c r="B1277" t="s">
        <v>1386</v>
      </c>
      <c r="C1277" t="s">
        <v>17</v>
      </c>
      <c r="D1277" t="s">
        <v>4</v>
      </c>
      <c r="E1277" s="26">
        <v>45151</v>
      </c>
      <c r="F1277" s="26">
        <v>45181</v>
      </c>
      <c r="G1277" t="s">
        <v>53</v>
      </c>
      <c r="H1277">
        <v>75</v>
      </c>
      <c r="I1277" s="26">
        <f t="shared" si="115"/>
        <v>44872</v>
      </c>
      <c r="J1277" s="26">
        <f t="shared" si="116"/>
        <v>45244</v>
      </c>
      <c r="K1277" s="26" t="str">
        <f t="shared" si="117"/>
        <v>Basic</v>
      </c>
      <c r="L1277" s="26" t="str">
        <f t="shared" si="118"/>
        <v>Monthly</v>
      </c>
      <c r="M1277" s="26">
        <f t="shared" si="119"/>
        <v>44866</v>
      </c>
      <c r="N1277" s="26">
        <f t="shared" si="120"/>
        <v>45139</v>
      </c>
      <c r="O1277" s="26">
        <f t="shared" si="120"/>
        <v>45170</v>
      </c>
      <c r="P1277" t="str">
        <f>IF(AND('Customer LTV'!$D$5&gt;=$N1277,'Customer LTV'!$D$5&lt;$O1277),"Y","N")</f>
        <v>N</v>
      </c>
      <c r="Q1277" t="str">
        <f>IF(AND('Customer LTV'!$D$6&gt;=$N1277,'Customer LTV'!$D$6&lt;$O1277),"Y","N")</f>
        <v>N</v>
      </c>
      <c r="R1277" t="str">
        <f>INDEX(customers!$F:$F,MATCH(subscriptions!$B1277,customers!$A:$A,0))</f>
        <v>Tech</v>
      </c>
      <c r="S1277" t="str">
        <f>INDEX(customers!$I:$I,MATCH(subscriptions!$B1277,customers!$A:$A,0))</f>
        <v>Social Media</v>
      </c>
    </row>
    <row r="1278" spans="1:19" x14ac:dyDescent="0.25">
      <c r="A1278" t="s">
        <v>1411</v>
      </c>
      <c r="B1278" t="s">
        <v>1386</v>
      </c>
      <c r="C1278" t="s">
        <v>17</v>
      </c>
      <c r="D1278" t="s">
        <v>4</v>
      </c>
      <c r="E1278" s="26">
        <v>45182</v>
      </c>
      <c r="F1278" s="26">
        <v>45212</v>
      </c>
      <c r="G1278" t="s">
        <v>53</v>
      </c>
      <c r="H1278">
        <v>75</v>
      </c>
      <c r="I1278" s="26">
        <f t="shared" si="115"/>
        <v>44872</v>
      </c>
      <c r="J1278" s="26">
        <f t="shared" si="116"/>
        <v>45244</v>
      </c>
      <c r="K1278" s="26" t="str">
        <f t="shared" si="117"/>
        <v>Basic</v>
      </c>
      <c r="L1278" s="26" t="str">
        <f t="shared" si="118"/>
        <v>Monthly</v>
      </c>
      <c r="M1278" s="26">
        <f t="shared" si="119"/>
        <v>44866</v>
      </c>
      <c r="N1278" s="26">
        <f t="shared" si="120"/>
        <v>45170</v>
      </c>
      <c r="O1278" s="26">
        <f t="shared" si="120"/>
        <v>45200</v>
      </c>
      <c r="P1278" t="str">
        <f>IF(AND('Customer LTV'!$D$5&gt;=$N1278,'Customer LTV'!$D$5&lt;$O1278),"Y","N")</f>
        <v>N</v>
      </c>
      <c r="Q1278" t="str">
        <f>IF(AND('Customer LTV'!$D$6&gt;=$N1278,'Customer LTV'!$D$6&lt;$O1278),"Y","N")</f>
        <v>N</v>
      </c>
      <c r="R1278" t="str">
        <f>INDEX(customers!$F:$F,MATCH(subscriptions!$B1278,customers!$A:$A,0))</f>
        <v>Tech</v>
      </c>
      <c r="S1278" t="str">
        <f>INDEX(customers!$I:$I,MATCH(subscriptions!$B1278,customers!$A:$A,0))</f>
        <v>Social Media</v>
      </c>
    </row>
    <row r="1279" spans="1:19" x14ac:dyDescent="0.25">
      <c r="A1279" t="s">
        <v>1414</v>
      </c>
      <c r="B1279" t="s">
        <v>1386</v>
      </c>
      <c r="C1279" t="s">
        <v>17</v>
      </c>
      <c r="D1279" t="s">
        <v>4</v>
      </c>
      <c r="E1279" s="26">
        <v>45213</v>
      </c>
      <c r="F1279" s="26">
        <v>45243</v>
      </c>
      <c r="G1279" t="s">
        <v>53</v>
      </c>
      <c r="H1279">
        <v>75</v>
      </c>
      <c r="I1279" s="26">
        <f t="shared" si="115"/>
        <v>44872</v>
      </c>
      <c r="J1279" s="26">
        <f t="shared" si="116"/>
        <v>45244</v>
      </c>
      <c r="K1279" s="26" t="str">
        <f t="shared" si="117"/>
        <v>Basic</v>
      </c>
      <c r="L1279" s="26" t="str">
        <f t="shared" si="118"/>
        <v>Monthly</v>
      </c>
      <c r="M1279" s="26">
        <f t="shared" si="119"/>
        <v>44866</v>
      </c>
      <c r="N1279" s="26">
        <f t="shared" si="120"/>
        <v>45200</v>
      </c>
      <c r="O1279" s="26">
        <f t="shared" si="120"/>
        <v>45231</v>
      </c>
      <c r="P1279" t="str">
        <f>IF(AND('Customer LTV'!$D$5&gt;=$N1279,'Customer LTV'!$D$5&lt;$O1279),"Y","N")</f>
        <v>N</v>
      </c>
      <c r="Q1279" t="str">
        <f>IF(AND('Customer LTV'!$D$6&gt;=$N1279,'Customer LTV'!$D$6&lt;$O1279),"Y","N")</f>
        <v>N</v>
      </c>
      <c r="R1279" t="str">
        <f>INDEX(customers!$F:$F,MATCH(subscriptions!$B1279,customers!$A:$A,0))</f>
        <v>Tech</v>
      </c>
      <c r="S1279" t="str">
        <f>INDEX(customers!$I:$I,MATCH(subscriptions!$B1279,customers!$A:$A,0))</f>
        <v>Social Media</v>
      </c>
    </row>
    <row r="1280" spans="1:19" x14ac:dyDescent="0.25">
      <c r="A1280" t="s">
        <v>1416</v>
      </c>
      <c r="B1280" t="s">
        <v>1386</v>
      </c>
      <c r="C1280" t="s">
        <v>17</v>
      </c>
      <c r="D1280" t="s">
        <v>4</v>
      </c>
      <c r="E1280" s="26">
        <v>45244</v>
      </c>
      <c r="F1280" s="26">
        <v>45267</v>
      </c>
      <c r="G1280" t="s">
        <v>56</v>
      </c>
      <c r="H1280">
        <v>75</v>
      </c>
      <c r="I1280" s="26">
        <f t="shared" si="115"/>
        <v>44872</v>
      </c>
      <c r="J1280" s="26">
        <f t="shared" si="116"/>
        <v>45244</v>
      </c>
      <c r="K1280" s="26" t="str">
        <f t="shared" si="117"/>
        <v>Basic</v>
      </c>
      <c r="L1280" s="26" t="str">
        <f t="shared" si="118"/>
        <v>Monthly</v>
      </c>
      <c r="M1280" s="26">
        <f t="shared" si="119"/>
        <v>44866</v>
      </c>
      <c r="N1280" s="26">
        <f t="shared" si="120"/>
        <v>45231</v>
      </c>
      <c r="O1280" s="26">
        <f t="shared" si="120"/>
        <v>45261</v>
      </c>
      <c r="P1280" t="str">
        <f>IF(AND('Customer LTV'!$D$5&gt;=$N1280,'Customer LTV'!$D$5&lt;$O1280),"Y","N")</f>
        <v>N</v>
      </c>
      <c r="Q1280" t="str">
        <f>IF(AND('Customer LTV'!$D$6&gt;=$N1280,'Customer LTV'!$D$6&lt;$O1280),"Y","N")</f>
        <v>N</v>
      </c>
      <c r="R1280" t="str">
        <f>INDEX(customers!$F:$F,MATCH(subscriptions!$B1280,customers!$A:$A,0))</f>
        <v>Tech</v>
      </c>
      <c r="S1280" t="str">
        <f>INDEX(customers!$I:$I,MATCH(subscriptions!$B1280,customers!$A:$A,0))</f>
        <v>Social Media</v>
      </c>
    </row>
    <row r="1281" spans="1:19" x14ac:dyDescent="0.25">
      <c r="A1281" t="s">
        <v>2611</v>
      </c>
      <c r="B1281" t="s">
        <v>2610</v>
      </c>
      <c r="C1281" t="s">
        <v>17</v>
      </c>
      <c r="D1281" t="s">
        <v>4</v>
      </c>
      <c r="E1281" s="26">
        <v>45429</v>
      </c>
      <c r="F1281" s="26">
        <v>45459</v>
      </c>
      <c r="G1281" t="s">
        <v>53</v>
      </c>
      <c r="H1281">
        <v>75</v>
      </c>
      <c r="I1281" s="26">
        <f t="shared" si="115"/>
        <v>45429</v>
      </c>
      <c r="J1281" s="26">
        <f t="shared" si="116"/>
        <v>45491</v>
      </c>
      <c r="K1281" s="26" t="str">
        <f t="shared" si="117"/>
        <v>Pro</v>
      </c>
      <c r="L1281" s="26" t="str">
        <f t="shared" si="118"/>
        <v>Monthly</v>
      </c>
      <c r="M1281" s="26">
        <f t="shared" si="119"/>
        <v>45413</v>
      </c>
      <c r="N1281" s="26">
        <f t="shared" si="120"/>
        <v>45413</v>
      </c>
      <c r="O1281" s="26">
        <f t="shared" si="120"/>
        <v>45444</v>
      </c>
      <c r="P1281" t="str">
        <f>IF(AND('Customer LTV'!$D$5&gt;=$N1281,'Customer LTV'!$D$5&lt;$O1281),"Y","N")</f>
        <v>N</v>
      </c>
      <c r="Q1281" t="str">
        <f>IF(AND('Customer LTV'!$D$6&gt;=$N1281,'Customer LTV'!$D$6&lt;$O1281),"Y","N")</f>
        <v>N</v>
      </c>
      <c r="R1281" t="str">
        <f>INDEX(customers!$F:$F,MATCH(subscriptions!$B1281,customers!$A:$A,0))</f>
        <v>Healthcare</v>
      </c>
      <c r="S1281" t="str">
        <f>INDEX(customers!$I:$I,MATCH(subscriptions!$B1281,customers!$A:$A,0))</f>
        <v>Email</v>
      </c>
    </row>
    <row r="1282" spans="1:19" x14ac:dyDescent="0.25">
      <c r="A1282" t="s">
        <v>2613</v>
      </c>
      <c r="B1282" t="s">
        <v>2610</v>
      </c>
      <c r="C1282" t="s">
        <v>17</v>
      </c>
      <c r="D1282" t="s">
        <v>4</v>
      </c>
      <c r="E1282" s="26">
        <v>45460</v>
      </c>
      <c r="F1282" s="26">
        <v>45490</v>
      </c>
      <c r="G1282" t="s">
        <v>53</v>
      </c>
      <c r="H1282">
        <v>75</v>
      </c>
      <c r="I1282" s="26">
        <f t="shared" ref="I1282:I1345" si="121">_xlfn.MINIFS($E:$E,$B:$B,B1282)</f>
        <v>45429</v>
      </c>
      <c r="J1282" s="26">
        <f t="shared" ref="J1282:J1345" si="122">_xlfn.MAXIFS($E:$E,$B:$B,B1282)</f>
        <v>45491</v>
      </c>
      <c r="K1282" s="26" t="str">
        <f t="shared" si="117"/>
        <v>Pro</v>
      </c>
      <c r="L1282" s="26" t="str">
        <f t="shared" si="118"/>
        <v>Monthly</v>
      </c>
      <c r="M1282" s="26">
        <f t="shared" si="119"/>
        <v>45413</v>
      </c>
      <c r="N1282" s="26">
        <f t="shared" si="120"/>
        <v>45444</v>
      </c>
      <c r="O1282" s="26">
        <f t="shared" si="120"/>
        <v>45474</v>
      </c>
      <c r="P1282" t="str">
        <f>IF(AND('Customer LTV'!$D$5&gt;=$N1282,'Customer LTV'!$D$5&lt;$O1282),"Y","N")</f>
        <v>N</v>
      </c>
      <c r="Q1282" t="str">
        <f>IF(AND('Customer LTV'!$D$6&gt;=$N1282,'Customer LTV'!$D$6&lt;$O1282),"Y","N")</f>
        <v>N</v>
      </c>
      <c r="R1282" t="str">
        <f>INDEX(customers!$F:$F,MATCH(subscriptions!$B1282,customers!$A:$A,0))</f>
        <v>Healthcare</v>
      </c>
      <c r="S1282" t="str">
        <f>INDEX(customers!$I:$I,MATCH(subscriptions!$B1282,customers!$A:$A,0))</f>
        <v>Email</v>
      </c>
    </row>
    <row r="1283" spans="1:19" x14ac:dyDescent="0.25">
      <c r="A1283" t="s">
        <v>2616</v>
      </c>
      <c r="B1283" t="s">
        <v>2610</v>
      </c>
      <c r="C1283" t="s">
        <v>17</v>
      </c>
      <c r="D1283" t="s">
        <v>4</v>
      </c>
      <c r="E1283" s="26">
        <v>45491</v>
      </c>
      <c r="F1283" s="26">
        <v>45500</v>
      </c>
      <c r="G1283" t="s">
        <v>56</v>
      </c>
      <c r="H1283">
        <v>75</v>
      </c>
      <c r="I1283" s="26">
        <f t="shared" si="121"/>
        <v>45429</v>
      </c>
      <c r="J1283" s="26">
        <f t="shared" si="122"/>
        <v>45491</v>
      </c>
      <c r="K1283" s="26" t="str">
        <f t="shared" ref="K1283:K1346" si="123">INDEX($C:$C,MATCH($I1283,$E:$E,0))</f>
        <v>Pro</v>
      </c>
      <c r="L1283" s="26" t="str">
        <f t="shared" ref="L1283:L1346" si="124">INDEX($D:$D,MATCH($I1283,$E:$E,0))</f>
        <v>Monthly</v>
      </c>
      <c r="M1283" s="26">
        <f t="shared" ref="M1283:M1346" si="125">EOMONTH(I1283,-1)+1</f>
        <v>45413</v>
      </c>
      <c r="N1283" s="26">
        <f t="shared" si="120"/>
        <v>45474</v>
      </c>
      <c r="O1283" s="26">
        <f t="shared" si="120"/>
        <v>45474</v>
      </c>
      <c r="P1283" t="str">
        <f>IF(AND('Customer LTV'!$D$5&gt;=$N1283,'Customer LTV'!$D$5&lt;$O1283),"Y","N")</f>
        <v>N</v>
      </c>
      <c r="Q1283" t="str">
        <f>IF(AND('Customer LTV'!$D$6&gt;=$N1283,'Customer LTV'!$D$6&lt;$O1283),"Y","N")</f>
        <v>N</v>
      </c>
      <c r="R1283" t="str">
        <f>INDEX(customers!$F:$F,MATCH(subscriptions!$B1283,customers!$A:$A,0))</f>
        <v>Healthcare</v>
      </c>
      <c r="S1283" t="str">
        <f>INDEX(customers!$I:$I,MATCH(subscriptions!$B1283,customers!$A:$A,0))</f>
        <v>Email</v>
      </c>
    </row>
    <row r="1284" spans="1:19" x14ac:dyDescent="0.25">
      <c r="A1284" t="s">
        <v>3708</v>
      </c>
      <c r="B1284" t="s">
        <v>3707</v>
      </c>
      <c r="C1284" t="s">
        <v>17</v>
      </c>
      <c r="D1284" t="s">
        <v>4</v>
      </c>
      <c r="E1284" s="26">
        <v>45449</v>
      </c>
      <c r="F1284" s="26">
        <v>45479</v>
      </c>
      <c r="G1284" t="s">
        <v>53</v>
      </c>
      <c r="H1284">
        <v>75</v>
      </c>
      <c r="I1284" s="26">
        <f t="shared" si="121"/>
        <v>45449</v>
      </c>
      <c r="J1284" s="26">
        <f t="shared" si="122"/>
        <v>45635</v>
      </c>
      <c r="K1284" s="26" t="str">
        <f t="shared" si="123"/>
        <v>Pro</v>
      </c>
      <c r="L1284" s="26" t="str">
        <f t="shared" si="124"/>
        <v>Monthly</v>
      </c>
      <c r="M1284" s="26">
        <f t="shared" si="125"/>
        <v>45444</v>
      </c>
      <c r="N1284" s="26">
        <f t="shared" si="120"/>
        <v>45444</v>
      </c>
      <c r="O1284" s="26">
        <f t="shared" si="120"/>
        <v>45474</v>
      </c>
      <c r="P1284" t="str">
        <f>IF(AND('Customer LTV'!$D$5&gt;=$N1284,'Customer LTV'!$D$5&lt;$O1284),"Y","N")</f>
        <v>N</v>
      </c>
      <c r="Q1284" t="str">
        <f>IF(AND('Customer LTV'!$D$6&gt;=$N1284,'Customer LTV'!$D$6&lt;$O1284),"Y","N")</f>
        <v>N</v>
      </c>
      <c r="R1284" t="str">
        <f>INDEX(customers!$F:$F,MATCH(subscriptions!$B1284,customers!$A:$A,0))</f>
        <v>Tech</v>
      </c>
      <c r="S1284" t="str">
        <f>INDEX(customers!$I:$I,MATCH(subscriptions!$B1284,customers!$A:$A,0))</f>
        <v>Email</v>
      </c>
    </row>
    <row r="1285" spans="1:19" x14ac:dyDescent="0.25">
      <c r="A1285" t="s">
        <v>3711</v>
      </c>
      <c r="B1285" t="s">
        <v>3707</v>
      </c>
      <c r="C1285" t="s">
        <v>17</v>
      </c>
      <c r="D1285" t="s">
        <v>4</v>
      </c>
      <c r="E1285" s="26">
        <v>45480</v>
      </c>
      <c r="F1285" s="26">
        <v>45510</v>
      </c>
      <c r="G1285" t="s">
        <v>53</v>
      </c>
      <c r="H1285">
        <v>75</v>
      </c>
      <c r="I1285" s="26">
        <f t="shared" si="121"/>
        <v>45449</v>
      </c>
      <c r="J1285" s="26">
        <f t="shared" si="122"/>
        <v>45635</v>
      </c>
      <c r="K1285" s="26" t="str">
        <f t="shared" si="123"/>
        <v>Pro</v>
      </c>
      <c r="L1285" s="26" t="str">
        <f t="shared" si="124"/>
        <v>Monthly</v>
      </c>
      <c r="M1285" s="26">
        <f t="shared" si="125"/>
        <v>45444</v>
      </c>
      <c r="N1285" s="26">
        <f t="shared" si="120"/>
        <v>45474</v>
      </c>
      <c r="O1285" s="26">
        <f t="shared" si="120"/>
        <v>45505</v>
      </c>
      <c r="P1285" t="str">
        <f>IF(AND('Customer LTV'!$D$5&gt;=$N1285,'Customer LTV'!$D$5&lt;$O1285),"Y","N")</f>
        <v>N</v>
      </c>
      <c r="Q1285" t="str">
        <f>IF(AND('Customer LTV'!$D$6&gt;=$N1285,'Customer LTV'!$D$6&lt;$O1285),"Y","N")</f>
        <v>N</v>
      </c>
      <c r="R1285" t="str">
        <f>INDEX(customers!$F:$F,MATCH(subscriptions!$B1285,customers!$A:$A,0))</f>
        <v>Tech</v>
      </c>
      <c r="S1285" t="str">
        <f>INDEX(customers!$I:$I,MATCH(subscriptions!$B1285,customers!$A:$A,0))</f>
        <v>Email</v>
      </c>
    </row>
    <row r="1286" spans="1:19" x14ac:dyDescent="0.25">
      <c r="A1286" t="s">
        <v>3713</v>
      </c>
      <c r="B1286" t="s">
        <v>3707</v>
      </c>
      <c r="C1286" t="s">
        <v>17</v>
      </c>
      <c r="D1286" t="s">
        <v>4</v>
      </c>
      <c r="E1286" s="26">
        <v>45511</v>
      </c>
      <c r="F1286" s="26">
        <v>45541</v>
      </c>
      <c r="G1286" t="s">
        <v>53</v>
      </c>
      <c r="H1286">
        <v>75</v>
      </c>
      <c r="I1286" s="26">
        <f t="shared" si="121"/>
        <v>45449</v>
      </c>
      <c r="J1286" s="26">
        <f t="shared" si="122"/>
        <v>45635</v>
      </c>
      <c r="K1286" s="26" t="str">
        <f t="shared" si="123"/>
        <v>Pro</v>
      </c>
      <c r="L1286" s="26" t="str">
        <f t="shared" si="124"/>
        <v>Monthly</v>
      </c>
      <c r="M1286" s="26">
        <f t="shared" si="125"/>
        <v>45444</v>
      </c>
      <c r="N1286" s="26">
        <f t="shared" si="120"/>
        <v>45505</v>
      </c>
      <c r="O1286" s="26">
        <f t="shared" si="120"/>
        <v>45536</v>
      </c>
      <c r="P1286" t="str">
        <f>IF(AND('Customer LTV'!$D$5&gt;=$N1286,'Customer LTV'!$D$5&lt;$O1286),"Y","N")</f>
        <v>N</v>
      </c>
      <c r="Q1286" t="str">
        <f>IF(AND('Customer LTV'!$D$6&gt;=$N1286,'Customer LTV'!$D$6&lt;$O1286),"Y","N")</f>
        <v>N</v>
      </c>
      <c r="R1286" t="str">
        <f>INDEX(customers!$F:$F,MATCH(subscriptions!$B1286,customers!$A:$A,0))</f>
        <v>Tech</v>
      </c>
      <c r="S1286" t="str">
        <f>INDEX(customers!$I:$I,MATCH(subscriptions!$B1286,customers!$A:$A,0))</f>
        <v>Email</v>
      </c>
    </row>
    <row r="1287" spans="1:19" x14ac:dyDescent="0.25">
      <c r="A1287" t="s">
        <v>3715</v>
      </c>
      <c r="B1287" t="s">
        <v>3707</v>
      </c>
      <c r="C1287" t="s">
        <v>17</v>
      </c>
      <c r="D1287" t="s">
        <v>4</v>
      </c>
      <c r="E1287" s="26">
        <v>45542</v>
      </c>
      <c r="F1287" s="26">
        <v>45572</v>
      </c>
      <c r="G1287" t="s">
        <v>53</v>
      </c>
      <c r="H1287">
        <v>75</v>
      </c>
      <c r="I1287" s="26">
        <f t="shared" si="121"/>
        <v>45449</v>
      </c>
      <c r="J1287" s="26">
        <f t="shared" si="122"/>
        <v>45635</v>
      </c>
      <c r="K1287" s="26" t="str">
        <f t="shared" si="123"/>
        <v>Pro</v>
      </c>
      <c r="L1287" s="26" t="str">
        <f t="shared" si="124"/>
        <v>Monthly</v>
      </c>
      <c r="M1287" s="26">
        <f t="shared" si="125"/>
        <v>45444</v>
      </c>
      <c r="N1287" s="26">
        <f t="shared" si="120"/>
        <v>45536</v>
      </c>
      <c r="O1287" s="26">
        <f t="shared" si="120"/>
        <v>45566</v>
      </c>
      <c r="P1287" t="str">
        <f>IF(AND('Customer LTV'!$D$5&gt;=$N1287,'Customer LTV'!$D$5&lt;$O1287),"Y","N")</f>
        <v>N</v>
      </c>
      <c r="Q1287" t="str">
        <f>IF(AND('Customer LTV'!$D$6&gt;=$N1287,'Customer LTV'!$D$6&lt;$O1287),"Y","N")</f>
        <v>N</v>
      </c>
      <c r="R1287" t="str">
        <f>INDEX(customers!$F:$F,MATCH(subscriptions!$B1287,customers!$A:$A,0))</f>
        <v>Tech</v>
      </c>
      <c r="S1287" t="str">
        <f>INDEX(customers!$I:$I,MATCH(subscriptions!$B1287,customers!$A:$A,0))</f>
        <v>Email</v>
      </c>
    </row>
    <row r="1288" spans="1:19" x14ac:dyDescent="0.25">
      <c r="A1288" t="s">
        <v>3718</v>
      </c>
      <c r="B1288" t="s">
        <v>3707</v>
      </c>
      <c r="C1288" t="s">
        <v>17</v>
      </c>
      <c r="D1288" t="s">
        <v>4</v>
      </c>
      <c r="E1288" s="26">
        <v>45573</v>
      </c>
      <c r="F1288" s="26">
        <v>45603</v>
      </c>
      <c r="G1288" t="s">
        <v>55</v>
      </c>
      <c r="H1288">
        <v>75</v>
      </c>
      <c r="I1288" s="26">
        <f t="shared" si="121"/>
        <v>45449</v>
      </c>
      <c r="J1288" s="26">
        <f t="shared" si="122"/>
        <v>45635</v>
      </c>
      <c r="K1288" s="26" t="str">
        <f t="shared" si="123"/>
        <v>Pro</v>
      </c>
      <c r="L1288" s="26" t="str">
        <f t="shared" si="124"/>
        <v>Monthly</v>
      </c>
      <c r="M1288" s="26">
        <f t="shared" si="125"/>
        <v>45444</v>
      </c>
      <c r="N1288" s="26">
        <f t="shared" si="120"/>
        <v>45566</v>
      </c>
      <c r="O1288" s="26">
        <f t="shared" si="120"/>
        <v>45597</v>
      </c>
      <c r="P1288" t="str">
        <f>IF(AND('Customer LTV'!$D$5&gt;=$N1288,'Customer LTV'!$D$5&lt;$O1288),"Y","N")</f>
        <v>N</v>
      </c>
      <c r="Q1288" t="str">
        <f>IF(AND('Customer LTV'!$D$6&gt;=$N1288,'Customer LTV'!$D$6&lt;$O1288),"Y","N")</f>
        <v>N</v>
      </c>
      <c r="R1288" t="str">
        <f>INDEX(customers!$F:$F,MATCH(subscriptions!$B1288,customers!$A:$A,0))</f>
        <v>Tech</v>
      </c>
      <c r="S1288" t="str">
        <f>INDEX(customers!$I:$I,MATCH(subscriptions!$B1288,customers!$A:$A,0))</f>
        <v>Email</v>
      </c>
    </row>
    <row r="1289" spans="1:19" x14ac:dyDescent="0.25">
      <c r="A1289" t="s">
        <v>3720</v>
      </c>
      <c r="B1289" t="s">
        <v>3707</v>
      </c>
      <c r="C1289" t="s">
        <v>18</v>
      </c>
      <c r="D1289" t="s">
        <v>4</v>
      </c>
      <c r="E1289" s="26">
        <v>45604</v>
      </c>
      <c r="F1289" s="26">
        <v>45634</v>
      </c>
      <c r="G1289" t="s">
        <v>53</v>
      </c>
      <c r="H1289">
        <v>135</v>
      </c>
      <c r="I1289" s="26">
        <f t="shared" si="121"/>
        <v>45449</v>
      </c>
      <c r="J1289" s="26">
        <f t="shared" si="122"/>
        <v>45635</v>
      </c>
      <c r="K1289" s="26" t="str">
        <f t="shared" si="123"/>
        <v>Pro</v>
      </c>
      <c r="L1289" s="26" t="str">
        <f t="shared" si="124"/>
        <v>Monthly</v>
      </c>
      <c r="M1289" s="26">
        <f t="shared" si="125"/>
        <v>45444</v>
      </c>
      <c r="N1289" s="26">
        <f t="shared" si="120"/>
        <v>45597</v>
      </c>
      <c r="O1289" s="26">
        <f t="shared" si="120"/>
        <v>45627</v>
      </c>
      <c r="P1289" t="str">
        <f>IF(AND('Customer LTV'!$D$5&gt;=$N1289,'Customer LTV'!$D$5&lt;$O1289),"Y","N")</f>
        <v>N</v>
      </c>
      <c r="Q1289" t="str">
        <f>IF(AND('Customer LTV'!$D$6&gt;=$N1289,'Customer LTV'!$D$6&lt;$O1289),"Y","N")</f>
        <v>N</v>
      </c>
      <c r="R1289" t="str">
        <f>INDEX(customers!$F:$F,MATCH(subscriptions!$B1289,customers!$A:$A,0))</f>
        <v>Tech</v>
      </c>
      <c r="S1289" t="str">
        <f>INDEX(customers!$I:$I,MATCH(subscriptions!$B1289,customers!$A:$A,0))</f>
        <v>Email</v>
      </c>
    </row>
    <row r="1290" spans="1:19" x14ac:dyDescent="0.25">
      <c r="A1290" t="s">
        <v>3723</v>
      </c>
      <c r="B1290" t="s">
        <v>3707</v>
      </c>
      <c r="C1290" t="s">
        <v>18</v>
      </c>
      <c r="D1290" t="s">
        <v>4</v>
      </c>
      <c r="E1290" s="26">
        <v>45635</v>
      </c>
      <c r="F1290" s="26">
        <v>45658</v>
      </c>
      <c r="G1290" t="s">
        <v>53</v>
      </c>
      <c r="H1290">
        <v>135</v>
      </c>
      <c r="I1290" s="26">
        <f t="shared" si="121"/>
        <v>45449</v>
      </c>
      <c r="J1290" s="26">
        <f t="shared" si="122"/>
        <v>45635</v>
      </c>
      <c r="K1290" s="26" t="str">
        <f t="shared" si="123"/>
        <v>Pro</v>
      </c>
      <c r="L1290" s="26" t="str">
        <f t="shared" si="124"/>
        <v>Monthly</v>
      </c>
      <c r="M1290" s="26">
        <f t="shared" si="125"/>
        <v>45444</v>
      </c>
      <c r="N1290" s="26">
        <f t="shared" si="120"/>
        <v>45627</v>
      </c>
      <c r="O1290" s="26">
        <f t="shared" si="120"/>
        <v>45658</v>
      </c>
      <c r="P1290" t="str">
        <f>IF(AND('Customer LTV'!$D$5&gt;=$N1290,'Customer LTV'!$D$5&lt;$O1290),"Y","N")</f>
        <v>N</v>
      </c>
      <c r="Q1290" t="str">
        <f>IF(AND('Customer LTV'!$D$6&gt;=$N1290,'Customer LTV'!$D$6&lt;$O1290),"Y","N")</f>
        <v>N</v>
      </c>
      <c r="R1290" t="str">
        <f>INDEX(customers!$F:$F,MATCH(subscriptions!$B1290,customers!$A:$A,0))</f>
        <v>Tech</v>
      </c>
      <c r="S1290" t="str">
        <f>INDEX(customers!$I:$I,MATCH(subscriptions!$B1290,customers!$A:$A,0))</f>
        <v>Email</v>
      </c>
    </row>
    <row r="1291" spans="1:19" x14ac:dyDescent="0.25">
      <c r="A1291" t="s">
        <v>3194</v>
      </c>
      <c r="B1291" t="s">
        <v>3193</v>
      </c>
      <c r="C1291" t="s">
        <v>18</v>
      </c>
      <c r="D1291" t="s">
        <v>4</v>
      </c>
      <c r="E1291" s="26">
        <v>44981</v>
      </c>
      <c r="F1291" s="26">
        <v>45011</v>
      </c>
      <c r="G1291" t="s">
        <v>53</v>
      </c>
      <c r="H1291">
        <v>135</v>
      </c>
      <c r="I1291" s="26">
        <f t="shared" si="121"/>
        <v>44981</v>
      </c>
      <c r="J1291" s="26">
        <f t="shared" si="122"/>
        <v>45508</v>
      </c>
      <c r="K1291" s="26" t="str">
        <f t="shared" si="123"/>
        <v>Pro</v>
      </c>
      <c r="L1291" s="26" t="str">
        <f t="shared" si="124"/>
        <v>Monthly</v>
      </c>
      <c r="M1291" s="26">
        <f t="shared" si="125"/>
        <v>44958</v>
      </c>
      <c r="N1291" s="26">
        <f t="shared" si="120"/>
        <v>44958</v>
      </c>
      <c r="O1291" s="26">
        <f t="shared" si="120"/>
        <v>44986</v>
      </c>
      <c r="P1291" t="str">
        <f>IF(AND('Customer LTV'!$D$5&gt;=$N1291,'Customer LTV'!$D$5&lt;$O1291),"Y","N")</f>
        <v>N</v>
      </c>
      <c r="Q1291" t="str">
        <f>IF(AND('Customer LTV'!$D$6&gt;=$N1291,'Customer LTV'!$D$6&lt;$O1291),"Y","N")</f>
        <v>N</v>
      </c>
      <c r="R1291" t="str">
        <f>INDEX(customers!$F:$F,MATCH(subscriptions!$B1291,customers!$A:$A,0))</f>
        <v>Retail</v>
      </c>
      <c r="S1291" t="str">
        <f>INDEX(customers!$I:$I,MATCH(subscriptions!$B1291,customers!$A:$A,0))</f>
        <v>Social Media</v>
      </c>
    </row>
    <row r="1292" spans="1:19" x14ac:dyDescent="0.25">
      <c r="A1292" t="s">
        <v>3197</v>
      </c>
      <c r="B1292" t="s">
        <v>3193</v>
      </c>
      <c r="C1292" t="s">
        <v>18</v>
      </c>
      <c r="D1292" t="s">
        <v>4</v>
      </c>
      <c r="E1292" s="26">
        <v>45012</v>
      </c>
      <c r="F1292" s="26">
        <v>45042</v>
      </c>
      <c r="G1292" t="s">
        <v>53</v>
      </c>
      <c r="H1292">
        <v>135</v>
      </c>
      <c r="I1292" s="26">
        <f t="shared" si="121"/>
        <v>44981</v>
      </c>
      <c r="J1292" s="26">
        <f t="shared" si="122"/>
        <v>45508</v>
      </c>
      <c r="K1292" s="26" t="str">
        <f t="shared" si="123"/>
        <v>Pro</v>
      </c>
      <c r="L1292" s="26" t="str">
        <f t="shared" si="124"/>
        <v>Monthly</v>
      </c>
      <c r="M1292" s="26">
        <f t="shared" si="125"/>
        <v>44958</v>
      </c>
      <c r="N1292" s="26">
        <f t="shared" si="120"/>
        <v>44986</v>
      </c>
      <c r="O1292" s="26">
        <f t="shared" si="120"/>
        <v>45017</v>
      </c>
      <c r="P1292" t="str">
        <f>IF(AND('Customer LTV'!$D$5&gt;=$N1292,'Customer LTV'!$D$5&lt;$O1292),"Y","N")</f>
        <v>N</v>
      </c>
      <c r="Q1292" t="str">
        <f>IF(AND('Customer LTV'!$D$6&gt;=$N1292,'Customer LTV'!$D$6&lt;$O1292),"Y","N")</f>
        <v>N</v>
      </c>
      <c r="R1292" t="str">
        <f>INDEX(customers!$F:$F,MATCH(subscriptions!$B1292,customers!$A:$A,0))</f>
        <v>Retail</v>
      </c>
      <c r="S1292" t="str">
        <f>INDEX(customers!$I:$I,MATCH(subscriptions!$B1292,customers!$A:$A,0))</f>
        <v>Social Media</v>
      </c>
    </row>
    <row r="1293" spans="1:19" x14ac:dyDescent="0.25">
      <c r="A1293" t="s">
        <v>3199</v>
      </c>
      <c r="B1293" t="s">
        <v>3193</v>
      </c>
      <c r="C1293" t="s">
        <v>18</v>
      </c>
      <c r="D1293" t="s">
        <v>4</v>
      </c>
      <c r="E1293" s="26">
        <v>45043</v>
      </c>
      <c r="F1293" s="26">
        <v>45073</v>
      </c>
      <c r="G1293" t="s">
        <v>53</v>
      </c>
      <c r="H1293">
        <v>135</v>
      </c>
      <c r="I1293" s="26">
        <f t="shared" si="121"/>
        <v>44981</v>
      </c>
      <c r="J1293" s="26">
        <f t="shared" si="122"/>
        <v>45508</v>
      </c>
      <c r="K1293" s="26" t="str">
        <f t="shared" si="123"/>
        <v>Pro</v>
      </c>
      <c r="L1293" s="26" t="str">
        <f t="shared" si="124"/>
        <v>Monthly</v>
      </c>
      <c r="M1293" s="26">
        <f t="shared" si="125"/>
        <v>44958</v>
      </c>
      <c r="N1293" s="26">
        <f t="shared" si="120"/>
        <v>45017</v>
      </c>
      <c r="O1293" s="26">
        <f t="shared" si="120"/>
        <v>45047</v>
      </c>
      <c r="P1293" t="str">
        <f>IF(AND('Customer LTV'!$D$5&gt;=$N1293,'Customer LTV'!$D$5&lt;$O1293),"Y","N")</f>
        <v>N</v>
      </c>
      <c r="Q1293" t="str">
        <f>IF(AND('Customer LTV'!$D$6&gt;=$N1293,'Customer LTV'!$D$6&lt;$O1293),"Y","N")</f>
        <v>N</v>
      </c>
      <c r="R1293" t="str">
        <f>INDEX(customers!$F:$F,MATCH(subscriptions!$B1293,customers!$A:$A,0))</f>
        <v>Retail</v>
      </c>
      <c r="S1293" t="str">
        <f>INDEX(customers!$I:$I,MATCH(subscriptions!$B1293,customers!$A:$A,0))</f>
        <v>Social Media</v>
      </c>
    </row>
    <row r="1294" spans="1:19" x14ac:dyDescent="0.25">
      <c r="A1294" t="s">
        <v>3202</v>
      </c>
      <c r="B1294" t="s">
        <v>3193</v>
      </c>
      <c r="C1294" t="s">
        <v>18</v>
      </c>
      <c r="D1294" t="s">
        <v>4</v>
      </c>
      <c r="E1294" s="26">
        <v>45074</v>
      </c>
      <c r="F1294" s="26">
        <v>45104</v>
      </c>
      <c r="G1294" t="s">
        <v>53</v>
      </c>
      <c r="H1294">
        <v>135</v>
      </c>
      <c r="I1294" s="26">
        <f t="shared" si="121"/>
        <v>44981</v>
      </c>
      <c r="J1294" s="26">
        <f t="shared" si="122"/>
        <v>45508</v>
      </c>
      <c r="K1294" s="26" t="str">
        <f t="shared" si="123"/>
        <v>Pro</v>
      </c>
      <c r="L1294" s="26" t="str">
        <f t="shared" si="124"/>
        <v>Monthly</v>
      </c>
      <c r="M1294" s="26">
        <f t="shared" si="125"/>
        <v>44958</v>
      </c>
      <c r="N1294" s="26">
        <f t="shared" si="120"/>
        <v>45047</v>
      </c>
      <c r="O1294" s="26">
        <f t="shared" si="120"/>
        <v>45078</v>
      </c>
      <c r="P1294" t="str">
        <f>IF(AND('Customer LTV'!$D$5&gt;=$N1294,'Customer LTV'!$D$5&lt;$O1294),"Y","N")</f>
        <v>N</v>
      </c>
      <c r="Q1294" t="str">
        <f>IF(AND('Customer LTV'!$D$6&gt;=$N1294,'Customer LTV'!$D$6&lt;$O1294),"Y","N")</f>
        <v>N</v>
      </c>
      <c r="R1294" t="str">
        <f>INDEX(customers!$F:$F,MATCH(subscriptions!$B1294,customers!$A:$A,0))</f>
        <v>Retail</v>
      </c>
      <c r="S1294" t="str">
        <f>INDEX(customers!$I:$I,MATCH(subscriptions!$B1294,customers!$A:$A,0))</f>
        <v>Social Media</v>
      </c>
    </row>
    <row r="1295" spans="1:19" x14ac:dyDescent="0.25">
      <c r="A1295" t="s">
        <v>3204</v>
      </c>
      <c r="B1295" t="s">
        <v>3193</v>
      </c>
      <c r="C1295" t="s">
        <v>18</v>
      </c>
      <c r="D1295" t="s">
        <v>4</v>
      </c>
      <c r="E1295" s="26">
        <v>45105</v>
      </c>
      <c r="F1295" s="26">
        <v>45135</v>
      </c>
      <c r="G1295" t="s">
        <v>53</v>
      </c>
      <c r="H1295">
        <v>135</v>
      </c>
      <c r="I1295" s="26">
        <f t="shared" si="121"/>
        <v>44981</v>
      </c>
      <c r="J1295" s="26">
        <f t="shared" si="122"/>
        <v>45508</v>
      </c>
      <c r="K1295" s="26" t="str">
        <f t="shared" si="123"/>
        <v>Pro</v>
      </c>
      <c r="L1295" s="26" t="str">
        <f t="shared" si="124"/>
        <v>Monthly</v>
      </c>
      <c r="M1295" s="26">
        <f t="shared" si="125"/>
        <v>44958</v>
      </c>
      <c r="N1295" s="26">
        <f t="shared" si="120"/>
        <v>45078</v>
      </c>
      <c r="O1295" s="26">
        <f t="shared" si="120"/>
        <v>45108</v>
      </c>
      <c r="P1295" t="str">
        <f>IF(AND('Customer LTV'!$D$5&gt;=$N1295,'Customer LTV'!$D$5&lt;$O1295),"Y","N")</f>
        <v>N</v>
      </c>
      <c r="Q1295" t="str">
        <f>IF(AND('Customer LTV'!$D$6&gt;=$N1295,'Customer LTV'!$D$6&lt;$O1295),"Y","N")</f>
        <v>N</v>
      </c>
      <c r="R1295" t="str">
        <f>INDEX(customers!$F:$F,MATCH(subscriptions!$B1295,customers!$A:$A,0))</f>
        <v>Retail</v>
      </c>
      <c r="S1295" t="str">
        <f>INDEX(customers!$I:$I,MATCH(subscriptions!$B1295,customers!$A:$A,0))</f>
        <v>Social Media</v>
      </c>
    </row>
    <row r="1296" spans="1:19" x14ac:dyDescent="0.25">
      <c r="A1296" t="s">
        <v>3207</v>
      </c>
      <c r="B1296" t="s">
        <v>3193</v>
      </c>
      <c r="C1296" t="s">
        <v>18</v>
      </c>
      <c r="D1296" t="s">
        <v>4</v>
      </c>
      <c r="E1296" s="26">
        <v>45136</v>
      </c>
      <c r="F1296" s="26">
        <v>45166</v>
      </c>
      <c r="G1296" t="s">
        <v>54</v>
      </c>
      <c r="H1296">
        <v>135</v>
      </c>
      <c r="I1296" s="26">
        <f t="shared" si="121"/>
        <v>44981</v>
      </c>
      <c r="J1296" s="26">
        <f t="shared" si="122"/>
        <v>45508</v>
      </c>
      <c r="K1296" s="26" t="str">
        <f t="shared" si="123"/>
        <v>Pro</v>
      </c>
      <c r="L1296" s="26" t="str">
        <f t="shared" si="124"/>
        <v>Monthly</v>
      </c>
      <c r="M1296" s="26">
        <f t="shared" si="125"/>
        <v>44958</v>
      </c>
      <c r="N1296" s="26">
        <f t="shared" si="120"/>
        <v>45108</v>
      </c>
      <c r="O1296" s="26">
        <f t="shared" si="120"/>
        <v>45139</v>
      </c>
      <c r="P1296" t="str">
        <f>IF(AND('Customer LTV'!$D$5&gt;=$N1296,'Customer LTV'!$D$5&lt;$O1296),"Y","N")</f>
        <v>N</v>
      </c>
      <c r="Q1296" t="str">
        <f>IF(AND('Customer LTV'!$D$6&gt;=$N1296,'Customer LTV'!$D$6&lt;$O1296),"Y","N")</f>
        <v>N</v>
      </c>
      <c r="R1296" t="str">
        <f>INDEX(customers!$F:$F,MATCH(subscriptions!$B1296,customers!$A:$A,0))</f>
        <v>Retail</v>
      </c>
      <c r="S1296" t="str">
        <f>INDEX(customers!$I:$I,MATCH(subscriptions!$B1296,customers!$A:$A,0))</f>
        <v>Social Media</v>
      </c>
    </row>
    <row r="1297" spans="1:19" x14ac:dyDescent="0.25">
      <c r="A1297" t="s">
        <v>3209</v>
      </c>
      <c r="B1297" t="s">
        <v>3193</v>
      </c>
      <c r="C1297" t="s">
        <v>17</v>
      </c>
      <c r="D1297" t="s">
        <v>4</v>
      </c>
      <c r="E1297" s="26">
        <v>45167</v>
      </c>
      <c r="F1297" s="26">
        <v>45197</v>
      </c>
      <c r="G1297" t="s">
        <v>53</v>
      </c>
      <c r="H1297">
        <v>75</v>
      </c>
      <c r="I1297" s="26">
        <f t="shared" si="121"/>
        <v>44981</v>
      </c>
      <c r="J1297" s="26">
        <f t="shared" si="122"/>
        <v>45508</v>
      </c>
      <c r="K1297" s="26" t="str">
        <f t="shared" si="123"/>
        <v>Pro</v>
      </c>
      <c r="L1297" s="26" t="str">
        <f t="shared" si="124"/>
        <v>Monthly</v>
      </c>
      <c r="M1297" s="26">
        <f t="shared" si="125"/>
        <v>44958</v>
      </c>
      <c r="N1297" s="26">
        <f t="shared" si="120"/>
        <v>45139</v>
      </c>
      <c r="O1297" s="26">
        <f t="shared" si="120"/>
        <v>45170</v>
      </c>
      <c r="P1297" t="str">
        <f>IF(AND('Customer LTV'!$D$5&gt;=$N1297,'Customer LTV'!$D$5&lt;$O1297),"Y","N")</f>
        <v>N</v>
      </c>
      <c r="Q1297" t="str">
        <f>IF(AND('Customer LTV'!$D$6&gt;=$N1297,'Customer LTV'!$D$6&lt;$O1297),"Y","N")</f>
        <v>N</v>
      </c>
      <c r="R1297" t="str">
        <f>INDEX(customers!$F:$F,MATCH(subscriptions!$B1297,customers!$A:$A,0))</f>
        <v>Retail</v>
      </c>
      <c r="S1297" t="str">
        <f>INDEX(customers!$I:$I,MATCH(subscriptions!$B1297,customers!$A:$A,0))</f>
        <v>Social Media</v>
      </c>
    </row>
    <row r="1298" spans="1:19" x14ac:dyDescent="0.25">
      <c r="A1298" t="s">
        <v>3211</v>
      </c>
      <c r="B1298" t="s">
        <v>3193</v>
      </c>
      <c r="C1298" t="s">
        <v>17</v>
      </c>
      <c r="D1298" t="s">
        <v>4</v>
      </c>
      <c r="E1298" s="26">
        <v>45198</v>
      </c>
      <c r="F1298" s="26">
        <v>45228</v>
      </c>
      <c r="G1298" t="s">
        <v>53</v>
      </c>
      <c r="H1298">
        <v>75</v>
      </c>
      <c r="I1298" s="26">
        <f t="shared" si="121"/>
        <v>44981</v>
      </c>
      <c r="J1298" s="26">
        <f t="shared" si="122"/>
        <v>45508</v>
      </c>
      <c r="K1298" s="26" t="str">
        <f t="shared" si="123"/>
        <v>Pro</v>
      </c>
      <c r="L1298" s="26" t="str">
        <f t="shared" si="124"/>
        <v>Monthly</v>
      </c>
      <c r="M1298" s="26">
        <f t="shared" si="125"/>
        <v>44958</v>
      </c>
      <c r="N1298" s="26">
        <f t="shared" si="120"/>
        <v>45170</v>
      </c>
      <c r="O1298" s="26">
        <f t="shared" si="120"/>
        <v>45200</v>
      </c>
      <c r="P1298" t="str">
        <f>IF(AND('Customer LTV'!$D$5&gt;=$N1298,'Customer LTV'!$D$5&lt;$O1298),"Y","N")</f>
        <v>N</v>
      </c>
      <c r="Q1298" t="str">
        <f>IF(AND('Customer LTV'!$D$6&gt;=$N1298,'Customer LTV'!$D$6&lt;$O1298),"Y","N")</f>
        <v>N</v>
      </c>
      <c r="R1298" t="str">
        <f>INDEX(customers!$F:$F,MATCH(subscriptions!$B1298,customers!$A:$A,0))</f>
        <v>Retail</v>
      </c>
      <c r="S1298" t="str">
        <f>INDEX(customers!$I:$I,MATCH(subscriptions!$B1298,customers!$A:$A,0))</f>
        <v>Social Media</v>
      </c>
    </row>
    <row r="1299" spans="1:19" x14ac:dyDescent="0.25">
      <c r="A1299" t="s">
        <v>3214</v>
      </c>
      <c r="B1299" t="s">
        <v>3193</v>
      </c>
      <c r="C1299" t="s">
        <v>17</v>
      </c>
      <c r="D1299" t="s">
        <v>4</v>
      </c>
      <c r="E1299" s="26">
        <v>45229</v>
      </c>
      <c r="F1299" s="26">
        <v>45259</v>
      </c>
      <c r="G1299" t="s">
        <v>53</v>
      </c>
      <c r="H1299">
        <v>75</v>
      </c>
      <c r="I1299" s="26">
        <f t="shared" si="121"/>
        <v>44981</v>
      </c>
      <c r="J1299" s="26">
        <f t="shared" si="122"/>
        <v>45508</v>
      </c>
      <c r="K1299" s="26" t="str">
        <f t="shared" si="123"/>
        <v>Pro</v>
      </c>
      <c r="L1299" s="26" t="str">
        <f t="shared" si="124"/>
        <v>Monthly</v>
      </c>
      <c r="M1299" s="26">
        <f t="shared" si="125"/>
        <v>44958</v>
      </c>
      <c r="N1299" s="26">
        <f t="shared" ref="N1299:O1362" si="126">EOMONTH(E1299,-1)+1</f>
        <v>45200</v>
      </c>
      <c r="O1299" s="26">
        <f t="shared" si="126"/>
        <v>45231</v>
      </c>
      <c r="P1299" t="str">
        <f>IF(AND('Customer LTV'!$D$5&gt;=$N1299,'Customer LTV'!$D$5&lt;$O1299),"Y","N")</f>
        <v>N</v>
      </c>
      <c r="Q1299" t="str">
        <f>IF(AND('Customer LTV'!$D$6&gt;=$N1299,'Customer LTV'!$D$6&lt;$O1299),"Y","N")</f>
        <v>N</v>
      </c>
      <c r="R1299" t="str">
        <f>INDEX(customers!$F:$F,MATCH(subscriptions!$B1299,customers!$A:$A,0))</f>
        <v>Retail</v>
      </c>
      <c r="S1299" t="str">
        <f>INDEX(customers!$I:$I,MATCH(subscriptions!$B1299,customers!$A:$A,0))</f>
        <v>Social Media</v>
      </c>
    </row>
    <row r="1300" spans="1:19" x14ac:dyDescent="0.25">
      <c r="A1300" t="s">
        <v>3216</v>
      </c>
      <c r="B1300" t="s">
        <v>3193</v>
      </c>
      <c r="C1300" t="s">
        <v>17</v>
      </c>
      <c r="D1300" t="s">
        <v>4</v>
      </c>
      <c r="E1300" s="26">
        <v>45260</v>
      </c>
      <c r="F1300" s="26">
        <v>45290</v>
      </c>
      <c r="G1300" t="s">
        <v>53</v>
      </c>
      <c r="H1300">
        <v>75</v>
      </c>
      <c r="I1300" s="26">
        <f t="shared" si="121"/>
        <v>44981</v>
      </c>
      <c r="J1300" s="26">
        <f t="shared" si="122"/>
        <v>45508</v>
      </c>
      <c r="K1300" s="26" t="str">
        <f t="shared" si="123"/>
        <v>Pro</v>
      </c>
      <c r="L1300" s="26" t="str">
        <f t="shared" si="124"/>
        <v>Monthly</v>
      </c>
      <c r="M1300" s="26">
        <f t="shared" si="125"/>
        <v>44958</v>
      </c>
      <c r="N1300" s="26">
        <f t="shared" si="126"/>
        <v>45231</v>
      </c>
      <c r="O1300" s="26">
        <f t="shared" si="126"/>
        <v>45261</v>
      </c>
      <c r="P1300" t="str">
        <f>IF(AND('Customer LTV'!$D$5&gt;=$N1300,'Customer LTV'!$D$5&lt;$O1300),"Y","N")</f>
        <v>N</v>
      </c>
      <c r="Q1300" t="str">
        <f>IF(AND('Customer LTV'!$D$6&gt;=$N1300,'Customer LTV'!$D$6&lt;$O1300),"Y","N")</f>
        <v>N</v>
      </c>
      <c r="R1300" t="str">
        <f>INDEX(customers!$F:$F,MATCH(subscriptions!$B1300,customers!$A:$A,0))</f>
        <v>Retail</v>
      </c>
      <c r="S1300" t="str">
        <f>INDEX(customers!$I:$I,MATCH(subscriptions!$B1300,customers!$A:$A,0))</f>
        <v>Social Media</v>
      </c>
    </row>
    <row r="1301" spans="1:19" x14ac:dyDescent="0.25">
      <c r="A1301" t="s">
        <v>3219</v>
      </c>
      <c r="B1301" t="s">
        <v>3193</v>
      </c>
      <c r="C1301" t="s">
        <v>17</v>
      </c>
      <c r="D1301" t="s">
        <v>4</v>
      </c>
      <c r="E1301" s="26">
        <v>45291</v>
      </c>
      <c r="F1301" s="26">
        <v>45321</v>
      </c>
      <c r="G1301" t="s">
        <v>53</v>
      </c>
      <c r="H1301">
        <v>75</v>
      </c>
      <c r="I1301" s="26">
        <f t="shared" si="121"/>
        <v>44981</v>
      </c>
      <c r="J1301" s="26">
        <f t="shared" si="122"/>
        <v>45508</v>
      </c>
      <c r="K1301" s="26" t="str">
        <f t="shared" si="123"/>
        <v>Pro</v>
      </c>
      <c r="L1301" s="26" t="str">
        <f t="shared" si="124"/>
        <v>Monthly</v>
      </c>
      <c r="M1301" s="26">
        <f t="shared" si="125"/>
        <v>44958</v>
      </c>
      <c r="N1301" s="26">
        <f t="shared" si="126"/>
        <v>45261</v>
      </c>
      <c r="O1301" s="26">
        <f t="shared" si="126"/>
        <v>45292</v>
      </c>
      <c r="P1301" t="str">
        <f>IF(AND('Customer LTV'!$D$5&gt;=$N1301,'Customer LTV'!$D$5&lt;$O1301),"Y","N")</f>
        <v>N</v>
      </c>
      <c r="Q1301" t="str">
        <f>IF(AND('Customer LTV'!$D$6&gt;=$N1301,'Customer LTV'!$D$6&lt;$O1301),"Y","N")</f>
        <v>Y</v>
      </c>
      <c r="R1301" t="str">
        <f>INDEX(customers!$F:$F,MATCH(subscriptions!$B1301,customers!$A:$A,0))</f>
        <v>Retail</v>
      </c>
      <c r="S1301" t="str">
        <f>INDEX(customers!$I:$I,MATCH(subscriptions!$B1301,customers!$A:$A,0))</f>
        <v>Social Media</v>
      </c>
    </row>
    <row r="1302" spans="1:19" x14ac:dyDescent="0.25">
      <c r="A1302" t="s">
        <v>3221</v>
      </c>
      <c r="B1302" t="s">
        <v>3193</v>
      </c>
      <c r="C1302" t="s">
        <v>17</v>
      </c>
      <c r="D1302" t="s">
        <v>4</v>
      </c>
      <c r="E1302" s="26">
        <v>45322</v>
      </c>
      <c r="F1302" s="26">
        <v>45352</v>
      </c>
      <c r="G1302" t="s">
        <v>53</v>
      </c>
      <c r="H1302">
        <v>75</v>
      </c>
      <c r="I1302" s="26">
        <f t="shared" si="121"/>
        <v>44981</v>
      </c>
      <c r="J1302" s="26">
        <f t="shared" si="122"/>
        <v>45508</v>
      </c>
      <c r="K1302" s="26" t="str">
        <f t="shared" si="123"/>
        <v>Pro</v>
      </c>
      <c r="L1302" s="26" t="str">
        <f t="shared" si="124"/>
        <v>Monthly</v>
      </c>
      <c r="M1302" s="26">
        <f t="shared" si="125"/>
        <v>44958</v>
      </c>
      <c r="N1302" s="26">
        <f t="shared" si="126"/>
        <v>45292</v>
      </c>
      <c r="O1302" s="26">
        <f t="shared" si="126"/>
        <v>45352</v>
      </c>
      <c r="P1302" t="str">
        <f>IF(AND('Customer LTV'!$D$5&gt;=$N1302,'Customer LTV'!$D$5&lt;$O1302),"Y","N")</f>
        <v>N</v>
      </c>
      <c r="Q1302" t="str">
        <f>IF(AND('Customer LTV'!$D$6&gt;=$N1302,'Customer LTV'!$D$6&lt;$O1302),"Y","N")</f>
        <v>N</v>
      </c>
      <c r="R1302" t="str">
        <f>INDEX(customers!$F:$F,MATCH(subscriptions!$B1302,customers!$A:$A,0))</f>
        <v>Retail</v>
      </c>
      <c r="S1302" t="str">
        <f>INDEX(customers!$I:$I,MATCH(subscriptions!$B1302,customers!$A:$A,0))</f>
        <v>Social Media</v>
      </c>
    </row>
    <row r="1303" spans="1:19" x14ac:dyDescent="0.25">
      <c r="A1303" t="s">
        <v>3224</v>
      </c>
      <c r="B1303" t="s">
        <v>3193</v>
      </c>
      <c r="C1303" t="s">
        <v>17</v>
      </c>
      <c r="D1303" t="s">
        <v>4</v>
      </c>
      <c r="E1303" s="26">
        <v>45353</v>
      </c>
      <c r="F1303" s="26">
        <v>45383</v>
      </c>
      <c r="G1303" t="s">
        <v>53</v>
      </c>
      <c r="H1303">
        <v>75</v>
      </c>
      <c r="I1303" s="26">
        <f t="shared" si="121"/>
        <v>44981</v>
      </c>
      <c r="J1303" s="26">
        <f t="shared" si="122"/>
        <v>45508</v>
      </c>
      <c r="K1303" s="26" t="str">
        <f t="shared" si="123"/>
        <v>Pro</v>
      </c>
      <c r="L1303" s="26" t="str">
        <f t="shared" si="124"/>
        <v>Monthly</v>
      </c>
      <c r="M1303" s="26">
        <f t="shared" si="125"/>
        <v>44958</v>
      </c>
      <c r="N1303" s="26">
        <f t="shared" si="126"/>
        <v>45352</v>
      </c>
      <c r="O1303" s="26">
        <f t="shared" si="126"/>
        <v>45383</v>
      </c>
      <c r="P1303" t="str">
        <f>IF(AND('Customer LTV'!$D$5&gt;=$N1303,'Customer LTV'!$D$5&lt;$O1303),"Y","N")</f>
        <v>N</v>
      </c>
      <c r="Q1303" t="str">
        <f>IF(AND('Customer LTV'!$D$6&gt;=$N1303,'Customer LTV'!$D$6&lt;$O1303),"Y","N")</f>
        <v>N</v>
      </c>
      <c r="R1303" t="str">
        <f>INDEX(customers!$F:$F,MATCH(subscriptions!$B1303,customers!$A:$A,0))</f>
        <v>Retail</v>
      </c>
      <c r="S1303" t="str">
        <f>INDEX(customers!$I:$I,MATCH(subscriptions!$B1303,customers!$A:$A,0))</f>
        <v>Social Media</v>
      </c>
    </row>
    <row r="1304" spans="1:19" x14ac:dyDescent="0.25">
      <c r="A1304" t="s">
        <v>3226</v>
      </c>
      <c r="B1304" t="s">
        <v>3193</v>
      </c>
      <c r="C1304" t="s">
        <v>17</v>
      </c>
      <c r="D1304" t="s">
        <v>4</v>
      </c>
      <c r="E1304" s="26">
        <v>45384</v>
      </c>
      <c r="F1304" s="26">
        <v>45414</v>
      </c>
      <c r="G1304" t="s">
        <v>53</v>
      </c>
      <c r="H1304">
        <v>75</v>
      </c>
      <c r="I1304" s="26">
        <f t="shared" si="121"/>
        <v>44981</v>
      </c>
      <c r="J1304" s="26">
        <f t="shared" si="122"/>
        <v>45508</v>
      </c>
      <c r="K1304" s="26" t="str">
        <f t="shared" si="123"/>
        <v>Pro</v>
      </c>
      <c r="L1304" s="26" t="str">
        <f t="shared" si="124"/>
        <v>Monthly</v>
      </c>
      <c r="M1304" s="26">
        <f t="shared" si="125"/>
        <v>44958</v>
      </c>
      <c r="N1304" s="26">
        <f t="shared" si="126"/>
        <v>45383</v>
      </c>
      <c r="O1304" s="26">
        <f t="shared" si="126"/>
        <v>45413</v>
      </c>
      <c r="P1304" t="str">
        <f>IF(AND('Customer LTV'!$D$5&gt;=$N1304,'Customer LTV'!$D$5&lt;$O1304),"Y","N")</f>
        <v>N</v>
      </c>
      <c r="Q1304" t="str">
        <f>IF(AND('Customer LTV'!$D$6&gt;=$N1304,'Customer LTV'!$D$6&lt;$O1304),"Y","N")</f>
        <v>N</v>
      </c>
      <c r="R1304" t="str">
        <f>INDEX(customers!$F:$F,MATCH(subscriptions!$B1304,customers!$A:$A,0))</f>
        <v>Retail</v>
      </c>
      <c r="S1304" t="str">
        <f>INDEX(customers!$I:$I,MATCH(subscriptions!$B1304,customers!$A:$A,0))</f>
        <v>Social Media</v>
      </c>
    </row>
    <row r="1305" spans="1:19" x14ac:dyDescent="0.25">
      <c r="A1305" t="s">
        <v>3229</v>
      </c>
      <c r="B1305" t="s">
        <v>3193</v>
      </c>
      <c r="C1305" t="s">
        <v>17</v>
      </c>
      <c r="D1305" t="s">
        <v>4</v>
      </c>
      <c r="E1305" s="26">
        <v>45415</v>
      </c>
      <c r="F1305" s="26">
        <v>45445</v>
      </c>
      <c r="G1305" t="s">
        <v>53</v>
      </c>
      <c r="H1305">
        <v>75</v>
      </c>
      <c r="I1305" s="26">
        <f t="shared" si="121"/>
        <v>44981</v>
      </c>
      <c r="J1305" s="26">
        <f t="shared" si="122"/>
        <v>45508</v>
      </c>
      <c r="K1305" s="26" t="str">
        <f t="shared" si="123"/>
        <v>Pro</v>
      </c>
      <c r="L1305" s="26" t="str">
        <f t="shared" si="124"/>
        <v>Monthly</v>
      </c>
      <c r="M1305" s="26">
        <f t="shared" si="125"/>
        <v>44958</v>
      </c>
      <c r="N1305" s="26">
        <f t="shared" si="126"/>
        <v>45413</v>
      </c>
      <c r="O1305" s="26">
        <f t="shared" si="126"/>
        <v>45444</v>
      </c>
      <c r="P1305" t="str">
        <f>IF(AND('Customer LTV'!$D$5&gt;=$N1305,'Customer LTV'!$D$5&lt;$O1305),"Y","N")</f>
        <v>N</v>
      </c>
      <c r="Q1305" t="str">
        <f>IF(AND('Customer LTV'!$D$6&gt;=$N1305,'Customer LTV'!$D$6&lt;$O1305),"Y","N")</f>
        <v>N</v>
      </c>
      <c r="R1305" t="str">
        <f>INDEX(customers!$F:$F,MATCH(subscriptions!$B1305,customers!$A:$A,0))</f>
        <v>Retail</v>
      </c>
      <c r="S1305" t="str">
        <f>INDEX(customers!$I:$I,MATCH(subscriptions!$B1305,customers!$A:$A,0))</f>
        <v>Social Media</v>
      </c>
    </row>
    <row r="1306" spans="1:19" x14ac:dyDescent="0.25">
      <c r="A1306" t="s">
        <v>3231</v>
      </c>
      <c r="B1306" t="s">
        <v>3193</v>
      </c>
      <c r="C1306" t="s">
        <v>17</v>
      </c>
      <c r="D1306" t="s">
        <v>4</v>
      </c>
      <c r="E1306" s="26">
        <v>45446</v>
      </c>
      <c r="F1306" s="26">
        <v>45476</v>
      </c>
      <c r="G1306" t="s">
        <v>53</v>
      </c>
      <c r="H1306">
        <v>75</v>
      </c>
      <c r="I1306" s="26">
        <f t="shared" si="121"/>
        <v>44981</v>
      </c>
      <c r="J1306" s="26">
        <f t="shared" si="122"/>
        <v>45508</v>
      </c>
      <c r="K1306" s="26" t="str">
        <f t="shared" si="123"/>
        <v>Pro</v>
      </c>
      <c r="L1306" s="26" t="str">
        <f t="shared" si="124"/>
        <v>Monthly</v>
      </c>
      <c r="M1306" s="26">
        <f t="shared" si="125"/>
        <v>44958</v>
      </c>
      <c r="N1306" s="26">
        <f t="shared" si="126"/>
        <v>45444</v>
      </c>
      <c r="O1306" s="26">
        <f t="shared" si="126"/>
        <v>45474</v>
      </c>
      <c r="P1306" t="str">
        <f>IF(AND('Customer LTV'!$D$5&gt;=$N1306,'Customer LTV'!$D$5&lt;$O1306),"Y","N")</f>
        <v>N</v>
      </c>
      <c r="Q1306" t="str">
        <f>IF(AND('Customer LTV'!$D$6&gt;=$N1306,'Customer LTV'!$D$6&lt;$O1306),"Y","N")</f>
        <v>N</v>
      </c>
      <c r="R1306" t="str">
        <f>INDEX(customers!$F:$F,MATCH(subscriptions!$B1306,customers!$A:$A,0))</f>
        <v>Retail</v>
      </c>
      <c r="S1306" t="str">
        <f>INDEX(customers!$I:$I,MATCH(subscriptions!$B1306,customers!$A:$A,0))</f>
        <v>Social Media</v>
      </c>
    </row>
    <row r="1307" spans="1:19" x14ac:dyDescent="0.25">
      <c r="A1307" t="s">
        <v>3234</v>
      </c>
      <c r="B1307" t="s">
        <v>3193</v>
      </c>
      <c r="C1307" t="s">
        <v>17</v>
      </c>
      <c r="D1307" t="s">
        <v>4</v>
      </c>
      <c r="E1307" s="26">
        <v>45477</v>
      </c>
      <c r="F1307" s="26">
        <v>45507</v>
      </c>
      <c r="G1307" t="s">
        <v>53</v>
      </c>
      <c r="H1307">
        <v>75</v>
      </c>
      <c r="I1307" s="26">
        <f t="shared" si="121"/>
        <v>44981</v>
      </c>
      <c r="J1307" s="26">
        <f t="shared" si="122"/>
        <v>45508</v>
      </c>
      <c r="K1307" s="26" t="str">
        <f t="shared" si="123"/>
        <v>Pro</v>
      </c>
      <c r="L1307" s="26" t="str">
        <f t="shared" si="124"/>
        <v>Monthly</v>
      </c>
      <c r="M1307" s="26">
        <f t="shared" si="125"/>
        <v>44958</v>
      </c>
      <c r="N1307" s="26">
        <f t="shared" si="126"/>
        <v>45474</v>
      </c>
      <c r="O1307" s="26">
        <f t="shared" si="126"/>
        <v>45505</v>
      </c>
      <c r="P1307" t="str">
        <f>IF(AND('Customer LTV'!$D$5&gt;=$N1307,'Customer LTV'!$D$5&lt;$O1307),"Y","N")</f>
        <v>N</v>
      </c>
      <c r="Q1307" t="str">
        <f>IF(AND('Customer LTV'!$D$6&gt;=$N1307,'Customer LTV'!$D$6&lt;$O1307),"Y","N")</f>
        <v>N</v>
      </c>
      <c r="R1307" t="str">
        <f>INDEX(customers!$F:$F,MATCH(subscriptions!$B1307,customers!$A:$A,0))</f>
        <v>Retail</v>
      </c>
      <c r="S1307" t="str">
        <f>INDEX(customers!$I:$I,MATCH(subscriptions!$B1307,customers!$A:$A,0))</f>
        <v>Social Media</v>
      </c>
    </row>
    <row r="1308" spans="1:19" x14ac:dyDescent="0.25">
      <c r="A1308" t="s">
        <v>3236</v>
      </c>
      <c r="B1308" t="s">
        <v>3193</v>
      </c>
      <c r="C1308" t="s">
        <v>17</v>
      </c>
      <c r="D1308" t="s">
        <v>4</v>
      </c>
      <c r="E1308" s="26">
        <v>45508</v>
      </c>
      <c r="F1308" s="26">
        <v>45530</v>
      </c>
      <c r="G1308" t="s">
        <v>56</v>
      </c>
      <c r="H1308">
        <v>75</v>
      </c>
      <c r="I1308" s="26">
        <f t="shared" si="121"/>
        <v>44981</v>
      </c>
      <c r="J1308" s="26">
        <f t="shared" si="122"/>
        <v>45508</v>
      </c>
      <c r="K1308" s="26" t="str">
        <f t="shared" si="123"/>
        <v>Pro</v>
      </c>
      <c r="L1308" s="26" t="str">
        <f t="shared" si="124"/>
        <v>Monthly</v>
      </c>
      <c r="M1308" s="26">
        <f t="shared" si="125"/>
        <v>44958</v>
      </c>
      <c r="N1308" s="26">
        <f t="shared" si="126"/>
        <v>45505</v>
      </c>
      <c r="O1308" s="26">
        <f t="shared" si="126"/>
        <v>45505</v>
      </c>
      <c r="P1308" t="str">
        <f>IF(AND('Customer LTV'!$D$5&gt;=$N1308,'Customer LTV'!$D$5&lt;$O1308),"Y","N")</f>
        <v>N</v>
      </c>
      <c r="Q1308" t="str">
        <f>IF(AND('Customer LTV'!$D$6&gt;=$N1308,'Customer LTV'!$D$6&lt;$O1308),"Y","N")</f>
        <v>N</v>
      </c>
      <c r="R1308" t="str">
        <f>INDEX(customers!$F:$F,MATCH(subscriptions!$B1308,customers!$A:$A,0))</f>
        <v>Retail</v>
      </c>
      <c r="S1308" t="str">
        <f>INDEX(customers!$I:$I,MATCH(subscriptions!$B1308,customers!$A:$A,0))</f>
        <v>Social Media</v>
      </c>
    </row>
    <row r="1309" spans="1:19" x14ac:dyDescent="0.25">
      <c r="A1309" t="s">
        <v>1419</v>
      </c>
      <c r="B1309" t="s">
        <v>1418</v>
      </c>
      <c r="C1309" t="s">
        <v>17</v>
      </c>
      <c r="D1309" t="s">
        <v>4</v>
      </c>
      <c r="E1309" s="26">
        <v>44740</v>
      </c>
      <c r="F1309" s="26">
        <v>44770</v>
      </c>
      <c r="G1309" t="s">
        <v>53</v>
      </c>
      <c r="H1309">
        <v>75</v>
      </c>
      <c r="I1309" s="26">
        <f t="shared" si="121"/>
        <v>44740</v>
      </c>
      <c r="J1309" s="26">
        <f t="shared" si="122"/>
        <v>44802</v>
      </c>
      <c r="K1309" s="26" t="str">
        <f t="shared" si="123"/>
        <v>Basic</v>
      </c>
      <c r="L1309" s="26" t="str">
        <f t="shared" si="124"/>
        <v>Monthly</v>
      </c>
      <c r="M1309" s="26">
        <f t="shared" si="125"/>
        <v>44713</v>
      </c>
      <c r="N1309" s="26">
        <f t="shared" si="126"/>
        <v>44713</v>
      </c>
      <c r="O1309" s="26">
        <f t="shared" si="126"/>
        <v>44743</v>
      </c>
      <c r="P1309" t="str">
        <f>IF(AND('Customer LTV'!$D$5&gt;=$N1309,'Customer LTV'!$D$5&lt;$O1309),"Y","N")</f>
        <v>N</v>
      </c>
      <c r="Q1309" t="str">
        <f>IF(AND('Customer LTV'!$D$6&gt;=$N1309,'Customer LTV'!$D$6&lt;$O1309),"Y","N")</f>
        <v>N</v>
      </c>
      <c r="R1309" t="str">
        <f>INDEX(customers!$F:$F,MATCH(subscriptions!$B1309,customers!$A:$A,0))</f>
        <v>Retail</v>
      </c>
      <c r="S1309" t="str">
        <f>INDEX(customers!$I:$I,MATCH(subscriptions!$B1309,customers!$A:$A,0))</f>
        <v>Email</v>
      </c>
    </row>
    <row r="1310" spans="1:19" x14ac:dyDescent="0.25">
      <c r="A1310" t="s">
        <v>1422</v>
      </c>
      <c r="B1310" t="s">
        <v>1418</v>
      </c>
      <c r="C1310" t="s">
        <v>17</v>
      </c>
      <c r="D1310" t="s">
        <v>4</v>
      </c>
      <c r="E1310" s="26">
        <v>44771</v>
      </c>
      <c r="F1310" s="26">
        <v>44801</v>
      </c>
      <c r="G1310" t="s">
        <v>53</v>
      </c>
      <c r="H1310">
        <v>75</v>
      </c>
      <c r="I1310" s="26">
        <f t="shared" si="121"/>
        <v>44740</v>
      </c>
      <c r="J1310" s="26">
        <f t="shared" si="122"/>
        <v>44802</v>
      </c>
      <c r="K1310" s="26" t="str">
        <f t="shared" si="123"/>
        <v>Basic</v>
      </c>
      <c r="L1310" s="26" t="str">
        <f t="shared" si="124"/>
        <v>Monthly</v>
      </c>
      <c r="M1310" s="26">
        <f t="shared" si="125"/>
        <v>44713</v>
      </c>
      <c r="N1310" s="26">
        <f t="shared" si="126"/>
        <v>44743</v>
      </c>
      <c r="O1310" s="26">
        <f t="shared" si="126"/>
        <v>44774</v>
      </c>
      <c r="P1310" t="str">
        <f>IF(AND('Customer LTV'!$D$5&gt;=$N1310,'Customer LTV'!$D$5&lt;$O1310),"Y","N")</f>
        <v>N</v>
      </c>
      <c r="Q1310" t="str">
        <f>IF(AND('Customer LTV'!$D$6&gt;=$N1310,'Customer LTV'!$D$6&lt;$O1310),"Y","N")</f>
        <v>N</v>
      </c>
      <c r="R1310" t="str">
        <f>INDEX(customers!$F:$F,MATCH(subscriptions!$B1310,customers!$A:$A,0))</f>
        <v>Retail</v>
      </c>
      <c r="S1310" t="str">
        <f>INDEX(customers!$I:$I,MATCH(subscriptions!$B1310,customers!$A:$A,0))</f>
        <v>Email</v>
      </c>
    </row>
    <row r="1311" spans="1:19" x14ac:dyDescent="0.25">
      <c r="A1311" t="s">
        <v>1424</v>
      </c>
      <c r="B1311" t="s">
        <v>1418</v>
      </c>
      <c r="C1311" t="s">
        <v>17</v>
      </c>
      <c r="D1311" t="s">
        <v>4</v>
      </c>
      <c r="E1311" s="26">
        <v>44802</v>
      </c>
      <c r="F1311" s="26">
        <v>44822</v>
      </c>
      <c r="G1311" t="s">
        <v>56</v>
      </c>
      <c r="H1311">
        <v>75</v>
      </c>
      <c r="I1311" s="26">
        <f t="shared" si="121"/>
        <v>44740</v>
      </c>
      <c r="J1311" s="26">
        <f t="shared" si="122"/>
        <v>44802</v>
      </c>
      <c r="K1311" s="26" t="str">
        <f t="shared" si="123"/>
        <v>Basic</v>
      </c>
      <c r="L1311" s="26" t="str">
        <f t="shared" si="124"/>
        <v>Monthly</v>
      </c>
      <c r="M1311" s="26">
        <f t="shared" si="125"/>
        <v>44713</v>
      </c>
      <c r="N1311" s="26">
        <f t="shared" si="126"/>
        <v>44774</v>
      </c>
      <c r="O1311" s="26">
        <f t="shared" si="126"/>
        <v>44805</v>
      </c>
      <c r="P1311" t="str">
        <f>IF(AND('Customer LTV'!$D$5&gt;=$N1311,'Customer LTV'!$D$5&lt;$O1311),"Y","N")</f>
        <v>N</v>
      </c>
      <c r="Q1311" t="str">
        <f>IF(AND('Customer LTV'!$D$6&gt;=$N1311,'Customer LTV'!$D$6&lt;$O1311),"Y","N")</f>
        <v>N</v>
      </c>
      <c r="R1311" t="str">
        <f>INDEX(customers!$F:$F,MATCH(subscriptions!$B1311,customers!$A:$A,0))</f>
        <v>Retail</v>
      </c>
      <c r="S1311" t="str">
        <f>INDEX(customers!$I:$I,MATCH(subscriptions!$B1311,customers!$A:$A,0))</f>
        <v>Email</v>
      </c>
    </row>
    <row r="1312" spans="1:19" x14ac:dyDescent="0.25">
      <c r="A1312" t="s">
        <v>922</v>
      </c>
      <c r="B1312" t="s">
        <v>921</v>
      </c>
      <c r="C1312" t="s">
        <v>17</v>
      </c>
      <c r="D1312" t="s">
        <v>4</v>
      </c>
      <c r="E1312" s="26">
        <v>45011</v>
      </c>
      <c r="F1312" s="26">
        <v>45041</v>
      </c>
      <c r="G1312" t="s">
        <v>53</v>
      </c>
      <c r="H1312">
        <v>75</v>
      </c>
      <c r="I1312" s="26">
        <f t="shared" si="121"/>
        <v>45011</v>
      </c>
      <c r="J1312" s="26">
        <f t="shared" si="122"/>
        <v>45507</v>
      </c>
      <c r="K1312" s="26" t="str">
        <f t="shared" si="123"/>
        <v>Basic</v>
      </c>
      <c r="L1312" s="26" t="str">
        <f t="shared" si="124"/>
        <v>Monthly</v>
      </c>
      <c r="M1312" s="26">
        <f t="shared" si="125"/>
        <v>44986</v>
      </c>
      <c r="N1312" s="26">
        <f t="shared" si="126"/>
        <v>44986</v>
      </c>
      <c r="O1312" s="26">
        <f t="shared" si="126"/>
        <v>45017</v>
      </c>
      <c r="P1312" t="str">
        <f>IF(AND('Customer LTV'!$D$5&gt;=$N1312,'Customer LTV'!$D$5&lt;$O1312),"Y","N")</f>
        <v>N</v>
      </c>
      <c r="Q1312" t="str">
        <f>IF(AND('Customer LTV'!$D$6&gt;=$N1312,'Customer LTV'!$D$6&lt;$O1312),"Y","N")</f>
        <v>N</v>
      </c>
      <c r="R1312" t="str">
        <f>INDEX(customers!$F:$F,MATCH(subscriptions!$B1312,customers!$A:$A,0))</f>
        <v>Retail</v>
      </c>
      <c r="S1312" t="str">
        <f>INDEX(customers!$I:$I,MATCH(subscriptions!$B1312,customers!$A:$A,0))</f>
        <v>Paid Search</v>
      </c>
    </row>
    <row r="1313" spans="1:19" x14ac:dyDescent="0.25">
      <c r="A1313" t="s">
        <v>924</v>
      </c>
      <c r="B1313" t="s">
        <v>921</v>
      </c>
      <c r="C1313" t="s">
        <v>17</v>
      </c>
      <c r="D1313" t="s">
        <v>4</v>
      </c>
      <c r="E1313" s="26">
        <v>45042</v>
      </c>
      <c r="F1313" s="26">
        <v>45072</v>
      </c>
      <c r="G1313" t="s">
        <v>53</v>
      </c>
      <c r="H1313">
        <v>75</v>
      </c>
      <c r="I1313" s="26">
        <f t="shared" si="121"/>
        <v>45011</v>
      </c>
      <c r="J1313" s="26">
        <f t="shared" si="122"/>
        <v>45507</v>
      </c>
      <c r="K1313" s="26" t="str">
        <f t="shared" si="123"/>
        <v>Basic</v>
      </c>
      <c r="L1313" s="26" t="str">
        <f t="shared" si="124"/>
        <v>Monthly</v>
      </c>
      <c r="M1313" s="26">
        <f t="shared" si="125"/>
        <v>44986</v>
      </c>
      <c r="N1313" s="26">
        <f t="shared" si="126"/>
        <v>45017</v>
      </c>
      <c r="O1313" s="26">
        <f t="shared" si="126"/>
        <v>45047</v>
      </c>
      <c r="P1313" t="str">
        <f>IF(AND('Customer LTV'!$D$5&gt;=$N1313,'Customer LTV'!$D$5&lt;$O1313),"Y","N")</f>
        <v>N</v>
      </c>
      <c r="Q1313" t="str">
        <f>IF(AND('Customer LTV'!$D$6&gt;=$N1313,'Customer LTV'!$D$6&lt;$O1313),"Y","N")</f>
        <v>N</v>
      </c>
      <c r="R1313" t="str">
        <f>INDEX(customers!$F:$F,MATCH(subscriptions!$B1313,customers!$A:$A,0))</f>
        <v>Retail</v>
      </c>
      <c r="S1313" t="str">
        <f>INDEX(customers!$I:$I,MATCH(subscriptions!$B1313,customers!$A:$A,0))</f>
        <v>Paid Search</v>
      </c>
    </row>
    <row r="1314" spans="1:19" x14ac:dyDescent="0.25">
      <c r="A1314" t="s">
        <v>927</v>
      </c>
      <c r="B1314" t="s">
        <v>921</v>
      </c>
      <c r="C1314" t="s">
        <v>17</v>
      </c>
      <c r="D1314" t="s">
        <v>4</v>
      </c>
      <c r="E1314" s="26">
        <v>45073</v>
      </c>
      <c r="F1314" s="26">
        <v>45103</v>
      </c>
      <c r="G1314" t="s">
        <v>53</v>
      </c>
      <c r="H1314">
        <v>75</v>
      </c>
      <c r="I1314" s="26">
        <f t="shared" si="121"/>
        <v>45011</v>
      </c>
      <c r="J1314" s="26">
        <f t="shared" si="122"/>
        <v>45507</v>
      </c>
      <c r="K1314" s="26" t="str">
        <f t="shared" si="123"/>
        <v>Basic</v>
      </c>
      <c r="L1314" s="26" t="str">
        <f t="shared" si="124"/>
        <v>Monthly</v>
      </c>
      <c r="M1314" s="26">
        <f t="shared" si="125"/>
        <v>44986</v>
      </c>
      <c r="N1314" s="26">
        <f t="shared" si="126"/>
        <v>45047</v>
      </c>
      <c r="O1314" s="26">
        <f t="shared" si="126"/>
        <v>45078</v>
      </c>
      <c r="P1314" t="str">
        <f>IF(AND('Customer LTV'!$D$5&gt;=$N1314,'Customer LTV'!$D$5&lt;$O1314),"Y","N")</f>
        <v>N</v>
      </c>
      <c r="Q1314" t="str">
        <f>IF(AND('Customer LTV'!$D$6&gt;=$N1314,'Customer LTV'!$D$6&lt;$O1314),"Y","N")</f>
        <v>N</v>
      </c>
      <c r="R1314" t="str">
        <f>INDEX(customers!$F:$F,MATCH(subscriptions!$B1314,customers!$A:$A,0))</f>
        <v>Retail</v>
      </c>
      <c r="S1314" t="str">
        <f>INDEX(customers!$I:$I,MATCH(subscriptions!$B1314,customers!$A:$A,0))</f>
        <v>Paid Search</v>
      </c>
    </row>
    <row r="1315" spans="1:19" x14ac:dyDescent="0.25">
      <c r="A1315" t="s">
        <v>929</v>
      </c>
      <c r="B1315" t="s">
        <v>921</v>
      </c>
      <c r="C1315" t="s">
        <v>17</v>
      </c>
      <c r="D1315" t="s">
        <v>4</v>
      </c>
      <c r="E1315" s="26">
        <v>45104</v>
      </c>
      <c r="F1315" s="26">
        <v>45134</v>
      </c>
      <c r="G1315" t="s">
        <v>53</v>
      </c>
      <c r="H1315">
        <v>75</v>
      </c>
      <c r="I1315" s="26">
        <f t="shared" si="121"/>
        <v>45011</v>
      </c>
      <c r="J1315" s="26">
        <f t="shared" si="122"/>
        <v>45507</v>
      </c>
      <c r="K1315" s="26" t="str">
        <f t="shared" si="123"/>
        <v>Basic</v>
      </c>
      <c r="L1315" s="26" t="str">
        <f t="shared" si="124"/>
        <v>Monthly</v>
      </c>
      <c r="M1315" s="26">
        <f t="shared" si="125"/>
        <v>44986</v>
      </c>
      <c r="N1315" s="26">
        <f t="shared" si="126"/>
        <v>45078</v>
      </c>
      <c r="O1315" s="26">
        <f t="shared" si="126"/>
        <v>45108</v>
      </c>
      <c r="P1315" t="str">
        <f>IF(AND('Customer LTV'!$D$5&gt;=$N1315,'Customer LTV'!$D$5&lt;$O1315),"Y","N")</f>
        <v>N</v>
      </c>
      <c r="Q1315" t="str">
        <f>IF(AND('Customer LTV'!$D$6&gt;=$N1315,'Customer LTV'!$D$6&lt;$O1315),"Y","N")</f>
        <v>N</v>
      </c>
      <c r="R1315" t="str">
        <f>INDEX(customers!$F:$F,MATCH(subscriptions!$B1315,customers!$A:$A,0))</f>
        <v>Retail</v>
      </c>
      <c r="S1315" t="str">
        <f>INDEX(customers!$I:$I,MATCH(subscriptions!$B1315,customers!$A:$A,0))</f>
        <v>Paid Search</v>
      </c>
    </row>
    <row r="1316" spans="1:19" x14ac:dyDescent="0.25">
      <c r="A1316" t="s">
        <v>932</v>
      </c>
      <c r="B1316" t="s">
        <v>921</v>
      </c>
      <c r="C1316" t="s">
        <v>17</v>
      </c>
      <c r="D1316" t="s">
        <v>4</v>
      </c>
      <c r="E1316" s="26">
        <v>45135</v>
      </c>
      <c r="F1316" s="26">
        <v>45165</v>
      </c>
      <c r="G1316" t="s">
        <v>53</v>
      </c>
      <c r="H1316">
        <v>75</v>
      </c>
      <c r="I1316" s="26">
        <f t="shared" si="121"/>
        <v>45011</v>
      </c>
      <c r="J1316" s="26">
        <f t="shared" si="122"/>
        <v>45507</v>
      </c>
      <c r="K1316" s="26" t="str">
        <f t="shared" si="123"/>
        <v>Basic</v>
      </c>
      <c r="L1316" s="26" t="str">
        <f t="shared" si="124"/>
        <v>Monthly</v>
      </c>
      <c r="M1316" s="26">
        <f t="shared" si="125"/>
        <v>44986</v>
      </c>
      <c r="N1316" s="26">
        <f t="shared" si="126"/>
        <v>45108</v>
      </c>
      <c r="O1316" s="26">
        <f t="shared" si="126"/>
        <v>45139</v>
      </c>
      <c r="P1316" t="str">
        <f>IF(AND('Customer LTV'!$D$5&gt;=$N1316,'Customer LTV'!$D$5&lt;$O1316),"Y","N")</f>
        <v>N</v>
      </c>
      <c r="Q1316" t="str">
        <f>IF(AND('Customer LTV'!$D$6&gt;=$N1316,'Customer LTV'!$D$6&lt;$O1316),"Y","N")</f>
        <v>N</v>
      </c>
      <c r="R1316" t="str">
        <f>INDEX(customers!$F:$F,MATCH(subscriptions!$B1316,customers!$A:$A,0))</f>
        <v>Retail</v>
      </c>
      <c r="S1316" t="str">
        <f>INDEX(customers!$I:$I,MATCH(subscriptions!$B1316,customers!$A:$A,0))</f>
        <v>Paid Search</v>
      </c>
    </row>
    <row r="1317" spans="1:19" x14ac:dyDescent="0.25">
      <c r="A1317" t="s">
        <v>934</v>
      </c>
      <c r="B1317" t="s">
        <v>921</v>
      </c>
      <c r="C1317" t="s">
        <v>17</v>
      </c>
      <c r="D1317" t="s">
        <v>4</v>
      </c>
      <c r="E1317" s="26">
        <v>45166</v>
      </c>
      <c r="F1317" s="26">
        <v>45196</v>
      </c>
      <c r="G1317" t="s">
        <v>53</v>
      </c>
      <c r="H1317">
        <v>75</v>
      </c>
      <c r="I1317" s="26">
        <f t="shared" si="121"/>
        <v>45011</v>
      </c>
      <c r="J1317" s="26">
        <f t="shared" si="122"/>
        <v>45507</v>
      </c>
      <c r="K1317" s="26" t="str">
        <f t="shared" si="123"/>
        <v>Basic</v>
      </c>
      <c r="L1317" s="26" t="str">
        <f t="shared" si="124"/>
        <v>Monthly</v>
      </c>
      <c r="M1317" s="26">
        <f t="shared" si="125"/>
        <v>44986</v>
      </c>
      <c r="N1317" s="26">
        <f t="shared" si="126"/>
        <v>45139</v>
      </c>
      <c r="O1317" s="26">
        <f t="shared" si="126"/>
        <v>45170</v>
      </c>
      <c r="P1317" t="str">
        <f>IF(AND('Customer LTV'!$D$5&gt;=$N1317,'Customer LTV'!$D$5&lt;$O1317),"Y","N")</f>
        <v>N</v>
      </c>
      <c r="Q1317" t="str">
        <f>IF(AND('Customer LTV'!$D$6&gt;=$N1317,'Customer LTV'!$D$6&lt;$O1317),"Y","N")</f>
        <v>N</v>
      </c>
      <c r="R1317" t="str">
        <f>INDEX(customers!$F:$F,MATCH(subscriptions!$B1317,customers!$A:$A,0))</f>
        <v>Retail</v>
      </c>
      <c r="S1317" t="str">
        <f>INDEX(customers!$I:$I,MATCH(subscriptions!$B1317,customers!$A:$A,0))</f>
        <v>Paid Search</v>
      </c>
    </row>
    <row r="1318" spans="1:19" x14ac:dyDescent="0.25">
      <c r="A1318" t="s">
        <v>936</v>
      </c>
      <c r="B1318" t="s">
        <v>921</v>
      </c>
      <c r="C1318" t="s">
        <v>17</v>
      </c>
      <c r="D1318" t="s">
        <v>4</v>
      </c>
      <c r="E1318" s="26">
        <v>45197</v>
      </c>
      <c r="F1318" s="26">
        <v>45227</v>
      </c>
      <c r="G1318" t="s">
        <v>53</v>
      </c>
      <c r="H1318">
        <v>75</v>
      </c>
      <c r="I1318" s="26">
        <f t="shared" si="121"/>
        <v>45011</v>
      </c>
      <c r="J1318" s="26">
        <f t="shared" si="122"/>
        <v>45507</v>
      </c>
      <c r="K1318" s="26" t="str">
        <f t="shared" si="123"/>
        <v>Basic</v>
      </c>
      <c r="L1318" s="26" t="str">
        <f t="shared" si="124"/>
        <v>Monthly</v>
      </c>
      <c r="M1318" s="26">
        <f t="shared" si="125"/>
        <v>44986</v>
      </c>
      <c r="N1318" s="26">
        <f t="shared" si="126"/>
        <v>45170</v>
      </c>
      <c r="O1318" s="26">
        <f t="shared" si="126"/>
        <v>45200</v>
      </c>
      <c r="P1318" t="str">
        <f>IF(AND('Customer LTV'!$D$5&gt;=$N1318,'Customer LTV'!$D$5&lt;$O1318),"Y","N")</f>
        <v>N</v>
      </c>
      <c r="Q1318" t="str">
        <f>IF(AND('Customer LTV'!$D$6&gt;=$N1318,'Customer LTV'!$D$6&lt;$O1318),"Y","N")</f>
        <v>N</v>
      </c>
      <c r="R1318" t="str">
        <f>INDEX(customers!$F:$F,MATCH(subscriptions!$B1318,customers!$A:$A,0))</f>
        <v>Retail</v>
      </c>
      <c r="S1318" t="str">
        <f>INDEX(customers!$I:$I,MATCH(subscriptions!$B1318,customers!$A:$A,0))</f>
        <v>Paid Search</v>
      </c>
    </row>
    <row r="1319" spans="1:19" x14ac:dyDescent="0.25">
      <c r="A1319" t="s">
        <v>939</v>
      </c>
      <c r="B1319" t="s">
        <v>921</v>
      </c>
      <c r="C1319" t="s">
        <v>17</v>
      </c>
      <c r="D1319" t="s">
        <v>4</v>
      </c>
      <c r="E1319" s="26">
        <v>45228</v>
      </c>
      <c r="F1319" s="26">
        <v>45258</v>
      </c>
      <c r="G1319" t="s">
        <v>53</v>
      </c>
      <c r="H1319">
        <v>75</v>
      </c>
      <c r="I1319" s="26">
        <f t="shared" si="121"/>
        <v>45011</v>
      </c>
      <c r="J1319" s="26">
        <f t="shared" si="122"/>
        <v>45507</v>
      </c>
      <c r="K1319" s="26" t="str">
        <f t="shared" si="123"/>
        <v>Basic</v>
      </c>
      <c r="L1319" s="26" t="str">
        <f t="shared" si="124"/>
        <v>Monthly</v>
      </c>
      <c r="M1319" s="26">
        <f t="shared" si="125"/>
        <v>44986</v>
      </c>
      <c r="N1319" s="26">
        <f t="shared" si="126"/>
        <v>45200</v>
      </c>
      <c r="O1319" s="26">
        <f t="shared" si="126"/>
        <v>45231</v>
      </c>
      <c r="P1319" t="str">
        <f>IF(AND('Customer LTV'!$D$5&gt;=$N1319,'Customer LTV'!$D$5&lt;$O1319),"Y","N")</f>
        <v>N</v>
      </c>
      <c r="Q1319" t="str">
        <f>IF(AND('Customer LTV'!$D$6&gt;=$N1319,'Customer LTV'!$D$6&lt;$O1319),"Y","N")</f>
        <v>N</v>
      </c>
      <c r="R1319" t="str">
        <f>INDEX(customers!$F:$F,MATCH(subscriptions!$B1319,customers!$A:$A,0))</f>
        <v>Retail</v>
      </c>
      <c r="S1319" t="str">
        <f>INDEX(customers!$I:$I,MATCH(subscriptions!$B1319,customers!$A:$A,0))</f>
        <v>Paid Search</v>
      </c>
    </row>
    <row r="1320" spans="1:19" x14ac:dyDescent="0.25">
      <c r="A1320" t="s">
        <v>941</v>
      </c>
      <c r="B1320" t="s">
        <v>921</v>
      </c>
      <c r="C1320" t="s">
        <v>17</v>
      </c>
      <c r="D1320" t="s">
        <v>4</v>
      </c>
      <c r="E1320" s="26">
        <v>45259</v>
      </c>
      <c r="F1320" s="26">
        <v>45289</v>
      </c>
      <c r="G1320" t="s">
        <v>53</v>
      </c>
      <c r="H1320">
        <v>75</v>
      </c>
      <c r="I1320" s="26">
        <f t="shared" si="121"/>
        <v>45011</v>
      </c>
      <c r="J1320" s="26">
        <f t="shared" si="122"/>
        <v>45507</v>
      </c>
      <c r="K1320" s="26" t="str">
        <f t="shared" si="123"/>
        <v>Basic</v>
      </c>
      <c r="L1320" s="26" t="str">
        <f t="shared" si="124"/>
        <v>Monthly</v>
      </c>
      <c r="M1320" s="26">
        <f t="shared" si="125"/>
        <v>44986</v>
      </c>
      <c r="N1320" s="26">
        <f t="shared" si="126"/>
        <v>45231</v>
      </c>
      <c r="O1320" s="26">
        <f t="shared" si="126"/>
        <v>45261</v>
      </c>
      <c r="P1320" t="str">
        <f>IF(AND('Customer LTV'!$D$5&gt;=$N1320,'Customer LTV'!$D$5&lt;$O1320),"Y","N")</f>
        <v>N</v>
      </c>
      <c r="Q1320" t="str">
        <f>IF(AND('Customer LTV'!$D$6&gt;=$N1320,'Customer LTV'!$D$6&lt;$O1320),"Y","N")</f>
        <v>N</v>
      </c>
      <c r="R1320" t="str">
        <f>INDEX(customers!$F:$F,MATCH(subscriptions!$B1320,customers!$A:$A,0))</f>
        <v>Retail</v>
      </c>
      <c r="S1320" t="str">
        <f>INDEX(customers!$I:$I,MATCH(subscriptions!$B1320,customers!$A:$A,0))</f>
        <v>Paid Search</v>
      </c>
    </row>
    <row r="1321" spans="1:19" x14ac:dyDescent="0.25">
      <c r="A1321" t="s">
        <v>944</v>
      </c>
      <c r="B1321" t="s">
        <v>921</v>
      </c>
      <c r="C1321" t="s">
        <v>17</v>
      </c>
      <c r="D1321" t="s">
        <v>4</v>
      </c>
      <c r="E1321" s="26">
        <v>45290</v>
      </c>
      <c r="F1321" s="26">
        <v>45320</v>
      </c>
      <c r="G1321" t="s">
        <v>53</v>
      </c>
      <c r="H1321">
        <v>75</v>
      </c>
      <c r="I1321" s="26">
        <f t="shared" si="121"/>
        <v>45011</v>
      </c>
      <c r="J1321" s="26">
        <f t="shared" si="122"/>
        <v>45507</v>
      </c>
      <c r="K1321" s="26" t="str">
        <f t="shared" si="123"/>
        <v>Basic</v>
      </c>
      <c r="L1321" s="26" t="str">
        <f t="shared" si="124"/>
        <v>Monthly</v>
      </c>
      <c r="M1321" s="26">
        <f t="shared" si="125"/>
        <v>44986</v>
      </c>
      <c r="N1321" s="26">
        <f t="shared" si="126"/>
        <v>45261</v>
      </c>
      <c r="O1321" s="26">
        <f t="shared" si="126"/>
        <v>45292</v>
      </c>
      <c r="P1321" t="str">
        <f>IF(AND('Customer LTV'!$D$5&gt;=$N1321,'Customer LTV'!$D$5&lt;$O1321),"Y","N")</f>
        <v>N</v>
      </c>
      <c r="Q1321" t="str">
        <f>IF(AND('Customer LTV'!$D$6&gt;=$N1321,'Customer LTV'!$D$6&lt;$O1321),"Y","N")</f>
        <v>Y</v>
      </c>
      <c r="R1321" t="str">
        <f>INDEX(customers!$F:$F,MATCH(subscriptions!$B1321,customers!$A:$A,0))</f>
        <v>Retail</v>
      </c>
      <c r="S1321" t="str">
        <f>INDEX(customers!$I:$I,MATCH(subscriptions!$B1321,customers!$A:$A,0))</f>
        <v>Paid Search</v>
      </c>
    </row>
    <row r="1322" spans="1:19" x14ac:dyDescent="0.25">
      <c r="A1322" t="s">
        <v>946</v>
      </c>
      <c r="B1322" t="s">
        <v>921</v>
      </c>
      <c r="C1322" t="s">
        <v>17</v>
      </c>
      <c r="D1322" t="s">
        <v>4</v>
      </c>
      <c r="E1322" s="26">
        <v>45321</v>
      </c>
      <c r="F1322" s="26">
        <v>45351</v>
      </c>
      <c r="G1322" t="s">
        <v>53</v>
      </c>
      <c r="H1322">
        <v>75</v>
      </c>
      <c r="I1322" s="26">
        <f t="shared" si="121"/>
        <v>45011</v>
      </c>
      <c r="J1322" s="26">
        <f t="shared" si="122"/>
        <v>45507</v>
      </c>
      <c r="K1322" s="26" t="str">
        <f t="shared" si="123"/>
        <v>Basic</v>
      </c>
      <c r="L1322" s="26" t="str">
        <f t="shared" si="124"/>
        <v>Monthly</v>
      </c>
      <c r="M1322" s="26">
        <f t="shared" si="125"/>
        <v>44986</v>
      </c>
      <c r="N1322" s="26">
        <f t="shared" si="126"/>
        <v>45292</v>
      </c>
      <c r="O1322" s="26">
        <f t="shared" si="126"/>
        <v>45323</v>
      </c>
      <c r="P1322" t="str">
        <f>IF(AND('Customer LTV'!$D$5&gt;=$N1322,'Customer LTV'!$D$5&lt;$O1322),"Y","N")</f>
        <v>N</v>
      </c>
      <c r="Q1322" t="str">
        <f>IF(AND('Customer LTV'!$D$6&gt;=$N1322,'Customer LTV'!$D$6&lt;$O1322),"Y","N")</f>
        <v>N</v>
      </c>
      <c r="R1322" t="str">
        <f>INDEX(customers!$F:$F,MATCH(subscriptions!$B1322,customers!$A:$A,0))</f>
        <v>Retail</v>
      </c>
      <c r="S1322" t="str">
        <f>INDEX(customers!$I:$I,MATCH(subscriptions!$B1322,customers!$A:$A,0))</f>
        <v>Paid Search</v>
      </c>
    </row>
    <row r="1323" spans="1:19" x14ac:dyDescent="0.25">
      <c r="A1323" t="s">
        <v>949</v>
      </c>
      <c r="B1323" t="s">
        <v>921</v>
      </c>
      <c r="C1323" t="s">
        <v>17</v>
      </c>
      <c r="D1323" t="s">
        <v>4</v>
      </c>
      <c r="E1323" s="26">
        <v>45352</v>
      </c>
      <c r="F1323" s="26">
        <v>45382</v>
      </c>
      <c r="G1323" t="s">
        <v>53</v>
      </c>
      <c r="H1323">
        <v>75</v>
      </c>
      <c r="I1323" s="26">
        <f t="shared" si="121"/>
        <v>45011</v>
      </c>
      <c r="J1323" s="26">
        <f t="shared" si="122"/>
        <v>45507</v>
      </c>
      <c r="K1323" s="26" t="str">
        <f t="shared" si="123"/>
        <v>Basic</v>
      </c>
      <c r="L1323" s="26" t="str">
        <f t="shared" si="124"/>
        <v>Monthly</v>
      </c>
      <c r="M1323" s="26">
        <f t="shared" si="125"/>
        <v>44986</v>
      </c>
      <c r="N1323" s="26">
        <f t="shared" si="126"/>
        <v>45352</v>
      </c>
      <c r="O1323" s="26">
        <f t="shared" si="126"/>
        <v>45352</v>
      </c>
      <c r="P1323" t="str">
        <f>IF(AND('Customer LTV'!$D$5&gt;=$N1323,'Customer LTV'!$D$5&lt;$O1323),"Y","N")</f>
        <v>N</v>
      </c>
      <c r="Q1323" t="str">
        <f>IF(AND('Customer LTV'!$D$6&gt;=$N1323,'Customer LTV'!$D$6&lt;$O1323),"Y","N")</f>
        <v>N</v>
      </c>
      <c r="R1323" t="str">
        <f>INDEX(customers!$F:$F,MATCH(subscriptions!$B1323,customers!$A:$A,0))</f>
        <v>Retail</v>
      </c>
      <c r="S1323" t="str">
        <f>INDEX(customers!$I:$I,MATCH(subscriptions!$B1323,customers!$A:$A,0))</f>
        <v>Paid Search</v>
      </c>
    </row>
    <row r="1324" spans="1:19" x14ac:dyDescent="0.25">
      <c r="A1324" t="s">
        <v>951</v>
      </c>
      <c r="B1324" t="s">
        <v>921</v>
      </c>
      <c r="C1324" t="s">
        <v>17</v>
      </c>
      <c r="D1324" t="s">
        <v>4</v>
      </c>
      <c r="E1324" s="26">
        <v>45383</v>
      </c>
      <c r="F1324" s="26">
        <v>45413</v>
      </c>
      <c r="G1324" t="s">
        <v>55</v>
      </c>
      <c r="H1324">
        <v>75</v>
      </c>
      <c r="I1324" s="26">
        <f t="shared" si="121"/>
        <v>45011</v>
      </c>
      <c r="J1324" s="26">
        <f t="shared" si="122"/>
        <v>45507</v>
      </c>
      <c r="K1324" s="26" t="str">
        <f t="shared" si="123"/>
        <v>Basic</v>
      </c>
      <c r="L1324" s="26" t="str">
        <f t="shared" si="124"/>
        <v>Monthly</v>
      </c>
      <c r="M1324" s="26">
        <f t="shared" si="125"/>
        <v>44986</v>
      </c>
      <c r="N1324" s="26">
        <f t="shared" si="126"/>
        <v>45383</v>
      </c>
      <c r="O1324" s="26">
        <f t="shared" si="126"/>
        <v>45413</v>
      </c>
      <c r="P1324" t="str">
        <f>IF(AND('Customer LTV'!$D$5&gt;=$N1324,'Customer LTV'!$D$5&lt;$O1324),"Y","N")</f>
        <v>N</v>
      </c>
      <c r="Q1324" t="str">
        <f>IF(AND('Customer LTV'!$D$6&gt;=$N1324,'Customer LTV'!$D$6&lt;$O1324),"Y","N")</f>
        <v>N</v>
      </c>
      <c r="R1324" t="str">
        <f>INDEX(customers!$F:$F,MATCH(subscriptions!$B1324,customers!$A:$A,0))</f>
        <v>Retail</v>
      </c>
      <c r="S1324" t="str">
        <f>INDEX(customers!$I:$I,MATCH(subscriptions!$B1324,customers!$A:$A,0))</f>
        <v>Paid Search</v>
      </c>
    </row>
    <row r="1325" spans="1:19" x14ac:dyDescent="0.25">
      <c r="A1325" t="s">
        <v>954</v>
      </c>
      <c r="B1325" t="s">
        <v>921</v>
      </c>
      <c r="C1325" t="s">
        <v>18</v>
      </c>
      <c r="D1325" t="s">
        <v>4</v>
      </c>
      <c r="E1325" s="26">
        <v>45414</v>
      </c>
      <c r="F1325" s="26">
        <v>45444</v>
      </c>
      <c r="G1325" t="s">
        <v>53</v>
      </c>
      <c r="H1325">
        <v>135</v>
      </c>
      <c r="I1325" s="26">
        <f t="shared" si="121"/>
        <v>45011</v>
      </c>
      <c r="J1325" s="26">
        <f t="shared" si="122"/>
        <v>45507</v>
      </c>
      <c r="K1325" s="26" t="str">
        <f t="shared" si="123"/>
        <v>Basic</v>
      </c>
      <c r="L1325" s="26" t="str">
        <f t="shared" si="124"/>
        <v>Monthly</v>
      </c>
      <c r="M1325" s="26">
        <f t="shared" si="125"/>
        <v>44986</v>
      </c>
      <c r="N1325" s="26">
        <f t="shared" si="126"/>
        <v>45413</v>
      </c>
      <c r="O1325" s="26">
        <f t="shared" si="126"/>
        <v>45444</v>
      </c>
      <c r="P1325" t="str">
        <f>IF(AND('Customer LTV'!$D$5&gt;=$N1325,'Customer LTV'!$D$5&lt;$O1325),"Y","N")</f>
        <v>N</v>
      </c>
      <c r="Q1325" t="str">
        <f>IF(AND('Customer LTV'!$D$6&gt;=$N1325,'Customer LTV'!$D$6&lt;$O1325),"Y","N")</f>
        <v>N</v>
      </c>
      <c r="R1325" t="str">
        <f>INDEX(customers!$F:$F,MATCH(subscriptions!$B1325,customers!$A:$A,0))</f>
        <v>Retail</v>
      </c>
      <c r="S1325" t="str">
        <f>INDEX(customers!$I:$I,MATCH(subscriptions!$B1325,customers!$A:$A,0))</f>
        <v>Paid Search</v>
      </c>
    </row>
    <row r="1326" spans="1:19" x14ac:dyDescent="0.25">
      <c r="A1326" t="s">
        <v>956</v>
      </c>
      <c r="B1326" t="s">
        <v>921</v>
      </c>
      <c r="C1326" t="s">
        <v>18</v>
      </c>
      <c r="D1326" t="s">
        <v>4</v>
      </c>
      <c r="E1326" s="26">
        <v>45445</v>
      </c>
      <c r="F1326" s="26">
        <v>45475</v>
      </c>
      <c r="G1326" t="s">
        <v>53</v>
      </c>
      <c r="H1326">
        <v>135</v>
      </c>
      <c r="I1326" s="26">
        <f t="shared" si="121"/>
        <v>45011</v>
      </c>
      <c r="J1326" s="26">
        <f t="shared" si="122"/>
        <v>45507</v>
      </c>
      <c r="K1326" s="26" t="str">
        <f t="shared" si="123"/>
        <v>Basic</v>
      </c>
      <c r="L1326" s="26" t="str">
        <f t="shared" si="124"/>
        <v>Monthly</v>
      </c>
      <c r="M1326" s="26">
        <f t="shared" si="125"/>
        <v>44986</v>
      </c>
      <c r="N1326" s="26">
        <f t="shared" si="126"/>
        <v>45444</v>
      </c>
      <c r="O1326" s="26">
        <f t="shared" si="126"/>
        <v>45474</v>
      </c>
      <c r="P1326" t="str">
        <f>IF(AND('Customer LTV'!$D$5&gt;=$N1326,'Customer LTV'!$D$5&lt;$O1326),"Y","N")</f>
        <v>N</v>
      </c>
      <c r="Q1326" t="str">
        <f>IF(AND('Customer LTV'!$D$6&gt;=$N1326,'Customer LTV'!$D$6&lt;$O1326),"Y","N")</f>
        <v>N</v>
      </c>
      <c r="R1326" t="str">
        <f>INDEX(customers!$F:$F,MATCH(subscriptions!$B1326,customers!$A:$A,0))</f>
        <v>Retail</v>
      </c>
      <c r="S1326" t="str">
        <f>INDEX(customers!$I:$I,MATCH(subscriptions!$B1326,customers!$A:$A,0))</f>
        <v>Paid Search</v>
      </c>
    </row>
    <row r="1327" spans="1:19" x14ac:dyDescent="0.25">
      <c r="A1327" t="s">
        <v>959</v>
      </c>
      <c r="B1327" t="s">
        <v>921</v>
      </c>
      <c r="C1327" t="s">
        <v>18</v>
      </c>
      <c r="D1327" t="s">
        <v>4</v>
      </c>
      <c r="E1327" s="26">
        <v>45476</v>
      </c>
      <c r="F1327" s="26">
        <v>45506</v>
      </c>
      <c r="G1327" t="s">
        <v>53</v>
      </c>
      <c r="H1327">
        <v>135</v>
      </c>
      <c r="I1327" s="26">
        <f t="shared" si="121"/>
        <v>45011</v>
      </c>
      <c r="J1327" s="26">
        <f t="shared" si="122"/>
        <v>45507</v>
      </c>
      <c r="K1327" s="26" t="str">
        <f t="shared" si="123"/>
        <v>Basic</v>
      </c>
      <c r="L1327" s="26" t="str">
        <f t="shared" si="124"/>
        <v>Monthly</v>
      </c>
      <c r="M1327" s="26">
        <f t="shared" si="125"/>
        <v>44986</v>
      </c>
      <c r="N1327" s="26">
        <f t="shared" si="126"/>
        <v>45474</v>
      </c>
      <c r="O1327" s="26">
        <f t="shared" si="126"/>
        <v>45505</v>
      </c>
      <c r="P1327" t="str">
        <f>IF(AND('Customer LTV'!$D$5&gt;=$N1327,'Customer LTV'!$D$5&lt;$O1327),"Y","N")</f>
        <v>N</v>
      </c>
      <c r="Q1327" t="str">
        <f>IF(AND('Customer LTV'!$D$6&gt;=$N1327,'Customer LTV'!$D$6&lt;$O1327),"Y","N")</f>
        <v>N</v>
      </c>
      <c r="R1327" t="str">
        <f>INDEX(customers!$F:$F,MATCH(subscriptions!$B1327,customers!$A:$A,0))</f>
        <v>Retail</v>
      </c>
      <c r="S1327" t="str">
        <f>INDEX(customers!$I:$I,MATCH(subscriptions!$B1327,customers!$A:$A,0))</f>
        <v>Paid Search</v>
      </c>
    </row>
    <row r="1328" spans="1:19" x14ac:dyDescent="0.25">
      <c r="A1328" t="s">
        <v>961</v>
      </c>
      <c r="B1328" t="s">
        <v>921</v>
      </c>
      <c r="C1328" t="s">
        <v>18</v>
      </c>
      <c r="D1328" t="s">
        <v>4</v>
      </c>
      <c r="E1328" s="26">
        <v>45507</v>
      </c>
      <c r="F1328" s="26">
        <v>45524</v>
      </c>
      <c r="G1328" t="s">
        <v>56</v>
      </c>
      <c r="H1328">
        <v>135</v>
      </c>
      <c r="I1328" s="26">
        <f t="shared" si="121"/>
        <v>45011</v>
      </c>
      <c r="J1328" s="26">
        <f t="shared" si="122"/>
        <v>45507</v>
      </c>
      <c r="K1328" s="26" t="str">
        <f t="shared" si="123"/>
        <v>Basic</v>
      </c>
      <c r="L1328" s="26" t="str">
        <f t="shared" si="124"/>
        <v>Monthly</v>
      </c>
      <c r="M1328" s="26">
        <f t="shared" si="125"/>
        <v>44986</v>
      </c>
      <c r="N1328" s="26">
        <f t="shared" si="126"/>
        <v>45505</v>
      </c>
      <c r="O1328" s="26">
        <f t="shared" si="126"/>
        <v>45505</v>
      </c>
      <c r="P1328" t="str">
        <f>IF(AND('Customer LTV'!$D$5&gt;=$N1328,'Customer LTV'!$D$5&lt;$O1328),"Y","N")</f>
        <v>N</v>
      </c>
      <c r="Q1328" t="str">
        <f>IF(AND('Customer LTV'!$D$6&gt;=$N1328,'Customer LTV'!$D$6&lt;$O1328),"Y","N")</f>
        <v>N</v>
      </c>
      <c r="R1328" t="str">
        <f>INDEX(customers!$F:$F,MATCH(subscriptions!$B1328,customers!$A:$A,0))</f>
        <v>Retail</v>
      </c>
      <c r="S1328" t="str">
        <f>INDEX(customers!$I:$I,MATCH(subscriptions!$B1328,customers!$A:$A,0))</f>
        <v>Paid Search</v>
      </c>
    </row>
    <row r="1329" spans="1:19" x14ac:dyDescent="0.25">
      <c r="A1329" t="s">
        <v>101</v>
      </c>
      <c r="B1329" t="s">
        <v>100</v>
      </c>
      <c r="C1329" t="s">
        <v>17</v>
      </c>
      <c r="D1329" t="s">
        <v>4</v>
      </c>
      <c r="E1329" s="26">
        <v>45046</v>
      </c>
      <c r="F1329" s="26">
        <v>45076</v>
      </c>
      <c r="G1329" t="s">
        <v>53</v>
      </c>
      <c r="H1329">
        <v>75</v>
      </c>
      <c r="I1329" s="26">
        <f t="shared" si="121"/>
        <v>45046</v>
      </c>
      <c r="J1329" s="26">
        <f t="shared" si="122"/>
        <v>45635</v>
      </c>
      <c r="K1329" s="26" t="str">
        <f t="shared" si="123"/>
        <v>Basic</v>
      </c>
      <c r="L1329" s="26" t="str">
        <f t="shared" si="124"/>
        <v>Monthly</v>
      </c>
      <c r="M1329" s="26">
        <f t="shared" si="125"/>
        <v>45017</v>
      </c>
      <c r="N1329" s="26">
        <f t="shared" si="126"/>
        <v>45017</v>
      </c>
      <c r="O1329" s="26">
        <f t="shared" si="126"/>
        <v>45047</v>
      </c>
      <c r="P1329" t="str">
        <f>IF(AND('Customer LTV'!$D$5&gt;=$N1329,'Customer LTV'!$D$5&lt;$O1329),"Y","N")</f>
        <v>N</v>
      </c>
      <c r="Q1329" t="str">
        <f>IF(AND('Customer LTV'!$D$6&gt;=$N1329,'Customer LTV'!$D$6&lt;$O1329),"Y","N")</f>
        <v>N</v>
      </c>
      <c r="R1329" t="str">
        <f>INDEX(customers!$F:$F,MATCH(subscriptions!$B1329,customers!$A:$A,0))</f>
        <v>Retail</v>
      </c>
      <c r="S1329" t="str">
        <f>INDEX(customers!$I:$I,MATCH(subscriptions!$B1329,customers!$A:$A,0))</f>
        <v>Affiliate</v>
      </c>
    </row>
    <row r="1330" spans="1:19" x14ac:dyDescent="0.25">
      <c r="A1330" t="s">
        <v>104</v>
      </c>
      <c r="B1330" t="s">
        <v>100</v>
      </c>
      <c r="C1330" t="s">
        <v>17</v>
      </c>
      <c r="D1330" t="s">
        <v>4</v>
      </c>
      <c r="E1330" s="26">
        <v>45077</v>
      </c>
      <c r="F1330" s="26">
        <v>45107</v>
      </c>
      <c r="G1330" t="s">
        <v>53</v>
      </c>
      <c r="H1330">
        <v>75</v>
      </c>
      <c r="I1330" s="26">
        <f t="shared" si="121"/>
        <v>45046</v>
      </c>
      <c r="J1330" s="26">
        <f t="shared" si="122"/>
        <v>45635</v>
      </c>
      <c r="K1330" s="26" t="str">
        <f t="shared" si="123"/>
        <v>Basic</v>
      </c>
      <c r="L1330" s="26" t="str">
        <f t="shared" si="124"/>
        <v>Monthly</v>
      </c>
      <c r="M1330" s="26">
        <f t="shared" si="125"/>
        <v>45017</v>
      </c>
      <c r="N1330" s="26">
        <f t="shared" si="126"/>
        <v>45047</v>
      </c>
      <c r="O1330" s="26">
        <f t="shared" si="126"/>
        <v>45078</v>
      </c>
      <c r="P1330" t="str">
        <f>IF(AND('Customer LTV'!$D$5&gt;=$N1330,'Customer LTV'!$D$5&lt;$O1330),"Y","N")</f>
        <v>N</v>
      </c>
      <c r="Q1330" t="str">
        <f>IF(AND('Customer LTV'!$D$6&gt;=$N1330,'Customer LTV'!$D$6&lt;$O1330),"Y","N")</f>
        <v>N</v>
      </c>
      <c r="R1330" t="str">
        <f>INDEX(customers!$F:$F,MATCH(subscriptions!$B1330,customers!$A:$A,0))</f>
        <v>Retail</v>
      </c>
      <c r="S1330" t="str">
        <f>INDEX(customers!$I:$I,MATCH(subscriptions!$B1330,customers!$A:$A,0))</f>
        <v>Affiliate</v>
      </c>
    </row>
    <row r="1331" spans="1:19" x14ac:dyDescent="0.25">
      <c r="A1331" t="s">
        <v>107</v>
      </c>
      <c r="B1331" t="s">
        <v>100</v>
      </c>
      <c r="C1331" t="s">
        <v>17</v>
      </c>
      <c r="D1331" t="s">
        <v>4</v>
      </c>
      <c r="E1331" s="26">
        <v>45108</v>
      </c>
      <c r="F1331" s="26">
        <v>45138</v>
      </c>
      <c r="G1331" t="s">
        <v>53</v>
      </c>
      <c r="H1331">
        <v>75</v>
      </c>
      <c r="I1331" s="26">
        <f t="shared" si="121"/>
        <v>45046</v>
      </c>
      <c r="J1331" s="26">
        <f t="shared" si="122"/>
        <v>45635</v>
      </c>
      <c r="K1331" s="26" t="str">
        <f t="shared" si="123"/>
        <v>Basic</v>
      </c>
      <c r="L1331" s="26" t="str">
        <f t="shared" si="124"/>
        <v>Monthly</v>
      </c>
      <c r="M1331" s="26">
        <f t="shared" si="125"/>
        <v>45017</v>
      </c>
      <c r="N1331" s="26">
        <f t="shared" si="126"/>
        <v>45108</v>
      </c>
      <c r="O1331" s="26">
        <f t="shared" si="126"/>
        <v>45108</v>
      </c>
      <c r="P1331" t="str">
        <f>IF(AND('Customer LTV'!$D$5&gt;=$N1331,'Customer LTV'!$D$5&lt;$O1331),"Y","N")</f>
        <v>N</v>
      </c>
      <c r="Q1331" t="str">
        <f>IF(AND('Customer LTV'!$D$6&gt;=$N1331,'Customer LTV'!$D$6&lt;$O1331),"Y","N")</f>
        <v>N</v>
      </c>
      <c r="R1331" t="str">
        <f>INDEX(customers!$F:$F,MATCH(subscriptions!$B1331,customers!$A:$A,0))</f>
        <v>Retail</v>
      </c>
      <c r="S1331" t="str">
        <f>INDEX(customers!$I:$I,MATCH(subscriptions!$B1331,customers!$A:$A,0))</f>
        <v>Affiliate</v>
      </c>
    </row>
    <row r="1332" spans="1:19" x14ac:dyDescent="0.25">
      <c r="A1332" t="s">
        <v>109</v>
      </c>
      <c r="B1332" t="s">
        <v>100</v>
      </c>
      <c r="C1332" t="s">
        <v>17</v>
      </c>
      <c r="D1332" t="s">
        <v>4</v>
      </c>
      <c r="E1332" s="26">
        <v>45139</v>
      </c>
      <c r="F1332" s="26">
        <v>45169</v>
      </c>
      <c r="G1332" t="s">
        <v>53</v>
      </c>
      <c r="H1332">
        <v>75</v>
      </c>
      <c r="I1332" s="26">
        <f t="shared" si="121"/>
        <v>45046</v>
      </c>
      <c r="J1332" s="26">
        <f t="shared" si="122"/>
        <v>45635</v>
      </c>
      <c r="K1332" s="26" t="str">
        <f t="shared" si="123"/>
        <v>Basic</v>
      </c>
      <c r="L1332" s="26" t="str">
        <f t="shared" si="124"/>
        <v>Monthly</v>
      </c>
      <c r="M1332" s="26">
        <f t="shared" si="125"/>
        <v>45017</v>
      </c>
      <c r="N1332" s="26">
        <f t="shared" si="126"/>
        <v>45139</v>
      </c>
      <c r="O1332" s="26">
        <f t="shared" si="126"/>
        <v>45139</v>
      </c>
      <c r="P1332" t="str">
        <f>IF(AND('Customer LTV'!$D$5&gt;=$N1332,'Customer LTV'!$D$5&lt;$O1332),"Y","N")</f>
        <v>N</v>
      </c>
      <c r="Q1332" t="str">
        <f>IF(AND('Customer LTV'!$D$6&gt;=$N1332,'Customer LTV'!$D$6&lt;$O1332),"Y","N")</f>
        <v>N</v>
      </c>
      <c r="R1332" t="str">
        <f>INDEX(customers!$F:$F,MATCH(subscriptions!$B1332,customers!$A:$A,0))</f>
        <v>Retail</v>
      </c>
      <c r="S1332" t="str">
        <f>INDEX(customers!$I:$I,MATCH(subscriptions!$B1332,customers!$A:$A,0))</f>
        <v>Affiliate</v>
      </c>
    </row>
    <row r="1333" spans="1:19" x14ac:dyDescent="0.25">
      <c r="A1333" t="s">
        <v>111</v>
      </c>
      <c r="B1333" t="s">
        <v>100</v>
      </c>
      <c r="C1333" t="s">
        <v>17</v>
      </c>
      <c r="D1333" t="s">
        <v>4</v>
      </c>
      <c r="E1333" s="26">
        <v>45170</v>
      </c>
      <c r="F1333" s="26">
        <v>45200</v>
      </c>
      <c r="G1333" t="s">
        <v>53</v>
      </c>
      <c r="H1333">
        <v>75</v>
      </c>
      <c r="I1333" s="26">
        <f t="shared" si="121"/>
        <v>45046</v>
      </c>
      <c r="J1333" s="26">
        <f t="shared" si="122"/>
        <v>45635</v>
      </c>
      <c r="K1333" s="26" t="str">
        <f t="shared" si="123"/>
        <v>Basic</v>
      </c>
      <c r="L1333" s="26" t="str">
        <f t="shared" si="124"/>
        <v>Monthly</v>
      </c>
      <c r="M1333" s="26">
        <f t="shared" si="125"/>
        <v>45017</v>
      </c>
      <c r="N1333" s="26">
        <f t="shared" si="126"/>
        <v>45170</v>
      </c>
      <c r="O1333" s="26">
        <f t="shared" si="126"/>
        <v>45200</v>
      </c>
      <c r="P1333" t="str">
        <f>IF(AND('Customer LTV'!$D$5&gt;=$N1333,'Customer LTV'!$D$5&lt;$O1333),"Y","N")</f>
        <v>N</v>
      </c>
      <c r="Q1333" t="str">
        <f>IF(AND('Customer LTV'!$D$6&gt;=$N1333,'Customer LTV'!$D$6&lt;$O1333),"Y","N")</f>
        <v>N</v>
      </c>
      <c r="R1333" t="str">
        <f>INDEX(customers!$F:$F,MATCH(subscriptions!$B1333,customers!$A:$A,0))</f>
        <v>Retail</v>
      </c>
      <c r="S1333" t="str">
        <f>INDEX(customers!$I:$I,MATCH(subscriptions!$B1333,customers!$A:$A,0))</f>
        <v>Affiliate</v>
      </c>
    </row>
    <row r="1334" spans="1:19" x14ac:dyDescent="0.25">
      <c r="A1334" t="s">
        <v>114</v>
      </c>
      <c r="B1334" t="s">
        <v>100</v>
      </c>
      <c r="C1334" t="s">
        <v>17</v>
      </c>
      <c r="D1334" t="s">
        <v>4</v>
      </c>
      <c r="E1334" s="26">
        <v>45201</v>
      </c>
      <c r="F1334" s="26">
        <v>45231</v>
      </c>
      <c r="G1334" t="s">
        <v>55</v>
      </c>
      <c r="H1334">
        <v>75</v>
      </c>
      <c r="I1334" s="26">
        <f t="shared" si="121"/>
        <v>45046</v>
      </c>
      <c r="J1334" s="26">
        <f t="shared" si="122"/>
        <v>45635</v>
      </c>
      <c r="K1334" s="26" t="str">
        <f t="shared" si="123"/>
        <v>Basic</v>
      </c>
      <c r="L1334" s="26" t="str">
        <f t="shared" si="124"/>
        <v>Monthly</v>
      </c>
      <c r="M1334" s="26">
        <f t="shared" si="125"/>
        <v>45017</v>
      </c>
      <c r="N1334" s="26">
        <f t="shared" si="126"/>
        <v>45200</v>
      </c>
      <c r="O1334" s="26">
        <f t="shared" si="126"/>
        <v>45231</v>
      </c>
      <c r="P1334" t="str">
        <f>IF(AND('Customer LTV'!$D$5&gt;=$N1334,'Customer LTV'!$D$5&lt;$O1334),"Y","N")</f>
        <v>N</v>
      </c>
      <c r="Q1334" t="str">
        <f>IF(AND('Customer LTV'!$D$6&gt;=$N1334,'Customer LTV'!$D$6&lt;$O1334),"Y","N")</f>
        <v>N</v>
      </c>
      <c r="R1334" t="str">
        <f>INDEX(customers!$F:$F,MATCH(subscriptions!$B1334,customers!$A:$A,0))</f>
        <v>Retail</v>
      </c>
      <c r="S1334" t="str">
        <f>INDEX(customers!$I:$I,MATCH(subscriptions!$B1334,customers!$A:$A,0))</f>
        <v>Affiliate</v>
      </c>
    </row>
    <row r="1335" spans="1:19" x14ac:dyDescent="0.25">
      <c r="A1335" t="s">
        <v>116</v>
      </c>
      <c r="B1335" t="s">
        <v>100</v>
      </c>
      <c r="C1335" t="s">
        <v>18</v>
      </c>
      <c r="D1335" t="s">
        <v>4</v>
      </c>
      <c r="E1335" s="26">
        <v>45232</v>
      </c>
      <c r="F1335" s="26">
        <v>45262</v>
      </c>
      <c r="G1335" t="s">
        <v>53</v>
      </c>
      <c r="H1335">
        <v>135</v>
      </c>
      <c r="I1335" s="26">
        <f t="shared" si="121"/>
        <v>45046</v>
      </c>
      <c r="J1335" s="26">
        <f t="shared" si="122"/>
        <v>45635</v>
      </c>
      <c r="K1335" s="26" t="str">
        <f t="shared" si="123"/>
        <v>Basic</v>
      </c>
      <c r="L1335" s="26" t="str">
        <f t="shared" si="124"/>
        <v>Monthly</v>
      </c>
      <c r="M1335" s="26">
        <f t="shared" si="125"/>
        <v>45017</v>
      </c>
      <c r="N1335" s="26">
        <f t="shared" si="126"/>
        <v>45231</v>
      </c>
      <c r="O1335" s="26">
        <f t="shared" si="126"/>
        <v>45261</v>
      </c>
      <c r="P1335" t="str">
        <f>IF(AND('Customer LTV'!$D$5&gt;=$N1335,'Customer LTV'!$D$5&lt;$O1335),"Y","N")</f>
        <v>N</v>
      </c>
      <c r="Q1335" t="str">
        <f>IF(AND('Customer LTV'!$D$6&gt;=$N1335,'Customer LTV'!$D$6&lt;$O1335),"Y","N")</f>
        <v>N</v>
      </c>
      <c r="R1335" t="str">
        <f>INDEX(customers!$F:$F,MATCH(subscriptions!$B1335,customers!$A:$A,0))</f>
        <v>Retail</v>
      </c>
      <c r="S1335" t="str">
        <f>INDEX(customers!$I:$I,MATCH(subscriptions!$B1335,customers!$A:$A,0))</f>
        <v>Affiliate</v>
      </c>
    </row>
    <row r="1336" spans="1:19" x14ac:dyDescent="0.25">
      <c r="A1336" t="s">
        <v>119</v>
      </c>
      <c r="B1336" t="s">
        <v>100</v>
      </c>
      <c r="C1336" t="s">
        <v>18</v>
      </c>
      <c r="D1336" t="s">
        <v>4</v>
      </c>
      <c r="E1336" s="26">
        <v>45263</v>
      </c>
      <c r="F1336" s="26">
        <v>45293</v>
      </c>
      <c r="G1336" t="s">
        <v>53</v>
      </c>
      <c r="H1336">
        <v>135</v>
      </c>
      <c r="I1336" s="26">
        <f t="shared" si="121"/>
        <v>45046</v>
      </c>
      <c r="J1336" s="26">
        <f t="shared" si="122"/>
        <v>45635</v>
      </c>
      <c r="K1336" s="26" t="str">
        <f t="shared" si="123"/>
        <v>Basic</v>
      </c>
      <c r="L1336" s="26" t="str">
        <f t="shared" si="124"/>
        <v>Monthly</v>
      </c>
      <c r="M1336" s="26">
        <f t="shared" si="125"/>
        <v>45017</v>
      </c>
      <c r="N1336" s="26">
        <f t="shared" si="126"/>
        <v>45261</v>
      </c>
      <c r="O1336" s="26">
        <f t="shared" si="126"/>
        <v>45292</v>
      </c>
      <c r="P1336" t="str">
        <f>IF(AND('Customer LTV'!$D$5&gt;=$N1336,'Customer LTV'!$D$5&lt;$O1336),"Y","N")</f>
        <v>N</v>
      </c>
      <c r="Q1336" t="str">
        <f>IF(AND('Customer LTV'!$D$6&gt;=$N1336,'Customer LTV'!$D$6&lt;$O1336),"Y","N")</f>
        <v>Y</v>
      </c>
      <c r="R1336" t="str">
        <f>INDEX(customers!$F:$F,MATCH(subscriptions!$B1336,customers!$A:$A,0))</f>
        <v>Retail</v>
      </c>
      <c r="S1336" t="str">
        <f>INDEX(customers!$I:$I,MATCH(subscriptions!$B1336,customers!$A:$A,0))</f>
        <v>Affiliate</v>
      </c>
    </row>
    <row r="1337" spans="1:19" x14ac:dyDescent="0.25">
      <c r="A1337" t="s">
        <v>121</v>
      </c>
      <c r="B1337" t="s">
        <v>100</v>
      </c>
      <c r="C1337" t="s">
        <v>18</v>
      </c>
      <c r="D1337" t="s">
        <v>4</v>
      </c>
      <c r="E1337" s="26">
        <v>45294</v>
      </c>
      <c r="F1337" s="26">
        <v>45324</v>
      </c>
      <c r="G1337" t="s">
        <v>53</v>
      </c>
      <c r="H1337">
        <v>135</v>
      </c>
      <c r="I1337" s="26">
        <f t="shared" si="121"/>
        <v>45046</v>
      </c>
      <c r="J1337" s="26">
        <f t="shared" si="122"/>
        <v>45635</v>
      </c>
      <c r="K1337" s="26" t="str">
        <f t="shared" si="123"/>
        <v>Basic</v>
      </c>
      <c r="L1337" s="26" t="str">
        <f t="shared" si="124"/>
        <v>Monthly</v>
      </c>
      <c r="M1337" s="26">
        <f t="shared" si="125"/>
        <v>45017</v>
      </c>
      <c r="N1337" s="26">
        <f t="shared" si="126"/>
        <v>45292</v>
      </c>
      <c r="O1337" s="26">
        <f t="shared" si="126"/>
        <v>45323</v>
      </c>
      <c r="P1337" t="str">
        <f>IF(AND('Customer LTV'!$D$5&gt;=$N1337,'Customer LTV'!$D$5&lt;$O1337),"Y","N")</f>
        <v>N</v>
      </c>
      <c r="Q1337" t="str">
        <f>IF(AND('Customer LTV'!$D$6&gt;=$N1337,'Customer LTV'!$D$6&lt;$O1337),"Y","N")</f>
        <v>N</v>
      </c>
      <c r="R1337" t="str">
        <f>INDEX(customers!$F:$F,MATCH(subscriptions!$B1337,customers!$A:$A,0))</f>
        <v>Retail</v>
      </c>
      <c r="S1337" t="str">
        <f>INDEX(customers!$I:$I,MATCH(subscriptions!$B1337,customers!$A:$A,0))</f>
        <v>Affiliate</v>
      </c>
    </row>
    <row r="1338" spans="1:19" x14ac:dyDescent="0.25">
      <c r="A1338" t="s">
        <v>123</v>
      </c>
      <c r="B1338" t="s">
        <v>100</v>
      </c>
      <c r="C1338" t="s">
        <v>18</v>
      </c>
      <c r="D1338" t="s">
        <v>4</v>
      </c>
      <c r="E1338" s="26">
        <v>45325</v>
      </c>
      <c r="F1338" s="26">
        <v>45355</v>
      </c>
      <c r="G1338" t="s">
        <v>53</v>
      </c>
      <c r="H1338">
        <v>135</v>
      </c>
      <c r="I1338" s="26">
        <f t="shared" si="121"/>
        <v>45046</v>
      </c>
      <c r="J1338" s="26">
        <f t="shared" si="122"/>
        <v>45635</v>
      </c>
      <c r="K1338" s="26" t="str">
        <f t="shared" si="123"/>
        <v>Basic</v>
      </c>
      <c r="L1338" s="26" t="str">
        <f t="shared" si="124"/>
        <v>Monthly</v>
      </c>
      <c r="M1338" s="26">
        <f t="shared" si="125"/>
        <v>45017</v>
      </c>
      <c r="N1338" s="26">
        <f t="shared" si="126"/>
        <v>45323</v>
      </c>
      <c r="O1338" s="26">
        <f t="shared" si="126"/>
        <v>45352</v>
      </c>
      <c r="P1338" t="str">
        <f>IF(AND('Customer LTV'!$D$5&gt;=$N1338,'Customer LTV'!$D$5&lt;$O1338),"Y","N")</f>
        <v>N</v>
      </c>
      <c r="Q1338" t="str">
        <f>IF(AND('Customer LTV'!$D$6&gt;=$N1338,'Customer LTV'!$D$6&lt;$O1338),"Y","N")</f>
        <v>N</v>
      </c>
      <c r="R1338" t="str">
        <f>INDEX(customers!$F:$F,MATCH(subscriptions!$B1338,customers!$A:$A,0))</f>
        <v>Retail</v>
      </c>
      <c r="S1338" t="str">
        <f>INDEX(customers!$I:$I,MATCH(subscriptions!$B1338,customers!$A:$A,0))</f>
        <v>Affiliate</v>
      </c>
    </row>
    <row r="1339" spans="1:19" x14ac:dyDescent="0.25">
      <c r="A1339" t="s">
        <v>126</v>
      </c>
      <c r="B1339" t="s">
        <v>100</v>
      </c>
      <c r="C1339" t="s">
        <v>18</v>
      </c>
      <c r="D1339" t="s">
        <v>4</v>
      </c>
      <c r="E1339" s="26">
        <v>45356</v>
      </c>
      <c r="F1339" s="26">
        <v>45386</v>
      </c>
      <c r="G1339" t="s">
        <v>53</v>
      </c>
      <c r="H1339">
        <v>135</v>
      </c>
      <c r="I1339" s="26">
        <f t="shared" si="121"/>
        <v>45046</v>
      </c>
      <c r="J1339" s="26">
        <f t="shared" si="122"/>
        <v>45635</v>
      </c>
      <c r="K1339" s="26" t="str">
        <f t="shared" si="123"/>
        <v>Basic</v>
      </c>
      <c r="L1339" s="26" t="str">
        <f t="shared" si="124"/>
        <v>Monthly</v>
      </c>
      <c r="M1339" s="26">
        <f t="shared" si="125"/>
        <v>45017</v>
      </c>
      <c r="N1339" s="26">
        <f t="shared" si="126"/>
        <v>45352</v>
      </c>
      <c r="O1339" s="26">
        <f t="shared" si="126"/>
        <v>45383</v>
      </c>
      <c r="P1339" t="str">
        <f>IF(AND('Customer LTV'!$D$5&gt;=$N1339,'Customer LTV'!$D$5&lt;$O1339),"Y","N")</f>
        <v>N</v>
      </c>
      <c r="Q1339" t="str">
        <f>IF(AND('Customer LTV'!$D$6&gt;=$N1339,'Customer LTV'!$D$6&lt;$O1339),"Y","N")</f>
        <v>N</v>
      </c>
      <c r="R1339" t="str">
        <f>INDEX(customers!$F:$F,MATCH(subscriptions!$B1339,customers!$A:$A,0))</f>
        <v>Retail</v>
      </c>
      <c r="S1339" t="str">
        <f>INDEX(customers!$I:$I,MATCH(subscriptions!$B1339,customers!$A:$A,0))</f>
        <v>Affiliate</v>
      </c>
    </row>
    <row r="1340" spans="1:19" x14ac:dyDescent="0.25">
      <c r="A1340" t="s">
        <v>128</v>
      </c>
      <c r="B1340" t="s">
        <v>100</v>
      </c>
      <c r="C1340" t="s">
        <v>18</v>
      </c>
      <c r="D1340" t="s">
        <v>4</v>
      </c>
      <c r="E1340" s="26">
        <v>45387</v>
      </c>
      <c r="F1340" s="26">
        <v>45417</v>
      </c>
      <c r="G1340" t="s">
        <v>53</v>
      </c>
      <c r="H1340">
        <v>135</v>
      </c>
      <c r="I1340" s="26">
        <f t="shared" si="121"/>
        <v>45046</v>
      </c>
      <c r="J1340" s="26">
        <f t="shared" si="122"/>
        <v>45635</v>
      </c>
      <c r="K1340" s="26" t="str">
        <f t="shared" si="123"/>
        <v>Basic</v>
      </c>
      <c r="L1340" s="26" t="str">
        <f t="shared" si="124"/>
        <v>Monthly</v>
      </c>
      <c r="M1340" s="26">
        <f t="shared" si="125"/>
        <v>45017</v>
      </c>
      <c r="N1340" s="26">
        <f t="shared" si="126"/>
        <v>45383</v>
      </c>
      <c r="O1340" s="26">
        <f t="shared" si="126"/>
        <v>45413</v>
      </c>
      <c r="P1340" t="str">
        <f>IF(AND('Customer LTV'!$D$5&gt;=$N1340,'Customer LTV'!$D$5&lt;$O1340),"Y","N")</f>
        <v>N</v>
      </c>
      <c r="Q1340" t="str">
        <f>IF(AND('Customer LTV'!$D$6&gt;=$N1340,'Customer LTV'!$D$6&lt;$O1340),"Y","N")</f>
        <v>N</v>
      </c>
      <c r="R1340" t="str">
        <f>INDEX(customers!$F:$F,MATCH(subscriptions!$B1340,customers!$A:$A,0))</f>
        <v>Retail</v>
      </c>
      <c r="S1340" t="str">
        <f>INDEX(customers!$I:$I,MATCH(subscriptions!$B1340,customers!$A:$A,0))</f>
        <v>Affiliate</v>
      </c>
    </row>
    <row r="1341" spans="1:19" x14ac:dyDescent="0.25">
      <c r="A1341" t="s">
        <v>131</v>
      </c>
      <c r="B1341" t="s">
        <v>100</v>
      </c>
      <c r="C1341" t="s">
        <v>18</v>
      </c>
      <c r="D1341" t="s">
        <v>4</v>
      </c>
      <c r="E1341" s="26">
        <v>45418</v>
      </c>
      <c r="F1341" s="26">
        <v>45448</v>
      </c>
      <c r="G1341" t="s">
        <v>53</v>
      </c>
      <c r="H1341">
        <v>135</v>
      </c>
      <c r="I1341" s="26">
        <f t="shared" si="121"/>
        <v>45046</v>
      </c>
      <c r="J1341" s="26">
        <f t="shared" si="122"/>
        <v>45635</v>
      </c>
      <c r="K1341" s="26" t="str">
        <f t="shared" si="123"/>
        <v>Basic</v>
      </c>
      <c r="L1341" s="26" t="str">
        <f t="shared" si="124"/>
        <v>Monthly</v>
      </c>
      <c r="M1341" s="26">
        <f t="shared" si="125"/>
        <v>45017</v>
      </c>
      <c r="N1341" s="26">
        <f t="shared" si="126"/>
        <v>45413</v>
      </c>
      <c r="O1341" s="26">
        <f t="shared" si="126"/>
        <v>45444</v>
      </c>
      <c r="P1341" t="str">
        <f>IF(AND('Customer LTV'!$D$5&gt;=$N1341,'Customer LTV'!$D$5&lt;$O1341),"Y","N")</f>
        <v>N</v>
      </c>
      <c r="Q1341" t="str">
        <f>IF(AND('Customer LTV'!$D$6&gt;=$N1341,'Customer LTV'!$D$6&lt;$O1341),"Y","N")</f>
        <v>N</v>
      </c>
      <c r="R1341" t="str">
        <f>INDEX(customers!$F:$F,MATCH(subscriptions!$B1341,customers!$A:$A,0))</f>
        <v>Retail</v>
      </c>
      <c r="S1341" t="str">
        <f>INDEX(customers!$I:$I,MATCH(subscriptions!$B1341,customers!$A:$A,0))</f>
        <v>Affiliate</v>
      </c>
    </row>
    <row r="1342" spans="1:19" x14ac:dyDescent="0.25">
      <c r="A1342" t="s">
        <v>133</v>
      </c>
      <c r="B1342" t="s">
        <v>100</v>
      </c>
      <c r="C1342" t="s">
        <v>18</v>
      </c>
      <c r="D1342" t="s">
        <v>4</v>
      </c>
      <c r="E1342" s="26">
        <v>45449</v>
      </c>
      <c r="F1342" s="26">
        <v>45479</v>
      </c>
      <c r="G1342" t="s">
        <v>53</v>
      </c>
      <c r="H1342">
        <v>135</v>
      </c>
      <c r="I1342" s="26">
        <f t="shared" si="121"/>
        <v>45046</v>
      </c>
      <c r="J1342" s="26">
        <f t="shared" si="122"/>
        <v>45635</v>
      </c>
      <c r="K1342" s="26" t="str">
        <f t="shared" si="123"/>
        <v>Basic</v>
      </c>
      <c r="L1342" s="26" t="str">
        <f t="shared" si="124"/>
        <v>Monthly</v>
      </c>
      <c r="M1342" s="26">
        <f t="shared" si="125"/>
        <v>45017</v>
      </c>
      <c r="N1342" s="26">
        <f t="shared" si="126"/>
        <v>45444</v>
      </c>
      <c r="O1342" s="26">
        <f t="shared" si="126"/>
        <v>45474</v>
      </c>
      <c r="P1342" t="str">
        <f>IF(AND('Customer LTV'!$D$5&gt;=$N1342,'Customer LTV'!$D$5&lt;$O1342),"Y","N")</f>
        <v>N</v>
      </c>
      <c r="Q1342" t="str">
        <f>IF(AND('Customer LTV'!$D$6&gt;=$N1342,'Customer LTV'!$D$6&lt;$O1342),"Y","N")</f>
        <v>N</v>
      </c>
      <c r="R1342" t="str">
        <f>INDEX(customers!$F:$F,MATCH(subscriptions!$B1342,customers!$A:$A,0))</f>
        <v>Retail</v>
      </c>
      <c r="S1342" t="str">
        <f>INDEX(customers!$I:$I,MATCH(subscriptions!$B1342,customers!$A:$A,0))</f>
        <v>Affiliate</v>
      </c>
    </row>
    <row r="1343" spans="1:19" x14ac:dyDescent="0.25">
      <c r="A1343" t="s">
        <v>136</v>
      </c>
      <c r="B1343" t="s">
        <v>100</v>
      </c>
      <c r="C1343" t="s">
        <v>18</v>
      </c>
      <c r="D1343" t="s">
        <v>4</v>
      </c>
      <c r="E1343" s="26">
        <v>45480</v>
      </c>
      <c r="F1343" s="26">
        <v>45510</v>
      </c>
      <c r="G1343" t="s">
        <v>53</v>
      </c>
      <c r="H1343">
        <v>135</v>
      </c>
      <c r="I1343" s="26">
        <f t="shared" si="121"/>
        <v>45046</v>
      </c>
      <c r="J1343" s="26">
        <f t="shared" si="122"/>
        <v>45635</v>
      </c>
      <c r="K1343" s="26" t="str">
        <f t="shared" si="123"/>
        <v>Basic</v>
      </c>
      <c r="L1343" s="26" t="str">
        <f t="shared" si="124"/>
        <v>Monthly</v>
      </c>
      <c r="M1343" s="26">
        <f t="shared" si="125"/>
        <v>45017</v>
      </c>
      <c r="N1343" s="26">
        <f t="shared" si="126"/>
        <v>45474</v>
      </c>
      <c r="O1343" s="26">
        <f t="shared" si="126"/>
        <v>45505</v>
      </c>
      <c r="P1343" t="str">
        <f>IF(AND('Customer LTV'!$D$5&gt;=$N1343,'Customer LTV'!$D$5&lt;$O1343),"Y","N")</f>
        <v>N</v>
      </c>
      <c r="Q1343" t="str">
        <f>IF(AND('Customer LTV'!$D$6&gt;=$N1343,'Customer LTV'!$D$6&lt;$O1343),"Y","N")</f>
        <v>N</v>
      </c>
      <c r="R1343" t="str">
        <f>INDEX(customers!$F:$F,MATCH(subscriptions!$B1343,customers!$A:$A,0))</f>
        <v>Retail</v>
      </c>
      <c r="S1343" t="str">
        <f>INDEX(customers!$I:$I,MATCH(subscriptions!$B1343,customers!$A:$A,0))</f>
        <v>Affiliate</v>
      </c>
    </row>
    <row r="1344" spans="1:19" x14ac:dyDescent="0.25">
      <c r="A1344" t="s">
        <v>138</v>
      </c>
      <c r="B1344" t="s">
        <v>100</v>
      </c>
      <c r="C1344" t="s">
        <v>18</v>
      </c>
      <c r="D1344" t="s">
        <v>4</v>
      </c>
      <c r="E1344" s="26">
        <v>45511</v>
      </c>
      <c r="F1344" s="26">
        <v>45541</v>
      </c>
      <c r="G1344" t="s">
        <v>55</v>
      </c>
      <c r="H1344">
        <v>135</v>
      </c>
      <c r="I1344" s="26">
        <f t="shared" si="121"/>
        <v>45046</v>
      </c>
      <c r="J1344" s="26">
        <f t="shared" si="122"/>
        <v>45635</v>
      </c>
      <c r="K1344" s="26" t="str">
        <f t="shared" si="123"/>
        <v>Basic</v>
      </c>
      <c r="L1344" s="26" t="str">
        <f t="shared" si="124"/>
        <v>Monthly</v>
      </c>
      <c r="M1344" s="26">
        <f t="shared" si="125"/>
        <v>45017</v>
      </c>
      <c r="N1344" s="26">
        <f t="shared" si="126"/>
        <v>45505</v>
      </c>
      <c r="O1344" s="26">
        <f t="shared" si="126"/>
        <v>45536</v>
      </c>
      <c r="P1344" t="str">
        <f>IF(AND('Customer LTV'!$D$5&gt;=$N1344,'Customer LTV'!$D$5&lt;$O1344),"Y","N")</f>
        <v>N</v>
      </c>
      <c r="Q1344" t="str">
        <f>IF(AND('Customer LTV'!$D$6&gt;=$N1344,'Customer LTV'!$D$6&lt;$O1344),"Y","N")</f>
        <v>N</v>
      </c>
      <c r="R1344" t="str">
        <f>INDEX(customers!$F:$F,MATCH(subscriptions!$B1344,customers!$A:$A,0))</f>
        <v>Retail</v>
      </c>
      <c r="S1344" t="str">
        <f>INDEX(customers!$I:$I,MATCH(subscriptions!$B1344,customers!$A:$A,0))</f>
        <v>Affiliate</v>
      </c>
    </row>
    <row r="1345" spans="1:19" x14ac:dyDescent="0.25">
      <c r="A1345" t="s">
        <v>140</v>
      </c>
      <c r="B1345" t="s">
        <v>100</v>
      </c>
      <c r="C1345" t="s">
        <v>19</v>
      </c>
      <c r="D1345" t="s">
        <v>4</v>
      </c>
      <c r="E1345" s="26">
        <v>45542</v>
      </c>
      <c r="F1345" s="26">
        <v>45572</v>
      </c>
      <c r="G1345" t="s">
        <v>53</v>
      </c>
      <c r="H1345">
        <v>315</v>
      </c>
      <c r="I1345" s="26">
        <f t="shared" si="121"/>
        <v>45046</v>
      </c>
      <c r="J1345" s="26">
        <f t="shared" si="122"/>
        <v>45635</v>
      </c>
      <c r="K1345" s="26" t="str">
        <f t="shared" si="123"/>
        <v>Basic</v>
      </c>
      <c r="L1345" s="26" t="str">
        <f t="shared" si="124"/>
        <v>Monthly</v>
      </c>
      <c r="M1345" s="26">
        <f t="shared" si="125"/>
        <v>45017</v>
      </c>
      <c r="N1345" s="26">
        <f t="shared" si="126"/>
        <v>45536</v>
      </c>
      <c r="O1345" s="26">
        <f t="shared" si="126"/>
        <v>45566</v>
      </c>
      <c r="P1345" t="str">
        <f>IF(AND('Customer LTV'!$D$5&gt;=$N1345,'Customer LTV'!$D$5&lt;$O1345),"Y","N")</f>
        <v>N</v>
      </c>
      <c r="Q1345" t="str">
        <f>IF(AND('Customer LTV'!$D$6&gt;=$N1345,'Customer LTV'!$D$6&lt;$O1345),"Y","N")</f>
        <v>N</v>
      </c>
      <c r="R1345" t="str">
        <f>INDEX(customers!$F:$F,MATCH(subscriptions!$B1345,customers!$A:$A,0))</f>
        <v>Retail</v>
      </c>
      <c r="S1345" t="str">
        <f>INDEX(customers!$I:$I,MATCH(subscriptions!$B1345,customers!$A:$A,0))</f>
        <v>Affiliate</v>
      </c>
    </row>
    <row r="1346" spans="1:19" x14ac:dyDescent="0.25">
      <c r="A1346" t="s">
        <v>143</v>
      </c>
      <c r="B1346" t="s">
        <v>100</v>
      </c>
      <c r="C1346" t="s">
        <v>19</v>
      </c>
      <c r="D1346" t="s">
        <v>4</v>
      </c>
      <c r="E1346" s="26">
        <v>45573</v>
      </c>
      <c r="F1346" s="26">
        <v>45603</v>
      </c>
      <c r="G1346" t="s">
        <v>53</v>
      </c>
      <c r="H1346">
        <v>315</v>
      </c>
      <c r="I1346" s="26">
        <f t="shared" ref="I1346:I1409" si="127">_xlfn.MINIFS($E:$E,$B:$B,B1346)</f>
        <v>45046</v>
      </c>
      <c r="J1346" s="26">
        <f t="shared" ref="J1346:J1409" si="128">_xlfn.MAXIFS($E:$E,$B:$B,B1346)</f>
        <v>45635</v>
      </c>
      <c r="K1346" s="26" t="str">
        <f t="shared" si="123"/>
        <v>Basic</v>
      </c>
      <c r="L1346" s="26" t="str">
        <f t="shared" si="124"/>
        <v>Monthly</v>
      </c>
      <c r="M1346" s="26">
        <f t="shared" si="125"/>
        <v>45017</v>
      </c>
      <c r="N1346" s="26">
        <f t="shared" si="126"/>
        <v>45566</v>
      </c>
      <c r="O1346" s="26">
        <f t="shared" si="126"/>
        <v>45597</v>
      </c>
      <c r="P1346" t="str">
        <f>IF(AND('Customer LTV'!$D$5&gt;=$N1346,'Customer LTV'!$D$5&lt;$O1346),"Y","N")</f>
        <v>N</v>
      </c>
      <c r="Q1346" t="str">
        <f>IF(AND('Customer LTV'!$D$6&gt;=$N1346,'Customer LTV'!$D$6&lt;$O1346),"Y","N")</f>
        <v>N</v>
      </c>
      <c r="R1346" t="str">
        <f>INDEX(customers!$F:$F,MATCH(subscriptions!$B1346,customers!$A:$A,0))</f>
        <v>Retail</v>
      </c>
      <c r="S1346" t="str">
        <f>INDEX(customers!$I:$I,MATCH(subscriptions!$B1346,customers!$A:$A,0))</f>
        <v>Affiliate</v>
      </c>
    </row>
    <row r="1347" spans="1:19" x14ac:dyDescent="0.25">
      <c r="A1347" t="s">
        <v>145</v>
      </c>
      <c r="B1347" t="s">
        <v>100</v>
      </c>
      <c r="C1347" t="s">
        <v>19</v>
      </c>
      <c r="D1347" t="s">
        <v>4</v>
      </c>
      <c r="E1347" s="26">
        <v>45604</v>
      </c>
      <c r="F1347" s="26">
        <v>45634</v>
      </c>
      <c r="G1347" t="s">
        <v>53</v>
      </c>
      <c r="H1347">
        <v>315</v>
      </c>
      <c r="I1347" s="26">
        <f t="shared" si="127"/>
        <v>45046</v>
      </c>
      <c r="J1347" s="26">
        <f t="shared" si="128"/>
        <v>45635</v>
      </c>
      <c r="K1347" s="26" t="str">
        <f t="shared" ref="K1347:K1410" si="129">INDEX($C:$C,MATCH($I1347,$E:$E,0))</f>
        <v>Basic</v>
      </c>
      <c r="L1347" s="26" t="str">
        <f t="shared" ref="L1347:L1410" si="130">INDEX($D:$D,MATCH($I1347,$E:$E,0))</f>
        <v>Monthly</v>
      </c>
      <c r="M1347" s="26">
        <f t="shared" ref="M1347:M1410" si="131">EOMONTH(I1347,-1)+1</f>
        <v>45017</v>
      </c>
      <c r="N1347" s="26">
        <f t="shared" si="126"/>
        <v>45597</v>
      </c>
      <c r="O1347" s="26">
        <f t="shared" si="126"/>
        <v>45627</v>
      </c>
      <c r="P1347" t="str">
        <f>IF(AND('Customer LTV'!$D$5&gt;=$N1347,'Customer LTV'!$D$5&lt;$O1347),"Y","N")</f>
        <v>N</v>
      </c>
      <c r="Q1347" t="str">
        <f>IF(AND('Customer LTV'!$D$6&gt;=$N1347,'Customer LTV'!$D$6&lt;$O1347),"Y","N")</f>
        <v>N</v>
      </c>
      <c r="R1347" t="str">
        <f>INDEX(customers!$F:$F,MATCH(subscriptions!$B1347,customers!$A:$A,0))</f>
        <v>Retail</v>
      </c>
      <c r="S1347" t="str">
        <f>INDEX(customers!$I:$I,MATCH(subscriptions!$B1347,customers!$A:$A,0))</f>
        <v>Affiliate</v>
      </c>
    </row>
    <row r="1348" spans="1:19" x14ac:dyDescent="0.25">
      <c r="A1348" t="s">
        <v>148</v>
      </c>
      <c r="B1348" t="s">
        <v>100</v>
      </c>
      <c r="C1348" t="s">
        <v>19</v>
      </c>
      <c r="D1348" t="s">
        <v>4</v>
      </c>
      <c r="E1348" s="26">
        <v>45635</v>
      </c>
      <c r="F1348" s="26">
        <v>45658</v>
      </c>
      <c r="G1348" t="s">
        <v>53</v>
      </c>
      <c r="H1348">
        <v>315</v>
      </c>
      <c r="I1348" s="26">
        <f t="shared" si="127"/>
        <v>45046</v>
      </c>
      <c r="J1348" s="26">
        <f t="shared" si="128"/>
        <v>45635</v>
      </c>
      <c r="K1348" s="26" t="str">
        <f t="shared" si="129"/>
        <v>Basic</v>
      </c>
      <c r="L1348" s="26" t="str">
        <f t="shared" si="130"/>
        <v>Monthly</v>
      </c>
      <c r="M1348" s="26">
        <f t="shared" si="131"/>
        <v>45017</v>
      </c>
      <c r="N1348" s="26">
        <f t="shared" si="126"/>
        <v>45627</v>
      </c>
      <c r="O1348" s="26">
        <f t="shared" si="126"/>
        <v>45658</v>
      </c>
      <c r="P1348" t="str">
        <f>IF(AND('Customer LTV'!$D$5&gt;=$N1348,'Customer LTV'!$D$5&lt;$O1348),"Y","N")</f>
        <v>N</v>
      </c>
      <c r="Q1348" t="str">
        <f>IF(AND('Customer LTV'!$D$6&gt;=$N1348,'Customer LTV'!$D$6&lt;$O1348),"Y","N")</f>
        <v>N</v>
      </c>
      <c r="R1348" t="str">
        <f>INDEX(customers!$F:$F,MATCH(subscriptions!$B1348,customers!$A:$A,0))</f>
        <v>Retail</v>
      </c>
      <c r="S1348" t="str">
        <f>INDEX(customers!$I:$I,MATCH(subscriptions!$B1348,customers!$A:$A,0))</f>
        <v>Affiliate</v>
      </c>
    </row>
    <row r="1349" spans="1:19" x14ac:dyDescent="0.25">
      <c r="A1349" t="s">
        <v>2851</v>
      </c>
      <c r="B1349" t="s">
        <v>2850</v>
      </c>
      <c r="C1349" t="s">
        <v>17</v>
      </c>
      <c r="D1349" t="s">
        <v>4</v>
      </c>
      <c r="E1349" s="26">
        <v>45568</v>
      </c>
      <c r="F1349" s="26">
        <v>45598</v>
      </c>
      <c r="G1349" t="s">
        <v>53</v>
      </c>
      <c r="H1349">
        <v>75</v>
      </c>
      <c r="I1349" s="26">
        <f t="shared" si="127"/>
        <v>45568</v>
      </c>
      <c r="J1349" s="26">
        <f t="shared" si="128"/>
        <v>45630</v>
      </c>
      <c r="K1349" s="26" t="str">
        <f t="shared" si="129"/>
        <v>Basic</v>
      </c>
      <c r="L1349" s="26" t="str">
        <f t="shared" si="130"/>
        <v>Monthly</v>
      </c>
      <c r="M1349" s="26">
        <f t="shared" si="131"/>
        <v>45566</v>
      </c>
      <c r="N1349" s="26">
        <f t="shared" si="126"/>
        <v>45566</v>
      </c>
      <c r="O1349" s="26">
        <f t="shared" si="126"/>
        <v>45597</v>
      </c>
      <c r="P1349" t="str">
        <f>IF(AND('Customer LTV'!$D$5&gt;=$N1349,'Customer LTV'!$D$5&lt;$O1349),"Y","N")</f>
        <v>N</v>
      </c>
      <c r="Q1349" t="str">
        <f>IF(AND('Customer LTV'!$D$6&gt;=$N1349,'Customer LTV'!$D$6&lt;$O1349),"Y","N")</f>
        <v>N</v>
      </c>
      <c r="R1349" t="str">
        <f>INDEX(customers!$F:$F,MATCH(subscriptions!$B1349,customers!$A:$A,0))</f>
        <v>Tech</v>
      </c>
      <c r="S1349" t="str">
        <f>INDEX(customers!$I:$I,MATCH(subscriptions!$B1349,customers!$A:$A,0))</f>
        <v>Affiliate</v>
      </c>
    </row>
    <row r="1350" spans="1:19" x14ac:dyDescent="0.25">
      <c r="A1350" t="s">
        <v>2853</v>
      </c>
      <c r="B1350" t="s">
        <v>2850</v>
      </c>
      <c r="C1350" t="s">
        <v>17</v>
      </c>
      <c r="D1350" t="s">
        <v>4</v>
      </c>
      <c r="E1350" s="26">
        <v>45599</v>
      </c>
      <c r="F1350" s="26">
        <v>45629</v>
      </c>
      <c r="G1350" t="s">
        <v>53</v>
      </c>
      <c r="H1350">
        <v>75</v>
      </c>
      <c r="I1350" s="26">
        <f t="shared" si="127"/>
        <v>45568</v>
      </c>
      <c r="J1350" s="26">
        <f t="shared" si="128"/>
        <v>45630</v>
      </c>
      <c r="K1350" s="26" t="str">
        <f t="shared" si="129"/>
        <v>Basic</v>
      </c>
      <c r="L1350" s="26" t="str">
        <f t="shared" si="130"/>
        <v>Monthly</v>
      </c>
      <c r="M1350" s="26">
        <f t="shared" si="131"/>
        <v>45566</v>
      </c>
      <c r="N1350" s="26">
        <f t="shared" si="126"/>
        <v>45597</v>
      </c>
      <c r="O1350" s="26">
        <f t="shared" si="126"/>
        <v>45627</v>
      </c>
      <c r="P1350" t="str">
        <f>IF(AND('Customer LTV'!$D$5&gt;=$N1350,'Customer LTV'!$D$5&lt;$O1350),"Y","N")</f>
        <v>N</v>
      </c>
      <c r="Q1350" t="str">
        <f>IF(AND('Customer LTV'!$D$6&gt;=$N1350,'Customer LTV'!$D$6&lt;$O1350),"Y","N")</f>
        <v>N</v>
      </c>
      <c r="R1350" t="str">
        <f>INDEX(customers!$F:$F,MATCH(subscriptions!$B1350,customers!$A:$A,0))</f>
        <v>Tech</v>
      </c>
      <c r="S1350" t="str">
        <f>INDEX(customers!$I:$I,MATCH(subscriptions!$B1350,customers!$A:$A,0))</f>
        <v>Affiliate</v>
      </c>
    </row>
    <row r="1351" spans="1:19" x14ac:dyDescent="0.25">
      <c r="A1351" t="s">
        <v>2856</v>
      </c>
      <c r="B1351" t="s">
        <v>2850</v>
      </c>
      <c r="C1351" t="s">
        <v>17</v>
      </c>
      <c r="D1351" t="s">
        <v>4</v>
      </c>
      <c r="E1351" s="26">
        <v>45630</v>
      </c>
      <c r="F1351" s="26">
        <v>45658</v>
      </c>
      <c r="G1351" t="s">
        <v>53</v>
      </c>
      <c r="H1351">
        <v>75</v>
      </c>
      <c r="I1351" s="26">
        <f t="shared" si="127"/>
        <v>45568</v>
      </c>
      <c r="J1351" s="26">
        <f t="shared" si="128"/>
        <v>45630</v>
      </c>
      <c r="K1351" s="26" t="str">
        <f t="shared" si="129"/>
        <v>Basic</v>
      </c>
      <c r="L1351" s="26" t="str">
        <f t="shared" si="130"/>
        <v>Monthly</v>
      </c>
      <c r="M1351" s="26">
        <f t="shared" si="131"/>
        <v>45566</v>
      </c>
      <c r="N1351" s="26">
        <f t="shared" si="126"/>
        <v>45627</v>
      </c>
      <c r="O1351" s="26">
        <f t="shared" si="126"/>
        <v>45658</v>
      </c>
      <c r="P1351" t="str">
        <f>IF(AND('Customer LTV'!$D$5&gt;=$N1351,'Customer LTV'!$D$5&lt;$O1351),"Y","N")</f>
        <v>N</v>
      </c>
      <c r="Q1351" t="str">
        <f>IF(AND('Customer LTV'!$D$6&gt;=$N1351,'Customer LTV'!$D$6&lt;$O1351),"Y","N")</f>
        <v>N</v>
      </c>
      <c r="R1351" t="str">
        <f>INDEX(customers!$F:$F,MATCH(subscriptions!$B1351,customers!$A:$A,0))</f>
        <v>Tech</v>
      </c>
      <c r="S1351" t="str">
        <f>INDEX(customers!$I:$I,MATCH(subscriptions!$B1351,customers!$A:$A,0))</f>
        <v>Affiliate</v>
      </c>
    </row>
    <row r="1352" spans="1:19" x14ac:dyDescent="0.25">
      <c r="A1352" t="s">
        <v>3759</v>
      </c>
      <c r="B1352" t="s">
        <v>3758</v>
      </c>
      <c r="C1352" t="s">
        <v>17</v>
      </c>
      <c r="D1352" t="s">
        <v>4</v>
      </c>
      <c r="E1352" s="26">
        <v>45617</v>
      </c>
      <c r="F1352" s="26">
        <v>45647</v>
      </c>
      <c r="G1352" t="s">
        <v>53</v>
      </c>
      <c r="H1352">
        <v>75</v>
      </c>
      <c r="I1352" s="26">
        <f t="shared" si="127"/>
        <v>45617</v>
      </c>
      <c r="J1352" s="26">
        <f t="shared" si="128"/>
        <v>45648</v>
      </c>
      <c r="K1352" s="26" t="str">
        <f t="shared" si="129"/>
        <v>Pro</v>
      </c>
      <c r="L1352" s="26" t="str">
        <f t="shared" si="130"/>
        <v>Monthly</v>
      </c>
      <c r="M1352" s="26">
        <f t="shared" si="131"/>
        <v>45597</v>
      </c>
      <c r="N1352" s="26">
        <f t="shared" si="126"/>
        <v>45597</v>
      </c>
      <c r="O1352" s="26">
        <f t="shared" si="126"/>
        <v>45627</v>
      </c>
      <c r="P1352" t="str">
        <f>IF(AND('Customer LTV'!$D$5&gt;=$N1352,'Customer LTV'!$D$5&lt;$O1352),"Y","N")</f>
        <v>N</v>
      </c>
      <c r="Q1352" t="str">
        <f>IF(AND('Customer LTV'!$D$6&gt;=$N1352,'Customer LTV'!$D$6&lt;$O1352),"Y","N")</f>
        <v>N</v>
      </c>
      <c r="R1352" t="str">
        <f>INDEX(customers!$F:$F,MATCH(subscriptions!$B1352,customers!$A:$A,0))</f>
        <v>Tech</v>
      </c>
      <c r="S1352" t="str">
        <f>INDEX(customers!$I:$I,MATCH(subscriptions!$B1352,customers!$A:$A,0))</f>
        <v>Social Media</v>
      </c>
    </row>
    <row r="1353" spans="1:19" x14ac:dyDescent="0.25">
      <c r="A1353" t="s">
        <v>3762</v>
      </c>
      <c r="B1353" t="s">
        <v>3758</v>
      </c>
      <c r="C1353" t="s">
        <v>17</v>
      </c>
      <c r="D1353" t="s">
        <v>4</v>
      </c>
      <c r="E1353" s="26">
        <v>45648</v>
      </c>
      <c r="F1353" s="26">
        <v>45658</v>
      </c>
      <c r="G1353" t="s">
        <v>53</v>
      </c>
      <c r="H1353">
        <v>75</v>
      </c>
      <c r="I1353" s="26">
        <f t="shared" si="127"/>
        <v>45617</v>
      </c>
      <c r="J1353" s="26">
        <f t="shared" si="128"/>
        <v>45648</v>
      </c>
      <c r="K1353" s="26" t="str">
        <f t="shared" si="129"/>
        <v>Pro</v>
      </c>
      <c r="L1353" s="26" t="str">
        <f t="shared" si="130"/>
        <v>Monthly</v>
      </c>
      <c r="M1353" s="26">
        <f t="shared" si="131"/>
        <v>45597</v>
      </c>
      <c r="N1353" s="26">
        <f t="shared" si="126"/>
        <v>45627</v>
      </c>
      <c r="O1353" s="26">
        <f t="shared" si="126"/>
        <v>45658</v>
      </c>
      <c r="P1353" t="str">
        <f>IF(AND('Customer LTV'!$D$5&gt;=$N1353,'Customer LTV'!$D$5&lt;$O1353),"Y","N")</f>
        <v>N</v>
      </c>
      <c r="Q1353" t="str">
        <f>IF(AND('Customer LTV'!$D$6&gt;=$N1353,'Customer LTV'!$D$6&lt;$O1353),"Y","N")</f>
        <v>N</v>
      </c>
      <c r="R1353" t="str">
        <f>INDEX(customers!$F:$F,MATCH(subscriptions!$B1353,customers!$A:$A,0))</f>
        <v>Tech</v>
      </c>
      <c r="S1353" t="str">
        <f>INDEX(customers!$I:$I,MATCH(subscriptions!$B1353,customers!$A:$A,0))</f>
        <v>Social Media</v>
      </c>
    </row>
    <row r="1354" spans="1:19" x14ac:dyDescent="0.25">
      <c r="A1354" t="s">
        <v>1104</v>
      </c>
      <c r="B1354" t="s">
        <v>1103</v>
      </c>
      <c r="C1354" t="s">
        <v>18</v>
      </c>
      <c r="D1354" t="s">
        <v>4</v>
      </c>
      <c r="E1354" s="26">
        <v>45211</v>
      </c>
      <c r="F1354" s="26">
        <v>45241</v>
      </c>
      <c r="G1354" t="s">
        <v>53</v>
      </c>
      <c r="H1354">
        <v>135</v>
      </c>
      <c r="I1354" s="26">
        <f t="shared" si="127"/>
        <v>45211</v>
      </c>
      <c r="J1354" s="26">
        <f t="shared" si="128"/>
        <v>45645</v>
      </c>
      <c r="K1354" s="26" t="str">
        <f t="shared" si="129"/>
        <v>Basic</v>
      </c>
      <c r="L1354" s="26" t="str">
        <f t="shared" si="130"/>
        <v>Monthly</v>
      </c>
      <c r="M1354" s="26">
        <f t="shared" si="131"/>
        <v>45200</v>
      </c>
      <c r="N1354" s="26">
        <f t="shared" si="126"/>
        <v>45200</v>
      </c>
      <c r="O1354" s="26">
        <f t="shared" si="126"/>
        <v>45231</v>
      </c>
      <c r="P1354" t="str">
        <f>IF(AND('Customer LTV'!$D$5&gt;=$N1354,'Customer LTV'!$D$5&lt;$O1354),"Y","N")</f>
        <v>N</v>
      </c>
      <c r="Q1354" t="str">
        <f>IF(AND('Customer LTV'!$D$6&gt;=$N1354,'Customer LTV'!$D$6&lt;$O1354),"Y","N")</f>
        <v>N</v>
      </c>
      <c r="R1354" t="str">
        <f>INDEX(customers!$F:$F,MATCH(subscriptions!$B1354,customers!$A:$A,0))</f>
        <v>Education</v>
      </c>
      <c r="S1354" t="str">
        <f>INDEX(customers!$I:$I,MATCH(subscriptions!$B1354,customers!$A:$A,0))</f>
        <v>Affiliate</v>
      </c>
    </row>
    <row r="1355" spans="1:19" x14ac:dyDescent="0.25">
      <c r="A1355" t="s">
        <v>1106</v>
      </c>
      <c r="B1355" t="s">
        <v>1103</v>
      </c>
      <c r="C1355" t="s">
        <v>18</v>
      </c>
      <c r="D1355" t="s">
        <v>4</v>
      </c>
      <c r="E1355" s="26">
        <v>45242</v>
      </c>
      <c r="F1355" s="26">
        <v>45272</v>
      </c>
      <c r="G1355" t="s">
        <v>53</v>
      </c>
      <c r="H1355">
        <v>135</v>
      </c>
      <c r="I1355" s="26">
        <f t="shared" si="127"/>
        <v>45211</v>
      </c>
      <c r="J1355" s="26">
        <f t="shared" si="128"/>
        <v>45645</v>
      </c>
      <c r="K1355" s="26" t="str">
        <f t="shared" si="129"/>
        <v>Basic</v>
      </c>
      <c r="L1355" s="26" t="str">
        <f t="shared" si="130"/>
        <v>Monthly</v>
      </c>
      <c r="M1355" s="26">
        <f t="shared" si="131"/>
        <v>45200</v>
      </c>
      <c r="N1355" s="26">
        <f t="shared" si="126"/>
        <v>45231</v>
      </c>
      <c r="O1355" s="26">
        <f t="shared" si="126"/>
        <v>45261</v>
      </c>
      <c r="P1355" t="str">
        <f>IF(AND('Customer LTV'!$D$5&gt;=$N1355,'Customer LTV'!$D$5&lt;$O1355),"Y","N")</f>
        <v>N</v>
      </c>
      <c r="Q1355" t="str">
        <f>IF(AND('Customer LTV'!$D$6&gt;=$N1355,'Customer LTV'!$D$6&lt;$O1355),"Y","N")</f>
        <v>N</v>
      </c>
      <c r="R1355" t="str">
        <f>INDEX(customers!$F:$F,MATCH(subscriptions!$B1355,customers!$A:$A,0))</f>
        <v>Education</v>
      </c>
      <c r="S1355" t="str">
        <f>INDEX(customers!$I:$I,MATCH(subscriptions!$B1355,customers!$A:$A,0))</f>
        <v>Affiliate</v>
      </c>
    </row>
    <row r="1356" spans="1:19" x14ac:dyDescent="0.25">
      <c r="A1356" t="s">
        <v>1109</v>
      </c>
      <c r="B1356" t="s">
        <v>1103</v>
      </c>
      <c r="C1356" t="s">
        <v>18</v>
      </c>
      <c r="D1356" t="s">
        <v>4</v>
      </c>
      <c r="E1356" s="26">
        <v>45273</v>
      </c>
      <c r="F1356" s="26">
        <v>45303</v>
      </c>
      <c r="G1356" t="s">
        <v>55</v>
      </c>
      <c r="H1356">
        <v>135</v>
      </c>
      <c r="I1356" s="26">
        <f t="shared" si="127"/>
        <v>45211</v>
      </c>
      <c r="J1356" s="26">
        <f t="shared" si="128"/>
        <v>45645</v>
      </c>
      <c r="K1356" s="26" t="str">
        <f t="shared" si="129"/>
        <v>Basic</v>
      </c>
      <c r="L1356" s="26" t="str">
        <f t="shared" si="130"/>
        <v>Monthly</v>
      </c>
      <c r="M1356" s="26">
        <f t="shared" si="131"/>
        <v>45200</v>
      </c>
      <c r="N1356" s="26">
        <f t="shared" si="126"/>
        <v>45261</v>
      </c>
      <c r="O1356" s="26">
        <f t="shared" si="126"/>
        <v>45292</v>
      </c>
      <c r="P1356" t="str">
        <f>IF(AND('Customer LTV'!$D$5&gt;=$N1356,'Customer LTV'!$D$5&lt;$O1356),"Y","N")</f>
        <v>N</v>
      </c>
      <c r="Q1356" t="str">
        <f>IF(AND('Customer LTV'!$D$6&gt;=$N1356,'Customer LTV'!$D$6&lt;$O1356),"Y","N")</f>
        <v>Y</v>
      </c>
      <c r="R1356" t="str">
        <f>INDEX(customers!$F:$F,MATCH(subscriptions!$B1356,customers!$A:$A,0))</f>
        <v>Education</v>
      </c>
      <c r="S1356" t="str">
        <f>INDEX(customers!$I:$I,MATCH(subscriptions!$B1356,customers!$A:$A,0))</f>
        <v>Affiliate</v>
      </c>
    </row>
    <row r="1357" spans="1:19" x14ac:dyDescent="0.25">
      <c r="A1357" t="s">
        <v>1111</v>
      </c>
      <c r="B1357" t="s">
        <v>1103</v>
      </c>
      <c r="C1357" t="s">
        <v>19</v>
      </c>
      <c r="D1357" t="s">
        <v>4</v>
      </c>
      <c r="E1357" s="26">
        <v>45304</v>
      </c>
      <c r="F1357" s="26">
        <v>45334</v>
      </c>
      <c r="G1357" t="s">
        <v>53</v>
      </c>
      <c r="H1357">
        <v>315</v>
      </c>
      <c r="I1357" s="26">
        <f t="shared" si="127"/>
        <v>45211</v>
      </c>
      <c r="J1357" s="26">
        <f t="shared" si="128"/>
        <v>45645</v>
      </c>
      <c r="K1357" s="26" t="str">
        <f t="shared" si="129"/>
        <v>Basic</v>
      </c>
      <c r="L1357" s="26" t="str">
        <f t="shared" si="130"/>
        <v>Monthly</v>
      </c>
      <c r="M1357" s="26">
        <f t="shared" si="131"/>
        <v>45200</v>
      </c>
      <c r="N1357" s="26">
        <f t="shared" si="126"/>
        <v>45292</v>
      </c>
      <c r="O1357" s="26">
        <f t="shared" si="126"/>
        <v>45323</v>
      </c>
      <c r="P1357" t="str">
        <f>IF(AND('Customer LTV'!$D$5&gt;=$N1357,'Customer LTV'!$D$5&lt;$O1357),"Y","N")</f>
        <v>N</v>
      </c>
      <c r="Q1357" t="str">
        <f>IF(AND('Customer LTV'!$D$6&gt;=$N1357,'Customer LTV'!$D$6&lt;$O1357),"Y","N")</f>
        <v>N</v>
      </c>
      <c r="R1357" t="str">
        <f>INDEX(customers!$F:$F,MATCH(subscriptions!$B1357,customers!$A:$A,0))</f>
        <v>Education</v>
      </c>
      <c r="S1357" t="str">
        <f>INDEX(customers!$I:$I,MATCH(subscriptions!$B1357,customers!$A:$A,0))</f>
        <v>Affiliate</v>
      </c>
    </row>
    <row r="1358" spans="1:19" x14ac:dyDescent="0.25">
      <c r="A1358" t="s">
        <v>1113</v>
      </c>
      <c r="B1358" t="s">
        <v>1103</v>
      </c>
      <c r="C1358" t="s">
        <v>19</v>
      </c>
      <c r="D1358" t="s">
        <v>4</v>
      </c>
      <c r="E1358" s="26">
        <v>45335</v>
      </c>
      <c r="F1358" s="26">
        <v>45365</v>
      </c>
      <c r="G1358" t="s">
        <v>53</v>
      </c>
      <c r="H1358">
        <v>315</v>
      </c>
      <c r="I1358" s="26">
        <f t="shared" si="127"/>
        <v>45211</v>
      </c>
      <c r="J1358" s="26">
        <f t="shared" si="128"/>
        <v>45645</v>
      </c>
      <c r="K1358" s="26" t="str">
        <f t="shared" si="129"/>
        <v>Basic</v>
      </c>
      <c r="L1358" s="26" t="str">
        <f t="shared" si="130"/>
        <v>Monthly</v>
      </c>
      <c r="M1358" s="26">
        <f t="shared" si="131"/>
        <v>45200</v>
      </c>
      <c r="N1358" s="26">
        <f t="shared" si="126"/>
        <v>45323</v>
      </c>
      <c r="O1358" s="26">
        <f t="shared" si="126"/>
        <v>45352</v>
      </c>
      <c r="P1358" t="str">
        <f>IF(AND('Customer LTV'!$D$5&gt;=$N1358,'Customer LTV'!$D$5&lt;$O1358),"Y","N")</f>
        <v>N</v>
      </c>
      <c r="Q1358" t="str">
        <f>IF(AND('Customer LTV'!$D$6&gt;=$N1358,'Customer LTV'!$D$6&lt;$O1358),"Y","N")</f>
        <v>N</v>
      </c>
      <c r="R1358" t="str">
        <f>INDEX(customers!$F:$F,MATCH(subscriptions!$B1358,customers!$A:$A,0))</f>
        <v>Education</v>
      </c>
      <c r="S1358" t="str">
        <f>INDEX(customers!$I:$I,MATCH(subscriptions!$B1358,customers!$A:$A,0))</f>
        <v>Affiliate</v>
      </c>
    </row>
    <row r="1359" spans="1:19" x14ac:dyDescent="0.25">
      <c r="A1359" t="s">
        <v>1116</v>
      </c>
      <c r="B1359" t="s">
        <v>1103</v>
      </c>
      <c r="C1359" t="s">
        <v>19</v>
      </c>
      <c r="D1359" t="s">
        <v>4</v>
      </c>
      <c r="E1359" s="26">
        <v>45366</v>
      </c>
      <c r="F1359" s="26">
        <v>45396</v>
      </c>
      <c r="G1359" t="s">
        <v>53</v>
      </c>
      <c r="H1359">
        <v>315</v>
      </c>
      <c r="I1359" s="26">
        <f t="shared" si="127"/>
        <v>45211</v>
      </c>
      <c r="J1359" s="26">
        <f t="shared" si="128"/>
        <v>45645</v>
      </c>
      <c r="K1359" s="26" t="str">
        <f t="shared" si="129"/>
        <v>Basic</v>
      </c>
      <c r="L1359" s="26" t="str">
        <f t="shared" si="130"/>
        <v>Monthly</v>
      </c>
      <c r="M1359" s="26">
        <f t="shared" si="131"/>
        <v>45200</v>
      </c>
      <c r="N1359" s="26">
        <f t="shared" si="126"/>
        <v>45352</v>
      </c>
      <c r="O1359" s="26">
        <f t="shared" si="126"/>
        <v>45383</v>
      </c>
      <c r="P1359" t="str">
        <f>IF(AND('Customer LTV'!$D$5&gt;=$N1359,'Customer LTV'!$D$5&lt;$O1359),"Y","N")</f>
        <v>N</v>
      </c>
      <c r="Q1359" t="str">
        <f>IF(AND('Customer LTV'!$D$6&gt;=$N1359,'Customer LTV'!$D$6&lt;$O1359),"Y","N")</f>
        <v>N</v>
      </c>
      <c r="R1359" t="str">
        <f>INDEX(customers!$F:$F,MATCH(subscriptions!$B1359,customers!$A:$A,0))</f>
        <v>Education</v>
      </c>
      <c r="S1359" t="str">
        <f>INDEX(customers!$I:$I,MATCH(subscriptions!$B1359,customers!$A:$A,0))</f>
        <v>Affiliate</v>
      </c>
    </row>
    <row r="1360" spans="1:19" x14ac:dyDescent="0.25">
      <c r="A1360" t="s">
        <v>1118</v>
      </c>
      <c r="B1360" t="s">
        <v>1103</v>
      </c>
      <c r="C1360" t="s">
        <v>19</v>
      </c>
      <c r="D1360" t="s">
        <v>4</v>
      </c>
      <c r="E1360" s="26">
        <v>45397</v>
      </c>
      <c r="F1360" s="26">
        <v>45427</v>
      </c>
      <c r="G1360" t="s">
        <v>53</v>
      </c>
      <c r="H1360">
        <v>315</v>
      </c>
      <c r="I1360" s="26">
        <f t="shared" si="127"/>
        <v>45211</v>
      </c>
      <c r="J1360" s="26">
        <f t="shared" si="128"/>
        <v>45645</v>
      </c>
      <c r="K1360" s="26" t="str">
        <f t="shared" si="129"/>
        <v>Basic</v>
      </c>
      <c r="L1360" s="26" t="str">
        <f t="shared" si="130"/>
        <v>Monthly</v>
      </c>
      <c r="M1360" s="26">
        <f t="shared" si="131"/>
        <v>45200</v>
      </c>
      <c r="N1360" s="26">
        <f t="shared" si="126"/>
        <v>45383</v>
      </c>
      <c r="O1360" s="26">
        <f t="shared" si="126"/>
        <v>45413</v>
      </c>
      <c r="P1360" t="str">
        <f>IF(AND('Customer LTV'!$D$5&gt;=$N1360,'Customer LTV'!$D$5&lt;$O1360),"Y","N")</f>
        <v>N</v>
      </c>
      <c r="Q1360" t="str">
        <f>IF(AND('Customer LTV'!$D$6&gt;=$N1360,'Customer LTV'!$D$6&lt;$O1360),"Y","N")</f>
        <v>N</v>
      </c>
      <c r="R1360" t="str">
        <f>INDEX(customers!$F:$F,MATCH(subscriptions!$B1360,customers!$A:$A,0))</f>
        <v>Education</v>
      </c>
      <c r="S1360" t="str">
        <f>INDEX(customers!$I:$I,MATCH(subscriptions!$B1360,customers!$A:$A,0))</f>
        <v>Affiliate</v>
      </c>
    </row>
    <row r="1361" spans="1:19" x14ac:dyDescent="0.25">
      <c r="A1361" t="s">
        <v>1121</v>
      </c>
      <c r="B1361" t="s">
        <v>1103</v>
      </c>
      <c r="C1361" t="s">
        <v>19</v>
      </c>
      <c r="D1361" t="s">
        <v>4</v>
      </c>
      <c r="E1361" s="26">
        <v>45428</v>
      </c>
      <c r="F1361" s="26">
        <v>45458</v>
      </c>
      <c r="G1361" t="s">
        <v>53</v>
      </c>
      <c r="H1361">
        <v>315</v>
      </c>
      <c r="I1361" s="26">
        <f t="shared" si="127"/>
        <v>45211</v>
      </c>
      <c r="J1361" s="26">
        <f t="shared" si="128"/>
        <v>45645</v>
      </c>
      <c r="K1361" s="26" t="str">
        <f t="shared" si="129"/>
        <v>Basic</v>
      </c>
      <c r="L1361" s="26" t="str">
        <f t="shared" si="130"/>
        <v>Monthly</v>
      </c>
      <c r="M1361" s="26">
        <f t="shared" si="131"/>
        <v>45200</v>
      </c>
      <c r="N1361" s="26">
        <f t="shared" si="126"/>
        <v>45413</v>
      </c>
      <c r="O1361" s="26">
        <f t="shared" si="126"/>
        <v>45444</v>
      </c>
      <c r="P1361" t="str">
        <f>IF(AND('Customer LTV'!$D$5&gt;=$N1361,'Customer LTV'!$D$5&lt;$O1361),"Y","N")</f>
        <v>N</v>
      </c>
      <c r="Q1361" t="str">
        <f>IF(AND('Customer LTV'!$D$6&gt;=$N1361,'Customer LTV'!$D$6&lt;$O1361),"Y","N")</f>
        <v>N</v>
      </c>
      <c r="R1361" t="str">
        <f>INDEX(customers!$F:$F,MATCH(subscriptions!$B1361,customers!$A:$A,0))</f>
        <v>Education</v>
      </c>
      <c r="S1361" t="str">
        <f>INDEX(customers!$I:$I,MATCH(subscriptions!$B1361,customers!$A:$A,0))</f>
        <v>Affiliate</v>
      </c>
    </row>
    <row r="1362" spans="1:19" x14ac:dyDescent="0.25">
      <c r="A1362" t="s">
        <v>1123</v>
      </c>
      <c r="B1362" t="s">
        <v>1103</v>
      </c>
      <c r="C1362" t="s">
        <v>19</v>
      </c>
      <c r="D1362" t="s">
        <v>4</v>
      </c>
      <c r="E1362" s="26">
        <v>45459</v>
      </c>
      <c r="F1362" s="26">
        <v>45489</v>
      </c>
      <c r="G1362" t="s">
        <v>53</v>
      </c>
      <c r="H1362">
        <v>315</v>
      </c>
      <c r="I1362" s="26">
        <f t="shared" si="127"/>
        <v>45211</v>
      </c>
      <c r="J1362" s="26">
        <f t="shared" si="128"/>
        <v>45645</v>
      </c>
      <c r="K1362" s="26" t="str">
        <f t="shared" si="129"/>
        <v>Basic</v>
      </c>
      <c r="L1362" s="26" t="str">
        <f t="shared" si="130"/>
        <v>Monthly</v>
      </c>
      <c r="M1362" s="26">
        <f t="shared" si="131"/>
        <v>45200</v>
      </c>
      <c r="N1362" s="26">
        <f t="shared" si="126"/>
        <v>45444</v>
      </c>
      <c r="O1362" s="26">
        <f t="shared" si="126"/>
        <v>45474</v>
      </c>
      <c r="P1362" t="str">
        <f>IF(AND('Customer LTV'!$D$5&gt;=$N1362,'Customer LTV'!$D$5&lt;$O1362),"Y","N")</f>
        <v>N</v>
      </c>
      <c r="Q1362" t="str">
        <f>IF(AND('Customer LTV'!$D$6&gt;=$N1362,'Customer LTV'!$D$6&lt;$O1362),"Y","N")</f>
        <v>N</v>
      </c>
      <c r="R1362" t="str">
        <f>INDEX(customers!$F:$F,MATCH(subscriptions!$B1362,customers!$A:$A,0))</f>
        <v>Education</v>
      </c>
      <c r="S1362" t="str">
        <f>INDEX(customers!$I:$I,MATCH(subscriptions!$B1362,customers!$A:$A,0))</f>
        <v>Affiliate</v>
      </c>
    </row>
    <row r="1363" spans="1:19" x14ac:dyDescent="0.25">
      <c r="A1363" t="s">
        <v>1126</v>
      </c>
      <c r="B1363" t="s">
        <v>1103</v>
      </c>
      <c r="C1363" t="s">
        <v>19</v>
      </c>
      <c r="D1363" t="s">
        <v>4</v>
      </c>
      <c r="E1363" s="26">
        <v>45490</v>
      </c>
      <c r="F1363" s="26">
        <v>45520</v>
      </c>
      <c r="G1363" t="s">
        <v>53</v>
      </c>
      <c r="H1363">
        <v>315</v>
      </c>
      <c r="I1363" s="26">
        <f t="shared" si="127"/>
        <v>45211</v>
      </c>
      <c r="J1363" s="26">
        <f t="shared" si="128"/>
        <v>45645</v>
      </c>
      <c r="K1363" s="26" t="str">
        <f t="shared" si="129"/>
        <v>Basic</v>
      </c>
      <c r="L1363" s="26" t="str">
        <f t="shared" si="130"/>
        <v>Monthly</v>
      </c>
      <c r="M1363" s="26">
        <f t="shared" si="131"/>
        <v>45200</v>
      </c>
      <c r="N1363" s="26">
        <f t="shared" ref="N1363:O1426" si="132">EOMONTH(E1363,-1)+1</f>
        <v>45474</v>
      </c>
      <c r="O1363" s="26">
        <f t="shared" si="132"/>
        <v>45505</v>
      </c>
      <c r="P1363" t="str">
        <f>IF(AND('Customer LTV'!$D$5&gt;=$N1363,'Customer LTV'!$D$5&lt;$O1363),"Y","N")</f>
        <v>N</v>
      </c>
      <c r="Q1363" t="str">
        <f>IF(AND('Customer LTV'!$D$6&gt;=$N1363,'Customer LTV'!$D$6&lt;$O1363),"Y","N")</f>
        <v>N</v>
      </c>
      <c r="R1363" t="str">
        <f>INDEX(customers!$F:$F,MATCH(subscriptions!$B1363,customers!$A:$A,0))</f>
        <v>Education</v>
      </c>
      <c r="S1363" t="str">
        <f>INDEX(customers!$I:$I,MATCH(subscriptions!$B1363,customers!$A:$A,0))</f>
        <v>Affiliate</v>
      </c>
    </row>
    <row r="1364" spans="1:19" x14ac:dyDescent="0.25">
      <c r="A1364" t="s">
        <v>1128</v>
      </c>
      <c r="B1364" t="s">
        <v>1103</v>
      </c>
      <c r="C1364" t="s">
        <v>19</v>
      </c>
      <c r="D1364" t="s">
        <v>4</v>
      </c>
      <c r="E1364" s="26">
        <v>45521</v>
      </c>
      <c r="F1364" s="26">
        <v>45551</v>
      </c>
      <c r="G1364" t="s">
        <v>53</v>
      </c>
      <c r="H1364">
        <v>315</v>
      </c>
      <c r="I1364" s="26">
        <f t="shared" si="127"/>
        <v>45211</v>
      </c>
      <c r="J1364" s="26">
        <f t="shared" si="128"/>
        <v>45645</v>
      </c>
      <c r="K1364" s="26" t="str">
        <f t="shared" si="129"/>
        <v>Basic</v>
      </c>
      <c r="L1364" s="26" t="str">
        <f t="shared" si="130"/>
        <v>Monthly</v>
      </c>
      <c r="M1364" s="26">
        <f t="shared" si="131"/>
        <v>45200</v>
      </c>
      <c r="N1364" s="26">
        <f t="shared" si="132"/>
        <v>45505</v>
      </c>
      <c r="O1364" s="26">
        <f t="shared" si="132"/>
        <v>45536</v>
      </c>
      <c r="P1364" t="str">
        <f>IF(AND('Customer LTV'!$D$5&gt;=$N1364,'Customer LTV'!$D$5&lt;$O1364),"Y","N")</f>
        <v>N</v>
      </c>
      <c r="Q1364" t="str">
        <f>IF(AND('Customer LTV'!$D$6&gt;=$N1364,'Customer LTV'!$D$6&lt;$O1364),"Y","N")</f>
        <v>N</v>
      </c>
      <c r="R1364" t="str">
        <f>INDEX(customers!$F:$F,MATCH(subscriptions!$B1364,customers!$A:$A,0))</f>
        <v>Education</v>
      </c>
      <c r="S1364" t="str">
        <f>INDEX(customers!$I:$I,MATCH(subscriptions!$B1364,customers!$A:$A,0))</f>
        <v>Affiliate</v>
      </c>
    </row>
    <row r="1365" spans="1:19" x14ac:dyDescent="0.25">
      <c r="A1365" t="s">
        <v>1130</v>
      </c>
      <c r="B1365" t="s">
        <v>1103</v>
      </c>
      <c r="C1365" t="s">
        <v>19</v>
      </c>
      <c r="D1365" t="s">
        <v>4</v>
      </c>
      <c r="E1365" s="26">
        <v>45552</v>
      </c>
      <c r="F1365" s="26">
        <v>45582</v>
      </c>
      <c r="G1365" t="s">
        <v>53</v>
      </c>
      <c r="H1365">
        <v>315</v>
      </c>
      <c r="I1365" s="26">
        <f t="shared" si="127"/>
        <v>45211</v>
      </c>
      <c r="J1365" s="26">
        <f t="shared" si="128"/>
        <v>45645</v>
      </c>
      <c r="K1365" s="26" t="str">
        <f t="shared" si="129"/>
        <v>Basic</v>
      </c>
      <c r="L1365" s="26" t="str">
        <f t="shared" si="130"/>
        <v>Monthly</v>
      </c>
      <c r="M1365" s="26">
        <f t="shared" si="131"/>
        <v>45200</v>
      </c>
      <c r="N1365" s="26">
        <f t="shared" si="132"/>
        <v>45536</v>
      </c>
      <c r="O1365" s="26">
        <f t="shared" si="132"/>
        <v>45566</v>
      </c>
      <c r="P1365" t="str">
        <f>IF(AND('Customer LTV'!$D$5&gt;=$N1365,'Customer LTV'!$D$5&lt;$O1365),"Y","N")</f>
        <v>N</v>
      </c>
      <c r="Q1365" t="str">
        <f>IF(AND('Customer LTV'!$D$6&gt;=$N1365,'Customer LTV'!$D$6&lt;$O1365),"Y","N")</f>
        <v>N</v>
      </c>
      <c r="R1365" t="str">
        <f>INDEX(customers!$F:$F,MATCH(subscriptions!$B1365,customers!$A:$A,0))</f>
        <v>Education</v>
      </c>
      <c r="S1365" t="str">
        <f>INDEX(customers!$I:$I,MATCH(subscriptions!$B1365,customers!$A:$A,0))</f>
        <v>Affiliate</v>
      </c>
    </row>
    <row r="1366" spans="1:19" x14ac:dyDescent="0.25">
      <c r="A1366" t="s">
        <v>1133</v>
      </c>
      <c r="B1366" t="s">
        <v>1103</v>
      </c>
      <c r="C1366" t="s">
        <v>19</v>
      </c>
      <c r="D1366" t="s">
        <v>4</v>
      </c>
      <c r="E1366" s="26">
        <v>45583</v>
      </c>
      <c r="F1366" s="26">
        <v>45613</v>
      </c>
      <c r="G1366" t="s">
        <v>53</v>
      </c>
      <c r="H1366">
        <v>315</v>
      </c>
      <c r="I1366" s="26">
        <f t="shared" si="127"/>
        <v>45211</v>
      </c>
      <c r="J1366" s="26">
        <f t="shared" si="128"/>
        <v>45645</v>
      </c>
      <c r="K1366" s="26" t="str">
        <f t="shared" si="129"/>
        <v>Basic</v>
      </c>
      <c r="L1366" s="26" t="str">
        <f t="shared" si="130"/>
        <v>Monthly</v>
      </c>
      <c r="M1366" s="26">
        <f t="shared" si="131"/>
        <v>45200</v>
      </c>
      <c r="N1366" s="26">
        <f t="shared" si="132"/>
        <v>45566</v>
      </c>
      <c r="O1366" s="26">
        <f t="shared" si="132"/>
        <v>45597</v>
      </c>
      <c r="P1366" t="str">
        <f>IF(AND('Customer LTV'!$D$5&gt;=$N1366,'Customer LTV'!$D$5&lt;$O1366),"Y","N")</f>
        <v>N</v>
      </c>
      <c r="Q1366" t="str">
        <f>IF(AND('Customer LTV'!$D$6&gt;=$N1366,'Customer LTV'!$D$6&lt;$O1366),"Y","N")</f>
        <v>N</v>
      </c>
      <c r="R1366" t="str">
        <f>INDEX(customers!$F:$F,MATCH(subscriptions!$B1366,customers!$A:$A,0))</f>
        <v>Education</v>
      </c>
      <c r="S1366" t="str">
        <f>INDEX(customers!$I:$I,MATCH(subscriptions!$B1366,customers!$A:$A,0))</f>
        <v>Affiliate</v>
      </c>
    </row>
    <row r="1367" spans="1:19" x14ac:dyDescent="0.25">
      <c r="A1367" t="s">
        <v>1135</v>
      </c>
      <c r="B1367" t="s">
        <v>1103</v>
      </c>
      <c r="C1367" t="s">
        <v>19</v>
      </c>
      <c r="D1367" t="s">
        <v>4</v>
      </c>
      <c r="E1367" s="26">
        <v>45614</v>
      </c>
      <c r="F1367" s="26">
        <v>45644</v>
      </c>
      <c r="G1367" t="s">
        <v>53</v>
      </c>
      <c r="H1367">
        <v>315</v>
      </c>
      <c r="I1367" s="26">
        <f t="shared" si="127"/>
        <v>45211</v>
      </c>
      <c r="J1367" s="26">
        <f t="shared" si="128"/>
        <v>45645</v>
      </c>
      <c r="K1367" s="26" t="str">
        <f t="shared" si="129"/>
        <v>Basic</v>
      </c>
      <c r="L1367" s="26" t="str">
        <f t="shared" si="130"/>
        <v>Monthly</v>
      </c>
      <c r="M1367" s="26">
        <f t="shared" si="131"/>
        <v>45200</v>
      </c>
      <c r="N1367" s="26">
        <f t="shared" si="132"/>
        <v>45597</v>
      </c>
      <c r="O1367" s="26">
        <f t="shared" si="132"/>
        <v>45627</v>
      </c>
      <c r="P1367" t="str">
        <f>IF(AND('Customer LTV'!$D$5&gt;=$N1367,'Customer LTV'!$D$5&lt;$O1367),"Y","N")</f>
        <v>N</v>
      </c>
      <c r="Q1367" t="str">
        <f>IF(AND('Customer LTV'!$D$6&gt;=$N1367,'Customer LTV'!$D$6&lt;$O1367),"Y","N")</f>
        <v>N</v>
      </c>
      <c r="R1367" t="str">
        <f>INDEX(customers!$F:$F,MATCH(subscriptions!$B1367,customers!$A:$A,0))</f>
        <v>Education</v>
      </c>
      <c r="S1367" t="str">
        <f>INDEX(customers!$I:$I,MATCH(subscriptions!$B1367,customers!$A:$A,0))</f>
        <v>Affiliate</v>
      </c>
    </row>
    <row r="1368" spans="1:19" x14ac:dyDescent="0.25">
      <c r="A1368" t="s">
        <v>1138</v>
      </c>
      <c r="B1368" t="s">
        <v>1103</v>
      </c>
      <c r="C1368" t="s">
        <v>19</v>
      </c>
      <c r="D1368" t="s">
        <v>4</v>
      </c>
      <c r="E1368" s="26">
        <v>45645</v>
      </c>
      <c r="F1368" s="26">
        <v>45658</v>
      </c>
      <c r="G1368" t="s">
        <v>53</v>
      </c>
      <c r="H1368">
        <v>315</v>
      </c>
      <c r="I1368" s="26">
        <f t="shared" si="127"/>
        <v>45211</v>
      </c>
      <c r="J1368" s="26">
        <f t="shared" si="128"/>
        <v>45645</v>
      </c>
      <c r="K1368" s="26" t="str">
        <f t="shared" si="129"/>
        <v>Basic</v>
      </c>
      <c r="L1368" s="26" t="str">
        <f t="shared" si="130"/>
        <v>Monthly</v>
      </c>
      <c r="M1368" s="26">
        <f t="shared" si="131"/>
        <v>45200</v>
      </c>
      <c r="N1368" s="26">
        <f t="shared" si="132"/>
        <v>45627</v>
      </c>
      <c r="O1368" s="26">
        <f t="shared" si="132"/>
        <v>45658</v>
      </c>
      <c r="P1368" t="str">
        <f>IF(AND('Customer LTV'!$D$5&gt;=$N1368,'Customer LTV'!$D$5&lt;$O1368),"Y","N")</f>
        <v>N</v>
      </c>
      <c r="Q1368" t="str">
        <f>IF(AND('Customer LTV'!$D$6&gt;=$N1368,'Customer LTV'!$D$6&lt;$O1368),"Y","N")</f>
        <v>N</v>
      </c>
      <c r="R1368" t="str">
        <f>INDEX(customers!$F:$F,MATCH(subscriptions!$B1368,customers!$A:$A,0))</f>
        <v>Education</v>
      </c>
      <c r="S1368" t="str">
        <f>INDEX(customers!$I:$I,MATCH(subscriptions!$B1368,customers!$A:$A,0))</f>
        <v>Affiliate</v>
      </c>
    </row>
    <row r="1369" spans="1:19" x14ac:dyDescent="0.25">
      <c r="A1369" t="s">
        <v>244</v>
      </c>
      <c r="B1369" t="s">
        <v>243</v>
      </c>
      <c r="C1369" t="s">
        <v>18</v>
      </c>
      <c r="D1369" t="s">
        <v>4</v>
      </c>
      <c r="E1369" s="26">
        <v>44581</v>
      </c>
      <c r="F1369" s="26">
        <v>44611</v>
      </c>
      <c r="G1369" t="s">
        <v>53</v>
      </c>
      <c r="H1369">
        <v>135</v>
      </c>
      <c r="I1369" s="26">
        <f t="shared" si="127"/>
        <v>44581</v>
      </c>
      <c r="J1369" s="26">
        <f t="shared" si="128"/>
        <v>44922</v>
      </c>
      <c r="K1369" s="26" t="str">
        <f t="shared" si="129"/>
        <v>Pro</v>
      </c>
      <c r="L1369" s="26" t="str">
        <f t="shared" si="130"/>
        <v>Monthly</v>
      </c>
      <c r="M1369" s="26">
        <f t="shared" si="131"/>
        <v>44562</v>
      </c>
      <c r="N1369" s="26">
        <f t="shared" si="132"/>
        <v>44562</v>
      </c>
      <c r="O1369" s="26">
        <f t="shared" si="132"/>
        <v>44593</v>
      </c>
      <c r="P1369" t="str">
        <f>IF(AND('Customer LTV'!$D$5&gt;=$N1369,'Customer LTV'!$D$5&lt;$O1369),"Y","N")</f>
        <v>N</v>
      </c>
      <c r="Q1369" t="str">
        <f>IF(AND('Customer LTV'!$D$6&gt;=$N1369,'Customer LTV'!$D$6&lt;$O1369),"Y","N")</f>
        <v>N</v>
      </c>
      <c r="R1369" t="str">
        <f>INDEX(customers!$F:$F,MATCH(subscriptions!$B1369,customers!$A:$A,0))</f>
        <v>Retail</v>
      </c>
      <c r="S1369" t="str">
        <f>INDEX(customers!$I:$I,MATCH(subscriptions!$B1369,customers!$A:$A,0))</f>
        <v>Content</v>
      </c>
    </row>
    <row r="1370" spans="1:19" x14ac:dyDescent="0.25">
      <c r="A1370" t="s">
        <v>246</v>
      </c>
      <c r="B1370" t="s">
        <v>243</v>
      </c>
      <c r="C1370" t="s">
        <v>18</v>
      </c>
      <c r="D1370" t="s">
        <v>4</v>
      </c>
      <c r="E1370" s="26">
        <v>44612</v>
      </c>
      <c r="F1370" s="26">
        <v>44642</v>
      </c>
      <c r="G1370" t="s">
        <v>53</v>
      </c>
      <c r="H1370">
        <v>135</v>
      </c>
      <c r="I1370" s="26">
        <f t="shared" si="127"/>
        <v>44581</v>
      </c>
      <c r="J1370" s="26">
        <f t="shared" si="128"/>
        <v>44922</v>
      </c>
      <c r="K1370" s="26" t="str">
        <f t="shared" si="129"/>
        <v>Pro</v>
      </c>
      <c r="L1370" s="26" t="str">
        <f t="shared" si="130"/>
        <v>Monthly</v>
      </c>
      <c r="M1370" s="26">
        <f t="shared" si="131"/>
        <v>44562</v>
      </c>
      <c r="N1370" s="26">
        <f t="shared" si="132"/>
        <v>44593</v>
      </c>
      <c r="O1370" s="26">
        <f t="shared" si="132"/>
        <v>44621</v>
      </c>
      <c r="P1370" t="str">
        <f>IF(AND('Customer LTV'!$D$5&gt;=$N1370,'Customer LTV'!$D$5&lt;$O1370),"Y","N")</f>
        <v>N</v>
      </c>
      <c r="Q1370" t="str">
        <f>IF(AND('Customer LTV'!$D$6&gt;=$N1370,'Customer LTV'!$D$6&lt;$O1370),"Y","N")</f>
        <v>N</v>
      </c>
      <c r="R1370" t="str">
        <f>INDEX(customers!$F:$F,MATCH(subscriptions!$B1370,customers!$A:$A,0))</f>
        <v>Retail</v>
      </c>
      <c r="S1370" t="str">
        <f>INDEX(customers!$I:$I,MATCH(subscriptions!$B1370,customers!$A:$A,0))</f>
        <v>Content</v>
      </c>
    </row>
    <row r="1371" spans="1:19" x14ac:dyDescent="0.25">
      <c r="A1371" t="s">
        <v>249</v>
      </c>
      <c r="B1371" t="s">
        <v>243</v>
      </c>
      <c r="C1371" t="s">
        <v>18</v>
      </c>
      <c r="D1371" t="s">
        <v>4</v>
      </c>
      <c r="E1371" s="26">
        <v>44643</v>
      </c>
      <c r="F1371" s="26">
        <v>44673</v>
      </c>
      <c r="G1371" t="s">
        <v>53</v>
      </c>
      <c r="H1371">
        <v>135</v>
      </c>
      <c r="I1371" s="26">
        <f t="shared" si="127"/>
        <v>44581</v>
      </c>
      <c r="J1371" s="26">
        <f t="shared" si="128"/>
        <v>44922</v>
      </c>
      <c r="K1371" s="26" t="str">
        <f t="shared" si="129"/>
        <v>Pro</v>
      </c>
      <c r="L1371" s="26" t="str">
        <f t="shared" si="130"/>
        <v>Monthly</v>
      </c>
      <c r="M1371" s="26">
        <f t="shared" si="131"/>
        <v>44562</v>
      </c>
      <c r="N1371" s="26">
        <f t="shared" si="132"/>
        <v>44621</v>
      </c>
      <c r="O1371" s="26">
        <f t="shared" si="132"/>
        <v>44652</v>
      </c>
      <c r="P1371" t="str">
        <f>IF(AND('Customer LTV'!$D$5&gt;=$N1371,'Customer LTV'!$D$5&lt;$O1371),"Y","N")</f>
        <v>N</v>
      </c>
      <c r="Q1371" t="str">
        <f>IF(AND('Customer LTV'!$D$6&gt;=$N1371,'Customer LTV'!$D$6&lt;$O1371),"Y","N")</f>
        <v>N</v>
      </c>
      <c r="R1371" t="str">
        <f>INDEX(customers!$F:$F,MATCH(subscriptions!$B1371,customers!$A:$A,0))</f>
        <v>Retail</v>
      </c>
      <c r="S1371" t="str">
        <f>INDEX(customers!$I:$I,MATCH(subscriptions!$B1371,customers!$A:$A,0))</f>
        <v>Content</v>
      </c>
    </row>
    <row r="1372" spans="1:19" x14ac:dyDescent="0.25">
      <c r="A1372" t="s">
        <v>251</v>
      </c>
      <c r="B1372" t="s">
        <v>243</v>
      </c>
      <c r="C1372" t="s">
        <v>18</v>
      </c>
      <c r="D1372" t="s">
        <v>4</v>
      </c>
      <c r="E1372" s="26">
        <v>44674</v>
      </c>
      <c r="F1372" s="26">
        <v>44704</v>
      </c>
      <c r="G1372" t="s">
        <v>53</v>
      </c>
      <c r="H1372">
        <v>135</v>
      </c>
      <c r="I1372" s="26">
        <f t="shared" si="127"/>
        <v>44581</v>
      </c>
      <c r="J1372" s="26">
        <f t="shared" si="128"/>
        <v>44922</v>
      </c>
      <c r="K1372" s="26" t="str">
        <f t="shared" si="129"/>
        <v>Pro</v>
      </c>
      <c r="L1372" s="26" t="str">
        <f t="shared" si="130"/>
        <v>Monthly</v>
      </c>
      <c r="M1372" s="26">
        <f t="shared" si="131"/>
        <v>44562</v>
      </c>
      <c r="N1372" s="26">
        <f t="shared" si="132"/>
        <v>44652</v>
      </c>
      <c r="O1372" s="26">
        <f t="shared" si="132"/>
        <v>44682</v>
      </c>
      <c r="P1372" t="str">
        <f>IF(AND('Customer LTV'!$D$5&gt;=$N1372,'Customer LTV'!$D$5&lt;$O1372),"Y","N")</f>
        <v>N</v>
      </c>
      <c r="Q1372" t="str">
        <f>IF(AND('Customer LTV'!$D$6&gt;=$N1372,'Customer LTV'!$D$6&lt;$O1372),"Y","N")</f>
        <v>N</v>
      </c>
      <c r="R1372" t="str">
        <f>INDEX(customers!$F:$F,MATCH(subscriptions!$B1372,customers!$A:$A,0))</f>
        <v>Retail</v>
      </c>
      <c r="S1372" t="str">
        <f>INDEX(customers!$I:$I,MATCH(subscriptions!$B1372,customers!$A:$A,0))</f>
        <v>Content</v>
      </c>
    </row>
    <row r="1373" spans="1:19" x14ac:dyDescent="0.25">
      <c r="A1373" t="s">
        <v>254</v>
      </c>
      <c r="B1373" t="s">
        <v>243</v>
      </c>
      <c r="C1373" t="s">
        <v>18</v>
      </c>
      <c r="D1373" t="s">
        <v>4</v>
      </c>
      <c r="E1373" s="26">
        <v>44705</v>
      </c>
      <c r="F1373" s="26">
        <v>44735</v>
      </c>
      <c r="G1373" t="s">
        <v>53</v>
      </c>
      <c r="H1373">
        <v>135</v>
      </c>
      <c r="I1373" s="26">
        <f t="shared" si="127"/>
        <v>44581</v>
      </c>
      <c r="J1373" s="26">
        <f t="shared" si="128"/>
        <v>44922</v>
      </c>
      <c r="K1373" s="26" t="str">
        <f t="shared" si="129"/>
        <v>Pro</v>
      </c>
      <c r="L1373" s="26" t="str">
        <f t="shared" si="130"/>
        <v>Monthly</v>
      </c>
      <c r="M1373" s="26">
        <f t="shared" si="131"/>
        <v>44562</v>
      </c>
      <c r="N1373" s="26">
        <f t="shared" si="132"/>
        <v>44682</v>
      </c>
      <c r="O1373" s="26">
        <f t="shared" si="132"/>
        <v>44713</v>
      </c>
      <c r="P1373" t="str">
        <f>IF(AND('Customer LTV'!$D$5&gt;=$N1373,'Customer LTV'!$D$5&lt;$O1373),"Y","N")</f>
        <v>N</v>
      </c>
      <c r="Q1373" t="str">
        <f>IF(AND('Customer LTV'!$D$6&gt;=$N1373,'Customer LTV'!$D$6&lt;$O1373),"Y","N")</f>
        <v>N</v>
      </c>
      <c r="R1373" t="str">
        <f>INDEX(customers!$F:$F,MATCH(subscriptions!$B1373,customers!$A:$A,0))</f>
        <v>Retail</v>
      </c>
      <c r="S1373" t="str">
        <f>INDEX(customers!$I:$I,MATCH(subscriptions!$B1373,customers!$A:$A,0))</f>
        <v>Content</v>
      </c>
    </row>
    <row r="1374" spans="1:19" x14ac:dyDescent="0.25">
      <c r="A1374" t="s">
        <v>256</v>
      </c>
      <c r="B1374" t="s">
        <v>243</v>
      </c>
      <c r="C1374" t="s">
        <v>18</v>
      </c>
      <c r="D1374" t="s">
        <v>4</v>
      </c>
      <c r="E1374" s="26">
        <v>44736</v>
      </c>
      <c r="F1374" s="26">
        <v>44766</v>
      </c>
      <c r="G1374" t="s">
        <v>53</v>
      </c>
      <c r="H1374">
        <v>135</v>
      </c>
      <c r="I1374" s="26">
        <f t="shared" si="127"/>
        <v>44581</v>
      </c>
      <c r="J1374" s="26">
        <f t="shared" si="128"/>
        <v>44922</v>
      </c>
      <c r="K1374" s="26" t="str">
        <f t="shared" si="129"/>
        <v>Pro</v>
      </c>
      <c r="L1374" s="26" t="str">
        <f t="shared" si="130"/>
        <v>Monthly</v>
      </c>
      <c r="M1374" s="26">
        <f t="shared" si="131"/>
        <v>44562</v>
      </c>
      <c r="N1374" s="26">
        <f t="shared" si="132"/>
        <v>44713</v>
      </c>
      <c r="O1374" s="26">
        <f t="shared" si="132"/>
        <v>44743</v>
      </c>
      <c r="P1374" t="str">
        <f>IF(AND('Customer LTV'!$D$5&gt;=$N1374,'Customer LTV'!$D$5&lt;$O1374),"Y","N")</f>
        <v>N</v>
      </c>
      <c r="Q1374" t="str">
        <f>IF(AND('Customer LTV'!$D$6&gt;=$N1374,'Customer LTV'!$D$6&lt;$O1374),"Y","N")</f>
        <v>N</v>
      </c>
      <c r="R1374" t="str">
        <f>INDEX(customers!$F:$F,MATCH(subscriptions!$B1374,customers!$A:$A,0))</f>
        <v>Retail</v>
      </c>
      <c r="S1374" t="str">
        <f>INDEX(customers!$I:$I,MATCH(subscriptions!$B1374,customers!$A:$A,0))</f>
        <v>Content</v>
      </c>
    </row>
    <row r="1375" spans="1:19" x14ac:dyDescent="0.25">
      <c r="A1375" t="s">
        <v>259</v>
      </c>
      <c r="B1375" t="s">
        <v>243</v>
      </c>
      <c r="C1375" t="s">
        <v>18</v>
      </c>
      <c r="D1375" t="s">
        <v>4</v>
      </c>
      <c r="E1375" s="26">
        <v>44767</v>
      </c>
      <c r="F1375" s="26">
        <v>44797</v>
      </c>
      <c r="G1375" t="s">
        <v>53</v>
      </c>
      <c r="H1375">
        <v>135</v>
      </c>
      <c r="I1375" s="26">
        <f t="shared" si="127"/>
        <v>44581</v>
      </c>
      <c r="J1375" s="26">
        <f t="shared" si="128"/>
        <v>44922</v>
      </c>
      <c r="K1375" s="26" t="str">
        <f t="shared" si="129"/>
        <v>Pro</v>
      </c>
      <c r="L1375" s="26" t="str">
        <f t="shared" si="130"/>
        <v>Monthly</v>
      </c>
      <c r="M1375" s="26">
        <f t="shared" si="131"/>
        <v>44562</v>
      </c>
      <c r="N1375" s="26">
        <f t="shared" si="132"/>
        <v>44743</v>
      </c>
      <c r="O1375" s="26">
        <f t="shared" si="132"/>
        <v>44774</v>
      </c>
      <c r="P1375" t="str">
        <f>IF(AND('Customer LTV'!$D$5&gt;=$N1375,'Customer LTV'!$D$5&lt;$O1375),"Y","N")</f>
        <v>N</v>
      </c>
      <c r="Q1375" t="str">
        <f>IF(AND('Customer LTV'!$D$6&gt;=$N1375,'Customer LTV'!$D$6&lt;$O1375),"Y","N")</f>
        <v>N</v>
      </c>
      <c r="R1375" t="str">
        <f>INDEX(customers!$F:$F,MATCH(subscriptions!$B1375,customers!$A:$A,0))</f>
        <v>Retail</v>
      </c>
      <c r="S1375" t="str">
        <f>INDEX(customers!$I:$I,MATCH(subscriptions!$B1375,customers!$A:$A,0))</f>
        <v>Content</v>
      </c>
    </row>
    <row r="1376" spans="1:19" x14ac:dyDescent="0.25">
      <c r="A1376" t="s">
        <v>261</v>
      </c>
      <c r="B1376" t="s">
        <v>243</v>
      </c>
      <c r="C1376" t="s">
        <v>18</v>
      </c>
      <c r="D1376" t="s">
        <v>4</v>
      </c>
      <c r="E1376" s="26">
        <v>44798</v>
      </c>
      <c r="F1376" s="26">
        <v>44828</v>
      </c>
      <c r="G1376" t="s">
        <v>53</v>
      </c>
      <c r="H1376">
        <v>135</v>
      </c>
      <c r="I1376" s="26">
        <f t="shared" si="127"/>
        <v>44581</v>
      </c>
      <c r="J1376" s="26">
        <f t="shared" si="128"/>
        <v>44922</v>
      </c>
      <c r="K1376" s="26" t="str">
        <f t="shared" si="129"/>
        <v>Pro</v>
      </c>
      <c r="L1376" s="26" t="str">
        <f t="shared" si="130"/>
        <v>Monthly</v>
      </c>
      <c r="M1376" s="26">
        <f t="shared" si="131"/>
        <v>44562</v>
      </c>
      <c r="N1376" s="26">
        <f t="shared" si="132"/>
        <v>44774</v>
      </c>
      <c r="O1376" s="26">
        <f t="shared" si="132"/>
        <v>44805</v>
      </c>
      <c r="P1376" t="str">
        <f>IF(AND('Customer LTV'!$D$5&gt;=$N1376,'Customer LTV'!$D$5&lt;$O1376),"Y","N")</f>
        <v>N</v>
      </c>
      <c r="Q1376" t="str">
        <f>IF(AND('Customer LTV'!$D$6&gt;=$N1376,'Customer LTV'!$D$6&lt;$O1376),"Y","N")</f>
        <v>N</v>
      </c>
      <c r="R1376" t="str">
        <f>INDEX(customers!$F:$F,MATCH(subscriptions!$B1376,customers!$A:$A,0))</f>
        <v>Retail</v>
      </c>
      <c r="S1376" t="str">
        <f>INDEX(customers!$I:$I,MATCH(subscriptions!$B1376,customers!$A:$A,0))</f>
        <v>Content</v>
      </c>
    </row>
    <row r="1377" spans="1:19" x14ac:dyDescent="0.25">
      <c r="A1377" t="s">
        <v>263</v>
      </c>
      <c r="B1377" t="s">
        <v>243</v>
      </c>
      <c r="C1377" t="s">
        <v>18</v>
      </c>
      <c r="D1377" t="s">
        <v>4</v>
      </c>
      <c r="E1377" s="26">
        <v>44829</v>
      </c>
      <c r="F1377" s="26">
        <v>44859</v>
      </c>
      <c r="G1377" t="s">
        <v>53</v>
      </c>
      <c r="H1377">
        <v>135</v>
      </c>
      <c r="I1377" s="26">
        <f t="shared" si="127"/>
        <v>44581</v>
      </c>
      <c r="J1377" s="26">
        <f t="shared" si="128"/>
        <v>44922</v>
      </c>
      <c r="K1377" s="26" t="str">
        <f t="shared" si="129"/>
        <v>Pro</v>
      </c>
      <c r="L1377" s="26" t="str">
        <f t="shared" si="130"/>
        <v>Monthly</v>
      </c>
      <c r="M1377" s="26">
        <f t="shared" si="131"/>
        <v>44562</v>
      </c>
      <c r="N1377" s="26">
        <f t="shared" si="132"/>
        <v>44805</v>
      </c>
      <c r="O1377" s="26">
        <f t="shared" si="132"/>
        <v>44835</v>
      </c>
      <c r="P1377" t="str">
        <f>IF(AND('Customer LTV'!$D$5&gt;=$N1377,'Customer LTV'!$D$5&lt;$O1377),"Y","N")</f>
        <v>N</v>
      </c>
      <c r="Q1377" t="str">
        <f>IF(AND('Customer LTV'!$D$6&gt;=$N1377,'Customer LTV'!$D$6&lt;$O1377),"Y","N")</f>
        <v>N</v>
      </c>
      <c r="R1377" t="str">
        <f>INDEX(customers!$F:$F,MATCH(subscriptions!$B1377,customers!$A:$A,0))</f>
        <v>Retail</v>
      </c>
      <c r="S1377" t="str">
        <f>INDEX(customers!$I:$I,MATCH(subscriptions!$B1377,customers!$A:$A,0))</f>
        <v>Content</v>
      </c>
    </row>
    <row r="1378" spans="1:19" x14ac:dyDescent="0.25">
      <c r="A1378" t="s">
        <v>266</v>
      </c>
      <c r="B1378" t="s">
        <v>243</v>
      </c>
      <c r="C1378" t="s">
        <v>18</v>
      </c>
      <c r="D1378" t="s">
        <v>4</v>
      </c>
      <c r="E1378" s="26">
        <v>44860</v>
      </c>
      <c r="F1378" s="26">
        <v>44890</v>
      </c>
      <c r="G1378" t="s">
        <v>53</v>
      </c>
      <c r="H1378">
        <v>135</v>
      </c>
      <c r="I1378" s="26">
        <f t="shared" si="127"/>
        <v>44581</v>
      </c>
      <c r="J1378" s="26">
        <f t="shared" si="128"/>
        <v>44922</v>
      </c>
      <c r="K1378" s="26" t="str">
        <f t="shared" si="129"/>
        <v>Pro</v>
      </c>
      <c r="L1378" s="26" t="str">
        <f t="shared" si="130"/>
        <v>Monthly</v>
      </c>
      <c r="M1378" s="26">
        <f t="shared" si="131"/>
        <v>44562</v>
      </c>
      <c r="N1378" s="26">
        <f t="shared" si="132"/>
        <v>44835</v>
      </c>
      <c r="O1378" s="26">
        <f t="shared" si="132"/>
        <v>44866</v>
      </c>
      <c r="P1378" t="str">
        <f>IF(AND('Customer LTV'!$D$5&gt;=$N1378,'Customer LTV'!$D$5&lt;$O1378),"Y","N")</f>
        <v>N</v>
      </c>
      <c r="Q1378" t="str">
        <f>IF(AND('Customer LTV'!$D$6&gt;=$N1378,'Customer LTV'!$D$6&lt;$O1378),"Y","N")</f>
        <v>N</v>
      </c>
      <c r="R1378" t="str">
        <f>INDEX(customers!$F:$F,MATCH(subscriptions!$B1378,customers!$A:$A,0))</f>
        <v>Retail</v>
      </c>
      <c r="S1378" t="str">
        <f>INDEX(customers!$I:$I,MATCH(subscriptions!$B1378,customers!$A:$A,0))</f>
        <v>Content</v>
      </c>
    </row>
    <row r="1379" spans="1:19" x14ac:dyDescent="0.25">
      <c r="A1379" t="s">
        <v>268</v>
      </c>
      <c r="B1379" t="s">
        <v>243</v>
      </c>
      <c r="C1379" t="s">
        <v>18</v>
      </c>
      <c r="D1379" t="s">
        <v>4</v>
      </c>
      <c r="E1379" s="26">
        <v>44891</v>
      </c>
      <c r="F1379" s="26">
        <v>44921</v>
      </c>
      <c r="G1379" t="s">
        <v>53</v>
      </c>
      <c r="H1379">
        <v>135</v>
      </c>
      <c r="I1379" s="26">
        <f t="shared" si="127"/>
        <v>44581</v>
      </c>
      <c r="J1379" s="26">
        <f t="shared" si="128"/>
        <v>44922</v>
      </c>
      <c r="K1379" s="26" t="str">
        <f t="shared" si="129"/>
        <v>Pro</v>
      </c>
      <c r="L1379" s="26" t="str">
        <f t="shared" si="130"/>
        <v>Monthly</v>
      </c>
      <c r="M1379" s="26">
        <f t="shared" si="131"/>
        <v>44562</v>
      </c>
      <c r="N1379" s="26">
        <f t="shared" si="132"/>
        <v>44866</v>
      </c>
      <c r="O1379" s="26">
        <f t="shared" si="132"/>
        <v>44896</v>
      </c>
      <c r="P1379" t="str">
        <f>IF(AND('Customer LTV'!$D$5&gt;=$N1379,'Customer LTV'!$D$5&lt;$O1379),"Y","N")</f>
        <v>N</v>
      </c>
      <c r="Q1379" t="str">
        <f>IF(AND('Customer LTV'!$D$6&gt;=$N1379,'Customer LTV'!$D$6&lt;$O1379),"Y","N")</f>
        <v>N</v>
      </c>
      <c r="R1379" t="str">
        <f>INDEX(customers!$F:$F,MATCH(subscriptions!$B1379,customers!$A:$A,0))</f>
        <v>Retail</v>
      </c>
      <c r="S1379" t="str">
        <f>INDEX(customers!$I:$I,MATCH(subscriptions!$B1379,customers!$A:$A,0))</f>
        <v>Content</v>
      </c>
    </row>
    <row r="1380" spans="1:19" x14ac:dyDescent="0.25">
      <c r="A1380" t="s">
        <v>271</v>
      </c>
      <c r="B1380" t="s">
        <v>243</v>
      </c>
      <c r="C1380" t="s">
        <v>18</v>
      </c>
      <c r="D1380" t="s">
        <v>4</v>
      </c>
      <c r="E1380" s="26">
        <v>44922</v>
      </c>
      <c r="F1380" s="26">
        <v>44930</v>
      </c>
      <c r="G1380" t="s">
        <v>56</v>
      </c>
      <c r="H1380">
        <v>135</v>
      </c>
      <c r="I1380" s="26">
        <f t="shared" si="127"/>
        <v>44581</v>
      </c>
      <c r="J1380" s="26">
        <f t="shared" si="128"/>
        <v>44922</v>
      </c>
      <c r="K1380" s="26" t="str">
        <f t="shared" si="129"/>
        <v>Pro</v>
      </c>
      <c r="L1380" s="26" t="str">
        <f t="shared" si="130"/>
        <v>Monthly</v>
      </c>
      <c r="M1380" s="26">
        <f t="shared" si="131"/>
        <v>44562</v>
      </c>
      <c r="N1380" s="26">
        <f t="shared" si="132"/>
        <v>44896</v>
      </c>
      <c r="O1380" s="26">
        <f t="shared" si="132"/>
        <v>44927</v>
      </c>
      <c r="P1380" t="str">
        <f>IF(AND('Customer LTV'!$D$5&gt;=$N1380,'Customer LTV'!$D$5&lt;$O1380),"Y","N")</f>
        <v>N</v>
      </c>
      <c r="Q1380" t="str">
        <f>IF(AND('Customer LTV'!$D$6&gt;=$N1380,'Customer LTV'!$D$6&lt;$O1380),"Y","N")</f>
        <v>N</v>
      </c>
      <c r="R1380" t="str">
        <f>INDEX(customers!$F:$F,MATCH(subscriptions!$B1380,customers!$A:$A,0))</f>
        <v>Retail</v>
      </c>
      <c r="S1380" t="str">
        <f>INDEX(customers!$I:$I,MATCH(subscriptions!$B1380,customers!$A:$A,0))</f>
        <v>Content</v>
      </c>
    </row>
    <row r="1381" spans="1:19" x14ac:dyDescent="0.25">
      <c r="A1381" t="s">
        <v>1718</v>
      </c>
      <c r="B1381" t="s">
        <v>1717</v>
      </c>
      <c r="C1381" t="s">
        <v>17</v>
      </c>
      <c r="D1381" t="s">
        <v>4</v>
      </c>
      <c r="E1381" s="26">
        <v>44647</v>
      </c>
      <c r="F1381" s="26">
        <v>44677</v>
      </c>
      <c r="G1381" t="s">
        <v>53</v>
      </c>
      <c r="H1381">
        <v>75</v>
      </c>
      <c r="I1381" s="26">
        <f t="shared" si="127"/>
        <v>44647</v>
      </c>
      <c r="J1381" s="26">
        <f t="shared" si="128"/>
        <v>45081</v>
      </c>
      <c r="K1381" s="26" t="str">
        <f t="shared" si="129"/>
        <v>Basic</v>
      </c>
      <c r="L1381" s="26" t="str">
        <f t="shared" si="130"/>
        <v>Monthly</v>
      </c>
      <c r="M1381" s="26">
        <f t="shared" si="131"/>
        <v>44621</v>
      </c>
      <c r="N1381" s="26">
        <f t="shared" si="132"/>
        <v>44621</v>
      </c>
      <c r="O1381" s="26">
        <f t="shared" si="132"/>
        <v>44652</v>
      </c>
      <c r="P1381" t="str">
        <f>IF(AND('Customer LTV'!$D$5&gt;=$N1381,'Customer LTV'!$D$5&lt;$O1381),"Y","N")</f>
        <v>N</v>
      </c>
      <c r="Q1381" t="str">
        <f>IF(AND('Customer LTV'!$D$6&gt;=$N1381,'Customer LTV'!$D$6&lt;$O1381),"Y","N")</f>
        <v>N</v>
      </c>
      <c r="R1381" t="str">
        <f>INDEX(customers!$F:$F,MATCH(subscriptions!$B1381,customers!$A:$A,0))</f>
        <v>Other</v>
      </c>
      <c r="S1381" t="str">
        <f>INDEX(customers!$I:$I,MATCH(subscriptions!$B1381,customers!$A:$A,0))</f>
        <v>Email</v>
      </c>
    </row>
    <row r="1382" spans="1:19" x14ac:dyDescent="0.25">
      <c r="A1382" t="s">
        <v>1720</v>
      </c>
      <c r="B1382" t="s">
        <v>1717</v>
      </c>
      <c r="C1382" t="s">
        <v>17</v>
      </c>
      <c r="D1382" t="s">
        <v>4</v>
      </c>
      <c r="E1382" s="26">
        <v>44678</v>
      </c>
      <c r="F1382" s="26">
        <v>44708</v>
      </c>
      <c r="G1382" t="s">
        <v>53</v>
      </c>
      <c r="H1382">
        <v>75</v>
      </c>
      <c r="I1382" s="26">
        <f t="shared" si="127"/>
        <v>44647</v>
      </c>
      <c r="J1382" s="26">
        <f t="shared" si="128"/>
        <v>45081</v>
      </c>
      <c r="K1382" s="26" t="str">
        <f t="shared" si="129"/>
        <v>Basic</v>
      </c>
      <c r="L1382" s="26" t="str">
        <f t="shared" si="130"/>
        <v>Monthly</v>
      </c>
      <c r="M1382" s="26">
        <f t="shared" si="131"/>
        <v>44621</v>
      </c>
      <c r="N1382" s="26">
        <f t="shared" si="132"/>
        <v>44652</v>
      </c>
      <c r="O1382" s="26">
        <f t="shared" si="132"/>
        <v>44682</v>
      </c>
      <c r="P1382" t="str">
        <f>IF(AND('Customer LTV'!$D$5&gt;=$N1382,'Customer LTV'!$D$5&lt;$O1382),"Y","N")</f>
        <v>N</v>
      </c>
      <c r="Q1382" t="str">
        <f>IF(AND('Customer LTV'!$D$6&gt;=$N1382,'Customer LTV'!$D$6&lt;$O1382),"Y","N")</f>
        <v>N</v>
      </c>
      <c r="R1382" t="str">
        <f>INDEX(customers!$F:$F,MATCH(subscriptions!$B1382,customers!$A:$A,0))</f>
        <v>Other</v>
      </c>
      <c r="S1382" t="str">
        <f>INDEX(customers!$I:$I,MATCH(subscriptions!$B1382,customers!$A:$A,0))</f>
        <v>Email</v>
      </c>
    </row>
    <row r="1383" spans="1:19" x14ac:dyDescent="0.25">
      <c r="A1383" t="s">
        <v>1723</v>
      </c>
      <c r="B1383" t="s">
        <v>1717</v>
      </c>
      <c r="C1383" t="s">
        <v>17</v>
      </c>
      <c r="D1383" t="s">
        <v>4</v>
      </c>
      <c r="E1383" s="26">
        <v>44709</v>
      </c>
      <c r="F1383" s="26">
        <v>44739</v>
      </c>
      <c r="G1383" t="s">
        <v>53</v>
      </c>
      <c r="H1383">
        <v>75</v>
      </c>
      <c r="I1383" s="26">
        <f t="shared" si="127"/>
        <v>44647</v>
      </c>
      <c r="J1383" s="26">
        <f t="shared" si="128"/>
        <v>45081</v>
      </c>
      <c r="K1383" s="26" t="str">
        <f t="shared" si="129"/>
        <v>Basic</v>
      </c>
      <c r="L1383" s="26" t="str">
        <f t="shared" si="130"/>
        <v>Monthly</v>
      </c>
      <c r="M1383" s="26">
        <f t="shared" si="131"/>
        <v>44621</v>
      </c>
      <c r="N1383" s="26">
        <f t="shared" si="132"/>
        <v>44682</v>
      </c>
      <c r="O1383" s="26">
        <f t="shared" si="132"/>
        <v>44713</v>
      </c>
      <c r="P1383" t="str">
        <f>IF(AND('Customer LTV'!$D$5&gt;=$N1383,'Customer LTV'!$D$5&lt;$O1383),"Y","N")</f>
        <v>N</v>
      </c>
      <c r="Q1383" t="str">
        <f>IF(AND('Customer LTV'!$D$6&gt;=$N1383,'Customer LTV'!$D$6&lt;$O1383),"Y","N")</f>
        <v>N</v>
      </c>
      <c r="R1383" t="str">
        <f>INDEX(customers!$F:$F,MATCH(subscriptions!$B1383,customers!$A:$A,0))</f>
        <v>Other</v>
      </c>
      <c r="S1383" t="str">
        <f>INDEX(customers!$I:$I,MATCH(subscriptions!$B1383,customers!$A:$A,0))</f>
        <v>Email</v>
      </c>
    </row>
    <row r="1384" spans="1:19" x14ac:dyDescent="0.25">
      <c r="A1384" t="s">
        <v>1725</v>
      </c>
      <c r="B1384" t="s">
        <v>1717</v>
      </c>
      <c r="C1384" t="s">
        <v>17</v>
      </c>
      <c r="D1384" t="s">
        <v>4</v>
      </c>
      <c r="E1384" s="26">
        <v>44740</v>
      </c>
      <c r="F1384" s="26">
        <v>44770</v>
      </c>
      <c r="G1384" t="s">
        <v>55</v>
      </c>
      <c r="H1384">
        <v>75</v>
      </c>
      <c r="I1384" s="26">
        <f t="shared" si="127"/>
        <v>44647</v>
      </c>
      <c r="J1384" s="26">
        <f t="shared" si="128"/>
        <v>45081</v>
      </c>
      <c r="K1384" s="26" t="str">
        <f t="shared" si="129"/>
        <v>Basic</v>
      </c>
      <c r="L1384" s="26" t="str">
        <f t="shared" si="130"/>
        <v>Monthly</v>
      </c>
      <c r="M1384" s="26">
        <f t="shared" si="131"/>
        <v>44621</v>
      </c>
      <c r="N1384" s="26">
        <f t="shared" si="132"/>
        <v>44713</v>
      </c>
      <c r="O1384" s="26">
        <f t="shared" si="132"/>
        <v>44743</v>
      </c>
      <c r="P1384" t="str">
        <f>IF(AND('Customer LTV'!$D$5&gt;=$N1384,'Customer LTV'!$D$5&lt;$O1384),"Y","N")</f>
        <v>N</v>
      </c>
      <c r="Q1384" t="str">
        <f>IF(AND('Customer LTV'!$D$6&gt;=$N1384,'Customer LTV'!$D$6&lt;$O1384),"Y","N")</f>
        <v>N</v>
      </c>
      <c r="R1384" t="str">
        <f>INDEX(customers!$F:$F,MATCH(subscriptions!$B1384,customers!$A:$A,0))</f>
        <v>Other</v>
      </c>
      <c r="S1384" t="str">
        <f>INDEX(customers!$I:$I,MATCH(subscriptions!$B1384,customers!$A:$A,0))</f>
        <v>Email</v>
      </c>
    </row>
    <row r="1385" spans="1:19" x14ac:dyDescent="0.25">
      <c r="A1385" t="s">
        <v>1728</v>
      </c>
      <c r="B1385" t="s">
        <v>1717</v>
      </c>
      <c r="C1385" t="s">
        <v>18</v>
      </c>
      <c r="D1385" t="s">
        <v>4</v>
      </c>
      <c r="E1385" s="26">
        <v>44771</v>
      </c>
      <c r="F1385" s="26">
        <v>44801</v>
      </c>
      <c r="G1385" t="s">
        <v>53</v>
      </c>
      <c r="H1385">
        <v>135</v>
      </c>
      <c r="I1385" s="26">
        <f t="shared" si="127"/>
        <v>44647</v>
      </c>
      <c r="J1385" s="26">
        <f t="shared" si="128"/>
        <v>45081</v>
      </c>
      <c r="K1385" s="26" t="str">
        <f t="shared" si="129"/>
        <v>Basic</v>
      </c>
      <c r="L1385" s="26" t="str">
        <f t="shared" si="130"/>
        <v>Monthly</v>
      </c>
      <c r="M1385" s="26">
        <f t="shared" si="131"/>
        <v>44621</v>
      </c>
      <c r="N1385" s="26">
        <f t="shared" si="132"/>
        <v>44743</v>
      </c>
      <c r="O1385" s="26">
        <f t="shared" si="132"/>
        <v>44774</v>
      </c>
      <c r="P1385" t="str">
        <f>IF(AND('Customer LTV'!$D$5&gt;=$N1385,'Customer LTV'!$D$5&lt;$O1385),"Y","N")</f>
        <v>N</v>
      </c>
      <c r="Q1385" t="str">
        <f>IF(AND('Customer LTV'!$D$6&gt;=$N1385,'Customer LTV'!$D$6&lt;$O1385),"Y","N")</f>
        <v>N</v>
      </c>
      <c r="R1385" t="str">
        <f>INDEX(customers!$F:$F,MATCH(subscriptions!$B1385,customers!$A:$A,0))</f>
        <v>Other</v>
      </c>
      <c r="S1385" t="str">
        <f>INDEX(customers!$I:$I,MATCH(subscriptions!$B1385,customers!$A:$A,0))</f>
        <v>Email</v>
      </c>
    </row>
    <row r="1386" spans="1:19" x14ac:dyDescent="0.25">
      <c r="A1386" t="s">
        <v>1730</v>
      </c>
      <c r="B1386" t="s">
        <v>1717</v>
      </c>
      <c r="C1386" t="s">
        <v>18</v>
      </c>
      <c r="D1386" t="s">
        <v>4</v>
      </c>
      <c r="E1386" s="26">
        <v>44802</v>
      </c>
      <c r="F1386" s="26">
        <v>44832</v>
      </c>
      <c r="G1386" t="s">
        <v>53</v>
      </c>
      <c r="H1386">
        <v>135</v>
      </c>
      <c r="I1386" s="26">
        <f t="shared" si="127"/>
        <v>44647</v>
      </c>
      <c r="J1386" s="26">
        <f t="shared" si="128"/>
        <v>45081</v>
      </c>
      <c r="K1386" s="26" t="str">
        <f t="shared" si="129"/>
        <v>Basic</v>
      </c>
      <c r="L1386" s="26" t="str">
        <f t="shared" si="130"/>
        <v>Monthly</v>
      </c>
      <c r="M1386" s="26">
        <f t="shared" si="131"/>
        <v>44621</v>
      </c>
      <c r="N1386" s="26">
        <f t="shared" si="132"/>
        <v>44774</v>
      </c>
      <c r="O1386" s="26">
        <f t="shared" si="132"/>
        <v>44805</v>
      </c>
      <c r="P1386" t="str">
        <f>IF(AND('Customer LTV'!$D$5&gt;=$N1386,'Customer LTV'!$D$5&lt;$O1386),"Y","N")</f>
        <v>N</v>
      </c>
      <c r="Q1386" t="str">
        <f>IF(AND('Customer LTV'!$D$6&gt;=$N1386,'Customer LTV'!$D$6&lt;$O1386),"Y","N")</f>
        <v>N</v>
      </c>
      <c r="R1386" t="str">
        <f>INDEX(customers!$F:$F,MATCH(subscriptions!$B1386,customers!$A:$A,0))</f>
        <v>Other</v>
      </c>
      <c r="S1386" t="str">
        <f>INDEX(customers!$I:$I,MATCH(subscriptions!$B1386,customers!$A:$A,0))</f>
        <v>Email</v>
      </c>
    </row>
    <row r="1387" spans="1:19" x14ac:dyDescent="0.25">
      <c r="A1387" t="s">
        <v>1732</v>
      </c>
      <c r="B1387" t="s">
        <v>1717</v>
      </c>
      <c r="C1387" t="s">
        <v>18</v>
      </c>
      <c r="D1387" t="s">
        <v>4</v>
      </c>
      <c r="E1387" s="26">
        <v>44833</v>
      </c>
      <c r="F1387" s="26">
        <v>44863</v>
      </c>
      <c r="G1387" t="s">
        <v>55</v>
      </c>
      <c r="H1387">
        <v>135</v>
      </c>
      <c r="I1387" s="26">
        <f t="shared" si="127"/>
        <v>44647</v>
      </c>
      <c r="J1387" s="26">
        <f t="shared" si="128"/>
        <v>45081</v>
      </c>
      <c r="K1387" s="26" t="str">
        <f t="shared" si="129"/>
        <v>Basic</v>
      </c>
      <c r="L1387" s="26" t="str">
        <f t="shared" si="130"/>
        <v>Monthly</v>
      </c>
      <c r="M1387" s="26">
        <f t="shared" si="131"/>
        <v>44621</v>
      </c>
      <c r="N1387" s="26">
        <f t="shared" si="132"/>
        <v>44805</v>
      </c>
      <c r="O1387" s="26">
        <f t="shared" si="132"/>
        <v>44835</v>
      </c>
      <c r="P1387" t="str">
        <f>IF(AND('Customer LTV'!$D$5&gt;=$N1387,'Customer LTV'!$D$5&lt;$O1387),"Y","N")</f>
        <v>N</v>
      </c>
      <c r="Q1387" t="str">
        <f>IF(AND('Customer LTV'!$D$6&gt;=$N1387,'Customer LTV'!$D$6&lt;$O1387),"Y","N")</f>
        <v>N</v>
      </c>
      <c r="R1387" t="str">
        <f>INDEX(customers!$F:$F,MATCH(subscriptions!$B1387,customers!$A:$A,0))</f>
        <v>Other</v>
      </c>
      <c r="S1387" t="str">
        <f>INDEX(customers!$I:$I,MATCH(subscriptions!$B1387,customers!$A:$A,0))</f>
        <v>Email</v>
      </c>
    </row>
    <row r="1388" spans="1:19" x14ac:dyDescent="0.25">
      <c r="A1388" t="s">
        <v>1735</v>
      </c>
      <c r="B1388" t="s">
        <v>1717</v>
      </c>
      <c r="C1388" t="s">
        <v>19</v>
      </c>
      <c r="D1388" t="s">
        <v>4</v>
      </c>
      <c r="E1388" s="26">
        <v>44864</v>
      </c>
      <c r="F1388" s="26">
        <v>44894</v>
      </c>
      <c r="G1388" t="s">
        <v>53</v>
      </c>
      <c r="H1388">
        <v>315</v>
      </c>
      <c r="I1388" s="26">
        <f t="shared" si="127"/>
        <v>44647</v>
      </c>
      <c r="J1388" s="26">
        <f t="shared" si="128"/>
        <v>45081</v>
      </c>
      <c r="K1388" s="26" t="str">
        <f t="shared" si="129"/>
        <v>Basic</v>
      </c>
      <c r="L1388" s="26" t="str">
        <f t="shared" si="130"/>
        <v>Monthly</v>
      </c>
      <c r="M1388" s="26">
        <f t="shared" si="131"/>
        <v>44621</v>
      </c>
      <c r="N1388" s="26">
        <f t="shared" si="132"/>
        <v>44835</v>
      </c>
      <c r="O1388" s="26">
        <f t="shared" si="132"/>
        <v>44866</v>
      </c>
      <c r="P1388" t="str">
        <f>IF(AND('Customer LTV'!$D$5&gt;=$N1388,'Customer LTV'!$D$5&lt;$O1388),"Y","N")</f>
        <v>N</v>
      </c>
      <c r="Q1388" t="str">
        <f>IF(AND('Customer LTV'!$D$6&gt;=$N1388,'Customer LTV'!$D$6&lt;$O1388),"Y","N")</f>
        <v>N</v>
      </c>
      <c r="R1388" t="str">
        <f>INDEX(customers!$F:$F,MATCH(subscriptions!$B1388,customers!$A:$A,0))</f>
        <v>Other</v>
      </c>
      <c r="S1388" t="str">
        <f>INDEX(customers!$I:$I,MATCH(subscriptions!$B1388,customers!$A:$A,0))</f>
        <v>Email</v>
      </c>
    </row>
    <row r="1389" spans="1:19" x14ac:dyDescent="0.25">
      <c r="A1389" t="s">
        <v>1737</v>
      </c>
      <c r="B1389" t="s">
        <v>1717</v>
      </c>
      <c r="C1389" t="s">
        <v>19</v>
      </c>
      <c r="D1389" t="s">
        <v>4</v>
      </c>
      <c r="E1389" s="26">
        <v>44895</v>
      </c>
      <c r="F1389" s="26">
        <v>44925</v>
      </c>
      <c r="G1389" t="s">
        <v>53</v>
      </c>
      <c r="H1389">
        <v>315</v>
      </c>
      <c r="I1389" s="26">
        <f t="shared" si="127"/>
        <v>44647</v>
      </c>
      <c r="J1389" s="26">
        <f t="shared" si="128"/>
        <v>45081</v>
      </c>
      <c r="K1389" s="26" t="str">
        <f t="shared" si="129"/>
        <v>Basic</v>
      </c>
      <c r="L1389" s="26" t="str">
        <f t="shared" si="130"/>
        <v>Monthly</v>
      </c>
      <c r="M1389" s="26">
        <f t="shared" si="131"/>
        <v>44621</v>
      </c>
      <c r="N1389" s="26">
        <f t="shared" si="132"/>
        <v>44866</v>
      </c>
      <c r="O1389" s="26">
        <f t="shared" si="132"/>
        <v>44896</v>
      </c>
      <c r="P1389" t="str">
        <f>IF(AND('Customer LTV'!$D$5&gt;=$N1389,'Customer LTV'!$D$5&lt;$O1389),"Y","N")</f>
        <v>N</v>
      </c>
      <c r="Q1389" t="str">
        <f>IF(AND('Customer LTV'!$D$6&gt;=$N1389,'Customer LTV'!$D$6&lt;$O1389),"Y","N")</f>
        <v>N</v>
      </c>
      <c r="R1389" t="str">
        <f>INDEX(customers!$F:$F,MATCH(subscriptions!$B1389,customers!$A:$A,0))</f>
        <v>Other</v>
      </c>
      <c r="S1389" t="str">
        <f>INDEX(customers!$I:$I,MATCH(subscriptions!$B1389,customers!$A:$A,0))</f>
        <v>Email</v>
      </c>
    </row>
    <row r="1390" spans="1:19" x14ac:dyDescent="0.25">
      <c r="A1390" t="s">
        <v>1740</v>
      </c>
      <c r="B1390" t="s">
        <v>1717</v>
      </c>
      <c r="C1390" t="s">
        <v>19</v>
      </c>
      <c r="D1390" t="s">
        <v>4</v>
      </c>
      <c r="E1390" s="26">
        <v>44926</v>
      </c>
      <c r="F1390" s="26">
        <v>44956</v>
      </c>
      <c r="G1390" t="s">
        <v>53</v>
      </c>
      <c r="H1390">
        <v>315</v>
      </c>
      <c r="I1390" s="26">
        <f t="shared" si="127"/>
        <v>44647</v>
      </c>
      <c r="J1390" s="26">
        <f t="shared" si="128"/>
        <v>45081</v>
      </c>
      <c r="K1390" s="26" t="str">
        <f t="shared" si="129"/>
        <v>Basic</v>
      </c>
      <c r="L1390" s="26" t="str">
        <f t="shared" si="130"/>
        <v>Monthly</v>
      </c>
      <c r="M1390" s="26">
        <f t="shared" si="131"/>
        <v>44621</v>
      </c>
      <c r="N1390" s="26">
        <f t="shared" si="132"/>
        <v>44896</v>
      </c>
      <c r="O1390" s="26">
        <f t="shared" si="132"/>
        <v>44927</v>
      </c>
      <c r="P1390" t="str">
        <f>IF(AND('Customer LTV'!$D$5&gt;=$N1390,'Customer LTV'!$D$5&lt;$O1390),"Y","N")</f>
        <v>N</v>
      </c>
      <c r="Q1390" t="str">
        <f>IF(AND('Customer LTV'!$D$6&gt;=$N1390,'Customer LTV'!$D$6&lt;$O1390),"Y","N")</f>
        <v>N</v>
      </c>
      <c r="R1390" t="str">
        <f>INDEX(customers!$F:$F,MATCH(subscriptions!$B1390,customers!$A:$A,0))</f>
        <v>Other</v>
      </c>
      <c r="S1390" t="str">
        <f>INDEX(customers!$I:$I,MATCH(subscriptions!$B1390,customers!$A:$A,0))</f>
        <v>Email</v>
      </c>
    </row>
    <row r="1391" spans="1:19" x14ac:dyDescent="0.25">
      <c r="A1391" t="s">
        <v>1742</v>
      </c>
      <c r="B1391" t="s">
        <v>1717</v>
      </c>
      <c r="C1391" t="s">
        <v>19</v>
      </c>
      <c r="D1391" t="s">
        <v>4</v>
      </c>
      <c r="E1391" s="26">
        <v>44957</v>
      </c>
      <c r="F1391" s="26">
        <v>44987</v>
      </c>
      <c r="G1391" t="s">
        <v>53</v>
      </c>
      <c r="H1391">
        <v>315</v>
      </c>
      <c r="I1391" s="26">
        <f t="shared" si="127"/>
        <v>44647</v>
      </c>
      <c r="J1391" s="26">
        <f t="shared" si="128"/>
        <v>45081</v>
      </c>
      <c r="K1391" s="26" t="str">
        <f t="shared" si="129"/>
        <v>Basic</v>
      </c>
      <c r="L1391" s="26" t="str">
        <f t="shared" si="130"/>
        <v>Monthly</v>
      </c>
      <c r="M1391" s="26">
        <f t="shared" si="131"/>
        <v>44621</v>
      </c>
      <c r="N1391" s="26">
        <f t="shared" si="132"/>
        <v>44927</v>
      </c>
      <c r="O1391" s="26">
        <f t="shared" si="132"/>
        <v>44986</v>
      </c>
      <c r="P1391" t="str">
        <f>IF(AND('Customer LTV'!$D$5&gt;=$N1391,'Customer LTV'!$D$5&lt;$O1391),"Y","N")</f>
        <v>Y</v>
      </c>
      <c r="Q1391" t="str">
        <f>IF(AND('Customer LTV'!$D$6&gt;=$N1391,'Customer LTV'!$D$6&lt;$O1391),"Y","N")</f>
        <v>N</v>
      </c>
      <c r="R1391" t="str">
        <f>INDEX(customers!$F:$F,MATCH(subscriptions!$B1391,customers!$A:$A,0))</f>
        <v>Other</v>
      </c>
      <c r="S1391" t="str">
        <f>INDEX(customers!$I:$I,MATCH(subscriptions!$B1391,customers!$A:$A,0))</f>
        <v>Email</v>
      </c>
    </row>
    <row r="1392" spans="1:19" x14ac:dyDescent="0.25">
      <c r="A1392" t="s">
        <v>1745</v>
      </c>
      <c r="B1392" t="s">
        <v>1717</v>
      </c>
      <c r="C1392" t="s">
        <v>19</v>
      </c>
      <c r="D1392" t="s">
        <v>4</v>
      </c>
      <c r="E1392" s="26">
        <v>44988</v>
      </c>
      <c r="F1392" s="26">
        <v>45018</v>
      </c>
      <c r="G1392" t="s">
        <v>53</v>
      </c>
      <c r="H1392">
        <v>315</v>
      </c>
      <c r="I1392" s="26">
        <f t="shared" si="127"/>
        <v>44647</v>
      </c>
      <c r="J1392" s="26">
        <f t="shared" si="128"/>
        <v>45081</v>
      </c>
      <c r="K1392" s="26" t="str">
        <f t="shared" si="129"/>
        <v>Basic</v>
      </c>
      <c r="L1392" s="26" t="str">
        <f t="shared" si="130"/>
        <v>Monthly</v>
      </c>
      <c r="M1392" s="26">
        <f t="shared" si="131"/>
        <v>44621</v>
      </c>
      <c r="N1392" s="26">
        <f t="shared" si="132"/>
        <v>44986</v>
      </c>
      <c r="O1392" s="26">
        <f t="shared" si="132"/>
        <v>45017</v>
      </c>
      <c r="P1392" t="str">
        <f>IF(AND('Customer LTV'!$D$5&gt;=$N1392,'Customer LTV'!$D$5&lt;$O1392),"Y","N")</f>
        <v>N</v>
      </c>
      <c r="Q1392" t="str">
        <f>IF(AND('Customer LTV'!$D$6&gt;=$N1392,'Customer LTV'!$D$6&lt;$O1392),"Y","N")</f>
        <v>N</v>
      </c>
      <c r="R1392" t="str">
        <f>INDEX(customers!$F:$F,MATCH(subscriptions!$B1392,customers!$A:$A,0))</f>
        <v>Other</v>
      </c>
      <c r="S1392" t="str">
        <f>INDEX(customers!$I:$I,MATCH(subscriptions!$B1392,customers!$A:$A,0))</f>
        <v>Email</v>
      </c>
    </row>
    <row r="1393" spans="1:19" x14ac:dyDescent="0.25">
      <c r="A1393" t="s">
        <v>1747</v>
      </c>
      <c r="B1393" t="s">
        <v>1717</v>
      </c>
      <c r="C1393" t="s">
        <v>19</v>
      </c>
      <c r="D1393" t="s">
        <v>4</v>
      </c>
      <c r="E1393" s="26">
        <v>45019</v>
      </c>
      <c r="F1393" s="26">
        <v>45049</v>
      </c>
      <c r="G1393" t="s">
        <v>53</v>
      </c>
      <c r="H1393">
        <v>315</v>
      </c>
      <c r="I1393" s="26">
        <f t="shared" si="127"/>
        <v>44647</v>
      </c>
      <c r="J1393" s="26">
        <f t="shared" si="128"/>
        <v>45081</v>
      </c>
      <c r="K1393" s="26" t="str">
        <f t="shared" si="129"/>
        <v>Basic</v>
      </c>
      <c r="L1393" s="26" t="str">
        <f t="shared" si="130"/>
        <v>Monthly</v>
      </c>
      <c r="M1393" s="26">
        <f t="shared" si="131"/>
        <v>44621</v>
      </c>
      <c r="N1393" s="26">
        <f t="shared" si="132"/>
        <v>45017</v>
      </c>
      <c r="O1393" s="26">
        <f t="shared" si="132"/>
        <v>45047</v>
      </c>
      <c r="P1393" t="str">
        <f>IF(AND('Customer LTV'!$D$5&gt;=$N1393,'Customer LTV'!$D$5&lt;$O1393),"Y","N")</f>
        <v>N</v>
      </c>
      <c r="Q1393" t="str">
        <f>IF(AND('Customer LTV'!$D$6&gt;=$N1393,'Customer LTV'!$D$6&lt;$O1393),"Y","N")</f>
        <v>N</v>
      </c>
      <c r="R1393" t="str">
        <f>INDEX(customers!$F:$F,MATCH(subscriptions!$B1393,customers!$A:$A,0))</f>
        <v>Other</v>
      </c>
      <c r="S1393" t="str">
        <f>INDEX(customers!$I:$I,MATCH(subscriptions!$B1393,customers!$A:$A,0))</f>
        <v>Email</v>
      </c>
    </row>
    <row r="1394" spans="1:19" x14ac:dyDescent="0.25">
      <c r="A1394" t="s">
        <v>1750</v>
      </c>
      <c r="B1394" t="s">
        <v>1717</v>
      </c>
      <c r="C1394" t="s">
        <v>19</v>
      </c>
      <c r="D1394" t="s">
        <v>4</v>
      </c>
      <c r="E1394" s="26">
        <v>45050</v>
      </c>
      <c r="F1394" s="26">
        <v>45080</v>
      </c>
      <c r="G1394" t="s">
        <v>53</v>
      </c>
      <c r="H1394">
        <v>315</v>
      </c>
      <c r="I1394" s="26">
        <f t="shared" si="127"/>
        <v>44647</v>
      </c>
      <c r="J1394" s="26">
        <f t="shared" si="128"/>
        <v>45081</v>
      </c>
      <c r="K1394" s="26" t="str">
        <f t="shared" si="129"/>
        <v>Basic</v>
      </c>
      <c r="L1394" s="26" t="str">
        <f t="shared" si="130"/>
        <v>Monthly</v>
      </c>
      <c r="M1394" s="26">
        <f t="shared" si="131"/>
        <v>44621</v>
      </c>
      <c r="N1394" s="26">
        <f t="shared" si="132"/>
        <v>45047</v>
      </c>
      <c r="O1394" s="26">
        <f t="shared" si="132"/>
        <v>45078</v>
      </c>
      <c r="P1394" t="str">
        <f>IF(AND('Customer LTV'!$D$5&gt;=$N1394,'Customer LTV'!$D$5&lt;$O1394),"Y","N")</f>
        <v>N</v>
      </c>
      <c r="Q1394" t="str">
        <f>IF(AND('Customer LTV'!$D$6&gt;=$N1394,'Customer LTV'!$D$6&lt;$O1394),"Y","N")</f>
        <v>N</v>
      </c>
      <c r="R1394" t="str">
        <f>INDEX(customers!$F:$F,MATCH(subscriptions!$B1394,customers!$A:$A,0))</f>
        <v>Other</v>
      </c>
      <c r="S1394" t="str">
        <f>INDEX(customers!$I:$I,MATCH(subscriptions!$B1394,customers!$A:$A,0))</f>
        <v>Email</v>
      </c>
    </row>
    <row r="1395" spans="1:19" x14ac:dyDescent="0.25">
      <c r="A1395" t="s">
        <v>1752</v>
      </c>
      <c r="B1395" t="s">
        <v>1717</v>
      </c>
      <c r="C1395" t="s">
        <v>19</v>
      </c>
      <c r="D1395" t="s">
        <v>4</v>
      </c>
      <c r="E1395" s="26">
        <v>45081</v>
      </c>
      <c r="F1395" s="26">
        <v>45104</v>
      </c>
      <c r="G1395" t="s">
        <v>56</v>
      </c>
      <c r="H1395">
        <v>315</v>
      </c>
      <c r="I1395" s="26">
        <f t="shared" si="127"/>
        <v>44647</v>
      </c>
      <c r="J1395" s="26">
        <f t="shared" si="128"/>
        <v>45081</v>
      </c>
      <c r="K1395" s="26" t="str">
        <f t="shared" si="129"/>
        <v>Basic</v>
      </c>
      <c r="L1395" s="26" t="str">
        <f t="shared" si="130"/>
        <v>Monthly</v>
      </c>
      <c r="M1395" s="26">
        <f t="shared" si="131"/>
        <v>44621</v>
      </c>
      <c r="N1395" s="26">
        <f t="shared" si="132"/>
        <v>45078</v>
      </c>
      <c r="O1395" s="26">
        <f t="shared" si="132"/>
        <v>45078</v>
      </c>
      <c r="P1395" t="str">
        <f>IF(AND('Customer LTV'!$D$5&gt;=$N1395,'Customer LTV'!$D$5&lt;$O1395),"Y","N")</f>
        <v>N</v>
      </c>
      <c r="Q1395" t="str">
        <f>IF(AND('Customer LTV'!$D$6&gt;=$N1395,'Customer LTV'!$D$6&lt;$O1395),"Y","N")</f>
        <v>N</v>
      </c>
      <c r="R1395" t="str">
        <f>INDEX(customers!$F:$F,MATCH(subscriptions!$B1395,customers!$A:$A,0))</f>
        <v>Other</v>
      </c>
      <c r="S1395" t="str">
        <f>INDEX(customers!$I:$I,MATCH(subscriptions!$B1395,customers!$A:$A,0))</f>
        <v>Email</v>
      </c>
    </row>
    <row r="1396" spans="1:19" x14ac:dyDescent="0.25">
      <c r="A1396" t="s">
        <v>3768</v>
      </c>
      <c r="B1396" t="s">
        <v>3767</v>
      </c>
      <c r="C1396" t="s">
        <v>17</v>
      </c>
      <c r="D1396" t="s">
        <v>4</v>
      </c>
      <c r="E1396" s="26">
        <v>45293</v>
      </c>
      <c r="F1396" s="26">
        <v>45323</v>
      </c>
      <c r="G1396" t="s">
        <v>53</v>
      </c>
      <c r="H1396">
        <v>75</v>
      </c>
      <c r="I1396" s="26">
        <f t="shared" si="127"/>
        <v>45293</v>
      </c>
      <c r="J1396" s="26">
        <f t="shared" si="128"/>
        <v>45634</v>
      </c>
      <c r="K1396" s="26" t="str">
        <f t="shared" si="129"/>
        <v>Basic</v>
      </c>
      <c r="L1396" s="26" t="str">
        <f t="shared" si="130"/>
        <v>Monthly</v>
      </c>
      <c r="M1396" s="26">
        <f t="shared" si="131"/>
        <v>45292</v>
      </c>
      <c r="N1396" s="26">
        <f t="shared" si="132"/>
        <v>45292</v>
      </c>
      <c r="O1396" s="26">
        <f t="shared" si="132"/>
        <v>45323</v>
      </c>
      <c r="P1396" t="str">
        <f>IF(AND('Customer LTV'!$D$5&gt;=$N1396,'Customer LTV'!$D$5&lt;$O1396),"Y","N")</f>
        <v>N</v>
      </c>
      <c r="Q1396" t="str">
        <f>IF(AND('Customer LTV'!$D$6&gt;=$N1396,'Customer LTV'!$D$6&lt;$O1396),"Y","N")</f>
        <v>N</v>
      </c>
      <c r="R1396" t="str">
        <f>INDEX(customers!$F:$F,MATCH(subscriptions!$B1396,customers!$A:$A,0))</f>
        <v>Retail</v>
      </c>
      <c r="S1396" t="str">
        <f>INDEX(customers!$I:$I,MATCH(subscriptions!$B1396,customers!$A:$A,0))</f>
        <v>Social Media</v>
      </c>
    </row>
    <row r="1397" spans="1:19" x14ac:dyDescent="0.25">
      <c r="A1397" t="s">
        <v>3770</v>
      </c>
      <c r="B1397" t="s">
        <v>3767</v>
      </c>
      <c r="C1397" t="s">
        <v>17</v>
      </c>
      <c r="D1397" t="s">
        <v>4</v>
      </c>
      <c r="E1397" s="26">
        <v>45324</v>
      </c>
      <c r="F1397" s="26">
        <v>45354</v>
      </c>
      <c r="G1397" t="s">
        <v>53</v>
      </c>
      <c r="H1397">
        <v>75</v>
      </c>
      <c r="I1397" s="26">
        <f t="shared" si="127"/>
        <v>45293</v>
      </c>
      <c r="J1397" s="26">
        <f t="shared" si="128"/>
        <v>45634</v>
      </c>
      <c r="K1397" s="26" t="str">
        <f t="shared" si="129"/>
        <v>Basic</v>
      </c>
      <c r="L1397" s="26" t="str">
        <f t="shared" si="130"/>
        <v>Monthly</v>
      </c>
      <c r="M1397" s="26">
        <f t="shared" si="131"/>
        <v>45292</v>
      </c>
      <c r="N1397" s="26">
        <f t="shared" si="132"/>
        <v>45323</v>
      </c>
      <c r="O1397" s="26">
        <f t="shared" si="132"/>
        <v>45352</v>
      </c>
      <c r="P1397" t="str">
        <f>IF(AND('Customer LTV'!$D$5&gt;=$N1397,'Customer LTV'!$D$5&lt;$O1397),"Y","N")</f>
        <v>N</v>
      </c>
      <c r="Q1397" t="str">
        <f>IF(AND('Customer LTV'!$D$6&gt;=$N1397,'Customer LTV'!$D$6&lt;$O1397),"Y","N")</f>
        <v>N</v>
      </c>
      <c r="R1397" t="str">
        <f>INDEX(customers!$F:$F,MATCH(subscriptions!$B1397,customers!$A:$A,0))</f>
        <v>Retail</v>
      </c>
      <c r="S1397" t="str">
        <f>INDEX(customers!$I:$I,MATCH(subscriptions!$B1397,customers!$A:$A,0))</f>
        <v>Social Media</v>
      </c>
    </row>
    <row r="1398" spans="1:19" x14ac:dyDescent="0.25">
      <c r="A1398" t="s">
        <v>3773</v>
      </c>
      <c r="B1398" t="s">
        <v>3767</v>
      </c>
      <c r="C1398" t="s">
        <v>17</v>
      </c>
      <c r="D1398" t="s">
        <v>4</v>
      </c>
      <c r="E1398" s="26">
        <v>45355</v>
      </c>
      <c r="F1398" s="26">
        <v>45385</v>
      </c>
      <c r="G1398" t="s">
        <v>53</v>
      </c>
      <c r="H1398">
        <v>75</v>
      </c>
      <c r="I1398" s="26">
        <f t="shared" si="127"/>
        <v>45293</v>
      </c>
      <c r="J1398" s="26">
        <f t="shared" si="128"/>
        <v>45634</v>
      </c>
      <c r="K1398" s="26" t="str">
        <f t="shared" si="129"/>
        <v>Basic</v>
      </c>
      <c r="L1398" s="26" t="str">
        <f t="shared" si="130"/>
        <v>Monthly</v>
      </c>
      <c r="M1398" s="26">
        <f t="shared" si="131"/>
        <v>45292</v>
      </c>
      <c r="N1398" s="26">
        <f t="shared" si="132"/>
        <v>45352</v>
      </c>
      <c r="O1398" s="26">
        <f t="shared" si="132"/>
        <v>45383</v>
      </c>
      <c r="P1398" t="str">
        <f>IF(AND('Customer LTV'!$D$5&gt;=$N1398,'Customer LTV'!$D$5&lt;$O1398),"Y","N")</f>
        <v>N</v>
      </c>
      <c r="Q1398" t="str">
        <f>IF(AND('Customer LTV'!$D$6&gt;=$N1398,'Customer LTV'!$D$6&lt;$O1398),"Y","N")</f>
        <v>N</v>
      </c>
      <c r="R1398" t="str">
        <f>INDEX(customers!$F:$F,MATCH(subscriptions!$B1398,customers!$A:$A,0))</f>
        <v>Retail</v>
      </c>
      <c r="S1398" t="str">
        <f>INDEX(customers!$I:$I,MATCH(subscriptions!$B1398,customers!$A:$A,0))</f>
        <v>Social Media</v>
      </c>
    </row>
    <row r="1399" spans="1:19" x14ac:dyDescent="0.25">
      <c r="A1399" t="s">
        <v>3775</v>
      </c>
      <c r="B1399" t="s">
        <v>3767</v>
      </c>
      <c r="C1399" t="s">
        <v>17</v>
      </c>
      <c r="D1399" t="s">
        <v>4</v>
      </c>
      <c r="E1399" s="26">
        <v>45386</v>
      </c>
      <c r="F1399" s="26">
        <v>45416</v>
      </c>
      <c r="G1399" t="s">
        <v>53</v>
      </c>
      <c r="H1399">
        <v>75</v>
      </c>
      <c r="I1399" s="26">
        <f t="shared" si="127"/>
        <v>45293</v>
      </c>
      <c r="J1399" s="26">
        <f t="shared" si="128"/>
        <v>45634</v>
      </c>
      <c r="K1399" s="26" t="str">
        <f t="shared" si="129"/>
        <v>Basic</v>
      </c>
      <c r="L1399" s="26" t="str">
        <f t="shared" si="130"/>
        <v>Monthly</v>
      </c>
      <c r="M1399" s="26">
        <f t="shared" si="131"/>
        <v>45292</v>
      </c>
      <c r="N1399" s="26">
        <f t="shared" si="132"/>
        <v>45383</v>
      </c>
      <c r="O1399" s="26">
        <f t="shared" si="132"/>
        <v>45413</v>
      </c>
      <c r="P1399" t="str">
        <f>IF(AND('Customer LTV'!$D$5&gt;=$N1399,'Customer LTV'!$D$5&lt;$O1399),"Y","N")</f>
        <v>N</v>
      </c>
      <c r="Q1399" t="str">
        <f>IF(AND('Customer LTV'!$D$6&gt;=$N1399,'Customer LTV'!$D$6&lt;$O1399),"Y","N")</f>
        <v>N</v>
      </c>
      <c r="R1399" t="str">
        <f>INDEX(customers!$F:$F,MATCH(subscriptions!$B1399,customers!$A:$A,0))</f>
        <v>Retail</v>
      </c>
      <c r="S1399" t="str">
        <f>INDEX(customers!$I:$I,MATCH(subscriptions!$B1399,customers!$A:$A,0))</f>
        <v>Social Media</v>
      </c>
    </row>
    <row r="1400" spans="1:19" x14ac:dyDescent="0.25">
      <c r="A1400" t="s">
        <v>3778</v>
      </c>
      <c r="B1400" t="s">
        <v>3767</v>
      </c>
      <c r="C1400" t="s">
        <v>17</v>
      </c>
      <c r="D1400" t="s">
        <v>4</v>
      </c>
      <c r="E1400" s="26">
        <v>45417</v>
      </c>
      <c r="F1400" s="26">
        <v>45447</v>
      </c>
      <c r="G1400" t="s">
        <v>53</v>
      </c>
      <c r="H1400">
        <v>75</v>
      </c>
      <c r="I1400" s="26">
        <f t="shared" si="127"/>
        <v>45293</v>
      </c>
      <c r="J1400" s="26">
        <f t="shared" si="128"/>
        <v>45634</v>
      </c>
      <c r="K1400" s="26" t="str">
        <f t="shared" si="129"/>
        <v>Basic</v>
      </c>
      <c r="L1400" s="26" t="str">
        <f t="shared" si="130"/>
        <v>Monthly</v>
      </c>
      <c r="M1400" s="26">
        <f t="shared" si="131"/>
        <v>45292</v>
      </c>
      <c r="N1400" s="26">
        <f t="shared" si="132"/>
        <v>45413</v>
      </c>
      <c r="O1400" s="26">
        <f t="shared" si="132"/>
        <v>45444</v>
      </c>
      <c r="P1400" t="str">
        <f>IF(AND('Customer LTV'!$D$5&gt;=$N1400,'Customer LTV'!$D$5&lt;$O1400),"Y","N")</f>
        <v>N</v>
      </c>
      <c r="Q1400" t="str">
        <f>IF(AND('Customer LTV'!$D$6&gt;=$N1400,'Customer LTV'!$D$6&lt;$O1400),"Y","N")</f>
        <v>N</v>
      </c>
      <c r="R1400" t="str">
        <f>INDEX(customers!$F:$F,MATCH(subscriptions!$B1400,customers!$A:$A,0))</f>
        <v>Retail</v>
      </c>
      <c r="S1400" t="str">
        <f>INDEX(customers!$I:$I,MATCH(subscriptions!$B1400,customers!$A:$A,0))</f>
        <v>Social Media</v>
      </c>
    </row>
    <row r="1401" spans="1:19" x14ac:dyDescent="0.25">
      <c r="A1401" t="s">
        <v>3780</v>
      </c>
      <c r="B1401" t="s">
        <v>3767</v>
      </c>
      <c r="C1401" t="s">
        <v>17</v>
      </c>
      <c r="D1401" t="s">
        <v>4</v>
      </c>
      <c r="E1401" s="26">
        <v>45448</v>
      </c>
      <c r="F1401" s="26">
        <v>45478</v>
      </c>
      <c r="G1401" t="s">
        <v>53</v>
      </c>
      <c r="H1401">
        <v>75</v>
      </c>
      <c r="I1401" s="26">
        <f t="shared" si="127"/>
        <v>45293</v>
      </c>
      <c r="J1401" s="26">
        <f t="shared" si="128"/>
        <v>45634</v>
      </c>
      <c r="K1401" s="26" t="str">
        <f t="shared" si="129"/>
        <v>Basic</v>
      </c>
      <c r="L1401" s="26" t="str">
        <f t="shared" si="130"/>
        <v>Monthly</v>
      </c>
      <c r="M1401" s="26">
        <f t="shared" si="131"/>
        <v>45292</v>
      </c>
      <c r="N1401" s="26">
        <f t="shared" si="132"/>
        <v>45444</v>
      </c>
      <c r="O1401" s="26">
        <f t="shared" si="132"/>
        <v>45474</v>
      </c>
      <c r="P1401" t="str">
        <f>IF(AND('Customer LTV'!$D$5&gt;=$N1401,'Customer LTV'!$D$5&lt;$O1401),"Y","N")</f>
        <v>N</v>
      </c>
      <c r="Q1401" t="str">
        <f>IF(AND('Customer LTV'!$D$6&gt;=$N1401,'Customer LTV'!$D$6&lt;$O1401),"Y","N")</f>
        <v>N</v>
      </c>
      <c r="R1401" t="str">
        <f>INDEX(customers!$F:$F,MATCH(subscriptions!$B1401,customers!$A:$A,0))</f>
        <v>Retail</v>
      </c>
      <c r="S1401" t="str">
        <f>INDEX(customers!$I:$I,MATCH(subscriptions!$B1401,customers!$A:$A,0))</f>
        <v>Social Media</v>
      </c>
    </row>
    <row r="1402" spans="1:19" x14ac:dyDescent="0.25">
      <c r="A1402" t="s">
        <v>3783</v>
      </c>
      <c r="B1402" t="s">
        <v>3767</v>
      </c>
      <c r="C1402" t="s">
        <v>17</v>
      </c>
      <c r="D1402" t="s">
        <v>4</v>
      </c>
      <c r="E1402" s="26">
        <v>45479</v>
      </c>
      <c r="F1402" s="26">
        <v>45509</v>
      </c>
      <c r="G1402" t="s">
        <v>53</v>
      </c>
      <c r="H1402">
        <v>75</v>
      </c>
      <c r="I1402" s="26">
        <f t="shared" si="127"/>
        <v>45293</v>
      </c>
      <c r="J1402" s="26">
        <f t="shared" si="128"/>
        <v>45634</v>
      </c>
      <c r="K1402" s="26" t="str">
        <f t="shared" si="129"/>
        <v>Basic</v>
      </c>
      <c r="L1402" s="26" t="str">
        <f t="shared" si="130"/>
        <v>Monthly</v>
      </c>
      <c r="M1402" s="26">
        <f t="shared" si="131"/>
        <v>45292</v>
      </c>
      <c r="N1402" s="26">
        <f t="shared" si="132"/>
        <v>45474</v>
      </c>
      <c r="O1402" s="26">
        <f t="shared" si="132"/>
        <v>45505</v>
      </c>
      <c r="P1402" t="str">
        <f>IF(AND('Customer LTV'!$D$5&gt;=$N1402,'Customer LTV'!$D$5&lt;$O1402),"Y","N")</f>
        <v>N</v>
      </c>
      <c r="Q1402" t="str">
        <f>IF(AND('Customer LTV'!$D$6&gt;=$N1402,'Customer LTV'!$D$6&lt;$O1402),"Y","N")</f>
        <v>N</v>
      </c>
      <c r="R1402" t="str">
        <f>INDEX(customers!$F:$F,MATCH(subscriptions!$B1402,customers!$A:$A,0))</f>
        <v>Retail</v>
      </c>
      <c r="S1402" t="str">
        <f>INDEX(customers!$I:$I,MATCH(subscriptions!$B1402,customers!$A:$A,0))</f>
        <v>Social Media</v>
      </c>
    </row>
    <row r="1403" spans="1:19" x14ac:dyDescent="0.25">
      <c r="A1403" t="s">
        <v>3785</v>
      </c>
      <c r="B1403" t="s">
        <v>3767</v>
      </c>
      <c r="C1403" t="s">
        <v>17</v>
      </c>
      <c r="D1403" t="s">
        <v>4</v>
      </c>
      <c r="E1403" s="26">
        <v>45510</v>
      </c>
      <c r="F1403" s="26">
        <v>45540</v>
      </c>
      <c r="G1403" t="s">
        <v>55</v>
      </c>
      <c r="H1403">
        <v>75</v>
      </c>
      <c r="I1403" s="26">
        <f t="shared" si="127"/>
        <v>45293</v>
      </c>
      <c r="J1403" s="26">
        <f t="shared" si="128"/>
        <v>45634</v>
      </c>
      <c r="K1403" s="26" t="str">
        <f t="shared" si="129"/>
        <v>Basic</v>
      </c>
      <c r="L1403" s="26" t="str">
        <f t="shared" si="130"/>
        <v>Monthly</v>
      </c>
      <c r="M1403" s="26">
        <f t="shared" si="131"/>
        <v>45292</v>
      </c>
      <c r="N1403" s="26">
        <f t="shared" si="132"/>
        <v>45505</v>
      </c>
      <c r="O1403" s="26">
        <f t="shared" si="132"/>
        <v>45536</v>
      </c>
      <c r="P1403" t="str">
        <f>IF(AND('Customer LTV'!$D$5&gt;=$N1403,'Customer LTV'!$D$5&lt;$O1403),"Y","N")</f>
        <v>N</v>
      </c>
      <c r="Q1403" t="str">
        <f>IF(AND('Customer LTV'!$D$6&gt;=$N1403,'Customer LTV'!$D$6&lt;$O1403),"Y","N")</f>
        <v>N</v>
      </c>
      <c r="R1403" t="str">
        <f>INDEX(customers!$F:$F,MATCH(subscriptions!$B1403,customers!$A:$A,0))</f>
        <v>Retail</v>
      </c>
      <c r="S1403" t="str">
        <f>INDEX(customers!$I:$I,MATCH(subscriptions!$B1403,customers!$A:$A,0))</f>
        <v>Social Media</v>
      </c>
    </row>
    <row r="1404" spans="1:19" x14ac:dyDescent="0.25">
      <c r="A1404" t="s">
        <v>3787</v>
      </c>
      <c r="B1404" t="s">
        <v>3767</v>
      </c>
      <c r="C1404" t="s">
        <v>18</v>
      </c>
      <c r="D1404" t="s">
        <v>4</v>
      </c>
      <c r="E1404" s="26">
        <v>45541</v>
      </c>
      <c r="F1404" s="26">
        <v>45571</v>
      </c>
      <c r="G1404" t="s">
        <v>53</v>
      </c>
      <c r="H1404">
        <v>135</v>
      </c>
      <c r="I1404" s="26">
        <f t="shared" si="127"/>
        <v>45293</v>
      </c>
      <c r="J1404" s="26">
        <f t="shared" si="128"/>
        <v>45634</v>
      </c>
      <c r="K1404" s="26" t="str">
        <f t="shared" si="129"/>
        <v>Basic</v>
      </c>
      <c r="L1404" s="26" t="str">
        <f t="shared" si="130"/>
        <v>Monthly</v>
      </c>
      <c r="M1404" s="26">
        <f t="shared" si="131"/>
        <v>45292</v>
      </c>
      <c r="N1404" s="26">
        <f t="shared" si="132"/>
        <v>45536</v>
      </c>
      <c r="O1404" s="26">
        <f t="shared" si="132"/>
        <v>45566</v>
      </c>
      <c r="P1404" t="str">
        <f>IF(AND('Customer LTV'!$D$5&gt;=$N1404,'Customer LTV'!$D$5&lt;$O1404),"Y","N")</f>
        <v>N</v>
      </c>
      <c r="Q1404" t="str">
        <f>IF(AND('Customer LTV'!$D$6&gt;=$N1404,'Customer LTV'!$D$6&lt;$O1404),"Y","N")</f>
        <v>N</v>
      </c>
      <c r="R1404" t="str">
        <f>INDEX(customers!$F:$F,MATCH(subscriptions!$B1404,customers!$A:$A,0))</f>
        <v>Retail</v>
      </c>
      <c r="S1404" t="str">
        <f>INDEX(customers!$I:$I,MATCH(subscriptions!$B1404,customers!$A:$A,0))</f>
        <v>Social Media</v>
      </c>
    </row>
    <row r="1405" spans="1:19" x14ac:dyDescent="0.25">
      <c r="A1405" t="s">
        <v>3790</v>
      </c>
      <c r="B1405" t="s">
        <v>3767</v>
      </c>
      <c r="C1405" t="s">
        <v>18</v>
      </c>
      <c r="D1405" t="s">
        <v>4</v>
      </c>
      <c r="E1405" s="26">
        <v>45572</v>
      </c>
      <c r="F1405" s="26">
        <v>45602</v>
      </c>
      <c r="G1405" t="s">
        <v>53</v>
      </c>
      <c r="H1405">
        <v>135</v>
      </c>
      <c r="I1405" s="26">
        <f t="shared" si="127"/>
        <v>45293</v>
      </c>
      <c r="J1405" s="26">
        <f t="shared" si="128"/>
        <v>45634</v>
      </c>
      <c r="K1405" s="26" t="str">
        <f t="shared" si="129"/>
        <v>Basic</v>
      </c>
      <c r="L1405" s="26" t="str">
        <f t="shared" si="130"/>
        <v>Monthly</v>
      </c>
      <c r="M1405" s="26">
        <f t="shared" si="131"/>
        <v>45292</v>
      </c>
      <c r="N1405" s="26">
        <f t="shared" si="132"/>
        <v>45566</v>
      </c>
      <c r="O1405" s="26">
        <f t="shared" si="132"/>
        <v>45597</v>
      </c>
      <c r="P1405" t="str">
        <f>IF(AND('Customer LTV'!$D$5&gt;=$N1405,'Customer LTV'!$D$5&lt;$O1405),"Y","N")</f>
        <v>N</v>
      </c>
      <c r="Q1405" t="str">
        <f>IF(AND('Customer LTV'!$D$6&gt;=$N1405,'Customer LTV'!$D$6&lt;$O1405),"Y","N")</f>
        <v>N</v>
      </c>
      <c r="R1405" t="str">
        <f>INDEX(customers!$F:$F,MATCH(subscriptions!$B1405,customers!$A:$A,0))</f>
        <v>Retail</v>
      </c>
      <c r="S1405" t="str">
        <f>INDEX(customers!$I:$I,MATCH(subscriptions!$B1405,customers!$A:$A,0))</f>
        <v>Social Media</v>
      </c>
    </row>
    <row r="1406" spans="1:19" x14ac:dyDescent="0.25">
      <c r="A1406" t="s">
        <v>3792</v>
      </c>
      <c r="B1406" t="s">
        <v>3767</v>
      </c>
      <c r="C1406" t="s">
        <v>18</v>
      </c>
      <c r="D1406" t="s">
        <v>4</v>
      </c>
      <c r="E1406" s="26">
        <v>45603</v>
      </c>
      <c r="F1406" s="26">
        <v>45633</v>
      </c>
      <c r="G1406" t="s">
        <v>53</v>
      </c>
      <c r="H1406">
        <v>135</v>
      </c>
      <c r="I1406" s="26">
        <f t="shared" si="127"/>
        <v>45293</v>
      </c>
      <c r="J1406" s="26">
        <f t="shared" si="128"/>
        <v>45634</v>
      </c>
      <c r="K1406" s="26" t="str">
        <f t="shared" si="129"/>
        <v>Basic</v>
      </c>
      <c r="L1406" s="26" t="str">
        <f t="shared" si="130"/>
        <v>Monthly</v>
      </c>
      <c r="M1406" s="26">
        <f t="shared" si="131"/>
        <v>45292</v>
      </c>
      <c r="N1406" s="26">
        <f t="shared" si="132"/>
        <v>45597</v>
      </c>
      <c r="O1406" s="26">
        <f t="shared" si="132"/>
        <v>45627</v>
      </c>
      <c r="P1406" t="str">
        <f>IF(AND('Customer LTV'!$D$5&gt;=$N1406,'Customer LTV'!$D$5&lt;$O1406),"Y","N")</f>
        <v>N</v>
      </c>
      <c r="Q1406" t="str">
        <f>IF(AND('Customer LTV'!$D$6&gt;=$N1406,'Customer LTV'!$D$6&lt;$O1406),"Y","N")</f>
        <v>N</v>
      </c>
      <c r="R1406" t="str">
        <f>INDEX(customers!$F:$F,MATCH(subscriptions!$B1406,customers!$A:$A,0))</f>
        <v>Retail</v>
      </c>
      <c r="S1406" t="str">
        <f>INDEX(customers!$I:$I,MATCH(subscriptions!$B1406,customers!$A:$A,0))</f>
        <v>Social Media</v>
      </c>
    </row>
    <row r="1407" spans="1:19" x14ac:dyDescent="0.25">
      <c r="A1407" t="s">
        <v>3795</v>
      </c>
      <c r="B1407" t="s">
        <v>3767</v>
      </c>
      <c r="C1407" t="s">
        <v>18</v>
      </c>
      <c r="D1407" t="s">
        <v>4</v>
      </c>
      <c r="E1407" s="26">
        <v>45634</v>
      </c>
      <c r="F1407" s="26">
        <v>45658</v>
      </c>
      <c r="G1407" t="s">
        <v>53</v>
      </c>
      <c r="H1407">
        <v>135</v>
      </c>
      <c r="I1407" s="26">
        <f t="shared" si="127"/>
        <v>45293</v>
      </c>
      <c r="J1407" s="26">
        <f t="shared" si="128"/>
        <v>45634</v>
      </c>
      <c r="K1407" s="26" t="str">
        <f t="shared" si="129"/>
        <v>Basic</v>
      </c>
      <c r="L1407" s="26" t="str">
        <f t="shared" si="130"/>
        <v>Monthly</v>
      </c>
      <c r="M1407" s="26">
        <f t="shared" si="131"/>
        <v>45292</v>
      </c>
      <c r="N1407" s="26">
        <f t="shared" si="132"/>
        <v>45627</v>
      </c>
      <c r="O1407" s="26">
        <f t="shared" si="132"/>
        <v>45658</v>
      </c>
      <c r="P1407" t="str">
        <f>IF(AND('Customer LTV'!$D$5&gt;=$N1407,'Customer LTV'!$D$5&lt;$O1407),"Y","N")</f>
        <v>N</v>
      </c>
      <c r="Q1407" t="str">
        <f>IF(AND('Customer LTV'!$D$6&gt;=$N1407,'Customer LTV'!$D$6&lt;$O1407),"Y","N")</f>
        <v>N</v>
      </c>
      <c r="R1407" t="str">
        <f>INDEX(customers!$F:$F,MATCH(subscriptions!$B1407,customers!$A:$A,0))</f>
        <v>Retail</v>
      </c>
      <c r="S1407" t="str">
        <f>INDEX(customers!$I:$I,MATCH(subscriptions!$B1407,customers!$A:$A,0))</f>
        <v>Social Media</v>
      </c>
    </row>
    <row r="1408" spans="1:19" x14ac:dyDescent="0.25">
      <c r="A1408" t="s">
        <v>611</v>
      </c>
      <c r="B1408" t="s">
        <v>610</v>
      </c>
      <c r="C1408" t="s">
        <v>18</v>
      </c>
      <c r="D1408" t="s">
        <v>4</v>
      </c>
      <c r="E1408" s="26">
        <v>45383</v>
      </c>
      <c r="F1408" s="26">
        <v>45413</v>
      </c>
      <c r="G1408" t="s">
        <v>53</v>
      </c>
      <c r="H1408">
        <v>135</v>
      </c>
      <c r="I1408" s="26">
        <f t="shared" si="127"/>
        <v>45383</v>
      </c>
      <c r="J1408" s="26">
        <f t="shared" si="128"/>
        <v>45631</v>
      </c>
      <c r="K1408" s="26" t="str">
        <f t="shared" si="129"/>
        <v>Basic</v>
      </c>
      <c r="L1408" s="26" t="str">
        <f t="shared" si="130"/>
        <v>Monthly</v>
      </c>
      <c r="M1408" s="26">
        <f t="shared" si="131"/>
        <v>45383</v>
      </c>
      <c r="N1408" s="26">
        <f t="shared" si="132"/>
        <v>45383</v>
      </c>
      <c r="O1408" s="26">
        <f t="shared" si="132"/>
        <v>45413</v>
      </c>
      <c r="P1408" t="str">
        <f>IF(AND('Customer LTV'!$D$5&gt;=$N1408,'Customer LTV'!$D$5&lt;$O1408),"Y","N")</f>
        <v>N</v>
      </c>
      <c r="Q1408" t="str">
        <f>IF(AND('Customer LTV'!$D$6&gt;=$N1408,'Customer LTV'!$D$6&lt;$O1408),"Y","N")</f>
        <v>N</v>
      </c>
      <c r="R1408" t="str">
        <f>INDEX(customers!$F:$F,MATCH(subscriptions!$B1408,customers!$A:$A,0))</f>
        <v>Tech</v>
      </c>
      <c r="S1408" t="str">
        <f>INDEX(customers!$I:$I,MATCH(subscriptions!$B1408,customers!$A:$A,0))</f>
        <v>Email</v>
      </c>
    </row>
    <row r="1409" spans="1:19" x14ac:dyDescent="0.25">
      <c r="A1409" t="s">
        <v>614</v>
      </c>
      <c r="B1409" t="s">
        <v>610</v>
      </c>
      <c r="C1409" t="s">
        <v>18</v>
      </c>
      <c r="D1409" t="s">
        <v>4</v>
      </c>
      <c r="E1409" s="26">
        <v>45414</v>
      </c>
      <c r="F1409" s="26">
        <v>45444</v>
      </c>
      <c r="G1409" t="s">
        <v>53</v>
      </c>
      <c r="H1409">
        <v>135</v>
      </c>
      <c r="I1409" s="26">
        <f t="shared" si="127"/>
        <v>45383</v>
      </c>
      <c r="J1409" s="26">
        <f t="shared" si="128"/>
        <v>45631</v>
      </c>
      <c r="K1409" s="26" t="str">
        <f t="shared" si="129"/>
        <v>Basic</v>
      </c>
      <c r="L1409" s="26" t="str">
        <f t="shared" si="130"/>
        <v>Monthly</v>
      </c>
      <c r="M1409" s="26">
        <f t="shared" si="131"/>
        <v>45383</v>
      </c>
      <c r="N1409" s="26">
        <f t="shared" si="132"/>
        <v>45413</v>
      </c>
      <c r="O1409" s="26">
        <f t="shared" si="132"/>
        <v>45444</v>
      </c>
      <c r="P1409" t="str">
        <f>IF(AND('Customer LTV'!$D$5&gt;=$N1409,'Customer LTV'!$D$5&lt;$O1409),"Y","N")</f>
        <v>N</v>
      </c>
      <c r="Q1409" t="str">
        <f>IF(AND('Customer LTV'!$D$6&gt;=$N1409,'Customer LTV'!$D$6&lt;$O1409),"Y","N")</f>
        <v>N</v>
      </c>
      <c r="R1409" t="str">
        <f>INDEX(customers!$F:$F,MATCH(subscriptions!$B1409,customers!$A:$A,0))</f>
        <v>Tech</v>
      </c>
      <c r="S1409" t="str">
        <f>INDEX(customers!$I:$I,MATCH(subscriptions!$B1409,customers!$A:$A,0))</f>
        <v>Email</v>
      </c>
    </row>
    <row r="1410" spans="1:19" x14ac:dyDescent="0.25">
      <c r="A1410" t="s">
        <v>616</v>
      </c>
      <c r="B1410" t="s">
        <v>610</v>
      </c>
      <c r="C1410" t="s">
        <v>18</v>
      </c>
      <c r="D1410" t="s">
        <v>4</v>
      </c>
      <c r="E1410" s="26">
        <v>45445</v>
      </c>
      <c r="F1410" s="26">
        <v>45475</v>
      </c>
      <c r="G1410" t="s">
        <v>53</v>
      </c>
      <c r="H1410">
        <v>135</v>
      </c>
      <c r="I1410" s="26">
        <f t="shared" ref="I1410:I1473" si="133">_xlfn.MINIFS($E:$E,$B:$B,B1410)</f>
        <v>45383</v>
      </c>
      <c r="J1410" s="26">
        <f t="shared" ref="J1410:J1473" si="134">_xlfn.MAXIFS($E:$E,$B:$B,B1410)</f>
        <v>45631</v>
      </c>
      <c r="K1410" s="26" t="str">
        <f t="shared" si="129"/>
        <v>Basic</v>
      </c>
      <c r="L1410" s="26" t="str">
        <f t="shared" si="130"/>
        <v>Monthly</v>
      </c>
      <c r="M1410" s="26">
        <f t="shared" si="131"/>
        <v>45383</v>
      </c>
      <c r="N1410" s="26">
        <f t="shared" si="132"/>
        <v>45444</v>
      </c>
      <c r="O1410" s="26">
        <f t="shared" si="132"/>
        <v>45474</v>
      </c>
      <c r="P1410" t="str">
        <f>IF(AND('Customer LTV'!$D$5&gt;=$N1410,'Customer LTV'!$D$5&lt;$O1410),"Y","N")</f>
        <v>N</v>
      </c>
      <c r="Q1410" t="str">
        <f>IF(AND('Customer LTV'!$D$6&gt;=$N1410,'Customer LTV'!$D$6&lt;$O1410),"Y","N")</f>
        <v>N</v>
      </c>
      <c r="R1410" t="str">
        <f>INDEX(customers!$F:$F,MATCH(subscriptions!$B1410,customers!$A:$A,0))</f>
        <v>Tech</v>
      </c>
      <c r="S1410" t="str">
        <f>INDEX(customers!$I:$I,MATCH(subscriptions!$B1410,customers!$A:$A,0))</f>
        <v>Email</v>
      </c>
    </row>
    <row r="1411" spans="1:19" x14ac:dyDescent="0.25">
      <c r="A1411" t="s">
        <v>619</v>
      </c>
      <c r="B1411" t="s">
        <v>610</v>
      </c>
      <c r="C1411" t="s">
        <v>18</v>
      </c>
      <c r="D1411" t="s">
        <v>4</v>
      </c>
      <c r="E1411" s="26">
        <v>45476</v>
      </c>
      <c r="F1411" s="26">
        <v>45506</v>
      </c>
      <c r="G1411" t="s">
        <v>53</v>
      </c>
      <c r="H1411">
        <v>135</v>
      </c>
      <c r="I1411" s="26">
        <f t="shared" si="133"/>
        <v>45383</v>
      </c>
      <c r="J1411" s="26">
        <f t="shared" si="134"/>
        <v>45631</v>
      </c>
      <c r="K1411" s="26" t="str">
        <f t="shared" ref="K1411:K1474" si="135">INDEX($C:$C,MATCH($I1411,$E:$E,0))</f>
        <v>Basic</v>
      </c>
      <c r="L1411" s="26" t="str">
        <f t="shared" ref="L1411:L1474" si="136">INDEX($D:$D,MATCH($I1411,$E:$E,0))</f>
        <v>Monthly</v>
      </c>
      <c r="M1411" s="26">
        <f t="shared" ref="M1411:M1474" si="137">EOMONTH(I1411,-1)+1</f>
        <v>45383</v>
      </c>
      <c r="N1411" s="26">
        <f t="shared" si="132"/>
        <v>45474</v>
      </c>
      <c r="O1411" s="26">
        <f t="shared" si="132"/>
        <v>45505</v>
      </c>
      <c r="P1411" t="str">
        <f>IF(AND('Customer LTV'!$D$5&gt;=$N1411,'Customer LTV'!$D$5&lt;$O1411),"Y","N")</f>
        <v>N</v>
      </c>
      <c r="Q1411" t="str">
        <f>IF(AND('Customer LTV'!$D$6&gt;=$N1411,'Customer LTV'!$D$6&lt;$O1411),"Y","N")</f>
        <v>N</v>
      </c>
      <c r="R1411" t="str">
        <f>INDEX(customers!$F:$F,MATCH(subscriptions!$B1411,customers!$A:$A,0))</f>
        <v>Tech</v>
      </c>
      <c r="S1411" t="str">
        <f>INDEX(customers!$I:$I,MATCH(subscriptions!$B1411,customers!$A:$A,0))</f>
        <v>Email</v>
      </c>
    </row>
    <row r="1412" spans="1:19" x14ac:dyDescent="0.25">
      <c r="A1412" t="s">
        <v>621</v>
      </c>
      <c r="B1412" t="s">
        <v>610</v>
      </c>
      <c r="C1412" t="s">
        <v>18</v>
      </c>
      <c r="D1412" t="s">
        <v>4</v>
      </c>
      <c r="E1412" s="26">
        <v>45507</v>
      </c>
      <c r="F1412" s="26">
        <v>45537</v>
      </c>
      <c r="G1412" t="s">
        <v>53</v>
      </c>
      <c r="H1412">
        <v>135</v>
      </c>
      <c r="I1412" s="26">
        <f t="shared" si="133"/>
        <v>45383</v>
      </c>
      <c r="J1412" s="26">
        <f t="shared" si="134"/>
        <v>45631</v>
      </c>
      <c r="K1412" s="26" t="str">
        <f t="shared" si="135"/>
        <v>Basic</v>
      </c>
      <c r="L1412" s="26" t="str">
        <f t="shared" si="136"/>
        <v>Monthly</v>
      </c>
      <c r="M1412" s="26">
        <f t="shared" si="137"/>
        <v>45383</v>
      </c>
      <c r="N1412" s="26">
        <f t="shared" si="132"/>
        <v>45505</v>
      </c>
      <c r="O1412" s="26">
        <f t="shared" si="132"/>
        <v>45536</v>
      </c>
      <c r="P1412" t="str">
        <f>IF(AND('Customer LTV'!$D$5&gt;=$N1412,'Customer LTV'!$D$5&lt;$O1412),"Y","N")</f>
        <v>N</v>
      </c>
      <c r="Q1412" t="str">
        <f>IF(AND('Customer LTV'!$D$6&gt;=$N1412,'Customer LTV'!$D$6&lt;$O1412),"Y","N")</f>
        <v>N</v>
      </c>
      <c r="R1412" t="str">
        <f>INDEX(customers!$F:$F,MATCH(subscriptions!$B1412,customers!$A:$A,0))</f>
        <v>Tech</v>
      </c>
      <c r="S1412" t="str">
        <f>INDEX(customers!$I:$I,MATCH(subscriptions!$B1412,customers!$A:$A,0))</f>
        <v>Email</v>
      </c>
    </row>
    <row r="1413" spans="1:19" x14ac:dyDescent="0.25">
      <c r="A1413" t="s">
        <v>623</v>
      </c>
      <c r="B1413" t="s">
        <v>610</v>
      </c>
      <c r="C1413" t="s">
        <v>18</v>
      </c>
      <c r="D1413" t="s">
        <v>4</v>
      </c>
      <c r="E1413" s="26">
        <v>45538</v>
      </c>
      <c r="F1413" s="26">
        <v>45568</v>
      </c>
      <c r="G1413" t="s">
        <v>53</v>
      </c>
      <c r="H1413">
        <v>135</v>
      </c>
      <c r="I1413" s="26">
        <f t="shared" si="133"/>
        <v>45383</v>
      </c>
      <c r="J1413" s="26">
        <f t="shared" si="134"/>
        <v>45631</v>
      </c>
      <c r="K1413" s="26" t="str">
        <f t="shared" si="135"/>
        <v>Basic</v>
      </c>
      <c r="L1413" s="26" t="str">
        <f t="shared" si="136"/>
        <v>Monthly</v>
      </c>
      <c r="M1413" s="26">
        <f t="shared" si="137"/>
        <v>45383</v>
      </c>
      <c r="N1413" s="26">
        <f t="shared" si="132"/>
        <v>45536</v>
      </c>
      <c r="O1413" s="26">
        <f t="shared" si="132"/>
        <v>45566</v>
      </c>
      <c r="P1413" t="str">
        <f>IF(AND('Customer LTV'!$D$5&gt;=$N1413,'Customer LTV'!$D$5&lt;$O1413),"Y","N")</f>
        <v>N</v>
      </c>
      <c r="Q1413" t="str">
        <f>IF(AND('Customer LTV'!$D$6&gt;=$N1413,'Customer LTV'!$D$6&lt;$O1413),"Y","N")</f>
        <v>N</v>
      </c>
      <c r="R1413" t="str">
        <f>INDEX(customers!$F:$F,MATCH(subscriptions!$B1413,customers!$A:$A,0))</f>
        <v>Tech</v>
      </c>
      <c r="S1413" t="str">
        <f>INDEX(customers!$I:$I,MATCH(subscriptions!$B1413,customers!$A:$A,0))</f>
        <v>Email</v>
      </c>
    </row>
    <row r="1414" spans="1:19" x14ac:dyDescent="0.25">
      <c r="A1414" t="s">
        <v>626</v>
      </c>
      <c r="B1414" t="s">
        <v>610</v>
      </c>
      <c r="C1414" t="s">
        <v>18</v>
      </c>
      <c r="D1414" t="s">
        <v>4</v>
      </c>
      <c r="E1414" s="26">
        <v>45569</v>
      </c>
      <c r="F1414" s="26">
        <v>45599</v>
      </c>
      <c r="G1414" t="s">
        <v>53</v>
      </c>
      <c r="H1414">
        <v>135</v>
      </c>
      <c r="I1414" s="26">
        <f t="shared" si="133"/>
        <v>45383</v>
      </c>
      <c r="J1414" s="26">
        <f t="shared" si="134"/>
        <v>45631</v>
      </c>
      <c r="K1414" s="26" t="str">
        <f t="shared" si="135"/>
        <v>Basic</v>
      </c>
      <c r="L1414" s="26" t="str">
        <f t="shared" si="136"/>
        <v>Monthly</v>
      </c>
      <c r="M1414" s="26">
        <f t="shared" si="137"/>
        <v>45383</v>
      </c>
      <c r="N1414" s="26">
        <f t="shared" si="132"/>
        <v>45566</v>
      </c>
      <c r="O1414" s="26">
        <f t="shared" si="132"/>
        <v>45597</v>
      </c>
      <c r="P1414" t="str">
        <f>IF(AND('Customer LTV'!$D$5&gt;=$N1414,'Customer LTV'!$D$5&lt;$O1414),"Y","N")</f>
        <v>N</v>
      </c>
      <c r="Q1414" t="str">
        <f>IF(AND('Customer LTV'!$D$6&gt;=$N1414,'Customer LTV'!$D$6&lt;$O1414),"Y","N")</f>
        <v>N</v>
      </c>
      <c r="R1414" t="str">
        <f>INDEX(customers!$F:$F,MATCH(subscriptions!$B1414,customers!$A:$A,0))</f>
        <v>Tech</v>
      </c>
      <c r="S1414" t="str">
        <f>INDEX(customers!$I:$I,MATCH(subscriptions!$B1414,customers!$A:$A,0))</f>
        <v>Email</v>
      </c>
    </row>
    <row r="1415" spans="1:19" x14ac:dyDescent="0.25">
      <c r="A1415" t="s">
        <v>628</v>
      </c>
      <c r="B1415" t="s">
        <v>610</v>
      </c>
      <c r="C1415" t="s">
        <v>18</v>
      </c>
      <c r="D1415" t="s">
        <v>4</v>
      </c>
      <c r="E1415" s="26">
        <v>45600</v>
      </c>
      <c r="F1415" s="26">
        <v>45630</v>
      </c>
      <c r="G1415" t="s">
        <v>53</v>
      </c>
      <c r="H1415">
        <v>135</v>
      </c>
      <c r="I1415" s="26">
        <f t="shared" si="133"/>
        <v>45383</v>
      </c>
      <c r="J1415" s="26">
        <f t="shared" si="134"/>
        <v>45631</v>
      </c>
      <c r="K1415" s="26" t="str">
        <f t="shared" si="135"/>
        <v>Basic</v>
      </c>
      <c r="L1415" s="26" t="str">
        <f t="shared" si="136"/>
        <v>Monthly</v>
      </c>
      <c r="M1415" s="26">
        <f t="shared" si="137"/>
        <v>45383</v>
      </c>
      <c r="N1415" s="26">
        <f t="shared" si="132"/>
        <v>45597</v>
      </c>
      <c r="O1415" s="26">
        <f t="shared" si="132"/>
        <v>45627</v>
      </c>
      <c r="P1415" t="str">
        <f>IF(AND('Customer LTV'!$D$5&gt;=$N1415,'Customer LTV'!$D$5&lt;$O1415),"Y","N")</f>
        <v>N</v>
      </c>
      <c r="Q1415" t="str">
        <f>IF(AND('Customer LTV'!$D$6&gt;=$N1415,'Customer LTV'!$D$6&lt;$O1415),"Y","N")</f>
        <v>N</v>
      </c>
      <c r="R1415" t="str">
        <f>INDEX(customers!$F:$F,MATCH(subscriptions!$B1415,customers!$A:$A,0))</f>
        <v>Tech</v>
      </c>
      <c r="S1415" t="str">
        <f>INDEX(customers!$I:$I,MATCH(subscriptions!$B1415,customers!$A:$A,0))</f>
        <v>Email</v>
      </c>
    </row>
    <row r="1416" spans="1:19" x14ac:dyDescent="0.25">
      <c r="A1416" t="s">
        <v>631</v>
      </c>
      <c r="B1416" t="s">
        <v>610</v>
      </c>
      <c r="C1416" t="s">
        <v>18</v>
      </c>
      <c r="D1416" t="s">
        <v>4</v>
      </c>
      <c r="E1416" s="26">
        <v>45631</v>
      </c>
      <c r="F1416" s="26">
        <v>45658</v>
      </c>
      <c r="G1416" t="s">
        <v>53</v>
      </c>
      <c r="H1416">
        <v>135</v>
      </c>
      <c r="I1416" s="26">
        <f t="shared" si="133"/>
        <v>45383</v>
      </c>
      <c r="J1416" s="26">
        <f t="shared" si="134"/>
        <v>45631</v>
      </c>
      <c r="K1416" s="26" t="str">
        <f t="shared" si="135"/>
        <v>Basic</v>
      </c>
      <c r="L1416" s="26" t="str">
        <f t="shared" si="136"/>
        <v>Monthly</v>
      </c>
      <c r="M1416" s="26">
        <f t="shared" si="137"/>
        <v>45383</v>
      </c>
      <c r="N1416" s="26">
        <f t="shared" si="132"/>
        <v>45627</v>
      </c>
      <c r="O1416" s="26">
        <f t="shared" si="132"/>
        <v>45658</v>
      </c>
      <c r="P1416" t="str">
        <f>IF(AND('Customer LTV'!$D$5&gt;=$N1416,'Customer LTV'!$D$5&lt;$O1416),"Y","N")</f>
        <v>N</v>
      </c>
      <c r="Q1416" t="str">
        <f>IF(AND('Customer LTV'!$D$6&gt;=$N1416,'Customer LTV'!$D$6&lt;$O1416),"Y","N")</f>
        <v>N</v>
      </c>
      <c r="R1416" t="str">
        <f>INDEX(customers!$F:$F,MATCH(subscriptions!$B1416,customers!$A:$A,0))</f>
        <v>Tech</v>
      </c>
      <c r="S1416" t="str">
        <f>INDEX(customers!$I:$I,MATCH(subscriptions!$B1416,customers!$A:$A,0))</f>
        <v>Email</v>
      </c>
    </row>
    <row r="1417" spans="1:19" x14ac:dyDescent="0.25">
      <c r="A1417" t="s">
        <v>3113</v>
      </c>
      <c r="B1417" t="s">
        <v>3112</v>
      </c>
      <c r="C1417" t="s">
        <v>18</v>
      </c>
      <c r="D1417" t="s">
        <v>4</v>
      </c>
      <c r="E1417" s="26">
        <v>45586</v>
      </c>
      <c r="F1417" s="26">
        <v>45616</v>
      </c>
      <c r="G1417" t="s">
        <v>53</v>
      </c>
      <c r="H1417">
        <v>135</v>
      </c>
      <c r="I1417" s="26">
        <f t="shared" si="133"/>
        <v>45586</v>
      </c>
      <c r="J1417" s="26">
        <f t="shared" si="134"/>
        <v>45648</v>
      </c>
      <c r="K1417" s="26" t="str">
        <f t="shared" si="135"/>
        <v>Pro</v>
      </c>
      <c r="L1417" s="26" t="str">
        <f t="shared" si="136"/>
        <v>Monthly</v>
      </c>
      <c r="M1417" s="26">
        <f t="shared" si="137"/>
        <v>45566</v>
      </c>
      <c r="N1417" s="26">
        <f t="shared" si="132"/>
        <v>45566</v>
      </c>
      <c r="O1417" s="26">
        <f t="shared" si="132"/>
        <v>45597</v>
      </c>
      <c r="P1417" t="str">
        <f>IF(AND('Customer LTV'!$D$5&gt;=$N1417,'Customer LTV'!$D$5&lt;$O1417),"Y","N")</f>
        <v>N</v>
      </c>
      <c r="Q1417" t="str">
        <f>IF(AND('Customer LTV'!$D$6&gt;=$N1417,'Customer LTV'!$D$6&lt;$O1417),"Y","N")</f>
        <v>N</v>
      </c>
      <c r="R1417" t="str">
        <f>INDEX(customers!$F:$F,MATCH(subscriptions!$B1417,customers!$A:$A,0))</f>
        <v>Tech</v>
      </c>
      <c r="S1417" t="str">
        <f>INDEX(customers!$I:$I,MATCH(subscriptions!$B1417,customers!$A:$A,0))</f>
        <v>Email</v>
      </c>
    </row>
    <row r="1418" spans="1:19" x14ac:dyDescent="0.25">
      <c r="A1418" t="s">
        <v>3115</v>
      </c>
      <c r="B1418" t="s">
        <v>3112</v>
      </c>
      <c r="C1418" t="s">
        <v>18</v>
      </c>
      <c r="D1418" t="s">
        <v>4</v>
      </c>
      <c r="E1418" s="26">
        <v>45617</v>
      </c>
      <c r="F1418" s="26">
        <v>45647</v>
      </c>
      <c r="G1418" t="s">
        <v>53</v>
      </c>
      <c r="H1418">
        <v>135</v>
      </c>
      <c r="I1418" s="26">
        <f t="shared" si="133"/>
        <v>45586</v>
      </c>
      <c r="J1418" s="26">
        <f t="shared" si="134"/>
        <v>45648</v>
      </c>
      <c r="K1418" s="26" t="str">
        <f t="shared" si="135"/>
        <v>Pro</v>
      </c>
      <c r="L1418" s="26" t="str">
        <f t="shared" si="136"/>
        <v>Monthly</v>
      </c>
      <c r="M1418" s="26">
        <f t="shared" si="137"/>
        <v>45566</v>
      </c>
      <c r="N1418" s="26">
        <f t="shared" si="132"/>
        <v>45597</v>
      </c>
      <c r="O1418" s="26">
        <f t="shared" si="132"/>
        <v>45627</v>
      </c>
      <c r="P1418" t="str">
        <f>IF(AND('Customer LTV'!$D$5&gt;=$N1418,'Customer LTV'!$D$5&lt;$O1418),"Y","N")</f>
        <v>N</v>
      </c>
      <c r="Q1418" t="str">
        <f>IF(AND('Customer LTV'!$D$6&gt;=$N1418,'Customer LTV'!$D$6&lt;$O1418),"Y","N")</f>
        <v>N</v>
      </c>
      <c r="R1418" t="str">
        <f>INDEX(customers!$F:$F,MATCH(subscriptions!$B1418,customers!$A:$A,0))</f>
        <v>Tech</v>
      </c>
      <c r="S1418" t="str">
        <f>INDEX(customers!$I:$I,MATCH(subscriptions!$B1418,customers!$A:$A,0))</f>
        <v>Email</v>
      </c>
    </row>
    <row r="1419" spans="1:19" x14ac:dyDescent="0.25">
      <c r="A1419" t="s">
        <v>3118</v>
      </c>
      <c r="B1419" t="s">
        <v>3112</v>
      </c>
      <c r="C1419" t="s">
        <v>18</v>
      </c>
      <c r="D1419" t="s">
        <v>4</v>
      </c>
      <c r="E1419" s="26">
        <v>45648</v>
      </c>
      <c r="F1419" s="26">
        <v>45658</v>
      </c>
      <c r="G1419" t="s">
        <v>53</v>
      </c>
      <c r="H1419">
        <v>135</v>
      </c>
      <c r="I1419" s="26">
        <f t="shared" si="133"/>
        <v>45586</v>
      </c>
      <c r="J1419" s="26">
        <f t="shared" si="134"/>
        <v>45648</v>
      </c>
      <c r="K1419" s="26" t="str">
        <f t="shared" si="135"/>
        <v>Pro</v>
      </c>
      <c r="L1419" s="26" t="str">
        <f t="shared" si="136"/>
        <v>Monthly</v>
      </c>
      <c r="M1419" s="26">
        <f t="shared" si="137"/>
        <v>45566</v>
      </c>
      <c r="N1419" s="26">
        <f t="shared" si="132"/>
        <v>45627</v>
      </c>
      <c r="O1419" s="26">
        <f t="shared" si="132"/>
        <v>45658</v>
      </c>
      <c r="P1419" t="str">
        <f>IF(AND('Customer LTV'!$D$5&gt;=$N1419,'Customer LTV'!$D$5&lt;$O1419),"Y","N")</f>
        <v>N</v>
      </c>
      <c r="Q1419" t="str">
        <f>IF(AND('Customer LTV'!$D$6&gt;=$N1419,'Customer LTV'!$D$6&lt;$O1419),"Y","N")</f>
        <v>N</v>
      </c>
      <c r="R1419" t="str">
        <f>INDEX(customers!$F:$F,MATCH(subscriptions!$B1419,customers!$A:$A,0))</f>
        <v>Tech</v>
      </c>
      <c r="S1419" t="str">
        <f>INDEX(customers!$I:$I,MATCH(subscriptions!$B1419,customers!$A:$A,0))</f>
        <v>Email</v>
      </c>
    </row>
    <row r="1420" spans="1:19" x14ac:dyDescent="0.25">
      <c r="A1420" t="s">
        <v>1046</v>
      </c>
      <c r="B1420" t="s">
        <v>1045</v>
      </c>
      <c r="C1420" t="s">
        <v>18</v>
      </c>
      <c r="D1420" t="s">
        <v>4</v>
      </c>
      <c r="E1420" s="26">
        <v>45123</v>
      </c>
      <c r="F1420" s="26">
        <v>45153</v>
      </c>
      <c r="G1420" t="s">
        <v>53</v>
      </c>
      <c r="H1420">
        <v>135</v>
      </c>
      <c r="I1420" s="26">
        <f t="shared" si="133"/>
        <v>45123</v>
      </c>
      <c r="J1420" s="26">
        <f t="shared" si="134"/>
        <v>45650</v>
      </c>
      <c r="K1420" s="26" t="str">
        <f t="shared" si="135"/>
        <v>Pro</v>
      </c>
      <c r="L1420" s="26" t="str">
        <f t="shared" si="136"/>
        <v>Monthly</v>
      </c>
      <c r="M1420" s="26">
        <f t="shared" si="137"/>
        <v>45108</v>
      </c>
      <c r="N1420" s="26">
        <f t="shared" si="132"/>
        <v>45108</v>
      </c>
      <c r="O1420" s="26">
        <f t="shared" si="132"/>
        <v>45139</v>
      </c>
      <c r="P1420" t="str">
        <f>IF(AND('Customer LTV'!$D$5&gt;=$N1420,'Customer LTV'!$D$5&lt;$O1420),"Y","N")</f>
        <v>N</v>
      </c>
      <c r="Q1420" t="str">
        <f>IF(AND('Customer LTV'!$D$6&gt;=$N1420,'Customer LTV'!$D$6&lt;$O1420),"Y","N")</f>
        <v>N</v>
      </c>
      <c r="R1420" t="str">
        <f>INDEX(customers!$F:$F,MATCH(subscriptions!$B1420,customers!$A:$A,0))</f>
        <v>Other</v>
      </c>
      <c r="S1420" t="str">
        <f>INDEX(customers!$I:$I,MATCH(subscriptions!$B1420,customers!$A:$A,0))</f>
        <v>Paid Search</v>
      </c>
    </row>
    <row r="1421" spans="1:19" x14ac:dyDescent="0.25">
      <c r="A1421" t="s">
        <v>1048</v>
      </c>
      <c r="B1421" t="s">
        <v>1045</v>
      </c>
      <c r="C1421" t="s">
        <v>18</v>
      </c>
      <c r="D1421" t="s">
        <v>4</v>
      </c>
      <c r="E1421" s="26">
        <v>45154</v>
      </c>
      <c r="F1421" s="26">
        <v>45184</v>
      </c>
      <c r="G1421" t="s">
        <v>53</v>
      </c>
      <c r="H1421">
        <v>135</v>
      </c>
      <c r="I1421" s="26">
        <f t="shared" si="133"/>
        <v>45123</v>
      </c>
      <c r="J1421" s="26">
        <f t="shared" si="134"/>
        <v>45650</v>
      </c>
      <c r="K1421" s="26" t="str">
        <f t="shared" si="135"/>
        <v>Pro</v>
      </c>
      <c r="L1421" s="26" t="str">
        <f t="shared" si="136"/>
        <v>Monthly</v>
      </c>
      <c r="M1421" s="26">
        <f t="shared" si="137"/>
        <v>45108</v>
      </c>
      <c r="N1421" s="26">
        <f t="shared" si="132"/>
        <v>45139</v>
      </c>
      <c r="O1421" s="26">
        <f t="shared" si="132"/>
        <v>45170</v>
      </c>
      <c r="P1421" t="str">
        <f>IF(AND('Customer LTV'!$D$5&gt;=$N1421,'Customer LTV'!$D$5&lt;$O1421),"Y","N")</f>
        <v>N</v>
      </c>
      <c r="Q1421" t="str">
        <f>IF(AND('Customer LTV'!$D$6&gt;=$N1421,'Customer LTV'!$D$6&lt;$O1421),"Y","N")</f>
        <v>N</v>
      </c>
      <c r="R1421" t="str">
        <f>INDEX(customers!$F:$F,MATCH(subscriptions!$B1421,customers!$A:$A,0))</f>
        <v>Other</v>
      </c>
      <c r="S1421" t="str">
        <f>INDEX(customers!$I:$I,MATCH(subscriptions!$B1421,customers!$A:$A,0))</f>
        <v>Paid Search</v>
      </c>
    </row>
    <row r="1422" spans="1:19" x14ac:dyDescent="0.25">
      <c r="A1422" t="s">
        <v>1050</v>
      </c>
      <c r="B1422" t="s">
        <v>1045</v>
      </c>
      <c r="C1422" t="s">
        <v>18</v>
      </c>
      <c r="D1422" t="s">
        <v>4</v>
      </c>
      <c r="E1422" s="26">
        <v>45185</v>
      </c>
      <c r="F1422" s="26">
        <v>45215</v>
      </c>
      <c r="G1422" t="s">
        <v>53</v>
      </c>
      <c r="H1422">
        <v>135</v>
      </c>
      <c r="I1422" s="26">
        <f t="shared" si="133"/>
        <v>45123</v>
      </c>
      <c r="J1422" s="26">
        <f t="shared" si="134"/>
        <v>45650</v>
      </c>
      <c r="K1422" s="26" t="str">
        <f t="shared" si="135"/>
        <v>Pro</v>
      </c>
      <c r="L1422" s="26" t="str">
        <f t="shared" si="136"/>
        <v>Monthly</v>
      </c>
      <c r="M1422" s="26">
        <f t="shared" si="137"/>
        <v>45108</v>
      </c>
      <c r="N1422" s="26">
        <f t="shared" si="132"/>
        <v>45170</v>
      </c>
      <c r="O1422" s="26">
        <f t="shared" si="132"/>
        <v>45200</v>
      </c>
      <c r="P1422" t="str">
        <f>IF(AND('Customer LTV'!$D$5&gt;=$N1422,'Customer LTV'!$D$5&lt;$O1422),"Y","N")</f>
        <v>N</v>
      </c>
      <c r="Q1422" t="str">
        <f>IF(AND('Customer LTV'!$D$6&gt;=$N1422,'Customer LTV'!$D$6&lt;$O1422),"Y","N")</f>
        <v>N</v>
      </c>
      <c r="R1422" t="str">
        <f>INDEX(customers!$F:$F,MATCH(subscriptions!$B1422,customers!$A:$A,0))</f>
        <v>Other</v>
      </c>
      <c r="S1422" t="str">
        <f>INDEX(customers!$I:$I,MATCH(subscriptions!$B1422,customers!$A:$A,0))</f>
        <v>Paid Search</v>
      </c>
    </row>
    <row r="1423" spans="1:19" x14ac:dyDescent="0.25">
      <c r="A1423" t="s">
        <v>1053</v>
      </c>
      <c r="B1423" t="s">
        <v>1045</v>
      </c>
      <c r="C1423" t="s">
        <v>18</v>
      </c>
      <c r="D1423" t="s">
        <v>4</v>
      </c>
      <c r="E1423" s="26">
        <v>45216</v>
      </c>
      <c r="F1423" s="26">
        <v>45246</v>
      </c>
      <c r="G1423" t="s">
        <v>53</v>
      </c>
      <c r="H1423">
        <v>135</v>
      </c>
      <c r="I1423" s="26">
        <f t="shared" si="133"/>
        <v>45123</v>
      </c>
      <c r="J1423" s="26">
        <f t="shared" si="134"/>
        <v>45650</v>
      </c>
      <c r="K1423" s="26" t="str">
        <f t="shared" si="135"/>
        <v>Pro</v>
      </c>
      <c r="L1423" s="26" t="str">
        <f t="shared" si="136"/>
        <v>Monthly</v>
      </c>
      <c r="M1423" s="26">
        <f t="shared" si="137"/>
        <v>45108</v>
      </c>
      <c r="N1423" s="26">
        <f t="shared" si="132"/>
        <v>45200</v>
      </c>
      <c r="O1423" s="26">
        <f t="shared" si="132"/>
        <v>45231</v>
      </c>
      <c r="P1423" t="str">
        <f>IF(AND('Customer LTV'!$D$5&gt;=$N1423,'Customer LTV'!$D$5&lt;$O1423),"Y","N")</f>
        <v>N</v>
      </c>
      <c r="Q1423" t="str">
        <f>IF(AND('Customer LTV'!$D$6&gt;=$N1423,'Customer LTV'!$D$6&lt;$O1423),"Y","N")</f>
        <v>N</v>
      </c>
      <c r="R1423" t="str">
        <f>INDEX(customers!$F:$F,MATCH(subscriptions!$B1423,customers!$A:$A,0))</f>
        <v>Other</v>
      </c>
      <c r="S1423" t="str">
        <f>INDEX(customers!$I:$I,MATCH(subscriptions!$B1423,customers!$A:$A,0))</f>
        <v>Paid Search</v>
      </c>
    </row>
    <row r="1424" spans="1:19" x14ac:dyDescent="0.25">
      <c r="A1424" t="s">
        <v>1055</v>
      </c>
      <c r="B1424" t="s">
        <v>1045</v>
      </c>
      <c r="C1424" t="s">
        <v>18</v>
      </c>
      <c r="D1424" t="s">
        <v>4</v>
      </c>
      <c r="E1424" s="26">
        <v>45247</v>
      </c>
      <c r="F1424" s="26">
        <v>45277</v>
      </c>
      <c r="G1424" t="s">
        <v>53</v>
      </c>
      <c r="H1424">
        <v>135</v>
      </c>
      <c r="I1424" s="26">
        <f t="shared" si="133"/>
        <v>45123</v>
      </c>
      <c r="J1424" s="26">
        <f t="shared" si="134"/>
        <v>45650</v>
      </c>
      <c r="K1424" s="26" t="str">
        <f t="shared" si="135"/>
        <v>Pro</v>
      </c>
      <c r="L1424" s="26" t="str">
        <f t="shared" si="136"/>
        <v>Monthly</v>
      </c>
      <c r="M1424" s="26">
        <f t="shared" si="137"/>
        <v>45108</v>
      </c>
      <c r="N1424" s="26">
        <f t="shared" si="132"/>
        <v>45231</v>
      </c>
      <c r="O1424" s="26">
        <f t="shared" si="132"/>
        <v>45261</v>
      </c>
      <c r="P1424" t="str">
        <f>IF(AND('Customer LTV'!$D$5&gt;=$N1424,'Customer LTV'!$D$5&lt;$O1424),"Y","N")</f>
        <v>N</v>
      </c>
      <c r="Q1424" t="str">
        <f>IF(AND('Customer LTV'!$D$6&gt;=$N1424,'Customer LTV'!$D$6&lt;$O1424),"Y","N")</f>
        <v>N</v>
      </c>
      <c r="R1424" t="str">
        <f>INDEX(customers!$F:$F,MATCH(subscriptions!$B1424,customers!$A:$A,0))</f>
        <v>Other</v>
      </c>
      <c r="S1424" t="str">
        <f>INDEX(customers!$I:$I,MATCH(subscriptions!$B1424,customers!$A:$A,0))</f>
        <v>Paid Search</v>
      </c>
    </row>
    <row r="1425" spans="1:19" x14ac:dyDescent="0.25">
      <c r="A1425" t="s">
        <v>1058</v>
      </c>
      <c r="B1425" t="s">
        <v>1045</v>
      </c>
      <c r="C1425" t="s">
        <v>18</v>
      </c>
      <c r="D1425" t="s">
        <v>4</v>
      </c>
      <c r="E1425" s="26">
        <v>45278</v>
      </c>
      <c r="F1425" s="26">
        <v>45308</v>
      </c>
      <c r="G1425" t="s">
        <v>53</v>
      </c>
      <c r="H1425">
        <v>135</v>
      </c>
      <c r="I1425" s="26">
        <f t="shared" si="133"/>
        <v>45123</v>
      </c>
      <c r="J1425" s="26">
        <f t="shared" si="134"/>
        <v>45650</v>
      </c>
      <c r="K1425" s="26" t="str">
        <f t="shared" si="135"/>
        <v>Pro</v>
      </c>
      <c r="L1425" s="26" t="str">
        <f t="shared" si="136"/>
        <v>Monthly</v>
      </c>
      <c r="M1425" s="26">
        <f t="shared" si="137"/>
        <v>45108</v>
      </c>
      <c r="N1425" s="26">
        <f t="shared" si="132"/>
        <v>45261</v>
      </c>
      <c r="O1425" s="26">
        <f t="shared" si="132"/>
        <v>45292</v>
      </c>
      <c r="P1425" t="str">
        <f>IF(AND('Customer LTV'!$D$5&gt;=$N1425,'Customer LTV'!$D$5&lt;$O1425),"Y","N")</f>
        <v>N</v>
      </c>
      <c r="Q1425" t="str">
        <f>IF(AND('Customer LTV'!$D$6&gt;=$N1425,'Customer LTV'!$D$6&lt;$O1425),"Y","N")</f>
        <v>Y</v>
      </c>
      <c r="R1425" t="str">
        <f>INDEX(customers!$F:$F,MATCH(subscriptions!$B1425,customers!$A:$A,0))</f>
        <v>Other</v>
      </c>
      <c r="S1425" t="str">
        <f>INDEX(customers!$I:$I,MATCH(subscriptions!$B1425,customers!$A:$A,0))</f>
        <v>Paid Search</v>
      </c>
    </row>
    <row r="1426" spans="1:19" x14ac:dyDescent="0.25">
      <c r="A1426" t="s">
        <v>1060</v>
      </c>
      <c r="B1426" t="s">
        <v>1045</v>
      </c>
      <c r="C1426" t="s">
        <v>18</v>
      </c>
      <c r="D1426" t="s">
        <v>4</v>
      </c>
      <c r="E1426" s="26">
        <v>45309</v>
      </c>
      <c r="F1426" s="26">
        <v>45339</v>
      </c>
      <c r="G1426" t="s">
        <v>55</v>
      </c>
      <c r="H1426">
        <v>135</v>
      </c>
      <c r="I1426" s="26">
        <f t="shared" si="133"/>
        <v>45123</v>
      </c>
      <c r="J1426" s="26">
        <f t="shared" si="134"/>
        <v>45650</v>
      </c>
      <c r="K1426" s="26" t="str">
        <f t="shared" si="135"/>
        <v>Pro</v>
      </c>
      <c r="L1426" s="26" t="str">
        <f t="shared" si="136"/>
        <v>Monthly</v>
      </c>
      <c r="M1426" s="26">
        <f t="shared" si="137"/>
        <v>45108</v>
      </c>
      <c r="N1426" s="26">
        <f t="shared" si="132"/>
        <v>45292</v>
      </c>
      <c r="O1426" s="26">
        <f t="shared" si="132"/>
        <v>45323</v>
      </c>
      <c r="P1426" t="str">
        <f>IF(AND('Customer LTV'!$D$5&gt;=$N1426,'Customer LTV'!$D$5&lt;$O1426),"Y","N")</f>
        <v>N</v>
      </c>
      <c r="Q1426" t="str">
        <f>IF(AND('Customer LTV'!$D$6&gt;=$N1426,'Customer LTV'!$D$6&lt;$O1426),"Y","N")</f>
        <v>N</v>
      </c>
      <c r="R1426" t="str">
        <f>INDEX(customers!$F:$F,MATCH(subscriptions!$B1426,customers!$A:$A,0))</f>
        <v>Other</v>
      </c>
      <c r="S1426" t="str">
        <f>INDEX(customers!$I:$I,MATCH(subscriptions!$B1426,customers!$A:$A,0))</f>
        <v>Paid Search</v>
      </c>
    </row>
    <row r="1427" spans="1:19" x14ac:dyDescent="0.25">
      <c r="A1427" t="s">
        <v>1062</v>
      </c>
      <c r="B1427" t="s">
        <v>1045</v>
      </c>
      <c r="C1427" t="s">
        <v>19</v>
      </c>
      <c r="D1427" t="s">
        <v>4</v>
      </c>
      <c r="E1427" s="26">
        <v>45340</v>
      </c>
      <c r="F1427" s="26">
        <v>45370</v>
      </c>
      <c r="G1427" t="s">
        <v>53</v>
      </c>
      <c r="H1427">
        <v>315</v>
      </c>
      <c r="I1427" s="26">
        <f t="shared" si="133"/>
        <v>45123</v>
      </c>
      <c r="J1427" s="26">
        <f t="shared" si="134"/>
        <v>45650</v>
      </c>
      <c r="K1427" s="26" t="str">
        <f t="shared" si="135"/>
        <v>Pro</v>
      </c>
      <c r="L1427" s="26" t="str">
        <f t="shared" si="136"/>
        <v>Monthly</v>
      </c>
      <c r="M1427" s="26">
        <f t="shared" si="137"/>
        <v>45108</v>
      </c>
      <c r="N1427" s="26">
        <f t="shared" ref="N1427:O1490" si="138">EOMONTH(E1427,-1)+1</f>
        <v>45323</v>
      </c>
      <c r="O1427" s="26">
        <f t="shared" si="138"/>
        <v>45352</v>
      </c>
      <c r="P1427" t="str">
        <f>IF(AND('Customer LTV'!$D$5&gt;=$N1427,'Customer LTV'!$D$5&lt;$O1427),"Y","N")</f>
        <v>N</v>
      </c>
      <c r="Q1427" t="str">
        <f>IF(AND('Customer LTV'!$D$6&gt;=$N1427,'Customer LTV'!$D$6&lt;$O1427),"Y","N")</f>
        <v>N</v>
      </c>
      <c r="R1427" t="str">
        <f>INDEX(customers!$F:$F,MATCH(subscriptions!$B1427,customers!$A:$A,0))</f>
        <v>Other</v>
      </c>
      <c r="S1427" t="str">
        <f>INDEX(customers!$I:$I,MATCH(subscriptions!$B1427,customers!$A:$A,0))</f>
        <v>Paid Search</v>
      </c>
    </row>
    <row r="1428" spans="1:19" x14ac:dyDescent="0.25">
      <c r="A1428" t="s">
        <v>1065</v>
      </c>
      <c r="B1428" t="s">
        <v>1045</v>
      </c>
      <c r="C1428" t="s">
        <v>19</v>
      </c>
      <c r="D1428" t="s">
        <v>4</v>
      </c>
      <c r="E1428" s="26">
        <v>45371</v>
      </c>
      <c r="F1428" s="26">
        <v>45401</v>
      </c>
      <c r="G1428" t="s">
        <v>53</v>
      </c>
      <c r="H1428">
        <v>315</v>
      </c>
      <c r="I1428" s="26">
        <f t="shared" si="133"/>
        <v>45123</v>
      </c>
      <c r="J1428" s="26">
        <f t="shared" si="134"/>
        <v>45650</v>
      </c>
      <c r="K1428" s="26" t="str">
        <f t="shared" si="135"/>
        <v>Pro</v>
      </c>
      <c r="L1428" s="26" t="str">
        <f t="shared" si="136"/>
        <v>Monthly</v>
      </c>
      <c r="M1428" s="26">
        <f t="shared" si="137"/>
        <v>45108</v>
      </c>
      <c r="N1428" s="26">
        <f t="shared" si="138"/>
        <v>45352</v>
      </c>
      <c r="O1428" s="26">
        <f t="shared" si="138"/>
        <v>45383</v>
      </c>
      <c r="P1428" t="str">
        <f>IF(AND('Customer LTV'!$D$5&gt;=$N1428,'Customer LTV'!$D$5&lt;$O1428),"Y","N")</f>
        <v>N</v>
      </c>
      <c r="Q1428" t="str">
        <f>IF(AND('Customer LTV'!$D$6&gt;=$N1428,'Customer LTV'!$D$6&lt;$O1428),"Y","N")</f>
        <v>N</v>
      </c>
      <c r="R1428" t="str">
        <f>INDEX(customers!$F:$F,MATCH(subscriptions!$B1428,customers!$A:$A,0))</f>
        <v>Other</v>
      </c>
      <c r="S1428" t="str">
        <f>INDEX(customers!$I:$I,MATCH(subscriptions!$B1428,customers!$A:$A,0))</f>
        <v>Paid Search</v>
      </c>
    </row>
    <row r="1429" spans="1:19" x14ac:dyDescent="0.25">
      <c r="A1429" t="s">
        <v>1067</v>
      </c>
      <c r="B1429" t="s">
        <v>1045</v>
      </c>
      <c r="C1429" t="s">
        <v>19</v>
      </c>
      <c r="D1429" t="s">
        <v>4</v>
      </c>
      <c r="E1429" s="26">
        <v>45402</v>
      </c>
      <c r="F1429" s="26">
        <v>45432</v>
      </c>
      <c r="G1429" t="s">
        <v>53</v>
      </c>
      <c r="H1429">
        <v>315</v>
      </c>
      <c r="I1429" s="26">
        <f t="shared" si="133"/>
        <v>45123</v>
      </c>
      <c r="J1429" s="26">
        <f t="shared" si="134"/>
        <v>45650</v>
      </c>
      <c r="K1429" s="26" t="str">
        <f t="shared" si="135"/>
        <v>Pro</v>
      </c>
      <c r="L1429" s="26" t="str">
        <f t="shared" si="136"/>
        <v>Monthly</v>
      </c>
      <c r="M1429" s="26">
        <f t="shared" si="137"/>
        <v>45108</v>
      </c>
      <c r="N1429" s="26">
        <f t="shared" si="138"/>
        <v>45383</v>
      </c>
      <c r="O1429" s="26">
        <f t="shared" si="138"/>
        <v>45413</v>
      </c>
      <c r="P1429" t="str">
        <f>IF(AND('Customer LTV'!$D$5&gt;=$N1429,'Customer LTV'!$D$5&lt;$O1429),"Y","N")</f>
        <v>N</v>
      </c>
      <c r="Q1429" t="str">
        <f>IF(AND('Customer LTV'!$D$6&gt;=$N1429,'Customer LTV'!$D$6&lt;$O1429),"Y","N")</f>
        <v>N</v>
      </c>
      <c r="R1429" t="str">
        <f>INDEX(customers!$F:$F,MATCH(subscriptions!$B1429,customers!$A:$A,0))</f>
        <v>Other</v>
      </c>
      <c r="S1429" t="str">
        <f>INDEX(customers!$I:$I,MATCH(subscriptions!$B1429,customers!$A:$A,0))</f>
        <v>Paid Search</v>
      </c>
    </row>
    <row r="1430" spans="1:19" x14ac:dyDescent="0.25">
      <c r="A1430" t="s">
        <v>1070</v>
      </c>
      <c r="B1430" t="s">
        <v>1045</v>
      </c>
      <c r="C1430" t="s">
        <v>19</v>
      </c>
      <c r="D1430" t="s">
        <v>4</v>
      </c>
      <c r="E1430" s="26">
        <v>45433</v>
      </c>
      <c r="F1430" s="26">
        <v>45463</v>
      </c>
      <c r="G1430" t="s">
        <v>53</v>
      </c>
      <c r="H1430">
        <v>315</v>
      </c>
      <c r="I1430" s="26">
        <f t="shared" si="133"/>
        <v>45123</v>
      </c>
      <c r="J1430" s="26">
        <f t="shared" si="134"/>
        <v>45650</v>
      </c>
      <c r="K1430" s="26" t="str">
        <f t="shared" si="135"/>
        <v>Pro</v>
      </c>
      <c r="L1430" s="26" t="str">
        <f t="shared" si="136"/>
        <v>Monthly</v>
      </c>
      <c r="M1430" s="26">
        <f t="shared" si="137"/>
        <v>45108</v>
      </c>
      <c r="N1430" s="26">
        <f t="shared" si="138"/>
        <v>45413</v>
      </c>
      <c r="O1430" s="26">
        <f t="shared" si="138"/>
        <v>45444</v>
      </c>
      <c r="P1430" t="str">
        <f>IF(AND('Customer LTV'!$D$5&gt;=$N1430,'Customer LTV'!$D$5&lt;$O1430),"Y","N")</f>
        <v>N</v>
      </c>
      <c r="Q1430" t="str">
        <f>IF(AND('Customer LTV'!$D$6&gt;=$N1430,'Customer LTV'!$D$6&lt;$O1430),"Y","N")</f>
        <v>N</v>
      </c>
      <c r="R1430" t="str">
        <f>INDEX(customers!$F:$F,MATCH(subscriptions!$B1430,customers!$A:$A,0))</f>
        <v>Other</v>
      </c>
      <c r="S1430" t="str">
        <f>INDEX(customers!$I:$I,MATCH(subscriptions!$B1430,customers!$A:$A,0))</f>
        <v>Paid Search</v>
      </c>
    </row>
    <row r="1431" spans="1:19" x14ac:dyDescent="0.25">
      <c r="A1431" t="s">
        <v>1072</v>
      </c>
      <c r="B1431" t="s">
        <v>1045</v>
      </c>
      <c r="C1431" t="s">
        <v>19</v>
      </c>
      <c r="D1431" t="s">
        <v>4</v>
      </c>
      <c r="E1431" s="26">
        <v>45464</v>
      </c>
      <c r="F1431" s="26">
        <v>45494</v>
      </c>
      <c r="G1431" t="s">
        <v>53</v>
      </c>
      <c r="H1431">
        <v>315</v>
      </c>
      <c r="I1431" s="26">
        <f t="shared" si="133"/>
        <v>45123</v>
      </c>
      <c r="J1431" s="26">
        <f t="shared" si="134"/>
        <v>45650</v>
      </c>
      <c r="K1431" s="26" t="str">
        <f t="shared" si="135"/>
        <v>Pro</v>
      </c>
      <c r="L1431" s="26" t="str">
        <f t="shared" si="136"/>
        <v>Monthly</v>
      </c>
      <c r="M1431" s="26">
        <f t="shared" si="137"/>
        <v>45108</v>
      </c>
      <c r="N1431" s="26">
        <f t="shared" si="138"/>
        <v>45444</v>
      </c>
      <c r="O1431" s="26">
        <f t="shared" si="138"/>
        <v>45474</v>
      </c>
      <c r="P1431" t="str">
        <f>IF(AND('Customer LTV'!$D$5&gt;=$N1431,'Customer LTV'!$D$5&lt;$O1431),"Y","N")</f>
        <v>N</v>
      </c>
      <c r="Q1431" t="str">
        <f>IF(AND('Customer LTV'!$D$6&gt;=$N1431,'Customer LTV'!$D$6&lt;$O1431),"Y","N")</f>
        <v>N</v>
      </c>
      <c r="R1431" t="str">
        <f>INDEX(customers!$F:$F,MATCH(subscriptions!$B1431,customers!$A:$A,0))</f>
        <v>Other</v>
      </c>
      <c r="S1431" t="str">
        <f>INDEX(customers!$I:$I,MATCH(subscriptions!$B1431,customers!$A:$A,0))</f>
        <v>Paid Search</v>
      </c>
    </row>
    <row r="1432" spans="1:19" x14ac:dyDescent="0.25">
      <c r="A1432" t="s">
        <v>1075</v>
      </c>
      <c r="B1432" t="s">
        <v>1045</v>
      </c>
      <c r="C1432" t="s">
        <v>19</v>
      </c>
      <c r="D1432" t="s">
        <v>4</v>
      </c>
      <c r="E1432" s="26">
        <v>45495</v>
      </c>
      <c r="F1432" s="26">
        <v>45525</v>
      </c>
      <c r="G1432" t="s">
        <v>53</v>
      </c>
      <c r="H1432">
        <v>315</v>
      </c>
      <c r="I1432" s="26">
        <f t="shared" si="133"/>
        <v>45123</v>
      </c>
      <c r="J1432" s="26">
        <f t="shared" si="134"/>
        <v>45650</v>
      </c>
      <c r="K1432" s="26" t="str">
        <f t="shared" si="135"/>
        <v>Pro</v>
      </c>
      <c r="L1432" s="26" t="str">
        <f t="shared" si="136"/>
        <v>Monthly</v>
      </c>
      <c r="M1432" s="26">
        <f t="shared" si="137"/>
        <v>45108</v>
      </c>
      <c r="N1432" s="26">
        <f t="shared" si="138"/>
        <v>45474</v>
      </c>
      <c r="O1432" s="26">
        <f t="shared" si="138"/>
        <v>45505</v>
      </c>
      <c r="P1432" t="str">
        <f>IF(AND('Customer LTV'!$D$5&gt;=$N1432,'Customer LTV'!$D$5&lt;$O1432),"Y","N")</f>
        <v>N</v>
      </c>
      <c r="Q1432" t="str">
        <f>IF(AND('Customer LTV'!$D$6&gt;=$N1432,'Customer LTV'!$D$6&lt;$O1432),"Y","N")</f>
        <v>N</v>
      </c>
      <c r="R1432" t="str">
        <f>INDEX(customers!$F:$F,MATCH(subscriptions!$B1432,customers!$A:$A,0))</f>
        <v>Other</v>
      </c>
      <c r="S1432" t="str">
        <f>INDEX(customers!$I:$I,MATCH(subscriptions!$B1432,customers!$A:$A,0))</f>
        <v>Paid Search</v>
      </c>
    </row>
    <row r="1433" spans="1:19" x14ac:dyDescent="0.25">
      <c r="A1433" t="s">
        <v>1077</v>
      </c>
      <c r="B1433" t="s">
        <v>1045</v>
      </c>
      <c r="C1433" t="s">
        <v>19</v>
      </c>
      <c r="D1433" t="s">
        <v>4</v>
      </c>
      <c r="E1433" s="26">
        <v>45526</v>
      </c>
      <c r="F1433" s="26">
        <v>45556</v>
      </c>
      <c r="G1433" t="s">
        <v>53</v>
      </c>
      <c r="H1433">
        <v>315</v>
      </c>
      <c r="I1433" s="26">
        <f t="shared" si="133"/>
        <v>45123</v>
      </c>
      <c r="J1433" s="26">
        <f t="shared" si="134"/>
        <v>45650</v>
      </c>
      <c r="K1433" s="26" t="str">
        <f t="shared" si="135"/>
        <v>Pro</v>
      </c>
      <c r="L1433" s="26" t="str">
        <f t="shared" si="136"/>
        <v>Monthly</v>
      </c>
      <c r="M1433" s="26">
        <f t="shared" si="137"/>
        <v>45108</v>
      </c>
      <c r="N1433" s="26">
        <f t="shared" si="138"/>
        <v>45505</v>
      </c>
      <c r="O1433" s="26">
        <f t="shared" si="138"/>
        <v>45536</v>
      </c>
      <c r="P1433" t="str">
        <f>IF(AND('Customer LTV'!$D$5&gt;=$N1433,'Customer LTV'!$D$5&lt;$O1433),"Y","N")</f>
        <v>N</v>
      </c>
      <c r="Q1433" t="str">
        <f>IF(AND('Customer LTV'!$D$6&gt;=$N1433,'Customer LTV'!$D$6&lt;$O1433),"Y","N")</f>
        <v>N</v>
      </c>
      <c r="R1433" t="str">
        <f>INDEX(customers!$F:$F,MATCH(subscriptions!$B1433,customers!$A:$A,0))</f>
        <v>Other</v>
      </c>
      <c r="S1433" t="str">
        <f>INDEX(customers!$I:$I,MATCH(subscriptions!$B1433,customers!$A:$A,0))</f>
        <v>Paid Search</v>
      </c>
    </row>
    <row r="1434" spans="1:19" x14ac:dyDescent="0.25">
      <c r="A1434" t="s">
        <v>1079</v>
      </c>
      <c r="B1434" t="s">
        <v>1045</v>
      </c>
      <c r="C1434" t="s">
        <v>19</v>
      </c>
      <c r="D1434" t="s">
        <v>4</v>
      </c>
      <c r="E1434" s="26">
        <v>45557</v>
      </c>
      <c r="F1434" s="26">
        <v>45587</v>
      </c>
      <c r="G1434" t="s">
        <v>53</v>
      </c>
      <c r="H1434">
        <v>315</v>
      </c>
      <c r="I1434" s="26">
        <f t="shared" si="133"/>
        <v>45123</v>
      </c>
      <c r="J1434" s="26">
        <f t="shared" si="134"/>
        <v>45650</v>
      </c>
      <c r="K1434" s="26" t="str">
        <f t="shared" si="135"/>
        <v>Pro</v>
      </c>
      <c r="L1434" s="26" t="str">
        <f t="shared" si="136"/>
        <v>Monthly</v>
      </c>
      <c r="M1434" s="26">
        <f t="shared" si="137"/>
        <v>45108</v>
      </c>
      <c r="N1434" s="26">
        <f t="shared" si="138"/>
        <v>45536</v>
      </c>
      <c r="O1434" s="26">
        <f t="shared" si="138"/>
        <v>45566</v>
      </c>
      <c r="P1434" t="str">
        <f>IF(AND('Customer LTV'!$D$5&gt;=$N1434,'Customer LTV'!$D$5&lt;$O1434),"Y","N")</f>
        <v>N</v>
      </c>
      <c r="Q1434" t="str">
        <f>IF(AND('Customer LTV'!$D$6&gt;=$N1434,'Customer LTV'!$D$6&lt;$O1434),"Y","N")</f>
        <v>N</v>
      </c>
      <c r="R1434" t="str">
        <f>INDEX(customers!$F:$F,MATCH(subscriptions!$B1434,customers!$A:$A,0))</f>
        <v>Other</v>
      </c>
      <c r="S1434" t="str">
        <f>INDEX(customers!$I:$I,MATCH(subscriptions!$B1434,customers!$A:$A,0))</f>
        <v>Paid Search</v>
      </c>
    </row>
    <row r="1435" spans="1:19" x14ac:dyDescent="0.25">
      <c r="A1435" t="s">
        <v>1082</v>
      </c>
      <c r="B1435" t="s">
        <v>1045</v>
      </c>
      <c r="C1435" t="s">
        <v>19</v>
      </c>
      <c r="D1435" t="s">
        <v>4</v>
      </c>
      <c r="E1435" s="26">
        <v>45588</v>
      </c>
      <c r="F1435" s="26">
        <v>45618</v>
      </c>
      <c r="G1435" t="s">
        <v>53</v>
      </c>
      <c r="H1435">
        <v>315</v>
      </c>
      <c r="I1435" s="26">
        <f t="shared" si="133"/>
        <v>45123</v>
      </c>
      <c r="J1435" s="26">
        <f t="shared" si="134"/>
        <v>45650</v>
      </c>
      <c r="K1435" s="26" t="str">
        <f t="shared" si="135"/>
        <v>Pro</v>
      </c>
      <c r="L1435" s="26" t="str">
        <f t="shared" si="136"/>
        <v>Monthly</v>
      </c>
      <c r="M1435" s="26">
        <f t="shared" si="137"/>
        <v>45108</v>
      </c>
      <c r="N1435" s="26">
        <f t="shared" si="138"/>
        <v>45566</v>
      </c>
      <c r="O1435" s="26">
        <f t="shared" si="138"/>
        <v>45597</v>
      </c>
      <c r="P1435" t="str">
        <f>IF(AND('Customer LTV'!$D$5&gt;=$N1435,'Customer LTV'!$D$5&lt;$O1435),"Y","N")</f>
        <v>N</v>
      </c>
      <c r="Q1435" t="str">
        <f>IF(AND('Customer LTV'!$D$6&gt;=$N1435,'Customer LTV'!$D$6&lt;$O1435),"Y","N")</f>
        <v>N</v>
      </c>
      <c r="R1435" t="str">
        <f>INDEX(customers!$F:$F,MATCH(subscriptions!$B1435,customers!$A:$A,0))</f>
        <v>Other</v>
      </c>
      <c r="S1435" t="str">
        <f>INDEX(customers!$I:$I,MATCH(subscriptions!$B1435,customers!$A:$A,0))</f>
        <v>Paid Search</v>
      </c>
    </row>
    <row r="1436" spans="1:19" x14ac:dyDescent="0.25">
      <c r="A1436" t="s">
        <v>1084</v>
      </c>
      <c r="B1436" t="s">
        <v>1045</v>
      </c>
      <c r="C1436" t="s">
        <v>19</v>
      </c>
      <c r="D1436" t="s">
        <v>4</v>
      </c>
      <c r="E1436" s="26">
        <v>45619</v>
      </c>
      <c r="F1436" s="26">
        <v>45649</v>
      </c>
      <c r="G1436" t="s">
        <v>54</v>
      </c>
      <c r="H1436">
        <v>315</v>
      </c>
      <c r="I1436" s="26">
        <f t="shared" si="133"/>
        <v>45123</v>
      </c>
      <c r="J1436" s="26">
        <f t="shared" si="134"/>
        <v>45650</v>
      </c>
      <c r="K1436" s="26" t="str">
        <f t="shared" si="135"/>
        <v>Pro</v>
      </c>
      <c r="L1436" s="26" t="str">
        <f t="shared" si="136"/>
        <v>Monthly</v>
      </c>
      <c r="M1436" s="26">
        <f t="shared" si="137"/>
        <v>45108</v>
      </c>
      <c r="N1436" s="26">
        <f t="shared" si="138"/>
        <v>45597</v>
      </c>
      <c r="O1436" s="26">
        <f t="shared" si="138"/>
        <v>45627</v>
      </c>
      <c r="P1436" t="str">
        <f>IF(AND('Customer LTV'!$D$5&gt;=$N1436,'Customer LTV'!$D$5&lt;$O1436),"Y","N")</f>
        <v>N</v>
      </c>
      <c r="Q1436" t="str">
        <f>IF(AND('Customer LTV'!$D$6&gt;=$N1436,'Customer LTV'!$D$6&lt;$O1436),"Y","N")</f>
        <v>N</v>
      </c>
      <c r="R1436" t="str">
        <f>INDEX(customers!$F:$F,MATCH(subscriptions!$B1436,customers!$A:$A,0))</f>
        <v>Other</v>
      </c>
      <c r="S1436" t="str">
        <f>INDEX(customers!$I:$I,MATCH(subscriptions!$B1436,customers!$A:$A,0))</f>
        <v>Paid Search</v>
      </c>
    </row>
    <row r="1437" spans="1:19" x14ac:dyDescent="0.25">
      <c r="A1437" t="s">
        <v>1087</v>
      </c>
      <c r="B1437" t="s">
        <v>1045</v>
      </c>
      <c r="C1437" t="s">
        <v>18</v>
      </c>
      <c r="D1437" t="s">
        <v>4</v>
      </c>
      <c r="E1437" s="26">
        <v>45650</v>
      </c>
      <c r="F1437" s="26">
        <v>45658</v>
      </c>
      <c r="G1437" t="s">
        <v>53</v>
      </c>
      <c r="H1437">
        <v>135</v>
      </c>
      <c r="I1437" s="26">
        <f t="shared" si="133"/>
        <v>45123</v>
      </c>
      <c r="J1437" s="26">
        <f t="shared" si="134"/>
        <v>45650</v>
      </c>
      <c r="K1437" s="26" t="str">
        <f t="shared" si="135"/>
        <v>Pro</v>
      </c>
      <c r="L1437" s="26" t="str">
        <f t="shared" si="136"/>
        <v>Monthly</v>
      </c>
      <c r="M1437" s="26">
        <f t="shared" si="137"/>
        <v>45108</v>
      </c>
      <c r="N1437" s="26">
        <f t="shared" si="138"/>
        <v>45627</v>
      </c>
      <c r="O1437" s="26">
        <f t="shared" si="138"/>
        <v>45658</v>
      </c>
      <c r="P1437" t="str">
        <f>IF(AND('Customer LTV'!$D$5&gt;=$N1437,'Customer LTV'!$D$5&lt;$O1437),"Y","N")</f>
        <v>N</v>
      </c>
      <c r="Q1437" t="str">
        <f>IF(AND('Customer LTV'!$D$6&gt;=$N1437,'Customer LTV'!$D$6&lt;$O1437),"Y","N")</f>
        <v>N</v>
      </c>
      <c r="R1437" t="str">
        <f>INDEX(customers!$F:$F,MATCH(subscriptions!$B1437,customers!$A:$A,0))</f>
        <v>Other</v>
      </c>
      <c r="S1437" t="str">
        <f>INDEX(customers!$I:$I,MATCH(subscriptions!$B1437,customers!$A:$A,0))</f>
        <v>Paid Search</v>
      </c>
    </row>
    <row r="1438" spans="1:19" x14ac:dyDescent="0.25">
      <c r="A1438" t="s">
        <v>2256</v>
      </c>
      <c r="B1438" t="s">
        <v>2255</v>
      </c>
      <c r="C1438" t="s">
        <v>17</v>
      </c>
      <c r="D1438" t="s">
        <v>4</v>
      </c>
      <c r="E1438" s="26">
        <v>44604</v>
      </c>
      <c r="F1438" s="26">
        <v>44634</v>
      </c>
      <c r="G1438" t="s">
        <v>53</v>
      </c>
      <c r="H1438">
        <v>75</v>
      </c>
      <c r="I1438" s="26">
        <f t="shared" si="133"/>
        <v>44604</v>
      </c>
      <c r="J1438" s="26">
        <f t="shared" si="134"/>
        <v>45441</v>
      </c>
      <c r="K1438" s="26" t="str">
        <f t="shared" si="135"/>
        <v>Basic</v>
      </c>
      <c r="L1438" s="26" t="str">
        <f t="shared" si="136"/>
        <v>Monthly</v>
      </c>
      <c r="M1438" s="26">
        <f t="shared" si="137"/>
        <v>44593</v>
      </c>
      <c r="N1438" s="26">
        <f t="shared" si="138"/>
        <v>44593</v>
      </c>
      <c r="O1438" s="26">
        <f t="shared" si="138"/>
        <v>44621</v>
      </c>
      <c r="P1438" t="str">
        <f>IF(AND('Customer LTV'!$D$5&gt;=$N1438,'Customer LTV'!$D$5&lt;$O1438),"Y","N")</f>
        <v>N</v>
      </c>
      <c r="Q1438" t="str">
        <f>IF(AND('Customer LTV'!$D$6&gt;=$N1438,'Customer LTV'!$D$6&lt;$O1438),"Y","N")</f>
        <v>N</v>
      </c>
      <c r="R1438" t="str">
        <f>INDEX(customers!$F:$F,MATCH(subscriptions!$B1438,customers!$A:$A,0))</f>
        <v>Healthcare</v>
      </c>
      <c r="S1438" t="str">
        <f>INDEX(customers!$I:$I,MATCH(subscriptions!$B1438,customers!$A:$A,0))</f>
        <v>Social Media</v>
      </c>
    </row>
    <row r="1439" spans="1:19" x14ac:dyDescent="0.25">
      <c r="A1439" t="s">
        <v>2259</v>
      </c>
      <c r="B1439" t="s">
        <v>2255</v>
      </c>
      <c r="C1439" t="s">
        <v>17</v>
      </c>
      <c r="D1439" t="s">
        <v>4</v>
      </c>
      <c r="E1439" s="26">
        <v>44635</v>
      </c>
      <c r="F1439" s="26">
        <v>44665</v>
      </c>
      <c r="G1439" t="s">
        <v>53</v>
      </c>
      <c r="H1439">
        <v>75</v>
      </c>
      <c r="I1439" s="26">
        <f t="shared" si="133"/>
        <v>44604</v>
      </c>
      <c r="J1439" s="26">
        <f t="shared" si="134"/>
        <v>45441</v>
      </c>
      <c r="K1439" s="26" t="str">
        <f t="shared" si="135"/>
        <v>Basic</v>
      </c>
      <c r="L1439" s="26" t="str">
        <f t="shared" si="136"/>
        <v>Monthly</v>
      </c>
      <c r="M1439" s="26">
        <f t="shared" si="137"/>
        <v>44593</v>
      </c>
      <c r="N1439" s="26">
        <f t="shared" si="138"/>
        <v>44621</v>
      </c>
      <c r="O1439" s="26">
        <f t="shared" si="138"/>
        <v>44652</v>
      </c>
      <c r="P1439" t="str">
        <f>IF(AND('Customer LTV'!$D$5&gt;=$N1439,'Customer LTV'!$D$5&lt;$O1439),"Y","N")</f>
        <v>N</v>
      </c>
      <c r="Q1439" t="str">
        <f>IF(AND('Customer LTV'!$D$6&gt;=$N1439,'Customer LTV'!$D$6&lt;$O1439),"Y","N")</f>
        <v>N</v>
      </c>
      <c r="R1439" t="str">
        <f>INDEX(customers!$F:$F,MATCH(subscriptions!$B1439,customers!$A:$A,0))</f>
        <v>Healthcare</v>
      </c>
      <c r="S1439" t="str">
        <f>INDEX(customers!$I:$I,MATCH(subscriptions!$B1439,customers!$A:$A,0))</f>
        <v>Social Media</v>
      </c>
    </row>
    <row r="1440" spans="1:19" x14ac:dyDescent="0.25">
      <c r="A1440" t="s">
        <v>2261</v>
      </c>
      <c r="B1440" t="s">
        <v>2255</v>
      </c>
      <c r="C1440" t="s">
        <v>17</v>
      </c>
      <c r="D1440" t="s">
        <v>4</v>
      </c>
      <c r="E1440" s="26">
        <v>44666</v>
      </c>
      <c r="F1440" s="26">
        <v>44696</v>
      </c>
      <c r="G1440" t="s">
        <v>53</v>
      </c>
      <c r="H1440">
        <v>75</v>
      </c>
      <c r="I1440" s="26">
        <f t="shared" si="133"/>
        <v>44604</v>
      </c>
      <c r="J1440" s="26">
        <f t="shared" si="134"/>
        <v>45441</v>
      </c>
      <c r="K1440" s="26" t="str">
        <f t="shared" si="135"/>
        <v>Basic</v>
      </c>
      <c r="L1440" s="26" t="str">
        <f t="shared" si="136"/>
        <v>Monthly</v>
      </c>
      <c r="M1440" s="26">
        <f t="shared" si="137"/>
        <v>44593</v>
      </c>
      <c r="N1440" s="26">
        <f t="shared" si="138"/>
        <v>44652</v>
      </c>
      <c r="O1440" s="26">
        <f t="shared" si="138"/>
        <v>44682</v>
      </c>
      <c r="P1440" t="str">
        <f>IF(AND('Customer LTV'!$D$5&gt;=$N1440,'Customer LTV'!$D$5&lt;$O1440),"Y","N")</f>
        <v>N</v>
      </c>
      <c r="Q1440" t="str">
        <f>IF(AND('Customer LTV'!$D$6&gt;=$N1440,'Customer LTV'!$D$6&lt;$O1440),"Y","N")</f>
        <v>N</v>
      </c>
      <c r="R1440" t="str">
        <f>INDEX(customers!$F:$F,MATCH(subscriptions!$B1440,customers!$A:$A,0))</f>
        <v>Healthcare</v>
      </c>
      <c r="S1440" t="str">
        <f>INDEX(customers!$I:$I,MATCH(subscriptions!$B1440,customers!$A:$A,0))</f>
        <v>Social Media</v>
      </c>
    </row>
    <row r="1441" spans="1:19" x14ac:dyDescent="0.25">
      <c r="A1441" t="s">
        <v>2264</v>
      </c>
      <c r="B1441" t="s">
        <v>2255</v>
      </c>
      <c r="C1441" t="s">
        <v>17</v>
      </c>
      <c r="D1441" t="s">
        <v>4</v>
      </c>
      <c r="E1441" s="26">
        <v>44697</v>
      </c>
      <c r="F1441" s="26">
        <v>44727</v>
      </c>
      <c r="G1441" t="s">
        <v>55</v>
      </c>
      <c r="H1441">
        <v>75</v>
      </c>
      <c r="I1441" s="26">
        <f t="shared" si="133"/>
        <v>44604</v>
      </c>
      <c r="J1441" s="26">
        <f t="shared" si="134"/>
        <v>45441</v>
      </c>
      <c r="K1441" s="26" t="str">
        <f t="shared" si="135"/>
        <v>Basic</v>
      </c>
      <c r="L1441" s="26" t="str">
        <f t="shared" si="136"/>
        <v>Monthly</v>
      </c>
      <c r="M1441" s="26">
        <f t="shared" si="137"/>
        <v>44593</v>
      </c>
      <c r="N1441" s="26">
        <f t="shared" si="138"/>
        <v>44682</v>
      </c>
      <c r="O1441" s="26">
        <f t="shared" si="138"/>
        <v>44713</v>
      </c>
      <c r="P1441" t="str">
        <f>IF(AND('Customer LTV'!$D$5&gt;=$N1441,'Customer LTV'!$D$5&lt;$O1441),"Y","N")</f>
        <v>N</v>
      </c>
      <c r="Q1441" t="str">
        <f>IF(AND('Customer LTV'!$D$6&gt;=$N1441,'Customer LTV'!$D$6&lt;$O1441),"Y","N")</f>
        <v>N</v>
      </c>
      <c r="R1441" t="str">
        <f>INDEX(customers!$F:$F,MATCH(subscriptions!$B1441,customers!$A:$A,0))</f>
        <v>Healthcare</v>
      </c>
      <c r="S1441" t="str">
        <f>INDEX(customers!$I:$I,MATCH(subscriptions!$B1441,customers!$A:$A,0))</f>
        <v>Social Media</v>
      </c>
    </row>
    <row r="1442" spans="1:19" x14ac:dyDescent="0.25">
      <c r="A1442" t="s">
        <v>2266</v>
      </c>
      <c r="B1442" t="s">
        <v>2255</v>
      </c>
      <c r="C1442" t="s">
        <v>18</v>
      </c>
      <c r="D1442" t="s">
        <v>4</v>
      </c>
      <c r="E1442" s="26">
        <v>44728</v>
      </c>
      <c r="F1442" s="26">
        <v>44758</v>
      </c>
      <c r="G1442" t="s">
        <v>53</v>
      </c>
      <c r="H1442">
        <v>135</v>
      </c>
      <c r="I1442" s="26">
        <f t="shared" si="133"/>
        <v>44604</v>
      </c>
      <c r="J1442" s="26">
        <f t="shared" si="134"/>
        <v>45441</v>
      </c>
      <c r="K1442" s="26" t="str">
        <f t="shared" si="135"/>
        <v>Basic</v>
      </c>
      <c r="L1442" s="26" t="str">
        <f t="shared" si="136"/>
        <v>Monthly</v>
      </c>
      <c r="M1442" s="26">
        <f t="shared" si="137"/>
        <v>44593</v>
      </c>
      <c r="N1442" s="26">
        <f t="shared" si="138"/>
        <v>44713</v>
      </c>
      <c r="O1442" s="26">
        <f t="shared" si="138"/>
        <v>44743</v>
      </c>
      <c r="P1442" t="str">
        <f>IF(AND('Customer LTV'!$D$5&gt;=$N1442,'Customer LTV'!$D$5&lt;$O1442),"Y","N")</f>
        <v>N</v>
      </c>
      <c r="Q1442" t="str">
        <f>IF(AND('Customer LTV'!$D$6&gt;=$N1442,'Customer LTV'!$D$6&lt;$O1442),"Y","N")</f>
        <v>N</v>
      </c>
      <c r="R1442" t="str">
        <f>INDEX(customers!$F:$F,MATCH(subscriptions!$B1442,customers!$A:$A,0))</f>
        <v>Healthcare</v>
      </c>
      <c r="S1442" t="str">
        <f>INDEX(customers!$I:$I,MATCH(subscriptions!$B1442,customers!$A:$A,0))</f>
        <v>Social Media</v>
      </c>
    </row>
    <row r="1443" spans="1:19" x14ac:dyDescent="0.25">
      <c r="A1443" t="s">
        <v>2269</v>
      </c>
      <c r="B1443" t="s">
        <v>2255</v>
      </c>
      <c r="C1443" t="s">
        <v>18</v>
      </c>
      <c r="D1443" t="s">
        <v>4</v>
      </c>
      <c r="E1443" s="26">
        <v>44759</v>
      </c>
      <c r="F1443" s="26">
        <v>44789</v>
      </c>
      <c r="G1443" t="s">
        <v>53</v>
      </c>
      <c r="H1443">
        <v>135</v>
      </c>
      <c r="I1443" s="26">
        <f t="shared" si="133"/>
        <v>44604</v>
      </c>
      <c r="J1443" s="26">
        <f t="shared" si="134"/>
        <v>45441</v>
      </c>
      <c r="K1443" s="26" t="str">
        <f t="shared" si="135"/>
        <v>Basic</v>
      </c>
      <c r="L1443" s="26" t="str">
        <f t="shared" si="136"/>
        <v>Monthly</v>
      </c>
      <c r="M1443" s="26">
        <f t="shared" si="137"/>
        <v>44593</v>
      </c>
      <c r="N1443" s="26">
        <f t="shared" si="138"/>
        <v>44743</v>
      </c>
      <c r="O1443" s="26">
        <f t="shared" si="138"/>
        <v>44774</v>
      </c>
      <c r="P1443" t="str">
        <f>IF(AND('Customer LTV'!$D$5&gt;=$N1443,'Customer LTV'!$D$5&lt;$O1443),"Y","N")</f>
        <v>N</v>
      </c>
      <c r="Q1443" t="str">
        <f>IF(AND('Customer LTV'!$D$6&gt;=$N1443,'Customer LTV'!$D$6&lt;$O1443),"Y","N")</f>
        <v>N</v>
      </c>
      <c r="R1443" t="str">
        <f>INDEX(customers!$F:$F,MATCH(subscriptions!$B1443,customers!$A:$A,0))</f>
        <v>Healthcare</v>
      </c>
      <c r="S1443" t="str">
        <f>INDEX(customers!$I:$I,MATCH(subscriptions!$B1443,customers!$A:$A,0))</f>
        <v>Social Media</v>
      </c>
    </row>
    <row r="1444" spans="1:19" x14ac:dyDescent="0.25">
      <c r="A1444" t="s">
        <v>2271</v>
      </c>
      <c r="B1444" t="s">
        <v>2255</v>
      </c>
      <c r="C1444" t="s">
        <v>18</v>
      </c>
      <c r="D1444" t="s">
        <v>4</v>
      </c>
      <c r="E1444" s="26">
        <v>44790</v>
      </c>
      <c r="F1444" s="26">
        <v>44820</v>
      </c>
      <c r="G1444" t="s">
        <v>53</v>
      </c>
      <c r="H1444">
        <v>135</v>
      </c>
      <c r="I1444" s="26">
        <f t="shared" si="133"/>
        <v>44604</v>
      </c>
      <c r="J1444" s="26">
        <f t="shared" si="134"/>
        <v>45441</v>
      </c>
      <c r="K1444" s="26" t="str">
        <f t="shared" si="135"/>
        <v>Basic</v>
      </c>
      <c r="L1444" s="26" t="str">
        <f t="shared" si="136"/>
        <v>Monthly</v>
      </c>
      <c r="M1444" s="26">
        <f t="shared" si="137"/>
        <v>44593</v>
      </c>
      <c r="N1444" s="26">
        <f t="shared" si="138"/>
        <v>44774</v>
      </c>
      <c r="O1444" s="26">
        <f t="shared" si="138"/>
        <v>44805</v>
      </c>
      <c r="P1444" t="str">
        <f>IF(AND('Customer LTV'!$D$5&gt;=$N1444,'Customer LTV'!$D$5&lt;$O1444),"Y","N")</f>
        <v>N</v>
      </c>
      <c r="Q1444" t="str">
        <f>IF(AND('Customer LTV'!$D$6&gt;=$N1444,'Customer LTV'!$D$6&lt;$O1444),"Y","N")</f>
        <v>N</v>
      </c>
      <c r="R1444" t="str">
        <f>INDEX(customers!$F:$F,MATCH(subscriptions!$B1444,customers!$A:$A,0))</f>
        <v>Healthcare</v>
      </c>
      <c r="S1444" t="str">
        <f>INDEX(customers!$I:$I,MATCH(subscriptions!$B1444,customers!$A:$A,0))</f>
        <v>Social Media</v>
      </c>
    </row>
    <row r="1445" spans="1:19" x14ac:dyDescent="0.25">
      <c r="A1445" t="s">
        <v>2273</v>
      </c>
      <c r="B1445" t="s">
        <v>2255</v>
      </c>
      <c r="C1445" t="s">
        <v>18</v>
      </c>
      <c r="D1445" t="s">
        <v>4</v>
      </c>
      <c r="E1445" s="26">
        <v>44821</v>
      </c>
      <c r="F1445" s="26">
        <v>44851</v>
      </c>
      <c r="G1445" t="s">
        <v>54</v>
      </c>
      <c r="H1445">
        <v>135</v>
      </c>
      <c r="I1445" s="26">
        <f t="shared" si="133"/>
        <v>44604</v>
      </c>
      <c r="J1445" s="26">
        <f t="shared" si="134"/>
        <v>45441</v>
      </c>
      <c r="K1445" s="26" t="str">
        <f t="shared" si="135"/>
        <v>Basic</v>
      </c>
      <c r="L1445" s="26" t="str">
        <f t="shared" si="136"/>
        <v>Monthly</v>
      </c>
      <c r="M1445" s="26">
        <f t="shared" si="137"/>
        <v>44593</v>
      </c>
      <c r="N1445" s="26">
        <f t="shared" si="138"/>
        <v>44805</v>
      </c>
      <c r="O1445" s="26">
        <f t="shared" si="138"/>
        <v>44835</v>
      </c>
      <c r="P1445" t="str">
        <f>IF(AND('Customer LTV'!$D$5&gt;=$N1445,'Customer LTV'!$D$5&lt;$O1445),"Y","N")</f>
        <v>N</v>
      </c>
      <c r="Q1445" t="str">
        <f>IF(AND('Customer LTV'!$D$6&gt;=$N1445,'Customer LTV'!$D$6&lt;$O1445),"Y","N")</f>
        <v>N</v>
      </c>
      <c r="R1445" t="str">
        <f>INDEX(customers!$F:$F,MATCH(subscriptions!$B1445,customers!$A:$A,0))</f>
        <v>Healthcare</v>
      </c>
      <c r="S1445" t="str">
        <f>INDEX(customers!$I:$I,MATCH(subscriptions!$B1445,customers!$A:$A,0))</f>
        <v>Social Media</v>
      </c>
    </row>
    <row r="1446" spans="1:19" x14ac:dyDescent="0.25">
      <c r="A1446" t="s">
        <v>2276</v>
      </c>
      <c r="B1446" t="s">
        <v>2255</v>
      </c>
      <c r="C1446" t="s">
        <v>17</v>
      </c>
      <c r="D1446" t="s">
        <v>4</v>
      </c>
      <c r="E1446" s="26">
        <v>44852</v>
      </c>
      <c r="F1446" s="26">
        <v>44882</v>
      </c>
      <c r="G1446" t="s">
        <v>53</v>
      </c>
      <c r="H1446">
        <v>75</v>
      </c>
      <c r="I1446" s="26">
        <f t="shared" si="133"/>
        <v>44604</v>
      </c>
      <c r="J1446" s="26">
        <f t="shared" si="134"/>
        <v>45441</v>
      </c>
      <c r="K1446" s="26" t="str">
        <f t="shared" si="135"/>
        <v>Basic</v>
      </c>
      <c r="L1446" s="26" t="str">
        <f t="shared" si="136"/>
        <v>Monthly</v>
      </c>
      <c r="M1446" s="26">
        <f t="shared" si="137"/>
        <v>44593</v>
      </c>
      <c r="N1446" s="26">
        <f t="shared" si="138"/>
        <v>44835</v>
      </c>
      <c r="O1446" s="26">
        <f t="shared" si="138"/>
        <v>44866</v>
      </c>
      <c r="P1446" t="str">
        <f>IF(AND('Customer LTV'!$D$5&gt;=$N1446,'Customer LTV'!$D$5&lt;$O1446),"Y","N")</f>
        <v>N</v>
      </c>
      <c r="Q1446" t="str">
        <f>IF(AND('Customer LTV'!$D$6&gt;=$N1446,'Customer LTV'!$D$6&lt;$O1446),"Y","N")</f>
        <v>N</v>
      </c>
      <c r="R1446" t="str">
        <f>INDEX(customers!$F:$F,MATCH(subscriptions!$B1446,customers!$A:$A,0))</f>
        <v>Healthcare</v>
      </c>
      <c r="S1446" t="str">
        <f>INDEX(customers!$I:$I,MATCH(subscriptions!$B1446,customers!$A:$A,0))</f>
        <v>Social Media</v>
      </c>
    </row>
    <row r="1447" spans="1:19" x14ac:dyDescent="0.25">
      <c r="A1447" t="s">
        <v>2278</v>
      </c>
      <c r="B1447" t="s">
        <v>2255</v>
      </c>
      <c r="C1447" t="s">
        <v>17</v>
      </c>
      <c r="D1447" t="s">
        <v>4</v>
      </c>
      <c r="E1447" s="26">
        <v>44883</v>
      </c>
      <c r="F1447" s="26">
        <v>44913</v>
      </c>
      <c r="G1447" t="s">
        <v>53</v>
      </c>
      <c r="H1447">
        <v>75</v>
      </c>
      <c r="I1447" s="26">
        <f t="shared" si="133"/>
        <v>44604</v>
      </c>
      <c r="J1447" s="26">
        <f t="shared" si="134"/>
        <v>45441</v>
      </c>
      <c r="K1447" s="26" t="str">
        <f t="shared" si="135"/>
        <v>Basic</v>
      </c>
      <c r="L1447" s="26" t="str">
        <f t="shared" si="136"/>
        <v>Monthly</v>
      </c>
      <c r="M1447" s="26">
        <f t="shared" si="137"/>
        <v>44593</v>
      </c>
      <c r="N1447" s="26">
        <f t="shared" si="138"/>
        <v>44866</v>
      </c>
      <c r="O1447" s="26">
        <f t="shared" si="138"/>
        <v>44896</v>
      </c>
      <c r="P1447" t="str">
        <f>IF(AND('Customer LTV'!$D$5&gt;=$N1447,'Customer LTV'!$D$5&lt;$O1447),"Y","N")</f>
        <v>N</v>
      </c>
      <c r="Q1447" t="str">
        <f>IF(AND('Customer LTV'!$D$6&gt;=$N1447,'Customer LTV'!$D$6&lt;$O1447),"Y","N")</f>
        <v>N</v>
      </c>
      <c r="R1447" t="str">
        <f>INDEX(customers!$F:$F,MATCH(subscriptions!$B1447,customers!$A:$A,0))</f>
        <v>Healthcare</v>
      </c>
      <c r="S1447" t="str">
        <f>INDEX(customers!$I:$I,MATCH(subscriptions!$B1447,customers!$A:$A,0))</f>
        <v>Social Media</v>
      </c>
    </row>
    <row r="1448" spans="1:19" x14ac:dyDescent="0.25">
      <c r="A1448" t="s">
        <v>2281</v>
      </c>
      <c r="B1448" t="s">
        <v>2255</v>
      </c>
      <c r="C1448" t="s">
        <v>17</v>
      </c>
      <c r="D1448" t="s">
        <v>4</v>
      </c>
      <c r="E1448" s="26">
        <v>44914</v>
      </c>
      <c r="F1448" s="26">
        <v>44944</v>
      </c>
      <c r="G1448" t="s">
        <v>53</v>
      </c>
      <c r="H1448">
        <v>75</v>
      </c>
      <c r="I1448" s="26">
        <f t="shared" si="133"/>
        <v>44604</v>
      </c>
      <c r="J1448" s="26">
        <f t="shared" si="134"/>
        <v>45441</v>
      </c>
      <c r="K1448" s="26" t="str">
        <f t="shared" si="135"/>
        <v>Basic</v>
      </c>
      <c r="L1448" s="26" t="str">
        <f t="shared" si="136"/>
        <v>Monthly</v>
      </c>
      <c r="M1448" s="26">
        <f t="shared" si="137"/>
        <v>44593</v>
      </c>
      <c r="N1448" s="26">
        <f t="shared" si="138"/>
        <v>44896</v>
      </c>
      <c r="O1448" s="26">
        <f t="shared" si="138"/>
        <v>44927</v>
      </c>
      <c r="P1448" t="str">
        <f>IF(AND('Customer LTV'!$D$5&gt;=$N1448,'Customer LTV'!$D$5&lt;$O1448),"Y","N")</f>
        <v>N</v>
      </c>
      <c r="Q1448" t="str">
        <f>IF(AND('Customer LTV'!$D$6&gt;=$N1448,'Customer LTV'!$D$6&lt;$O1448),"Y","N")</f>
        <v>N</v>
      </c>
      <c r="R1448" t="str">
        <f>INDEX(customers!$F:$F,MATCH(subscriptions!$B1448,customers!$A:$A,0))</f>
        <v>Healthcare</v>
      </c>
      <c r="S1448" t="str">
        <f>INDEX(customers!$I:$I,MATCH(subscriptions!$B1448,customers!$A:$A,0))</f>
        <v>Social Media</v>
      </c>
    </row>
    <row r="1449" spans="1:19" x14ac:dyDescent="0.25">
      <c r="A1449" t="s">
        <v>2283</v>
      </c>
      <c r="B1449" t="s">
        <v>2255</v>
      </c>
      <c r="C1449" t="s">
        <v>17</v>
      </c>
      <c r="D1449" t="s">
        <v>4</v>
      </c>
      <c r="E1449" s="26">
        <v>44945</v>
      </c>
      <c r="F1449" s="26">
        <v>44975</v>
      </c>
      <c r="G1449" t="s">
        <v>53</v>
      </c>
      <c r="H1449">
        <v>75</v>
      </c>
      <c r="I1449" s="26">
        <f t="shared" si="133"/>
        <v>44604</v>
      </c>
      <c r="J1449" s="26">
        <f t="shared" si="134"/>
        <v>45441</v>
      </c>
      <c r="K1449" s="26" t="str">
        <f t="shared" si="135"/>
        <v>Basic</v>
      </c>
      <c r="L1449" s="26" t="str">
        <f t="shared" si="136"/>
        <v>Monthly</v>
      </c>
      <c r="M1449" s="26">
        <f t="shared" si="137"/>
        <v>44593</v>
      </c>
      <c r="N1449" s="26">
        <f t="shared" si="138"/>
        <v>44927</v>
      </c>
      <c r="O1449" s="26">
        <f t="shared" si="138"/>
        <v>44958</v>
      </c>
      <c r="P1449" t="str">
        <f>IF(AND('Customer LTV'!$D$5&gt;=$N1449,'Customer LTV'!$D$5&lt;$O1449),"Y","N")</f>
        <v>Y</v>
      </c>
      <c r="Q1449" t="str">
        <f>IF(AND('Customer LTV'!$D$6&gt;=$N1449,'Customer LTV'!$D$6&lt;$O1449),"Y","N")</f>
        <v>N</v>
      </c>
      <c r="R1449" t="str">
        <f>INDEX(customers!$F:$F,MATCH(subscriptions!$B1449,customers!$A:$A,0))</f>
        <v>Healthcare</v>
      </c>
      <c r="S1449" t="str">
        <f>INDEX(customers!$I:$I,MATCH(subscriptions!$B1449,customers!$A:$A,0))</f>
        <v>Social Media</v>
      </c>
    </row>
    <row r="1450" spans="1:19" x14ac:dyDescent="0.25">
      <c r="A1450" t="s">
        <v>2285</v>
      </c>
      <c r="B1450" t="s">
        <v>2255</v>
      </c>
      <c r="C1450" t="s">
        <v>17</v>
      </c>
      <c r="D1450" t="s">
        <v>4</v>
      </c>
      <c r="E1450" s="26">
        <v>44976</v>
      </c>
      <c r="F1450" s="26">
        <v>45006</v>
      </c>
      <c r="G1450" t="s">
        <v>53</v>
      </c>
      <c r="H1450">
        <v>75</v>
      </c>
      <c r="I1450" s="26">
        <f t="shared" si="133"/>
        <v>44604</v>
      </c>
      <c r="J1450" s="26">
        <f t="shared" si="134"/>
        <v>45441</v>
      </c>
      <c r="K1450" s="26" t="str">
        <f t="shared" si="135"/>
        <v>Basic</v>
      </c>
      <c r="L1450" s="26" t="str">
        <f t="shared" si="136"/>
        <v>Monthly</v>
      </c>
      <c r="M1450" s="26">
        <f t="shared" si="137"/>
        <v>44593</v>
      </c>
      <c r="N1450" s="26">
        <f t="shared" si="138"/>
        <v>44958</v>
      </c>
      <c r="O1450" s="26">
        <f t="shared" si="138"/>
        <v>44986</v>
      </c>
      <c r="P1450" t="str">
        <f>IF(AND('Customer LTV'!$D$5&gt;=$N1450,'Customer LTV'!$D$5&lt;$O1450),"Y","N")</f>
        <v>N</v>
      </c>
      <c r="Q1450" t="str">
        <f>IF(AND('Customer LTV'!$D$6&gt;=$N1450,'Customer LTV'!$D$6&lt;$O1450),"Y","N")</f>
        <v>N</v>
      </c>
      <c r="R1450" t="str">
        <f>INDEX(customers!$F:$F,MATCH(subscriptions!$B1450,customers!$A:$A,0))</f>
        <v>Healthcare</v>
      </c>
      <c r="S1450" t="str">
        <f>INDEX(customers!$I:$I,MATCH(subscriptions!$B1450,customers!$A:$A,0))</f>
        <v>Social Media</v>
      </c>
    </row>
    <row r="1451" spans="1:19" x14ac:dyDescent="0.25">
      <c r="A1451" t="s">
        <v>2288</v>
      </c>
      <c r="B1451" t="s">
        <v>2255</v>
      </c>
      <c r="C1451" t="s">
        <v>17</v>
      </c>
      <c r="D1451" t="s">
        <v>4</v>
      </c>
      <c r="E1451" s="26">
        <v>45007</v>
      </c>
      <c r="F1451" s="26">
        <v>45037</v>
      </c>
      <c r="G1451" t="s">
        <v>53</v>
      </c>
      <c r="H1451">
        <v>75</v>
      </c>
      <c r="I1451" s="26">
        <f t="shared" si="133"/>
        <v>44604</v>
      </c>
      <c r="J1451" s="26">
        <f t="shared" si="134"/>
        <v>45441</v>
      </c>
      <c r="K1451" s="26" t="str">
        <f t="shared" si="135"/>
        <v>Basic</v>
      </c>
      <c r="L1451" s="26" t="str">
        <f t="shared" si="136"/>
        <v>Monthly</v>
      </c>
      <c r="M1451" s="26">
        <f t="shared" si="137"/>
        <v>44593</v>
      </c>
      <c r="N1451" s="26">
        <f t="shared" si="138"/>
        <v>44986</v>
      </c>
      <c r="O1451" s="26">
        <f t="shared" si="138"/>
        <v>45017</v>
      </c>
      <c r="P1451" t="str">
        <f>IF(AND('Customer LTV'!$D$5&gt;=$N1451,'Customer LTV'!$D$5&lt;$O1451),"Y","N")</f>
        <v>N</v>
      </c>
      <c r="Q1451" t="str">
        <f>IF(AND('Customer LTV'!$D$6&gt;=$N1451,'Customer LTV'!$D$6&lt;$O1451),"Y","N")</f>
        <v>N</v>
      </c>
      <c r="R1451" t="str">
        <f>INDEX(customers!$F:$F,MATCH(subscriptions!$B1451,customers!$A:$A,0))</f>
        <v>Healthcare</v>
      </c>
      <c r="S1451" t="str">
        <f>INDEX(customers!$I:$I,MATCH(subscriptions!$B1451,customers!$A:$A,0))</f>
        <v>Social Media</v>
      </c>
    </row>
    <row r="1452" spans="1:19" x14ac:dyDescent="0.25">
      <c r="A1452" t="s">
        <v>2290</v>
      </c>
      <c r="B1452" t="s">
        <v>2255</v>
      </c>
      <c r="C1452" t="s">
        <v>17</v>
      </c>
      <c r="D1452" t="s">
        <v>4</v>
      </c>
      <c r="E1452" s="26">
        <v>45038</v>
      </c>
      <c r="F1452" s="26">
        <v>45068</v>
      </c>
      <c r="G1452" t="s">
        <v>55</v>
      </c>
      <c r="H1452">
        <v>75</v>
      </c>
      <c r="I1452" s="26">
        <f t="shared" si="133"/>
        <v>44604</v>
      </c>
      <c r="J1452" s="26">
        <f t="shared" si="134"/>
        <v>45441</v>
      </c>
      <c r="K1452" s="26" t="str">
        <f t="shared" si="135"/>
        <v>Basic</v>
      </c>
      <c r="L1452" s="26" t="str">
        <f t="shared" si="136"/>
        <v>Monthly</v>
      </c>
      <c r="M1452" s="26">
        <f t="shared" si="137"/>
        <v>44593</v>
      </c>
      <c r="N1452" s="26">
        <f t="shared" si="138"/>
        <v>45017</v>
      </c>
      <c r="O1452" s="26">
        <f t="shared" si="138"/>
        <v>45047</v>
      </c>
      <c r="P1452" t="str">
        <f>IF(AND('Customer LTV'!$D$5&gt;=$N1452,'Customer LTV'!$D$5&lt;$O1452),"Y","N")</f>
        <v>N</v>
      </c>
      <c r="Q1452" t="str">
        <f>IF(AND('Customer LTV'!$D$6&gt;=$N1452,'Customer LTV'!$D$6&lt;$O1452),"Y","N")</f>
        <v>N</v>
      </c>
      <c r="R1452" t="str">
        <f>INDEX(customers!$F:$F,MATCH(subscriptions!$B1452,customers!$A:$A,0))</f>
        <v>Healthcare</v>
      </c>
      <c r="S1452" t="str">
        <f>INDEX(customers!$I:$I,MATCH(subscriptions!$B1452,customers!$A:$A,0))</f>
        <v>Social Media</v>
      </c>
    </row>
    <row r="1453" spans="1:19" x14ac:dyDescent="0.25">
      <c r="A1453" t="s">
        <v>2293</v>
      </c>
      <c r="B1453" t="s">
        <v>2255</v>
      </c>
      <c r="C1453" t="s">
        <v>18</v>
      </c>
      <c r="D1453" t="s">
        <v>4</v>
      </c>
      <c r="E1453" s="26">
        <v>45069</v>
      </c>
      <c r="F1453" s="26">
        <v>45099</v>
      </c>
      <c r="G1453" t="s">
        <v>53</v>
      </c>
      <c r="H1453">
        <v>135</v>
      </c>
      <c r="I1453" s="26">
        <f t="shared" si="133"/>
        <v>44604</v>
      </c>
      <c r="J1453" s="26">
        <f t="shared" si="134"/>
        <v>45441</v>
      </c>
      <c r="K1453" s="26" t="str">
        <f t="shared" si="135"/>
        <v>Basic</v>
      </c>
      <c r="L1453" s="26" t="str">
        <f t="shared" si="136"/>
        <v>Monthly</v>
      </c>
      <c r="M1453" s="26">
        <f t="shared" si="137"/>
        <v>44593</v>
      </c>
      <c r="N1453" s="26">
        <f t="shared" si="138"/>
        <v>45047</v>
      </c>
      <c r="O1453" s="26">
        <f t="shared" si="138"/>
        <v>45078</v>
      </c>
      <c r="P1453" t="str">
        <f>IF(AND('Customer LTV'!$D$5&gt;=$N1453,'Customer LTV'!$D$5&lt;$O1453),"Y","N")</f>
        <v>N</v>
      </c>
      <c r="Q1453" t="str">
        <f>IF(AND('Customer LTV'!$D$6&gt;=$N1453,'Customer LTV'!$D$6&lt;$O1453),"Y","N")</f>
        <v>N</v>
      </c>
      <c r="R1453" t="str">
        <f>INDEX(customers!$F:$F,MATCH(subscriptions!$B1453,customers!$A:$A,0))</f>
        <v>Healthcare</v>
      </c>
      <c r="S1453" t="str">
        <f>INDEX(customers!$I:$I,MATCH(subscriptions!$B1453,customers!$A:$A,0))</f>
        <v>Social Media</v>
      </c>
    </row>
    <row r="1454" spans="1:19" x14ac:dyDescent="0.25">
      <c r="A1454" t="s">
        <v>2295</v>
      </c>
      <c r="B1454" t="s">
        <v>2255</v>
      </c>
      <c r="C1454" t="s">
        <v>18</v>
      </c>
      <c r="D1454" t="s">
        <v>4</v>
      </c>
      <c r="E1454" s="26">
        <v>45100</v>
      </c>
      <c r="F1454" s="26">
        <v>45130</v>
      </c>
      <c r="G1454" t="s">
        <v>53</v>
      </c>
      <c r="H1454">
        <v>135</v>
      </c>
      <c r="I1454" s="26">
        <f t="shared" si="133"/>
        <v>44604</v>
      </c>
      <c r="J1454" s="26">
        <f t="shared" si="134"/>
        <v>45441</v>
      </c>
      <c r="K1454" s="26" t="str">
        <f t="shared" si="135"/>
        <v>Basic</v>
      </c>
      <c r="L1454" s="26" t="str">
        <f t="shared" si="136"/>
        <v>Monthly</v>
      </c>
      <c r="M1454" s="26">
        <f t="shared" si="137"/>
        <v>44593</v>
      </c>
      <c r="N1454" s="26">
        <f t="shared" si="138"/>
        <v>45078</v>
      </c>
      <c r="O1454" s="26">
        <f t="shared" si="138"/>
        <v>45108</v>
      </c>
      <c r="P1454" t="str">
        <f>IF(AND('Customer LTV'!$D$5&gt;=$N1454,'Customer LTV'!$D$5&lt;$O1454),"Y","N")</f>
        <v>N</v>
      </c>
      <c r="Q1454" t="str">
        <f>IF(AND('Customer LTV'!$D$6&gt;=$N1454,'Customer LTV'!$D$6&lt;$O1454),"Y","N")</f>
        <v>N</v>
      </c>
      <c r="R1454" t="str">
        <f>INDEX(customers!$F:$F,MATCH(subscriptions!$B1454,customers!$A:$A,0))</f>
        <v>Healthcare</v>
      </c>
      <c r="S1454" t="str">
        <f>INDEX(customers!$I:$I,MATCH(subscriptions!$B1454,customers!$A:$A,0))</f>
        <v>Social Media</v>
      </c>
    </row>
    <row r="1455" spans="1:19" x14ac:dyDescent="0.25">
      <c r="A1455" t="s">
        <v>2298</v>
      </c>
      <c r="B1455" t="s">
        <v>2255</v>
      </c>
      <c r="C1455" t="s">
        <v>18</v>
      </c>
      <c r="D1455" t="s">
        <v>4</v>
      </c>
      <c r="E1455" s="26">
        <v>45131</v>
      </c>
      <c r="F1455" s="26">
        <v>45161</v>
      </c>
      <c r="G1455" t="s">
        <v>53</v>
      </c>
      <c r="H1455">
        <v>135</v>
      </c>
      <c r="I1455" s="26">
        <f t="shared" si="133"/>
        <v>44604</v>
      </c>
      <c r="J1455" s="26">
        <f t="shared" si="134"/>
        <v>45441</v>
      </c>
      <c r="K1455" s="26" t="str">
        <f t="shared" si="135"/>
        <v>Basic</v>
      </c>
      <c r="L1455" s="26" t="str">
        <f t="shared" si="136"/>
        <v>Monthly</v>
      </c>
      <c r="M1455" s="26">
        <f t="shared" si="137"/>
        <v>44593</v>
      </c>
      <c r="N1455" s="26">
        <f t="shared" si="138"/>
        <v>45108</v>
      </c>
      <c r="O1455" s="26">
        <f t="shared" si="138"/>
        <v>45139</v>
      </c>
      <c r="P1455" t="str">
        <f>IF(AND('Customer LTV'!$D$5&gt;=$N1455,'Customer LTV'!$D$5&lt;$O1455),"Y","N")</f>
        <v>N</v>
      </c>
      <c r="Q1455" t="str">
        <f>IF(AND('Customer LTV'!$D$6&gt;=$N1455,'Customer LTV'!$D$6&lt;$O1455),"Y","N")</f>
        <v>N</v>
      </c>
      <c r="R1455" t="str">
        <f>INDEX(customers!$F:$F,MATCH(subscriptions!$B1455,customers!$A:$A,0))</f>
        <v>Healthcare</v>
      </c>
      <c r="S1455" t="str">
        <f>INDEX(customers!$I:$I,MATCH(subscriptions!$B1455,customers!$A:$A,0))</f>
        <v>Social Media</v>
      </c>
    </row>
    <row r="1456" spans="1:19" x14ac:dyDescent="0.25">
      <c r="A1456" t="s">
        <v>2300</v>
      </c>
      <c r="B1456" t="s">
        <v>2255</v>
      </c>
      <c r="C1456" t="s">
        <v>18</v>
      </c>
      <c r="D1456" t="s">
        <v>4</v>
      </c>
      <c r="E1456" s="26">
        <v>45162</v>
      </c>
      <c r="F1456" s="26">
        <v>45192</v>
      </c>
      <c r="G1456" t="s">
        <v>53</v>
      </c>
      <c r="H1456">
        <v>135</v>
      </c>
      <c r="I1456" s="26">
        <f t="shared" si="133"/>
        <v>44604</v>
      </c>
      <c r="J1456" s="26">
        <f t="shared" si="134"/>
        <v>45441</v>
      </c>
      <c r="K1456" s="26" t="str">
        <f t="shared" si="135"/>
        <v>Basic</v>
      </c>
      <c r="L1456" s="26" t="str">
        <f t="shared" si="136"/>
        <v>Monthly</v>
      </c>
      <c r="M1456" s="26">
        <f t="shared" si="137"/>
        <v>44593</v>
      </c>
      <c r="N1456" s="26">
        <f t="shared" si="138"/>
        <v>45139</v>
      </c>
      <c r="O1456" s="26">
        <f t="shared" si="138"/>
        <v>45170</v>
      </c>
      <c r="P1456" t="str">
        <f>IF(AND('Customer LTV'!$D$5&gt;=$N1456,'Customer LTV'!$D$5&lt;$O1456),"Y","N")</f>
        <v>N</v>
      </c>
      <c r="Q1456" t="str">
        <f>IF(AND('Customer LTV'!$D$6&gt;=$N1456,'Customer LTV'!$D$6&lt;$O1456),"Y","N")</f>
        <v>N</v>
      </c>
      <c r="R1456" t="str">
        <f>INDEX(customers!$F:$F,MATCH(subscriptions!$B1456,customers!$A:$A,0))</f>
        <v>Healthcare</v>
      </c>
      <c r="S1456" t="str">
        <f>INDEX(customers!$I:$I,MATCH(subscriptions!$B1456,customers!$A:$A,0))</f>
        <v>Social Media</v>
      </c>
    </row>
    <row r="1457" spans="1:19" x14ac:dyDescent="0.25">
      <c r="A1457" t="s">
        <v>2302</v>
      </c>
      <c r="B1457" t="s">
        <v>2255</v>
      </c>
      <c r="C1457" t="s">
        <v>18</v>
      </c>
      <c r="D1457" t="s">
        <v>4</v>
      </c>
      <c r="E1457" s="26">
        <v>45193</v>
      </c>
      <c r="F1457" s="26">
        <v>45223</v>
      </c>
      <c r="G1457" t="s">
        <v>53</v>
      </c>
      <c r="H1457">
        <v>135</v>
      </c>
      <c r="I1457" s="26">
        <f t="shared" si="133"/>
        <v>44604</v>
      </c>
      <c r="J1457" s="26">
        <f t="shared" si="134"/>
        <v>45441</v>
      </c>
      <c r="K1457" s="26" t="str">
        <f t="shared" si="135"/>
        <v>Basic</v>
      </c>
      <c r="L1457" s="26" t="str">
        <f t="shared" si="136"/>
        <v>Monthly</v>
      </c>
      <c r="M1457" s="26">
        <f t="shared" si="137"/>
        <v>44593</v>
      </c>
      <c r="N1457" s="26">
        <f t="shared" si="138"/>
        <v>45170</v>
      </c>
      <c r="O1457" s="26">
        <f t="shared" si="138"/>
        <v>45200</v>
      </c>
      <c r="P1457" t="str">
        <f>IF(AND('Customer LTV'!$D$5&gt;=$N1457,'Customer LTV'!$D$5&lt;$O1457),"Y","N")</f>
        <v>N</v>
      </c>
      <c r="Q1457" t="str">
        <f>IF(AND('Customer LTV'!$D$6&gt;=$N1457,'Customer LTV'!$D$6&lt;$O1457),"Y","N")</f>
        <v>N</v>
      </c>
      <c r="R1457" t="str">
        <f>INDEX(customers!$F:$F,MATCH(subscriptions!$B1457,customers!$A:$A,0))</f>
        <v>Healthcare</v>
      </c>
      <c r="S1457" t="str">
        <f>INDEX(customers!$I:$I,MATCH(subscriptions!$B1457,customers!$A:$A,0))</f>
        <v>Social Media</v>
      </c>
    </row>
    <row r="1458" spans="1:19" x14ac:dyDescent="0.25">
      <c r="A1458" t="s">
        <v>2305</v>
      </c>
      <c r="B1458" t="s">
        <v>2255</v>
      </c>
      <c r="C1458" t="s">
        <v>18</v>
      </c>
      <c r="D1458" t="s">
        <v>4</v>
      </c>
      <c r="E1458" s="26">
        <v>45224</v>
      </c>
      <c r="F1458" s="26">
        <v>45254</v>
      </c>
      <c r="G1458" t="s">
        <v>53</v>
      </c>
      <c r="H1458">
        <v>135</v>
      </c>
      <c r="I1458" s="26">
        <f t="shared" si="133"/>
        <v>44604</v>
      </c>
      <c r="J1458" s="26">
        <f t="shared" si="134"/>
        <v>45441</v>
      </c>
      <c r="K1458" s="26" t="str">
        <f t="shared" si="135"/>
        <v>Basic</v>
      </c>
      <c r="L1458" s="26" t="str">
        <f t="shared" si="136"/>
        <v>Monthly</v>
      </c>
      <c r="M1458" s="26">
        <f t="shared" si="137"/>
        <v>44593</v>
      </c>
      <c r="N1458" s="26">
        <f t="shared" si="138"/>
        <v>45200</v>
      </c>
      <c r="O1458" s="26">
        <f t="shared" si="138"/>
        <v>45231</v>
      </c>
      <c r="P1458" t="str">
        <f>IF(AND('Customer LTV'!$D$5&gt;=$N1458,'Customer LTV'!$D$5&lt;$O1458),"Y","N")</f>
        <v>N</v>
      </c>
      <c r="Q1458" t="str">
        <f>IF(AND('Customer LTV'!$D$6&gt;=$N1458,'Customer LTV'!$D$6&lt;$O1458),"Y","N")</f>
        <v>N</v>
      </c>
      <c r="R1458" t="str">
        <f>INDEX(customers!$F:$F,MATCH(subscriptions!$B1458,customers!$A:$A,0))</f>
        <v>Healthcare</v>
      </c>
      <c r="S1458" t="str">
        <f>INDEX(customers!$I:$I,MATCH(subscriptions!$B1458,customers!$A:$A,0))</f>
        <v>Social Media</v>
      </c>
    </row>
    <row r="1459" spans="1:19" x14ac:dyDescent="0.25">
      <c r="A1459" t="s">
        <v>2307</v>
      </c>
      <c r="B1459" t="s">
        <v>2255</v>
      </c>
      <c r="C1459" t="s">
        <v>18</v>
      </c>
      <c r="D1459" t="s">
        <v>4</v>
      </c>
      <c r="E1459" s="26">
        <v>45255</v>
      </c>
      <c r="F1459" s="26">
        <v>45285</v>
      </c>
      <c r="G1459" t="s">
        <v>53</v>
      </c>
      <c r="H1459">
        <v>135</v>
      </c>
      <c r="I1459" s="26">
        <f t="shared" si="133"/>
        <v>44604</v>
      </c>
      <c r="J1459" s="26">
        <f t="shared" si="134"/>
        <v>45441</v>
      </c>
      <c r="K1459" s="26" t="str">
        <f t="shared" si="135"/>
        <v>Basic</v>
      </c>
      <c r="L1459" s="26" t="str">
        <f t="shared" si="136"/>
        <v>Monthly</v>
      </c>
      <c r="M1459" s="26">
        <f t="shared" si="137"/>
        <v>44593</v>
      </c>
      <c r="N1459" s="26">
        <f t="shared" si="138"/>
        <v>45231</v>
      </c>
      <c r="O1459" s="26">
        <f t="shared" si="138"/>
        <v>45261</v>
      </c>
      <c r="P1459" t="str">
        <f>IF(AND('Customer LTV'!$D$5&gt;=$N1459,'Customer LTV'!$D$5&lt;$O1459),"Y","N")</f>
        <v>N</v>
      </c>
      <c r="Q1459" t="str">
        <f>IF(AND('Customer LTV'!$D$6&gt;=$N1459,'Customer LTV'!$D$6&lt;$O1459),"Y","N")</f>
        <v>N</v>
      </c>
      <c r="R1459" t="str">
        <f>INDEX(customers!$F:$F,MATCH(subscriptions!$B1459,customers!$A:$A,0))</f>
        <v>Healthcare</v>
      </c>
      <c r="S1459" t="str">
        <f>INDEX(customers!$I:$I,MATCH(subscriptions!$B1459,customers!$A:$A,0))</f>
        <v>Social Media</v>
      </c>
    </row>
    <row r="1460" spans="1:19" x14ac:dyDescent="0.25">
      <c r="A1460" t="s">
        <v>2310</v>
      </c>
      <c r="B1460" t="s">
        <v>2255</v>
      </c>
      <c r="C1460" t="s">
        <v>18</v>
      </c>
      <c r="D1460" t="s">
        <v>4</v>
      </c>
      <c r="E1460" s="26">
        <v>45286</v>
      </c>
      <c r="F1460" s="26">
        <v>45316</v>
      </c>
      <c r="G1460" t="s">
        <v>53</v>
      </c>
      <c r="H1460">
        <v>135</v>
      </c>
      <c r="I1460" s="26">
        <f t="shared" si="133"/>
        <v>44604</v>
      </c>
      <c r="J1460" s="26">
        <f t="shared" si="134"/>
        <v>45441</v>
      </c>
      <c r="K1460" s="26" t="str">
        <f t="shared" si="135"/>
        <v>Basic</v>
      </c>
      <c r="L1460" s="26" t="str">
        <f t="shared" si="136"/>
        <v>Monthly</v>
      </c>
      <c r="M1460" s="26">
        <f t="shared" si="137"/>
        <v>44593</v>
      </c>
      <c r="N1460" s="26">
        <f t="shared" si="138"/>
        <v>45261</v>
      </c>
      <c r="O1460" s="26">
        <f t="shared" si="138"/>
        <v>45292</v>
      </c>
      <c r="P1460" t="str">
        <f>IF(AND('Customer LTV'!$D$5&gt;=$N1460,'Customer LTV'!$D$5&lt;$O1460),"Y","N")</f>
        <v>N</v>
      </c>
      <c r="Q1460" t="str">
        <f>IF(AND('Customer LTV'!$D$6&gt;=$N1460,'Customer LTV'!$D$6&lt;$O1460),"Y","N")</f>
        <v>Y</v>
      </c>
      <c r="R1460" t="str">
        <f>INDEX(customers!$F:$F,MATCH(subscriptions!$B1460,customers!$A:$A,0))</f>
        <v>Healthcare</v>
      </c>
      <c r="S1460" t="str">
        <f>INDEX(customers!$I:$I,MATCH(subscriptions!$B1460,customers!$A:$A,0))</f>
        <v>Social Media</v>
      </c>
    </row>
    <row r="1461" spans="1:19" x14ac:dyDescent="0.25">
      <c r="A1461" t="s">
        <v>2312</v>
      </c>
      <c r="B1461" t="s">
        <v>2255</v>
      </c>
      <c r="C1461" t="s">
        <v>18</v>
      </c>
      <c r="D1461" t="s">
        <v>4</v>
      </c>
      <c r="E1461" s="26">
        <v>45317</v>
      </c>
      <c r="F1461" s="26">
        <v>45347</v>
      </c>
      <c r="G1461" t="s">
        <v>53</v>
      </c>
      <c r="H1461">
        <v>135</v>
      </c>
      <c r="I1461" s="26">
        <f t="shared" si="133"/>
        <v>44604</v>
      </c>
      <c r="J1461" s="26">
        <f t="shared" si="134"/>
        <v>45441</v>
      </c>
      <c r="K1461" s="26" t="str">
        <f t="shared" si="135"/>
        <v>Basic</v>
      </c>
      <c r="L1461" s="26" t="str">
        <f t="shared" si="136"/>
        <v>Monthly</v>
      </c>
      <c r="M1461" s="26">
        <f t="shared" si="137"/>
        <v>44593</v>
      </c>
      <c r="N1461" s="26">
        <f t="shared" si="138"/>
        <v>45292</v>
      </c>
      <c r="O1461" s="26">
        <f t="shared" si="138"/>
        <v>45323</v>
      </c>
      <c r="P1461" t="str">
        <f>IF(AND('Customer LTV'!$D$5&gt;=$N1461,'Customer LTV'!$D$5&lt;$O1461),"Y","N")</f>
        <v>N</v>
      </c>
      <c r="Q1461" t="str">
        <f>IF(AND('Customer LTV'!$D$6&gt;=$N1461,'Customer LTV'!$D$6&lt;$O1461),"Y","N")</f>
        <v>N</v>
      </c>
      <c r="R1461" t="str">
        <f>INDEX(customers!$F:$F,MATCH(subscriptions!$B1461,customers!$A:$A,0))</f>
        <v>Healthcare</v>
      </c>
      <c r="S1461" t="str">
        <f>INDEX(customers!$I:$I,MATCH(subscriptions!$B1461,customers!$A:$A,0))</f>
        <v>Social Media</v>
      </c>
    </row>
    <row r="1462" spans="1:19" x14ac:dyDescent="0.25">
      <c r="A1462" t="s">
        <v>2314</v>
      </c>
      <c r="B1462" t="s">
        <v>2255</v>
      </c>
      <c r="C1462" t="s">
        <v>18</v>
      </c>
      <c r="D1462" t="s">
        <v>4</v>
      </c>
      <c r="E1462" s="26">
        <v>45348</v>
      </c>
      <c r="F1462" s="26">
        <v>45378</v>
      </c>
      <c r="G1462" t="s">
        <v>53</v>
      </c>
      <c r="H1462">
        <v>135</v>
      </c>
      <c r="I1462" s="26">
        <f t="shared" si="133"/>
        <v>44604</v>
      </c>
      <c r="J1462" s="26">
        <f t="shared" si="134"/>
        <v>45441</v>
      </c>
      <c r="K1462" s="26" t="str">
        <f t="shared" si="135"/>
        <v>Basic</v>
      </c>
      <c r="L1462" s="26" t="str">
        <f t="shared" si="136"/>
        <v>Monthly</v>
      </c>
      <c r="M1462" s="26">
        <f t="shared" si="137"/>
        <v>44593</v>
      </c>
      <c r="N1462" s="26">
        <f t="shared" si="138"/>
        <v>45323</v>
      </c>
      <c r="O1462" s="26">
        <f t="shared" si="138"/>
        <v>45352</v>
      </c>
      <c r="P1462" t="str">
        <f>IF(AND('Customer LTV'!$D$5&gt;=$N1462,'Customer LTV'!$D$5&lt;$O1462),"Y","N")</f>
        <v>N</v>
      </c>
      <c r="Q1462" t="str">
        <f>IF(AND('Customer LTV'!$D$6&gt;=$N1462,'Customer LTV'!$D$6&lt;$O1462),"Y","N")</f>
        <v>N</v>
      </c>
      <c r="R1462" t="str">
        <f>INDEX(customers!$F:$F,MATCH(subscriptions!$B1462,customers!$A:$A,0))</f>
        <v>Healthcare</v>
      </c>
      <c r="S1462" t="str">
        <f>INDEX(customers!$I:$I,MATCH(subscriptions!$B1462,customers!$A:$A,0))</f>
        <v>Social Media</v>
      </c>
    </row>
    <row r="1463" spans="1:19" x14ac:dyDescent="0.25">
      <c r="A1463" t="s">
        <v>2317</v>
      </c>
      <c r="B1463" t="s">
        <v>2255</v>
      </c>
      <c r="C1463" t="s">
        <v>18</v>
      </c>
      <c r="D1463" t="s">
        <v>4</v>
      </c>
      <c r="E1463" s="26">
        <v>45379</v>
      </c>
      <c r="F1463" s="26">
        <v>45409</v>
      </c>
      <c r="G1463" t="s">
        <v>53</v>
      </c>
      <c r="H1463">
        <v>135</v>
      </c>
      <c r="I1463" s="26">
        <f t="shared" si="133"/>
        <v>44604</v>
      </c>
      <c r="J1463" s="26">
        <f t="shared" si="134"/>
        <v>45441</v>
      </c>
      <c r="K1463" s="26" t="str">
        <f t="shared" si="135"/>
        <v>Basic</v>
      </c>
      <c r="L1463" s="26" t="str">
        <f t="shared" si="136"/>
        <v>Monthly</v>
      </c>
      <c r="M1463" s="26">
        <f t="shared" si="137"/>
        <v>44593</v>
      </c>
      <c r="N1463" s="26">
        <f t="shared" si="138"/>
        <v>45352</v>
      </c>
      <c r="O1463" s="26">
        <f t="shared" si="138"/>
        <v>45383</v>
      </c>
      <c r="P1463" t="str">
        <f>IF(AND('Customer LTV'!$D$5&gt;=$N1463,'Customer LTV'!$D$5&lt;$O1463),"Y","N")</f>
        <v>N</v>
      </c>
      <c r="Q1463" t="str">
        <f>IF(AND('Customer LTV'!$D$6&gt;=$N1463,'Customer LTV'!$D$6&lt;$O1463),"Y","N")</f>
        <v>N</v>
      </c>
      <c r="R1463" t="str">
        <f>INDEX(customers!$F:$F,MATCH(subscriptions!$B1463,customers!$A:$A,0))</f>
        <v>Healthcare</v>
      </c>
      <c r="S1463" t="str">
        <f>INDEX(customers!$I:$I,MATCH(subscriptions!$B1463,customers!$A:$A,0))</f>
        <v>Social Media</v>
      </c>
    </row>
    <row r="1464" spans="1:19" x14ac:dyDescent="0.25">
      <c r="A1464" t="s">
        <v>2319</v>
      </c>
      <c r="B1464" t="s">
        <v>2255</v>
      </c>
      <c r="C1464" t="s">
        <v>18</v>
      </c>
      <c r="D1464" t="s">
        <v>4</v>
      </c>
      <c r="E1464" s="26">
        <v>45410</v>
      </c>
      <c r="F1464" s="26">
        <v>45440</v>
      </c>
      <c r="G1464" t="s">
        <v>53</v>
      </c>
      <c r="H1464">
        <v>135</v>
      </c>
      <c r="I1464" s="26">
        <f t="shared" si="133"/>
        <v>44604</v>
      </c>
      <c r="J1464" s="26">
        <f t="shared" si="134"/>
        <v>45441</v>
      </c>
      <c r="K1464" s="26" t="str">
        <f t="shared" si="135"/>
        <v>Basic</v>
      </c>
      <c r="L1464" s="26" t="str">
        <f t="shared" si="136"/>
        <v>Monthly</v>
      </c>
      <c r="M1464" s="26">
        <f t="shared" si="137"/>
        <v>44593</v>
      </c>
      <c r="N1464" s="26">
        <f t="shared" si="138"/>
        <v>45383</v>
      </c>
      <c r="O1464" s="26">
        <f t="shared" si="138"/>
        <v>45413</v>
      </c>
      <c r="P1464" t="str">
        <f>IF(AND('Customer LTV'!$D$5&gt;=$N1464,'Customer LTV'!$D$5&lt;$O1464),"Y","N")</f>
        <v>N</v>
      </c>
      <c r="Q1464" t="str">
        <f>IF(AND('Customer LTV'!$D$6&gt;=$N1464,'Customer LTV'!$D$6&lt;$O1464),"Y","N")</f>
        <v>N</v>
      </c>
      <c r="R1464" t="str">
        <f>INDEX(customers!$F:$F,MATCH(subscriptions!$B1464,customers!$A:$A,0))</f>
        <v>Healthcare</v>
      </c>
      <c r="S1464" t="str">
        <f>INDEX(customers!$I:$I,MATCH(subscriptions!$B1464,customers!$A:$A,0))</f>
        <v>Social Media</v>
      </c>
    </row>
    <row r="1465" spans="1:19" x14ac:dyDescent="0.25">
      <c r="A1465" t="s">
        <v>2322</v>
      </c>
      <c r="B1465" t="s">
        <v>2255</v>
      </c>
      <c r="C1465" t="s">
        <v>18</v>
      </c>
      <c r="D1465" t="s">
        <v>4</v>
      </c>
      <c r="E1465" s="26">
        <v>45441</v>
      </c>
      <c r="F1465" s="26">
        <v>45456</v>
      </c>
      <c r="G1465" t="s">
        <v>56</v>
      </c>
      <c r="H1465">
        <v>135</v>
      </c>
      <c r="I1465" s="26">
        <f t="shared" si="133"/>
        <v>44604</v>
      </c>
      <c r="J1465" s="26">
        <f t="shared" si="134"/>
        <v>45441</v>
      </c>
      <c r="K1465" s="26" t="str">
        <f t="shared" si="135"/>
        <v>Basic</v>
      </c>
      <c r="L1465" s="26" t="str">
        <f t="shared" si="136"/>
        <v>Monthly</v>
      </c>
      <c r="M1465" s="26">
        <f t="shared" si="137"/>
        <v>44593</v>
      </c>
      <c r="N1465" s="26">
        <f t="shared" si="138"/>
        <v>45413</v>
      </c>
      <c r="O1465" s="26">
        <f t="shared" si="138"/>
        <v>45444</v>
      </c>
      <c r="P1465" t="str">
        <f>IF(AND('Customer LTV'!$D$5&gt;=$N1465,'Customer LTV'!$D$5&lt;$O1465),"Y","N")</f>
        <v>N</v>
      </c>
      <c r="Q1465" t="str">
        <f>IF(AND('Customer LTV'!$D$6&gt;=$N1465,'Customer LTV'!$D$6&lt;$O1465),"Y","N")</f>
        <v>N</v>
      </c>
      <c r="R1465" t="str">
        <f>INDEX(customers!$F:$F,MATCH(subscriptions!$B1465,customers!$A:$A,0))</f>
        <v>Healthcare</v>
      </c>
      <c r="S1465" t="str">
        <f>INDEX(customers!$I:$I,MATCH(subscriptions!$B1465,customers!$A:$A,0))</f>
        <v>Social Media</v>
      </c>
    </row>
    <row r="1466" spans="1:19" x14ac:dyDescent="0.25">
      <c r="A1466" t="s">
        <v>2437</v>
      </c>
      <c r="B1466" t="s">
        <v>2436</v>
      </c>
      <c r="C1466" t="s">
        <v>17</v>
      </c>
      <c r="D1466" t="s">
        <v>5</v>
      </c>
      <c r="E1466" s="26">
        <v>44811</v>
      </c>
      <c r="F1466" s="26">
        <v>45098</v>
      </c>
      <c r="G1466" t="s">
        <v>56</v>
      </c>
      <c r="H1466">
        <v>50</v>
      </c>
      <c r="I1466" s="26">
        <f t="shared" si="133"/>
        <v>44811</v>
      </c>
      <c r="J1466" s="26">
        <f t="shared" si="134"/>
        <v>44811</v>
      </c>
      <c r="K1466" s="26" t="str">
        <f t="shared" si="135"/>
        <v>Basic</v>
      </c>
      <c r="L1466" s="26" t="str">
        <f t="shared" si="136"/>
        <v>Annual</v>
      </c>
      <c r="M1466" s="26">
        <f t="shared" si="137"/>
        <v>44805</v>
      </c>
      <c r="N1466" s="26">
        <f t="shared" si="138"/>
        <v>44805</v>
      </c>
      <c r="O1466" s="26">
        <f t="shared" si="138"/>
        <v>45078</v>
      </c>
      <c r="P1466" t="str">
        <f>IF(AND('Customer LTV'!$D$5&gt;=$N1466,'Customer LTV'!$D$5&lt;$O1466),"Y","N")</f>
        <v>Y</v>
      </c>
      <c r="Q1466" t="str">
        <f>IF(AND('Customer LTV'!$D$6&gt;=$N1466,'Customer LTV'!$D$6&lt;$O1466),"Y","N")</f>
        <v>N</v>
      </c>
      <c r="R1466" t="str">
        <f>INDEX(customers!$F:$F,MATCH(subscriptions!$B1466,customers!$A:$A,0))</f>
        <v>Retail</v>
      </c>
      <c r="S1466" t="str">
        <f>INDEX(customers!$I:$I,MATCH(subscriptions!$B1466,customers!$A:$A,0))</f>
        <v>Paid Search</v>
      </c>
    </row>
    <row r="1467" spans="1:19" x14ac:dyDescent="0.25">
      <c r="A1467" t="s">
        <v>4021</v>
      </c>
      <c r="B1467" t="s">
        <v>4020</v>
      </c>
      <c r="C1467" t="s">
        <v>17</v>
      </c>
      <c r="D1467" t="s">
        <v>4</v>
      </c>
      <c r="E1467" s="26">
        <v>44669</v>
      </c>
      <c r="F1467" s="26">
        <v>44699</v>
      </c>
      <c r="G1467" t="s">
        <v>55</v>
      </c>
      <c r="H1467">
        <v>75</v>
      </c>
      <c r="I1467" s="26">
        <f t="shared" si="133"/>
        <v>44669</v>
      </c>
      <c r="J1467" s="26">
        <f t="shared" si="134"/>
        <v>45134</v>
      </c>
      <c r="K1467" s="26" t="str">
        <f t="shared" si="135"/>
        <v>Basic</v>
      </c>
      <c r="L1467" s="26" t="str">
        <f t="shared" si="136"/>
        <v>Monthly</v>
      </c>
      <c r="M1467" s="26">
        <f t="shared" si="137"/>
        <v>44652</v>
      </c>
      <c r="N1467" s="26">
        <f t="shared" si="138"/>
        <v>44652</v>
      </c>
      <c r="O1467" s="26">
        <f t="shared" si="138"/>
        <v>44682</v>
      </c>
      <c r="P1467" t="str">
        <f>IF(AND('Customer LTV'!$D$5&gt;=$N1467,'Customer LTV'!$D$5&lt;$O1467),"Y","N")</f>
        <v>N</v>
      </c>
      <c r="Q1467" t="str">
        <f>IF(AND('Customer LTV'!$D$6&gt;=$N1467,'Customer LTV'!$D$6&lt;$O1467),"Y","N")</f>
        <v>N</v>
      </c>
      <c r="R1467" t="str">
        <f>INDEX(customers!$F:$F,MATCH(subscriptions!$B1467,customers!$A:$A,0))</f>
        <v>Tech</v>
      </c>
      <c r="S1467" t="str">
        <f>INDEX(customers!$I:$I,MATCH(subscriptions!$B1467,customers!$A:$A,0))</f>
        <v>Email</v>
      </c>
    </row>
    <row r="1468" spans="1:19" x14ac:dyDescent="0.25">
      <c r="A1468" t="s">
        <v>4024</v>
      </c>
      <c r="B1468" t="s">
        <v>4020</v>
      </c>
      <c r="C1468" t="s">
        <v>18</v>
      </c>
      <c r="D1468" t="s">
        <v>4</v>
      </c>
      <c r="E1468" s="26">
        <v>44700</v>
      </c>
      <c r="F1468" s="26">
        <v>44730</v>
      </c>
      <c r="G1468" t="s">
        <v>53</v>
      </c>
      <c r="H1468">
        <v>135</v>
      </c>
      <c r="I1468" s="26">
        <f t="shared" si="133"/>
        <v>44669</v>
      </c>
      <c r="J1468" s="26">
        <f t="shared" si="134"/>
        <v>45134</v>
      </c>
      <c r="K1468" s="26" t="str">
        <f t="shared" si="135"/>
        <v>Basic</v>
      </c>
      <c r="L1468" s="26" t="str">
        <f t="shared" si="136"/>
        <v>Monthly</v>
      </c>
      <c r="M1468" s="26">
        <f t="shared" si="137"/>
        <v>44652</v>
      </c>
      <c r="N1468" s="26">
        <f t="shared" si="138"/>
        <v>44682</v>
      </c>
      <c r="O1468" s="26">
        <f t="shared" si="138"/>
        <v>44713</v>
      </c>
      <c r="P1468" t="str">
        <f>IF(AND('Customer LTV'!$D$5&gt;=$N1468,'Customer LTV'!$D$5&lt;$O1468),"Y","N")</f>
        <v>N</v>
      </c>
      <c r="Q1468" t="str">
        <f>IF(AND('Customer LTV'!$D$6&gt;=$N1468,'Customer LTV'!$D$6&lt;$O1468),"Y","N")</f>
        <v>N</v>
      </c>
      <c r="R1468" t="str">
        <f>INDEX(customers!$F:$F,MATCH(subscriptions!$B1468,customers!$A:$A,0))</f>
        <v>Tech</v>
      </c>
      <c r="S1468" t="str">
        <f>INDEX(customers!$I:$I,MATCH(subscriptions!$B1468,customers!$A:$A,0))</f>
        <v>Email</v>
      </c>
    </row>
    <row r="1469" spans="1:19" x14ac:dyDescent="0.25">
      <c r="A1469" t="s">
        <v>4026</v>
      </c>
      <c r="B1469" t="s">
        <v>4020</v>
      </c>
      <c r="C1469" t="s">
        <v>18</v>
      </c>
      <c r="D1469" t="s">
        <v>4</v>
      </c>
      <c r="E1469" s="26">
        <v>44731</v>
      </c>
      <c r="F1469" s="26">
        <v>44761</v>
      </c>
      <c r="G1469" t="s">
        <v>53</v>
      </c>
      <c r="H1469">
        <v>135</v>
      </c>
      <c r="I1469" s="26">
        <f t="shared" si="133"/>
        <v>44669</v>
      </c>
      <c r="J1469" s="26">
        <f t="shared" si="134"/>
        <v>45134</v>
      </c>
      <c r="K1469" s="26" t="str">
        <f t="shared" si="135"/>
        <v>Basic</v>
      </c>
      <c r="L1469" s="26" t="str">
        <f t="shared" si="136"/>
        <v>Monthly</v>
      </c>
      <c r="M1469" s="26">
        <f t="shared" si="137"/>
        <v>44652</v>
      </c>
      <c r="N1469" s="26">
        <f t="shared" si="138"/>
        <v>44713</v>
      </c>
      <c r="O1469" s="26">
        <f t="shared" si="138"/>
        <v>44743</v>
      </c>
      <c r="P1469" t="str">
        <f>IF(AND('Customer LTV'!$D$5&gt;=$N1469,'Customer LTV'!$D$5&lt;$O1469),"Y","N")</f>
        <v>N</v>
      </c>
      <c r="Q1469" t="str">
        <f>IF(AND('Customer LTV'!$D$6&gt;=$N1469,'Customer LTV'!$D$6&lt;$O1469),"Y","N")</f>
        <v>N</v>
      </c>
      <c r="R1469" t="str">
        <f>INDEX(customers!$F:$F,MATCH(subscriptions!$B1469,customers!$A:$A,0))</f>
        <v>Tech</v>
      </c>
      <c r="S1469" t="str">
        <f>INDEX(customers!$I:$I,MATCH(subscriptions!$B1469,customers!$A:$A,0))</f>
        <v>Email</v>
      </c>
    </row>
    <row r="1470" spans="1:19" x14ac:dyDescent="0.25">
      <c r="A1470" t="s">
        <v>4029</v>
      </c>
      <c r="B1470" t="s">
        <v>4020</v>
      </c>
      <c r="C1470" t="s">
        <v>18</v>
      </c>
      <c r="D1470" t="s">
        <v>4</v>
      </c>
      <c r="E1470" s="26">
        <v>44762</v>
      </c>
      <c r="F1470" s="26">
        <v>44792</v>
      </c>
      <c r="G1470" t="s">
        <v>53</v>
      </c>
      <c r="H1470">
        <v>135</v>
      </c>
      <c r="I1470" s="26">
        <f t="shared" si="133"/>
        <v>44669</v>
      </c>
      <c r="J1470" s="26">
        <f t="shared" si="134"/>
        <v>45134</v>
      </c>
      <c r="K1470" s="26" t="str">
        <f t="shared" si="135"/>
        <v>Basic</v>
      </c>
      <c r="L1470" s="26" t="str">
        <f t="shared" si="136"/>
        <v>Monthly</v>
      </c>
      <c r="M1470" s="26">
        <f t="shared" si="137"/>
        <v>44652</v>
      </c>
      <c r="N1470" s="26">
        <f t="shared" si="138"/>
        <v>44743</v>
      </c>
      <c r="O1470" s="26">
        <f t="shared" si="138"/>
        <v>44774</v>
      </c>
      <c r="P1470" t="str">
        <f>IF(AND('Customer LTV'!$D$5&gt;=$N1470,'Customer LTV'!$D$5&lt;$O1470),"Y","N")</f>
        <v>N</v>
      </c>
      <c r="Q1470" t="str">
        <f>IF(AND('Customer LTV'!$D$6&gt;=$N1470,'Customer LTV'!$D$6&lt;$O1470),"Y","N")</f>
        <v>N</v>
      </c>
      <c r="R1470" t="str">
        <f>INDEX(customers!$F:$F,MATCH(subscriptions!$B1470,customers!$A:$A,0))</f>
        <v>Tech</v>
      </c>
      <c r="S1470" t="str">
        <f>INDEX(customers!$I:$I,MATCH(subscriptions!$B1470,customers!$A:$A,0))</f>
        <v>Email</v>
      </c>
    </row>
    <row r="1471" spans="1:19" x14ac:dyDescent="0.25">
      <c r="A1471" t="s">
        <v>4031</v>
      </c>
      <c r="B1471" t="s">
        <v>4020</v>
      </c>
      <c r="C1471" t="s">
        <v>18</v>
      </c>
      <c r="D1471" t="s">
        <v>4</v>
      </c>
      <c r="E1471" s="26">
        <v>44793</v>
      </c>
      <c r="F1471" s="26">
        <v>44823</v>
      </c>
      <c r="G1471" t="s">
        <v>53</v>
      </c>
      <c r="H1471">
        <v>135</v>
      </c>
      <c r="I1471" s="26">
        <f t="shared" si="133"/>
        <v>44669</v>
      </c>
      <c r="J1471" s="26">
        <f t="shared" si="134"/>
        <v>45134</v>
      </c>
      <c r="K1471" s="26" t="str">
        <f t="shared" si="135"/>
        <v>Basic</v>
      </c>
      <c r="L1471" s="26" t="str">
        <f t="shared" si="136"/>
        <v>Monthly</v>
      </c>
      <c r="M1471" s="26">
        <f t="shared" si="137"/>
        <v>44652</v>
      </c>
      <c r="N1471" s="26">
        <f t="shared" si="138"/>
        <v>44774</v>
      </c>
      <c r="O1471" s="26">
        <f t="shared" si="138"/>
        <v>44805</v>
      </c>
      <c r="P1471" t="str">
        <f>IF(AND('Customer LTV'!$D$5&gt;=$N1471,'Customer LTV'!$D$5&lt;$O1471),"Y","N")</f>
        <v>N</v>
      </c>
      <c r="Q1471" t="str">
        <f>IF(AND('Customer LTV'!$D$6&gt;=$N1471,'Customer LTV'!$D$6&lt;$O1471),"Y","N")</f>
        <v>N</v>
      </c>
      <c r="R1471" t="str">
        <f>INDEX(customers!$F:$F,MATCH(subscriptions!$B1471,customers!$A:$A,0))</f>
        <v>Tech</v>
      </c>
      <c r="S1471" t="str">
        <f>INDEX(customers!$I:$I,MATCH(subscriptions!$B1471,customers!$A:$A,0))</f>
        <v>Email</v>
      </c>
    </row>
    <row r="1472" spans="1:19" x14ac:dyDescent="0.25">
      <c r="A1472" t="s">
        <v>4033</v>
      </c>
      <c r="B1472" t="s">
        <v>4020</v>
      </c>
      <c r="C1472" t="s">
        <v>18</v>
      </c>
      <c r="D1472" t="s">
        <v>4</v>
      </c>
      <c r="E1472" s="26">
        <v>44824</v>
      </c>
      <c r="F1472" s="26">
        <v>44854</v>
      </c>
      <c r="G1472" t="s">
        <v>53</v>
      </c>
      <c r="H1472">
        <v>135</v>
      </c>
      <c r="I1472" s="26">
        <f t="shared" si="133"/>
        <v>44669</v>
      </c>
      <c r="J1472" s="26">
        <f t="shared" si="134"/>
        <v>45134</v>
      </c>
      <c r="K1472" s="26" t="str">
        <f t="shared" si="135"/>
        <v>Basic</v>
      </c>
      <c r="L1472" s="26" t="str">
        <f t="shared" si="136"/>
        <v>Monthly</v>
      </c>
      <c r="M1472" s="26">
        <f t="shared" si="137"/>
        <v>44652</v>
      </c>
      <c r="N1472" s="26">
        <f t="shared" si="138"/>
        <v>44805</v>
      </c>
      <c r="O1472" s="26">
        <f t="shared" si="138"/>
        <v>44835</v>
      </c>
      <c r="P1472" t="str">
        <f>IF(AND('Customer LTV'!$D$5&gt;=$N1472,'Customer LTV'!$D$5&lt;$O1472),"Y","N")</f>
        <v>N</v>
      </c>
      <c r="Q1472" t="str">
        <f>IF(AND('Customer LTV'!$D$6&gt;=$N1472,'Customer LTV'!$D$6&lt;$O1472),"Y","N")</f>
        <v>N</v>
      </c>
      <c r="R1472" t="str">
        <f>INDEX(customers!$F:$F,MATCH(subscriptions!$B1472,customers!$A:$A,0))</f>
        <v>Tech</v>
      </c>
      <c r="S1472" t="str">
        <f>INDEX(customers!$I:$I,MATCH(subscriptions!$B1472,customers!$A:$A,0))</f>
        <v>Email</v>
      </c>
    </row>
    <row r="1473" spans="1:19" x14ac:dyDescent="0.25">
      <c r="A1473" t="s">
        <v>4036</v>
      </c>
      <c r="B1473" t="s">
        <v>4020</v>
      </c>
      <c r="C1473" t="s">
        <v>18</v>
      </c>
      <c r="D1473" t="s">
        <v>4</v>
      </c>
      <c r="E1473" s="26">
        <v>44855</v>
      </c>
      <c r="F1473" s="26">
        <v>44885</v>
      </c>
      <c r="G1473" t="s">
        <v>53</v>
      </c>
      <c r="H1473">
        <v>135</v>
      </c>
      <c r="I1473" s="26">
        <f t="shared" si="133"/>
        <v>44669</v>
      </c>
      <c r="J1473" s="26">
        <f t="shared" si="134"/>
        <v>45134</v>
      </c>
      <c r="K1473" s="26" t="str">
        <f t="shared" si="135"/>
        <v>Basic</v>
      </c>
      <c r="L1473" s="26" t="str">
        <f t="shared" si="136"/>
        <v>Monthly</v>
      </c>
      <c r="M1473" s="26">
        <f t="shared" si="137"/>
        <v>44652</v>
      </c>
      <c r="N1473" s="26">
        <f t="shared" si="138"/>
        <v>44835</v>
      </c>
      <c r="O1473" s="26">
        <f t="shared" si="138"/>
        <v>44866</v>
      </c>
      <c r="P1473" t="str">
        <f>IF(AND('Customer LTV'!$D$5&gt;=$N1473,'Customer LTV'!$D$5&lt;$O1473),"Y","N")</f>
        <v>N</v>
      </c>
      <c r="Q1473" t="str">
        <f>IF(AND('Customer LTV'!$D$6&gt;=$N1473,'Customer LTV'!$D$6&lt;$O1473),"Y","N")</f>
        <v>N</v>
      </c>
      <c r="R1473" t="str">
        <f>INDEX(customers!$F:$F,MATCH(subscriptions!$B1473,customers!$A:$A,0))</f>
        <v>Tech</v>
      </c>
      <c r="S1473" t="str">
        <f>INDEX(customers!$I:$I,MATCH(subscriptions!$B1473,customers!$A:$A,0))</f>
        <v>Email</v>
      </c>
    </row>
    <row r="1474" spans="1:19" x14ac:dyDescent="0.25">
      <c r="A1474" t="s">
        <v>4038</v>
      </c>
      <c r="B1474" t="s">
        <v>4020</v>
      </c>
      <c r="C1474" t="s">
        <v>18</v>
      </c>
      <c r="D1474" t="s">
        <v>4</v>
      </c>
      <c r="E1474" s="26">
        <v>44886</v>
      </c>
      <c r="F1474" s="26">
        <v>44916</v>
      </c>
      <c r="G1474" t="s">
        <v>53</v>
      </c>
      <c r="H1474">
        <v>135</v>
      </c>
      <c r="I1474" s="26">
        <f t="shared" ref="I1474:I1537" si="139">_xlfn.MINIFS($E:$E,$B:$B,B1474)</f>
        <v>44669</v>
      </c>
      <c r="J1474" s="26">
        <f t="shared" ref="J1474:J1537" si="140">_xlfn.MAXIFS($E:$E,$B:$B,B1474)</f>
        <v>45134</v>
      </c>
      <c r="K1474" s="26" t="str">
        <f t="shared" si="135"/>
        <v>Basic</v>
      </c>
      <c r="L1474" s="26" t="str">
        <f t="shared" si="136"/>
        <v>Monthly</v>
      </c>
      <c r="M1474" s="26">
        <f t="shared" si="137"/>
        <v>44652</v>
      </c>
      <c r="N1474" s="26">
        <f t="shared" si="138"/>
        <v>44866</v>
      </c>
      <c r="O1474" s="26">
        <f t="shared" si="138"/>
        <v>44896</v>
      </c>
      <c r="P1474" t="str">
        <f>IF(AND('Customer LTV'!$D$5&gt;=$N1474,'Customer LTV'!$D$5&lt;$O1474),"Y","N")</f>
        <v>N</v>
      </c>
      <c r="Q1474" t="str">
        <f>IF(AND('Customer LTV'!$D$6&gt;=$N1474,'Customer LTV'!$D$6&lt;$O1474),"Y","N")</f>
        <v>N</v>
      </c>
      <c r="R1474" t="str">
        <f>INDEX(customers!$F:$F,MATCH(subscriptions!$B1474,customers!$A:$A,0))</f>
        <v>Tech</v>
      </c>
      <c r="S1474" t="str">
        <f>INDEX(customers!$I:$I,MATCH(subscriptions!$B1474,customers!$A:$A,0))</f>
        <v>Email</v>
      </c>
    </row>
    <row r="1475" spans="1:19" x14ac:dyDescent="0.25">
      <c r="A1475" t="s">
        <v>4041</v>
      </c>
      <c r="B1475" t="s">
        <v>4020</v>
      </c>
      <c r="C1475" t="s">
        <v>18</v>
      </c>
      <c r="D1475" t="s">
        <v>4</v>
      </c>
      <c r="E1475" s="26">
        <v>44917</v>
      </c>
      <c r="F1475" s="26">
        <v>44947</v>
      </c>
      <c r="G1475" t="s">
        <v>53</v>
      </c>
      <c r="H1475">
        <v>135</v>
      </c>
      <c r="I1475" s="26">
        <f t="shared" si="139"/>
        <v>44669</v>
      </c>
      <c r="J1475" s="26">
        <f t="shared" si="140"/>
        <v>45134</v>
      </c>
      <c r="K1475" s="26" t="str">
        <f t="shared" ref="K1475:K1538" si="141">INDEX($C:$C,MATCH($I1475,$E:$E,0))</f>
        <v>Basic</v>
      </c>
      <c r="L1475" s="26" t="str">
        <f t="shared" ref="L1475:L1538" si="142">INDEX($D:$D,MATCH($I1475,$E:$E,0))</f>
        <v>Monthly</v>
      </c>
      <c r="M1475" s="26">
        <f t="shared" ref="M1475:M1538" si="143">EOMONTH(I1475,-1)+1</f>
        <v>44652</v>
      </c>
      <c r="N1475" s="26">
        <f t="shared" si="138"/>
        <v>44896</v>
      </c>
      <c r="O1475" s="26">
        <f t="shared" si="138"/>
        <v>44927</v>
      </c>
      <c r="P1475" t="str">
        <f>IF(AND('Customer LTV'!$D$5&gt;=$N1475,'Customer LTV'!$D$5&lt;$O1475),"Y","N")</f>
        <v>N</v>
      </c>
      <c r="Q1475" t="str">
        <f>IF(AND('Customer LTV'!$D$6&gt;=$N1475,'Customer LTV'!$D$6&lt;$O1475),"Y","N")</f>
        <v>N</v>
      </c>
      <c r="R1475" t="str">
        <f>INDEX(customers!$F:$F,MATCH(subscriptions!$B1475,customers!$A:$A,0))</f>
        <v>Tech</v>
      </c>
      <c r="S1475" t="str">
        <f>INDEX(customers!$I:$I,MATCH(subscriptions!$B1475,customers!$A:$A,0))</f>
        <v>Email</v>
      </c>
    </row>
    <row r="1476" spans="1:19" x14ac:dyDescent="0.25">
      <c r="A1476" t="s">
        <v>4043</v>
      </c>
      <c r="B1476" t="s">
        <v>4020</v>
      </c>
      <c r="C1476" t="s">
        <v>18</v>
      </c>
      <c r="D1476" t="s">
        <v>4</v>
      </c>
      <c r="E1476" s="26">
        <v>44948</v>
      </c>
      <c r="F1476" s="26">
        <v>44978</v>
      </c>
      <c r="G1476" t="s">
        <v>55</v>
      </c>
      <c r="H1476">
        <v>135</v>
      </c>
      <c r="I1476" s="26">
        <f t="shared" si="139"/>
        <v>44669</v>
      </c>
      <c r="J1476" s="26">
        <f t="shared" si="140"/>
        <v>45134</v>
      </c>
      <c r="K1476" s="26" t="str">
        <f t="shared" si="141"/>
        <v>Basic</v>
      </c>
      <c r="L1476" s="26" t="str">
        <f t="shared" si="142"/>
        <v>Monthly</v>
      </c>
      <c r="M1476" s="26">
        <f t="shared" si="143"/>
        <v>44652</v>
      </c>
      <c r="N1476" s="26">
        <f t="shared" si="138"/>
        <v>44927</v>
      </c>
      <c r="O1476" s="26">
        <f t="shared" si="138"/>
        <v>44958</v>
      </c>
      <c r="P1476" t="str">
        <f>IF(AND('Customer LTV'!$D$5&gt;=$N1476,'Customer LTV'!$D$5&lt;$O1476),"Y","N")</f>
        <v>Y</v>
      </c>
      <c r="Q1476" t="str">
        <f>IF(AND('Customer LTV'!$D$6&gt;=$N1476,'Customer LTV'!$D$6&lt;$O1476),"Y","N")</f>
        <v>N</v>
      </c>
      <c r="R1476" t="str">
        <f>INDEX(customers!$F:$F,MATCH(subscriptions!$B1476,customers!$A:$A,0))</f>
        <v>Tech</v>
      </c>
      <c r="S1476" t="str">
        <f>INDEX(customers!$I:$I,MATCH(subscriptions!$B1476,customers!$A:$A,0))</f>
        <v>Email</v>
      </c>
    </row>
    <row r="1477" spans="1:19" x14ac:dyDescent="0.25">
      <c r="A1477" t="s">
        <v>4045</v>
      </c>
      <c r="B1477" t="s">
        <v>4020</v>
      </c>
      <c r="C1477" t="s">
        <v>19</v>
      </c>
      <c r="D1477" t="s">
        <v>4</v>
      </c>
      <c r="E1477" s="26">
        <v>44979</v>
      </c>
      <c r="F1477" s="26">
        <v>45009</v>
      </c>
      <c r="G1477" t="s">
        <v>53</v>
      </c>
      <c r="H1477">
        <v>315</v>
      </c>
      <c r="I1477" s="26">
        <f t="shared" si="139"/>
        <v>44669</v>
      </c>
      <c r="J1477" s="26">
        <f t="shared" si="140"/>
        <v>45134</v>
      </c>
      <c r="K1477" s="26" t="str">
        <f t="shared" si="141"/>
        <v>Basic</v>
      </c>
      <c r="L1477" s="26" t="str">
        <f t="shared" si="142"/>
        <v>Monthly</v>
      </c>
      <c r="M1477" s="26">
        <f t="shared" si="143"/>
        <v>44652</v>
      </c>
      <c r="N1477" s="26">
        <f t="shared" si="138"/>
        <v>44958</v>
      </c>
      <c r="O1477" s="26">
        <f t="shared" si="138"/>
        <v>44986</v>
      </c>
      <c r="P1477" t="str">
        <f>IF(AND('Customer LTV'!$D$5&gt;=$N1477,'Customer LTV'!$D$5&lt;$O1477),"Y","N")</f>
        <v>N</v>
      </c>
      <c r="Q1477" t="str">
        <f>IF(AND('Customer LTV'!$D$6&gt;=$N1477,'Customer LTV'!$D$6&lt;$O1477),"Y","N")</f>
        <v>N</v>
      </c>
      <c r="R1477" t="str">
        <f>INDEX(customers!$F:$F,MATCH(subscriptions!$B1477,customers!$A:$A,0))</f>
        <v>Tech</v>
      </c>
      <c r="S1477" t="str">
        <f>INDEX(customers!$I:$I,MATCH(subscriptions!$B1477,customers!$A:$A,0))</f>
        <v>Email</v>
      </c>
    </row>
    <row r="1478" spans="1:19" x14ac:dyDescent="0.25">
      <c r="A1478" t="s">
        <v>4048</v>
      </c>
      <c r="B1478" t="s">
        <v>4020</v>
      </c>
      <c r="C1478" t="s">
        <v>19</v>
      </c>
      <c r="D1478" t="s">
        <v>4</v>
      </c>
      <c r="E1478" s="26">
        <v>45010</v>
      </c>
      <c r="F1478" s="26">
        <v>45040</v>
      </c>
      <c r="G1478" t="s">
        <v>53</v>
      </c>
      <c r="H1478">
        <v>315</v>
      </c>
      <c r="I1478" s="26">
        <f t="shared" si="139"/>
        <v>44669</v>
      </c>
      <c r="J1478" s="26">
        <f t="shared" si="140"/>
        <v>45134</v>
      </c>
      <c r="K1478" s="26" t="str">
        <f t="shared" si="141"/>
        <v>Basic</v>
      </c>
      <c r="L1478" s="26" t="str">
        <f t="shared" si="142"/>
        <v>Monthly</v>
      </c>
      <c r="M1478" s="26">
        <f t="shared" si="143"/>
        <v>44652</v>
      </c>
      <c r="N1478" s="26">
        <f t="shared" si="138"/>
        <v>44986</v>
      </c>
      <c r="O1478" s="26">
        <f t="shared" si="138"/>
        <v>45017</v>
      </c>
      <c r="P1478" t="str">
        <f>IF(AND('Customer LTV'!$D$5&gt;=$N1478,'Customer LTV'!$D$5&lt;$O1478),"Y","N")</f>
        <v>N</v>
      </c>
      <c r="Q1478" t="str">
        <f>IF(AND('Customer LTV'!$D$6&gt;=$N1478,'Customer LTV'!$D$6&lt;$O1478),"Y","N")</f>
        <v>N</v>
      </c>
      <c r="R1478" t="str">
        <f>INDEX(customers!$F:$F,MATCH(subscriptions!$B1478,customers!$A:$A,0))</f>
        <v>Tech</v>
      </c>
      <c r="S1478" t="str">
        <f>INDEX(customers!$I:$I,MATCH(subscriptions!$B1478,customers!$A:$A,0))</f>
        <v>Email</v>
      </c>
    </row>
    <row r="1479" spans="1:19" x14ac:dyDescent="0.25">
      <c r="A1479" t="s">
        <v>4050</v>
      </c>
      <c r="B1479" t="s">
        <v>4020</v>
      </c>
      <c r="C1479" t="s">
        <v>19</v>
      </c>
      <c r="D1479" t="s">
        <v>4</v>
      </c>
      <c r="E1479" s="26">
        <v>45041</v>
      </c>
      <c r="F1479" s="26">
        <v>45071</v>
      </c>
      <c r="G1479" t="s">
        <v>54</v>
      </c>
      <c r="H1479">
        <v>315</v>
      </c>
      <c r="I1479" s="26">
        <f t="shared" si="139"/>
        <v>44669</v>
      </c>
      <c r="J1479" s="26">
        <f t="shared" si="140"/>
        <v>45134</v>
      </c>
      <c r="K1479" s="26" t="str">
        <f t="shared" si="141"/>
        <v>Basic</v>
      </c>
      <c r="L1479" s="26" t="str">
        <f t="shared" si="142"/>
        <v>Monthly</v>
      </c>
      <c r="M1479" s="26">
        <f t="shared" si="143"/>
        <v>44652</v>
      </c>
      <c r="N1479" s="26">
        <f t="shared" si="138"/>
        <v>45017</v>
      </c>
      <c r="O1479" s="26">
        <f t="shared" si="138"/>
        <v>45047</v>
      </c>
      <c r="P1479" t="str">
        <f>IF(AND('Customer LTV'!$D$5&gt;=$N1479,'Customer LTV'!$D$5&lt;$O1479),"Y","N")</f>
        <v>N</v>
      </c>
      <c r="Q1479" t="str">
        <f>IF(AND('Customer LTV'!$D$6&gt;=$N1479,'Customer LTV'!$D$6&lt;$O1479),"Y","N")</f>
        <v>N</v>
      </c>
      <c r="R1479" t="str">
        <f>INDEX(customers!$F:$F,MATCH(subscriptions!$B1479,customers!$A:$A,0))</f>
        <v>Tech</v>
      </c>
      <c r="S1479" t="str">
        <f>INDEX(customers!$I:$I,MATCH(subscriptions!$B1479,customers!$A:$A,0))</f>
        <v>Email</v>
      </c>
    </row>
    <row r="1480" spans="1:19" x14ac:dyDescent="0.25">
      <c r="A1480" t="s">
        <v>4053</v>
      </c>
      <c r="B1480" t="s">
        <v>4020</v>
      </c>
      <c r="C1480" t="s">
        <v>18</v>
      </c>
      <c r="D1480" t="s">
        <v>4</v>
      </c>
      <c r="E1480" s="26">
        <v>45072</v>
      </c>
      <c r="F1480" s="26">
        <v>45102</v>
      </c>
      <c r="G1480" t="s">
        <v>53</v>
      </c>
      <c r="H1480">
        <v>135</v>
      </c>
      <c r="I1480" s="26">
        <f t="shared" si="139"/>
        <v>44669</v>
      </c>
      <c r="J1480" s="26">
        <f t="shared" si="140"/>
        <v>45134</v>
      </c>
      <c r="K1480" s="26" t="str">
        <f t="shared" si="141"/>
        <v>Basic</v>
      </c>
      <c r="L1480" s="26" t="str">
        <f t="shared" si="142"/>
        <v>Monthly</v>
      </c>
      <c r="M1480" s="26">
        <f t="shared" si="143"/>
        <v>44652</v>
      </c>
      <c r="N1480" s="26">
        <f t="shared" si="138"/>
        <v>45047</v>
      </c>
      <c r="O1480" s="26">
        <f t="shared" si="138"/>
        <v>45078</v>
      </c>
      <c r="P1480" t="str">
        <f>IF(AND('Customer LTV'!$D$5&gt;=$N1480,'Customer LTV'!$D$5&lt;$O1480),"Y","N")</f>
        <v>N</v>
      </c>
      <c r="Q1480" t="str">
        <f>IF(AND('Customer LTV'!$D$6&gt;=$N1480,'Customer LTV'!$D$6&lt;$O1480),"Y","N")</f>
        <v>N</v>
      </c>
      <c r="R1480" t="str">
        <f>INDEX(customers!$F:$F,MATCH(subscriptions!$B1480,customers!$A:$A,0))</f>
        <v>Tech</v>
      </c>
      <c r="S1480" t="str">
        <f>INDEX(customers!$I:$I,MATCH(subscriptions!$B1480,customers!$A:$A,0))</f>
        <v>Email</v>
      </c>
    </row>
    <row r="1481" spans="1:19" x14ac:dyDescent="0.25">
      <c r="A1481" t="s">
        <v>4055</v>
      </c>
      <c r="B1481" t="s">
        <v>4020</v>
      </c>
      <c r="C1481" t="s">
        <v>18</v>
      </c>
      <c r="D1481" t="s">
        <v>4</v>
      </c>
      <c r="E1481" s="26">
        <v>45103</v>
      </c>
      <c r="F1481" s="26">
        <v>45133</v>
      </c>
      <c r="G1481" t="s">
        <v>53</v>
      </c>
      <c r="H1481">
        <v>135</v>
      </c>
      <c r="I1481" s="26">
        <f t="shared" si="139"/>
        <v>44669</v>
      </c>
      <c r="J1481" s="26">
        <f t="shared" si="140"/>
        <v>45134</v>
      </c>
      <c r="K1481" s="26" t="str">
        <f t="shared" si="141"/>
        <v>Basic</v>
      </c>
      <c r="L1481" s="26" t="str">
        <f t="shared" si="142"/>
        <v>Monthly</v>
      </c>
      <c r="M1481" s="26">
        <f t="shared" si="143"/>
        <v>44652</v>
      </c>
      <c r="N1481" s="26">
        <f t="shared" si="138"/>
        <v>45078</v>
      </c>
      <c r="O1481" s="26">
        <f t="shared" si="138"/>
        <v>45108</v>
      </c>
      <c r="P1481" t="str">
        <f>IF(AND('Customer LTV'!$D$5&gt;=$N1481,'Customer LTV'!$D$5&lt;$O1481),"Y","N")</f>
        <v>N</v>
      </c>
      <c r="Q1481" t="str">
        <f>IF(AND('Customer LTV'!$D$6&gt;=$N1481,'Customer LTV'!$D$6&lt;$O1481),"Y","N")</f>
        <v>N</v>
      </c>
      <c r="R1481" t="str">
        <f>INDEX(customers!$F:$F,MATCH(subscriptions!$B1481,customers!$A:$A,0))</f>
        <v>Tech</v>
      </c>
      <c r="S1481" t="str">
        <f>INDEX(customers!$I:$I,MATCH(subscriptions!$B1481,customers!$A:$A,0))</f>
        <v>Email</v>
      </c>
    </row>
    <row r="1482" spans="1:19" x14ac:dyDescent="0.25">
      <c r="A1482" t="s">
        <v>4058</v>
      </c>
      <c r="B1482" t="s">
        <v>4020</v>
      </c>
      <c r="C1482" t="s">
        <v>18</v>
      </c>
      <c r="D1482" t="s">
        <v>4</v>
      </c>
      <c r="E1482" s="26">
        <v>45134</v>
      </c>
      <c r="F1482" s="26">
        <v>45152</v>
      </c>
      <c r="G1482" t="s">
        <v>56</v>
      </c>
      <c r="H1482">
        <v>135</v>
      </c>
      <c r="I1482" s="26">
        <f t="shared" si="139"/>
        <v>44669</v>
      </c>
      <c r="J1482" s="26">
        <f t="shared" si="140"/>
        <v>45134</v>
      </c>
      <c r="K1482" s="26" t="str">
        <f t="shared" si="141"/>
        <v>Basic</v>
      </c>
      <c r="L1482" s="26" t="str">
        <f t="shared" si="142"/>
        <v>Monthly</v>
      </c>
      <c r="M1482" s="26">
        <f t="shared" si="143"/>
        <v>44652</v>
      </c>
      <c r="N1482" s="26">
        <f t="shared" si="138"/>
        <v>45108</v>
      </c>
      <c r="O1482" s="26">
        <f t="shared" si="138"/>
        <v>45139</v>
      </c>
      <c r="P1482" t="str">
        <f>IF(AND('Customer LTV'!$D$5&gt;=$N1482,'Customer LTV'!$D$5&lt;$O1482),"Y","N")</f>
        <v>N</v>
      </c>
      <c r="Q1482" t="str">
        <f>IF(AND('Customer LTV'!$D$6&gt;=$N1482,'Customer LTV'!$D$6&lt;$O1482),"Y","N")</f>
        <v>N</v>
      </c>
      <c r="R1482" t="str">
        <f>INDEX(customers!$F:$F,MATCH(subscriptions!$B1482,customers!$A:$A,0))</f>
        <v>Tech</v>
      </c>
      <c r="S1482" t="str">
        <f>INDEX(customers!$I:$I,MATCH(subscriptions!$B1482,customers!$A:$A,0))</f>
        <v>Email</v>
      </c>
    </row>
    <row r="1483" spans="1:19" x14ac:dyDescent="0.25">
      <c r="A1483" t="s">
        <v>502</v>
      </c>
      <c r="B1483" t="s">
        <v>501</v>
      </c>
      <c r="C1483" t="s">
        <v>17</v>
      </c>
      <c r="D1483" t="s">
        <v>4</v>
      </c>
      <c r="E1483" s="26">
        <v>45322</v>
      </c>
      <c r="F1483" s="26">
        <v>45352</v>
      </c>
      <c r="G1483" t="s">
        <v>53</v>
      </c>
      <c r="H1483">
        <v>75</v>
      </c>
      <c r="I1483" s="26">
        <f t="shared" si="139"/>
        <v>45322</v>
      </c>
      <c r="J1483" s="26">
        <f t="shared" si="140"/>
        <v>45632</v>
      </c>
      <c r="K1483" s="26" t="str">
        <f t="shared" si="141"/>
        <v>Basic</v>
      </c>
      <c r="L1483" s="26" t="str">
        <f t="shared" si="142"/>
        <v>Monthly</v>
      </c>
      <c r="M1483" s="26">
        <f t="shared" si="143"/>
        <v>45292</v>
      </c>
      <c r="N1483" s="26">
        <f t="shared" si="138"/>
        <v>45292</v>
      </c>
      <c r="O1483" s="26">
        <f t="shared" si="138"/>
        <v>45352</v>
      </c>
      <c r="P1483" t="str">
        <f>IF(AND('Customer LTV'!$D$5&gt;=$N1483,'Customer LTV'!$D$5&lt;$O1483),"Y","N")</f>
        <v>N</v>
      </c>
      <c r="Q1483" t="str">
        <f>IF(AND('Customer LTV'!$D$6&gt;=$N1483,'Customer LTV'!$D$6&lt;$O1483),"Y","N")</f>
        <v>N</v>
      </c>
      <c r="R1483" t="str">
        <f>INDEX(customers!$F:$F,MATCH(subscriptions!$B1483,customers!$A:$A,0))</f>
        <v>Other</v>
      </c>
      <c r="S1483" t="str">
        <f>INDEX(customers!$I:$I,MATCH(subscriptions!$B1483,customers!$A:$A,0))</f>
        <v>Affiliate</v>
      </c>
    </row>
    <row r="1484" spans="1:19" x14ac:dyDescent="0.25">
      <c r="A1484" t="s">
        <v>505</v>
      </c>
      <c r="B1484" t="s">
        <v>501</v>
      </c>
      <c r="C1484" t="s">
        <v>17</v>
      </c>
      <c r="D1484" t="s">
        <v>4</v>
      </c>
      <c r="E1484" s="26">
        <v>45353</v>
      </c>
      <c r="F1484" s="26">
        <v>45383</v>
      </c>
      <c r="G1484" t="s">
        <v>53</v>
      </c>
      <c r="H1484">
        <v>75</v>
      </c>
      <c r="I1484" s="26">
        <f t="shared" si="139"/>
        <v>45322</v>
      </c>
      <c r="J1484" s="26">
        <f t="shared" si="140"/>
        <v>45632</v>
      </c>
      <c r="K1484" s="26" t="str">
        <f t="shared" si="141"/>
        <v>Basic</v>
      </c>
      <c r="L1484" s="26" t="str">
        <f t="shared" si="142"/>
        <v>Monthly</v>
      </c>
      <c r="M1484" s="26">
        <f t="shared" si="143"/>
        <v>45292</v>
      </c>
      <c r="N1484" s="26">
        <f t="shared" si="138"/>
        <v>45352</v>
      </c>
      <c r="O1484" s="26">
        <f t="shared" si="138"/>
        <v>45383</v>
      </c>
      <c r="P1484" t="str">
        <f>IF(AND('Customer LTV'!$D$5&gt;=$N1484,'Customer LTV'!$D$5&lt;$O1484),"Y","N")</f>
        <v>N</v>
      </c>
      <c r="Q1484" t="str">
        <f>IF(AND('Customer LTV'!$D$6&gt;=$N1484,'Customer LTV'!$D$6&lt;$O1484),"Y","N")</f>
        <v>N</v>
      </c>
      <c r="R1484" t="str">
        <f>INDEX(customers!$F:$F,MATCH(subscriptions!$B1484,customers!$A:$A,0))</f>
        <v>Other</v>
      </c>
      <c r="S1484" t="str">
        <f>INDEX(customers!$I:$I,MATCH(subscriptions!$B1484,customers!$A:$A,0))</f>
        <v>Affiliate</v>
      </c>
    </row>
    <row r="1485" spans="1:19" x14ac:dyDescent="0.25">
      <c r="A1485" t="s">
        <v>507</v>
      </c>
      <c r="B1485" t="s">
        <v>501</v>
      </c>
      <c r="C1485" t="s">
        <v>17</v>
      </c>
      <c r="D1485" t="s">
        <v>4</v>
      </c>
      <c r="E1485" s="26">
        <v>45384</v>
      </c>
      <c r="F1485" s="26">
        <v>45414</v>
      </c>
      <c r="G1485" t="s">
        <v>53</v>
      </c>
      <c r="H1485">
        <v>75</v>
      </c>
      <c r="I1485" s="26">
        <f t="shared" si="139"/>
        <v>45322</v>
      </c>
      <c r="J1485" s="26">
        <f t="shared" si="140"/>
        <v>45632</v>
      </c>
      <c r="K1485" s="26" t="str">
        <f t="shared" si="141"/>
        <v>Basic</v>
      </c>
      <c r="L1485" s="26" t="str">
        <f t="shared" si="142"/>
        <v>Monthly</v>
      </c>
      <c r="M1485" s="26">
        <f t="shared" si="143"/>
        <v>45292</v>
      </c>
      <c r="N1485" s="26">
        <f t="shared" si="138"/>
        <v>45383</v>
      </c>
      <c r="O1485" s="26">
        <f t="shared" si="138"/>
        <v>45413</v>
      </c>
      <c r="P1485" t="str">
        <f>IF(AND('Customer LTV'!$D$5&gt;=$N1485,'Customer LTV'!$D$5&lt;$O1485),"Y","N")</f>
        <v>N</v>
      </c>
      <c r="Q1485" t="str">
        <f>IF(AND('Customer LTV'!$D$6&gt;=$N1485,'Customer LTV'!$D$6&lt;$O1485),"Y","N")</f>
        <v>N</v>
      </c>
      <c r="R1485" t="str">
        <f>INDEX(customers!$F:$F,MATCH(subscriptions!$B1485,customers!$A:$A,0))</f>
        <v>Other</v>
      </c>
      <c r="S1485" t="str">
        <f>INDEX(customers!$I:$I,MATCH(subscriptions!$B1485,customers!$A:$A,0))</f>
        <v>Affiliate</v>
      </c>
    </row>
    <row r="1486" spans="1:19" x14ac:dyDescent="0.25">
      <c r="A1486" t="s">
        <v>510</v>
      </c>
      <c r="B1486" t="s">
        <v>501</v>
      </c>
      <c r="C1486" t="s">
        <v>17</v>
      </c>
      <c r="D1486" t="s">
        <v>4</v>
      </c>
      <c r="E1486" s="26">
        <v>45415</v>
      </c>
      <c r="F1486" s="26">
        <v>45445</v>
      </c>
      <c r="G1486" t="s">
        <v>53</v>
      </c>
      <c r="H1486">
        <v>75</v>
      </c>
      <c r="I1486" s="26">
        <f t="shared" si="139"/>
        <v>45322</v>
      </c>
      <c r="J1486" s="26">
        <f t="shared" si="140"/>
        <v>45632</v>
      </c>
      <c r="K1486" s="26" t="str">
        <f t="shared" si="141"/>
        <v>Basic</v>
      </c>
      <c r="L1486" s="26" t="str">
        <f t="shared" si="142"/>
        <v>Monthly</v>
      </c>
      <c r="M1486" s="26">
        <f t="shared" si="143"/>
        <v>45292</v>
      </c>
      <c r="N1486" s="26">
        <f t="shared" si="138"/>
        <v>45413</v>
      </c>
      <c r="O1486" s="26">
        <f t="shared" si="138"/>
        <v>45444</v>
      </c>
      <c r="P1486" t="str">
        <f>IF(AND('Customer LTV'!$D$5&gt;=$N1486,'Customer LTV'!$D$5&lt;$O1486),"Y","N")</f>
        <v>N</v>
      </c>
      <c r="Q1486" t="str">
        <f>IF(AND('Customer LTV'!$D$6&gt;=$N1486,'Customer LTV'!$D$6&lt;$O1486),"Y","N")</f>
        <v>N</v>
      </c>
      <c r="R1486" t="str">
        <f>INDEX(customers!$F:$F,MATCH(subscriptions!$B1486,customers!$A:$A,0))</f>
        <v>Other</v>
      </c>
      <c r="S1486" t="str">
        <f>INDEX(customers!$I:$I,MATCH(subscriptions!$B1486,customers!$A:$A,0))</f>
        <v>Affiliate</v>
      </c>
    </row>
    <row r="1487" spans="1:19" x14ac:dyDescent="0.25">
      <c r="A1487" t="s">
        <v>512</v>
      </c>
      <c r="B1487" t="s">
        <v>501</v>
      </c>
      <c r="C1487" t="s">
        <v>17</v>
      </c>
      <c r="D1487" t="s">
        <v>4</v>
      </c>
      <c r="E1487" s="26">
        <v>45446</v>
      </c>
      <c r="F1487" s="26">
        <v>45476</v>
      </c>
      <c r="G1487" t="s">
        <v>53</v>
      </c>
      <c r="H1487">
        <v>75</v>
      </c>
      <c r="I1487" s="26">
        <f t="shared" si="139"/>
        <v>45322</v>
      </c>
      <c r="J1487" s="26">
        <f t="shared" si="140"/>
        <v>45632</v>
      </c>
      <c r="K1487" s="26" t="str">
        <f t="shared" si="141"/>
        <v>Basic</v>
      </c>
      <c r="L1487" s="26" t="str">
        <f t="shared" si="142"/>
        <v>Monthly</v>
      </c>
      <c r="M1487" s="26">
        <f t="shared" si="143"/>
        <v>45292</v>
      </c>
      <c r="N1487" s="26">
        <f t="shared" si="138"/>
        <v>45444</v>
      </c>
      <c r="O1487" s="26">
        <f t="shared" si="138"/>
        <v>45474</v>
      </c>
      <c r="P1487" t="str">
        <f>IF(AND('Customer LTV'!$D$5&gt;=$N1487,'Customer LTV'!$D$5&lt;$O1487),"Y","N")</f>
        <v>N</v>
      </c>
      <c r="Q1487" t="str">
        <f>IF(AND('Customer LTV'!$D$6&gt;=$N1487,'Customer LTV'!$D$6&lt;$O1487),"Y","N")</f>
        <v>N</v>
      </c>
      <c r="R1487" t="str">
        <f>INDEX(customers!$F:$F,MATCH(subscriptions!$B1487,customers!$A:$A,0))</f>
        <v>Other</v>
      </c>
      <c r="S1487" t="str">
        <f>INDEX(customers!$I:$I,MATCH(subscriptions!$B1487,customers!$A:$A,0))</f>
        <v>Affiliate</v>
      </c>
    </row>
    <row r="1488" spans="1:19" x14ac:dyDescent="0.25">
      <c r="A1488" t="s">
        <v>515</v>
      </c>
      <c r="B1488" t="s">
        <v>501</v>
      </c>
      <c r="C1488" t="s">
        <v>17</v>
      </c>
      <c r="D1488" t="s">
        <v>4</v>
      </c>
      <c r="E1488" s="26">
        <v>45477</v>
      </c>
      <c r="F1488" s="26">
        <v>45507</v>
      </c>
      <c r="G1488" t="s">
        <v>53</v>
      </c>
      <c r="H1488">
        <v>75</v>
      </c>
      <c r="I1488" s="26">
        <f t="shared" si="139"/>
        <v>45322</v>
      </c>
      <c r="J1488" s="26">
        <f t="shared" si="140"/>
        <v>45632</v>
      </c>
      <c r="K1488" s="26" t="str">
        <f t="shared" si="141"/>
        <v>Basic</v>
      </c>
      <c r="L1488" s="26" t="str">
        <f t="shared" si="142"/>
        <v>Monthly</v>
      </c>
      <c r="M1488" s="26">
        <f t="shared" si="143"/>
        <v>45292</v>
      </c>
      <c r="N1488" s="26">
        <f t="shared" si="138"/>
        <v>45474</v>
      </c>
      <c r="O1488" s="26">
        <f t="shared" si="138"/>
        <v>45505</v>
      </c>
      <c r="P1488" t="str">
        <f>IF(AND('Customer LTV'!$D$5&gt;=$N1488,'Customer LTV'!$D$5&lt;$O1488),"Y","N")</f>
        <v>N</v>
      </c>
      <c r="Q1488" t="str">
        <f>IF(AND('Customer LTV'!$D$6&gt;=$N1488,'Customer LTV'!$D$6&lt;$O1488),"Y","N")</f>
        <v>N</v>
      </c>
      <c r="R1488" t="str">
        <f>INDEX(customers!$F:$F,MATCH(subscriptions!$B1488,customers!$A:$A,0))</f>
        <v>Other</v>
      </c>
      <c r="S1488" t="str">
        <f>INDEX(customers!$I:$I,MATCH(subscriptions!$B1488,customers!$A:$A,0))</f>
        <v>Affiliate</v>
      </c>
    </row>
    <row r="1489" spans="1:19" x14ac:dyDescent="0.25">
      <c r="A1489" t="s">
        <v>517</v>
      </c>
      <c r="B1489" t="s">
        <v>501</v>
      </c>
      <c r="C1489" t="s">
        <v>17</v>
      </c>
      <c r="D1489" t="s">
        <v>4</v>
      </c>
      <c r="E1489" s="26">
        <v>45508</v>
      </c>
      <c r="F1489" s="26">
        <v>45538</v>
      </c>
      <c r="G1489" t="s">
        <v>53</v>
      </c>
      <c r="H1489">
        <v>75</v>
      </c>
      <c r="I1489" s="26">
        <f t="shared" si="139"/>
        <v>45322</v>
      </c>
      <c r="J1489" s="26">
        <f t="shared" si="140"/>
        <v>45632</v>
      </c>
      <c r="K1489" s="26" t="str">
        <f t="shared" si="141"/>
        <v>Basic</v>
      </c>
      <c r="L1489" s="26" t="str">
        <f t="shared" si="142"/>
        <v>Monthly</v>
      </c>
      <c r="M1489" s="26">
        <f t="shared" si="143"/>
        <v>45292</v>
      </c>
      <c r="N1489" s="26">
        <f t="shared" si="138"/>
        <v>45505</v>
      </c>
      <c r="O1489" s="26">
        <f t="shared" si="138"/>
        <v>45536</v>
      </c>
      <c r="P1489" t="str">
        <f>IF(AND('Customer LTV'!$D$5&gt;=$N1489,'Customer LTV'!$D$5&lt;$O1489),"Y","N")</f>
        <v>N</v>
      </c>
      <c r="Q1489" t="str">
        <f>IF(AND('Customer LTV'!$D$6&gt;=$N1489,'Customer LTV'!$D$6&lt;$O1489),"Y","N")</f>
        <v>N</v>
      </c>
      <c r="R1489" t="str">
        <f>INDEX(customers!$F:$F,MATCH(subscriptions!$B1489,customers!$A:$A,0))</f>
        <v>Other</v>
      </c>
      <c r="S1489" t="str">
        <f>INDEX(customers!$I:$I,MATCH(subscriptions!$B1489,customers!$A:$A,0))</f>
        <v>Affiliate</v>
      </c>
    </row>
    <row r="1490" spans="1:19" x14ac:dyDescent="0.25">
      <c r="A1490" t="s">
        <v>519</v>
      </c>
      <c r="B1490" t="s">
        <v>501</v>
      </c>
      <c r="C1490" t="s">
        <v>17</v>
      </c>
      <c r="D1490" t="s">
        <v>4</v>
      </c>
      <c r="E1490" s="26">
        <v>45539</v>
      </c>
      <c r="F1490" s="26">
        <v>45569</v>
      </c>
      <c r="G1490" t="s">
        <v>53</v>
      </c>
      <c r="H1490">
        <v>75</v>
      </c>
      <c r="I1490" s="26">
        <f t="shared" si="139"/>
        <v>45322</v>
      </c>
      <c r="J1490" s="26">
        <f t="shared" si="140"/>
        <v>45632</v>
      </c>
      <c r="K1490" s="26" t="str">
        <f t="shared" si="141"/>
        <v>Basic</v>
      </c>
      <c r="L1490" s="26" t="str">
        <f t="shared" si="142"/>
        <v>Monthly</v>
      </c>
      <c r="M1490" s="26">
        <f t="shared" si="143"/>
        <v>45292</v>
      </c>
      <c r="N1490" s="26">
        <f t="shared" si="138"/>
        <v>45536</v>
      </c>
      <c r="O1490" s="26">
        <f t="shared" si="138"/>
        <v>45566</v>
      </c>
      <c r="P1490" t="str">
        <f>IF(AND('Customer LTV'!$D$5&gt;=$N1490,'Customer LTV'!$D$5&lt;$O1490),"Y","N")</f>
        <v>N</v>
      </c>
      <c r="Q1490" t="str">
        <f>IF(AND('Customer LTV'!$D$6&gt;=$N1490,'Customer LTV'!$D$6&lt;$O1490),"Y","N")</f>
        <v>N</v>
      </c>
      <c r="R1490" t="str">
        <f>INDEX(customers!$F:$F,MATCH(subscriptions!$B1490,customers!$A:$A,0))</f>
        <v>Other</v>
      </c>
      <c r="S1490" t="str">
        <f>INDEX(customers!$I:$I,MATCH(subscriptions!$B1490,customers!$A:$A,0))</f>
        <v>Affiliate</v>
      </c>
    </row>
    <row r="1491" spans="1:19" x14ac:dyDescent="0.25">
      <c r="A1491" t="s">
        <v>522</v>
      </c>
      <c r="B1491" t="s">
        <v>501</v>
      </c>
      <c r="C1491" t="s">
        <v>17</v>
      </c>
      <c r="D1491" t="s">
        <v>4</v>
      </c>
      <c r="E1491" s="26">
        <v>45570</v>
      </c>
      <c r="F1491" s="26">
        <v>45600</v>
      </c>
      <c r="G1491" t="s">
        <v>53</v>
      </c>
      <c r="H1491">
        <v>75</v>
      </c>
      <c r="I1491" s="26">
        <f t="shared" si="139"/>
        <v>45322</v>
      </c>
      <c r="J1491" s="26">
        <f t="shared" si="140"/>
        <v>45632</v>
      </c>
      <c r="K1491" s="26" t="str">
        <f t="shared" si="141"/>
        <v>Basic</v>
      </c>
      <c r="L1491" s="26" t="str">
        <f t="shared" si="142"/>
        <v>Monthly</v>
      </c>
      <c r="M1491" s="26">
        <f t="shared" si="143"/>
        <v>45292</v>
      </c>
      <c r="N1491" s="26">
        <f t="shared" ref="N1491:O1554" si="144">EOMONTH(E1491,-1)+1</f>
        <v>45566</v>
      </c>
      <c r="O1491" s="26">
        <f t="shared" si="144"/>
        <v>45597</v>
      </c>
      <c r="P1491" t="str">
        <f>IF(AND('Customer LTV'!$D$5&gt;=$N1491,'Customer LTV'!$D$5&lt;$O1491),"Y","N")</f>
        <v>N</v>
      </c>
      <c r="Q1491" t="str">
        <f>IF(AND('Customer LTV'!$D$6&gt;=$N1491,'Customer LTV'!$D$6&lt;$O1491),"Y","N")</f>
        <v>N</v>
      </c>
      <c r="R1491" t="str">
        <f>INDEX(customers!$F:$F,MATCH(subscriptions!$B1491,customers!$A:$A,0))</f>
        <v>Other</v>
      </c>
      <c r="S1491" t="str">
        <f>INDEX(customers!$I:$I,MATCH(subscriptions!$B1491,customers!$A:$A,0))</f>
        <v>Affiliate</v>
      </c>
    </row>
    <row r="1492" spans="1:19" x14ac:dyDescent="0.25">
      <c r="A1492" t="s">
        <v>524</v>
      </c>
      <c r="B1492" t="s">
        <v>501</v>
      </c>
      <c r="C1492" t="s">
        <v>17</v>
      </c>
      <c r="D1492" t="s">
        <v>4</v>
      </c>
      <c r="E1492" s="26">
        <v>45601</v>
      </c>
      <c r="F1492" s="26">
        <v>45631</v>
      </c>
      <c r="G1492" t="s">
        <v>53</v>
      </c>
      <c r="H1492">
        <v>75</v>
      </c>
      <c r="I1492" s="26">
        <f t="shared" si="139"/>
        <v>45322</v>
      </c>
      <c r="J1492" s="26">
        <f t="shared" si="140"/>
        <v>45632</v>
      </c>
      <c r="K1492" s="26" t="str">
        <f t="shared" si="141"/>
        <v>Basic</v>
      </c>
      <c r="L1492" s="26" t="str">
        <f t="shared" si="142"/>
        <v>Monthly</v>
      </c>
      <c r="M1492" s="26">
        <f t="shared" si="143"/>
        <v>45292</v>
      </c>
      <c r="N1492" s="26">
        <f t="shared" si="144"/>
        <v>45597</v>
      </c>
      <c r="O1492" s="26">
        <f t="shared" si="144"/>
        <v>45627</v>
      </c>
      <c r="P1492" t="str">
        <f>IF(AND('Customer LTV'!$D$5&gt;=$N1492,'Customer LTV'!$D$5&lt;$O1492),"Y","N")</f>
        <v>N</v>
      </c>
      <c r="Q1492" t="str">
        <f>IF(AND('Customer LTV'!$D$6&gt;=$N1492,'Customer LTV'!$D$6&lt;$O1492),"Y","N")</f>
        <v>N</v>
      </c>
      <c r="R1492" t="str">
        <f>INDEX(customers!$F:$F,MATCH(subscriptions!$B1492,customers!$A:$A,0))</f>
        <v>Other</v>
      </c>
      <c r="S1492" t="str">
        <f>INDEX(customers!$I:$I,MATCH(subscriptions!$B1492,customers!$A:$A,0))</f>
        <v>Affiliate</v>
      </c>
    </row>
    <row r="1493" spans="1:19" x14ac:dyDescent="0.25">
      <c r="A1493" t="s">
        <v>527</v>
      </c>
      <c r="B1493" t="s">
        <v>501</v>
      </c>
      <c r="C1493" t="s">
        <v>17</v>
      </c>
      <c r="D1493" t="s">
        <v>4</v>
      </c>
      <c r="E1493" s="26">
        <v>45632</v>
      </c>
      <c r="F1493" s="26">
        <v>45658</v>
      </c>
      <c r="G1493" t="s">
        <v>53</v>
      </c>
      <c r="H1493">
        <v>75</v>
      </c>
      <c r="I1493" s="26">
        <f t="shared" si="139"/>
        <v>45322</v>
      </c>
      <c r="J1493" s="26">
        <f t="shared" si="140"/>
        <v>45632</v>
      </c>
      <c r="K1493" s="26" t="str">
        <f t="shared" si="141"/>
        <v>Basic</v>
      </c>
      <c r="L1493" s="26" t="str">
        <f t="shared" si="142"/>
        <v>Monthly</v>
      </c>
      <c r="M1493" s="26">
        <f t="shared" si="143"/>
        <v>45292</v>
      </c>
      <c r="N1493" s="26">
        <f t="shared" si="144"/>
        <v>45627</v>
      </c>
      <c r="O1493" s="26">
        <f t="shared" si="144"/>
        <v>45658</v>
      </c>
      <c r="P1493" t="str">
        <f>IF(AND('Customer LTV'!$D$5&gt;=$N1493,'Customer LTV'!$D$5&lt;$O1493),"Y","N")</f>
        <v>N</v>
      </c>
      <c r="Q1493" t="str">
        <f>IF(AND('Customer LTV'!$D$6&gt;=$N1493,'Customer LTV'!$D$6&lt;$O1493),"Y","N")</f>
        <v>N</v>
      </c>
      <c r="R1493" t="str">
        <f>INDEX(customers!$F:$F,MATCH(subscriptions!$B1493,customers!$A:$A,0))</f>
        <v>Other</v>
      </c>
      <c r="S1493" t="str">
        <f>INDEX(customers!$I:$I,MATCH(subscriptions!$B1493,customers!$A:$A,0))</f>
        <v>Affiliate</v>
      </c>
    </row>
    <row r="1494" spans="1:19" x14ac:dyDescent="0.25">
      <c r="A1494" t="s">
        <v>363</v>
      </c>
      <c r="B1494" t="s">
        <v>362</v>
      </c>
      <c r="C1494" t="s">
        <v>17</v>
      </c>
      <c r="D1494" t="s">
        <v>4</v>
      </c>
      <c r="E1494" s="26">
        <v>44739</v>
      </c>
      <c r="F1494" s="26">
        <v>44758</v>
      </c>
      <c r="G1494" t="s">
        <v>56</v>
      </c>
      <c r="H1494">
        <v>75</v>
      </c>
      <c r="I1494" s="26">
        <f t="shared" si="139"/>
        <v>44739</v>
      </c>
      <c r="J1494" s="26">
        <f t="shared" si="140"/>
        <v>44739</v>
      </c>
      <c r="K1494" s="26" t="str">
        <f t="shared" si="141"/>
        <v>Basic</v>
      </c>
      <c r="L1494" s="26" t="str">
        <f t="shared" si="142"/>
        <v>Monthly</v>
      </c>
      <c r="M1494" s="26">
        <f t="shared" si="143"/>
        <v>44713</v>
      </c>
      <c r="N1494" s="26">
        <f t="shared" si="144"/>
        <v>44713</v>
      </c>
      <c r="O1494" s="26">
        <f t="shared" si="144"/>
        <v>44743</v>
      </c>
      <c r="P1494" t="str">
        <f>IF(AND('Customer LTV'!$D$5&gt;=$N1494,'Customer LTV'!$D$5&lt;$O1494),"Y","N")</f>
        <v>N</v>
      </c>
      <c r="Q1494" t="str">
        <f>IF(AND('Customer LTV'!$D$6&gt;=$N1494,'Customer LTV'!$D$6&lt;$O1494),"Y","N")</f>
        <v>N</v>
      </c>
      <c r="R1494" t="str">
        <f>INDEX(customers!$F:$F,MATCH(subscriptions!$B1494,customers!$A:$A,0))</f>
        <v>Healthcare</v>
      </c>
      <c r="S1494" t="str">
        <f>INDEX(customers!$I:$I,MATCH(subscriptions!$B1494,customers!$A:$A,0))</f>
        <v>Email</v>
      </c>
    </row>
    <row r="1495" spans="1:19" x14ac:dyDescent="0.25">
      <c r="A1495" t="s">
        <v>3533</v>
      </c>
      <c r="B1495" t="s">
        <v>3532</v>
      </c>
      <c r="C1495" t="s">
        <v>17</v>
      </c>
      <c r="D1495" t="s">
        <v>5</v>
      </c>
      <c r="E1495" s="26">
        <v>45086</v>
      </c>
      <c r="F1495" s="26">
        <v>45451</v>
      </c>
      <c r="G1495" t="s">
        <v>53</v>
      </c>
      <c r="H1495">
        <v>50</v>
      </c>
      <c r="I1495" s="26">
        <f t="shared" si="139"/>
        <v>45086</v>
      </c>
      <c r="J1495" s="26">
        <f t="shared" si="140"/>
        <v>45452</v>
      </c>
      <c r="K1495" s="26" t="str">
        <f t="shared" si="141"/>
        <v>Basic</v>
      </c>
      <c r="L1495" s="26" t="str">
        <f t="shared" si="142"/>
        <v>Annual</v>
      </c>
      <c r="M1495" s="26">
        <f t="shared" si="143"/>
        <v>45078</v>
      </c>
      <c r="N1495" s="26">
        <f t="shared" si="144"/>
        <v>45078</v>
      </c>
      <c r="O1495" s="26">
        <f t="shared" si="144"/>
        <v>45444</v>
      </c>
      <c r="P1495" t="str">
        <f>IF(AND('Customer LTV'!$D$5&gt;=$N1495,'Customer LTV'!$D$5&lt;$O1495),"Y","N")</f>
        <v>N</v>
      </c>
      <c r="Q1495" t="str">
        <f>IF(AND('Customer LTV'!$D$6&gt;=$N1495,'Customer LTV'!$D$6&lt;$O1495),"Y","N")</f>
        <v>Y</v>
      </c>
      <c r="R1495" t="str">
        <f>INDEX(customers!$F:$F,MATCH(subscriptions!$B1495,customers!$A:$A,0))</f>
        <v>Retail</v>
      </c>
      <c r="S1495" t="str">
        <f>INDEX(customers!$I:$I,MATCH(subscriptions!$B1495,customers!$A:$A,0))</f>
        <v>Email</v>
      </c>
    </row>
    <row r="1496" spans="1:19" x14ac:dyDescent="0.25">
      <c r="A1496" t="s">
        <v>3535</v>
      </c>
      <c r="B1496" t="s">
        <v>3532</v>
      </c>
      <c r="C1496" t="s">
        <v>17</v>
      </c>
      <c r="D1496" t="s">
        <v>5</v>
      </c>
      <c r="E1496" s="26">
        <v>45452</v>
      </c>
      <c r="F1496" s="26">
        <v>45658</v>
      </c>
      <c r="G1496" t="s">
        <v>53</v>
      </c>
      <c r="H1496">
        <v>50</v>
      </c>
      <c r="I1496" s="26">
        <f t="shared" si="139"/>
        <v>45086</v>
      </c>
      <c r="J1496" s="26">
        <f t="shared" si="140"/>
        <v>45452</v>
      </c>
      <c r="K1496" s="26" t="str">
        <f t="shared" si="141"/>
        <v>Basic</v>
      </c>
      <c r="L1496" s="26" t="str">
        <f t="shared" si="142"/>
        <v>Annual</v>
      </c>
      <c r="M1496" s="26">
        <f t="shared" si="143"/>
        <v>45078</v>
      </c>
      <c r="N1496" s="26">
        <f t="shared" si="144"/>
        <v>45444</v>
      </c>
      <c r="O1496" s="26">
        <f t="shared" si="144"/>
        <v>45658</v>
      </c>
      <c r="P1496" t="str">
        <f>IF(AND('Customer LTV'!$D$5&gt;=$N1496,'Customer LTV'!$D$5&lt;$O1496),"Y","N")</f>
        <v>N</v>
      </c>
      <c r="Q1496" t="str">
        <f>IF(AND('Customer LTV'!$D$6&gt;=$N1496,'Customer LTV'!$D$6&lt;$O1496),"Y","N")</f>
        <v>N</v>
      </c>
      <c r="R1496" t="str">
        <f>INDEX(customers!$F:$F,MATCH(subscriptions!$B1496,customers!$A:$A,0))</f>
        <v>Retail</v>
      </c>
      <c r="S1496" t="str">
        <f>INDEX(customers!$I:$I,MATCH(subscriptions!$B1496,customers!$A:$A,0))</f>
        <v>Email</v>
      </c>
    </row>
    <row r="1497" spans="1:19" x14ac:dyDescent="0.25">
      <c r="A1497" t="s">
        <v>964</v>
      </c>
      <c r="B1497" t="s">
        <v>963</v>
      </c>
      <c r="C1497" t="s">
        <v>17</v>
      </c>
      <c r="D1497" t="s">
        <v>4</v>
      </c>
      <c r="E1497" s="26">
        <v>45313</v>
      </c>
      <c r="F1497" s="26">
        <v>45343</v>
      </c>
      <c r="G1497" t="s">
        <v>53</v>
      </c>
      <c r="H1497">
        <v>75</v>
      </c>
      <c r="I1497" s="26">
        <f t="shared" si="139"/>
        <v>45313</v>
      </c>
      <c r="J1497" s="26">
        <f t="shared" si="140"/>
        <v>45592</v>
      </c>
      <c r="K1497" s="26" t="str">
        <f t="shared" si="141"/>
        <v>Basic</v>
      </c>
      <c r="L1497" s="26" t="str">
        <f t="shared" si="142"/>
        <v>Monthly</v>
      </c>
      <c r="M1497" s="26">
        <f t="shared" si="143"/>
        <v>45292</v>
      </c>
      <c r="N1497" s="26">
        <f t="shared" si="144"/>
        <v>45292</v>
      </c>
      <c r="O1497" s="26">
        <f t="shared" si="144"/>
        <v>45323</v>
      </c>
      <c r="P1497" t="str">
        <f>IF(AND('Customer LTV'!$D$5&gt;=$N1497,'Customer LTV'!$D$5&lt;$O1497),"Y","N")</f>
        <v>N</v>
      </c>
      <c r="Q1497" t="str">
        <f>IF(AND('Customer LTV'!$D$6&gt;=$N1497,'Customer LTV'!$D$6&lt;$O1497),"Y","N")</f>
        <v>N</v>
      </c>
      <c r="R1497" t="str">
        <f>INDEX(customers!$F:$F,MATCH(subscriptions!$B1497,customers!$A:$A,0))</f>
        <v>Healthcare</v>
      </c>
      <c r="S1497" t="str">
        <f>INDEX(customers!$I:$I,MATCH(subscriptions!$B1497,customers!$A:$A,0))</f>
        <v>Email</v>
      </c>
    </row>
    <row r="1498" spans="1:19" x14ac:dyDescent="0.25">
      <c r="A1498" t="s">
        <v>966</v>
      </c>
      <c r="B1498" t="s">
        <v>963</v>
      </c>
      <c r="C1498" t="s">
        <v>17</v>
      </c>
      <c r="D1498" t="s">
        <v>4</v>
      </c>
      <c r="E1498" s="26">
        <v>45344</v>
      </c>
      <c r="F1498" s="26">
        <v>45374</v>
      </c>
      <c r="G1498" t="s">
        <v>53</v>
      </c>
      <c r="H1498">
        <v>75</v>
      </c>
      <c r="I1498" s="26">
        <f t="shared" si="139"/>
        <v>45313</v>
      </c>
      <c r="J1498" s="26">
        <f t="shared" si="140"/>
        <v>45592</v>
      </c>
      <c r="K1498" s="26" t="str">
        <f t="shared" si="141"/>
        <v>Basic</v>
      </c>
      <c r="L1498" s="26" t="str">
        <f t="shared" si="142"/>
        <v>Monthly</v>
      </c>
      <c r="M1498" s="26">
        <f t="shared" si="143"/>
        <v>45292</v>
      </c>
      <c r="N1498" s="26">
        <f t="shared" si="144"/>
        <v>45323</v>
      </c>
      <c r="O1498" s="26">
        <f t="shared" si="144"/>
        <v>45352</v>
      </c>
      <c r="P1498" t="str">
        <f>IF(AND('Customer LTV'!$D$5&gt;=$N1498,'Customer LTV'!$D$5&lt;$O1498),"Y","N")</f>
        <v>N</v>
      </c>
      <c r="Q1498" t="str">
        <f>IF(AND('Customer LTV'!$D$6&gt;=$N1498,'Customer LTV'!$D$6&lt;$O1498),"Y","N")</f>
        <v>N</v>
      </c>
      <c r="R1498" t="str">
        <f>INDEX(customers!$F:$F,MATCH(subscriptions!$B1498,customers!$A:$A,0))</f>
        <v>Healthcare</v>
      </c>
      <c r="S1498" t="str">
        <f>INDEX(customers!$I:$I,MATCH(subscriptions!$B1498,customers!$A:$A,0))</f>
        <v>Email</v>
      </c>
    </row>
    <row r="1499" spans="1:19" x14ac:dyDescent="0.25">
      <c r="A1499" t="s">
        <v>969</v>
      </c>
      <c r="B1499" t="s">
        <v>963</v>
      </c>
      <c r="C1499" t="s">
        <v>17</v>
      </c>
      <c r="D1499" t="s">
        <v>4</v>
      </c>
      <c r="E1499" s="26">
        <v>45375</v>
      </c>
      <c r="F1499" s="26">
        <v>45405</v>
      </c>
      <c r="G1499" t="s">
        <v>53</v>
      </c>
      <c r="H1499">
        <v>75</v>
      </c>
      <c r="I1499" s="26">
        <f t="shared" si="139"/>
        <v>45313</v>
      </c>
      <c r="J1499" s="26">
        <f t="shared" si="140"/>
        <v>45592</v>
      </c>
      <c r="K1499" s="26" t="str">
        <f t="shared" si="141"/>
        <v>Basic</v>
      </c>
      <c r="L1499" s="26" t="str">
        <f t="shared" si="142"/>
        <v>Monthly</v>
      </c>
      <c r="M1499" s="26">
        <f t="shared" si="143"/>
        <v>45292</v>
      </c>
      <c r="N1499" s="26">
        <f t="shared" si="144"/>
        <v>45352</v>
      </c>
      <c r="O1499" s="26">
        <f t="shared" si="144"/>
        <v>45383</v>
      </c>
      <c r="P1499" t="str">
        <f>IF(AND('Customer LTV'!$D$5&gt;=$N1499,'Customer LTV'!$D$5&lt;$O1499),"Y","N")</f>
        <v>N</v>
      </c>
      <c r="Q1499" t="str">
        <f>IF(AND('Customer LTV'!$D$6&gt;=$N1499,'Customer LTV'!$D$6&lt;$O1499),"Y","N")</f>
        <v>N</v>
      </c>
      <c r="R1499" t="str">
        <f>INDEX(customers!$F:$F,MATCH(subscriptions!$B1499,customers!$A:$A,0))</f>
        <v>Healthcare</v>
      </c>
      <c r="S1499" t="str">
        <f>INDEX(customers!$I:$I,MATCH(subscriptions!$B1499,customers!$A:$A,0))</f>
        <v>Email</v>
      </c>
    </row>
    <row r="1500" spans="1:19" x14ac:dyDescent="0.25">
      <c r="A1500" t="s">
        <v>971</v>
      </c>
      <c r="B1500" t="s">
        <v>963</v>
      </c>
      <c r="C1500" t="s">
        <v>17</v>
      </c>
      <c r="D1500" t="s">
        <v>4</v>
      </c>
      <c r="E1500" s="26">
        <v>45406</v>
      </c>
      <c r="F1500" s="26">
        <v>45436</v>
      </c>
      <c r="G1500" t="s">
        <v>53</v>
      </c>
      <c r="H1500">
        <v>75</v>
      </c>
      <c r="I1500" s="26">
        <f t="shared" si="139"/>
        <v>45313</v>
      </c>
      <c r="J1500" s="26">
        <f t="shared" si="140"/>
        <v>45592</v>
      </c>
      <c r="K1500" s="26" t="str">
        <f t="shared" si="141"/>
        <v>Basic</v>
      </c>
      <c r="L1500" s="26" t="str">
        <f t="shared" si="142"/>
        <v>Monthly</v>
      </c>
      <c r="M1500" s="26">
        <f t="shared" si="143"/>
        <v>45292</v>
      </c>
      <c r="N1500" s="26">
        <f t="shared" si="144"/>
        <v>45383</v>
      </c>
      <c r="O1500" s="26">
        <f t="shared" si="144"/>
        <v>45413</v>
      </c>
      <c r="P1500" t="str">
        <f>IF(AND('Customer LTV'!$D$5&gt;=$N1500,'Customer LTV'!$D$5&lt;$O1500),"Y","N")</f>
        <v>N</v>
      </c>
      <c r="Q1500" t="str">
        <f>IF(AND('Customer LTV'!$D$6&gt;=$N1500,'Customer LTV'!$D$6&lt;$O1500),"Y","N")</f>
        <v>N</v>
      </c>
      <c r="R1500" t="str">
        <f>INDEX(customers!$F:$F,MATCH(subscriptions!$B1500,customers!$A:$A,0))</f>
        <v>Healthcare</v>
      </c>
      <c r="S1500" t="str">
        <f>INDEX(customers!$I:$I,MATCH(subscriptions!$B1500,customers!$A:$A,0))</f>
        <v>Email</v>
      </c>
    </row>
    <row r="1501" spans="1:19" x14ac:dyDescent="0.25">
      <c r="A1501" t="s">
        <v>974</v>
      </c>
      <c r="B1501" t="s">
        <v>963</v>
      </c>
      <c r="C1501" t="s">
        <v>17</v>
      </c>
      <c r="D1501" t="s">
        <v>4</v>
      </c>
      <c r="E1501" s="26">
        <v>45437</v>
      </c>
      <c r="F1501" s="26">
        <v>45467</v>
      </c>
      <c r="G1501" t="s">
        <v>53</v>
      </c>
      <c r="H1501">
        <v>75</v>
      </c>
      <c r="I1501" s="26">
        <f t="shared" si="139"/>
        <v>45313</v>
      </c>
      <c r="J1501" s="26">
        <f t="shared" si="140"/>
        <v>45592</v>
      </c>
      <c r="K1501" s="26" t="str">
        <f t="shared" si="141"/>
        <v>Basic</v>
      </c>
      <c r="L1501" s="26" t="str">
        <f t="shared" si="142"/>
        <v>Monthly</v>
      </c>
      <c r="M1501" s="26">
        <f t="shared" si="143"/>
        <v>45292</v>
      </c>
      <c r="N1501" s="26">
        <f t="shared" si="144"/>
        <v>45413</v>
      </c>
      <c r="O1501" s="26">
        <f t="shared" si="144"/>
        <v>45444</v>
      </c>
      <c r="P1501" t="str">
        <f>IF(AND('Customer LTV'!$D$5&gt;=$N1501,'Customer LTV'!$D$5&lt;$O1501),"Y","N")</f>
        <v>N</v>
      </c>
      <c r="Q1501" t="str">
        <f>IF(AND('Customer LTV'!$D$6&gt;=$N1501,'Customer LTV'!$D$6&lt;$O1501),"Y","N")</f>
        <v>N</v>
      </c>
      <c r="R1501" t="str">
        <f>INDEX(customers!$F:$F,MATCH(subscriptions!$B1501,customers!$A:$A,0))</f>
        <v>Healthcare</v>
      </c>
      <c r="S1501" t="str">
        <f>INDEX(customers!$I:$I,MATCH(subscriptions!$B1501,customers!$A:$A,0))</f>
        <v>Email</v>
      </c>
    </row>
    <row r="1502" spans="1:19" x14ac:dyDescent="0.25">
      <c r="A1502" t="s">
        <v>976</v>
      </c>
      <c r="B1502" t="s">
        <v>963</v>
      </c>
      <c r="C1502" t="s">
        <v>17</v>
      </c>
      <c r="D1502" t="s">
        <v>4</v>
      </c>
      <c r="E1502" s="26">
        <v>45468</v>
      </c>
      <c r="F1502" s="26">
        <v>45498</v>
      </c>
      <c r="G1502" t="s">
        <v>55</v>
      </c>
      <c r="H1502">
        <v>75</v>
      </c>
      <c r="I1502" s="26">
        <f t="shared" si="139"/>
        <v>45313</v>
      </c>
      <c r="J1502" s="26">
        <f t="shared" si="140"/>
        <v>45592</v>
      </c>
      <c r="K1502" s="26" t="str">
        <f t="shared" si="141"/>
        <v>Basic</v>
      </c>
      <c r="L1502" s="26" t="str">
        <f t="shared" si="142"/>
        <v>Monthly</v>
      </c>
      <c r="M1502" s="26">
        <f t="shared" si="143"/>
        <v>45292</v>
      </c>
      <c r="N1502" s="26">
        <f t="shared" si="144"/>
        <v>45444</v>
      </c>
      <c r="O1502" s="26">
        <f t="shared" si="144"/>
        <v>45474</v>
      </c>
      <c r="P1502" t="str">
        <f>IF(AND('Customer LTV'!$D$5&gt;=$N1502,'Customer LTV'!$D$5&lt;$O1502),"Y","N")</f>
        <v>N</v>
      </c>
      <c r="Q1502" t="str">
        <f>IF(AND('Customer LTV'!$D$6&gt;=$N1502,'Customer LTV'!$D$6&lt;$O1502),"Y","N")</f>
        <v>N</v>
      </c>
      <c r="R1502" t="str">
        <f>INDEX(customers!$F:$F,MATCH(subscriptions!$B1502,customers!$A:$A,0))</f>
        <v>Healthcare</v>
      </c>
      <c r="S1502" t="str">
        <f>INDEX(customers!$I:$I,MATCH(subscriptions!$B1502,customers!$A:$A,0))</f>
        <v>Email</v>
      </c>
    </row>
    <row r="1503" spans="1:19" x14ac:dyDescent="0.25">
      <c r="A1503" t="s">
        <v>979</v>
      </c>
      <c r="B1503" t="s">
        <v>963</v>
      </c>
      <c r="C1503" t="s">
        <v>18</v>
      </c>
      <c r="D1503" t="s">
        <v>4</v>
      </c>
      <c r="E1503" s="26">
        <v>45499</v>
      </c>
      <c r="F1503" s="26">
        <v>45529</v>
      </c>
      <c r="G1503" t="s">
        <v>53</v>
      </c>
      <c r="H1503">
        <v>135</v>
      </c>
      <c r="I1503" s="26">
        <f t="shared" si="139"/>
        <v>45313</v>
      </c>
      <c r="J1503" s="26">
        <f t="shared" si="140"/>
        <v>45592</v>
      </c>
      <c r="K1503" s="26" t="str">
        <f t="shared" si="141"/>
        <v>Basic</v>
      </c>
      <c r="L1503" s="26" t="str">
        <f t="shared" si="142"/>
        <v>Monthly</v>
      </c>
      <c r="M1503" s="26">
        <f t="shared" si="143"/>
        <v>45292</v>
      </c>
      <c r="N1503" s="26">
        <f t="shared" si="144"/>
        <v>45474</v>
      </c>
      <c r="O1503" s="26">
        <f t="shared" si="144"/>
        <v>45505</v>
      </c>
      <c r="P1503" t="str">
        <f>IF(AND('Customer LTV'!$D$5&gt;=$N1503,'Customer LTV'!$D$5&lt;$O1503),"Y","N")</f>
        <v>N</v>
      </c>
      <c r="Q1503" t="str">
        <f>IF(AND('Customer LTV'!$D$6&gt;=$N1503,'Customer LTV'!$D$6&lt;$O1503),"Y","N")</f>
        <v>N</v>
      </c>
      <c r="R1503" t="str">
        <f>INDEX(customers!$F:$F,MATCH(subscriptions!$B1503,customers!$A:$A,0))</f>
        <v>Healthcare</v>
      </c>
      <c r="S1503" t="str">
        <f>INDEX(customers!$I:$I,MATCH(subscriptions!$B1503,customers!$A:$A,0))</f>
        <v>Email</v>
      </c>
    </row>
    <row r="1504" spans="1:19" x14ac:dyDescent="0.25">
      <c r="A1504" t="s">
        <v>981</v>
      </c>
      <c r="B1504" t="s">
        <v>963</v>
      </c>
      <c r="C1504" t="s">
        <v>18</v>
      </c>
      <c r="D1504" t="s">
        <v>4</v>
      </c>
      <c r="E1504" s="26">
        <v>45530</v>
      </c>
      <c r="F1504" s="26">
        <v>45560</v>
      </c>
      <c r="G1504" t="s">
        <v>53</v>
      </c>
      <c r="H1504">
        <v>135</v>
      </c>
      <c r="I1504" s="26">
        <f t="shared" si="139"/>
        <v>45313</v>
      </c>
      <c r="J1504" s="26">
        <f t="shared" si="140"/>
        <v>45592</v>
      </c>
      <c r="K1504" s="26" t="str">
        <f t="shared" si="141"/>
        <v>Basic</v>
      </c>
      <c r="L1504" s="26" t="str">
        <f t="shared" si="142"/>
        <v>Monthly</v>
      </c>
      <c r="M1504" s="26">
        <f t="shared" si="143"/>
        <v>45292</v>
      </c>
      <c r="N1504" s="26">
        <f t="shared" si="144"/>
        <v>45505</v>
      </c>
      <c r="O1504" s="26">
        <f t="shared" si="144"/>
        <v>45536</v>
      </c>
      <c r="P1504" t="str">
        <f>IF(AND('Customer LTV'!$D$5&gt;=$N1504,'Customer LTV'!$D$5&lt;$O1504),"Y","N")</f>
        <v>N</v>
      </c>
      <c r="Q1504" t="str">
        <f>IF(AND('Customer LTV'!$D$6&gt;=$N1504,'Customer LTV'!$D$6&lt;$O1504),"Y","N")</f>
        <v>N</v>
      </c>
      <c r="R1504" t="str">
        <f>INDEX(customers!$F:$F,MATCH(subscriptions!$B1504,customers!$A:$A,0))</f>
        <v>Healthcare</v>
      </c>
      <c r="S1504" t="str">
        <f>INDEX(customers!$I:$I,MATCH(subscriptions!$B1504,customers!$A:$A,0))</f>
        <v>Email</v>
      </c>
    </row>
    <row r="1505" spans="1:19" x14ac:dyDescent="0.25">
      <c r="A1505" t="s">
        <v>983</v>
      </c>
      <c r="B1505" t="s">
        <v>963</v>
      </c>
      <c r="C1505" t="s">
        <v>18</v>
      </c>
      <c r="D1505" t="s">
        <v>4</v>
      </c>
      <c r="E1505" s="26">
        <v>45561</v>
      </c>
      <c r="F1505" s="26">
        <v>45591</v>
      </c>
      <c r="G1505" t="s">
        <v>53</v>
      </c>
      <c r="H1505">
        <v>135</v>
      </c>
      <c r="I1505" s="26">
        <f t="shared" si="139"/>
        <v>45313</v>
      </c>
      <c r="J1505" s="26">
        <f t="shared" si="140"/>
        <v>45592</v>
      </c>
      <c r="K1505" s="26" t="str">
        <f t="shared" si="141"/>
        <v>Basic</v>
      </c>
      <c r="L1505" s="26" t="str">
        <f t="shared" si="142"/>
        <v>Monthly</v>
      </c>
      <c r="M1505" s="26">
        <f t="shared" si="143"/>
        <v>45292</v>
      </c>
      <c r="N1505" s="26">
        <f t="shared" si="144"/>
        <v>45536</v>
      </c>
      <c r="O1505" s="26">
        <f t="shared" si="144"/>
        <v>45566</v>
      </c>
      <c r="P1505" t="str">
        <f>IF(AND('Customer LTV'!$D$5&gt;=$N1505,'Customer LTV'!$D$5&lt;$O1505),"Y","N")</f>
        <v>N</v>
      </c>
      <c r="Q1505" t="str">
        <f>IF(AND('Customer LTV'!$D$6&gt;=$N1505,'Customer LTV'!$D$6&lt;$O1505),"Y","N")</f>
        <v>N</v>
      </c>
      <c r="R1505" t="str">
        <f>INDEX(customers!$F:$F,MATCH(subscriptions!$B1505,customers!$A:$A,0))</f>
        <v>Healthcare</v>
      </c>
      <c r="S1505" t="str">
        <f>INDEX(customers!$I:$I,MATCH(subscriptions!$B1505,customers!$A:$A,0))</f>
        <v>Email</v>
      </c>
    </row>
    <row r="1506" spans="1:19" x14ac:dyDescent="0.25">
      <c r="A1506" t="s">
        <v>986</v>
      </c>
      <c r="B1506" t="s">
        <v>963</v>
      </c>
      <c r="C1506" t="s">
        <v>18</v>
      </c>
      <c r="D1506" t="s">
        <v>4</v>
      </c>
      <c r="E1506" s="26">
        <v>45592</v>
      </c>
      <c r="F1506" s="26">
        <v>45600</v>
      </c>
      <c r="G1506" t="s">
        <v>56</v>
      </c>
      <c r="H1506">
        <v>135</v>
      </c>
      <c r="I1506" s="26">
        <f t="shared" si="139"/>
        <v>45313</v>
      </c>
      <c r="J1506" s="26">
        <f t="shared" si="140"/>
        <v>45592</v>
      </c>
      <c r="K1506" s="26" t="str">
        <f t="shared" si="141"/>
        <v>Basic</v>
      </c>
      <c r="L1506" s="26" t="str">
        <f t="shared" si="142"/>
        <v>Monthly</v>
      </c>
      <c r="M1506" s="26">
        <f t="shared" si="143"/>
        <v>45292</v>
      </c>
      <c r="N1506" s="26">
        <f t="shared" si="144"/>
        <v>45566</v>
      </c>
      <c r="O1506" s="26">
        <f t="shared" si="144"/>
        <v>45597</v>
      </c>
      <c r="P1506" t="str">
        <f>IF(AND('Customer LTV'!$D$5&gt;=$N1506,'Customer LTV'!$D$5&lt;$O1506),"Y","N")</f>
        <v>N</v>
      </c>
      <c r="Q1506" t="str">
        <f>IF(AND('Customer LTV'!$D$6&gt;=$N1506,'Customer LTV'!$D$6&lt;$O1506),"Y","N")</f>
        <v>N</v>
      </c>
      <c r="R1506" t="str">
        <f>INDEX(customers!$F:$F,MATCH(subscriptions!$B1506,customers!$A:$A,0))</f>
        <v>Healthcare</v>
      </c>
      <c r="S1506" t="str">
        <f>INDEX(customers!$I:$I,MATCH(subscriptions!$B1506,customers!$A:$A,0))</f>
        <v>Email</v>
      </c>
    </row>
    <row r="1507" spans="1:19" x14ac:dyDescent="0.25">
      <c r="A1507" t="s">
        <v>395</v>
      </c>
      <c r="B1507" t="s">
        <v>394</v>
      </c>
      <c r="C1507" t="s">
        <v>17</v>
      </c>
      <c r="D1507" t="s">
        <v>5</v>
      </c>
      <c r="E1507" s="26">
        <v>44768</v>
      </c>
      <c r="F1507" s="26">
        <v>45133</v>
      </c>
      <c r="G1507" t="s">
        <v>53</v>
      </c>
      <c r="H1507">
        <v>50</v>
      </c>
      <c r="I1507" s="26">
        <f t="shared" si="139"/>
        <v>44768</v>
      </c>
      <c r="J1507" s="26">
        <f t="shared" si="140"/>
        <v>45500</v>
      </c>
      <c r="K1507" s="26" t="str">
        <f t="shared" si="141"/>
        <v>Pro</v>
      </c>
      <c r="L1507" s="26" t="str">
        <f t="shared" si="142"/>
        <v>Monthly</v>
      </c>
      <c r="M1507" s="26">
        <f t="shared" si="143"/>
        <v>44743</v>
      </c>
      <c r="N1507" s="26">
        <f t="shared" si="144"/>
        <v>44743</v>
      </c>
      <c r="O1507" s="26">
        <f t="shared" si="144"/>
        <v>45108</v>
      </c>
      <c r="P1507" t="str">
        <f>IF(AND('Customer LTV'!$D$5&gt;=$N1507,'Customer LTV'!$D$5&lt;$O1507),"Y","N")</f>
        <v>Y</v>
      </c>
      <c r="Q1507" t="str">
        <f>IF(AND('Customer LTV'!$D$6&gt;=$N1507,'Customer LTV'!$D$6&lt;$O1507),"Y","N")</f>
        <v>N</v>
      </c>
      <c r="R1507" t="str">
        <f>INDEX(customers!$F:$F,MATCH(subscriptions!$B1507,customers!$A:$A,0))</f>
        <v>Tech</v>
      </c>
      <c r="S1507" t="str">
        <f>INDEX(customers!$I:$I,MATCH(subscriptions!$B1507,customers!$A:$A,0))</f>
        <v>Social Media</v>
      </c>
    </row>
    <row r="1508" spans="1:19" x14ac:dyDescent="0.25">
      <c r="A1508" t="s">
        <v>398</v>
      </c>
      <c r="B1508" t="s">
        <v>394</v>
      </c>
      <c r="C1508" t="s">
        <v>17</v>
      </c>
      <c r="D1508" t="s">
        <v>5</v>
      </c>
      <c r="E1508" s="26">
        <v>45134</v>
      </c>
      <c r="F1508" s="26">
        <v>45499</v>
      </c>
      <c r="G1508" t="s">
        <v>55</v>
      </c>
      <c r="H1508">
        <v>50</v>
      </c>
      <c r="I1508" s="26">
        <f t="shared" si="139"/>
        <v>44768</v>
      </c>
      <c r="J1508" s="26">
        <f t="shared" si="140"/>
        <v>45500</v>
      </c>
      <c r="K1508" s="26" t="str">
        <f t="shared" si="141"/>
        <v>Pro</v>
      </c>
      <c r="L1508" s="26" t="str">
        <f t="shared" si="142"/>
        <v>Monthly</v>
      </c>
      <c r="M1508" s="26">
        <f t="shared" si="143"/>
        <v>44743</v>
      </c>
      <c r="N1508" s="26">
        <f t="shared" si="144"/>
        <v>45108</v>
      </c>
      <c r="O1508" s="26">
        <f t="shared" si="144"/>
        <v>45474</v>
      </c>
      <c r="P1508" t="str">
        <f>IF(AND('Customer LTV'!$D$5&gt;=$N1508,'Customer LTV'!$D$5&lt;$O1508),"Y","N")</f>
        <v>N</v>
      </c>
      <c r="Q1508" t="str">
        <f>IF(AND('Customer LTV'!$D$6&gt;=$N1508,'Customer LTV'!$D$6&lt;$O1508),"Y","N")</f>
        <v>Y</v>
      </c>
      <c r="R1508" t="str">
        <f>INDEX(customers!$F:$F,MATCH(subscriptions!$B1508,customers!$A:$A,0))</f>
        <v>Tech</v>
      </c>
      <c r="S1508" t="str">
        <f>INDEX(customers!$I:$I,MATCH(subscriptions!$B1508,customers!$A:$A,0))</f>
        <v>Social Media</v>
      </c>
    </row>
    <row r="1509" spans="1:19" x14ac:dyDescent="0.25">
      <c r="A1509" t="s">
        <v>400</v>
      </c>
      <c r="B1509" t="s">
        <v>394</v>
      </c>
      <c r="C1509" t="s">
        <v>18</v>
      </c>
      <c r="D1509" t="s">
        <v>5</v>
      </c>
      <c r="E1509" s="26">
        <v>45500</v>
      </c>
      <c r="F1509" s="26">
        <v>45658</v>
      </c>
      <c r="G1509" t="s">
        <v>53</v>
      </c>
      <c r="H1509">
        <v>120</v>
      </c>
      <c r="I1509" s="26">
        <f t="shared" si="139"/>
        <v>44768</v>
      </c>
      <c r="J1509" s="26">
        <f t="shared" si="140"/>
        <v>45500</v>
      </c>
      <c r="K1509" s="26" t="str">
        <f t="shared" si="141"/>
        <v>Pro</v>
      </c>
      <c r="L1509" s="26" t="str">
        <f t="shared" si="142"/>
        <v>Monthly</v>
      </c>
      <c r="M1509" s="26">
        <f t="shared" si="143"/>
        <v>44743</v>
      </c>
      <c r="N1509" s="26">
        <f t="shared" si="144"/>
        <v>45474</v>
      </c>
      <c r="O1509" s="26">
        <f t="shared" si="144"/>
        <v>45658</v>
      </c>
      <c r="P1509" t="str">
        <f>IF(AND('Customer LTV'!$D$5&gt;=$N1509,'Customer LTV'!$D$5&lt;$O1509),"Y","N")</f>
        <v>N</v>
      </c>
      <c r="Q1509" t="str">
        <f>IF(AND('Customer LTV'!$D$6&gt;=$N1509,'Customer LTV'!$D$6&lt;$O1509),"Y","N")</f>
        <v>N</v>
      </c>
      <c r="R1509" t="str">
        <f>INDEX(customers!$F:$F,MATCH(subscriptions!$B1509,customers!$A:$A,0))</f>
        <v>Tech</v>
      </c>
      <c r="S1509" t="str">
        <f>INDEX(customers!$I:$I,MATCH(subscriptions!$B1509,customers!$A:$A,0))</f>
        <v>Social Media</v>
      </c>
    </row>
    <row r="1510" spans="1:19" x14ac:dyDescent="0.25">
      <c r="A1510" t="s">
        <v>2507</v>
      </c>
      <c r="B1510" t="s">
        <v>2506</v>
      </c>
      <c r="C1510" t="s">
        <v>17</v>
      </c>
      <c r="D1510" t="s">
        <v>5</v>
      </c>
      <c r="E1510" s="26">
        <v>45617</v>
      </c>
      <c r="F1510" s="26">
        <v>45658</v>
      </c>
      <c r="G1510" t="s">
        <v>53</v>
      </c>
      <c r="H1510">
        <v>50</v>
      </c>
      <c r="I1510" s="26">
        <f t="shared" si="139"/>
        <v>45617</v>
      </c>
      <c r="J1510" s="26">
        <f t="shared" si="140"/>
        <v>45617</v>
      </c>
      <c r="K1510" s="26" t="str">
        <f t="shared" si="141"/>
        <v>Pro</v>
      </c>
      <c r="L1510" s="26" t="str">
        <f t="shared" si="142"/>
        <v>Monthly</v>
      </c>
      <c r="M1510" s="26">
        <f t="shared" si="143"/>
        <v>45597</v>
      </c>
      <c r="N1510" s="26">
        <f t="shared" si="144"/>
        <v>45597</v>
      </c>
      <c r="O1510" s="26">
        <f t="shared" si="144"/>
        <v>45658</v>
      </c>
      <c r="P1510" t="str">
        <f>IF(AND('Customer LTV'!$D$5&gt;=$N1510,'Customer LTV'!$D$5&lt;$O1510),"Y","N")</f>
        <v>N</v>
      </c>
      <c r="Q1510" t="str">
        <f>IF(AND('Customer LTV'!$D$6&gt;=$N1510,'Customer LTV'!$D$6&lt;$O1510),"Y","N")</f>
        <v>N</v>
      </c>
      <c r="R1510" t="str">
        <f>INDEX(customers!$F:$F,MATCH(subscriptions!$B1510,customers!$A:$A,0))</f>
        <v>Other</v>
      </c>
      <c r="S1510" t="str">
        <f>INDEX(customers!$I:$I,MATCH(subscriptions!$B1510,customers!$A:$A,0))</f>
        <v>Email</v>
      </c>
    </row>
    <row r="1511" spans="1:19" x14ac:dyDescent="0.25">
      <c r="A1511" t="s">
        <v>3689</v>
      </c>
      <c r="B1511" t="s">
        <v>3688</v>
      </c>
      <c r="C1511" t="s">
        <v>17</v>
      </c>
      <c r="D1511" t="s">
        <v>4</v>
      </c>
      <c r="E1511" s="26">
        <v>45549</v>
      </c>
      <c r="F1511" s="26">
        <v>45579</v>
      </c>
      <c r="G1511" t="s">
        <v>53</v>
      </c>
      <c r="H1511">
        <v>75</v>
      </c>
      <c r="I1511" s="26">
        <f t="shared" si="139"/>
        <v>45549</v>
      </c>
      <c r="J1511" s="26">
        <f t="shared" si="140"/>
        <v>45642</v>
      </c>
      <c r="K1511" s="26" t="str">
        <f t="shared" si="141"/>
        <v>Pro</v>
      </c>
      <c r="L1511" s="26" t="str">
        <f t="shared" si="142"/>
        <v>Monthly</v>
      </c>
      <c r="M1511" s="26">
        <f t="shared" si="143"/>
        <v>45536</v>
      </c>
      <c r="N1511" s="26">
        <f t="shared" si="144"/>
        <v>45536</v>
      </c>
      <c r="O1511" s="26">
        <f t="shared" si="144"/>
        <v>45566</v>
      </c>
      <c r="P1511" t="str">
        <f>IF(AND('Customer LTV'!$D$5&gt;=$N1511,'Customer LTV'!$D$5&lt;$O1511),"Y","N")</f>
        <v>N</v>
      </c>
      <c r="Q1511" t="str">
        <f>IF(AND('Customer LTV'!$D$6&gt;=$N1511,'Customer LTV'!$D$6&lt;$O1511),"Y","N")</f>
        <v>N</v>
      </c>
      <c r="R1511" t="str">
        <f>INDEX(customers!$F:$F,MATCH(subscriptions!$B1511,customers!$A:$A,0))</f>
        <v>Tech</v>
      </c>
      <c r="S1511" t="str">
        <f>INDEX(customers!$I:$I,MATCH(subscriptions!$B1511,customers!$A:$A,0))</f>
        <v>Email</v>
      </c>
    </row>
    <row r="1512" spans="1:19" x14ac:dyDescent="0.25">
      <c r="A1512" t="s">
        <v>3692</v>
      </c>
      <c r="B1512" t="s">
        <v>3688</v>
      </c>
      <c r="C1512" t="s">
        <v>17</v>
      </c>
      <c r="D1512" t="s">
        <v>4</v>
      </c>
      <c r="E1512" s="26">
        <v>45580</v>
      </c>
      <c r="F1512" s="26">
        <v>45610</v>
      </c>
      <c r="G1512" t="s">
        <v>53</v>
      </c>
      <c r="H1512">
        <v>75</v>
      </c>
      <c r="I1512" s="26">
        <f t="shared" si="139"/>
        <v>45549</v>
      </c>
      <c r="J1512" s="26">
        <f t="shared" si="140"/>
        <v>45642</v>
      </c>
      <c r="K1512" s="26" t="str">
        <f t="shared" si="141"/>
        <v>Pro</v>
      </c>
      <c r="L1512" s="26" t="str">
        <f t="shared" si="142"/>
        <v>Monthly</v>
      </c>
      <c r="M1512" s="26">
        <f t="shared" si="143"/>
        <v>45536</v>
      </c>
      <c r="N1512" s="26">
        <f t="shared" si="144"/>
        <v>45566</v>
      </c>
      <c r="O1512" s="26">
        <f t="shared" si="144"/>
        <v>45597</v>
      </c>
      <c r="P1512" t="str">
        <f>IF(AND('Customer LTV'!$D$5&gt;=$N1512,'Customer LTV'!$D$5&lt;$O1512),"Y","N")</f>
        <v>N</v>
      </c>
      <c r="Q1512" t="str">
        <f>IF(AND('Customer LTV'!$D$6&gt;=$N1512,'Customer LTV'!$D$6&lt;$O1512),"Y","N")</f>
        <v>N</v>
      </c>
      <c r="R1512" t="str">
        <f>INDEX(customers!$F:$F,MATCH(subscriptions!$B1512,customers!$A:$A,0))</f>
        <v>Tech</v>
      </c>
      <c r="S1512" t="str">
        <f>INDEX(customers!$I:$I,MATCH(subscriptions!$B1512,customers!$A:$A,0))</f>
        <v>Email</v>
      </c>
    </row>
    <row r="1513" spans="1:19" x14ac:dyDescent="0.25">
      <c r="A1513" t="s">
        <v>3694</v>
      </c>
      <c r="B1513" t="s">
        <v>3688</v>
      </c>
      <c r="C1513" t="s">
        <v>17</v>
      </c>
      <c r="D1513" t="s">
        <v>4</v>
      </c>
      <c r="E1513" s="26">
        <v>45611</v>
      </c>
      <c r="F1513" s="26">
        <v>45641</v>
      </c>
      <c r="G1513" t="s">
        <v>53</v>
      </c>
      <c r="H1513">
        <v>75</v>
      </c>
      <c r="I1513" s="26">
        <f t="shared" si="139"/>
        <v>45549</v>
      </c>
      <c r="J1513" s="26">
        <f t="shared" si="140"/>
        <v>45642</v>
      </c>
      <c r="K1513" s="26" t="str">
        <f t="shared" si="141"/>
        <v>Pro</v>
      </c>
      <c r="L1513" s="26" t="str">
        <f t="shared" si="142"/>
        <v>Monthly</v>
      </c>
      <c r="M1513" s="26">
        <f t="shared" si="143"/>
        <v>45536</v>
      </c>
      <c r="N1513" s="26">
        <f t="shared" si="144"/>
        <v>45597</v>
      </c>
      <c r="O1513" s="26">
        <f t="shared" si="144"/>
        <v>45627</v>
      </c>
      <c r="P1513" t="str">
        <f>IF(AND('Customer LTV'!$D$5&gt;=$N1513,'Customer LTV'!$D$5&lt;$O1513),"Y","N")</f>
        <v>N</v>
      </c>
      <c r="Q1513" t="str">
        <f>IF(AND('Customer LTV'!$D$6&gt;=$N1513,'Customer LTV'!$D$6&lt;$O1513),"Y","N")</f>
        <v>N</v>
      </c>
      <c r="R1513" t="str">
        <f>INDEX(customers!$F:$F,MATCH(subscriptions!$B1513,customers!$A:$A,0))</f>
        <v>Tech</v>
      </c>
      <c r="S1513" t="str">
        <f>INDEX(customers!$I:$I,MATCH(subscriptions!$B1513,customers!$A:$A,0))</f>
        <v>Email</v>
      </c>
    </row>
    <row r="1514" spans="1:19" x14ac:dyDescent="0.25">
      <c r="A1514" t="s">
        <v>3697</v>
      </c>
      <c r="B1514" t="s">
        <v>3688</v>
      </c>
      <c r="C1514" t="s">
        <v>17</v>
      </c>
      <c r="D1514" t="s">
        <v>4</v>
      </c>
      <c r="E1514" s="26">
        <v>45642</v>
      </c>
      <c r="F1514" s="26">
        <v>45658</v>
      </c>
      <c r="G1514" t="s">
        <v>53</v>
      </c>
      <c r="H1514">
        <v>75</v>
      </c>
      <c r="I1514" s="26">
        <f t="shared" si="139"/>
        <v>45549</v>
      </c>
      <c r="J1514" s="26">
        <f t="shared" si="140"/>
        <v>45642</v>
      </c>
      <c r="K1514" s="26" t="str">
        <f t="shared" si="141"/>
        <v>Pro</v>
      </c>
      <c r="L1514" s="26" t="str">
        <f t="shared" si="142"/>
        <v>Monthly</v>
      </c>
      <c r="M1514" s="26">
        <f t="shared" si="143"/>
        <v>45536</v>
      </c>
      <c r="N1514" s="26">
        <f t="shared" si="144"/>
        <v>45627</v>
      </c>
      <c r="O1514" s="26">
        <f t="shared" si="144"/>
        <v>45658</v>
      </c>
      <c r="P1514" t="str">
        <f>IF(AND('Customer LTV'!$D$5&gt;=$N1514,'Customer LTV'!$D$5&lt;$O1514),"Y","N")</f>
        <v>N</v>
      </c>
      <c r="Q1514" t="str">
        <f>IF(AND('Customer LTV'!$D$6&gt;=$N1514,'Customer LTV'!$D$6&lt;$O1514),"Y","N")</f>
        <v>N</v>
      </c>
      <c r="R1514" t="str">
        <f>INDEX(customers!$F:$F,MATCH(subscriptions!$B1514,customers!$A:$A,0))</f>
        <v>Tech</v>
      </c>
      <c r="S1514" t="str">
        <f>INDEX(customers!$I:$I,MATCH(subscriptions!$B1514,customers!$A:$A,0))</f>
        <v>Email</v>
      </c>
    </row>
    <row r="1515" spans="1:19" x14ac:dyDescent="0.25">
      <c r="A1515" t="s">
        <v>1185</v>
      </c>
      <c r="B1515" t="s">
        <v>1184</v>
      </c>
      <c r="C1515" t="s">
        <v>17</v>
      </c>
      <c r="D1515" t="s">
        <v>5</v>
      </c>
      <c r="E1515" s="26">
        <v>44675</v>
      </c>
      <c r="F1515" s="26">
        <v>45040</v>
      </c>
      <c r="G1515" t="s">
        <v>53</v>
      </c>
      <c r="H1515">
        <v>50</v>
      </c>
      <c r="I1515" s="26">
        <f t="shared" si="139"/>
        <v>44675</v>
      </c>
      <c r="J1515" s="26">
        <f t="shared" si="140"/>
        <v>45407</v>
      </c>
      <c r="K1515" s="26" t="str">
        <f t="shared" si="141"/>
        <v>Basic</v>
      </c>
      <c r="L1515" s="26" t="str">
        <f t="shared" si="142"/>
        <v>Annual</v>
      </c>
      <c r="M1515" s="26">
        <f t="shared" si="143"/>
        <v>44652</v>
      </c>
      <c r="N1515" s="26">
        <f t="shared" si="144"/>
        <v>44652</v>
      </c>
      <c r="O1515" s="26">
        <f t="shared" si="144"/>
        <v>45017</v>
      </c>
      <c r="P1515" t="str">
        <f>IF(AND('Customer LTV'!$D$5&gt;=$N1515,'Customer LTV'!$D$5&lt;$O1515),"Y","N")</f>
        <v>Y</v>
      </c>
      <c r="Q1515" t="str">
        <f>IF(AND('Customer LTV'!$D$6&gt;=$N1515,'Customer LTV'!$D$6&lt;$O1515),"Y","N")</f>
        <v>N</v>
      </c>
      <c r="R1515" t="str">
        <f>INDEX(customers!$F:$F,MATCH(subscriptions!$B1515,customers!$A:$A,0))</f>
        <v>Tech</v>
      </c>
      <c r="S1515" t="str">
        <f>INDEX(customers!$I:$I,MATCH(subscriptions!$B1515,customers!$A:$A,0))</f>
        <v>Affiliate</v>
      </c>
    </row>
    <row r="1516" spans="1:19" x14ac:dyDescent="0.25">
      <c r="A1516" t="s">
        <v>1188</v>
      </c>
      <c r="B1516" t="s">
        <v>1184</v>
      </c>
      <c r="C1516" t="s">
        <v>17</v>
      </c>
      <c r="D1516" t="s">
        <v>5</v>
      </c>
      <c r="E1516" s="26">
        <v>45041</v>
      </c>
      <c r="F1516" s="26">
        <v>45406</v>
      </c>
      <c r="G1516" t="s">
        <v>53</v>
      </c>
      <c r="H1516">
        <v>50</v>
      </c>
      <c r="I1516" s="26">
        <f t="shared" si="139"/>
        <v>44675</v>
      </c>
      <c r="J1516" s="26">
        <f t="shared" si="140"/>
        <v>45407</v>
      </c>
      <c r="K1516" s="26" t="str">
        <f t="shared" si="141"/>
        <v>Basic</v>
      </c>
      <c r="L1516" s="26" t="str">
        <f t="shared" si="142"/>
        <v>Annual</v>
      </c>
      <c r="M1516" s="26">
        <f t="shared" si="143"/>
        <v>44652</v>
      </c>
      <c r="N1516" s="26">
        <f t="shared" si="144"/>
        <v>45017</v>
      </c>
      <c r="O1516" s="26">
        <f t="shared" si="144"/>
        <v>45383</v>
      </c>
      <c r="P1516" t="str">
        <f>IF(AND('Customer LTV'!$D$5&gt;=$N1516,'Customer LTV'!$D$5&lt;$O1516),"Y","N")</f>
        <v>N</v>
      </c>
      <c r="Q1516" t="str">
        <f>IF(AND('Customer LTV'!$D$6&gt;=$N1516,'Customer LTV'!$D$6&lt;$O1516),"Y","N")</f>
        <v>Y</v>
      </c>
      <c r="R1516" t="str">
        <f>INDEX(customers!$F:$F,MATCH(subscriptions!$B1516,customers!$A:$A,0))</f>
        <v>Tech</v>
      </c>
      <c r="S1516" t="str">
        <f>INDEX(customers!$I:$I,MATCH(subscriptions!$B1516,customers!$A:$A,0))</f>
        <v>Affiliate</v>
      </c>
    </row>
    <row r="1517" spans="1:19" x14ac:dyDescent="0.25">
      <c r="A1517" t="s">
        <v>1190</v>
      </c>
      <c r="B1517" t="s">
        <v>1184</v>
      </c>
      <c r="C1517" t="s">
        <v>17</v>
      </c>
      <c r="D1517" t="s">
        <v>5</v>
      </c>
      <c r="E1517" s="26">
        <v>45407</v>
      </c>
      <c r="F1517" s="26">
        <v>45658</v>
      </c>
      <c r="G1517" t="s">
        <v>53</v>
      </c>
      <c r="H1517">
        <v>50</v>
      </c>
      <c r="I1517" s="26">
        <f t="shared" si="139"/>
        <v>44675</v>
      </c>
      <c r="J1517" s="26">
        <f t="shared" si="140"/>
        <v>45407</v>
      </c>
      <c r="K1517" s="26" t="str">
        <f t="shared" si="141"/>
        <v>Basic</v>
      </c>
      <c r="L1517" s="26" t="str">
        <f t="shared" si="142"/>
        <v>Annual</v>
      </c>
      <c r="M1517" s="26">
        <f t="shared" si="143"/>
        <v>44652</v>
      </c>
      <c r="N1517" s="26">
        <f t="shared" si="144"/>
        <v>45383</v>
      </c>
      <c r="O1517" s="26">
        <f t="shared" si="144"/>
        <v>45658</v>
      </c>
      <c r="P1517" t="str">
        <f>IF(AND('Customer LTV'!$D$5&gt;=$N1517,'Customer LTV'!$D$5&lt;$O1517),"Y","N")</f>
        <v>N</v>
      </c>
      <c r="Q1517" t="str">
        <f>IF(AND('Customer LTV'!$D$6&gt;=$N1517,'Customer LTV'!$D$6&lt;$O1517),"Y","N")</f>
        <v>N</v>
      </c>
      <c r="R1517" t="str">
        <f>INDEX(customers!$F:$F,MATCH(subscriptions!$B1517,customers!$A:$A,0))</f>
        <v>Tech</v>
      </c>
      <c r="S1517" t="str">
        <f>INDEX(customers!$I:$I,MATCH(subscriptions!$B1517,customers!$A:$A,0))</f>
        <v>Affiliate</v>
      </c>
    </row>
    <row r="1518" spans="1:19" x14ac:dyDescent="0.25">
      <c r="A1518" t="s">
        <v>4066</v>
      </c>
      <c r="B1518" t="s">
        <v>4065</v>
      </c>
      <c r="C1518" t="s">
        <v>18</v>
      </c>
      <c r="D1518" t="s">
        <v>4</v>
      </c>
      <c r="E1518" s="26">
        <v>45469</v>
      </c>
      <c r="F1518" s="26">
        <v>45499</v>
      </c>
      <c r="G1518" t="s">
        <v>53</v>
      </c>
      <c r="H1518">
        <v>135</v>
      </c>
      <c r="I1518" s="26">
        <f t="shared" si="139"/>
        <v>45469</v>
      </c>
      <c r="J1518" s="26">
        <f t="shared" si="140"/>
        <v>45531</v>
      </c>
      <c r="K1518" s="26" t="str">
        <f t="shared" si="141"/>
        <v>Pro</v>
      </c>
      <c r="L1518" s="26" t="str">
        <f t="shared" si="142"/>
        <v>Monthly</v>
      </c>
      <c r="M1518" s="26">
        <f t="shared" si="143"/>
        <v>45444</v>
      </c>
      <c r="N1518" s="26">
        <f t="shared" si="144"/>
        <v>45444</v>
      </c>
      <c r="O1518" s="26">
        <f t="shared" si="144"/>
        <v>45474</v>
      </c>
      <c r="P1518" t="str">
        <f>IF(AND('Customer LTV'!$D$5&gt;=$N1518,'Customer LTV'!$D$5&lt;$O1518),"Y","N")</f>
        <v>N</v>
      </c>
      <c r="Q1518" t="str">
        <f>IF(AND('Customer LTV'!$D$6&gt;=$N1518,'Customer LTV'!$D$6&lt;$O1518),"Y","N")</f>
        <v>N</v>
      </c>
      <c r="R1518" t="str">
        <f>INDEX(customers!$F:$F,MATCH(subscriptions!$B1518,customers!$A:$A,0))</f>
        <v>Healthcare</v>
      </c>
      <c r="S1518" t="str">
        <f>INDEX(customers!$I:$I,MATCH(subscriptions!$B1518,customers!$A:$A,0))</f>
        <v>Email</v>
      </c>
    </row>
    <row r="1519" spans="1:19" x14ac:dyDescent="0.25">
      <c r="A1519" t="s">
        <v>4069</v>
      </c>
      <c r="B1519" t="s">
        <v>4065</v>
      </c>
      <c r="C1519" t="s">
        <v>18</v>
      </c>
      <c r="D1519" t="s">
        <v>4</v>
      </c>
      <c r="E1519" s="26">
        <v>45500</v>
      </c>
      <c r="F1519" s="26">
        <v>45530</v>
      </c>
      <c r="G1519" t="s">
        <v>53</v>
      </c>
      <c r="H1519">
        <v>135</v>
      </c>
      <c r="I1519" s="26">
        <f t="shared" si="139"/>
        <v>45469</v>
      </c>
      <c r="J1519" s="26">
        <f t="shared" si="140"/>
        <v>45531</v>
      </c>
      <c r="K1519" s="26" t="str">
        <f t="shared" si="141"/>
        <v>Pro</v>
      </c>
      <c r="L1519" s="26" t="str">
        <f t="shared" si="142"/>
        <v>Monthly</v>
      </c>
      <c r="M1519" s="26">
        <f t="shared" si="143"/>
        <v>45444</v>
      </c>
      <c r="N1519" s="26">
        <f t="shared" si="144"/>
        <v>45474</v>
      </c>
      <c r="O1519" s="26">
        <f t="shared" si="144"/>
        <v>45505</v>
      </c>
      <c r="P1519" t="str">
        <f>IF(AND('Customer LTV'!$D$5&gt;=$N1519,'Customer LTV'!$D$5&lt;$O1519),"Y","N")</f>
        <v>N</v>
      </c>
      <c r="Q1519" t="str">
        <f>IF(AND('Customer LTV'!$D$6&gt;=$N1519,'Customer LTV'!$D$6&lt;$O1519),"Y","N")</f>
        <v>N</v>
      </c>
      <c r="R1519" t="str">
        <f>INDEX(customers!$F:$F,MATCH(subscriptions!$B1519,customers!$A:$A,0))</f>
        <v>Healthcare</v>
      </c>
      <c r="S1519" t="str">
        <f>INDEX(customers!$I:$I,MATCH(subscriptions!$B1519,customers!$A:$A,0))</f>
        <v>Email</v>
      </c>
    </row>
    <row r="1520" spans="1:19" x14ac:dyDescent="0.25">
      <c r="A1520" t="s">
        <v>4071</v>
      </c>
      <c r="B1520" t="s">
        <v>4065</v>
      </c>
      <c r="C1520" t="s">
        <v>18</v>
      </c>
      <c r="D1520" t="s">
        <v>4</v>
      </c>
      <c r="E1520" s="26">
        <v>45531</v>
      </c>
      <c r="F1520" s="26">
        <v>45541</v>
      </c>
      <c r="G1520" t="s">
        <v>56</v>
      </c>
      <c r="H1520">
        <v>135</v>
      </c>
      <c r="I1520" s="26">
        <f t="shared" si="139"/>
        <v>45469</v>
      </c>
      <c r="J1520" s="26">
        <f t="shared" si="140"/>
        <v>45531</v>
      </c>
      <c r="K1520" s="26" t="str">
        <f t="shared" si="141"/>
        <v>Pro</v>
      </c>
      <c r="L1520" s="26" t="str">
        <f t="shared" si="142"/>
        <v>Monthly</v>
      </c>
      <c r="M1520" s="26">
        <f t="shared" si="143"/>
        <v>45444</v>
      </c>
      <c r="N1520" s="26">
        <f t="shared" si="144"/>
        <v>45505</v>
      </c>
      <c r="O1520" s="26">
        <f t="shared" si="144"/>
        <v>45536</v>
      </c>
      <c r="P1520" t="str">
        <f>IF(AND('Customer LTV'!$D$5&gt;=$N1520,'Customer LTV'!$D$5&lt;$O1520),"Y","N")</f>
        <v>N</v>
      </c>
      <c r="Q1520" t="str">
        <f>IF(AND('Customer LTV'!$D$6&gt;=$N1520,'Customer LTV'!$D$6&lt;$O1520),"Y","N")</f>
        <v>N</v>
      </c>
      <c r="R1520" t="str">
        <f>INDEX(customers!$F:$F,MATCH(subscriptions!$B1520,customers!$A:$A,0))</f>
        <v>Healthcare</v>
      </c>
      <c r="S1520" t="str">
        <f>INDEX(customers!$I:$I,MATCH(subscriptions!$B1520,customers!$A:$A,0))</f>
        <v>Email</v>
      </c>
    </row>
    <row r="1521" spans="1:19" x14ac:dyDescent="0.25">
      <c r="A1521" t="s">
        <v>3538</v>
      </c>
      <c r="B1521" t="s">
        <v>3537</v>
      </c>
      <c r="C1521" t="s">
        <v>17</v>
      </c>
      <c r="D1521" t="s">
        <v>4</v>
      </c>
      <c r="E1521" s="26">
        <v>44594</v>
      </c>
      <c r="F1521" s="26">
        <v>44624</v>
      </c>
      <c r="G1521" t="s">
        <v>53</v>
      </c>
      <c r="H1521">
        <v>75</v>
      </c>
      <c r="I1521" s="26">
        <f t="shared" si="139"/>
        <v>44594</v>
      </c>
      <c r="J1521" s="26">
        <f t="shared" si="140"/>
        <v>44780</v>
      </c>
      <c r="K1521" s="26" t="str">
        <f t="shared" si="141"/>
        <v>Basic</v>
      </c>
      <c r="L1521" s="26" t="str">
        <f t="shared" si="142"/>
        <v>Monthly</v>
      </c>
      <c r="M1521" s="26">
        <f t="shared" si="143"/>
        <v>44593</v>
      </c>
      <c r="N1521" s="26">
        <f t="shared" si="144"/>
        <v>44593</v>
      </c>
      <c r="O1521" s="26">
        <f t="shared" si="144"/>
        <v>44621</v>
      </c>
      <c r="P1521" t="str">
        <f>IF(AND('Customer LTV'!$D$5&gt;=$N1521,'Customer LTV'!$D$5&lt;$O1521),"Y","N")</f>
        <v>N</v>
      </c>
      <c r="Q1521" t="str">
        <f>IF(AND('Customer LTV'!$D$6&gt;=$N1521,'Customer LTV'!$D$6&lt;$O1521),"Y","N")</f>
        <v>N</v>
      </c>
      <c r="R1521" t="str">
        <f>INDEX(customers!$F:$F,MATCH(subscriptions!$B1521,customers!$A:$A,0))</f>
        <v>Tech</v>
      </c>
      <c r="S1521" t="str">
        <f>INDEX(customers!$I:$I,MATCH(subscriptions!$B1521,customers!$A:$A,0))</f>
        <v>Paid Search</v>
      </c>
    </row>
    <row r="1522" spans="1:19" x14ac:dyDescent="0.25">
      <c r="A1522" t="s">
        <v>3541</v>
      </c>
      <c r="B1522" t="s">
        <v>3537</v>
      </c>
      <c r="C1522" t="s">
        <v>17</v>
      </c>
      <c r="D1522" t="s">
        <v>4</v>
      </c>
      <c r="E1522" s="26">
        <v>44625</v>
      </c>
      <c r="F1522" s="26">
        <v>44655</v>
      </c>
      <c r="G1522" t="s">
        <v>53</v>
      </c>
      <c r="H1522">
        <v>75</v>
      </c>
      <c r="I1522" s="26">
        <f t="shared" si="139"/>
        <v>44594</v>
      </c>
      <c r="J1522" s="26">
        <f t="shared" si="140"/>
        <v>44780</v>
      </c>
      <c r="K1522" s="26" t="str">
        <f t="shared" si="141"/>
        <v>Basic</v>
      </c>
      <c r="L1522" s="26" t="str">
        <f t="shared" si="142"/>
        <v>Monthly</v>
      </c>
      <c r="M1522" s="26">
        <f t="shared" si="143"/>
        <v>44593</v>
      </c>
      <c r="N1522" s="26">
        <f t="shared" si="144"/>
        <v>44621</v>
      </c>
      <c r="O1522" s="26">
        <f t="shared" si="144"/>
        <v>44652</v>
      </c>
      <c r="P1522" t="str">
        <f>IF(AND('Customer LTV'!$D$5&gt;=$N1522,'Customer LTV'!$D$5&lt;$O1522),"Y","N")</f>
        <v>N</v>
      </c>
      <c r="Q1522" t="str">
        <f>IF(AND('Customer LTV'!$D$6&gt;=$N1522,'Customer LTV'!$D$6&lt;$O1522),"Y","N")</f>
        <v>N</v>
      </c>
      <c r="R1522" t="str">
        <f>INDEX(customers!$F:$F,MATCH(subscriptions!$B1522,customers!$A:$A,0))</f>
        <v>Tech</v>
      </c>
      <c r="S1522" t="str">
        <f>INDEX(customers!$I:$I,MATCH(subscriptions!$B1522,customers!$A:$A,0))</f>
        <v>Paid Search</v>
      </c>
    </row>
    <row r="1523" spans="1:19" x14ac:dyDescent="0.25">
      <c r="A1523" t="s">
        <v>3543</v>
      </c>
      <c r="B1523" t="s">
        <v>3537</v>
      </c>
      <c r="C1523" t="s">
        <v>17</v>
      </c>
      <c r="D1523" t="s">
        <v>4</v>
      </c>
      <c r="E1523" s="26">
        <v>44656</v>
      </c>
      <c r="F1523" s="26">
        <v>44686</v>
      </c>
      <c r="G1523" t="s">
        <v>53</v>
      </c>
      <c r="H1523">
        <v>75</v>
      </c>
      <c r="I1523" s="26">
        <f t="shared" si="139"/>
        <v>44594</v>
      </c>
      <c r="J1523" s="26">
        <f t="shared" si="140"/>
        <v>44780</v>
      </c>
      <c r="K1523" s="26" t="str">
        <f t="shared" si="141"/>
        <v>Basic</v>
      </c>
      <c r="L1523" s="26" t="str">
        <f t="shared" si="142"/>
        <v>Monthly</v>
      </c>
      <c r="M1523" s="26">
        <f t="shared" si="143"/>
        <v>44593</v>
      </c>
      <c r="N1523" s="26">
        <f t="shared" si="144"/>
        <v>44652</v>
      </c>
      <c r="O1523" s="26">
        <f t="shared" si="144"/>
        <v>44682</v>
      </c>
      <c r="P1523" t="str">
        <f>IF(AND('Customer LTV'!$D$5&gt;=$N1523,'Customer LTV'!$D$5&lt;$O1523),"Y","N")</f>
        <v>N</v>
      </c>
      <c r="Q1523" t="str">
        <f>IF(AND('Customer LTV'!$D$6&gt;=$N1523,'Customer LTV'!$D$6&lt;$O1523),"Y","N")</f>
        <v>N</v>
      </c>
      <c r="R1523" t="str">
        <f>INDEX(customers!$F:$F,MATCH(subscriptions!$B1523,customers!$A:$A,0))</f>
        <v>Tech</v>
      </c>
      <c r="S1523" t="str">
        <f>INDEX(customers!$I:$I,MATCH(subscriptions!$B1523,customers!$A:$A,0))</f>
        <v>Paid Search</v>
      </c>
    </row>
    <row r="1524" spans="1:19" x14ac:dyDescent="0.25">
      <c r="A1524" t="s">
        <v>3546</v>
      </c>
      <c r="B1524" t="s">
        <v>3537</v>
      </c>
      <c r="C1524" t="s">
        <v>17</v>
      </c>
      <c r="D1524" t="s">
        <v>4</v>
      </c>
      <c r="E1524" s="26">
        <v>44687</v>
      </c>
      <c r="F1524" s="26">
        <v>44717</v>
      </c>
      <c r="G1524" t="s">
        <v>53</v>
      </c>
      <c r="H1524">
        <v>75</v>
      </c>
      <c r="I1524" s="26">
        <f t="shared" si="139"/>
        <v>44594</v>
      </c>
      <c r="J1524" s="26">
        <f t="shared" si="140"/>
        <v>44780</v>
      </c>
      <c r="K1524" s="26" t="str">
        <f t="shared" si="141"/>
        <v>Basic</v>
      </c>
      <c r="L1524" s="26" t="str">
        <f t="shared" si="142"/>
        <v>Monthly</v>
      </c>
      <c r="M1524" s="26">
        <f t="shared" si="143"/>
        <v>44593</v>
      </c>
      <c r="N1524" s="26">
        <f t="shared" si="144"/>
        <v>44682</v>
      </c>
      <c r="O1524" s="26">
        <f t="shared" si="144"/>
        <v>44713</v>
      </c>
      <c r="P1524" t="str">
        <f>IF(AND('Customer LTV'!$D$5&gt;=$N1524,'Customer LTV'!$D$5&lt;$O1524),"Y","N")</f>
        <v>N</v>
      </c>
      <c r="Q1524" t="str">
        <f>IF(AND('Customer LTV'!$D$6&gt;=$N1524,'Customer LTV'!$D$6&lt;$O1524),"Y","N")</f>
        <v>N</v>
      </c>
      <c r="R1524" t="str">
        <f>INDEX(customers!$F:$F,MATCH(subscriptions!$B1524,customers!$A:$A,0))</f>
        <v>Tech</v>
      </c>
      <c r="S1524" t="str">
        <f>INDEX(customers!$I:$I,MATCH(subscriptions!$B1524,customers!$A:$A,0))</f>
        <v>Paid Search</v>
      </c>
    </row>
    <row r="1525" spans="1:19" x14ac:dyDescent="0.25">
      <c r="A1525" t="s">
        <v>3548</v>
      </c>
      <c r="B1525" t="s">
        <v>3537</v>
      </c>
      <c r="C1525" t="s">
        <v>17</v>
      </c>
      <c r="D1525" t="s">
        <v>4</v>
      </c>
      <c r="E1525" s="26">
        <v>44718</v>
      </c>
      <c r="F1525" s="26">
        <v>44748</v>
      </c>
      <c r="G1525" t="s">
        <v>53</v>
      </c>
      <c r="H1525">
        <v>75</v>
      </c>
      <c r="I1525" s="26">
        <f t="shared" si="139"/>
        <v>44594</v>
      </c>
      <c r="J1525" s="26">
        <f t="shared" si="140"/>
        <v>44780</v>
      </c>
      <c r="K1525" s="26" t="str">
        <f t="shared" si="141"/>
        <v>Basic</v>
      </c>
      <c r="L1525" s="26" t="str">
        <f t="shared" si="142"/>
        <v>Monthly</v>
      </c>
      <c r="M1525" s="26">
        <f t="shared" si="143"/>
        <v>44593</v>
      </c>
      <c r="N1525" s="26">
        <f t="shared" si="144"/>
        <v>44713</v>
      </c>
      <c r="O1525" s="26">
        <f t="shared" si="144"/>
        <v>44743</v>
      </c>
      <c r="P1525" t="str">
        <f>IF(AND('Customer LTV'!$D$5&gt;=$N1525,'Customer LTV'!$D$5&lt;$O1525),"Y","N")</f>
        <v>N</v>
      </c>
      <c r="Q1525" t="str">
        <f>IF(AND('Customer LTV'!$D$6&gt;=$N1525,'Customer LTV'!$D$6&lt;$O1525),"Y","N")</f>
        <v>N</v>
      </c>
      <c r="R1525" t="str">
        <f>INDEX(customers!$F:$F,MATCH(subscriptions!$B1525,customers!$A:$A,0))</f>
        <v>Tech</v>
      </c>
      <c r="S1525" t="str">
        <f>INDEX(customers!$I:$I,MATCH(subscriptions!$B1525,customers!$A:$A,0))</f>
        <v>Paid Search</v>
      </c>
    </row>
    <row r="1526" spans="1:19" x14ac:dyDescent="0.25">
      <c r="A1526" t="s">
        <v>3551</v>
      </c>
      <c r="B1526" t="s">
        <v>3537</v>
      </c>
      <c r="C1526" t="s">
        <v>17</v>
      </c>
      <c r="D1526" t="s">
        <v>4</v>
      </c>
      <c r="E1526" s="26">
        <v>44749</v>
      </c>
      <c r="F1526" s="26">
        <v>44779</v>
      </c>
      <c r="G1526" t="s">
        <v>53</v>
      </c>
      <c r="H1526">
        <v>75</v>
      </c>
      <c r="I1526" s="26">
        <f t="shared" si="139"/>
        <v>44594</v>
      </c>
      <c r="J1526" s="26">
        <f t="shared" si="140"/>
        <v>44780</v>
      </c>
      <c r="K1526" s="26" t="str">
        <f t="shared" si="141"/>
        <v>Basic</v>
      </c>
      <c r="L1526" s="26" t="str">
        <f t="shared" si="142"/>
        <v>Monthly</v>
      </c>
      <c r="M1526" s="26">
        <f t="shared" si="143"/>
        <v>44593</v>
      </c>
      <c r="N1526" s="26">
        <f t="shared" si="144"/>
        <v>44743</v>
      </c>
      <c r="O1526" s="26">
        <f t="shared" si="144"/>
        <v>44774</v>
      </c>
      <c r="P1526" t="str">
        <f>IF(AND('Customer LTV'!$D$5&gt;=$N1526,'Customer LTV'!$D$5&lt;$O1526),"Y","N")</f>
        <v>N</v>
      </c>
      <c r="Q1526" t="str">
        <f>IF(AND('Customer LTV'!$D$6&gt;=$N1526,'Customer LTV'!$D$6&lt;$O1526),"Y","N")</f>
        <v>N</v>
      </c>
      <c r="R1526" t="str">
        <f>INDEX(customers!$F:$F,MATCH(subscriptions!$B1526,customers!$A:$A,0))</f>
        <v>Tech</v>
      </c>
      <c r="S1526" t="str">
        <f>INDEX(customers!$I:$I,MATCH(subscriptions!$B1526,customers!$A:$A,0))</f>
        <v>Paid Search</v>
      </c>
    </row>
    <row r="1527" spans="1:19" x14ac:dyDescent="0.25">
      <c r="A1527" t="s">
        <v>3553</v>
      </c>
      <c r="B1527" t="s">
        <v>3537</v>
      </c>
      <c r="C1527" t="s">
        <v>17</v>
      </c>
      <c r="D1527" t="s">
        <v>4</v>
      </c>
      <c r="E1527" s="26">
        <v>44780</v>
      </c>
      <c r="F1527" s="26">
        <v>44804</v>
      </c>
      <c r="G1527" t="s">
        <v>56</v>
      </c>
      <c r="H1527">
        <v>75</v>
      </c>
      <c r="I1527" s="26">
        <f t="shared" si="139"/>
        <v>44594</v>
      </c>
      <c r="J1527" s="26">
        <f t="shared" si="140"/>
        <v>44780</v>
      </c>
      <c r="K1527" s="26" t="str">
        <f t="shared" si="141"/>
        <v>Basic</v>
      </c>
      <c r="L1527" s="26" t="str">
        <f t="shared" si="142"/>
        <v>Monthly</v>
      </c>
      <c r="M1527" s="26">
        <f t="shared" si="143"/>
        <v>44593</v>
      </c>
      <c r="N1527" s="26">
        <f t="shared" si="144"/>
        <v>44774</v>
      </c>
      <c r="O1527" s="26">
        <f t="shared" si="144"/>
        <v>44774</v>
      </c>
      <c r="P1527" t="str">
        <f>IF(AND('Customer LTV'!$D$5&gt;=$N1527,'Customer LTV'!$D$5&lt;$O1527),"Y","N")</f>
        <v>N</v>
      </c>
      <c r="Q1527" t="str">
        <f>IF(AND('Customer LTV'!$D$6&gt;=$N1527,'Customer LTV'!$D$6&lt;$O1527),"Y","N")</f>
        <v>N</v>
      </c>
      <c r="R1527" t="str">
        <f>INDEX(customers!$F:$F,MATCH(subscriptions!$B1527,customers!$A:$A,0))</f>
        <v>Tech</v>
      </c>
      <c r="S1527" t="str">
        <f>INDEX(customers!$I:$I,MATCH(subscriptions!$B1527,customers!$A:$A,0))</f>
        <v>Paid Search</v>
      </c>
    </row>
    <row r="1528" spans="1:19" x14ac:dyDescent="0.25">
      <c r="A1528" t="s">
        <v>1090</v>
      </c>
      <c r="B1528" t="s">
        <v>1089</v>
      </c>
      <c r="C1528" t="s">
        <v>17</v>
      </c>
      <c r="D1528" t="s">
        <v>4</v>
      </c>
      <c r="E1528" s="26">
        <v>44950</v>
      </c>
      <c r="F1528" s="26">
        <v>44960</v>
      </c>
      <c r="G1528" t="s">
        <v>56</v>
      </c>
      <c r="H1528">
        <v>75</v>
      </c>
      <c r="I1528" s="26">
        <f t="shared" si="139"/>
        <v>44950</v>
      </c>
      <c r="J1528" s="26">
        <f t="shared" si="140"/>
        <v>44950</v>
      </c>
      <c r="K1528" s="26" t="str">
        <f t="shared" si="141"/>
        <v>Basic</v>
      </c>
      <c r="L1528" s="26" t="str">
        <f t="shared" si="142"/>
        <v>Monthly</v>
      </c>
      <c r="M1528" s="26">
        <f t="shared" si="143"/>
        <v>44927</v>
      </c>
      <c r="N1528" s="26">
        <f t="shared" si="144"/>
        <v>44927</v>
      </c>
      <c r="O1528" s="26">
        <f t="shared" si="144"/>
        <v>44958</v>
      </c>
      <c r="P1528" t="str">
        <f>IF(AND('Customer LTV'!$D$5&gt;=$N1528,'Customer LTV'!$D$5&lt;$O1528),"Y","N")</f>
        <v>Y</v>
      </c>
      <c r="Q1528" t="str">
        <f>IF(AND('Customer LTV'!$D$6&gt;=$N1528,'Customer LTV'!$D$6&lt;$O1528),"Y","N")</f>
        <v>N</v>
      </c>
      <c r="R1528" t="str">
        <f>INDEX(customers!$F:$F,MATCH(subscriptions!$B1528,customers!$A:$A,0))</f>
        <v>Healthcare</v>
      </c>
      <c r="S1528" t="str">
        <f>INDEX(customers!$I:$I,MATCH(subscriptions!$B1528,customers!$A:$A,0))</f>
        <v>Affiliate</v>
      </c>
    </row>
    <row r="1529" spans="1:19" x14ac:dyDescent="0.25">
      <c r="A1529" t="s">
        <v>3144</v>
      </c>
      <c r="B1529" t="s">
        <v>3143</v>
      </c>
      <c r="C1529" t="s">
        <v>17</v>
      </c>
      <c r="D1529" t="s">
        <v>4</v>
      </c>
      <c r="E1529" s="26">
        <v>45616</v>
      </c>
      <c r="F1529" s="26">
        <v>45646</v>
      </c>
      <c r="G1529" t="s">
        <v>53</v>
      </c>
      <c r="H1529">
        <v>75</v>
      </c>
      <c r="I1529" s="26">
        <f t="shared" si="139"/>
        <v>45616</v>
      </c>
      <c r="J1529" s="26">
        <f t="shared" si="140"/>
        <v>45647</v>
      </c>
      <c r="K1529" s="26" t="str">
        <f t="shared" si="141"/>
        <v>Pro</v>
      </c>
      <c r="L1529" s="26" t="str">
        <f t="shared" si="142"/>
        <v>Monthly</v>
      </c>
      <c r="M1529" s="26">
        <f t="shared" si="143"/>
        <v>45597</v>
      </c>
      <c r="N1529" s="26">
        <f t="shared" si="144"/>
        <v>45597</v>
      </c>
      <c r="O1529" s="26">
        <f t="shared" si="144"/>
        <v>45627</v>
      </c>
      <c r="P1529" t="str">
        <f>IF(AND('Customer LTV'!$D$5&gt;=$N1529,'Customer LTV'!$D$5&lt;$O1529),"Y","N")</f>
        <v>N</v>
      </c>
      <c r="Q1529" t="str">
        <f>IF(AND('Customer LTV'!$D$6&gt;=$N1529,'Customer LTV'!$D$6&lt;$O1529),"Y","N")</f>
        <v>N</v>
      </c>
      <c r="R1529" t="str">
        <f>INDEX(customers!$F:$F,MATCH(subscriptions!$B1529,customers!$A:$A,0))</f>
        <v>Retail</v>
      </c>
      <c r="S1529" t="str">
        <f>INDEX(customers!$I:$I,MATCH(subscriptions!$B1529,customers!$A:$A,0))</f>
        <v>Affiliate</v>
      </c>
    </row>
    <row r="1530" spans="1:19" x14ac:dyDescent="0.25">
      <c r="A1530" t="s">
        <v>3147</v>
      </c>
      <c r="B1530" t="s">
        <v>3143</v>
      </c>
      <c r="C1530" t="s">
        <v>17</v>
      </c>
      <c r="D1530" t="s">
        <v>4</v>
      </c>
      <c r="E1530" s="26">
        <v>45647</v>
      </c>
      <c r="F1530" s="26">
        <v>45658</v>
      </c>
      <c r="G1530" t="s">
        <v>53</v>
      </c>
      <c r="H1530">
        <v>75</v>
      </c>
      <c r="I1530" s="26">
        <f t="shared" si="139"/>
        <v>45616</v>
      </c>
      <c r="J1530" s="26">
        <f t="shared" si="140"/>
        <v>45647</v>
      </c>
      <c r="K1530" s="26" t="str">
        <f t="shared" si="141"/>
        <v>Pro</v>
      </c>
      <c r="L1530" s="26" t="str">
        <f t="shared" si="142"/>
        <v>Monthly</v>
      </c>
      <c r="M1530" s="26">
        <f t="shared" si="143"/>
        <v>45597</v>
      </c>
      <c r="N1530" s="26">
        <f t="shared" si="144"/>
        <v>45627</v>
      </c>
      <c r="O1530" s="26">
        <f t="shared" si="144"/>
        <v>45658</v>
      </c>
      <c r="P1530" t="str">
        <f>IF(AND('Customer LTV'!$D$5&gt;=$N1530,'Customer LTV'!$D$5&lt;$O1530),"Y","N")</f>
        <v>N</v>
      </c>
      <c r="Q1530" t="str">
        <f>IF(AND('Customer LTV'!$D$6&gt;=$N1530,'Customer LTV'!$D$6&lt;$O1530),"Y","N")</f>
        <v>N</v>
      </c>
      <c r="R1530" t="str">
        <f>INDEX(customers!$F:$F,MATCH(subscriptions!$B1530,customers!$A:$A,0))</f>
        <v>Retail</v>
      </c>
      <c r="S1530" t="str">
        <f>INDEX(customers!$I:$I,MATCH(subscriptions!$B1530,customers!$A:$A,0))</f>
        <v>Affiliate</v>
      </c>
    </row>
    <row r="1531" spans="1:19" x14ac:dyDescent="0.25">
      <c r="A1531" t="s">
        <v>2038</v>
      </c>
      <c r="B1531" t="s">
        <v>2037</v>
      </c>
      <c r="C1531" t="s">
        <v>18</v>
      </c>
      <c r="D1531" t="s">
        <v>5</v>
      </c>
      <c r="E1531" s="26">
        <v>45137</v>
      </c>
      <c r="F1531" s="26">
        <v>45326</v>
      </c>
      <c r="G1531" t="s">
        <v>56</v>
      </c>
      <c r="H1531">
        <v>120</v>
      </c>
      <c r="I1531" s="26">
        <f t="shared" si="139"/>
        <v>45137</v>
      </c>
      <c r="J1531" s="26">
        <f t="shared" si="140"/>
        <v>45137</v>
      </c>
      <c r="K1531" s="26" t="str">
        <f t="shared" si="141"/>
        <v>Basic</v>
      </c>
      <c r="L1531" s="26" t="str">
        <f t="shared" si="142"/>
        <v>Monthly</v>
      </c>
      <c r="M1531" s="26">
        <f t="shared" si="143"/>
        <v>45108</v>
      </c>
      <c r="N1531" s="26">
        <f t="shared" si="144"/>
        <v>45108</v>
      </c>
      <c r="O1531" s="26">
        <f t="shared" si="144"/>
        <v>45323</v>
      </c>
      <c r="P1531" t="str">
        <f>IF(AND('Customer LTV'!$D$5&gt;=$N1531,'Customer LTV'!$D$5&lt;$O1531),"Y","N")</f>
        <v>N</v>
      </c>
      <c r="Q1531" t="str">
        <f>IF(AND('Customer LTV'!$D$6&gt;=$N1531,'Customer LTV'!$D$6&lt;$O1531),"Y","N")</f>
        <v>Y</v>
      </c>
      <c r="R1531" t="str">
        <f>INDEX(customers!$F:$F,MATCH(subscriptions!$B1531,customers!$A:$A,0))</f>
        <v>Healthcare</v>
      </c>
      <c r="S1531" t="str">
        <f>INDEX(customers!$I:$I,MATCH(subscriptions!$B1531,customers!$A:$A,0))</f>
        <v>Affiliate</v>
      </c>
    </row>
    <row r="1532" spans="1:19" x14ac:dyDescent="0.25">
      <c r="A1532" t="s">
        <v>2177</v>
      </c>
      <c r="B1532" t="s">
        <v>2176</v>
      </c>
      <c r="C1532" t="s">
        <v>18</v>
      </c>
      <c r="D1532" t="s">
        <v>4</v>
      </c>
      <c r="E1532" s="26">
        <v>45300</v>
      </c>
      <c r="F1532" s="26">
        <v>45330</v>
      </c>
      <c r="G1532" t="s">
        <v>53</v>
      </c>
      <c r="H1532">
        <v>135</v>
      </c>
      <c r="I1532" s="26">
        <f t="shared" si="139"/>
        <v>45300</v>
      </c>
      <c r="J1532" s="26">
        <f t="shared" si="140"/>
        <v>45641</v>
      </c>
      <c r="K1532" s="26" t="str">
        <f t="shared" si="141"/>
        <v>Basic</v>
      </c>
      <c r="L1532" s="26" t="str">
        <f t="shared" si="142"/>
        <v>Monthly</v>
      </c>
      <c r="M1532" s="26">
        <f t="shared" si="143"/>
        <v>45292</v>
      </c>
      <c r="N1532" s="26">
        <f t="shared" si="144"/>
        <v>45292</v>
      </c>
      <c r="O1532" s="26">
        <f t="shared" si="144"/>
        <v>45323</v>
      </c>
      <c r="P1532" t="str">
        <f>IF(AND('Customer LTV'!$D$5&gt;=$N1532,'Customer LTV'!$D$5&lt;$O1532),"Y","N")</f>
        <v>N</v>
      </c>
      <c r="Q1532" t="str">
        <f>IF(AND('Customer LTV'!$D$6&gt;=$N1532,'Customer LTV'!$D$6&lt;$O1532),"Y","N")</f>
        <v>N</v>
      </c>
      <c r="R1532" t="str">
        <f>INDEX(customers!$F:$F,MATCH(subscriptions!$B1532,customers!$A:$A,0))</f>
        <v>Education</v>
      </c>
      <c r="S1532" t="str">
        <f>INDEX(customers!$I:$I,MATCH(subscriptions!$B1532,customers!$A:$A,0))</f>
        <v>Social Media</v>
      </c>
    </row>
    <row r="1533" spans="1:19" x14ac:dyDescent="0.25">
      <c r="A1533" t="s">
        <v>2179</v>
      </c>
      <c r="B1533" t="s">
        <v>2176</v>
      </c>
      <c r="C1533" t="s">
        <v>18</v>
      </c>
      <c r="D1533" t="s">
        <v>4</v>
      </c>
      <c r="E1533" s="26">
        <v>45331</v>
      </c>
      <c r="F1533" s="26">
        <v>45361</v>
      </c>
      <c r="G1533" t="s">
        <v>53</v>
      </c>
      <c r="H1533">
        <v>135</v>
      </c>
      <c r="I1533" s="26">
        <f t="shared" si="139"/>
        <v>45300</v>
      </c>
      <c r="J1533" s="26">
        <f t="shared" si="140"/>
        <v>45641</v>
      </c>
      <c r="K1533" s="26" t="str">
        <f t="shared" si="141"/>
        <v>Basic</v>
      </c>
      <c r="L1533" s="26" t="str">
        <f t="shared" si="142"/>
        <v>Monthly</v>
      </c>
      <c r="M1533" s="26">
        <f t="shared" si="143"/>
        <v>45292</v>
      </c>
      <c r="N1533" s="26">
        <f t="shared" si="144"/>
        <v>45323</v>
      </c>
      <c r="O1533" s="26">
        <f t="shared" si="144"/>
        <v>45352</v>
      </c>
      <c r="P1533" t="str">
        <f>IF(AND('Customer LTV'!$D$5&gt;=$N1533,'Customer LTV'!$D$5&lt;$O1533),"Y","N")</f>
        <v>N</v>
      </c>
      <c r="Q1533" t="str">
        <f>IF(AND('Customer LTV'!$D$6&gt;=$N1533,'Customer LTV'!$D$6&lt;$O1533),"Y","N")</f>
        <v>N</v>
      </c>
      <c r="R1533" t="str">
        <f>INDEX(customers!$F:$F,MATCH(subscriptions!$B1533,customers!$A:$A,0))</f>
        <v>Education</v>
      </c>
      <c r="S1533" t="str">
        <f>INDEX(customers!$I:$I,MATCH(subscriptions!$B1533,customers!$A:$A,0))</f>
        <v>Social Media</v>
      </c>
    </row>
    <row r="1534" spans="1:19" x14ac:dyDescent="0.25">
      <c r="A1534" t="s">
        <v>2182</v>
      </c>
      <c r="B1534" t="s">
        <v>2176</v>
      </c>
      <c r="C1534" t="s">
        <v>18</v>
      </c>
      <c r="D1534" t="s">
        <v>4</v>
      </c>
      <c r="E1534" s="26">
        <v>45362</v>
      </c>
      <c r="F1534" s="26">
        <v>45392</v>
      </c>
      <c r="G1534" t="s">
        <v>53</v>
      </c>
      <c r="H1534">
        <v>135</v>
      </c>
      <c r="I1534" s="26">
        <f t="shared" si="139"/>
        <v>45300</v>
      </c>
      <c r="J1534" s="26">
        <f t="shared" si="140"/>
        <v>45641</v>
      </c>
      <c r="K1534" s="26" t="str">
        <f t="shared" si="141"/>
        <v>Basic</v>
      </c>
      <c r="L1534" s="26" t="str">
        <f t="shared" si="142"/>
        <v>Monthly</v>
      </c>
      <c r="M1534" s="26">
        <f t="shared" si="143"/>
        <v>45292</v>
      </c>
      <c r="N1534" s="26">
        <f t="shared" si="144"/>
        <v>45352</v>
      </c>
      <c r="O1534" s="26">
        <f t="shared" si="144"/>
        <v>45383</v>
      </c>
      <c r="P1534" t="str">
        <f>IF(AND('Customer LTV'!$D$5&gt;=$N1534,'Customer LTV'!$D$5&lt;$O1534),"Y","N")</f>
        <v>N</v>
      </c>
      <c r="Q1534" t="str">
        <f>IF(AND('Customer LTV'!$D$6&gt;=$N1534,'Customer LTV'!$D$6&lt;$O1534),"Y","N")</f>
        <v>N</v>
      </c>
      <c r="R1534" t="str">
        <f>INDEX(customers!$F:$F,MATCH(subscriptions!$B1534,customers!$A:$A,0))</f>
        <v>Education</v>
      </c>
      <c r="S1534" t="str">
        <f>INDEX(customers!$I:$I,MATCH(subscriptions!$B1534,customers!$A:$A,0))</f>
        <v>Social Media</v>
      </c>
    </row>
    <row r="1535" spans="1:19" x14ac:dyDescent="0.25">
      <c r="A1535" t="s">
        <v>2184</v>
      </c>
      <c r="B1535" t="s">
        <v>2176</v>
      </c>
      <c r="C1535" t="s">
        <v>18</v>
      </c>
      <c r="D1535" t="s">
        <v>4</v>
      </c>
      <c r="E1535" s="26">
        <v>45393</v>
      </c>
      <c r="F1535" s="26">
        <v>45423</v>
      </c>
      <c r="G1535" t="s">
        <v>53</v>
      </c>
      <c r="H1535">
        <v>135</v>
      </c>
      <c r="I1535" s="26">
        <f t="shared" si="139"/>
        <v>45300</v>
      </c>
      <c r="J1535" s="26">
        <f t="shared" si="140"/>
        <v>45641</v>
      </c>
      <c r="K1535" s="26" t="str">
        <f t="shared" si="141"/>
        <v>Basic</v>
      </c>
      <c r="L1535" s="26" t="str">
        <f t="shared" si="142"/>
        <v>Monthly</v>
      </c>
      <c r="M1535" s="26">
        <f t="shared" si="143"/>
        <v>45292</v>
      </c>
      <c r="N1535" s="26">
        <f t="shared" si="144"/>
        <v>45383</v>
      </c>
      <c r="O1535" s="26">
        <f t="shared" si="144"/>
        <v>45413</v>
      </c>
      <c r="P1535" t="str">
        <f>IF(AND('Customer LTV'!$D$5&gt;=$N1535,'Customer LTV'!$D$5&lt;$O1535),"Y","N")</f>
        <v>N</v>
      </c>
      <c r="Q1535" t="str">
        <f>IF(AND('Customer LTV'!$D$6&gt;=$N1535,'Customer LTV'!$D$6&lt;$O1535),"Y","N")</f>
        <v>N</v>
      </c>
      <c r="R1535" t="str">
        <f>INDEX(customers!$F:$F,MATCH(subscriptions!$B1535,customers!$A:$A,0))</f>
        <v>Education</v>
      </c>
      <c r="S1535" t="str">
        <f>INDEX(customers!$I:$I,MATCH(subscriptions!$B1535,customers!$A:$A,0))</f>
        <v>Social Media</v>
      </c>
    </row>
    <row r="1536" spans="1:19" x14ac:dyDescent="0.25">
      <c r="A1536" t="s">
        <v>2187</v>
      </c>
      <c r="B1536" t="s">
        <v>2176</v>
      </c>
      <c r="C1536" t="s">
        <v>18</v>
      </c>
      <c r="D1536" t="s">
        <v>4</v>
      </c>
      <c r="E1536" s="26">
        <v>45424</v>
      </c>
      <c r="F1536" s="26">
        <v>45454</v>
      </c>
      <c r="G1536" t="s">
        <v>53</v>
      </c>
      <c r="H1536">
        <v>135</v>
      </c>
      <c r="I1536" s="26">
        <f t="shared" si="139"/>
        <v>45300</v>
      </c>
      <c r="J1536" s="26">
        <f t="shared" si="140"/>
        <v>45641</v>
      </c>
      <c r="K1536" s="26" t="str">
        <f t="shared" si="141"/>
        <v>Basic</v>
      </c>
      <c r="L1536" s="26" t="str">
        <f t="shared" si="142"/>
        <v>Monthly</v>
      </c>
      <c r="M1536" s="26">
        <f t="shared" si="143"/>
        <v>45292</v>
      </c>
      <c r="N1536" s="26">
        <f t="shared" si="144"/>
        <v>45413</v>
      </c>
      <c r="O1536" s="26">
        <f t="shared" si="144"/>
        <v>45444</v>
      </c>
      <c r="P1536" t="str">
        <f>IF(AND('Customer LTV'!$D$5&gt;=$N1536,'Customer LTV'!$D$5&lt;$O1536),"Y","N")</f>
        <v>N</v>
      </c>
      <c r="Q1536" t="str">
        <f>IF(AND('Customer LTV'!$D$6&gt;=$N1536,'Customer LTV'!$D$6&lt;$O1536),"Y","N")</f>
        <v>N</v>
      </c>
      <c r="R1536" t="str">
        <f>INDEX(customers!$F:$F,MATCH(subscriptions!$B1536,customers!$A:$A,0))</f>
        <v>Education</v>
      </c>
      <c r="S1536" t="str">
        <f>INDEX(customers!$I:$I,MATCH(subscriptions!$B1536,customers!$A:$A,0))</f>
        <v>Social Media</v>
      </c>
    </row>
    <row r="1537" spans="1:19" x14ac:dyDescent="0.25">
      <c r="A1537" t="s">
        <v>2189</v>
      </c>
      <c r="B1537" t="s">
        <v>2176</v>
      </c>
      <c r="C1537" t="s">
        <v>18</v>
      </c>
      <c r="D1537" t="s">
        <v>4</v>
      </c>
      <c r="E1537" s="26">
        <v>45455</v>
      </c>
      <c r="F1537" s="26">
        <v>45485</v>
      </c>
      <c r="G1537" t="s">
        <v>53</v>
      </c>
      <c r="H1537">
        <v>135</v>
      </c>
      <c r="I1537" s="26">
        <f t="shared" si="139"/>
        <v>45300</v>
      </c>
      <c r="J1537" s="26">
        <f t="shared" si="140"/>
        <v>45641</v>
      </c>
      <c r="K1537" s="26" t="str">
        <f t="shared" si="141"/>
        <v>Basic</v>
      </c>
      <c r="L1537" s="26" t="str">
        <f t="shared" si="142"/>
        <v>Monthly</v>
      </c>
      <c r="M1537" s="26">
        <f t="shared" si="143"/>
        <v>45292</v>
      </c>
      <c r="N1537" s="26">
        <f t="shared" si="144"/>
        <v>45444</v>
      </c>
      <c r="O1537" s="26">
        <f t="shared" si="144"/>
        <v>45474</v>
      </c>
      <c r="P1537" t="str">
        <f>IF(AND('Customer LTV'!$D$5&gt;=$N1537,'Customer LTV'!$D$5&lt;$O1537),"Y","N")</f>
        <v>N</v>
      </c>
      <c r="Q1537" t="str">
        <f>IF(AND('Customer LTV'!$D$6&gt;=$N1537,'Customer LTV'!$D$6&lt;$O1537),"Y","N")</f>
        <v>N</v>
      </c>
      <c r="R1537" t="str">
        <f>INDEX(customers!$F:$F,MATCH(subscriptions!$B1537,customers!$A:$A,0))</f>
        <v>Education</v>
      </c>
      <c r="S1537" t="str">
        <f>INDEX(customers!$I:$I,MATCH(subscriptions!$B1537,customers!$A:$A,0))</f>
        <v>Social Media</v>
      </c>
    </row>
    <row r="1538" spans="1:19" x14ac:dyDescent="0.25">
      <c r="A1538" t="s">
        <v>2192</v>
      </c>
      <c r="B1538" t="s">
        <v>2176</v>
      </c>
      <c r="C1538" t="s">
        <v>18</v>
      </c>
      <c r="D1538" t="s">
        <v>4</v>
      </c>
      <c r="E1538" s="26">
        <v>45486</v>
      </c>
      <c r="F1538" s="26">
        <v>45516</v>
      </c>
      <c r="G1538" t="s">
        <v>55</v>
      </c>
      <c r="H1538">
        <v>135</v>
      </c>
      <c r="I1538" s="26">
        <f t="shared" ref="I1538:I1584" si="145">_xlfn.MINIFS($E:$E,$B:$B,B1538)</f>
        <v>45300</v>
      </c>
      <c r="J1538" s="26">
        <f t="shared" ref="J1538:J1584" si="146">_xlfn.MAXIFS($E:$E,$B:$B,B1538)</f>
        <v>45641</v>
      </c>
      <c r="K1538" s="26" t="str">
        <f t="shared" si="141"/>
        <v>Basic</v>
      </c>
      <c r="L1538" s="26" t="str">
        <f t="shared" si="142"/>
        <v>Monthly</v>
      </c>
      <c r="M1538" s="26">
        <f t="shared" si="143"/>
        <v>45292</v>
      </c>
      <c r="N1538" s="26">
        <f t="shared" si="144"/>
        <v>45474</v>
      </c>
      <c r="O1538" s="26">
        <f t="shared" si="144"/>
        <v>45505</v>
      </c>
      <c r="P1538" t="str">
        <f>IF(AND('Customer LTV'!$D$5&gt;=$N1538,'Customer LTV'!$D$5&lt;$O1538),"Y","N")</f>
        <v>N</v>
      </c>
      <c r="Q1538" t="str">
        <f>IF(AND('Customer LTV'!$D$6&gt;=$N1538,'Customer LTV'!$D$6&lt;$O1538),"Y","N")</f>
        <v>N</v>
      </c>
      <c r="R1538" t="str">
        <f>INDEX(customers!$F:$F,MATCH(subscriptions!$B1538,customers!$A:$A,0))</f>
        <v>Education</v>
      </c>
      <c r="S1538" t="str">
        <f>INDEX(customers!$I:$I,MATCH(subscriptions!$B1538,customers!$A:$A,0))</f>
        <v>Social Media</v>
      </c>
    </row>
    <row r="1539" spans="1:19" x14ac:dyDescent="0.25">
      <c r="A1539" t="s">
        <v>2194</v>
      </c>
      <c r="B1539" t="s">
        <v>2176</v>
      </c>
      <c r="C1539" t="s">
        <v>19</v>
      </c>
      <c r="D1539" t="s">
        <v>4</v>
      </c>
      <c r="E1539" s="26">
        <v>45517</v>
      </c>
      <c r="F1539" s="26">
        <v>45547</v>
      </c>
      <c r="G1539" t="s">
        <v>53</v>
      </c>
      <c r="H1539">
        <v>315</v>
      </c>
      <c r="I1539" s="26">
        <f t="shared" si="145"/>
        <v>45300</v>
      </c>
      <c r="J1539" s="26">
        <f t="shared" si="146"/>
        <v>45641</v>
      </c>
      <c r="K1539" s="26" t="str">
        <f t="shared" ref="K1539:K1584" si="147">INDEX($C:$C,MATCH($I1539,$E:$E,0))</f>
        <v>Basic</v>
      </c>
      <c r="L1539" s="26" t="str">
        <f t="shared" ref="L1539:L1584" si="148">INDEX($D:$D,MATCH($I1539,$E:$E,0))</f>
        <v>Monthly</v>
      </c>
      <c r="M1539" s="26">
        <f t="shared" ref="M1539:M1584" si="149">EOMONTH(I1539,-1)+1</f>
        <v>45292</v>
      </c>
      <c r="N1539" s="26">
        <f t="shared" si="144"/>
        <v>45505</v>
      </c>
      <c r="O1539" s="26">
        <f t="shared" si="144"/>
        <v>45536</v>
      </c>
      <c r="P1539" t="str">
        <f>IF(AND('Customer LTV'!$D$5&gt;=$N1539,'Customer LTV'!$D$5&lt;$O1539),"Y","N")</f>
        <v>N</v>
      </c>
      <c r="Q1539" t="str">
        <f>IF(AND('Customer LTV'!$D$6&gt;=$N1539,'Customer LTV'!$D$6&lt;$O1539),"Y","N")</f>
        <v>N</v>
      </c>
      <c r="R1539" t="str">
        <f>INDEX(customers!$F:$F,MATCH(subscriptions!$B1539,customers!$A:$A,0))</f>
        <v>Education</v>
      </c>
      <c r="S1539" t="str">
        <f>INDEX(customers!$I:$I,MATCH(subscriptions!$B1539,customers!$A:$A,0))</f>
        <v>Social Media</v>
      </c>
    </row>
    <row r="1540" spans="1:19" x14ac:dyDescent="0.25">
      <c r="A1540" t="s">
        <v>2196</v>
      </c>
      <c r="B1540" t="s">
        <v>2176</v>
      </c>
      <c r="C1540" t="s">
        <v>19</v>
      </c>
      <c r="D1540" t="s">
        <v>4</v>
      </c>
      <c r="E1540" s="26">
        <v>45548</v>
      </c>
      <c r="F1540" s="26">
        <v>45578</v>
      </c>
      <c r="G1540" t="s">
        <v>53</v>
      </c>
      <c r="H1540">
        <v>315</v>
      </c>
      <c r="I1540" s="26">
        <f t="shared" si="145"/>
        <v>45300</v>
      </c>
      <c r="J1540" s="26">
        <f t="shared" si="146"/>
        <v>45641</v>
      </c>
      <c r="K1540" s="26" t="str">
        <f t="shared" si="147"/>
        <v>Basic</v>
      </c>
      <c r="L1540" s="26" t="str">
        <f t="shared" si="148"/>
        <v>Monthly</v>
      </c>
      <c r="M1540" s="26">
        <f t="shared" si="149"/>
        <v>45292</v>
      </c>
      <c r="N1540" s="26">
        <f t="shared" si="144"/>
        <v>45536</v>
      </c>
      <c r="O1540" s="26">
        <f t="shared" si="144"/>
        <v>45566</v>
      </c>
      <c r="P1540" t="str">
        <f>IF(AND('Customer LTV'!$D$5&gt;=$N1540,'Customer LTV'!$D$5&lt;$O1540),"Y","N")</f>
        <v>N</v>
      </c>
      <c r="Q1540" t="str">
        <f>IF(AND('Customer LTV'!$D$6&gt;=$N1540,'Customer LTV'!$D$6&lt;$O1540),"Y","N")</f>
        <v>N</v>
      </c>
      <c r="R1540" t="str">
        <f>INDEX(customers!$F:$F,MATCH(subscriptions!$B1540,customers!$A:$A,0))</f>
        <v>Education</v>
      </c>
      <c r="S1540" t="str">
        <f>INDEX(customers!$I:$I,MATCH(subscriptions!$B1540,customers!$A:$A,0))</f>
        <v>Social Media</v>
      </c>
    </row>
    <row r="1541" spans="1:19" x14ac:dyDescent="0.25">
      <c r="A1541" t="s">
        <v>2199</v>
      </c>
      <c r="B1541" t="s">
        <v>2176</v>
      </c>
      <c r="C1541" t="s">
        <v>19</v>
      </c>
      <c r="D1541" t="s">
        <v>4</v>
      </c>
      <c r="E1541" s="26">
        <v>45579</v>
      </c>
      <c r="F1541" s="26">
        <v>45609</v>
      </c>
      <c r="G1541" t="s">
        <v>53</v>
      </c>
      <c r="H1541">
        <v>315</v>
      </c>
      <c r="I1541" s="26">
        <f t="shared" si="145"/>
        <v>45300</v>
      </c>
      <c r="J1541" s="26">
        <f t="shared" si="146"/>
        <v>45641</v>
      </c>
      <c r="K1541" s="26" t="str">
        <f t="shared" si="147"/>
        <v>Basic</v>
      </c>
      <c r="L1541" s="26" t="str">
        <f t="shared" si="148"/>
        <v>Monthly</v>
      </c>
      <c r="M1541" s="26">
        <f t="shared" si="149"/>
        <v>45292</v>
      </c>
      <c r="N1541" s="26">
        <f t="shared" si="144"/>
        <v>45566</v>
      </c>
      <c r="O1541" s="26">
        <f t="shared" si="144"/>
        <v>45597</v>
      </c>
      <c r="P1541" t="str">
        <f>IF(AND('Customer LTV'!$D$5&gt;=$N1541,'Customer LTV'!$D$5&lt;$O1541),"Y","N")</f>
        <v>N</v>
      </c>
      <c r="Q1541" t="str">
        <f>IF(AND('Customer LTV'!$D$6&gt;=$N1541,'Customer LTV'!$D$6&lt;$O1541),"Y","N")</f>
        <v>N</v>
      </c>
      <c r="R1541" t="str">
        <f>INDEX(customers!$F:$F,MATCH(subscriptions!$B1541,customers!$A:$A,0))</f>
        <v>Education</v>
      </c>
      <c r="S1541" t="str">
        <f>INDEX(customers!$I:$I,MATCH(subscriptions!$B1541,customers!$A:$A,0))</f>
        <v>Social Media</v>
      </c>
    </row>
    <row r="1542" spans="1:19" x14ac:dyDescent="0.25">
      <c r="A1542" t="s">
        <v>2201</v>
      </c>
      <c r="B1542" t="s">
        <v>2176</v>
      </c>
      <c r="C1542" t="s">
        <v>19</v>
      </c>
      <c r="D1542" t="s">
        <v>4</v>
      </c>
      <c r="E1542" s="26">
        <v>45610</v>
      </c>
      <c r="F1542" s="26">
        <v>45640</v>
      </c>
      <c r="G1542" t="s">
        <v>54</v>
      </c>
      <c r="H1542">
        <v>315</v>
      </c>
      <c r="I1542" s="26">
        <f t="shared" si="145"/>
        <v>45300</v>
      </c>
      <c r="J1542" s="26">
        <f t="shared" si="146"/>
        <v>45641</v>
      </c>
      <c r="K1542" s="26" t="str">
        <f t="shared" si="147"/>
        <v>Basic</v>
      </c>
      <c r="L1542" s="26" t="str">
        <f t="shared" si="148"/>
        <v>Monthly</v>
      </c>
      <c r="M1542" s="26">
        <f t="shared" si="149"/>
        <v>45292</v>
      </c>
      <c r="N1542" s="26">
        <f t="shared" si="144"/>
        <v>45597</v>
      </c>
      <c r="O1542" s="26">
        <f t="shared" si="144"/>
        <v>45627</v>
      </c>
      <c r="P1542" t="str">
        <f>IF(AND('Customer LTV'!$D$5&gt;=$N1542,'Customer LTV'!$D$5&lt;$O1542),"Y","N")</f>
        <v>N</v>
      </c>
      <c r="Q1542" t="str">
        <f>IF(AND('Customer LTV'!$D$6&gt;=$N1542,'Customer LTV'!$D$6&lt;$O1542),"Y","N")</f>
        <v>N</v>
      </c>
      <c r="R1542" t="str">
        <f>INDEX(customers!$F:$F,MATCH(subscriptions!$B1542,customers!$A:$A,0))</f>
        <v>Education</v>
      </c>
      <c r="S1542" t="str">
        <f>INDEX(customers!$I:$I,MATCH(subscriptions!$B1542,customers!$A:$A,0))</f>
        <v>Social Media</v>
      </c>
    </row>
    <row r="1543" spans="1:19" x14ac:dyDescent="0.25">
      <c r="A1543" t="s">
        <v>2204</v>
      </c>
      <c r="B1543" t="s">
        <v>2176</v>
      </c>
      <c r="C1543" t="s">
        <v>18</v>
      </c>
      <c r="D1543" t="s">
        <v>4</v>
      </c>
      <c r="E1543" s="26">
        <v>45641</v>
      </c>
      <c r="F1543" s="26">
        <v>45658</v>
      </c>
      <c r="G1543" t="s">
        <v>53</v>
      </c>
      <c r="H1543">
        <v>135</v>
      </c>
      <c r="I1543" s="26">
        <f t="shared" si="145"/>
        <v>45300</v>
      </c>
      <c r="J1543" s="26">
        <f t="shared" si="146"/>
        <v>45641</v>
      </c>
      <c r="K1543" s="26" t="str">
        <f t="shared" si="147"/>
        <v>Basic</v>
      </c>
      <c r="L1543" s="26" t="str">
        <f t="shared" si="148"/>
        <v>Monthly</v>
      </c>
      <c r="M1543" s="26">
        <f t="shared" si="149"/>
        <v>45292</v>
      </c>
      <c r="N1543" s="26">
        <f t="shared" si="144"/>
        <v>45627</v>
      </c>
      <c r="O1543" s="26">
        <f t="shared" si="144"/>
        <v>45658</v>
      </c>
      <c r="P1543" t="str">
        <f>IF(AND('Customer LTV'!$D$5&gt;=$N1543,'Customer LTV'!$D$5&lt;$O1543),"Y","N")</f>
        <v>N</v>
      </c>
      <c r="Q1543" t="str">
        <f>IF(AND('Customer LTV'!$D$6&gt;=$N1543,'Customer LTV'!$D$6&lt;$O1543),"Y","N")</f>
        <v>N</v>
      </c>
      <c r="R1543" t="str">
        <f>INDEX(customers!$F:$F,MATCH(subscriptions!$B1543,customers!$A:$A,0))</f>
        <v>Education</v>
      </c>
      <c r="S1543" t="str">
        <f>INDEX(customers!$I:$I,MATCH(subscriptions!$B1543,customers!$A:$A,0))</f>
        <v>Social Media</v>
      </c>
    </row>
    <row r="1544" spans="1:19" x14ac:dyDescent="0.25">
      <c r="A1544" t="s">
        <v>2619</v>
      </c>
      <c r="B1544" t="s">
        <v>2618</v>
      </c>
      <c r="C1544" t="s">
        <v>18</v>
      </c>
      <c r="D1544" t="s">
        <v>4</v>
      </c>
      <c r="E1544" s="26">
        <v>44809</v>
      </c>
      <c r="F1544" s="26">
        <v>44839</v>
      </c>
      <c r="G1544" t="s">
        <v>53</v>
      </c>
      <c r="H1544">
        <v>135</v>
      </c>
      <c r="I1544" s="26">
        <f t="shared" si="145"/>
        <v>44809</v>
      </c>
      <c r="J1544" s="26">
        <f t="shared" si="146"/>
        <v>45646</v>
      </c>
      <c r="K1544" s="26" t="str">
        <f t="shared" si="147"/>
        <v>Pro</v>
      </c>
      <c r="L1544" s="26" t="str">
        <f t="shared" si="148"/>
        <v>Monthly</v>
      </c>
      <c r="M1544" s="26">
        <f t="shared" si="149"/>
        <v>44805</v>
      </c>
      <c r="N1544" s="26">
        <f t="shared" si="144"/>
        <v>44805</v>
      </c>
      <c r="O1544" s="26">
        <f t="shared" si="144"/>
        <v>44835</v>
      </c>
      <c r="P1544" t="str">
        <f>IF(AND('Customer LTV'!$D$5&gt;=$N1544,'Customer LTV'!$D$5&lt;$O1544),"Y","N")</f>
        <v>N</v>
      </c>
      <c r="Q1544" t="str">
        <f>IF(AND('Customer LTV'!$D$6&gt;=$N1544,'Customer LTV'!$D$6&lt;$O1544),"Y","N")</f>
        <v>N</v>
      </c>
      <c r="R1544" t="str">
        <f>INDEX(customers!$F:$F,MATCH(subscriptions!$B1544,customers!$A:$A,0))</f>
        <v>Tech</v>
      </c>
      <c r="S1544" t="str">
        <f>INDEX(customers!$I:$I,MATCH(subscriptions!$B1544,customers!$A:$A,0))</f>
        <v>Affiliate</v>
      </c>
    </row>
    <row r="1545" spans="1:19" x14ac:dyDescent="0.25">
      <c r="A1545" t="s">
        <v>2622</v>
      </c>
      <c r="B1545" t="s">
        <v>2618</v>
      </c>
      <c r="C1545" t="s">
        <v>18</v>
      </c>
      <c r="D1545" t="s">
        <v>4</v>
      </c>
      <c r="E1545" s="26">
        <v>44840</v>
      </c>
      <c r="F1545" s="26">
        <v>44870</v>
      </c>
      <c r="G1545" t="s">
        <v>54</v>
      </c>
      <c r="H1545">
        <v>135</v>
      </c>
      <c r="I1545" s="26">
        <f t="shared" si="145"/>
        <v>44809</v>
      </c>
      <c r="J1545" s="26">
        <f t="shared" si="146"/>
        <v>45646</v>
      </c>
      <c r="K1545" s="26" t="str">
        <f t="shared" si="147"/>
        <v>Pro</v>
      </c>
      <c r="L1545" s="26" t="str">
        <f t="shared" si="148"/>
        <v>Monthly</v>
      </c>
      <c r="M1545" s="26">
        <f t="shared" si="149"/>
        <v>44805</v>
      </c>
      <c r="N1545" s="26">
        <f t="shared" si="144"/>
        <v>44835</v>
      </c>
      <c r="O1545" s="26">
        <f t="shared" si="144"/>
        <v>44866</v>
      </c>
      <c r="P1545" t="str">
        <f>IF(AND('Customer LTV'!$D$5&gt;=$N1545,'Customer LTV'!$D$5&lt;$O1545),"Y","N")</f>
        <v>N</v>
      </c>
      <c r="Q1545" t="str">
        <f>IF(AND('Customer LTV'!$D$6&gt;=$N1545,'Customer LTV'!$D$6&lt;$O1545),"Y","N")</f>
        <v>N</v>
      </c>
      <c r="R1545" t="str">
        <f>INDEX(customers!$F:$F,MATCH(subscriptions!$B1545,customers!$A:$A,0))</f>
        <v>Tech</v>
      </c>
      <c r="S1545" t="str">
        <f>INDEX(customers!$I:$I,MATCH(subscriptions!$B1545,customers!$A:$A,0))</f>
        <v>Affiliate</v>
      </c>
    </row>
    <row r="1546" spans="1:19" x14ac:dyDescent="0.25">
      <c r="A1546" t="s">
        <v>2624</v>
      </c>
      <c r="B1546" t="s">
        <v>2618</v>
      </c>
      <c r="C1546" t="s">
        <v>17</v>
      </c>
      <c r="D1546" t="s">
        <v>4</v>
      </c>
      <c r="E1546" s="26">
        <v>44871</v>
      </c>
      <c r="F1546" s="26">
        <v>44901</v>
      </c>
      <c r="G1546" t="s">
        <v>53</v>
      </c>
      <c r="H1546">
        <v>75</v>
      </c>
      <c r="I1546" s="26">
        <f t="shared" si="145"/>
        <v>44809</v>
      </c>
      <c r="J1546" s="26">
        <f t="shared" si="146"/>
        <v>45646</v>
      </c>
      <c r="K1546" s="26" t="str">
        <f t="shared" si="147"/>
        <v>Pro</v>
      </c>
      <c r="L1546" s="26" t="str">
        <f t="shared" si="148"/>
        <v>Monthly</v>
      </c>
      <c r="M1546" s="26">
        <f t="shared" si="149"/>
        <v>44805</v>
      </c>
      <c r="N1546" s="26">
        <f t="shared" si="144"/>
        <v>44866</v>
      </c>
      <c r="O1546" s="26">
        <f t="shared" si="144"/>
        <v>44896</v>
      </c>
      <c r="P1546" t="str">
        <f>IF(AND('Customer LTV'!$D$5&gt;=$N1546,'Customer LTV'!$D$5&lt;$O1546),"Y","N")</f>
        <v>N</v>
      </c>
      <c r="Q1546" t="str">
        <f>IF(AND('Customer LTV'!$D$6&gt;=$N1546,'Customer LTV'!$D$6&lt;$O1546),"Y","N")</f>
        <v>N</v>
      </c>
      <c r="R1546" t="str">
        <f>INDEX(customers!$F:$F,MATCH(subscriptions!$B1546,customers!$A:$A,0))</f>
        <v>Tech</v>
      </c>
      <c r="S1546" t="str">
        <f>INDEX(customers!$I:$I,MATCH(subscriptions!$B1546,customers!$A:$A,0))</f>
        <v>Affiliate</v>
      </c>
    </row>
    <row r="1547" spans="1:19" x14ac:dyDescent="0.25">
      <c r="A1547" t="s">
        <v>2627</v>
      </c>
      <c r="B1547" t="s">
        <v>2618</v>
      </c>
      <c r="C1547" t="s">
        <v>17</v>
      </c>
      <c r="D1547" t="s">
        <v>4</v>
      </c>
      <c r="E1547" s="26">
        <v>44902</v>
      </c>
      <c r="F1547" s="26">
        <v>44932</v>
      </c>
      <c r="G1547" t="s">
        <v>55</v>
      </c>
      <c r="H1547">
        <v>75</v>
      </c>
      <c r="I1547" s="26">
        <f t="shared" si="145"/>
        <v>44809</v>
      </c>
      <c r="J1547" s="26">
        <f t="shared" si="146"/>
        <v>45646</v>
      </c>
      <c r="K1547" s="26" t="str">
        <f t="shared" si="147"/>
        <v>Pro</v>
      </c>
      <c r="L1547" s="26" t="str">
        <f t="shared" si="148"/>
        <v>Monthly</v>
      </c>
      <c r="M1547" s="26">
        <f t="shared" si="149"/>
        <v>44805</v>
      </c>
      <c r="N1547" s="26">
        <f t="shared" si="144"/>
        <v>44896</v>
      </c>
      <c r="O1547" s="26">
        <f t="shared" si="144"/>
        <v>44927</v>
      </c>
      <c r="P1547" t="str">
        <f>IF(AND('Customer LTV'!$D$5&gt;=$N1547,'Customer LTV'!$D$5&lt;$O1547),"Y","N")</f>
        <v>N</v>
      </c>
      <c r="Q1547" t="str">
        <f>IF(AND('Customer LTV'!$D$6&gt;=$N1547,'Customer LTV'!$D$6&lt;$O1547),"Y","N")</f>
        <v>N</v>
      </c>
      <c r="R1547" t="str">
        <f>INDEX(customers!$F:$F,MATCH(subscriptions!$B1547,customers!$A:$A,0))</f>
        <v>Tech</v>
      </c>
      <c r="S1547" t="str">
        <f>INDEX(customers!$I:$I,MATCH(subscriptions!$B1547,customers!$A:$A,0))</f>
        <v>Affiliate</v>
      </c>
    </row>
    <row r="1548" spans="1:19" x14ac:dyDescent="0.25">
      <c r="A1548" t="s">
        <v>2629</v>
      </c>
      <c r="B1548" t="s">
        <v>2618</v>
      </c>
      <c r="C1548" t="s">
        <v>18</v>
      </c>
      <c r="D1548" t="s">
        <v>4</v>
      </c>
      <c r="E1548" s="26">
        <v>44933</v>
      </c>
      <c r="F1548" s="26">
        <v>44963</v>
      </c>
      <c r="G1548" t="s">
        <v>53</v>
      </c>
      <c r="H1548">
        <v>135</v>
      </c>
      <c r="I1548" s="26">
        <f t="shared" si="145"/>
        <v>44809</v>
      </c>
      <c r="J1548" s="26">
        <f t="shared" si="146"/>
        <v>45646</v>
      </c>
      <c r="K1548" s="26" t="str">
        <f t="shared" si="147"/>
        <v>Pro</v>
      </c>
      <c r="L1548" s="26" t="str">
        <f t="shared" si="148"/>
        <v>Monthly</v>
      </c>
      <c r="M1548" s="26">
        <f t="shared" si="149"/>
        <v>44805</v>
      </c>
      <c r="N1548" s="26">
        <f t="shared" si="144"/>
        <v>44927</v>
      </c>
      <c r="O1548" s="26">
        <f t="shared" si="144"/>
        <v>44958</v>
      </c>
      <c r="P1548" t="str">
        <f>IF(AND('Customer LTV'!$D$5&gt;=$N1548,'Customer LTV'!$D$5&lt;$O1548),"Y","N")</f>
        <v>Y</v>
      </c>
      <c r="Q1548" t="str">
        <f>IF(AND('Customer LTV'!$D$6&gt;=$N1548,'Customer LTV'!$D$6&lt;$O1548),"Y","N")</f>
        <v>N</v>
      </c>
      <c r="R1548" t="str">
        <f>INDEX(customers!$F:$F,MATCH(subscriptions!$B1548,customers!$A:$A,0))</f>
        <v>Tech</v>
      </c>
      <c r="S1548" t="str">
        <f>INDEX(customers!$I:$I,MATCH(subscriptions!$B1548,customers!$A:$A,0))</f>
        <v>Affiliate</v>
      </c>
    </row>
    <row r="1549" spans="1:19" x14ac:dyDescent="0.25">
      <c r="A1549" t="s">
        <v>2631</v>
      </c>
      <c r="B1549" t="s">
        <v>2618</v>
      </c>
      <c r="C1549" t="s">
        <v>18</v>
      </c>
      <c r="D1549" t="s">
        <v>4</v>
      </c>
      <c r="E1549" s="26">
        <v>44964</v>
      </c>
      <c r="F1549" s="26">
        <v>44994</v>
      </c>
      <c r="G1549" t="s">
        <v>53</v>
      </c>
      <c r="H1549">
        <v>135</v>
      </c>
      <c r="I1549" s="26">
        <f t="shared" si="145"/>
        <v>44809</v>
      </c>
      <c r="J1549" s="26">
        <f t="shared" si="146"/>
        <v>45646</v>
      </c>
      <c r="K1549" s="26" t="str">
        <f t="shared" si="147"/>
        <v>Pro</v>
      </c>
      <c r="L1549" s="26" t="str">
        <f t="shared" si="148"/>
        <v>Monthly</v>
      </c>
      <c r="M1549" s="26">
        <f t="shared" si="149"/>
        <v>44805</v>
      </c>
      <c r="N1549" s="26">
        <f t="shared" si="144"/>
        <v>44958</v>
      </c>
      <c r="O1549" s="26">
        <f t="shared" si="144"/>
        <v>44986</v>
      </c>
      <c r="P1549" t="str">
        <f>IF(AND('Customer LTV'!$D$5&gt;=$N1549,'Customer LTV'!$D$5&lt;$O1549),"Y","N")</f>
        <v>N</v>
      </c>
      <c r="Q1549" t="str">
        <f>IF(AND('Customer LTV'!$D$6&gt;=$N1549,'Customer LTV'!$D$6&lt;$O1549),"Y","N")</f>
        <v>N</v>
      </c>
      <c r="R1549" t="str">
        <f>INDEX(customers!$F:$F,MATCH(subscriptions!$B1549,customers!$A:$A,0))</f>
        <v>Tech</v>
      </c>
      <c r="S1549" t="str">
        <f>INDEX(customers!$I:$I,MATCH(subscriptions!$B1549,customers!$A:$A,0))</f>
        <v>Affiliate</v>
      </c>
    </row>
    <row r="1550" spans="1:19" x14ac:dyDescent="0.25">
      <c r="A1550" t="s">
        <v>2634</v>
      </c>
      <c r="B1550" t="s">
        <v>2618</v>
      </c>
      <c r="C1550" t="s">
        <v>18</v>
      </c>
      <c r="D1550" t="s">
        <v>4</v>
      </c>
      <c r="E1550" s="26">
        <v>44995</v>
      </c>
      <c r="F1550" s="26">
        <v>45025</v>
      </c>
      <c r="G1550" t="s">
        <v>53</v>
      </c>
      <c r="H1550">
        <v>135</v>
      </c>
      <c r="I1550" s="26">
        <f t="shared" si="145"/>
        <v>44809</v>
      </c>
      <c r="J1550" s="26">
        <f t="shared" si="146"/>
        <v>45646</v>
      </c>
      <c r="K1550" s="26" t="str">
        <f t="shared" si="147"/>
        <v>Pro</v>
      </c>
      <c r="L1550" s="26" t="str">
        <f t="shared" si="148"/>
        <v>Monthly</v>
      </c>
      <c r="M1550" s="26">
        <f t="shared" si="149"/>
        <v>44805</v>
      </c>
      <c r="N1550" s="26">
        <f t="shared" si="144"/>
        <v>44986</v>
      </c>
      <c r="O1550" s="26">
        <f t="shared" si="144"/>
        <v>45017</v>
      </c>
      <c r="P1550" t="str">
        <f>IF(AND('Customer LTV'!$D$5&gt;=$N1550,'Customer LTV'!$D$5&lt;$O1550),"Y","N")</f>
        <v>N</v>
      </c>
      <c r="Q1550" t="str">
        <f>IF(AND('Customer LTV'!$D$6&gt;=$N1550,'Customer LTV'!$D$6&lt;$O1550),"Y","N")</f>
        <v>N</v>
      </c>
      <c r="R1550" t="str">
        <f>INDEX(customers!$F:$F,MATCH(subscriptions!$B1550,customers!$A:$A,0))</f>
        <v>Tech</v>
      </c>
      <c r="S1550" t="str">
        <f>INDEX(customers!$I:$I,MATCH(subscriptions!$B1550,customers!$A:$A,0))</f>
        <v>Affiliate</v>
      </c>
    </row>
    <row r="1551" spans="1:19" x14ac:dyDescent="0.25">
      <c r="A1551" t="s">
        <v>2636</v>
      </c>
      <c r="B1551" t="s">
        <v>2618</v>
      </c>
      <c r="C1551" t="s">
        <v>18</v>
      </c>
      <c r="D1551" t="s">
        <v>4</v>
      </c>
      <c r="E1551" s="26">
        <v>45026</v>
      </c>
      <c r="F1551" s="26">
        <v>45056</v>
      </c>
      <c r="G1551" t="s">
        <v>53</v>
      </c>
      <c r="H1551">
        <v>135</v>
      </c>
      <c r="I1551" s="26">
        <f t="shared" si="145"/>
        <v>44809</v>
      </c>
      <c r="J1551" s="26">
        <f t="shared" si="146"/>
        <v>45646</v>
      </c>
      <c r="K1551" s="26" t="str">
        <f t="shared" si="147"/>
        <v>Pro</v>
      </c>
      <c r="L1551" s="26" t="str">
        <f t="shared" si="148"/>
        <v>Monthly</v>
      </c>
      <c r="M1551" s="26">
        <f t="shared" si="149"/>
        <v>44805</v>
      </c>
      <c r="N1551" s="26">
        <f t="shared" si="144"/>
        <v>45017</v>
      </c>
      <c r="O1551" s="26">
        <f t="shared" si="144"/>
        <v>45047</v>
      </c>
      <c r="P1551" t="str">
        <f>IF(AND('Customer LTV'!$D$5&gt;=$N1551,'Customer LTV'!$D$5&lt;$O1551),"Y","N")</f>
        <v>N</v>
      </c>
      <c r="Q1551" t="str">
        <f>IF(AND('Customer LTV'!$D$6&gt;=$N1551,'Customer LTV'!$D$6&lt;$O1551),"Y","N")</f>
        <v>N</v>
      </c>
      <c r="R1551" t="str">
        <f>INDEX(customers!$F:$F,MATCH(subscriptions!$B1551,customers!$A:$A,0))</f>
        <v>Tech</v>
      </c>
      <c r="S1551" t="str">
        <f>INDEX(customers!$I:$I,MATCH(subscriptions!$B1551,customers!$A:$A,0))</f>
        <v>Affiliate</v>
      </c>
    </row>
    <row r="1552" spans="1:19" x14ac:dyDescent="0.25">
      <c r="A1552" t="s">
        <v>2639</v>
      </c>
      <c r="B1552" t="s">
        <v>2618</v>
      </c>
      <c r="C1552" t="s">
        <v>18</v>
      </c>
      <c r="D1552" t="s">
        <v>4</v>
      </c>
      <c r="E1552" s="26">
        <v>45057</v>
      </c>
      <c r="F1552" s="26">
        <v>45087</v>
      </c>
      <c r="G1552" t="s">
        <v>53</v>
      </c>
      <c r="H1552">
        <v>135</v>
      </c>
      <c r="I1552" s="26">
        <f t="shared" si="145"/>
        <v>44809</v>
      </c>
      <c r="J1552" s="26">
        <f t="shared" si="146"/>
        <v>45646</v>
      </c>
      <c r="K1552" s="26" t="str">
        <f t="shared" si="147"/>
        <v>Pro</v>
      </c>
      <c r="L1552" s="26" t="str">
        <f t="shared" si="148"/>
        <v>Monthly</v>
      </c>
      <c r="M1552" s="26">
        <f t="shared" si="149"/>
        <v>44805</v>
      </c>
      <c r="N1552" s="26">
        <f t="shared" si="144"/>
        <v>45047</v>
      </c>
      <c r="O1552" s="26">
        <f t="shared" si="144"/>
        <v>45078</v>
      </c>
      <c r="P1552" t="str">
        <f>IF(AND('Customer LTV'!$D$5&gt;=$N1552,'Customer LTV'!$D$5&lt;$O1552),"Y","N")</f>
        <v>N</v>
      </c>
      <c r="Q1552" t="str">
        <f>IF(AND('Customer LTV'!$D$6&gt;=$N1552,'Customer LTV'!$D$6&lt;$O1552),"Y","N")</f>
        <v>N</v>
      </c>
      <c r="R1552" t="str">
        <f>INDEX(customers!$F:$F,MATCH(subscriptions!$B1552,customers!$A:$A,0))</f>
        <v>Tech</v>
      </c>
      <c r="S1552" t="str">
        <f>INDEX(customers!$I:$I,MATCH(subscriptions!$B1552,customers!$A:$A,0))</f>
        <v>Affiliate</v>
      </c>
    </row>
    <row r="1553" spans="1:19" x14ac:dyDescent="0.25">
      <c r="A1553" t="s">
        <v>2641</v>
      </c>
      <c r="B1553" t="s">
        <v>2618</v>
      </c>
      <c r="C1553" t="s">
        <v>18</v>
      </c>
      <c r="D1553" t="s">
        <v>4</v>
      </c>
      <c r="E1553" s="26">
        <v>45088</v>
      </c>
      <c r="F1553" s="26">
        <v>45118</v>
      </c>
      <c r="G1553" t="s">
        <v>53</v>
      </c>
      <c r="H1553">
        <v>135</v>
      </c>
      <c r="I1553" s="26">
        <f t="shared" si="145"/>
        <v>44809</v>
      </c>
      <c r="J1553" s="26">
        <f t="shared" si="146"/>
        <v>45646</v>
      </c>
      <c r="K1553" s="26" t="str">
        <f t="shared" si="147"/>
        <v>Pro</v>
      </c>
      <c r="L1553" s="26" t="str">
        <f t="shared" si="148"/>
        <v>Monthly</v>
      </c>
      <c r="M1553" s="26">
        <f t="shared" si="149"/>
        <v>44805</v>
      </c>
      <c r="N1553" s="26">
        <f t="shared" si="144"/>
        <v>45078</v>
      </c>
      <c r="O1553" s="26">
        <f t="shared" si="144"/>
        <v>45108</v>
      </c>
      <c r="P1553" t="str">
        <f>IF(AND('Customer LTV'!$D$5&gt;=$N1553,'Customer LTV'!$D$5&lt;$O1553),"Y","N")</f>
        <v>N</v>
      </c>
      <c r="Q1553" t="str">
        <f>IF(AND('Customer LTV'!$D$6&gt;=$N1553,'Customer LTV'!$D$6&lt;$O1553),"Y","N")</f>
        <v>N</v>
      </c>
      <c r="R1553" t="str">
        <f>INDEX(customers!$F:$F,MATCH(subscriptions!$B1553,customers!$A:$A,0))</f>
        <v>Tech</v>
      </c>
      <c r="S1553" t="str">
        <f>INDEX(customers!$I:$I,MATCH(subscriptions!$B1553,customers!$A:$A,0))</f>
        <v>Affiliate</v>
      </c>
    </row>
    <row r="1554" spans="1:19" x14ac:dyDescent="0.25">
      <c r="A1554" t="s">
        <v>2644</v>
      </c>
      <c r="B1554" t="s">
        <v>2618</v>
      </c>
      <c r="C1554" t="s">
        <v>18</v>
      </c>
      <c r="D1554" t="s">
        <v>4</v>
      </c>
      <c r="E1554" s="26">
        <v>45119</v>
      </c>
      <c r="F1554" s="26">
        <v>45149</v>
      </c>
      <c r="G1554" t="s">
        <v>54</v>
      </c>
      <c r="H1554">
        <v>135</v>
      </c>
      <c r="I1554" s="26">
        <f t="shared" si="145"/>
        <v>44809</v>
      </c>
      <c r="J1554" s="26">
        <f t="shared" si="146"/>
        <v>45646</v>
      </c>
      <c r="K1554" s="26" t="str">
        <f t="shared" si="147"/>
        <v>Pro</v>
      </c>
      <c r="L1554" s="26" t="str">
        <f t="shared" si="148"/>
        <v>Monthly</v>
      </c>
      <c r="M1554" s="26">
        <f t="shared" si="149"/>
        <v>44805</v>
      </c>
      <c r="N1554" s="26">
        <f t="shared" si="144"/>
        <v>45108</v>
      </c>
      <c r="O1554" s="26">
        <f t="shared" si="144"/>
        <v>45139</v>
      </c>
      <c r="P1554" t="str">
        <f>IF(AND('Customer LTV'!$D$5&gt;=$N1554,'Customer LTV'!$D$5&lt;$O1554),"Y","N")</f>
        <v>N</v>
      </c>
      <c r="Q1554" t="str">
        <f>IF(AND('Customer LTV'!$D$6&gt;=$N1554,'Customer LTV'!$D$6&lt;$O1554),"Y","N")</f>
        <v>N</v>
      </c>
      <c r="R1554" t="str">
        <f>INDEX(customers!$F:$F,MATCH(subscriptions!$B1554,customers!$A:$A,0))</f>
        <v>Tech</v>
      </c>
      <c r="S1554" t="str">
        <f>INDEX(customers!$I:$I,MATCH(subscriptions!$B1554,customers!$A:$A,0))</f>
        <v>Affiliate</v>
      </c>
    </row>
    <row r="1555" spans="1:19" x14ac:dyDescent="0.25">
      <c r="A1555" t="s">
        <v>2646</v>
      </c>
      <c r="B1555" t="s">
        <v>2618</v>
      </c>
      <c r="C1555" t="s">
        <v>17</v>
      </c>
      <c r="D1555" t="s">
        <v>4</v>
      </c>
      <c r="E1555" s="26">
        <v>45150</v>
      </c>
      <c r="F1555" s="26">
        <v>45180</v>
      </c>
      <c r="G1555" t="s">
        <v>55</v>
      </c>
      <c r="H1555">
        <v>75</v>
      </c>
      <c r="I1555" s="26">
        <f t="shared" si="145"/>
        <v>44809</v>
      </c>
      <c r="J1555" s="26">
        <f t="shared" si="146"/>
        <v>45646</v>
      </c>
      <c r="K1555" s="26" t="str">
        <f t="shared" si="147"/>
        <v>Pro</v>
      </c>
      <c r="L1555" s="26" t="str">
        <f t="shared" si="148"/>
        <v>Monthly</v>
      </c>
      <c r="M1555" s="26">
        <f t="shared" si="149"/>
        <v>44805</v>
      </c>
      <c r="N1555" s="26">
        <f t="shared" ref="N1555:O1584" si="150">EOMONTH(E1555,-1)+1</f>
        <v>45139</v>
      </c>
      <c r="O1555" s="26">
        <f t="shared" si="150"/>
        <v>45170</v>
      </c>
      <c r="P1555" t="str">
        <f>IF(AND('Customer LTV'!$D$5&gt;=$N1555,'Customer LTV'!$D$5&lt;$O1555),"Y","N")</f>
        <v>N</v>
      </c>
      <c r="Q1555" t="str">
        <f>IF(AND('Customer LTV'!$D$6&gt;=$N1555,'Customer LTV'!$D$6&lt;$O1555),"Y","N")</f>
        <v>N</v>
      </c>
      <c r="R1555" t="str">
        <f>INDEX(customers!$F:$F,MATCH(subscriptions!$B1555,customers!$A:$A,0))</f>
        <v>Tech</v>
      </c>
      <c r="S1555" t="str">
        <f>INDEX(customers!$I:$I,MATCH(subscriptions!$B1555,customers!$A:$A,0))</f>
        <v>Affiliate</v>
      </c>
    </row>
    <row r="1556" spans="1:19" x14ac:dyDescent="0.25">
      <c r="A1556" t="s">
        <v>2648</v>
      </c>
      <c r="B1556" t="s">
        <v>2618</v>
      </c>
      <c r="C1556" t="s">
        <v>18</v>
      </c>
      <c r="D1556" t="s">
        <v>4</v>
      </c>
      <c r="E1556" s="26">
        <v>45181</v>
      </c>
      <c r="F1556" s="26">
        <v>45211</v>
      </c>
      <c r="G1556" t="s">
        <v>53</v>
      </c>
      <c r="H1556">
        <v>135</v>
      </c>
      <c r="I1556" s="26">
        <f t="shared" si="145"/>
        <v>44809</v>
      </c>
      <c r="J1556" s="26">
        <f t="shared" si="146"/>
        <v>45646</v>
      </c>
      <c r="K1556" s="26" t="str">
        <f t="shared" si="147"/>
        <v>Pro</v>
      </c>
      <c r="L1556" s="26" t="str">
        <f t="shared" si="148"/>
        <v>Monthly</v>
      </c>
      <c r="M1556" s="26">
        <f t="shared" si="149"/>
        <v>44805</v>
      </c>
      <c r="N1556" s="26">
        <f t="shared" si="150"/>
        <v>45170</v>
      </c>
      <c r="O1556" s="26">
        <f t="shared" si="150"/>
        <v>45200</v>
      </c>
      <c r="P1556" t="str">
        <f>IF(AND('Customer LTV'!$D$5&gt;=$N1556,'Customer LTV'!$D$5&lt;$O1556),"Y","N")</f>
        <v>N</v>
      </c>
      <c r="Q1556" t="str">
        <f>IF(AND('Customer LTV'!$D$6&gt;=$N1556,'Customer LTV'!$D$6&lt;$O1556),"Y","N")</f>
        <v>N</v>
      </c>
      <c r="R1556" t="str">
        <f>INDEX(customers!$F:$F,MATCH(subscriptions!$B1556,customers!$A:$A,0))</f>
        <v>Tech</v>
      </c>
      <c r="S1556" t="str">
        <f>INDEX(customers!$I:$I,MATCH(subscriptions!$B1556,customers!$A:$A,0))</f>
        <v>Affiliate</v>
      </c>
    </row>
    <row r="1557" spans="1:19" x14ac:dyDescent="0.25">
      <c r="A1557" t="s">
        <v>2651</v>
      </c>
      <c r="B1557" t="s">
        <v>2618</v>
      </c>
      <c r="C1557" t="s">
        <v>18</v>
      </c>
      <c r="D1557" t="s">
        <v>4</v>
      </c>
      <c r="E1557" s="26">
        <v>45212</v>
      </c>
      <c r="F1557" s="26">
        <v>45242</v>
      </c>
      <c r="G1557" t="s">
        <v>53</v>
      </c>
      <c r="H1557">
        <v>135</v>
      </c>
      <c r="I1557" s="26">
        <f t="shared" si="145"/>
        <v>44809</v>
      </c>
      <c r="J1557" s="26">
        <f t="shared" si="146"/>
        <v>45646</v>
      </c>
      <c r="K1557" s="26" t="str">
        <f t="shared" si="147"/>
        <v>Pro</v>
      </c>
      <c r="L1557" s="26" t="str">
        <f t="shared" si="148"/>
        <v>Monthly</v>
      </c>
      <c r="M1557" s="26">
        <f t="shared" si="149"/>
        <v>44805</v>
      </c>
      <c r="N1557" s="26">
        <f t="shared" si="150"/>
        <v>45200</v>
      </c>
      <c r="O1557" s="26">
        <f t="shared" si="150"/>
        <v>45231</v>
      </c>
      <c r="P1557" t="str">
        <f>IF(AND('Customer LTV'!$D$5&gt;=$N1557,'Customer LTV'!$D$5&lt;$O1557),"Y","N")</f>
        <v>N</v>
      </c>
      <c r="Q1557" t="str">
        <f>IF(AND('Customer LTV'!$D$6&gt;=$N1557,'Customer LTV'!$D$6&lt;$O1557),"Y","N")</f>
        <v>N</v>
      </c>
      <c r="R1557" t="str">
        <f>INDEX(customers!$F:$F,MATCH(subscriptions!$B1557,customers!$A:$A,0))</f>
        <v>Tech</v>
      </c>
      <c r="S1557" t="str">
        <f>INDEX(customers!$I:$I,MATCH(subscriptions!$B1557,customers!$A:$A,0))</f>
        <v>Affiliate</v>
      </c>
    </row>
    <row r="1558" spans="1:19" x14ac:dyDescent="0.25">
      <c r="A1558" t="s">
        <v>2653</v>
      </c>
      <c r="B1558" t="s">
        <v>2618</v>
      </c>
      <c r="C1558" t="s">
        <v>18</v>
      </c>
      <c r="D1558" t="s">
        <v>4</v>
      </c>
      <c r="E1558" s="26">
        <v>45243</v>
      </c>
      <c r="F1558" s="26">
        <v>45273</v>
      </c>
      <c r="G1558" t="s">
        <v>54</v>
      </c>
      <c r="H1558">
        <v>135</v>
      </c>
      <c r="I1558" s="26">
        <f t="shared" si="145"/>
        <v>44809</v>
      </c>
      <c r="J1558" s="26">
        <f t="shared" si="146"/>
        <v>45646</v>
      </c>
      <c r="K1558" s="26" t="str">
        <f t="shared" si="147"/>
        <v>Pro</v>
      </c>
      <c r="L1558" s="26" t="str">
        <f t="shared" si="148"/>
        <v>Monthly</v>
      </c>
      <c r="M1558" s="26">
        <f t="shared" si="149"/>
        <v>44805</v>
      </c>
      <c r="N1558" s="26">
        <f t="shared" si="150"/>
        <v>45231</v>
      </c>
      <c r="O1558" s="26">
        <f t="shared" si="150"/>
        <v>45261</v>
      </c>
      <c r="P1558" t="str">
        <f>IF(AND('Customer LTV'!$D$5&gt;=$N1558,'Customer LTV'!$D$5&lt;$O1558),"Y","N")</f>
        <v>N</v>
      </c>
      <c r="Q1558" t="str">
        <f>IF(AND('Customer LTV'!$D$6&gt;=$N1558,'Customer LTV'!$D$6&lt;$O1558),"Y","N")</f>
        <v>N</v>
      </c>
      <c r="R1558" t="str">
        <f>INDEX(customers!$F:$F,MATCH(subscriptions!$B1558,customers!$A:$A,0))</f>
        <v>Tech</v>
      </c>
      <c r="S1558" t="str">
        <f>INDEX(customers!$I:$I,MATCH(subscriptions!$B1558,customers!$A:$A,0))</f>
        <v>Affiliate</v>
      </c>
    </row>
    <row r="1559" spans="1:19" x14ac:dyDescent="0.25">
      <c r="A1559" t="s">
        <v>2656</v>
      </c>
      <c r="B1559" t="s">
        <v>2618</v>
      </c>
      <c r="C1559" t="s">
        <v>17</v>
      </c>
      <c r="D1559" t="s">
        <v>4</v>
      </c>
      <c r="E1559" s="26">
        <v>45274</v>
      </c>
      <c r="F1559" s="26">
        <v>45304</v>
      </c>
      <c r="G1559" t="s">
        <v>53</v>
      </c>
      <c r="H1559">
        <v>75</v>
      </c>
      <c r="I1559" s="26">
        <f t="shared" si="145"/>
        <v>44809</v>
      </c>
      <c r="J1559" s="26">
        <f t="shared" si="146"/>
        <v>45646</v>
      </c>
      <c r="K1559" s="26" t="str">
        <f t="shared" si="147"/>
        <v>Pro</v>
      </c>
      <c r="L1559" s="26" t="str">
        <f t="shared" si="148"/>
        <v>Monthly</v>
      </c>
      <c r="M1559" s="26">
        <f t="shared" si="149"/>
        <v>44805</v>
      </c>
      <c r="N1559" s="26">
        <f t="shared" si="150"/>
        <v>45261</v>
      </c>
      <c r="O1559" s="26">
        <f t="shared" si="150"/>
        <v>45292</v>
      </c>
      <c r="P1559" t="str">
        <f>IF(AND('Customer LTV'!$D$5&gt;=$N1559,'Customer LTV'!$D$5&lt;$O1559),"Y","N")</f>
        <v>N</v>
      </c>
      <c r="Q1559" t="str">
        <f>IF(AND('Customer LTV'!$D$6&gt;=$N1559,'Customer LTV'!$D$6&lt;$O1559),"Y","N")</f>
        <v>Y</v>
      </c>
      <c r="R1559" t="str">
        <f>INDEX(customers!$F:$F,MATCH(subscriptions!$B1559,customers!$A:$A,0))</f>
        <v>Tech</v>
      </c>
      <c r="S1559" t="str">
        <f>INDEX(customers!$I:$I,MATCH(subscriptions!$B1559,customers!$A:$A,0))</f>
        <v>Affiliate</v>
      </c>
    </row>
    <row r="1560" spans="1:19" x14ac:dyDescent="0.25">
      <c r="A1560" t="s">
        <v>2658</v>
      </c>
      <c r="B1560" t="s">
        <v>2618</v>
      </c>
      <c r="C1560" t="s">
        <v>17</v>
      </c>
      <c r="D1560" t="s">
        <v>4</v>
      </c>
      <c r="E1560" s="26">
        <v>45305</v>
      </c>
      <c r="F1560" s="26">
        <v>45335</v>
      </c>
      <c r="G1560" t="s">
        <v>53</v>
      </c>
      <c r="H1560">
        <v>75</v>
      </c>
      <c r="I1560" s="26">
        <f t="shared" si="145"/>
        <v>44809</v>
      </c>
      <c r="J1560" s="26">
        <f t="shared" si="146"/>
        <v>45646</v>
      </c>
      <c r="K1560" s="26" t="str">
        <f t="shared" si="147"/>
        <v>Pro</v>
      </c>
      <c r="L1560" s="26" t="str">
        <f t="shared" si="148"/>
        <v>Monthly</v>
      </c>
      <c r="M1560" s="26">
        <f t="shared" si="149"/>
        <v>44805</v>
      </c>
      <c r="N1560" s="26">
        <f t="shared" si="150"/>
        <v>45292</v>
      </c>
      <c r="O1560" s="26">
        <f t="shared" si="150"/>
        <v>45323</v>
      </c>
      <c r="P1560" t="str">
        <f>IF(AND('Customer LTV'!$D$5&gt;=$N1560,'Customer LTV'!$D$5&lt;$O1560),"Y","N")</f>
        <v>N</v>
      </c>
      <c r="Q1560" t="str">
        <f>IF(AND('Customer LTV'!$D$6&gt;=$N1560,'Customer LTV'!$D$6&lt;$O1560),"Y","N")</f>
        <v>N</v>
      </c>
      <c r="R1560" t="str">
        <f>INDEX(customers!$F:$F,MATCH(subscriptions!$B1560,customers!$A:$A,0))</f>
        <v>Tech</v>
      </c>
      <c r="S1560" t="str">
        <f>INDEX(customers!$I:$I,MATCH(subscriptions!$B1560,customers!$A:$A,0))</f>
        <v>Affiliate</v>
      </c>
    </row>
    <row r="1561" spans="1:19" x14ac:dyDescent="0.25">
      <c r="A1561" t="s">
        <v>2660</v>
      </c>
      <c r="B1561" t="s">
        <v>2618</v>
      </c>
      <c r="C1561" t="s">
        <v>17</v>
      </c>
      <c r="D1561" t="s">
        <v>4</v>
      </c>
      <c r="E1561" s="26">
        <v>45336</v>
      </c>
      <c r="F1561" s="26">
        <v>45366</v>
      </c>
      <c r="G1561" t="s">
        <v>53</v>
      </c>
      <c r="H1561">
        <v>75</v>
      </c>
      <c r="I1561" s="26">
        <f t="shared" si="145"/>
        <v>44809</v>
      </c>
      <c r="J1561" s="26">
        <f t="shared" si="146"/>
        <v>45646</v>
      </c>
      <c r="K1561" s="26" t="str">
        <f t="shared" si="147"/>
        <v>Pro</v>
      </c>
      <c r="L1561" s="26" t="str">
        <f t="shared" si="148"/>
        <v>Monthly</v>
      </c>
      <c r="M1561" s="26">
        <f t="shared" si="149"/>
        <v>44805</v>
      </c>
      <c r="N1561" s="26">
        <f t="shared" si="150"/>
        <v>45323</v>
      </c>
      <c r="O1561" s="26">
        <f t="shared" si="150"/>
        <v>45352</v>
      </c>
      <c r="P1561" t="str">
        <f>IF(AND('Customer LTV'!$D$5&gt;=$N1561,'Customer LTV'!$D$5&lt;$O1561),"Y","N")</f>
        <v>N</v>
      </c>
      <c r="Q1561" t="str">
        <f>IF(AND('Customer LTV'!$D$6&gt;=$N1561,'Customer LTV'!$D$6&lt;$O1561),"Y","N")</f>
        <v>N</v>
      </c>
      <c r="R1561" t="str">
        <f>INDEX(customers!$F:$F,MATCH(subscriptions!$B1561,customers!$A:$A,0))</f>
        <v>Tech</v>
      </c>
      <c r="S1561" t="str">
        <f>INDEX(customers!$I:$I,MATCH(subscriptions!$B1561,customers!$A:$A,0))</f>
        <v>Affiliate</v>
      </c>
    </row>
    <row r="1562" spans="1:19" x14ac:dyDescent="0.25">
      <c r="A1562" t="s">
        <v>2663</v>
      </c>
      <c r="B1562" t="s">
        <v>2618</v>
      </c>
      <c r="C1562" t="s">
        <v>17</v>
      </c>
      <c r="D1562" t="s">
        <v>4</v>
      </c>
      <c r="E1562" s="26">
        <v>45367</v>
      </c>
      <c r="F1562" s="26">
        <v>45397</v>
      </c>
      <c r="G1562" t="s">
        <v>53</v>
      </c>
      <c r="H1562">
        <v>75</v>
      </c>
      <c r="I1562" s="26">
        <f t="shared" si="145"/>
        <v>44809</v>
      </c>
      <c r="J1562" s="26">
        <f t="shared" si="146"/>
        <v>45646</v>
      </c>
      <c r="K1562" s="26" t="str">
        <f t="shared" si="147"/>
        <v>Pro</v>
      </c>
      <c r="L1562" s="26" t="str">
        <f t="shared" si="148"/>
        <v>Monthly</v>
      </c>
      <c r="M1562" s="26">
        <f t="shared" si="149"/>
        <v>44805</v>
      </c>
      <c r="N1562" s="26">
        <f t="shared" si="150"/>
        <v>45352</v>
      </c>
      <c r="O1562" s="26">
        <f t="shared" si="150"/>
        <v>45383</v>
      </c>
      <c r="P1562" t="str">
        <f>IF(AND('Customer LTV'!$D$5&gt;=$N1562,'Customer LTV'!$D$5&lt;$O1562),"Y","N")</f>
        <v>N</v>
      </c>
      <c r="Q1562" t="str">
        <f>IF(AND('Customer LTV'!$D$6&gt;=$N1562,'Customer LTV'!$D$6&lt;$O1562),"Y","N")</f>
        <v>N</v>
      </c>
      <c r="R1562" t="str">
        <f>INDEX(customers!$F:$F,MATCH(subscriptions!$B1562,customers!$A:$A,0))</f>
        <v>Tech</v>
      </c>
      <c r="S1562" t="str">
        <f>INDEX(customers!$I:$I,MATCH(subscriptions!$B1562,customers!$A:$A,0))</f>
        <v>Affiliate</v>
      </c>
    </row>
    <row r="1563" spans="1:19" x14ac:dyDescent="0.25">
      <c r="A1563" t="s">
        <v>2665</v>
      </c>
      <c r="B1563" t="s">
        <v>2618</v>
      </c>
      <c r="C1563" t="s">
        <v>17</v>
      </c>
      <c r="D1563" t="s">
        <v>4</v>
      </c>
      <c r="E1563" s="26">
        <v>45398</v>
      </c>
      <c r="F1563" s="26">
        <v>45428</v>
      </c>
      <c r="G1563" t="s">
        <v>53</v>
      </c>
      <c r="H1563">
        <v>75</v>
      </c>
      <c r="I1563" s="26">
        <f t="shared" si="145"/>
        <v>44809</v>
      </c>
      <c r="J1563" s="26">
        <f t="shared" si="146"/>
        <v>45646</v>
      </c>
      <c r="K1563" s="26" t="str">
        <f t="shared" si="147"/>
        <v>Pro</v>
      </c>
      <c r="L1563" s="26" t="str">
        <f t="shared" si="148"/>
        <v>Monthly</v>
      </c>
      <c r="M1563" s="26">
        <f t="shared" si="149"/>
        <v>44805</v>
      </c>
      <c r="N1563" s="26">
        <f t="shared" si="150"/>
        <v>45383</v>
      </c>
      <c r="O1563" s="26">
        <f t="shared" si="150"/>
        <v>45413</v>
      </c>
      <c r="P1563" t="str">
        <f>IF(AND('Customer LTV'!$D$5&gt;=$N1563,'Customer LTV'!$D$5&lt;$O1563),"Y","N")</f>
        <v>N</v>
      </c>
      <c r="Q1563" t="str">
        <f>IF(AND('Customer LTV'!$D$6&gt;=$N1563,'Customer LTV'!$D$6&lt;$O1563),"Y","N")</f>
        <v>N</v>
      </c>
      <c r="R1563" t="str">
        <f>INDEX(customers!$F:$F,MATCH(subscriptions!$B1563,customers!$A:$A,0))</f>
        <v>Tech</v>
      </c>
      <c r="S1563" t="str">
        <f>INDEX(customers!$I:$I,MATCH(subscriptions!$B1563,customers!$A:$A,0))</f>
        <v>Affiliate</v>
      </c>
    </row>
    <row r="1564" spans="1:19" x14ac:dyDescent="0.25">
      <c r="A1564" t="s">
        <v>2668</v>
      </c>
      <c r="B1564" t="s">
        <v>2618</v>
      </c>
      <c r="C1564" t="s">
        <v>17</v>
      </c>
      <c r="D1564" t="s">
        <v>4</v>
      </c>
      <c r="E1564" s="26">
        <v>45429</v>
      </c>
      <c r="F1564" s="26">
        <v>45459</v>
      </c>
      <c r="G1564" t="s">
        <v>53</v>
      </c>
      <c r="H1564">
        <v>75</v>
      </c>
      <c r="I1564" s="26">
        <f t="shared" si="145"/>
        <v>44809</v>
      </c>
      <c r="J1564" s="26">
        <f t="shared" si="146"/>
        <v>45646</v>
      </c>
      <c r="K1564" s="26" t="str">
        <f t="shared" si="147"/>
        <v>Pro</v>
      </c>
      <c r="L1564" s="26" t="str">
        <f t="shared" si="148"/>
        <v>Monthly</v>
      </c>
      <c r="M1564" s="26">
        <f t="shared" si="149"/>
        <v>44805</v>
      </c>
      <c r="N1564" s="26">
        <f t="shared" si="150"/>
        <v>45413</v>
      </c>
      <c r="O1564" s="26">
        <f t="shared" si="150"/>
        <v>45444</v>
      </c>
      <c r="P1564" t="str">
        <f>IF(AND('Customer LTV'!$D$5&gt;=$N1564,'Customer LTV'!$D$5&lt;$O1564),"Y","N")</f>
        <v>N</v>
      </c>
      <c r="Q1564" t="str">
        <f>IF(AND('Customer LTV'!$D$6&gt;=$N1564,'Customer LTV'!$D$6&lt;$O1564),"Y","N")</f>
        <v>N</v>
      </c>
      <c r="R1564" t="str">
        <f>INDEX(customers!$F:$F,MATCH(subscriptions!$B1564,customers!$A:$A,0))</f>
        <v>Tech</v>
      </c>
      <c r="S1564" t="str">
        <f>INDEX(customers!$I:$I,MATCH(subscriptions!$B1564,customers!$A:$A,0))</f>
        <v>Affiliate</v>
      </c>
    </row>
    <row r="1565" spans="1:19" x14ac:dyDescent="0.25">
      <c r="A1565" t="s">
        <v>2670</v>
      </c>
      <c r="B1565" t="s">
        <v>2618</v>
      </c>
      <c r="C1565" t="s">
        <v>17</v>
      </c>
      <c r="D1565" t="s">
        <v>4</v>
      </c>
      <c r="E1565" s="26">
        <v>45460</v>
      </c>
      <c r="F1565" s="26">
        <v>45490</v>
      </c>
      <c r="G1565" t="s">
        <v>53</v>
      </c>
      <c r="H1565">
        <v>75</v>
      </c>
      <c r="I1565" s="26">
        <f t="shared" si="145"/>
        <v>44809</v>
      </c>
      <c r="J1565" s="26">
        <f t="shared" si="146"/>
        <v>45646</v>
      </c>
      <c r="K1565" s="26" t="str">
        <f t="shared" si="147"/>
        <v>Pro</v>
      </c>
      <c r="L1565" s="26" t="str">
        <f t="shared" si="148"/>
        <v>Monthly</v>
      </c>
      <c r="M1565" s="26">
        <f t="shared" si="149"/>
        <v>44805</v>
      </c>
      <c r="N1565" s="26">
        <f t="shared" si="150"/>
        <v>45444</v>
      </c>
      <c r="O1565" s="26">
        <f t="shared" si="150"/>
        <v>45474</v>
      </c>
      <c r="P1565" t="str">
        <f>IF(AND('Customer LTV'!$D$5&gt;=$N1565,'Customer LTV'!$D$5&lt;$O1565),"Y","N")</f>
        <v>N</v>
      </c>
      <c r="Q1565" t="str">
        <f>IF(AND('Customer LTV'!$D$6&gt;=$N1565,'Customer LTV'!$D$6&lt;$O1565),"Y","N")</f>
        <v>N</v>
      </c>
      <c r="R1565" t="str">
        <f>INDEX(customers!$F:$F,MATCH(subscriptions!$B1565,customers!$A:$A,0))</f>
        <v>Tech</v>
      </c>
      <c r="S1565" t="str">
        <f>INDEX(customers!$I:$I,MATCH(subscriptions!$B1565,customers!$A:$A,0))</f>
        <v>Affiliate</v>
      </c>
    </row>
    <row r="1566" spans="1:19" x14ac:dyDescent="0.25">
      <c r="A1566" t="s">
        <v>2673</v>
      </c>
      <c r="B1566" t="s">
        <v>2618</v>
      </c>
      <c r="C1566" t="s">
        <v>17</v>
      </c>
      <c r="D1566" t="s">
        <v>4</v>
      </c>
      <c r="E1566" s="26">
        <v>45491</v>
      </c>
      <c r="F1566" s="26">
        <v>45521</v>
      </c>
      <c r="G1566" t="s">
        <v>53</v>
      </c>
      <c r="H1566">
        <v>75</v>
      </c>
      <c r="I1566" s="26">
        <f t="shared" si="145"/>
        <v>44809</v>
      </c>
      <c r="J1566" s="26">
        <f t="shared" si="146"/>
        <v>45646</v>
      </c>
      <c r="K1566" s="26" t="str">
        <f t="shared" si="147"/>
        <v>Pro</v>
      </c>
      <c r="L1566" s="26" t="str">
        <f t="shared" si="148"/>
        <v>Monthly</v>
      </c>
      <c r="M1566" s="26">
        <f t="shared" si="149"/>
        <v>44805</v>
      </c>
      <c r="N1566" s="26">
        <f t="shared" si="150"/>
        <v>45474</v>
      </c>
      <c r="O1566" s="26">
        <f t="shared" si="150"/>
        <v>45505</v>
      </c>
      <c r="P1566" t="str">
        <f>IF(AND('Customer LTV'!$D$5&gt;=$N1566,'Customer LTV'!$D$5&lt;$O1566),"Y","N")</f>
        <v>N</v>
      </c>
      <c r="Q1566" t="str">
        <f>IF(AND('Customer LTV'!$D$6&gt;=$N1566,'Customer LTV'!$D$6&lt;$O1566),"Y","N")</f>
        <v>N</v>
      </c>
      <c r="R1566" t="str">
        <f>INDEX(customers!$F:$F,MATCH(subscriptions!$B1566,customers!$A:$A,0))</f>
        <v>Tech</v>
      </c>
      <c r="S1566" t="str">
        <f>INDEX(customers!$I:$I,MATCH(subscriptions!$B1566,customers!$A:$A,0))</f>
        <v>Affiliate</v>
      </c>
    </row>
    <row r="1567" spans="1:19" x14ac:dyDescent="0.25">
      <c r="A1567" t="s">
        <v>2675</v>
      </c>
      <c r="B1567" t="s">
        <v>2618</v>
      </c>
      <c r="C1567" t="s">
        <v>17</v>
      </c>
      <c r="D1567" t="s">
        <v>4</v>
      </c>
      <c r="E1567" s="26">
        <v>45522</v>
      </c>
      <c r="F1567" s="26">
        <v>45552</v>
      </c>
      <c r="G1567" t="s">
        <v>53</v>
      </c>
      <c r="H1567">
        <v>75</v>
      </c>
      <c r="I1567" s="26">
        <f t="shared" si="145"/>
        <v>44809</v>
      </c>
      <c r="J1567" s="26">
        <f t="shared" si="146"/>
        <v>45646</v>
      </c>
      <c r="K1567" s="26" t="str">
        <f t="shared" si="147"/>
        <v>Pro</v>
      </c>
      <c r="L1567" s="26" t="str">
        <f t="shared" si="148"/>
        <v>Monthly</v>
      </c>
      <c r="M1567" s="26">
        <f t="shared" si="149"/>
        <v>44805</v>
      </c>
      <c r="N1567" s="26">
        <f t="shared" si="150"/>
        <v>45505</v>
      </c>
      <c r="O1567" s="26">
        <f t="shared" si="150"/>
        <v>45536</v>
      </c>
      <c r="P1567" t="str">
        <f>IF(AND('Customer LTV'!$D$5&gt;=$N1567,'Customer LTV'!$D$5&lt;$O1567),"Y","N")</f>
        <v>N</v>
      </c>
      <c r="Q1567" t="str">
        <f>IF(AND('Customer LTV'!$D$6&gt;=$N1567,'Customer LTV'!$D$6&lt;$O1567),"Y","N")</f>
        <v>N</v>
      </c>
      <c r="R1567" t="str">
        <f>INDEX(customers!$F:$F,MATCH(subscriptions!$B1567,customers!$A:$A,0))</f>
        <v>Tech</v>
      </c>
      <c r="S1567" t="str">
        <f>INDEX(customers!$I:$I,MATCH(subscriptions!$B1567,customers!$A:$A,0))</f>
        <v>Affiliate</v>
      </c>
    </row>
    <row r="1568" spans="1:19" x14ac:dyDescent="0.25">
      <c r="A1568" t="s">
        <v>2677</v>
      </c>
      <c r="B1568" t="s">
        <v>2618</v>
      </c>
      <c r="C1568" t="s">
        <v>17</v>
      </c>
      <c r="D1568" t="s">
        <v>4</v>
      </c>
      <c r="E1568" s="26">
        <v>45553</v>
      </c>
      <c r="F1568" s="26">
        <v>45583</v>
      </c>
      <c r="G1568" t="s">
        <v>53</v>
      </c>
      <c r="H1568">
        <v>75</v>
      </c>
      <c r="I1568" s="26">
        <f t="shared" si="145"/>
        <v>44809</v>
      </c>
      <c r="J1568" s="26">
        <f t="shared" si="146"/>
        <v>45646</v>
      </c>
      <c r="K1568" s="26" t="str">
        <f t="shared" si="147"/>
        <v>Pro</v>
      </c>
      <c r="L1568" s="26" t="str">
        <f t="shared" si="148"/>
        <v>Monthly</v>
      </c>
      <c r="M1568" s="26">
        <f t="shared" si="149"/>
        <v>44805</v>
      </c>
      <c r="N1568" s="26">
        <f t="shared" si="150"/>
        <v>45536</v>
      </c>
      <c r="O1568" s="26">
        <f t="shared" si="150"/>
        <v>45566</v>
      </c>
      <c r="P1568" t="str">
        <f>IF(AND('Customer LTV'!$D$5&gt;=$N1568,'Customer LTV'!$D$5&lt;$O1568),"Y","N")</f>
        <v>N</v>
      </c>
      <c r="Q1568" t="str">
        <f>IF(AND('Customer LTV'!$D$6&gt;=$N1568,'Customer LTV'!$D$6&lt;$O1568),"Y","N")</f>
        <v>N</v>
      </c>
      <c r="R1568" t="str">
        <f>INDEX(customers!$F:$F,MATCH(subscriptions!$B1568,customers!$A:$A,0))</f>
        <v>Tech</v>
      </c>
      <c r="S1568" t="str">
        <f>INDEX(customers!$I:$I,MATCH(subscriptions!$B1568,customers!$A:$A,0))</f>
        <v>Affiliate</v>
      </c>
    </row>
    <row r="1569" spans="1:19" x14ac:dyDescent="0.25">
      <c r="A1569" t="s">
        <v>2680</v>
      </c>
      <c r="B1569" t="s">
        <v>2618</v>
      </c>
      <c r="C1569" t="s">
        <v>17</v>
      </c>
      <c r="D1569" t="s">
        <v>4</v>
      </c>
      <c r="E1569" s="26">
        <v>45584</v>
      </c>
      <c r="F1569" s="26">
        <v>45614</v>
      </c>
      <c r="G1569" t="s">
        <v>53</v>
      </c>
      <c r="H1569">
        <v>75</v>
      </c>
      <c r="I1569" s="26">
        <f t="shared" si="145"/>
        <v>44809</v>
      </c>
      <c r="J1569" s="26">
        <f t="shared" si="146"/>
        <v>45646</v>
      </c>
      <c r="K1569" s="26" t="str">
        <f t="shared" si="147"/>
        <v>Pro</v>
      </c>
      <c r="L1569" s="26" t="str">
        <f t="shared" si="148"/>
        <v>Monthly</v>
      </c>
      <c r="M1569" s="26">
        <f t="shared" si="149"/>
        <v>44805</v>
      </c>
      <c r="N1569" s="26">
        <f t="shared" si="150"/>
        <v>45566</v>
      </c>
      <c r="O1569" s="26">
        <f t="shared" si="150"/>
        <v>45597</v>
      </c>
      <c r="P1569" t="str">
        <f>IF(AND('Customer LTV'!$D$5&gt;=$N1569,'Customer LTV'!$D$5&lt;$O1569),"Y","N")</f>
        <v>N</v>
      </c>
      <c r="Q1569" t="str">
        <f>IF(AND('Customer LTV'!$D$6&gt;=$N1569,'Customer LTV'!$D$6&lt;$O1569),"Y","N")</f>
        <v>N</v>
      </c>
      <c r="R1569" t="str">
        <f>INDEX(customers!$F:$F,MATCH(subscriptions!$B1569,customers!$A:$A,0))</f>
        <v>Tech</v>
      </c>
      <c r="S1569" t="str">
        <f>INDEX(customers!$I:$I,MATCH(subscriptions!$B1569,customers!$A:$A,0))</f>
        <v>Affiliate</v>
      </c>
    </row>
    <row r="1570" spans="1:19" x14ac:dyDescent="0.25">
      <c r="A1570" t="s">
        <v>2682</v>
      </c>
      <c r="B1570" t="s">
        <v>2618</v>
      </c>
      <c r="C1570" t="s">
        <v>17</v>
      </c>
      <c r="D1570" t="s">
        <v>4</v>
      </c>
      <c r="E1570" s="26">
        <v>45615</v>
      </c>
      <c r="F1570" s="26">
        <v>45645</v>
      </c>
      <c r="G1570" t="s">
        <v>53</v>
      </c>
      <c r="H1570">
        <v>75</v>
      </c>
      <c r="I1570" s="26">
        <f t="shared" si="145"/>
        <v>44809</v>
      </c>
      <c r="J1570" s="26">
        <f t="shared" si="146"/>
        <v>45646</v>
      </c>
      <c r="K1570" s="26" t="str">
        <f t="shared" si="147"/>
        <v>Pro</v>
      </c>
      <c r="L1570" s="26" t="str">
        <f t="shared" si="148"/>
        <v>Monthly</v>
      </c>
      <c r="M1570" s="26">
        <f t="shared" si="149"/>
        <v>44805</v>
      </c>
      <c r="N1570" s="26">
        <f t="shared" si="150"/>
        <v>45597</v>
      </c>
      <c r="O1570" s="26">
        <f t="shared" si="150"/>
        <v>45627</v>
      </c>
      <c r="P1570" t="str">
        <f>IF(AND('Customer LTV'!$D$5&gt;=$N1570,'Customer LTV'!$D$5&lt;$O1570),"Y","N")</f>
        <v>N</v>
      </c>
      <c r="Q1570" t="str">
        <f>IF(AND('Customer LTV'!$D$6&gt;=$N1570,'Customer LTV'!$D$6&lt;$O1570),"Y","N")</f>
        <v>N</v>
      </c>
      <c r="R1570" t="str">
        <f>INDEX(customers!$F:$F,MATCH(subscriptions!$B1570,customers!$A:$A,0))</f>
        <v>Tech</v>
      </c>
      <c r="S1570" t="str">
        <f>INDEX(customers!$I:$I,MATCH(subscriptions!$B1570,customers!$A:$A,0))</f>
        <v>Affiliate</v>
      </c>
    </row>
    <row r="1571" spans="1:19" x14ac:dyDescent="0.25">
      <c r="A1571" t="s">
        <v>2685</v>
      </c>
      <c r="B1571" t="s">
        <v>2618</v>
      </c>
      <c r="C1571" t="s">
        <v>17</v>
      </c>
      <c r="D1571" t="s">
        <v>4</v>
      </c>
      <c r="E1571" s="26">
        <v>45646</v>
      </c>
      <c r="F1571" s="26">
        <v>45658</v>
      </c>
      <c r="G1571" t="s">
        <v>53</v>
      </c>
      <c r="H1571">
        <v>75</v>
      </c>
      <c r="I1571" s="26">
        <f t="shared" si="145"/>
        <v>44809</v>
      </c>
      <c r="J1571" s="26">
        <f t="shared" si="146"/>
        <v>45646</v>
      </c>
      <c r="K1571" s="26" t="str">
        <f t="shared" si="147"/>
        <v>Pro</v>
      </c>
      <c r="L1571" s="26" t="str">
        <f t="shared" si="148"/>
        <v>Monthly</v>
      </c>
      <c r="M1571" s="26">
        <f t="shared" si="149"/>
        <v>44805</v>
      </c>
      <c r="N1571" s="26">
        <f t="shared" si="150"/>
        <v>45627</v>
      </c>
      <c r="O1571" s="26">
        <f t="shared" si="150"/>
        <v>45658</v>
      </c>
      <c r="P1571" t="str">
        <f>IF(AND('Customer LTV'!$D$5&gt;=$N1571,'Customer LTV'!$D$5&lt;$O1571),"Y","N")</f>
        <v>N</v>
      </c>
      <c r="Q1571" t="str">
        <f>IF(AND('Customer LTV'!$D$6&gt;=$N1571,'Customer LTV'!$D$6&lt;$O1571),"Y","N")</f>
        <v>N</v>
      </c>
      <c r="R1571" t="str">
        <f>INDEX(customers!$F:$F,MATCH(subscriptions!$B1571,customers!$A:$A,0))</f>
        <v>Tech</v>
      </c>
      <c r="S1571" t="str">
        <f>INDEX(customers!$I:$I,MATCH(subscriptions!$B1571,customers!$A:$A,0))</f>
        <v>Affiliate</v>
      </c>
    </row>
    <row r="1572" spans="1:19" x14ac:dyDescent="0.25">
      <c r="A1572" t="s">
        <v>2836</v>
      </c>
      <c r="B1572" t="s">
        <v>2835</v>
      </c>
      <c r="C1572" t="s">
        <v>17</v>
      </c>
      <c r="D1572" t="s">
        <v>4</v>
      </c>
      <c r="E1572" s="26">
        <v>45496</v>
      </c>
      <c r="F1572" s="26">
        <v>45526</v>
      </c>
      <c r="G1572" t="s">
        <v>53</v>
      </c>
      <c r="H1572">
        <v>75</v>
      </c>
      <c r="I1572" s="26">
        <f t="shared" si="145"/>
        <v>45496</v>
      </c>
      <c r="J1572" s="26">
        <f t="shared" si="146"/>
        <v>45651</v>
      </c>
      <c r="K1572" s="26" t="str">
        <f t="shared" si="147"/>
        <v>Basic</v>
      </c>
      <c r="L1572" s="26" t="str">
        <f t="shared" si="148"/>
        <v>Monthly</v>
      </c>
      <c r="M1572" s="26">
        <f t="shared" si="149"/>
        <v>45474</v>
      </c>
      <c r="N1572" s="26">
        <f t="shared" si="150"/>
        <v>45474</v>
      </c>
      <c r="O1572" s="26">
        <f t="shared" si="150"/>
        <v>45505</v>
      </c>
      <c r="P1572" t="str">
        <f>IF(AND('Customer LTV'!$D$5&gt;=$N1572,'Customer LTV'!$D$5&lt;$O1572),"Y","N")</f>
        <v>N</v>
      </c>
      <c r="Q1572" t="str">
        <f>IF(AND('Customer LTV'!$D$6&gt;=$N1572,'Customer LTV'!$D$6&lt;$O1572),"Y","N")</f>
        <v>N</v>
      </c>
      <c r="R1572" t="str">
        <f>INDEX(customers!$F:$F,MATCH(subscriptions!$B1572,customers!$A:$A,0))</f>
        <v>Tech</v>
      </c>
      <c r="S1572" t="str">
        <f>INDEX(customers!$I:$I,MATCH(subscriptions!$B1572,customers!$A:$A,0))</f>
        <v>Paid Search</v>
      </c>
    </row>
    <row r="1573" spans="1:19" x14ac:dyDescent="0.25">
      <c r="A1573" t="s">
        <v>2838</v>
      </c>
      <c r="B1573" t="s">
        <v>2835</v>
      </c>
      <c r="C1573" t="s">
        <v>17</v>
      </c>
      <c r="D1573" t="s">
        <v>4</v>
      </c>
      <c r="E1573" s="26">
        <v>45527</v>
      </c>
      <c r="F1573" s="26">
        <v>45557</v>
      </c>
      <c r="G1573" t="s">
        <v>55</v>
      </c>
      <c r="H1573">
        <v>75</v>
      </c>
      <c r="I1573" s="26">
        <f t="shared" si="145"/>
        <v>45496</v>
      </c>
      <c r="J1573" s="26">
        <f t="shared" si="146"/>
        <v>45651</v>
      </c>
      <c r="K1573" s="26" t="str">
        <f t="shared" si="147"/>
        <v>Basic</v>
      </c>
      <c r="L1573" s="26" t="str">
        <f t="shared" si="148"/>
        <v>Monthly</v>
      </c>
      <c r="M1573" s="26">
        <f t="shared" si="149"/>
        <v>45474</v>
      </c>
      <c r="N1573" s="26">
        <f t="shared" si="150"/>
        <v>45505</v>
      </c>
      <c r="O1573" s="26">
        <f t="shared" si="150"/>
        <v>45536</v>
      </c>
      <c r="P1573" t="str">
        <f>IF(AND('Customer LTV'!$D$5&gt;=$N1573,'Customer LTV'!$D$5&lt;$O1573),"Y","N")</f>
        <v>N</v>
      </c>
      <c r="Q1573" t="str">
        <f>IF(AND('Customer LTV'!$D$6&gt;=$N1573,'Customer LTV'!$D$6&lt;$O1573),"Y","N")</f>
        <v>N</v>
      </c>
      <c r="R1573" t="str">
        <f>INDEX(customers!$F:$F,MATCH(subscriptions!$B1573,customers!$A:$A,0))</f>
        <v>Tech</v>
      </c>
      <c r="S1573" t="str">
        <f>INDEX(customers!$I:$I,MATCH(subscriptions!$B1573,customers!$A:$A,0))</f>
        <v>Paid Search</v>
      </c>
    </row>
    <row r="1574" spans="1:19" x14ac:dyDescent="0.25">
      <c r="A1574" t="s">
        <v>2840</v>
      </c>
      <c r="B1574" t="s">
        <v>2835</v>
      </c>
      <c r="C1574" t="s">
        <v>18</v>
      </c>
      <c r="D1574" t="s">
        <v>4</v>
      </c>
      <c r="E1574" s="26">
        <v>45558</v>
      </c>
      <c r="F1574" s="26">
        <v>45588</v>
      </c>
      <c r="G1574" t="s">
        <v>53</v>
      </c>
      <c r="H1574">
        <v>135</v>
      </c>
      <c r="I1574" s="26">
        <f t="shared" si="145"/>
        <v>45496</v>
      </c>
      <c r="J1574" s="26">
        <f t="shared" si="146"/>
        <v>45651</v>
      </c>
      <c r="K1574" s="26" t="str">
        <f t="shared" si="147"/>
        <v>Basic</v>
      </c>
      <c r="L1574" s="26" t="str">
        <f t="shared" si="148"/>
        <v>Monthly</v>
      </c>
      <c r="M1574" s="26">
        <f t="shared" si="149"/>
        <v>45474</v>
      </c>
      <c r="N1574" s="26">
        <f t="shared" si="150"/>
        <v>45536</v>
      </c>
      <c r="O1574" s="26">
        <f t="shared" si="150"/>
        <v>45566</v>
      </c>
      <c r="P1574" t="str">
        <f>IF(AND('Customer LTV'!$D$5&gt;=$N1574,'Customer LTV'!$D$5&lt;$O1574),"Y","N")</f>
        <v>N</v>
      </c>
      <c r="Q1574" t="str">
        <f>IF(AND('Customer LTV'!$D$6&gt;=$N1574,'Customer LTV'!$D$6&lt;$O1574),"Y","N")</f>
        <v>N</v>
      </c>
      <c r="R1574" t="str">
        <f>INDEX(customers!$F:$F,MATCH(subscriptions!$B1574,customers!$A:$A,0))</f>
        <v>Tech</v>
      </c>
      <c r="S1574" t="str">
        <f>INDEX(customers!$I:$I,MATCH(subscriptions!$B1574,customers!$A:$A,0))</f>
        <v>Paid Search</v>
      </c>
    </row>
    <row r="1575" spans="1:19" x14ac:dyDescent="0.25">
      <c r="A1575" t="s">
        <v>2843</v>
      </c>
      <c r="B1575" t="s">
        <v>2835</v>
      </c>
      <c r="C1575" t="s">
        <v>18</v>
      </c>
      <c r="D1575" t="s">
        <v>4</v>
      </c>
      <c r="E1575" s="26">
        <v>45589</v>
      </c>
      <c r="F1575" s="26">
        <v>45619</v>
      </c>
      <c r="G1575" t="s">
        <v>53</v>
      </c>
      <c r="H1575">
        <v>135</v>
      </c>
      <c r="I1575" s="26">
        <f t="shared" si="145"/>
        <v>45496</v>
      </c>
      <c r="J1575" s="26">
        <f t="shared" si="146"/>
        <v>45651</v>
      </c>
      <c r="K1575" s="26" t="str">
        <f t="shared" si="147"/>
        <v>Basic</v>
      </c>
      <c r="L1575" s="26" t="str">
        <f t="shared" si="148"/>
        <v>Monthly</v>
      </c>
      <c r="M1575" s="26">
        <f t="shared" si="149"/>
        <v>45474</v>
      </c>
      <c r="N1575" s="26">
        <f t="shared" si="150"/>
        <v>45566</v>
      </c>
      <c r="O1575" s="26">
        <f t="shared" si="150"/>
        <v>45597</v>
      </c>
      <c r="P1575" t="str">
        <f>IF(AND('Customer LTV'!$D$5&gt;=$N1575,'Customer LTV'!$D$5&lt;$O1575),"Y","N")</f>
        <v>N</v>
      </c>
      <c r="Q1575" t="str">
        <f>IF(AND('Customer LTV'!$D$6&gt;=$N1575,'Customer LTV'!$D$6&lt;$O1575),"Y","N")</f>
        <v>N</v>
      </c>
      <c r="R1575" t="str">
        <f>INDEX(customers!$F:$F,MATCH(subscriptions!$B1575,customers!$A:$A,0))</f>
        <v>Tech</v>
      </c>
      <c r="S1575" t="str">
        <f>INDEX(customers!$I:$I,MATCH(subscriptions!$B1575,customers!$A:$A,0))</f>
        <v>Paid Search</v>
      </c>
    </row>
    <row r="1576" spans="1:19" x14ac:dyDescent="0.25">
      <c r="A1576" t="s">
        <v>2845</v>
      </c>
      <c r="B1576" t="s">
        <v>2835</v>
      </c>
      <c r="C1576" t="s">
        <v>18</v>
      </c>
      <c r="D1576" t="s">
        <v>4</v>
      </c>
      <c r="E1576" s="26">
        <v>45620</v>
      </c>
      <c r="F1576" s="26">
        <v>45650</v>
      </c>
      <c r="G1576" t="s">
        <v>53</v>
      </c>
      <c r="H1576">
        <v>135</v>
      </c>
      <c r="I1576" s="26">
        <f t="shared" si="145"/>
        <v>45496</v>
      </c>
      <c r="J1576" s="26">
        <f t="shared" si="146"/>
        <v>45651</v>
      </c>
      <c r="K1576" s="26" t="str">
        <f t="shared" si="147"/>
        <v>Basic</v>
      </c>
      <c r="L1576" s="26" t="str">
        <f t="shared" si="148"/>
        <v>Monthly</v>
      </c>
      <c r="M1576" s="26">
        <f t="shared" si="149"/>
        <v>45474</v>
      </c>
      <c r="N1576" s="26">
        <f t="shared" si="150"/>
        <v>45597</v>
      </c>
      <c r="O1576" s="26">
        <f t="shared" si="150"/>
        <v>45627</v>
      </c>
      <c r="P1576" t="str">
        <f>IF(AND('Customer LTV'!$D$5&gt;=$N1576,'Customer LTV'!$D$5&lt;$O1576),"Y","N")</f>
        <v>N</v>
      </c>
      <c r="Q1576" t="str">
        <f>IF(AND('Customer LTV'!$D$6&gt;=$N1576,'Customer LTV'!$D$6&lt;$O1576),"Y","N")</f>
        <v>N</v>
      </c>
      <c r="R1576" t="str">
        <f>INDEX(customers!$F:$F,MATCH(subscriptions!$B1576,customers!$A:$A,0))</f>
        <v>Tech</v>
      </c>
      <c r="S1576" t="str">
        <f>INDEX(customers!$I:$I,MATCH(subscriptions!$B1576,customers!$A:$A,0))</f>
        <v>Paid Search</v>
      </c>
    </row>
    <row r="1577" spans="1:19" x14ac:dyDescent="0.25">
      <c r="A1577" t="s">
        <v>2848</v>
      </c>
      <c r="B1577" t="s">
        <v>2835</v>
      </c>
      <c r="C1577" t="s">
        <v>18</v>
      </c>
      <c r="D1577" t="s">
        <v>4</v>
      </c>
      <c r="E1577" s="26">
        <v>45651</v>
      </c>
      <c r="F1577" s="26">
        <v>45658</v>
      </c>
      <c r="G1577" t="s">
        <v>53</v>
      </c>
      <c r="H1577">
        <v>135</v>
      </c>
      <c r="I1577" s="26">
        <f t="shared" si="145"/>
        <v>45496</v>
      </c>
      <c r="J1577" s="26">
        <f t="shared" si="146"/>
        <v>45651</v>
      </c>
      <c r="K1577" s="26" t="str">
        <f t="shared" si="147"/>
        <v>Basic</v>
      </c>
      <c r="L1577" s="26" t="str">
        <f t="shared" si="148"/>
        <v>Monthly</v>
      </c>
      <c r="M1577" s="26">
        <f t="shared" si="149"/>
        <v>45474</v>
      </c>
      <c r="N1577" s="26">
        <f t="shared" si="150"/>
        <v>45627</v>
      </c>
      <c r="O1577" s="26">
        <f t="shared" si="150"/>
        <v>45658</v>
      </c>
      <c r="P1577" t="str">
        <f>IF(AND('Customer LTV'!$D$5&gt;=$N1577,'Customer LTV'!$D$5&lt;$O1577),"Y","N")</f>
        <v>N</v>
      </c>
      <c r="Q1577" t="str">
        <f>IF(AND('Customer LTV'!$D$6&gt;=$N1577,'Customer LTV'!$D$6&lt;$O1577),"Y","N")</f>
        <v>N</v>
      </c>
      <c r="R1577" t="str">
        <f>INDEX(customers!$F:$F,MATCH(subscriptions!$B1577,customers!$A:$A,0))</f>
        <v>Tech</v>
      </c>
      <c r="S1577" t="str">
        <f>INDEX(customers!$I:$I,MATCH(subscriptions!$B1577,customers!$A:$A,0))</f>
        <v>Paid Search</v>
      </c>
    </row>
    <row r="1578" spans="1:19" x14ac:dyDescent="0.25">
      <c r="A1578" t="s">
        <v>1715</v>
      </c>
      <c r="B1578" t="s">
        <v>1714</v>
      </c>
      <c r="C1578" t="s">
        <v>17</v>
      </c>
      <c r="D1578" t="s">
        <v>4</v>
      </c>
      <c r="E1578" s="26">
        <v>45636</v>
      </c>
      <c r="F1578" s="26">
        <v>45658</v>
      </c>
      <c r="G1578" t="s">
        <v>53</v>
      </c>
      <c r="H1578">
        <v>75</v>
      </c>
      <c r="I1578" s="26">
        <f t="shared" si="145"/>
        <v>45636</v>
      </c>
      <c r="J1578" s="26">
        <f t="shared" si="146"/>
        <v>45636</v>
      </c>
      <c r="K1578" s="26" t="str">
        <f t="shared" si="147"/>
        <v>Pro</v>
      </c>
      <c r="L1578" s="26" t="str">
        <f t="shared" si="148"/>
        <v>Monthly</v>
      </c>
      <c r="M1578" s="26">
        <f t="shared" si="149"/>
        <v>45627</v>
      </c>
      <c r="N1578" s="26">
        <f t="shared" si="150"/>
        <v>45627</v>
      </c>
      <c r="O1578" s="26">
        <f t="shared" si="150"/>
        <v>45658</v>
      </c>
      <c r="P1578" t="str">
        <f>IF(AND('Customer LTV'!$D$5&gt;=$N1578,'Customer LTV'!$D$5&lt;$O1578),"Y","N")</f>
        <v>N</v>
      </c>
      <c r="Q1578" t="str">
        <f>IF(AND('Customer LTV'!$D$6&gt;=$N1578,'Customer LTV'!$D$6&lt;$O1578),"Y","N")</f>
        <v>N</v>
      </c>
      <c r="R1578" t="str">
        <f>INDEX(customers!$F:$F,MATCH(subscriptions!$B1578,customers!$A:$A,0))</f>
        <v>Retail</v>
      </c>
      <c r="S1578" t="str">
        <f>INDEX(customers!$I:$I,MATCH(subscriptions!$B1578,customers!$A:$A,0))</f>
        <v>Paid Search</v>
      </c>
    </row>
    <row r="1579" spans="1:19" x14ac:dyDescent="0.25">
      <c r="A1579" t="s">
        <v>1487</v>
      </c>
      <c r="B1579" t="s">
        <v>1486</v>
      </c>
      <c r="C1579" t="s">
        <v>17</v>
      </c>
      <c r="D1579" t="s">
        <v>4</v>
      </c>
      <c r="E1579" s="26">
        <v>45624</v>
      </c>
      <c r="F1579" s="26">
        <v>45654</v>
      </c>
      <c r="G1579" t="s">
        <v>53</v>
      </c>
      <c r="H1579">
        <v>75</v>
      </c>
      <c r="I1579" s="26">
        <f t="shared" si="145"/>
        <v>45624</v>
      </c>
      <c r="J1579" s="26">
        <f t="shared" si="146"/>
        <v>45655</v>
      </c>
      <c r="K1579" s="26" t="str">
        <f t="shared" si="147"/>
        <v>Pro</v>
      </c>
      <c r="L1579" s="26" t="str">
        <f t="shared" si="148"/>
        <v>Monthly</v>
      </c>
      <c r="M1579" s="26">
        <f t="shared" si="149"/>
        <v>45597</v>
      </c>
      <c r="N1579" s="26">
        <f t="shared" si="150"/>
        <v>45597</v>
      </c>
      <c r="O1579" s="26">
        <f t="shared" si="150"/>
        <v>45627</v>
      </c>
      <c r="P1579" t="str">
        <f>IF(AND('Customer LTV'!$D$5&gt;=$N1579,'Customer LTV'!$D$5&lt;$O1579),"Y","N")</f>
        <v>N</v>
      </c>
      <c r="Q1579" t="str">
        <f>IF(AND('Customer LTV'!$D$6&gt;=$N1579,'Customer LTV'!$D$6&lt;$O1579),"Y","N")</f>
        <v>N</v>
      </c>
      <c r="R1579" t="str">
        <f>INDEX(customers!$F:$F,MATCH(subscriptions!$B1579,customers!$A:$A,0))</f>
        <v>Tech</v>
      </c>
      <c r="S1579" t="str">
        <f>INDEX(customers!$I:$I,MATCH(subscriptions!$B1579,customers!$A:$A,0))</f>
        <v>Content</v>
      </c>
    </row>
    <row r="1580" spans="1:19" x14ac:dyDescent="0.25">
      <c r="A1580" t="s">
        <v>1490</v>
      </c>
      <c r="B1580" t="s">
        <v>1486</v>
      </c>
      <c r="C1580" t="s">
        <v>17</v>
      </c>
      <c r="D1580" t="s">
        <v>4</v>
      </c>
      <c r="E1580" s="26">
        <v>45655</v>
      </c>
      <c r="F1580" s="26">
        <v>45658</v>
      </c>
      <c r="G1580" t="s">
        <v>53</v>
      </c>
      <c r="H1580">
        <v>75</v>
      </c>
      <c r="I1580" s="26">
        <f t="shared" si="145"/>
        <v>45624</v>
      </c>
      <c r="J1580" s="26">
        <f t="shared" si="146"/>
        <v>45655</v>
      </c>
      <c r="K1580" s="26" t="str">
        <f t="shared" si="147"/>
        <v>Pro</v>
      </c>
      <c r="L1580" s="26" t="str">
        <f t="shared" si="148"/>
        <v>Monthly</v>
      </c>
      <c r="M1580" s="26">
        <f t="shared" si="149"/>
        <v>45597</v>
      </c>
      <c r="N1580" s="26">
        <f t="shared" si="150"/>
        <v>45627</v>
      </c>
      <c r="O1580" s="26">
        <f t="shared" si="150"/>
        <v>45658</v>
      </c>
      <c r="P1580" t="str">
        <f>IF(AND('Customer LTV'!$D$5&gt;=$N1580,'Customer LTV'!$D$5&lt;$O1580),"Y","N")</f>
        <v>N</v>
      </c>
      <c r="Q1580" t="str">
        <f>IF(AND('Customer LTV'!$D$6&gt;=$N1580,'Customer LTV'!$D$6&lt;$O1580),"Y","N")</f>
        <v>N</v>
      </c>
      <c r="R1580" t="str">
        <f>INDEX(customers!$F:$F,MATCH(subscriptions!$B1580,customers!$A:$A,0))</f>
        <v>Tech</v>
      </c>
      <c r="S1580" t="str">
        <f>INDEX(customers!$I:$I,MATCH(subscriptions!$B1580,customers!$A:$A,0))</f>
        <v>Content</v>
      </c>
    </row>
    <row r="1581" spans="1:19" x14ac:dyDescent="0.25">
      <c r="A1581" t="s">
        <v>2455</v>
      </c>
      <c r="B1581" t="s">
        <v>2454</v>
      </c>
      <c r="C1581" t="s">
        <v>17</v>
      </c>
      <c r="D1581" t="s">
        <v>4</v>
      </c>
      <c r="E1581" s="26">
        <v>44774</v>
      </c>
      <c r="F1581" s="26">
        <v>44804</v>
      </c>
      <c r="G1581" t="s">
        <v>53</v>
      </c>
      <c r="H1581">
        <v>75</v>
      </c>
      <c r="I1581" s="26">
        <f t="shared" si="145"/>
        <v>44774</v>
      </c>
      <c r="J1581" s="26">
        <f t="shared" si="146"/>
        <v>44836</v>
      </c>
      <c r="K1581" s="26" t="str">
        <f t="shared" si="147"/>
        <v>Basic</v>
      </c>
      <c r="L1581" s="26" t="str">
        <f t="shared" si="148"/>
        <v>Monthly</v>
      </c>
      <c r="M1581" s="26">
        <f t="shared" si="149"/>
        <v>44774</v>
      </c>
      <c r="N1581" s="26">
        <f t="shared" si="150"/>
        <v>44774</v>
      </c>
      <c r="O1581" s="26">
        <f t="shared" si="150"/>
        <v>44774</v>
      </c>
      <c r="P1581" t="str">
        <f>IF(AND('Customer LTV'!$D$5&gt;=$N1581,'Customer LTV'!$D$5&lt;$O1581),"Y","N")</f>
        <v>N</v>
      </c>
      <c r="Q1581" t="str">
        <f>IF(AND('Customer LTV'!$D$6&gt;=$N1581,'Customer LTV'!$D$6&lt;$O1581),"Y","N")</f>
        <v>N</v>
      </c>
      <c r="R1581" t="str">
        <f>INDEX(customers!$F:$F,MATCH(subscriptions!$B1581,customers!$A:$A,0))</f>
        <v>Tech</v>
      </c>
      <c r="S1581" t="str">
        <f>INDEX(customers!$I:$I,MATCH(subscriptions!$B1581,customers!$A:$A,0))</f>
        <v>Affiliate</v>
      </c>
    </row>
    <row r="1582" spans="1:19" x14ac:dyDescent="0.25">
      <c r="A1582" t="s">
        <v>2457</v>
      </c>
      <c r="B1582" t="s">
        <v>2454</v>
      </c>
      <c r="C1582" t="s">
        <v>17</v>
      </c>
      <c r="D1582" t="s">
        <v>4</v>
      </c>
      <c r="E1582" s="26">
        <v>44805</v>
      </c>
      <c r="F1582" s="26">
        <v>44835</v>
      </c>
      <c r="G1582" t="s">
        <v>53</v>
      </c>
      <c r="H1582">
        <v>75</v>
      </c>
      <c r="I1582" s="26">
        <f t="shared" si="145"/>
        <v>44774</v>
      </c>
      <c r="J1582" s="26">
        <f t="shared" si="146"/>
        <v>44836</v>
      </c>
      <c r="K1582" s="26" t="str">
        <f t="shared" si="147"/>
        <v>Basic</v>
      </c>
      <c r="L1582" s="26" t="str">
        <f t="shared" si="148"/>
        <v>Monthly</v>
      </c>
      <c r="M1582" s="26">
        <f t="shared" si="149"/>
        <v>44774</v>
      </c>
      <c r="N1582" s="26">
        <f t="shared" si="150"/>
        <v>44805</v>
      </c>
      <c r="O1582" s="26">
        <f t="shared" si="150"/>
        <v>44835</v>
      </c>
      <c r="P1582" t="str">
        <f>IF(AND('Customer LTV'!$D$5&gt;=$N1582,'Customer LTV'!$D$5&lt;$O1582),"Y","N")</f>
        <v>N</v>
      </c>
      <c r="Q1582" t="str">
        <f>IF(AND('Customer LTV'!$D$6&gt;=$N1582,'Customer LTV'!$D$6&lt;$O1582),"Y","N")</f>
        <v>N</v>
      </c>
      <c r="R1582" t="str">
        <f>INDEX(customers!$F:$F,MATCH(subscriptions!$B1582,customers!$A:$A,0))</f>
        <v>Tech</v>
      </c>
      <c r="S1582" t="str">
        <f>INDEX(customers!$I:$I,MATCH(subscriptions!$B1582,customers!$A:$A,0))</f>
        <v>Affiliate</v>
      </c>
    </row>
    <row r="1583" spans="1:19" x14ac:dyDescent="0.25">
      <c r="A1583" t="s">
        <v>2460</v>
      </c>
      <c r="B1583" t="s">
        <v>2454</v>
      </c>
      <c r="C1583" t="s">
        <v>17</v>
      </c>
      <c r="D1583" t="s">
        <v>4</v>
      </c>
      <c r="E1583" s="26">
        <v>44836</v>
      </c>
      <c r="F1583" s="26">
        <v>44860</v>
      </c>
      <c r="G1583" t="s">
        <v>56</v>
      </c>
      <c r="H1583">
        <v>75</v>
      </c>
      <c r="I1583" s="26">
        <f t="shared" si="145"/>
        <v>44774</v>
      </c>
      <c r="J1583" s="26">
        <f t="shared" si="146"/>
        <v>44836</v>
      </c>
      <c r="K1583" s="26" t="str">
        <f t="shared" si="147"/>
        <v>Basic</v>
      </c>
      <c r="L1583" s="26" t="str">
        <f t="shared" si="148"/>
        <v>Monthly</v>
      </c>
      <c r="M1583" s="26">
        <f t="shared" si="149"/>
        <v>44774</v>
      </c>
      <c r="N1583" s="26">
        <f t="shared" si="150"/>
        <v>44835</v>
      </c>
      <c r="O1583" s="26">
        <f t="shared" si="150"/>
        <v>44835</v>
      </c>
      <c r="P1583" t="str">
        <f>IF(AND('Customer LTV'!$D$5&gt;=$N1583,'Customer LTV'!$D$5&lt;$O1583),"Y","N")</f>
        <v>N</v>
      </c>
      <c r="Q1583" t="str">
        <f>IF(AND('Customer LTV'!$D$6&gt;=$N1583,'Customer LTV'!$D$6&lt;$O1583),"Y","N")</f>
        <v>N</v>
      </c>
      <c r="R1583" t="str">
        <f>INDEX(customers!$F:$F,MATCH(subscriptions!$B1583,customers!$A:$A,0))</f>
        <v>Tech</v>
      </c>
      <c r="S1583" t="str">
        <f>INDEX(customers!$I:$I,MATCH(subscriptions!$B1583,customers!$A:$A,0))</f>
        <v>Affiliate</v>
      </c>
    </row>
    <row r="1584" spans="1:19" x14ac:dyDescent="0.25">
      <c r="A1584" t="s">
        <v>2761</v>
      </c>
      <c r="B1584" t="s">
        <v>2760</v>
      </c>
      <c r="C1584" t="s">
        <v>17</v>
      </c>
      <c r="D1584" t="s">
        <v>5</v>
      </c>
      <c r="E1584" s="26">
        <v>45401</v>
      </c>
      <c r="F1584" s="26">
        <v>45658</v>
      </c>
      <c r="G1584" t="s">
        <v>53</v>
      </c>
      <c r="H1584">
        <v>50</v>
      </c>
      <c r="I1584" s="26">
        <f t="shared" si="145"/>
        <v>45401</v>
      </c>
      <c r="J1584" s="26">
        <f t="shared" si="146"/>
        <v>45401</v>
      </c>
      <c r="K1584" s="26" t="str">
        <f t="shared" si="147"/>
        <v>Pro</v>
      </c>
      <c r="L1584" s="26" t="str">
        <f t="shared" si="148"/>
        <v>Monthly</v>
      </c>
      <c r="M1584" s="26">
        <f t="shared" si="149"/>
        <v>45383</v>
      </c>
      <c r="N1584" s="26">
        <f t="shared" si="150"/>
        <v>45383</v>
      </c>
      <c r="O1584" s="26">
        <f t="shared" si="150"/>
        <v>45658</v>
      </c>
      <c r="P1584" t="str">
        <f>IF(AND('Customer LTV'!$D$5&gt;=$N1584,'Customer LTV'!$D$5&lt;$O1584),"Y","N")</f>
        <v>N</v>
      </c>
      <c r="Q1584" t="str">
        <f>IF(AND('Customer LTV'!$D$6&gt;=$N1584,'Customer LTV'!$D$6&lt;$O1584),"Y","N")</f>
        <v>N</v>
      </c>
      <c r="R1584" t="str">
        <f>INDEX(customers!$F:$F,MATCH(subscriptions!$B1584,customers!$A:$A,0))</f>
        <v>Other</v>
      </c>
      <c r="S1584" t="str">
        <f>INDEX(customers!$I:$I,MATCH(subscriptions!$B1584,customers!$A:$A,0))</f>
        <v>Content</v>
      </c>
    </row>
    <row r="1585" spans="5:19" x14ac:dyDescent="0.25">
      <c r="E1585" s="26"/>
      <c r="F1585" s="26"/>
      <c r="I1585" s="26"/>
      <c r="J1585" s="26"/>
      <c r="K1585" s="26"/>
      <c r="L1585" s="26"/>
      <c r="M1585" s="26"/>
      <c r="N1585" s="26"/>
      <c r="O1585" s="26"/>
      <c r="S1585" s="26"/>
    </row>
    <row r="1586" spans="5:19" x14ac:dyDescent="0.25">
      <c r="E1586" s="26"/>
      <c r="F1586" s="26"/>
      <c r="I1586" s="26"/>
      <c r="J1586" s="26"/>
      <c r="K1586" s="26"/>
      <c r="L1586" s="26"/>
      <c r="M1586" s="26"/>
      <c r="N1586" s="26"/>
      <c r="O1586" s="26"/>
      <c r="S1586" s="26"/>
    </row>
    <row r="1587" spans="5:19" x14ac:dyDescent="0.25">
      <c r="E1587" s="26"/>
      <c r="F1587" s="26"/>
      <c r="I1587" s="26"/>
      <c r="J1587" s="26"/>
      <c r="K1587" s="26"/>
      <c r="L1587" s="26"/>
      <c r="M1587" s="26"/>
      <c r="N1587" s="26"/>
      <c r="O1587" s="26"/>
      <c r="S1587" s="26"/>
    </row>
    <row r="1588" spans="5:19" x14ac:dyDescent="0.25">
      <c r="E1588" s="26"/>
      <c r="F1588" s="26"/>
      <c r="I1588" s="26"/>
      <c r="J1588" s="26"/>
      <c r="K1588" s="26"/>
      <c r="L1588" s="26"/>
      <c r="M1588" s="26"/>
      <c r="N1588" s="26"/>
      <c r="O1588" s="26"/>
      <c r="S1588" s="26"/>
    </row>
    <row r="1589" spans="5:19" x14ac:dyDescent="0.25">
      <c r="E1589" s="26"/>
      <c r="F1589" s="26"/>
      <c r="I1589" s="26"/>
      <c r="J1589" s="26"/>
      <c r="K1589" s="26"/>
      <c r="L1589" s="26"/>
      <c r="M1589" s="26"/>
      <c r="N1589" s="26"/>
      <c r="O1589" s="26"/>
      <c r="S1589" s="26"/>
    </row>
    <row r="1590" spans="5:19" x14ac:dyDescent="0.25">
      <c r="E1590" s="26"/>
      <c r="F1590" s="26"/>
      <c r="I1590" s="26"/>
      <c r="J1590" s="26"/>
      <c r="K1590" s="26"/>
      <c r="L1590" s="26"/>
      <c r="M1590" s="26"/>
      <c r="N1590" s="26"/>
      <c r="O1590" s="26"/>
      <c r="S1590" s="26"/>
    </row>
    <row r="1591" spans="5:19" x14ac:dyDescent="0.25">
      <c r="E1591" s="26"/>
      <c r="F1591" s="26"/>
      <c r="I1591" s="26"/>
      <c r="J1591" s="26"/>
      <c r="K1591" s="26"/>
      <c r="L1591" s="26"/>
      <c r="M1591" s="26"/>
      <c r="N1591" s="26"/>
      <c r="O1591" s="26"/>
      <c r="S1591" s="26"/>
    </row>
    <row r="1592" spans="5:19" x14ac:dyDescent="0.25">
      <c r="E1592" s="26"/>
      <c r="F1592" s="26"/>
      <c r="I1592" s="26"/>
      <c r="J1592" s="26"/>
      <c r="K1592" s="26"/>
      <c r="L1592" s="26"/>
      <c r="M1592" s="26"/>
      <c r="N1592" s="26"/>
      <c r="O1592" s="26"/>
      <c r="S1592" s="26"/>
    </row>
    <row r="1593" spans="5:19" x14ac:dyDescent="0.25">
      <c r="E1593" s="26"/>
      <c r="F1593" s="26"/>
      <c r="I1593" s="26"/>
      <c r="J1593" s="26"/>
      <c r="K1593" s="26"/>
      <c r="L1593" s="26"/>
      <c r="M1593" s="26"/>
      <c r="N1593" s="26"/>
      <c r="O1593" s="26"/>
      <c r="S1593" s="26"/>
    </row>
    <row r="1594" spans="5:19" x14ac:dyDescent="0.25">
      <c r="E1594" s="26"/>
      <c r="F1594" s="26"/>
      <c r="I1594" s="26"/>
      <c r="J1594" s="26"/>
      <c r="K1594" s="26"/>
      <c r="L1594" s="26"/>
      <c r="M1594" s="26"/>
      <c r="N1594" s="26"/>
      <c r="O1594" s="26"/>
      <c r="S1594" s="26"/>
    </row>
    <row r="1595" spans="5:19" x14ac:dyDescent="0.25">
      <c r="E1595" s="26"/>
      <c r="F1595" s="26"/>
      <c r="I1595" s="26"/>
      <c r="J1595" s="26"/>
      <c r="K1595" s="26"/>
      <c r="L1595" s="26"/>
      <c r="M1595" s="26"/>
      <c r="N1595" s="26"/>
      <c r="O1595" s="26"/>
      <c r="S1595" s="26"/>
    </row>
    <row r="1596" spans="5:19" x14ac:dyDescent="0.25">
      <c r="E1596" s="26"/>
      <c r="F1596" s="26"/>
      <c r="I1596" s="26"/>
      <c r="J1596" s="26"/>
      <c r="K1596" s="26"/>
      <c r="L1596" s="26"/>
      <c r="M1596" s="26"/>
      <c r="N1596" s="26"/>
      <c r="O1596" s="26"/>
      <c r="S1596" s="26"/>
    </row>
    <row r="1597" spans="5:19" x14ac:dyDescent="0.25">
      <c r="E1597" s="26"/>
      <c r="F1597" s="26"/>
      <c r="I1597" s="26"/>
      <c r="J1597" s="26"/>
      <c r="K1597" s="26"/>
      <c r="L1597" s="26"/>
      <c r="M1597" s="26"/>
      <c r="N1597" s="26"/>
      <c r="O1597" s="26"/>
      <c r="S1597" s="26"/>
    </row>
    <row r="1598" spans="5:19" x14ac:dyDescent="0.25">
      <c r="E1598" s="26"/>
      <c r="F1598" s="26"/>
      <c r="I1598" s="26"/>
      <c r="J1598" s="26"/>
      <c r="K1598" s="26"/>
      <c r="L1598" s="26"/>
      <c r="M1598" s="26"/>
      <c r="N1598" s="26"/>
      <c r="O1598" s="26"/>
      <c r="S1598" s="26"/>
    </row>
    <row r="1599" spans="5:19" x14ac:dyDescent="0.25">
      <c r="E1599" s="26"/>
      <c r="F1599" s="26"/>
      <c r="I1599" s="26"/>
      <c r="J1599" s="26"/>
      <c r="K1599" s="26"/>
      <c r="L1599" s="26"/>
      <c r="M1599" s="26"/>
      <c r="N1599" s="26"/>
      <c r="O1599" s="26"/>
      <c r="S1599" s="26"/>
    </row>
    <row r="1600" spans="5:19" x14ac:dyDescent="0.25">
      <c r="E1600" s="26"/>
      <c r="F1600" s="26"/>
      <c r="I1600" s="26"/>
      <c r="J1600" s="26"/>
      <c r="K1600" s="26"/>
      <c r="L1600" s="26"/>
      <c r="M1600" s="26"/>
      <c r="N1600" s="26"/>
      <c r="O1600" s="26"/>
      <c r="S1600" s="26"/>
    </row>
    <row r="1601" spans="5:19" x14ac:dyDescent="0.25">
      <c r="E1601" s="26"/>
      <c r="F1601" s="26"/>
      <c r="I1601" s="26"/>
      <c r="J1601" s="26"/>
      <c r="K1601" s="26"/>
      <c r="L1601" s="26"/>
      <c r="M1601" s="26"/>
      <c r="N1601" s="26"/>
      <c r="O1601" s="26"/>
      <c r="S1601" s="26"/>
    </row>
    <row r="1602" spans="5:19" x14ac:dyDescent="0.25">
      <c r="E1602" s="26"/>
      <c r="F1602" s="26"/>
      <c r="I1602" s="26"/>
      <c r="J1602" s="26"/>
      <c r="K1602" s="26"/>
      <c r="L1602" s="26"/>
      <c r="M1602" s="26"/>
      <c r="N1602" s="26"/>
      <c r="O1602" s="26"/>
      <c r="S1602" s="26"/>
    </row>
    <row r="1603" spans="5:19" x14ac:dyDescent="0.25">
      <c r="E1603" s="26"/>
      <c r="F1603" s="26"/>
      <c r="I1603" s="26"/>
      <c r="J1603" s="26"/>
      <c r="K1603" s="26"/>
      <c r="L1603" s="26"/>
      <c r="M1603" s="26"/>
      <c r="N1603" s="26"/>
      <c r="O1603" s="26"/>
      <c r="S1603" s="26"/>
    </row>
    <row r="1604" spans="5:19" x14ac:dyDescent="0.25">
      <c r="E1604" s="26"/>
      <c r="F1604" s="26"/>
      <c r="I1604" s="26"/>
      <c r="J1604" s="26"/>
      <c r="K1604" s="26"/>
      <c r="L1604" s="26"/>
      <c r="M1604" s="26"/>
      <c r="N1604" s="26"/>
      <c r="O1604" s="26"/>
      <c r="S1604" s="26"/>
    </row>
    <row r="1605" spans="5:19" x14ac:dyDescent="0.25">
      <c r="E1605" s="26"/>
      <c r="F1605" s="26"/>
      <c r="I1605" s="26"/>
      <c r="J1605" s="26"/>
      <c r="K1605" s="26"/>
      <c r="L1605" s="26"/>
      <c r="M1605" s="26"/>
      <c r="N1605" s="26"/>
      <c r="O1605" s="26"/>
      <c r="S1605" s="26"/>
    </row>
    <row r="1606" spans="5:19" x14ac:dyDescent="0.25">
      <c r="E1606" s="26"/>
      <c r="F1606" s="26"/>
      <c r="I1606" s="26"/>
      <c r="J1606" s="26"/>
      <c r="K1606" s="26"/>
      <c r="L1606" s="26"/>
      <c r="M1606" s="26"/>
      <c r="N1606" s="26"/>
      <c r="O1606" s="26"/>
      <c r="S1606" s="26"/>
    </row>
    <row r="1607" spans="5:19" x14ac:dyDescent="0.25">
      <c r="E1607" s="26"/>
      <c r="F1607" s="26"/>
      <c r="I1607" s="26"/>
      <c r="J1607" s="26"/>
      <c r="K1607" s="26"/>
      <c r="L1607" s="26"/>
      <c r="M1607" s="26"/>
      <c r="N1607" s="26"/>
      <c r="O1607" s="26"/>
      <c r="S1607" s="26"/>
    </row>
    <row r="1608" spans="5:19" x14ac:dyDescent="0.25">
      <c r="E1608" s="26"/>
      <c r="F1608" s="26"/>
      <c r="I1608" s="26"/>
      <c r="J1608" s="26"/>
      <c r="K1608" s="26"/>
      <c r="L1608" s="26"/>
      <c r="M1608" s="26"/>
      <c r="N1608" s="26"/>
      <c r="O1608" s="26"/>
      <c r="S1608" s="26"/>
    </row>
    <row r="1609" spans="5:19" x14ac:dyDescent="0.25">
      <c r="E1609" s="26"/>
      <c r="F1609" s="26"/>
      <c r="I1609" s="26"/>
      <c r="J1609" s="26"/>
      <c r="K1609" s="26"/>
      <c r="L1609" s="26"/>
      <c r="M1609" s="26"/>
      <c r="N1609" s="26"/>
      <c r="O1609" s="26"/>
      <c r="S1609" s="26"/>
    </row>
    <row r="1610" spans="5:19" x14ac:dyDescent="0.25">
      <c r="E1610" s="26"/>
      <c r="F1610" s="26"/>
      <c r="I1610" s="26"/>
      <c r="J1610" s="26"/>
      <c r="K1610" s="26"/>
      <c r="L1610" s="26"/>
      <c r="M1610" s="26"/>
      <c r="N1610" s="26"/>
      <c r="O1610" s="26"/>
      <c r="S1610" s="26"/>
    </row>
    <row r="1611" spans="5:19" x14ac:dyDescent="0.25">
      <c r="E1611" s="26"/>
      <c r="F1611" s="26"/>
      <c r="I1611" s="26"/>
      <c r="J1611" s="26"/>
      <c r="K1611" s="26"/>
      <c r="L1611" s="26"/>
      <c r="M1611" s="26"/>
      <c r="N1611" s="26"/>
      <c r="O1611" s="26"/>
      <c r="S1611" s="26"/>
    </row>
    <row r="1612" spans="5:19" x14ac:dyDescent="0.25">
      <c r="E1612" s="26"/>
      <c r="F1612" s="26"/>
      <c r="I1612" s="26"/>
      <c r="J1612" s="26"/>
      <c r="K1612" s="26"/>
      <c r="L1612" s="26"/>
      <c r="M1612" s="26"/>
      <c r="N1612" s="26"/>
      <c r="O1612" s="26"/>
      <c r="S1612" s="26"/>
    </row>
    <row r="1613" spans="5:19" x14ac:dyDescent="0.25">
      <c r="E1613" s="26"/>
      <c r="F1613" s="26"/>
      <c r="I1613" s="26"/>
      <c r="J1613" s="26"/>
      <c r="K1613" s="26"/>
      <c r="L1613" s="26"/>
      <c r="M1613" s="26"/>
      <c r="N1613" s="26"/>
      <c r="O1613" s="26"/>
      <c r="S1613" s="26"/>
    </row>
    <row r="1614" spans="5:19" x14ac:dyDescent="0.25">
      <c r="E1614" s="26"/>
      <c r="F1614" s="26"/>
      <c r="I1614" s="26"/>
      <c r="J1614" s="26"/>
      <c r="K1614" s="26"/>
      <c r="L1614" s="26"/>
      <c r="M1614" s="26"/>
      <c r="N1614" s="26"/>
      <c r="O1614" s="26"/>
      <c r="S1614" s="26"/>
    </row>
    <row r="1615" spans="5:19" x14ac:dyDescent="0.25">
      <c r="E1615" s="26"/>
      <c r="F1615" s="26"/>
      <c r="I1615" s="26"/>
      <c r="J1615" s="26"/>
      <c r="K1615" s="26"/>
      <c r="L1615" s="26"/>
      <c r="M1615" s="26"/>
      <c r="N1615" s="26"/>
      <c r="O1615" s="26"/>
      <c r="S1615" s="26"/>
    </row>
    <row r="1616" spans="5:19" x14ac:dyDescent="0.25">
      <c r="E1616" s="26"/>
      <c r="F1616" s="26"/>
      <c r="I1616" s="26"/>
      <c r="J1616" s="26"/>
      <c r="K1616" s="26"/>
      <c r="L1616" s="26"/>
      <c r="M1616" s="26"/>
      <c r="N1616" s="26"/>
      <c r="O1616" s="26"/>
      <c r="S1616" s="26"/>
    </row>
    <row r="1617" spans="5:19" x14ac:dyDescent="0.25">
      <c r="E1617" s="26"/>
      <c r="F1617" s="26"/>
      <c r="I1617" s="26"/>
      <c r="J1617" s="26"/>
      <c r="K1617" s="26"/>
      <c r="L1617" s="26"/>
      <c r="M1617" s="26"/>
      <c r="N1617" s="26"/>
      <c r="O1617" s="26"/>
      <c r="S1617" s="26"/>
    </row>
    <row r="1618" spans="5:19" x14ac:dyDescent="0.25">
      <c r="E1618" s="26"/>
      <c r="F1618" s="26"/>
      <c r="I1618" s="26"/>
      <c r="J1618" s="26"/>
      <c r="K1618" s="26"/>
      <c r="L1618" s="26"/>
      <c r="M1618" s="26"/>
      <c r="N1618" s="26"/>
      <c r="O1618" s="26"/>
      <c r="S1618" s="26"/>
    </row>
    <row r="1619" spans="5:19" x14ac:dyDescent="0.25">
      <c r="E1619" s="26"/>
      <c r="F1619" s="26"/>
      <c r="I1619" s="26"/>
      <c r="J1619" s="26"/>
      <c r="K1619" s="26"/>
      <c r="L1619" s="26"/>
      <c r="M1619" s="26"/>
      <c r="N1619" s="26"/>
      <c r="O1619" s="26"/>
      <c r="S1619" s="26"/>
    </row>
    <row r="1620" spans="5:19" x14ac:dyDescent="0.25">
      <c r="E1620" s="26"/>
      <c r="F1620" s="26"/>
      <c r="I1620" s="26"/>
      <c r="J1620" s="26"/>
      <c r="K1620" s="26"/>
      <c r="L1620" s="26"/>
      <c r="M1620" s="26"/>
      <c r="N1620" s="26"/>
      <c r="O1620" s="26"/>
      <c r="S1620" s="26"/>
    </row>
    <row r="1621" spans="5:19" x14ac:dyDescent="0.25">
      <c r="E1621" s="26"/>
      <c r="F1621" s="26"/>
      <c r="I1621" s="26"/>
      <c r="J1621" s="26"/>
      <c r="K1621" s="26"/>
      <c r="L1621" s="26"/>
      <c r="M1621" s="26"/>
      <c r="N1621" s="26"/>
      <c r="O1621" s="26"/>
      <c r="S1621" s="26"/>
    </row>
    <row r="1622" spans="5:19" x14ac:dyDescent="0.25">
      <c r="E1622" s="26"/>
      <c r="F1622" s="26"/>
      <c r="I1622" s="26"/>
      <c r="J1622" s="26"/>
      <c r="K1622" s="26"/>
      <c r="L1622" s="26"/>
      <c r="M1622" s="26"/>
      <c r="N1622" s="26"/>
      <c r="O1622" s="26"/>
      <c r="S1622" s="26"/>
    </row>
    <row r="1623" spans="5:19" x14ac:dyDescent="0.25">
      <c r="E1623" s="26"/>
      <c r="F1623" s="26"/>
      <c r="I1623" s="26"/>
      <c r="J1623" s="26"/>
      <c r="K1623" s="26"/>
      <c r="L1623" s="26"/>
      <c r="M1623" s="26"/>
      <c r="N1623" s="26"/>
      <c r="O1623" s="26"/>
      <c r="S1623" s="26"/>
    </row>
    <row r="1624" spans="5:19" x14ac:dyDescent="0.25">
      <c r="E1624" s="26"/>
      <c r="F1624" s="26"/>
      <c r="I1624" s="26"/>
      <c r="J1624" s="26"/>
      <c r="K1624" s="26"/>
      <c r="L1624" s="26"/>
      <c r="M1624" s="26"/>
      <c r="N1624" s="26"/>
      <c r="O1624" s="26"/>
      <c r="S1624" s="26"/>
    </row>
    <row r="1625" spans="5:19" x14ac:dyDescent="0.25">
      <c r="E1625" s="26"/>
      <c r="F1625" s="26"/>
      <c r="I1625" s="26"/>
      <c r="J1625" s="26"/>
      <c r="K1625" s="26"/>
      <c r="L1625" s="26"/>
      <c r="M1625" s="26"/>
      <c r="N1625" s="26"/>
      <c r="O1625" s="26"/>
      <c r="S1625" s="26"/>
    </row>
    <row r="1626" spans="5:19" x14ac:dyDescent="0.25">
      <c r="E1626" s="26"/>
      <c r="F1626" s="26"/>
      <c r="I1626" s="26"/>
      <c r="J1626" s="26"/>
      <c r="K1626" s="26"/>
      <c r="L1626" s="26"/>
      <c r="M1626" s="26"/>
      <c r="N1626" s="26"/>
      <c r="O1626" s="26"/>
      <c r="S1626" s="26"/>
    </row>
    <row r="1627" spans="5:19" x14ac:dyDescent="0.25">
      <c r="E1627" s="26"/>
      <c r="F1627" s="26"/>
      <c r="I1627" s="26"/>
      <c r="J1627" s="26"/>
      <c r="K1627" s="26"/>
      <c r="L1627" s="26"/>
      <c r="M1627" s="26"/>
      <c r="N1627" s="26"/>
      <c r="O1627" s="26"/>
      <c r="S1627" s="26"/>
    </row>
    <row r="1628" spans="5:19" x14ac:dyDescent="0.25">
      <c r="E1628" s="26"/>
      <c r="F1628" s="26"/>
      <c r="I1628" s="26"/>
      <c r="J1628" s="26"/>
      <c r="K1628" s="26"/>
      <c r="L1628" s="26"/>
      <c r="M1628" s="26"/>
      <c r="N1628" s="26"/>
      <c r="O1628" s="26"/>
      <c r="S1628" s="26"/>
    </row>
    <row r="1629" spans="5:19" x14ac:dyDescent="0.25">
      <c r="E1629" s="26"/>
      <c r="F1629" s="26"/>
      <c r="I1629" s="26"/>
      <c r="J1629" s="26"/>
      <c r="K1629" s="26"/>
      <c r="L1629" s="26"/>
      <c r="M1629" s="26"/>
      <c r="N1629" s="26"/>
      <c r="O1629" s="26"/>
      <c r="S1629" s="26"/>
    </row>
    <row r="1630" spans="5:19" x14ac:dyDescent="0.25">
      <c r="E1630" s="26"/>
      <c r="F1630" s="26"/>
      <c r="I1630" s="26"/>
      <c r="J1630" s="26"/>
      <c r="K1630" s="26"/>
      <c r="L1630" s="26"/>
      <c r="M1630" s="26"/>
      <c r="N1630" s="26"/>
      <c r="O1630" s="26"/>
      <c r="S1630" s="26"/>
    </row>
    <row r="1631" spans="5:19" x14ac:dyDescent="0.25">
      <c r="E1631" s="26"/>
      <c r="F1631" s="26"/>
      <c r="I1631" s="26"/>
      <c r="J1631" s="26"/>
      <c r="K1631" s="26"/>
      <c r="L1631" s="26"/>
      <c r="M1631" s="26"/>
      <c r="N1631" s="26"/>
      <c r="O1631" s="26"/>
      <c r="S1631" s="26"/>
    </row>
    <row r="1632" spans="5:19" x14ac:dyDescent="0.25">
      <c r="E1632" s="26"/>
      <c r="F1632" s="26"/>
      <c r="I1632" s="26"/>
      <c r="J1632" s="26"/>
      <c r="K1632" s="26"/>
      <c r="L1632" s="26"/>
      <c r="M1632" s="26"/>
      <c r="N1632" s="26"/>
      <c r="O1632" s="26"/>
      <c r="S1632" s="26"/>
    </row>
    <row r="1633" spans="5:19" x14ac:dyDescent="0.25">
      <c r="E1633" s="26"/>
      <c r="F1633" s="26"/>
      <c r="I1633" s="26"/>
      <c r="J1633" s="26"/>
      <c r="K1633" s="26"/>
      <c r="L1633" s="26"/>
      <c r="M1633" s="26"/>
      <c r="N1633" s="26"/>
      <c r="O1633" s="26"/>
      <c r="S1633" s="26"/>
    </row>
    <row r="1634" spans="5:19" x14ac:dyDescent="0.25">
      <c r="E1634" s="26"/>
      <c r="F1634" s="26"/>
      <c r="I1634" s="26"/>
      <c r="J1634" s="26"/>
      <c r="K1634" s="26"/>
      <c r="L1634" s="26"/>
      <c r="M1634" s="26"/>
      <c r="N1634" s="26"/>
      <c r="O1634" s="26"/>
      <c r="S1634" s="26"/>
    </row>
    <row r="1635" spans="5:19" x14ac:dyDescent="0.25">
      <c r="E1635" s="26"/>
      <c r="F1635" s="26"/>
      <c r="I1635" s="26"/>
      <c r="J1635" s="26"/>
      <c r="K1635" s="26"/>
      <c r="L1635" s="26"/>
      <c r="M1635" s="26"/>
      <c r="N1635" s="26"/>
      <c r="O1635" s="26"/>
      <c r="S1635" s="26"/>
    </row>
    <row r="1636" spans="5:19" x14ac:dyDescent="0.25">
      <c r="E1636" s="26"/>
      <c r="F1636" s="26"/>
      <c r="I1636" s="26"/>
      <c r="J1636" s="26"/>
      <c r="K1636" s="26"/>
      <c r="L1636" s="26"/>
      <c r="M1636" s="26"/>
      <c r="N1636" s="26"/>
      <c r="O1636" s="26"/>
      <c r="S1636" s="26"/>
    </row>
    <row r="1637" spans="5:19" x14ac:dyDescent="0.25">
      <c r="E1637" s="26"/>
      <c r="F1637" s="26"/>
      <c r="I1637" s="26"/>
      <c r="J1637" s="26"/>
      <c r="K1637" s="26"/>
      <c r="L1637" s="26"/>
      <c r="M1637" s="26"/>
      <c r="N1637" s="26"/>
      <c r="O1637" s="26"/>
      <c r="S1637" s="26"/>
    </row>
    <row r="1638" spans="5:19" x14ac:dyDescent="0.25">
      <c r="E1638" s="26"/>
      <c r="F1638" s="26"/>
      <c r="I1638" s="26"/>
      <c r="J1638" s="26"/>
      <c r="K1638" s="26"/>
      <c r="L1638" s="26"/>
      <c r="M1638" s="26"/>
      <c r="N1638" s="26"/>
      <c r="O1638" s="26"/>
      <c r="S1638" s="26"/>
    </row>
    <row r="1639" spans="5:19" x14ac:dyDescent="0.25">
      <c r="E1639" s="26"/>
      <c r="F1639" s="26"/>
      <c r="I1639" s="26"/>
      <c r="J1639" s="26"/>
      <c r="K1639" s="26"/>
      <c r="L1639" s="26"/>
      <c r="M1639" s="26"/>
      <c r="N1639" s="26"/>
      <c r="O1639" s="26"/>
      <c r="S1639" s="26"/>
    </row>
    <row r="1640" spans="5:19" x14ac:dyDescent="0.25">
      <c r="E1640" s="26"/>
      <c r="F1640" s="26"/>
      <c r="I1640" s="26"/>
      <c r="J1640" s="26"/>
      <c r="K1640" s="26"/>
      <c r="L1640" s="26"/>
      <c r="M1640" s="26"/>
      <c r="N1640" s="26"/>
      <c r="O1640" s="26"/>
      <c r="S1640" s="26"/>
    </row>
    <row r="1641" spans="5:19" x14ac:dyDescent="0.25">
      <c r="E1641" s="26"/>
      <c r="F1641" s="26"/>
      <c r="I1641" s="26"/>
      <c r="J1641" s="26"/>
      <c r="K1641" s="26"/>
      <c r="L1641" s="26"/>
      <c r="M1641" s="26"/>
      <c r="N1641" s="26"/>
      <c r="O1641" s="26"/>
      <c r="S1641" s="26"/>
    </row>
    <row r="1642" spans="5:19" x14ac:dyDescent="0.25">
      <c r="E1642" s="26"/>
      <c r="F1642" s="26"/>
      <c r="I1642" s="26"/>
      <c r="J1642" s="26"/>
      <c r="K1642" s="26"/>
      <c r="L1642" s="26"/>
      <c r="M1642" s="26"/>
      <c r="N1642" s="26"/>
      <c r="O1642" s="26"/>
      <c r="S1642" s="26"/>
    </row>
    <row r="1643" spans="5:19" x14ac:dyDescent="0.25">
      <c r="E1643" s="26"/>
      <c r="F1643" s="26"/>
      <c r="I1643" s="26"/>
      <c r="J1643" s="26"/>
      <c r="K1643" s="26"/>
      <c r="L1643" s="26"/>
      <c r="M1643" s="26"/>
      <c r="N1643" s="26"/>
      <c r="O1643" s="26"/>
      <c r="S1643" s="26"/>
    </row>
    <row r="1644" spans="5:19" x14ac:dyDescent="0.25">
      <c r="E1644" s="26"/>
      <c r="F1644" s="26"/>
      <c r="I1644" s="26"/>
      <c r="J1644" s="26"/>
      <c r="K1644" s="26"/>
      <c r="L1644" s="26"/>
      <c r="M1644" s="26"/>
      <c r="N1644" s="26"/>
      <c r="O1644" s="26"/>
      <c r="S1644" s="26"/>
    </row>
    <row r="1645" spans="5:19" x14ac:dyDescent="0.25">
      <c r="E1645" s="26"/>
      <c r="F1645" s="26"/>
      <c r="I1645" s="26"/>
      <c r="J1645" s="26"/>
      <c r="K1645" s="26"/>
      <c r="L1645" s="26"/>
      <c r="M1645" s="26"/>
      <c r="N1645" s="26"/>
      <c r="O1645" s="26"/>
      <c r="S1645" s="26"/>
    </row>
    <row r="1646" spans="5:19" x14ac:dyDescent="0.25">
      <c r="E1646" s="26"/>
      <c r="F1646" s="26"/>
      <c r="I1646" s="26"/>
      <c r="J1646" s="26"/>
      <c r="K1646" s="26"/>
      <c r="L1646" s="26"/>
      <c r="M1646" s="26"/>
      <c r="N1646" s="26"/>
      <c r="O1646" s="26"/>
      <c r="S1646" s="26"/>
    </row>
    <row r="1647" spans="5:19" x14ac:dyDescent="0.25">
      <c r="E1647" s="26"/>
      <c r="F1647" s="26"/>
      <c r="I1647" s="26"/>
      <c r="J1647" s="26"/>
      <c r="K1647" s="26"/>
      <c r="L1647" s="26"/>
      <c r="M1647" s="26"/>
      <c r="N1647" s="26"/>
      <c r="O1647" s="26"/>
      <c r="S1647" s="26"/>
    </row>
    <row r="1648" spans="5:19" x14ac:dyDescent="0.25">
      <c r="E1648" s="26"/>
      <c r="F1648" s="26"/>
      <c r="I1648" s="26"/>
      <c r="J1648" s="26"/>
      <c r="K1648" s="26"/>
      <c r="L1648" s="26"/>
      <c r="M1648" s="26"/>
      <c r="N1648" s="26"/>
      <c r="O1648" s="26"/>
      <c r="S1648" s="26"/>
    </row>
    <row r="1649" spans="5:19" x14ac:dyDescent="0.25">
      <c r="E1649" s="26"/>
      <c r="F1649" s="26"/>
      <c r="I1649" s="26"/>
      <c r="J1649" s="26"/>
      <c r="K1649" s="26"/>
      <c r="L1649" s="26"/>
      <c r="M1649" s="26"/>
      <c r="N1649" s="26"/>
      <c r="O1649" s="26"/>
      <c r="S1649" s="26"/>
    </row>
    <row r="1650" spans="5:19" x14ac:dyDescent="0.25">
      <c r="E1650" s="26"/>
      <c r="F1650" s="26"/>
      <c r="I1650" s="26"/>
      <c r="J1650" s="26"/>
      <c r="K1650" s="26"/>
      <c r="L1650" s="26"/>
      <c r="M1650" s="26"/>
      <c r="N1650" s="26"/>
      <c r="O1650" s="26"/>
      <c r="S1650" s="26"/>
    </row>
    <row r="1651" spans="5:19" x14ac:dyDescent="0.25">
      <c r="E1651" s="26"/>
      <c r="F1651" s="26"/>
      <c r="I1651" s="26"/>
      <c r="J1651" s="26"/>
      <c r="K1651" s="26"/>
      <c r="L1651" s="26"/>
      <c r="M1651" s="26"/>
      <c r="N1651" s="26"/>
      <c r="O1651" s="26"/>
      <c r="S1651" s="26"/>
    </row>
    <row r="1652" spans="5:19" x14ac:dyDescent="0.25">
      <c r="E1652" s="26"/>
      <c r="F1652" s="26"/>
      <c r="I1652" s="26"/>
      <c r="J1652" s="26"/>
      <c r="K1652" s="26"/>
      <c r="L1652" s="26"/>
      <c r="M1652" s="26"/>
      <c r="N1652" s="26"/>
      <c r="O1652" s="26"/>
      <c r="S1652" s="26"/>
    </row>
    <row r="1653" spans="5:19" x14ac:dyDescent="0.25">
      <c r="E1653" s="26"/>
      <c r="F1653" s="26"/>
      <c r="I1653" s="26"/>
      <c r="J1653" s="26"/>
      <c r="K1653" s="26"/>
      <c r="L1653" s="26"/>
      <c r="M1653" s="26"/>
      <c r="N1653" s="26"/>
      <c r="O1653" s="26"/>
      <c r="S1653" s="26"/>
    </row>
    <row r="1654" spans="5:19" x14ac:dyDescent="0.25">
      <c r="E1654" s="26"/>
      <c r="F1654" s="26"/>
      <c r="I1654" s="26"/>
      <c r="J1654" s="26"/>
      <c r="K1654" s="26"/>
      <c r="L1654" s="26"/>
      <c r="M1654" s="26"/>
      <c r="N1654" s="26"/>
      <c r="O1654" s="26"/>
      <c r="S1654" s="26"/>
    </row>
    <row r="1655" spans="5:19" x14ac:dyDescent="0.25">
      <c r="E1655" s="26"/>
      <c r="F1655" s="26"/>
      <c r="I1655" s="26"/>
      <c r="J1655" s="26"/>
      <c r="K1655" s="26"/>
      <c r="L1655" s="26"/>
      <c r="M1655" s="26"/>
      <c r="N1655" s="26"/>
      <c r="O1655" s="26"/>
      <c r="S1655" s="26"/>
    </row>
    <row r="1656" spans="5:19" x14ac:dyDescent="0.25">
      <c r="E1656" s="26"/>
      <c r="F1656" s="26"/>
      <c r="I1656" s="26"/>
      <c r="J1656" s="26"/>
      <c r="K1656" s="26"/>
      <c r="L1656" s="26"/>
      <c r="M1656" s="26"/>
      <c r="N1656" s="26"/>
      <c r="O1656" s="26"/>
      <c r="S1656" s="26"/>
    </row>
    <row r="1657" spans="5:19" x14ac:dyDescent="0.25">
      <c r="E1657" s="26"/>
      <c r="F1657" s="26"/>
      <c r="I1657" s="26"/>
      <c r="J1657" s="26"/>
      <c r="K1657" s="26"/>
      <c r="L1657" s="26"/>
      <c r="M1657" s="26"/>
      <c r="N1657" s="26"/>
      <c r="O1657" s="26"/>
      <c r="S1657" s="26"/>
    </row>
    <row r="1658" spans="5:19" x14ac:dyDescent="0.25">
      <c r="E1658" s="26"/>
      <c r="F1658" s="26"/>
      <c r="I1658" s="26"/>
      <c r="J1658" s="26"/>
      <c r="K1658" s="26"/>
      <c r="L1658" s="26"/>
      <c r="M1658" s="26"/>
      <c r="N1658" s="26"/>
      <c r="O1658" s="26"/>
      <c r="S1658" s="26"/>
    </row>
    <row r="1659" spans="5:19" x14ac:dyDescent="0.25">
      <c r="E1659" s="26"/>
      <c r="F1659" s="26"/>
      <c r="I1659" s="26"/>
      <c r="J1659" s="26"/>
      <c r="K1659" s="26"/>
      <c r="L1659" s="26"/>
      <c r="M1659" s="26"/>
      <c r="N1659" s="26"/>
      <c r="O1659" s="26"/>
      <c r="S1659" s="26"/>
    </row>
    <row r="1660" spans="5:19" x14ac:dyDescent="0.25">
      <c r="E1660" s="26"/>
      <c r="F1660" s="26"/>
      <c r="I1660" s="26"/>
      <c r="J1660" s="26"/>
      <c r="K1660" s="26"/>
      <c r="L1660" s="26"/>
      <c r="M1660" s="26"/>
      <c r="N1660" s="26"/>
      <c r="O1660" s="26"/>
      <c r="S1660" s="26"/>
    </row>
    <row r="1661" spans="5:19" x14ac:dyDescent="0.25">
      <c r="E1661" s="26"/>
      <c r="F1661" s="26"/>
      <c r="I1661" s="26"/>
      <c r="J1661" s="26"/>
      <c r="K1661" s="26"/>
      <c r="L1661" s="26"/>
      <c r="M1661" s="26"/>
      <c r="N1661" s="26"/>
      <c r="O1661" s="26"/>
      <c r="S1661" s="26"/>
    </row>
    <row r="1662" spans="5:19" x14ac:dyDescent="0.25">
      <c r="E1662" s="26"/>
      <c r="F1662" s="26"/>
      <c r="I1662" s="26"/>
      <c r="J1662" s="26"/>
      <c r="K1662" s="26"/>
      <c r="L1662" s="26"/>
      <c r="M1662" s="26"/>
      <c r="N1662" s="26"/>
      <c r="O1662" s="26"/>
      <c r="S1662" s="26"/>
    </row>
    <row r="1663" spans="5:19" x14ac:dyDescent="0.25">
      <c r="E1663" s="26"/>
      <c r="F1663" s="26"/>
      <c r="I1663" s="26"/>
      <c r="J1663" s="26"/>
      <c r="K1663" s="26"/>
      <c r="L1663" s="26"/>
      <c r="M1663" s="26"/>
      <c r="N1663" s="26"/>
      <c r="O1663" s="26"/>
      <c r="S1663" s="26"/>
    </row>
    <row r="1664" spans="5:19" x14ac:dyDescent="0.25">
      <c r="E1664" s="26"/>
      <c r="F1664" s="26"/>
      <c r="I1664" s="26"/>
      <c r="J1664" s="26"/>
      <c r="K1664" s="26"/>
      <c r="L1664" s="26"/>
      <c r="M1664" s="26"/>
      <c r="N1664" s="26"/>
      <c r="O1664" s="26"/>
      <c r="S1664" s="26"/>
    </row>
    <row r="1665" spans="5:19" x14ac:dyDescent="0.25">
      <c r="E1665" s="26"/>
      <c r="F1665" s="26"/>
      <c r="I1665" s="26"/>
      <c r="J1665" s="26"/>
      <c r="K1665" s="26"/>
      <c r="L1665" s="26"/>
      <c r="M1665" s="26"/>
      <c r="N1665" s="26"/>
      <c r="O1665" s="26"/>
      <c r="S1665" s="26"/>
    </row>
    <row r="1666" spans="5:19" x14ac:dyDescent="0.25">
      <c r="E1666" s="26"/>
      <c r="F1666" s="26"/>
      <c r="I1666" s="26"/>
      <c r="J1666" s="26"/>
      <c r="K1666" s="26"/>
      <c r="L1666" s="26"/>
      <c r="M1666" s="26"/>
      <c r="N1666" s="26"/>
      <c r="O1666" s="26"/>
      <c r="S1666" s="26"/>
    </row>
    <row r="1667" spans="5:19" x14ac:dyDescent="0.25">
      <c r="E1667" s="26"/>
      <c r="F1667" s="26"/>
      <c r="I1667" s="26"/>
      <c r="J1667" s="26"/>
      <c r="K1667" s="26"/>
      <c r="L1667" s="26"/>
      <c r="M1667" s="26"/>
      <c r="N1667" s="26"/>
      <c r="O1667" s="26"/>
      <c r="S1667" s="26"/>
    </row>
    <row r="1668" spans="5:19" x14ac:dyDescent="0.25">
      <c r="E1668" s="26"/>
      <c r="F1668" s="26"/>
      <c r="I1668" s="26"/>
      <c r="J1668" s="26"/>
      <c r="K1668" s="26"/>
      <c r="L1668" s="26"/>
      <c r="M1668" s="26"/>
      <c r="N1668" s="26"/>
      <c r="O1668" s="26"/>
      <c r="S1668" s="26"/>
    </row>
    <row r="1669" spans="5:19" x14ac:dyDescent="0.25">
      <c r="E1669" s="26"/>
      <c r="F1669" s="26"/>
      <c r="I1669" s="26"/>
      <c r="J1669" s="26"/>
      <c r="K1669" s="26"/>
      <c r="L1669" s="26"/>
      <c r="M1669" s="26"/>
      <c r="N1669" s="26"/>
      <c r="O1669" s="26"/>
      <c r="S1669" s="26"/>
    </row>
    <row r="1670" spans="5:19" x14ac:dyDescent="0.25">
      <c r="E1670" s="26"/>
      <c r="F1670" s="26"/>
      <c r="I1670" s="26"/>
      <c r="J1670" s="26"/>
      <c r="K1670" s="26"/>
      <c r="L1670" s="26"/>
      <c r="M1670" s="26"/>
      <c r="N1670" s="26"/>
      <c r="O1670" s="26"/>
      <c r="S1670" s="26"/>
    </row>
    <row r="1671" spans="5:19" x14ac:dyDescent="0.25">
      <c r="E1671" s="26"/>
      <c r="F1671" s="26"/>
      <c r="I1671" s="26"/>
      <c r="J1671" s="26"/>
      <c r="K1671" s="26"/>
      <c r="L1671" s="26"/>
      <c r="M1671" s="26"/>
      <c r="N1671" s="26"/>
      <c r="O1671" s="26"/>
      <c r="S1671" s="26"/>
    </row>
    <row r="1672" spans="5:19" x14ac:dyDescent="0.25">
      <c r="E1672" s="26"/>
      <c r="F1672" s="26"/>
      <c r="I1672" s="26"/>
      <c r="J1672" s="26"/>
      <c r="K1672" s="26"/>
      <c r="L1672" s="26"/>
      <c r="M1672" s="26"/>
      <c r="N1672" s="26"/>
      <c r="O1672" s="26"/>
      <c r="S1672" s="26"/>
    </row>
    <row r="1673" spans="5:19" x14ac:dyDescent="0.25">
      <c r="E1673" s="26"/>
      <c r="F1673" s="26"/>
      <c r="I1673" s="26"/>
      <c r="J1673" s="26"/>
      <c r="K1673" s="26"/>
      <c r="L1673" s="26"/>
      <c r="M1673" s="26"/>
      <c r="N1673" s="26"/>
      <c r="O1673" s="26"/>
      <c r="S1673" s="26"/>
    </row>
    <row r="1674" spans="5:19" x14ac:dyDescent="0.25">
      <c r="E1674" s="26"/>
      <c r="F1674" s="26"/>
      <c r="I1674" s="26"/>
      <c r="J1674" s="26"/>
      <c r="K1674" s="26"/>
      <c r="L1674" s="26"/>
      <c r="M1674" s="26"/>
      <c r="N1674" s="26"/>
      <c r="O1674" s="26"/>
      <c r="S1674" s="26"/>
    </row>
    <row r="1675" spans="5:19" x14ac:dyDescent="0.25">
      <c r="E1675" s="26"/>
      <c r="F1675" s="26"/>
      <c r="I1675" s="26"/>
      <c r="J1675" s="26"/>
      <c r="K1675" s="26"/>
      <c r="L1675" s="26"/>
      <c r="M1675" s="26"/>
      <c r="N1675" s="26"/>
      <c r="O1675" s="26"/>
      <c r="S1675" s="26"/>
    </row>
    <row r="1676" spans="5:19" x14ac:dyDescent="0.25">
      <c r="E1676" s="26"/>
      <c r="F1676" s="26"/>
      <c r="I1676" s="26"/>
      <c r="J1676" s="26"/>
      <c r="K1676" s="26"/>
      <c r="L1676" s="26"/>
      <c r="M1676" s="26"/>
      <c r="N1676" s="26"/>
      <c r="O1676" s="26"/>
      <c r="S1676" s="26"/>
    </row>
    <row r="1677" spans="5:19" x14ac:dyDescent="0.25">
      <c r="E1677" s="26"/>
      <c r="F1677" s="26"/>
      <c r="I1677" s="26"/>
      <c r="J1677" s="26"/>
      <c r="K1677" s="26"/>
      <c r="L1677" s="26"/>
      <c r="M1677" s="26"/>
      <c r="N1677" s="26"/>
      <c r="O1677" s="26"/>
      <c r="S1677" s="26"/>
    </row>
    <row r="1678" spans="5:19" x14ac:dyDescent="0.25">
      <c r="E1678" s="26"/>
      <c r="F1678" s="26"/>
      <c r="I1678" s="26"/>
      <c r="J1678" s="26"/>
      <c r="K1678" s="26"/>
      <c r="L1678" s="26"/>
      <c r="M1678" s="26"/>
      <c r="N1678" s="26"/>
      <c r="O1678" s="26"/>
      <c r="S1678" s="26"/>
    </row>
    <row r="1679" spans="5:19" x14ac:dyDescent="0.25">
      <c r="E1679" s="26"/>
      <c r="F1679" s="26"/>
      <c r="I1679" s="26"/>
      <c r="J1679" s="26"/>
      <c r="K1679" s="26"/>
      <c r="L1679" s="26"/>
      <c r="M1679" s="26"/>
      <c r="N1679" s="26"/>
      <c r="O1679" s="26"/>
      <c r="S1679" s="26"/>
    </row>
    <row r="1680" spans="5:19" x14ac:dyDescent="0.25">
      <c r="E1680" s="26"/>
      <c r="F1680" s="26"/>
      <c r="I1680" s="26"/>
      <c r="J1680" s="26"/>
      <c r="K1680" s="26"/>
      <c r="L1680" s="26"/>
      <c r="M1680" s="26"/>
      <c r="N1680" s="26"/>
      <c r="O1680" s="26"/>
      <c r="S1680" s="26"/>
    </row>
    <row r="1681" spans="5:19" x14ac:dyDescent="0.25">
      <c r="E1681" s="26"/>
      <c r="F1681" s="26"/>
      <c r="I1681" s="26"/>
      <c r="J1681" s="26"/>
      <c r="K1681" s="26"/>
      <c r="L1681" s="26"/>
      <c r="M1681" s="26"/>
      <c r="N1681" s="26"/>
      <c r="O1681" s="26"/>
      <c r="S1681" s="26"/>
    </row>
    <row r="1682" spans="5:19" x14ac:dyDescent="0.25">
      <c r="E1682" s="26"/>
      <c r="F1682" s="26"/>
      <c r="I1682" s="26"/>
      <c r="J1682" s="26"/>
      <c r="K1682" s="26"/>
      <c r="L1682" s="26"/>
      <c r="M1682" s="26"/>
      <c r="N1682" s="26"/>
      <c r="O1682" s="26"/>
      <c r="S1682" s="26"/>
    </row>
    <row r="1683" spans="5:19" x14ac:dyDescent="0.25">
      <c r="E1683" s="26"/>
      <c r="F1683" s="26"/>
      <c r="I1683" s="26"/>
      <c r="J1683" s="26"/>
      <c r="K1683" s="26"/>
      <c r="L1683" s="26"/>
      <c r="M1683" s="26"/>
      <c r="N1683" s="26"/>
      <c r="O1683" s="26"/>
      <c r="S1683" s="26"/>
    </row>
    <row r="1684" spans="5:19" x14ac:dyDescent="0.25">
      <c r="E1684" s="26"/>
      <c r="F1684" s="26"/>
      <c r="I1684" s="26"/>
      <c r="J1684" s="26"/>
      <c r="K1684" s="26"/>
      <c r="L1684" s="26"/>
      <c r="M1684" s="26"/>
      <c r="N1684" s="26"/>
      <c r="O1684" s="26"/>
      <c r="S1684" s="26"/>
    </row>
    <row r="1685" spans="5:19" x14ac:dyDescent="0.25">
      <c r="E1685" s="26"/>
      <c r="F1685" s="26"/>
      <c r="I1685" s="26"/>
      <c r="J1685" s="26"/>
      <c r="K1685" s="26"/>
      <c r="L1685" s="26"/>
      <c r="M1685" s="26"/>
      <c r="N1685" s="26"/>
      <c r="O1685" s="26"/>
      <c r="S1685" s="26"/>
    </row>
    <row r="1686" spans="5:19" x14ac:dyDescent="0.25">
      <c r="E1686" s="26"/>
      <c r="F1686" s="26"/>
      <c r="I1686" s="26"/>
      <c r="J1686" s="26"/>
      <c r="K1686" s="26"/>
      <c r="L1686" s="26"/>
      <c r="M1686" s="26"/>
      <c r="N1686" s="26"/>
      <c r="O1686" s="26"/>
      <c r="S1686" s="26"/>
    </row>
    <row r="1687" spans="5:19" x14ac:dyDescent="0.25">
      <c r="E1687" s="26"/>
      <c r="F1687" s="26"/>
      <c r="I1687" s="26"/>
      <c r="J1687" s="26"/>
      <c r="K1687" s="26"/>
      <c r="L1687" s="26"/>
      <c r="M1687" s="26"/>
      <c r="N1687" s="26"/>
      <c r="O1687" s="26"/>
      <c r="S1687" s="26"/>
    </row>
    <row r="1688" spans="5:19" x14ac:dyDescent="0.25">
      <c r="E1688" s="26"/>
      <c r="F1688" s="26"/>
      <c r="I1688" s="26"/>
      <c r="J1688" s="26"/>
      <c r="K1688" s="26"/>
      <c r="L1688" s="26"/>
      <c r="M1688" s="26"/>
      <c r="N1688" s="26"/>
      <c r="O1688" s="26"/>
      <c r="S1688" s="26"/>
    </row>
    <row r="1689" spans="5:19" x14ac:dyDescent="0.25">
      <c r="E1689" s="26"/>
      <c r="F1689" s="26"/>
      <c r="I1689" s="26"/>
      <c r="J1689" s="26"/>
      <c r="K1689" s="26"/>
      <c r="L1689" s="26"/>
      <c r="M1689" s="26"/>
      <c r="N1689" s="26"/>
      <c r="O1689" s="26"/>
      <c r="S1689" s="26"/>
    </row>
    <row r="1690" spans="5:19" x14ac:dyDescent="0.25">
      <c r="E1690" s="26"/>
      <c r="F1690" s="26"/>
      <c r="I1690" s="26"/>
      <c r="J1690" s="26"/>
      <c r="K1690" s="26"/>
      <c r="L1690" s="26"/>
      <c r="M1690" s="26"/>
      <c r="N1690" s="26"/>
      <c r="O1690" s="26"/>
      <c r="S1690" s="26"/>
    </row>
    <row r="1691" spans="5:19" x14ac:dyDescent="0.25">
      <c r="E1691" s="26"/>
      <c r="F1691" s="26"/>
      <c r="I1691" s="26"/>
      <c r="J1691" s="26"/>
      <c r="K1691" s="26"/>
      <c r="L1691" s="26"/>
      <c r="M1691" s="26"/>
      <c r="N1691" s="26"/>
      <c r="O1691" s="26"/>
      <c r="S1691" s="26"/>
    </row>
    <row r="1692" spans="5:19" x14ac:dyDescent="0.25">
      <c r="E1692" s="26"/>
      <c r="F1692" s="26"/>
      <c r="I1692" s="26"/>
      <c r="J1692" s="26"/>
      <c r="K1692" s="26"/>
      <c r="L1692" s="26"/>
      <c r="M1692" s="26"/>
      <c r="N1692" s="26"/>
      <c r="O1692" s="26"/>
      <c r="S1692" s="26"/>
    </row>
    <row r="1693" spans="5:19" x14ac:dyDescent="0.25">
      <c r="E1693" s="26"/>
      <c r="F1693" s="26"/>
      <c r="I1693" s="26"/>
      <c r="J1693" s="26"/>
      <c r="K1693" s="26"/>
      <c r="L1693" s="26"/>
      <c r="M1693" s="26"/>
      <c r="N1693" s="26"/>
      <c r="O1693" s="26"/>
      <c r="S1693" s="26"/>
    </row>
    <row r="1694" spans="5:19" x14ac:dyDescent="0.25">
      <c r="E1694" s="26"/>
      <c r="F1694" s="26"/>
      <c r="I1694" s="26"/>
      <c r="J1694" s="26"/>
      <c r="K1694" s="26"/>
      <c r="L1694" s="26"/>
      <c r="M1694" s="26"/>
      <c r="N1694" s="26"/>
      <c r="O1694" s="26"/>
      <c r="S1694" s="26"/>
    </row>
    <row r="1695" spans="5:19" x14ac:dyDescent="0.25">
      <c r="E1695" s="26"/>
      <c r="F1695" s="26"/>
      <c r="I1695" s="26"/>
      <c r="J1695" s="26"/>
      <c r="K1695" s="26"/>
      <c r="L1695" s="26"/>
      <c r="M1695" s="26"/>
      <c r="N1695" s="26"/>
      <c r="O1695" s="26"/>
      <c r="S1695" s="26"/>
    </row>
    <row r="1696" spans="5:19" x14ac:dyDescent="0.25">
      <c r="E1696" s="26"/>
      <c r="F1696" s="26"/>
      <c r="I1696" s="26"/>
      <c r="J1696" s="26"/>
      <c r="K1696" s="26"/>
      <c r="L1696" s="26"/>
      <c r="M1696" s="26"/>
      <c r="N1696" s="26"/>
      <c r="O1696" s="26"/>
      <c r="S1696" s="26"/>
    </row>
    <row r="1697" spans="5:19" x14ac:dyDescent="0.25">
      <c r="E1697" s="26"/>
      <c r="F1697" s="26"/>
      <c r="I1697" s="26"/>
      <c r="J1697" s="26"/>
      <c r="K1697" s="26"/>
      <c r="L1697" s="26"/>
      <c r="M1697" s="26"/>
      <c r="N1697" s="26"/>
      <c r="O1697" s="26"/>
      <c r="S1697" s="26"/>
    </row>
    <row r="1698" spans="5:19" x14ac:dyDescent="0.25">
      <c r="E1698" s="26"/>
      <c r="F1698" s="26"/>
      <c r="I1698" s="26"/>
      <c r="J1698" s="26"/>
      <c r="K1698" s="26"/>
      <c r="L1698" s="26"/>
      <c r="M1698" s="26"/>
      <c r="N1698" s="26"/>
      <c r="O1698" s="26"/>
      <c r="S1698" s="26"/>
    </row>
    <row r="1699" spans="5:19" x14ac:dyDescent="0.25">
      <c r="E1699" s="26"/>
      <c r="F1699" s="26"/>
      <c r="I1699" s="26"/>
      <c r="J1699" s="26"/>
      <c r="K1699" s="26"/>
      <c r="L1699" s="26"/>
      <c r="M1699" s="26"/>
      <c r="N1699" s="26"/>
      <c r="O1699" s="26"/>
      <c r="S1699" s="26"/>
    </row>
    <row r="1700" spans="5:19" x14ac:dyDescent="0.25">
      <c r="E1700" s="26"/>
      <c r="F1700" s="26"/>
      <c r="I1700" s="26"/>
      <c r="J1700" s="26"/>
      <c r="K1700" s="26"/>
      <c r="L1700" s="26"/>
      <c r="M1700" s="26"/>
      <c r="N1700" s="26"/>
      <c r="O1700" s="26"/>
      <c r="S1700" s="26"/>
    </row>
    <row r="1701" spans="5:19" x14ac:dyDescent="0.25">
      <c r="E1701" s="26"/>
      <c r="F1701" s="26"/>
      <c r="I1701" s="26"/>
      <c r="J1701" s="26"/>
      <c r="K1701" s="26"/>
      <c r="L1701" s="26"/>
      <c r="M1701" s="26"/>
      <c r="N1701" s="26"/>
      <c r="O1701" s="26"/>
      <c r="S1701" s="26"/>
    </row>
    <row r="1702" spans="5:19" x14ac:dyDescent="0.25">
      <c r="E1702" s="26"/>
      <c r="F1702" s="26"/>
      <c r="I1702" s="26"/>
      <c r="J1702" s="26"/>
      <c r="K1702" s="26"/>
      <c r="L1702" s="26"/>
      <c r="M1702" s="26"/>
      <c r="N1702" s="26"/>
      <c r="O1702" s="26"/>
      <c r="S1702" s="26"/>
    </row>
    <row r="1703" spans="5:19" x14ac:dyDescent="0.25">
      <c r="E1703" s="26"/>
      <c r="F1703" s="26"/>
      <c r="I1703" s="26"/>
      <c r="J1703" s="26"/>
      <c r="K1703" s="26"/>
      <c r="L1703" s="26"/>
      <c r="M1703" s="26"/>
      <c r="N1703" s="26"/>
      <c r="O1703" s="26"/>
      <c r="S1703" s="26"/>
    </row>
    <row r="1704" spans="5:19" x14ac:dyDescent="0.25">
      <c r="E1704" s="26"/>
      <c r="F1704" s="26"/>
      <c r="I1704" s="26"/>
      <c r="J1704" s="26"/>
      <c r="K1704" s="26"/>
      <c r="L1704" s="26"/>
      <c r="M1704" s="26"/>
      <c r="N1704" s="26"/>
      <c r="O1704" s="26"/>
      <c r="S1704" s="26"/>
    </row>
    <row r="1705" spans="5:19" x14ac:dyDescent="0.25">
      <c r="E1705" s="26"/>
      <c r="F1705" s="26"/>
      <c r="I1705" s="26"/>
      <c r="J1705" s="26"/>
      <c r="K1705" s="26"/>
      <c r="L1705" s="26"/>
      <c r="M1705" s="26"/>
      <c r="N1705" s="26"/>
      <c r="O1705" s="26"/>
      <c r="S1705" s="26"/>
    </row>
    <row r="1706" spans="5:19" x14ac:dyDescent="0.25">
      <c r="E1706" s="26"/>
      <c r="F1706" s="26"/>
      <c r="I1706" s="26"/>
      <c r="J1706" s="26"/>
      <c r="K1706" s="26"/>
      <c r="L1706" s="26"/>
      <c r="M1706" s="26"/>
      <c r="N1706" s="26"/>
      <c r="O1706" s="26"/>
      <c r="S1706" s="26"/>
    </row>
    <row r="1707" spans="5:19" x14ac:dyDescent="0.25">
      <c r="E1707" s="26"/>
      <c r="F1707" s="26"/>
      <c r="I1707" s="26"/>
      <c r="J1707" s="26"/>
      <c r="K1707" s="26"/>
      <c r="L1707" s="26"/>
      <c r="M1707" s="26"/>
      <c r="N1707" s="26"/>
      <c r="O1707" s="26"/>
      <c r="S1707" s="26"/>
    </row>
    <row r="1708" spans="5:19" x14ac:dyDescent="0.25">
      <c r="E1708" s="26"/>
      <c r="F1708" s="26"/>
      <c r="I1708" s="26"/>
      <c r="J1708" s="26"/>
      <c r="K1708" s="26"/>
      <c r="L1708" s="26"/>
      <c r="M1708" s="26"/>
      <c r="N1708" s="26"/>
      <c r="O1708" s="26"/>
      <c r="S1708" s="26"/>
    </row>
    <row r="1709" spans="5:19" x14ac:dyDescent="0.25">
      <c r="E1709" s="26"/>
      <c r="F1709" s="26"/>
      <c r="I1709" s="26"/>
      <c r="J1709" s="26"/>
      <c r="K1709" s="26"/>
      <c r="L1709" s="26"/>
      <c r="M1709" s="26"/>
      <c r="N1709" s="26"/>
      <c r="O1709" s="26"/>
      <c r="S1709" s="26"/>
    </row>
    <row r="1710" spans="5:19" x14ac:dyDescent="0.25">
      <c r="E1710" s="26"/>
      <c r="F1710" s="26"/>
      <c r="I1710" s="26"/>
      <c r="J1710" s="26"/>
      <c r="K1710" s="26"/>
      <c r="L1710" s="26"/>
      <c r="M1710" s="26"/>
      <c r="N1710" s="26"/>
      <c r="O1710" s="26"/>
      <c r="S1710" s="26"/>
    </row>
    <row r="1711" spans="5:19" x14ac:dyDescent="0.25">
      <c r="E1711" s="26"/>
      <c r="F1711" s="26"/>
      <c r="I1711" s="26"/>
      <c r="J1711" s="26"/>
      <c r="K1711" s="26"/>
      <c r="L1711" s="26"/>
      <c r="M1711" s="26"/>
      <c r="N1711" s="26"/>
      <c r="O1711" s="26"/>
      <c r="S1711" s="26"/>
    </row>
    <row r="1712" spans="5:19" x14ac:dyDescent="0.25">
      <c r="E1712" s="26"/>
      <c r="F1712" s="26"/>
      <c r="I1712" s="26"/>
      <c r="J1712" s="26"/>
      <c r="K1712" s="26"/>
      <c r="L1712" s="26"/>
      <c r="M1712" s="26"/>
      <c r="N1712" s="26"/>
      <c r="O1712" s="26"/>
      <c r="S1712" s="26"/>
    </row>
    <row r="1713" spans="5:19" x14ac:dyDescent="0.25">
      <c r="E1713" s="26"/>
      <c r="F1713" s="26"/>
      <c r="I1713" s="26"/>
      <c r="J1713" s="26"/>
      <c r="K1713" s="26"/>
      <c r="L1713" s="26"/>
      <c r="M1713" s="26"/>
      <c r="N1713" s="26"/>
      <c r="O1713" s="26"/>
      <c r="S1713" s="26"/>
    </row>
    <row r="1714" spans="5:19" x14ac:dyDescent="0.25">
      <c r="E1714" s="26"/>
      <c r="F1714" s="26"/>
      <c r="I1714" s="26"/>
      <c r="J1714" s="26"/>
      <c r="K1714" s="26"/>
      <c r="L1714" s="26"/>
      <c r="M1714" s="26"/>
      <c r="N1714" s="26"/>
      <c r="O1714" s="26"/>
      <c r="S1714" s="26"/>
    </row>
    <row r="1715" spans="5:19" x14ac:dyDescent="0.25">
      <c r="E1715" s="26"/>
      <c r="F1715" s="26"/>
      <c r="I1715" s="26"/>
      <c r="J1715" s="26"/>
      <c r="K1715" s="26"/>
      <c r="L1715" s="26"/>
      <c r="M1715" s="26"/>
      <c r="N1715" s="26"/>
      <c r="O1715" s="26"/>
      <c r="S1715" s="26"/>
    </row>
    <row r="1716" spans="5:19" x14ac:dyDescent="0.25">
      <c r="E1716" s="26"/>
      <c r="F1716" s="26"/>
      <c r="I1716" s="26"/>
      <c r="J1716" s="26"/>
      <c r="K1716" s="26"/>
      <c r="L1716" s="26"/>
      <c r="M1716" s="26"/>
      <c r="N1716" s="26"/>
      <c r="O1716" s="26"/>
      <c r="S1716" s="26"/>
    </row>
    <row r="1717" spans="5:19" x14ac:dyDescent="0.25">
      <c r="E1717" s="26"/>
      <c r="F1717" s="26"/>
      <c r="I1717" s="26"/>
      <c r="J1717" s="26"/>
      <c r="K1717" s="26"/>
      <c r="L1717" s="26"/>
      <c r="M1717" s="26"/>
      <c r="N1717" s="26"/>
      <c r="O1717" s="26"/>
      <c r="S1717" s="26"/>
    </row>
  </sheetData>
  <autoFilter ref="A1:S1584" xr:uid="{F0A130E0-5945-430D-8752-0E32543F54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Query</vt:lpstr>
      <vt:lpstr>Customer LTV</vt:lpstr>
      <vt:lpstr>Customer LTV by Plan</vt:lpstr>
      <vt:lpstr>Customer LTV by Industry</vt:lpstr>
      <vt:lpstr>Customer LTV by Channel</vt:lpstr>
      <vt:lpstr>CAC to LTV by Channel</vt:lpstr>
      <vt:lpstr>orders</vt:lpstr>
      <vt:lpstr>customers</vt:lpstr>
      <vt:lpstr>subscriptions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Ahmad</dc:creator>
  <cp:lastModifiedBy>Arman Ahmad</cp:lastModifiedBy>
  <dcterms:created xsi:type="dcterms:W3CDTF">2025-04-23T21:50:56Z</dcterms:created>
  <dcterms:modified xsi:type="dcterms:W3CDTF">2025-04-28T03:35:25Z</dcterms:modified>
</cp:coreProperties>
</file>