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9.xml" ContentType="application/vnd.openxmlformats-officedocument.spreadsheetml.comments+xml"/>
  <Override PartName="/xl/threadedComments/threadedComment1.xml" ContentType="application/vnd.ms-excel.threadedcomments+xml"/>
  <Override PartName="/xl/comments10.xml" ContentType="application/vnd.openxmlformats-officedocument.spreadsheetml.comments+xml"/>
  <Override PartName="/xl/threadedComments/threadedComment2.xml" ContentType="application/vnd.ms-excel.threadedcomments+xml"/>
  <Override PartName="/xl/comments11.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https://netorgft2351095.sharepoint.com/sites/SustainQualityBrasil/Shared Documents/03 Projetos/03.6 SQ Impact/00 SQ Impact Tool/01 Carbon Emissions tool/Hamza PPH/"/>
    </mc:Choice>
  </mc:AlternateContent>
  <xr:revisionPtr revIDLastSave="7" documentId="8_{FBC01494-8E85-5D40-9411-35560165E117}" xr6:coauthVersionLast="47" xr6:coauthVersionMax="47" xr10:uidLastSave="{C0E48C2A-11A0-A54E-AD97-11B3B692311B}"/>
  <bookViews>
    <workbookView xWindow="-76800" yWindow="-8920" windowWidth="38400" windowHeight="21600" activeTab="17" xr2:uid="{00000000-000D-0000-FFFF-FFFF00000000}"/>
  </bookViews>
  <sheets>
    <sheet name="General Info" sheetId="19" r:id="rId1"/>
    <sheet name="Assessment Scope" sheetId="47" r:id="rId2"/>
    <sheet name="Energy" sheetId="1" state="hidden" r:id="rId3"/>
    <sheet name="Water" sheetId="14" state="hidden" r:id="rId4"/>
    <sheet name="Waste " sheetId="15" state="hidden" r:id="rId5"/>
    <sheet name="Business &amp; Staff Travel" sheetId="8" state="hidden" r:id="rId6"/>
    <sheet name="Refrigerants" sheetId="33" state="hidden" r:id="rId7"/>
    <sheet name="Hotel Stay" sheetId="51" state="hidden" r:id="rId8"/>
    <sheet name="Working from Home" sheetId="52" state="hidden" r:id="rId9"/>
    <sheet name="Material Use" sheetId="53" state="hidden" r:id="rId10"/>
    <sheet name="Elements Tab Energy..." sheetId="61" state="hidden" r:id="rId11"/>
    <sheet name="Carbon Reduction Plan" sheetId="41" state="hidden" r:id="rId12"/>
    <sheet name="BREEAM IN USE Part 2" sheetId="35" state="hidden" r:id="rId13"/>
    <sheet name="Eco Audit action plan" sheetId="50" state="hidden" r:id="rId14"/>
    <sheet name="Offset - live projects" sheetId="60" state="hidden" r:id="rId15"/>
    <sheet name="2024 Results Graphs" sheetId="25" r:id="rId16"/>
    <sheet name="Carbon Reduction Plan Report" sheetId="58" state="hidden" r:id="rId17"/>
    <sheet name="1 Conversion Factor UK SQ" sheetId="28" r:id="rId18"/>
    <sheet name="2 Input data Summary SQ" sheetId="49" r:id="rId19"/>
    <sheet name="1x2 Carbon Emissions KgCO2e SQ" sheetId="27" r:id="rId20"/>
    <sheet name="Catering data input" sheetId="59" state="hidden" r:id="rId21"/>
    <sheet name="Final Report" sheetId="39" state="hidden" r:id="rId22"/>
    <sheet name="CIBSE BENCHMARK" sheetId="40" state="hidden" r:id="rId23"/>
    <sheet name="EDGE" sheetId="56" state="hidden" r:id="rId24"/>
    <sheet name="FIT WELL" sheetId="55" state="hidden" r:id="rId25"/>
    <sheet name="Science Based Targets " sheetId="54" state="hidden" r:id="rId26"/>
    <sheet name="Paper Mass Calcs" sheetId="31" state="hidden" r:id="rId27"/>
    <sheet name="SASB, SFDR" sheetId="48" state="hidden" r:id="rId28"/>
    <sheet name="European Legislation " sheetId="45" state="hidden" r:id="rId29"/>
    <sheet name="Eco Audit Questions" sheetId="43" state="hidden" r:id="rId30"/>
    <sheet name="Eco Church" sheetId="44" state="hidden" r:id="rId31"/>
    <sheet name="Conversion Factor country 1..." sheetId="37" state="hidden" r:id="rId32"/>
    <sheet name="CREEEM" sheetId="38" state="hidden" r:id="rId33"/>
    <sheet name="NABERS EQUIVALENT " sheetId="36" state="hidden" r:id="rId34"/>
    <sheet name="Waste Mass calcs &amp; miles to km" sheetId="30" state="hidden" r:id="rId35"/>
    <sheet name="GRI Carbon Emissions Criteria" sheetId="32" state="hidden" r:id="rId36"/>
    <sheet name="How to use the tool checklists" sheetId="42" state="hidden" r:id="rId37"/>
  </sheets>
  <definedNames>
    <definedName name="_ftnref3" localSheetId="16">'Carbon Reduction Plan Report'!$A$64</definedName>
    <definedName name="OLE_LINK2" localSheetId="15">'2024 Results Graphs'!#REF!</definedName>
    <definedName name="OLE_LINK3" localSheetId="15">'2024 Results Graphs'!#REF!</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1" i="25" l="1"/>
  <c r="E209" i="25"/>
  <c r="D209" i="25"/>
  <c r="C209" i="25"/>
  <c r="B202" i="25"/>
  <c r="E200" i="25"/>
  <c r="D200" i="25"/>
  <c r="C200" i="25"/>
  <c r="B200" i="25"/>
  <c r="B195" i="25"/>
  <c r="E193" i="25"/>
  <c r="D193" i="25"/>
  <c r="C193" i="25"/>
  <c r="B193" i="25"/>
  <c r="B188" i="25"/>
  <c r="E186" i="25"/>
  <c r="D186" i="25"/>
  <c r="C186" i="25"/>
  <c r="B186" i="25"/>
  <c r="B43" i="25"/>
  <c r="F8" i="25"/>
  <c r="D8" i="25"/>
  <c r="B8" i="25"/>
  <c r="I27" i="25"/>
  <c r="H27" i="25"/>
  <c r="G27" i="25"/>
  <c r="F27" i="25"/>
  <c r="E27" i="25"/>
  <c r="D27" i="25"/>
  <c r="C27" i="25"/>
  <c r="B27" i="25"/>
  <c r="F81" i="25"/>
  <c r="F82" i="25"/>
  <c r="F83" i="25"/>
  <c r="F84" i="25"/>
  <c r="F52" i="25"/>
  <c r="F53" i="25"/>
  <c r="F54" i="25"/>
  <c r="F55" i="25"/>
  <c r="F60" i="25" s="1"/>
  <c r="F56" i="25"/>
  <c r="F57" i="25"/>
  <c r="F58" i="25"/>
  <c r="F59" i="25"/>
  <c r="I11" i="27"/>
  <c r="I12" i="27"/>
  <c r="I13" i="27"/>
  <c r="I14" i="27"/>
  <c r="I15" i="27"/>
  <c r="I16" i="27"/>
  <c r="I17" i="27"/>
  <c r="I18" i="27"/>
  <c r="I19" i="27"/>
  <c r="I20" i="27"/>
  <c r="I21" i="27"/>
  <c r="I22" i="27"/>
  <c r="I23" i="27"/>
  <c r="I24" i="27"/>
  <c r="I25" i="27"/>
  <c r="I26" i="27"/>
  <c r="I27" i="27"/>
  <c r="I28" i="27"/>
  <c r="I29" i="27"/>
  <c r="I30" i="27"/>
  <c r="I31" i="27"/>
  <c r="I32" i="27"/>
  <c r="I33" i="27"/>
  <c r="I34" i="27"/>
  <c r="I35" i="27"/>
  <c r="I36" i="27"/>
  <c r="I37" i="27"/>
  <c r="I38" i="27"/>
  <c r="I39" i="27"/>
  <c r="I40" i="27"/>
  <c r="I41" i="27"/>
  <c r="I42" i="27"/>
  <c r="I43" i="27"/>
  <c r="I44" i="27"/>
  <c r="I45" i="27"/>
  <c r="I46" i="27"/>
  <c r="I47" i="27"/>
  <c r="I48" i="27"/>
  <c r="I49" i="27"/>
  <c r="I50" i="27"/>
  <c r="I51" i="27"/>
  <c r="I52" i="27"/>
  <c r="I53" i="27"/>
  <c r="I54" i="27"/>
  <c r="I55" i="27"/>
  <c r="I56" i="27"/>
  <c r="I57" i="27"/>
  <c r="I58" i="27"/>
  <c r="I59" i="27"/>
  <c r="I60" i="27"/>
  <c r="I61" i="27"/>
  <c r="I62" i="27"/>
  <c r="I63" i="27"/>
  <c r="I64" i="27"/>
  <c r="I65" i="27"/>
  <c r="I66" i="27"/>
  <c r="I67" i="27"/>
  <c r="I68" i="27"/>
  <c r="I69" i="27"/>
  <c r="I70" i="27"/>
  <c r="I71" i="27"/>
  <c r="I72" i="27"/>
  <c r="I73" i="27"/>
  <c r="I74" i="27"/>
  <c r="I75" i="27"/>
  <c r="I76" i="27"/>
  <c r="I77" i="27"/>
  <c r="I78" i="27"/>
  <c r="I79" i="27"/>
  <c r="I80" i="27"/>
  <c r="I81" i="27"/>
  <c r="I82" i="27"/>
  <c r="I83" i="27"/>
  <c r="I84" i="27"/>
  <c r="I85" i="27"/>
  <c r="I86" i="27"/>
  <c r="I87" i="27"/>
  <c r="I88" i="27"/>
  <c r="I89" i="27"/>
  <c r="I90" i="27"/>
  <c r="I91" i="27"/>
  <c r="I92" i="27"/>
  <c r="I93" i="27"/>
  <c r="I94" i="27"/>
  <c r="I95" i="27"/>
  <c r="I96" i="27"/>
  <c r="I97" i="27"/>
  <c r="I98" i="27"/>
  <c r="I99" i="27"/>
  <c r="I100" i="27"/>
  <c r="I101" i="27"/>
  <c r="I102" i="27"/>
  <c r="I103" i="27"/>
  <c r="I104" i="27"/>
  <c r="I105" i="27"/>
  <c r="I106" i="27"/>
  <c r="I107" i="27"/>
  <c r="I108" i="27"/>
  <c r="I109" i="27"/>
  <c r="I110" i="27"/>
  <c r="I111" i="27"/>
  <c r="I112" i="27"/>
  <c r="I113" i="27"/>
  <c r="I114" i="27"/>
  <c r="I115" i="27"/>
  <c r="I116" i="27"/>
  <c r="I117" i="27"/>
  <c r="I118" i="27"/>
  <c r="I119" i="27"/>
  <c r="I120" i="27"/>
  <c r="I121" i="27"/>
  <c r="I122" i="27"/>
  <c r="I123" i="27"/>
  <c r="I124" i="27"/>
  <c r="I125" i="27"/>
  <c r="I126" i="27"/>
  <c r="I127" i="27"/>
  <c r="I128" i="27"/>
  <c r="I129" i="27"/>
  <c r="I130" i="27"/>
  <c r="I131" i="27"/>
  <c r="I132" i="27"/>
  <c r="I133" i="27"/>
  <c r="I134" i="27"/>
  <c r="I135" i="27"/>
  <c r="I136" i="27"/>
  <c r="I137" i="27"/>
  <c r="I138" i="27"/>
  <c r="I139" i="27"/>
  <c r="I140" i="27"/>
  <c r="I141" i="27"/>
  <c r="I142" i="27"/>
  <c r="I143" i="27"/>
  <c r="I144" i="27"/>
  <c r="I145" i="27"/>
  <c r="I146" i="27"/>
  <c r="I147" i="27"/>
  <c r="I148" i="27"/>
  <c r="I149" i="27"/>
  <c r="I150" i="27"/>
  <c r="I151" i="27"/>
  <c r="I152" i="27"/>
  <c r="I153" i="27"/>
  <c r="I154" i="27"/>
  <c r="I155" i="27"/>
  <c r="I156" i="27"/>
  <c r="I157" i="27"/>
  <c r="I158" i="27"/>
  <c r="I159" i="27"/>
  <c r="I160" i="27"/>
  <c r="I161" i="27"/>
  <c r="I162" i="27"/>
  <c r="I163" i="27"/>
  <c r="I164" i="27"/>
  <c r="I165" i="27"/>
  <c r="I166" i="27"/>
  <c r="I167" i="27"/>
  <c r="I168" i="27"/>
  <c r="I169" i="27"/>
  <c r="I170" i="27"/>
  <c r="I171" i="27"/>
  <c r="I172" i="27"/>
  <c r="I173" i="27"/>
  <c r="I174" i="27"/>
  <c r="I175" i="27"/>
  <c r="I176" i="27"/>
  <c r="H4" i="27"/>
  <c r="H5" i="27"/>
  <c r="H6" i="27"/>
  <c r="H7" i="27"/>
  <c r="H8" i="27"/>
  <c r="H9" i="27"/>
  <c r="H10" i="27"/>
  <c r="H11" i="27"/>
  <c r="H12" i="27"/>
  <c r="H13" i="27"/>
  <c r="H14" i="27"/>
  <c r="H15" i="27"/>
  <c r="H16" i="27"/>
  <c r="H17" i="27"/>
  <c r="H18" i="27"/>
  <c r="H19" i="27"/>
  <c r="H20" i="27"/>
  <c r="H21" i="27"/>
  <c r="H22" i="27"/>
  <c r="H23" i="27"/>
  <c r="H24" i="27"/>
  <c r="H25" i="27"/>
  <c r="H26" i="27"/>
  <c r="H27" i="27"/>
  <c r="H28" i="27"/>
  <c r="H29" i="27"/>
  <c r="H30" i="27"/>
  <c r="H31" i="27"/>
  <c r="H32" i="27"/>
  <c r="H33" i="27"/>
  <c r="H34" i="27"/>
  <c r="H35" i="27"/>
  <c r="H36" i="27"/>
  <c r="H37" i="27"/>
  <c r="H38" i="27"/>
  <c r="H39" i="27"/>
  <c r="H40" i="27"/>
  <c r="H41" i="27"/>
  <c r="H42" i="27"/>
  <c r="H43" i="27"/>
  <c r="H44" i="27"/>
  <c r="H45" i="27"/>
  <c r="H46" i="27"/>
  <c r="H47" i="27"/>
  <c r="H48" i="27"/>
  <c r="H49" i="27"/>
  <c r="H50" i="27"/>
  <c r="H51" i="27"/>
  <c r="H52" i="27"/>
  <c r="H53" i="27"/>
  <c r="H54" i="27"/>
  <c r="H55" i="27"/>
  <c r="H56" i="27"/>
  <c r="H57" i="27"/>
  <c r="H58" i="27"/>
  <c r="H59" i="27"/>
  <c r="H60" i="27"/>
  <c r="H61" i="27"/>
  <c r="H62" i="27"/>
  <c r="H63" i="27"/>
  <c r="H64" i="27"/>
  <c r="H65" i="27"/>
  <c r="H66" i="27"/>
  <c r="H67" i="27"/>
  <c r="H68" i="27"/>
  <c r="H69" i="27"/>
  <c r="H70" i="27"/>
  <c r="H71" i="27"/>
  <c r="H72" i="27"/>
  <c r="H73" i="27"/>
  <c r="H74" i="27"/>
  <c r="H75" i="27"/>
  <c r="H76" i="27"/>
  <c r="H77" i="27"/>
  <c r="H78" i="27"/>
  <c r="H79" i="27"/>
  <c r="H80" i="27"/>
  <c r="H81" i="27"/>
  <c r="H82" i="27"/>
  <c r="H83" i="27"/>
  <c r="H84" i="27"/>
  <c r="H85" i="27"/>
  <c r="H86" i="27"/>
  <c r="H87" i="27"/>
  <c r="H88" i="27"/>
  <c r="H89" i="27"/>
  <c r="H90" i="27"/>
  <c r="H91" i="27"/>
  <c r="H92" i="27"/>
  <c r="H93" i="27"/>
  <c r="H94" i="27"/>
  <c r="H95" i="27"/>
  <c r="H96" i="27"/>
  <c r="H97" i="27"/>
  <c r="H98" i="27"/>
  <c r="H99" i="27"/>
  <c r="H100" i="27"/>
  <c r="H101" i="27"/>
  <c r="H102" i="27"/>
  <c r="H103" i="27"/>
  <c r="H104" i="27"/>
  <c r="H105" i="27"/>
  <c r="H106" i="27"/>
  <c r="H107" i="27"/>
  <c r="H108" i="27"/>
  <c r="H109" i="27"/>
  <c r="H110" i="27"/>
  <c r="H111" i="27"/>
  <c r="H112" i="27"/>
  <c r="H113" i="27"/>
  <c r="H114" i="27"/>
  <c r="H115" i="27"/>
  <c r="H116" i="27"/>
  <c r="H117" i="27"/>
  <c r="H118" i="27"/>
  <c r="H119" i="27"/>
  <c r="H120" i="27"/>
  <c r="H121" i="27"/>
  <c r="H122" i="27"/>
  <c r="H123" i="27"/>
  <c r="H124" i="27"/>
  <c r="H125" i="27"/>
  <c r="H126" i="27"/>
  <c r="H127" i="27"/>
  <c r="H128" i="27"/>
  <c r="H129" i="27"/>
  <c r="H130" i="27"/>
  <c r="H131" i="27"/>
  <c r="H132" i="27"/>
  <c r="H133" i="27"/>
  <c r="H134" i="27"/>
  <c r="H135" i="27"/>
  <c r="H136" i="27"/>
  <c r="H137" i="27"/>
  <c r="H138" i="27"/>
  <c r="H139" i="27"/>
  <c r="H140" i="27"/>
  <c r="H141" i="27"/>
  <c r="H142" i="27"/>
  <c r="H143" i="27"/>
  <c r="H144" i="27"/>
  <c r="H145" i="27"/>
  <c r="H146" i="27"/>
  <c r="H147" i="27"/>
  <c r="H148" i="27"/>
  <c r="H149" i="27"/>
  <c r="H150" i="27"/>
  <c r="H151" i="27"/>
  <c r="H152" i="27"/>
  <c r="H153" i="27"/>
  <c r="H154" i="27"/>
  <c r="H155" i="27"/>
  <c r="H156" i="27"/>
  <c r="H157" i="27"/>
  <c r="H158" i="27"/>
  <c r="H159" i="27"/>
  <c r="H160" i="27"/>
  <c r="H161" i="27"/>
  <c r="H162" i="27"/>
  <c r="H163" i="27"/>
  <c r="H165" i="27"/>
  <c r="H166" i="27"/>
  <c r="H167" i="27"/>
  <c r="H168" i="27"/>
  <c r="H169" i="27"/>
  <c r="H170" i="27"/>
  <c r="H171" i="27"/>
  <c r="H172" i="27"/>
  <c r="H173" i="27"/>
  <c r="H174" i="27"/>
  <c r="H175" i="27"/>
  <c r="H176" i="27"/>
  <c r="G4" i="27"/>
  <c r="G5" i="27"/>
  <c r="G6" i="27"/>
  <c r="G7" i="27"/>
  <c r="G8" i="27"/>
  <c r="G9" i="27"/>
  <c r="G10" i="27"/>
  <c r="G11" i="27"/>
  <c r="G12" i="27"/>
  <c r="G13" i="27"/>
  <c r="G14" i="27"/>
  <c r="G15" i="27"/>
  <c r="G16" i="27"/>
  <c r="G17" i="27"/>
  <c r="G18" i="27"/>
  <c r="G19" i="27"/>
  <c r="G20" i="27"/>
  <c r="G21" i="27"/>
  <c r="G22" i="27"/>
  <c r="G23" i="27"/>
  <c r="G24" i="27"/>
  <c r="G25" i="27"/>
  <c r="G26" i="27"/>
  <c r="G27" i="27"/>
  <c r="G28" i="27"/>
  <c r="G29" i="27"/>
  <c r="G30" i="27"/>
  <c r="G31" i="27"/>
  <c r="G32" i="27"/>
  <c r="G33" i="27"/>
  <c r="G34" i="27"/>
  <c r="G35" i="27"/>
  <c r="G36" i="27"/>
  <c r="G37" i="27"/>
  <c r="G38" i="27"/>
  <c r="G39" i="27"/>
  <c r="G40" i="27"/>
  <c r="G41" i="27"/>
  <c r="G42" i="27"/>
  <c r="G43" i="27"/>
  <c r="G44" i="27"/>
  <c r="G45" i="27"/>
  <c r="G46" i="27"/>
  <c r="G47" i="27"/>
  <c r="G48" i="27"/>
  <c r="G49" i="27"/>
  <c r="G50" i="27"/>
  <c r="G51" i="27"/>
  <c r="G52" i="27"/>
  <c r="G53" i="27"/>
  <c r="G54" i="27"/>
  <c r="G55" i="27"/>
  <c r="G56" i="27"/>
  <c r="G57" i="27"/>
  <c r="G58" i="27"/>
  <c r="G59" i="27"/>
  <c r="G60" i="27"/>
  <c r="G61" i="27"/>
  <c r="G62" i="27"/>
  <c r="G63" i="27"/>
  <c r="G64" i="27"/>
  <c r="G65" i="27"/>
  <c r="G66" i="27"/>
  <c r="G67" i="27"/>
  <c r="G68" i="27"/>
  <c r="G69" i="27"/>
  <c r="G70" i="27"/>
  <c r="G71" i="27"/>
  <c r="G72" i="27"/>
  <c r="G73" i="27"/>
  <c r="G74" i="27"/>
  <c r="G75" i="27"/>
  <c r="G76" i="27"/>
  <c r="G77" i="27"/>
  <c r="G78" i="27"/>
  <c r="G79" i="27"/>
  <c r="G80" i="27"/>
  <c r="G81" i="27"/>
  <c r="G82" i="27"/>
  <c r="G83" i="27"/>
  <c r="G84" i="27"/>
  <c r="G85" i="27"/>
  <c r="G86" i="27"/>
  <c r="G87" i="27"/>
  <c r="G88" i="27"/>
  <c r="G89" i="27"/>
  <c r="G90" i="27"/>
  <c r="G91" i="27"/>
  <c r="G92" i="27"/>
  <c r="G93" i="27"/>
  <c r="G94" i="27"/>
  <c r="G95" i="27"/>
  <c r="G96" i="27"/>
  <c r="G97" i="27"/>
  <c r="G98" i="27"/>
  <c r="G99" i="27"/>
  <c r="G100" i="27"/>
  <c r="G101" i="27"/>
  <c r="G102" i="27"/>
  <c r="G103" i="27"/>
  <c r="G104" i="27"/>
  <c r="G105" i="27"/>
  <c r="G106" i="27"/>
  <c r="G107" i="27"/>
  <c r="G108" i="27"/>
  <c r="G109" i="27"/>
  <c r="G110" i="27"/>
  <c r="G111" i="27"/>
  <c r="G112" i="27"/>
  <c r="G113" i="27"/>
  <c r="G114" i="27"/>
  <c r="G115" i="27"/>
  <c r="G116" i="27"/>
  <c r="G117" i="27"/>
  <c r="G118" i="27"/>
  <c r="G119" i="27"/>
  <c r="G120" i="27"/>
  <c r="G121" i="27"/>
  <c r="G122" i="27"/>
  <c r="G123" i="27"/>
  <c r="G124" i="27"/>
  <c r="G125" i="27"/>
  <c r="G126" i="27"/>
  <c r="G127" i="27"/>
  <c r="G128" i="27"/>
  <c r="G129" i="27"/>
  <c r="G130" i="27"/>
  <c r="G131" i="27"/>
  <c r="G132" i="27"/>
  <c r="G133" i="27"/>
  <c r="G134" i="27"/>
  <c r="G135" i="27"/>
  <c r="G136" i="27"/>
  <c r="G137" i="27"/>
  <c r="G138" i="27"/>
  <c r="G139" i="27"/>
  <c r="G140" i="27"/>
  <c r="G141" i="27"/>
  <c r="G142" i="27"/>
  <c r="G143" i="27"/>
  <c r="G144" i="27"/>
  <c r="G145" i="27"/>
  <c r="G146" i="27"/>
  <c r="G147" i="27"/>
  <c r="G148" i="27"/>
  <c r="G149" i="27"/>
  <c r="G150" i="27"/>
  <c r="G151" i="27"/>
  <c r="G152" i="27"/>
  <c r="G153" i="27"/>
  <c r="G154" i="27"/>
  <c r="G155" i="27"/>
  <c r="G156" i="27"/>
  <c r="G157" i="27"/>
  <c r="G158" i="27"/>
  <c r="G159" i="27"/>
  <c r="G160" i="27"/>
  <c r="G161" i="27"/>
  <c r="G162" i="27"/>
  <c r="G163" i="27"/>
  <c r="G164" i="27"/>
  <c r="G165" i="27"/>
  <c r="G166" i="27"/>
  <c r="G167" i="27"/>
  <c r="G168" i="27"/>
  <c r="G169" i="27"/>
  <c r="G170" i="27"/>
  <c r="G171" i="27"/>
  <c r="G172" i="27"/>
  <c r="G173" i="27"/>
  <c r="G174" i="27"/>
  <c r="G175" i="27"/>
  <c r="G176" i="27"/>
  <c r="F4" i="27"/>
  <c r="F5" i="27"/>
  <c r="F6" i="27"/>
  <c r="F7" i="27"/>
  <c r="F8" i="27"/>
  <c r="F9" i="27"/>
  <c r="F10" i="27"/>
  <c r="F11" i="27"/>
  <c r="F12" i="27"/>
  <c r="F13" i="27"/>
  <c r="F14" i="27"/>
  <c r="F15" i="27"/>
  <c r="F16" i="27"/>
  <c r="F17" i="27"/>
  <c r="F18" i="27"/>
  <c r="F19" i="27"/>
  <c r="F20" i="27"/>
  <c r="F21" i="27"/>
  <c r="F22" i="27"/>
  <c r="F23" i="27"/>
  <c r="F24" i="27"/>
  <c r="F25" i="27"/>
  <c r="F26" i="27"/>
  <c r="F27" i="27"/>
  <c r="F28" i="27"/>
  <c r="F29" i="27"/>
  <c r="F30" i="27"/>
  <c r="F31" i="27"/>
  <c r="F32" i="27"/>
  <c r="F33" i="27"/>
  <c r="F34" i="27"/>
  <c r="F35" i="27"/>
  <c r="F36" i="27"/>
  <c r="F37" i="27"/>
  <c r="F38" i="27"/>
  <c r="F39" i="27"/>
  <c r="F40" i="27"/>
  <c r="F41" i="27"/>
  <c r="F42" i="27"/>
  <c r="F43" i="27"/>
  <c r="F44" i="27"/>
  <c r="F45" i="27"/>
  <c r="F46" i="27"/>
  <c r="F47" i="27"/>
  <c r="F48" i="27"/>
  <c r="F49" i="27"/>
  <c r="F50" i="27"/>
  <c r="F51" i="27"/>
  <c r="F52" i="27"/>
  <c r="F53" i="27"/>
  <c r="F54" i="27"/>
  <c r="F55" i="27"/>
  <c r="F56" i="27"/>
  <c r="F57" i="27"/>
  <c r="F58" i="27"/>
  <c r="F59" i="27"/>
  <c r="F60" i="27"/>
  <c r="F61" i="27"/>
  <c r="F62" i="27"/>
  <c r="F63" i="27"/>
  <c r="F64" i="27"/>
  <c r="F65" i="27"/>
  <c r="F66" i="27"/>
  <c r="F67" i="27"/>
  <c r="F68" i="27"/>
  <c r="F69" i="27"/>
  <c r="F70" i="27"/>
  <c r="F71" i="27"/>
  <c r="F72" i="27"/>
  <c r="F73" i="27"/>
  <c r="F74" i="27"/>
  <c r="F75" i="27"/>
  <c r="F76" i="27"/>
  <c r="F77" i="27"/>
  <c r="F78" i="27"/>
  <c r="F79" i="27"/>
  <c r="F80" i="27"/>
  <c r="F81" i="27"/>
  <c r="F82" i="27"/>
  <c r="F83" i="27"/>
  <c r="F84" i="27"/>
  <c r="F85" i="27"/>
  <c r="F86" i="27"/>
  <c r="F87" i="27"/>
  <c r="F88" i="27"/>
  <c r="F89" i="27"/>
  <c r="F90" i="27"/>
  <c r="F91" i="27"/>
  <c r="F92" i="27"/>
  <c r="F93" i="27"/>
  <c r="F94" i="27"/>
  <c r="F95" i="27"/>
  <c r="F96" i="27"/>
  <c r="F97" i="27"/>
  <c r="F98" i="27"/>
  <c r="F99" i="27"/>
  <c r="F100" i="27"/>
  <c r="F101" i="27"/>
  <c r="F102" i="27"/>
  <c r="F103" i="27"/>
  <c r="F104" i="27"/>
  <c r="F105" i="27"/>
  <c r="F106" i="27"/>
  <c r="F107" i="27"/>
  <c r="F108" i="27"/>
  <c r="F109" i="27"/>
  <c r="F110" i="27"/>
  <c r="F111" i="27"/>
  <c r="F112" i="27"/>
  <c r="F113" i="27"/>
  <c r="F114" i="27"/>
  <c r="F115" i="27"/>
  <c r="F116" i="27"/>
  <c r="F117" i="27"/>
  <c r="F118" i="27"/>
  <c r="F119" i="27"/>
  <c r="F120" i="27"/>
  <c r="F121" i="27"/>
  <c r="F122" i="27"/>
  <c r="F123" i="27"/>
  <c r="F124" i="27"/>
  <c r="F125" i="27"/>
  <c r="F126" i="27"/>
  <c r="F127" i="27"/>
  <c r="F128" i="27"/>
  <c r="F129" i="27"/>
  <c r="F130" i="27"/>
  <c r="F131" i="27"/>
  <c r="F132" i="27"/>
  <c r="F133" i="27"/>
  <c r="F134" i="27"/>
  <c r="F135" i="27"/>
  <c r="F136" i="27"/>
  <c r="F137" i="27"/>
  <c r="F138" i="27"/>
  <c r="F139" i="27"/>
  <c r="F140" i="27"/>
  <c r="F141" i="27"/>
  <c r="F142" i="27"/>
  <c r="F143" i="27"/>
  <c r="F144" i="27"/>
  <c r="F145" i="27"/>
  <c r="F146" i="27"/>
  <c r="F147" i="27"/>
  <c r="F148" i="27"/>
  <c r="F149" i="27"/>
  <c r="F150" i="27"/>
  <c r="F151" i="27"/>
  <c r="F152" i="27"/>
  <c r="F153" i="27"/>
  <c r="F154" i="27"/>
  <c r="F155" i="27"/>
  <c r="F156" i="27"/>
  <c r="F157" i="27"/>
  <c r="F158" i="27"/>
  <c r="F159" i="27"/>
  <c r="F160" i="27"/>
  <c r="F161" i="27"/>
  <c r="F162" i="27"/>
  <c r="F163" i="27"/>
  <c r="F165" i="27"/>
  <c r="F166" i="27"/>
  <c r="F167" i="27"/>
  <c r="F168" i="27"/>
  <c r="F169" i="27"/>
  <c r="F170" i="27"/>
  <c r="F171" i="27"/>
  <c r="F172" i="27"/>
  <c r="F173" i="27"/>
  <c r="F174" i="27"/>
  <c r="F175" i="27"/>
  <c r="F176"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5" i="27"/>
  <c r="E167" i="27"/>
  <c r="E168" i="27"/>
  <c r="E169" i="27"/>
  <c r="E170" i="27"/>
  <c r="E171" i="27"/>
  <c r="E172" i="27"/>
  <c r="E173" i="27"/>
  <c r="E174" i="27"/>
  <c r="E175" i="27"/>
  <c r="E176" i="27"/>
  <c r="E9" i="27"/>
  <c r="I185" i="27"/>
  <c r="I189" i="27"/>
  <c r="I3" i="27"/>
  <c r="I195" i="27" s="1"/>
  <c r="I159" i="49"/>
  <c r="I184" i="27"/>
  <c r="I11" i="49"/>
  <c r="I12" i="49"/>
  <c r="I13" i="49"/>
  <c r="I14" i="49"/>
  <c r="I15" i="49"/>
  <c r="I16" i="49"/>
  <c r="I17" i="49"/>
  <c r="I18" i="49"/>
  <c r="I19" i="49"/>
  <c r="I20" i="49"/>
  <c r="I21" i="49"/>
  <c r="I22" i="49"/>
  <c r="I23" i="49"/>
  <c r="I24" i="49"/>
  <c r="I25" i="49"/>
  <c r="I26" i="49"/>
  <c r="I27" i="49"/>
  <c r="I28" i="49"/>
  <c r="I29" i="49"/>
  <c r="I30" i="49"/>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I57" i="49"/>
  <c r="I58" i="49"/>
  <c r="I59" i="49"/>
  <c r="I60" i="49"/>
  <c r="I61" i="49"/>
  <c r="I62" i="49"/>
  <c r="I63" i="49"/>
  <c r="I64" i="49"/>
  <c r="I65" i="49"/>
  <c r="I66" i="49"/>
  <c r="I67" i="49"/>
  <c r="I68" i="49"/>
  <c r="I69" i="49"/>
  <c r="I70" i="49"/>
  <c r="I71" i="49"/>
  <c r="I72" i="49"/>
  <c r="I73" i="49"/>
  <c r="I74" i="49"/>
  <c r="I75" i="49"/>
  <c r="I76" i="49"/>
  <c r="I77" i="49"/>
  <c r="I78" i="49"/>
  <c r="I79" i="49"/>
  <c r="I80" i="49"/>
  <c r="I81" i="49"/>
  <c r="I82" i="49"/>
  <c r="I83" i="49"/>
  <c r="I84" i="49"/>
  <c r="I85" i="49"/>
  <c r="I86" i="49"/>
  <c r="I87" i="49"/>
  <c r="I88" i="49"/>
  <c r="I89" i="49"/>
  <c r="I90" i="49"/>
  <c r="I91" i="49"/>
  <c r="I92" i="49"/>
  <c r="I93" i="49"/>
  <c r="I94" i="49"/>
  <c r="I95" i="49"/>
  <c r="I96" i="49"/>
  <c r="I97" i="49"/>
  <c r="I98" i="49"/>
  <c r="I99" i="49"/>
  <c r="I100" i="49"/>
  <c r="I101" i="49"/>
  <c r="I102" i="49"/>
  <c r="I103" i="49"/>
  <c r="I104" i="49"/>
  <c r="I105" i="49"/>
  <c r="I106" i="49"/>
  <c r="I107" i="49"/>
  <c r="I108" i="49"/>
  <c r="I109" i="49"/>
  <c r="I110" i="49"/>
  <c r="I111" i="49"/>
  <c r="I112" i="49"/>
  <c r="I113" i="49"/>
  <c r="I114" i="49"/>
  <c r="I115" i="49"/>
  <c r="I116" i="49"/>
  <c r="I117" i="49"/>
  <c r="I118" i="49"/>
  <c r="I119" i="49"/>
  <c r="I120" i="49"/>
  <c r="I121" i="49"/>
  <c r="I122" i="49"/>
  <c r="I123" i="49"/>
  <c r="I124" i="49"/>
  <c r="I125" i="49"/>
  <c r="I126" i="49"/>
  <c r="I127" i="49"/>
  <c r="I128" i="49"/>
  <c r="I129" i="49"/>
  <c r="I130" i="49"/>
  <c r="I131" i="49"/>
  <c r="I132" i="49"/>
  <c r="I133" i="49"/>
  <c r="I134" i="49"/>
  <c r="I135" i="49"/>
  <c r="I136" i="49"/>
  <c r="I137" i="49"/>
  <c r="I138" i="49"/>
  <c r="I139" i="49"/>
  <c r="I140" i="49"/>
  <c r="I141" i="49"/>
  <c r="I142" i="49"/>
  <c r="I143" i="49"/>
  <c r="I144" i="49"/>
  <c r="I145" i="49"/>
  <c r="I146" i="49"/>
  <c r="I147" i="49"/>
  <c r="I148" i="49"/>
  <c r="I149" i="49"/>
  <c r="I150" i="49"/>
  <c r="I151" i="49"/>
  <c r="I152" i="49"/>
  <c r="I153" i="49"/>
  <c r="I154" i="49"/>
  <c r="I155" i="49"/>
  <c r="I156" i="49"/>
  <c r="I157" i="49"/>
  <c r="I158" i="49"/>
  <c r="I164" i="49"/>
  <c r="I165" i="49"/>
  <c r="I166" i="49"/>
  <c r="I167" i="49"/>
  <c r="I168" i="49"/>
  <c r="I169" i="49"/>
  <c r="I170" i="49"/>
  <c r="I171" i="49"/>
  <c r="I172" i="49"/>
  <c r="I173" i="49"/>
  <c r="I174" i="49"/>
  <c r="I175" i="49"/>
  <c r="I176" i="49"/>
  <c r="I3" i="49"/>
  <c r="I4" i="49"/>
  <c r="I4" i="27" s="1"/>
  <c r="I5" i="49"/>
  <c r="I5" i="27" s="1"/>
  <c r="I6" i="49"/>
  <c r="I6" i="27" s="1"/>
  <c r="I8" i="49"/>
  <c r="I8" i="27" s="1"/>
  <c r="I9" i="49"/>
  <c r="I9" i="27" s="1"/>
  <c r="I10" i="49"/>
  <c r="I10" i="27" s="1"/>
  <c r="C113" i="25"/>
  <c r="D14" i="8"/>
  <c r="E14" i="8"/>
  <c r="F14" i="8"/>
  <c r="G14" i="8"/>
  <c r="H14" i="8"/>
  <c r="D15" i="8"/>
  <c r="E15" i="8"/>
  <c r="F15" i="8"/>
  <c r="G15" i="8"/>
  <c r="H15" i="8"/>
  <c r="D16" i="8"/>
  <c r="E16" i="8"/>
  <c r="F16" i="8"/>
  <c r="G16" i="8"/>
  <c r="H16" i="8"/>
  <c r="D17" i="8"/>
  <c r="E17" i="8"/>
  <c r="F17" i="8"/>
  <c r="G17" i="8"/>
  <c r="H17" i="8"/>
  <c r="D18" i="8"/>
  <c r="E18" i="8"/>
  <c r="F18" i="8"/>
  <c r="G18" i="8"/>
  <c r="H18" i="8"/>
  <c r="D19" i="8"/>
  <c r="E19" i="8"/>
  <c r="F19" i="8"/>
  <c r="G19" i="8"/>
  <c r="H19" i="8"/>
  <c r="D20" i="8"/>
  <c r="E20" i="8"/>
  <c r="F20" i="8"/>
  <c r="G20" i="8"/>
  <c r="H20" i="8"/>
  <c r="D21" i="8"/>
  <c r="E21" i="8"/>
  <c r="F21" i="8"/>
  <c r="G21" i="8"/>
  <c r="H21" i="8"/>
  <c r="D22" i="8"/>
  <c r="E22" i="8"/>
  <c r="F22" i="8"/>
  <c r="G22" i="8"/>
  <c r="H22" i="8"/>
  <c r="D23" i="8"/>
  <c r="E23" i="8"/>
  <c r="F23" i="8"/>
  <c r="G23" i="8"/>
  <c r="H23" i="8"/>
  <c r="D24" i="8"/>
  <c r="E24" i="8"/>
  <c r="F24" i="8"/>
  <c r="G24" i="8"/>
  <c r="H24" i="8"/>
  <c r="D25" i="8"/>
  <c r="E25" i="8"/>
  <c r="F25" i="8"/>
  <c r="G25" i="8"/>
  <c r="H28" i="49" s="1"/>
  <c r="H25" i="8"/>
  <c r="D26" i="8"/>
  <c r="E26" i="8"/>
  <c r="F26" i="8"/>
  <c r="G26" i="8"/>
  <c r="H26" i="8"/>
  <c r="D27" i="8"/>
  <c r="E27" i="8"/>
  <c r="F27" i="8"/>
  <c r="G27" i="8"/>
  <c r="H27" i="8"/>
  <c r="D28" i="8"/>
  <c r="E28" i="8"/>
  <c r="F28" i="8"/>
  <c r="G28" i="8"/>
  <c r="H28" i="8"/>
  <c r="D29" i="8"/>
  <c r="E32" i="49" s="1"/>
  <c r="E29" i="8"/>
  <c r="F32" i="49" s="1"/>
  <c r="F29" i="8"/>
  <c r="G29" i="8"/>
  <c r="H29" i="8"/>
  <c r="D30" i="8"/>
  <c r="E30" i="8"/>
  <c r="F30" i="8"/>
  <c r="G30" i="8"/>
  <c r="H30" i="8"/>
  <c r="D31" i="8"/>
  <c r="E31" i="8"/>
  <c r="F31" i="8"/>
  <c r="G31" i="8"/>
  <c r="H34" i="49" s="1"/>
  <c r="H31" i="8"/>
  <c r="D32" i="8"/>
  <c r="E35" i="49" s="1"/>
  <c r="E32" i="8"/>
  <c r="F35" i="49" s="1"/>
  <c r="F32" i="8"/>
  <c r="G32" i="8"/>
  <c r="H32" i="8"/>
  <c r="D33" i="8"/>
  <c r="E33" i="8"/>
  <c r="F33" i="8"/>
  <c r="G33" i="8"/>
  <c r="H33" i="8"/>
  <c r="D34" i="8"/>
  <c r="E34" i="8"/>
  <c r="F34" i="8"/>
  <c r="G37" i="49" s="1"/>
  <c r="G34" i="8"/>
  <c r="H37" i="49" s="1"/>
  <c r="H34" i="8"/>
  <c r="D35" i="8"/>
  <c r="E38" i="49" s="1"/>
  <c r="E35" i="8"/>
  <c r="F38" i="49" s="1"/>
  <c r="F35" i="8"/>
  <c r="G35" i="8"/>
  <c r="H35" i="8"/>
  <c r="D36" i="8"/>
  <c r="E36" i="8"/>
  <c r="F36" i="8"/>
  <c r="G36" i="8"/>
  <c r="H36" i="8"/>
  <c r="D37" i="8"/>
  <c r="E37" i="8"/>
  <c r="F37" i="8"/>
  <c r="G37" i="8"/>
  <c r="H40" i="49" s="1"/>
  <c r="H37" i="8"/>
  <c r="D38" i="8"/>
  <c r="E38" i="8"/>
  <c r="F38" i="8"/>
  <c r="G38" i="8"/>
  <c r="H38" i="8"/>
  <c r="D39" i="8"/>
  <c r="E39" i="8"/>
  <c r="F39" i="8"/>
  <c r="G42" i="49" s="1"/>
  <c r="G39" i="8"/>
  <c r="H39" i="8"/>
  <c r="D40" i="8"/>
  <c r="E40" i="8"/>
  <c r="F40" i="8"/>
  <c r="G40" i="8"/>
  <c r="H40" i="8"/>
  <c r="D41" i="8"/>
  <c r="E44" i="49" s="1"/>
  <c r="E41" i="8"/>
  <c r="F44" i="49" s="1"/>
  <c r="F41" i="8"/>
  <c r="G41" i="8"/>
  <c r="H41" i="8"/>
  <c r="D42" i="8"/>
  <c r="E42" i="8"/>
  <c r="F42" i="8"/>
  <c r="G42" i="8"/>
  <c r="H42" i="8"/>
  <c r="D43" i="8"/>
  <c r="E43" i="8"/>
  <c r="F43" i="8"/>
  <c r="G43" i="8"/>
  <c r="H46" i="49" s="1"/>
  <c r="H43" i="8"/>
  <c r="D44" i="8"/>
  <c r="E47" i="49" s="1"/>
  <c r="E44" i="8"/>
  <c r="F47" i="49" s="1"/>
  <c r="F44" i="8"/>
  <c r="G44" i="8"/>
  <c r="H44" i="8"/>
  <c r="D45" i="8"/>
  <c r="E45" i="8"/>
  <c r="F45" i="8"/>
  <c r="G45" i="8"/>
  <c r="H45" i="8"/>
  <c r="D46" i="8"/>
  <c r="E46" i="8"/>
  <c r="F46" i="8"/>
  <c r="G46" i="8"/>
  <c r="H49" i="49" s="1"/>
  <c r="H46" i="8"/>
  <c r="D47" i="8"/>
  <c r="E50" i="49" s="1"/>
  <c r="E47" i="8"/>
  <c r="F50" i="49" s="1"/>
  <c r="F47" i="8"/>
  <c r="G47" i="8"/>
  <c r="H47" i="8"/>
  <c r="D48" i="8"/>
  <c r="E48" i="8"/>
  <c r="F48" i="8"/>
  <c r="G48" i="8"/>
  <c r="H48" i="8"/>
  <c r="D49" i="8"/>
  <c r="E49" i="8"/>
  <c r="F49" i="8"/>
  <c r="G52" i="49" s="1"/>
  <c r="G49" i="8"/>
  <c r="H52" i="49" s="1"/>
  <c r="H49" i="8"/>
  <c r="D50" i="8"/>
  <c r="E50" i="8"/>
  <c r="F50" i="8"/>
  <c r="G50" i="8"/>
  <c r="H50" i="8"/>
  <c r="D51" i="8"/>
  <c r="E51" i="8"/>
  <c r="F51" i="8"/>
  <c r="G51" i="8"/>
  <c r="H51" i="8"/>
  <c r="D52" i="8"/>
  <c r="E52" i="8"/>
  <c r="F52" i="8"/>
  <c r="G52" i="8"/>
  <c r="H52" i="8"/>
  <c r="D53" i="8"/>
  <c r="E53" i="8"/>
  <c r="F56" i="49" s="1"/>
  <c r="F53" i="8"/>
  <c r="G53" i="8"/>
  <c r="H53" i="8"/>
  <c r="D54" i="8"/>
  <c r="E54" i="8"/>
  <c r="F54" i="8"/>
  <c r="G54" i="8"/>
  <c r="H54" i="8"/>
  <c r="D55" i="8"/>
  <c r="E55" i="8"/>
  <c r="F55" i="8"/>
  <c r="G55" i="8"/>
  <c r="H55" i="8"/>
  <c r="D56" i="8"/>
  <c r="E56" i="8"/>
  <c r="F59" i="49" s="1"/>
  <c r="F56" i="8"/>
  <c r="G56" i="8"/>
  <c r="H56" i="8"/>
  <c r="D57" i="8"/>
  <c r="E57" i="8"/>
  <c r="F57" i="8"/>
  <c r="G57" i="8"/>
  <c r="H57" i="8"/>
  <c r="D58" i="8"/>
  <c r="E58" i="8"/>
  <c r="F58" i="8"/>
  <c r="G58" i="8"/>
  <c r="H58" i="8"/>
  <c r="D59" i="8"/>
  <c r="E59" i="8"/>
  <c r="F62" i="49" s="1"/>
  <c r="F59" i="8"/>
  <c r="G59" i="8"/>
  <c r="H59" i="8"/>
  <c r="D60" i="8"/>
  <c r="E60" i="8"/>
  <c r="F60" i="8"/>
  <c r="G60" i="8"/>
  <c r="H60" i="8"/>
  <c r="D61" i="8"/>
  <c r="E61" i="8"/>
  <c r="F61" i="8"/>
  <c r="G61" i="8"/>
  <c r="H61" i="8"/>
  <c r="D62" i="8"/>
  <c r="E62" i="8"/>
  <c r="F62" i="8"/>
  <c r="G62" i="8"/>
  <c r="H62" i="8"/>
  <c r="D63" i="8"/>
  <c r="E63" i="8"/>
  <c r="F63" i="8"/>
  <c r="G66" i="49" s="1"/>
  <c r="G63" i="8"/>
  <c r="H63" i="8"/>
  <c r="D64" i="8"/>
  <c r="E64" i="8"/>
  <c r="F64" i="8"/>
  <c r="G64" i="8"/>
  <c r="H64" i="8"/>
  <c r="D65" i="8"/>
  <c r="E65" i="8"/>
  <c r="F68" i="49" s="1"/>
  <c r="F65" i="8"/>
  <c r="G65" i="8"/>
  <c r="H65" i="8"/>
  <c r="D66" i="8"/>
  <c r="E66" i="8"/>
  <c r="F66" i="8"/>
  <c r="G66" i="8"/>
  <c r="H66" i="8"/>
  <c r="D67" i="8"/>
  <c r="E67" i="8"/>
  <c r="F67" i="8"/>
  <c r="G67" i="8"/>
  <c r="H67" i="8"/>
  <c r="D68" i="8"/>
  <c r="E68" i="8"/>
  <c r="F71" i="49" s="1"/>
  <c r="F68" i="8"/>
  <c r="G68" i="8"/>
  <c r="H68" i="8"/>
  <c r="D69" i="8"/>
  <c r="E69" i="8"/>
  <c r="F69" i="8"/>
  <c r="G69" i="8"/>
  <c r="H69" i="8"/>
  <c r="D70" i="8"/>
  <c r="E70" i="8"/>
  <c r="F70" i="8"/>
  <c r="G70" i="8"/>
  <c r="H70" i="8"/>
  <c r="D71" i="8"/>
  <c r="E71" i="8"/>
  <c r="F74" i="49" s="1"/>
  <c r="F71" i="8"/>
  <c r="G71" i="8"/>
  <c r="H71" i="8"/>
  <c r="D72" i="8"/>
  <c r="E72" i="8"/>
  <c r="F72" i="8"/>
  <c r="G72" i="8"/>
  <c r="H72" i="8"/>
  <c r="D73" i="8"/>
  <c r="E73" i="8"/>
  <c r="F73" i="8"/>
  <c r="G73" i="8"/>
  <c r="H73" i="8"/>
  <c r="D74" i="8"/>
  <c r="E74" i="8"/>
  <c r="F74" i="8"/>
  <c r="G74" i="8"/>
  <c r="H74" i="8"/>
  <c r="D75" i="8"/>
  <c r="E75" i="8"/>
  <c r="F75" i="8"/>
  <c r="G75" i="8"/>
  <c r="H75" i="8"/>
  <c r="D76" i="8"/>
  <c r="E76" i="8"/>
  <c r="F76" i="8"/>
  <c r="G76" i="8"/>
  <c r="H76" i="8"/>
  <c r="D77" i="8"/>
  <c r="E77" i="8"/>
  <c r="F77" i="8"/>
  <c r="G77" i="8"/>
  <c r="H77" i="8"/>
  <c r="D78" i="8"/>
  <c r="E78" i="8"/>
  <c r="F78" i="8"/>
  <c r="G78" i="8"/>
  <c r="H78" i="8"/>
  <c r="D79" i="8"/>
  <c r="E79" i="8"/>
  <c r="F79" i="8"/>
  <c r="G79" i="8"/>
  <c r="H79" i="8"/>
  <c r="D80" i="8"/>
  <c r="E80" i="8"/>
  <c r="F80" i="8"/>
  <c r="G80" i="8"/>
  <c r="H80" i="8"/>
  <c r="D81" i="8"/>
  <c r="E81" i="8"/>
  <c r="F81" i="8"/>
  <c r="G81" i="8"/>
  <c r="H81" i="8"/>
  <c r="D82" i="8"/>
  <c r="E82" i="8"/>
  <c r="F82" i="8"/>
  <c r="G82" i="8"/>
  <c r="H82" i="8"/>
  <c r="D83" i="8"/>
  <c r="E83" i="8"/>
  <c r="F83" i="8"/>
  <c r="G83" i="8"/>
  <c r="H83" i="8"/>
  <c r="D84" i="8"/>
  <c r="E84" i="8"/>
  <c r="F84" i="8"/>
  <c r="G84" i="8"/>
  <c r="H84" i="8"/>
  <c r="D85" i="8"/>
  <c r="E85" i="8"/>
  <c r="F85" i="8"/>
  <c r="G85" i="8"/>
  <c r="H85" i="8"/>
  <c r="D86" i="8"/>
  <c r="E86" i="8"/>
  <c r="F86" i="8"/>
  <c r="G86" i="8"/>
  <c r="H86" i="8"/>
  <c r="D87" i="8"/>
  <c r="E87" i="8"/>
  <c r="F87" i="8"/>
  <c r="G87" i="8"/>
  <c r="H87" i="8"/>
  <c r="D88" i="8"/>
  <c r="E88" i="8"/>
  <c r="F88" i="8"/>
  <c r="G88" i="8"/>
  <c r="H88" i="8"/>
  <c r="D89" i="8"/>
  <c r="E89" i="8"/>
  <c r="F89" i="8"/>
  <c r="G89" i="8"/>
  <c r="H89" i="8"/>
  <c r="D90" i="8"/>
  <c r="E90" i="8"/>
  <c r="F90" i="8"/>
  <c r="G90" i="8"/>
  <c r="H90" i="8"/>
  <c r="D91" i="8"/>
  <c r="E91" i="8"/>
  <c r="F91" i="8"/>
  <c r="G91" i="8"/>
  <c r="H91" i="8"/>
  <c r="D92" i="8"/>
  <c r="E92" i="8"/>
  <c r="F92" i="8"/>
  <c r="G92" i="8"/>
  <c r="H92" i="8"/>
  <c r="D93" i="8"/>
  <c r="E93" i="8"/>
  <c r="F93" i="8"/>
  <c r="G93" i="8"/>
  <c r="H93" i="8"/>
  <c r="D94" i="8"/>
  <c r="E94" i="8"/>
  <c r="F94" i="8"/>
  <c r="G94" i="8"/>
  <c r="H94" i="8"/>
  <c r="D95" i="8"/>
  <c r="E95" i="8"/>
  <c r="F95" i="8"/>
  <c r="G95" i="8"/>
  <c r="H95" i="8"/>
  <c r="D96" i="8"/>
  <c r="E96" i="8"/>
  <c r="F96" i="8"/>
  <c r="G96" i="8"/>
  <c r="H96" i="8"/>
  <c r="D97" i="8"/>
  <c r="E97" i="8"/>
  <c r="F97" i="8"/>
  <c r="G97" i="8"/>
  <c r="H97" i="8"/>
  <c r="D98" i="8"/>
  <c r="E98" i="8"/>
  <c r="F98" i="8"/>
  <c r="G98" i="8"/>
  <c r="H98" i="8"/>
  <c r="D99" i="8"/>
  <c r="E99" i="8"/>
  <c r="F99" i="8"/>
  <c r="G99" i="8"/>
  <c r="H99" i="8"/>
  <c r="D100" i="8"/>
  <c r="E100" i="8"/>
  <c r="F100" i="8"/>
  <c r="G100" i="8"/>
  <c r="H100" i="8"/>
  <c r="D101" i="8"/>
  <c r="E101" i="8"/>
  <c r="F101" i="8"/>
  <c r="G101" i="8"/>
  <c r="H101" i="8"/>
  <c r="D102" i="8"/>
  <c r="E102" i="8"/>
  <c r="F102" i="8"/>
  <c r="G102" i="8"/>
  <c r="H102" i="8"/>
  <c r="D103" i="8"/>
  <c r="E103" i="8"/>
  <c r="F103" i="8"/>
  <c r="G103" i="8"/>
  <c r="H103" i="8"/>
  <c r="D104" i="8"/>
  <c r="E104" i="8"/>
  <c r="F104" i="8"/>
  <c r="G104" i="8"/>
  <c r="H104" i="8"/>
  <c r="D105" i="8"/>
  <c r="E105" i="8"/>
  <c r="F105" i="8"/>
  <c r="G105" i="8"/>
  <c r="H105" i="8"/>
  <c r="D106" i="8"/>
  <c r="E106" i="8"/>
  <c r="F106" i="8"/>
  <c r="G106" i="8"/>
  <c r="H106" i="8"/>
  <c r="D107" i="8"/>
  <c r="E107" i="8"/>
  <c r="F107" i="8"/>
  <c r="G107" i="8"/>
  <c r="H107" i="8"/>
  <c r="D108" i="8"/>
  <c r="E108" i="8"/>
  <c r="F108" i="8"/>
  <c r="G111" i="49" s="1"/>
  <c r="G108" i="8"/>
  <c r="H111" i="49" s="1"/>
  <c r="H108" i="8"/>
  <c r="D109" i="8"/>
  <c r="E112" i="49" s="1"/>
  <c r="E109" i="8"/>
  <c r="F109" i="8"/>
  <c r="G109" i="8"/>
  <c r="H109" i="8"/>
  <c r="D110" i="8"/>
  <c r="E110" i="8"/>
  <c r="F110" i="8"/>
  <c r="G110" i="8"/>
  <c r="H110" i="8"/>
  <c r="D111" i="8"/>
  <c r="E111" i="8"/>
  <c r="F111" i="8"/>
  <c r="G114" i="49" s="1"/>
  <c r="G111" i="8"/>
  <c r="H114" i="49" s="1"/>
  <c r="H111" i="8"/>
  <c r="D112" i="8"/>
  <c r="E115" i="49" s="1"/>
  <c r="E112" i="8"/>
  <c r="F112" i="8"/>
  <c r="G112" i="8"/>
  <c r="H112" i="8"/>
  <c r="D113" i="8"/>
  <c r="E113" i="8"/>
  <c r="F113" i="8"/>
  <c r="G113" i="8"/>
  <c r="H113" i="8"/>
  <c r="D114" i="8"/>
  <c r="E114" i="8"/>
  <c r="F117" i="49" s="1"/>
  <c r="F114" i="8"/>
  <c r="G117" i="49" s="1"/>
  <c r="G114" i="8"/>
  <c r="H117" i="49" s="1"/>
  <c r="H114" i="8"/>
  <c r="D115" i="8"/>
  <c r="E115" i="8"/>
  <c r="F115" i="8"/>
  <c r="G115" i="8"/>
  <c r="H118" i="49" s="1"/>
  <c r="H115" i="8"/>
  <c r="D116" i="8"/>
  <c r="E116" i="8"/>
  <c r="F119" i="49" s="1"/>
  <c r="F116" i="8"/>
  <c r="G116" i="8"/>
  <c r="H116" i="8"/>
  <c r="D117" i="8"/>
  <c r="E117" i="8"/>
  <c r="F117" i="8"/>
  <c r="G117" i="8"/>
  <c r="H117" i="8"/>
  <c r="D118" i="8"/>
  <c r="E121" i="49" s="1"/>
  <c r="E118" i="8"/>
  <c r="F118" i="8"/>
  <c r="G118" i="8"/>
  <c r="H118" i="8"/>
  <c r="D119" i="8"/>
  <c r="E122" i="49" s="1"/>
  <c r="E119" i="8"/>
  <c r="F119" i="8"/>
  <c r="G119" i="8"/>
  <c r="H119" i="8"/>
  <c r="D120" i="8"/>
  <c r="E120" i="8"/>
  <c r="F120" i="8"/>
  <c r="G123" i="49" s="1"/>
  <c r="G120" i="8"/>
  <c r="H123" i="49" s="1"/>
  <c r="H120" i="8"/>
  <c r="D121" i="8"/>
  <c r="E124" i="49" s="1"/>
  <c r="E121" i="8"/>
  <c r="F121" i="8"/>
  <c r="G121" i="8"/>
  <c r="H124" i="49" s="1"/>
  <c r="H121" i="8"/>
  <c r="D122" i="8"/>
  <c r="E122" i="8"/>
  <c r="F122" i="8"/>
  <c r="G122" i="8"/>
  <c r="H125" i="49" s="1"/>
  <c r="H122" i="8"/>
  <c r="D123" i="8"/>
  <c r="E123" i="8"/>
  <c r="F126" i="49" s="1"/>
  <c r="F123" i="8"/>
  <c r="G126" i="49" s="1"/>
  <c r="G123" i="8"/>
  <c r="H126" i="49" s="1"/>
  <c r="H123" i="8"/>
  <c r="D124" i="8"/>
  <c r="E127" i="49" s="1"/>
  <c r="E124" i="8"/>
  <c r="F124" i="8"/>
  <c r="G124" i="8"/>
  <c r="H124" i="8"/>
  <c r="D125" i="8"/>
  <c r="E125" i="8"/>
  <c r="F125" i="8"/>
  <c r="G128" i="49" s="1"/>
  <c r="G125" i="8"/>
  <c r="H125" i="8"/>
  <c r="D126" i="8"/>
  <c r="E126" i="8"/>
  <c r="F126" i="8"/>
  <c r="G129" i="49" s="1"/>
  <c r="G126" i="8"/>
  <c r="H129" i="49" s="1"/>
  <c r="H126" i="8"/>
  <c r="D127" i="8"/>
  <c r="E127" i="8"/>
  <c r="F127" i="8"/>
  <c r="G130" i="49" s="1"/>
  <c r="G127" i="8"/>
  <c r="H127" i="8"/>
  <c r="D128" i="8"/>
  <c r="E128" i="8"/>
  <c r="F131" i="49" s="1"/>
  <c r="F128" i="8"/>
  <c r="G128" i="8"/>
  <c r="H128" i="8"/>
  <c r="D129" i="8"/>
  <c r="E129" i="8"/>
  <c r="F129" i="8"/>
  <c r="G129" i="8"/>
  <c r="H129" i="8"/>
  <c r="D130" i="8"/>
  <c r="E133" i="49" s="1"/>
  <c r="E130" i="8"/>
  <c r="F133" i="49" s="1"/>
  <c r="F130" i="8"/>
  <c r="G133" i="49" s="1"/>
  <c r="G130" i="8"/>
  <c r="H133" i="49" s="1"/>
  <c r="H130" i="8"/>
  <c r="D131" i="8"/>
  <c r="E134" i="49" s="1"/>
  <c r="E131" i="8"/>
  <c r="F134" i="49" s="1"/>
  <c r="F131" i="8"/>
  <c r="G131" i="8"/>
  <c r="H131" i="8"/>
  <c r="D132" i="8"/>
  <c r="E132" i="8"/>
  <c r="F132" i="8"/>
  <c r="G135" i="49" s="1"/>
  <c r="G132" i="8"/>
  <c r="H135" i="49" s="1"/>
  <c r="H132" i="8"/>
  <c r="D133" i="8"/>
  <c r="E136" i="49" s="1"/>
  <c r="E133" i="8"/>
  <c r="F136" i="49" s="1"/>
  <c r="F133" i="8"/>
  <c r="G136" i="49" s="1"/>
  <c r="G133" i="8"/>
  <c r="H133" i="8"/>
  <c r="D134" i="8"/>
  <c r="E134" i="8"/>
  <c r="F134" i="8"/>
  <c r="G134" i="8"/>
  <c r="H134" i="8"/>
  <c r="D135" i="8"/>
  <c r="E138" i="49" s="1"/>
  <c r="E135" i="8"/>
  <c r="F135" i="8"/>
  <c r="G138" i="49" s="1"/>
  <c r="G135" i="8"/>
  <c r="H138" i="49" s="1"/>
  <c r="H135" i="8"/>
  <c r="D136" i="8"/>
  <c r="E139" i="49" s="1"/>
  <c r="E136" i="8"/>
  <c r="F136" i="8"/>
  <c r="G136" i="8"/>
  <c r="H136" i="8"/>
  <c r="D137" i="8"/>
  <c r="E137" i="8"/>
  <c r="F140" i="49" s="1"/>
  <c r="F137" i="8"/>
  <c r="G137" i="8"/>
  <c r="H137" i="8"/>
  <c r="D138" i="8"/>
  <c r="E138" i="8"/>
  <c r="F141" i="49" s="1"/>
  <c r="F138" i="8"/>
  <c r="G141" i="49" s="1"/>
  <c r="G138" i="8"/>
  <c r="H141" i="49" s="1"/>
  <c r="H138" i="8"/>
  <c r="D139" i="8"/>
  <c r="E139" i="8"/>
  <c r="F139" i="8"/>
  <c r="G139" i="8"/>
  <c r="H139" i="8"/>
  <c r="D140" i="8"/>
  <c r="E140" i="8"/>
  <c r="F143" i="49" s="1"/>
  <c r="F140" i="8"/>
  <c r="G140" i="8"/>
  <c r="H143" i="49" s="1"/>
  <c r="H140" i="8"/>
  <c r="D141" i="8"/>
  <c r="E141" i="8"/>
  <c r="F141" i="8"/>
  <c r="G141" i="8"/>
  <c r="H141" i="8"/>
  <c r="D142" i="8"/>
  <c r="E145" i="49" s="1"/>
  <c r="E142" i="8"/>
  <c r="F145" i="49" s="1"/>
  <c r="F142" i="8"/>
  <c r="G142" i="8"/>
  <c r="H145" i="49" s="1"/>
  <c r="H142" i="8"/>
  <c r="D143" i="8"/>
  <c r="E146" i="49" s="1"/>
  <c r="E143" i="8"/>
  <c r="F143" i="8"/>
  <c r="G143" i="8"/>
  <c r="H143" i="8"/>
  <c r="D144" i="8"/>
  <c r="E144" i="8"/>
  <c r="F144" i="8"/>
  <c r="G147" i="49" s="1"/>
  <c r="G144" i="8"/>
  <c r="H147" i="49" s="1"/>
  <c r="H144" i="8"/>
  <c r="D145" i="8"/>
  <c r="E148" i="49" s="1"/>
  <c r="E145" i="8"/>
  <c r="F148" i="49" s="1"/>
  <c r="F145" i="8"/>
  <c r="G145" i="8"/>
  <c r="H148" i="49" s="1"/>
  <c r="H145" i="8"/>
  <c r="D146" i="8"/>
  <c r="E146" i="8"/>
  <c r="F146" i="8"/>
  <c r="G146" i="8"/>
  <c r="H149" i="49" s="1"/>
  <c r="H146" i="8"/>
  <c r="D147" i="8"/>
  <c r="E150" i="49" s="1"/>
  <c r="E147" i="8"/>
  <c r="F147" i="8"/>
  <c r="G150" i="49" s="1"/>
  <c r="G147" i="8"/>
  <c r="H150" i="49" s="1"/>
  <c r="H147" i="8"/>
  <c r="D148" i="8"/>
  <c r="E151" i="49" s="1"/>
  <c r="E148" i="8"/>
  <c r="F148" i="8"/>
  <c r="G148" i="8"/>
  <c r="H148" i="8"/>
  <c r="D149" i="8"/>
  <c r="E149" i="8"/>
  <c r="F149" i="8"/>
  <c r="G152" i="49" s="1"/>
  <c r="G149" i="8"/>
  <c r="H149" i="8"/>
  <c r="D150" i="8"/>
  <c r="E153" i="49" s="1"/>
  <c r="E150" i="8"/>
  <c r="F153" i="49" s="1"/>
  <c r="F150" i="8"/>
  <c r="G153" i="49" s="1"/>
  <c r="G150" i="8"/>
  <c r="H153" i="49" s="1"/>
  <c r="H150" i="8"/>
  <c r="D151" i="8"/>
  <c r="E151" i="8"/>
  <c r="F151" i="8"/>
  <c r="G151" i="8"/>
  <c r="H151" i="8"/>
  <c r="D152" i="8"/>
  <c r="E152" i="8"/>
  <c r="F152" i="8"/>
  <c r="G155" i="49" s="1"/>
  <c r="G152" i="8"/>
  <c r="H152" i="8"/>
  <c r="D153" i="8"/>
  <c r="E153" i="8"/>
  <c r="F153" i="8"/>
  <c r="G153" i="8"/>
  <c r="H153" i="8"/>
  <c r="E3" i="49"/>
  <c r="E4" i="49"/>
  <c r="E4" i="27" s="1"/>
  <c r="E5" i="49"/>
  <c r="E5" i="27" s="1"/>
  <c r="E6" i="49"/>
  <c r="N33" i="52"/>
  <c r="N29" i="52"/>
  <c r="N34" i="51"/>
  <c r="N33" i="51"/>
  <c r="N29" i="51"/>
  <c r="N28" i="51"/>
  <c r="N48" i="15"/>
  <c r="N47" i="15"/>
  <c r="N46" i="15"/>
  <c r="N45" i="15"/>
  <c r="N41" i="15"/>
  <c r="N40" i="15"/>
  <c r="N39" i="15"/>
  <c r="N38" i="15"/>
  <c r="N34" i="14"/>
  <c r="N33" i="14"/>
  <c r="N29" i="14"/>
  <c r="N28" i="14"/>
  <c r="N49" i="1"/>
  <c r="N48" i="1"/>
  <c r="N47" i="1"/>
  <c r="N46" i="1"/>
  <c r="N45" i="1"/>
  <c r="N44" i="1"/>
  <c r="N43" i="1"/>
  <c r="N42" i="1"/>
  <c r="N54" i="1"/>
  <c r="N55" i="1"/>
  <c r="N56" i="1"/>
  <c r="N57" i="1"/>
  <c r="N58" i="1"/>
  <c r="N59" i="1"/>
  <c r="N60" i="1"/>
  <c r="N53" i="1"/>
  <c r="A7" i="60"/>
  <c r="F9" i="49"/>
  <c r="G9" i="49"/>
  <c r="H9" i="49"/>
  <c r="E9" i="49"/>
  <c r="F9" i="28"/>
  <c r="G9" i="28"/>
  <c r="H9" i="28"/>
  <c r="E9" i="28"/>
  <c r="F8" i="49"/>
  <c r="G8" i="49"/>
  <c r="H8" i="49"/>
  <c r="E8" i="49"/>
  <c r="E8" i="27" s="1"/>
  <c r="L30" i="59"/>
  <c r="L29" i="59"/>
  <c r="L28" i="59"/>
  <c r="L27" i="59"/>
  <c r="C27" i="59"/>
  <c r="C26" i="59"/>
  <c r="C25" i="59"/>
  <c r="L24" i="59"/>
  <c r="C24" i="59"/>
  <c r="L23" i="59"/>
  <c r="L25" i="59" s="1"/>
  <c r="Q25" i="59" s="1"/>
  <c r="C23" i="59"/>
  <c r="L22" i="59"/>
  <c r="C22" i="59"/>
  <c r="L21" i="59"/>
  <c r="C21" i="59"/>
  <c r="L20" i="59"/>
  <c r="C20" i="59"/>
  <c r="L16" i="59"/>
  <c r="L15" i="59"/>
  <c r="C15" i="59"/>
  <c r="T14" i="59"/>
  <c r="L14" i="59"/>
  <c r="C14" i="59"/>
  <c r="T13" i="59"/>
  <c r="L13" i="59"/>
  <c r="C13" i="59"/>
  <c r="T12" i="59"/>
  <c r="L12" i="59"/>
  <c r="AB11" i="59"/>
  <c r="T11" i="59"/>
  <c r="L11" i="59"/>
  <c r="C11" i="59"/>
  <c r="AB10" i="59"/>
  <c r="T10" i="59"/>
  <c r="C10" i="59"/>
  <c r="AB9" i="59"/>
  <c r="L9" i="59"/>
  <c r="C9" i="59"/>
  <c r="A18" i="58"/>
  <c r="F10" i="58"/>
  <c r="A37" i="58" s="1"/>
  <c r="B6" i="58"/>
  <c r="A10" i="58" s="1"/>
  <c r="B30" i="58"/>
  <c r="B24" i="58"/>
  <c r="B16" i="58"/>
  <c r="A56" i="58" s="1"/>
  <c r="B68" i="30"/>
  <c r="B69" i="30" s="1"/>
  <c r="K68" i="30"/>
  <c r="K69" i="30" s="1"/>
  <c r="B104" i="25"/>
  <c r="C5" i="40"/>
  <c r="B130" i="25"/>
  <c r="B131" i="25"/>
  <c r="B132" i="25"/>
  <c r="B133" i="25"/>
  <c r="B134" i="25"/>
  <c r="B135" i="25"/>
  <c r="B136" i="25"/>
  <c r="B137" i="25"/>
  <c r="B129" i="25"/>
  <c r="A136" i="25"/>
  <c r="A137" i="25"/>
  <c r="A135" i="25"/>
  <c r="A130" i="25"/>
  <c r="A131" i="25"/>
  <c r="A132" i="25"/>
  <c r="A133" i="25"/>
  <c r="A134" i="25"/>
  <c r="A129" i="25"/>
  <c r="E157" i="49"/>
  <c r="E158" i="49"/>
  <c r="E159" i="49"/>
  <c r="F157" i="49"/>
  <c r="G157" i="49"/>
  <c r="H157" i="49"/>
  <c r="F158" i="49"/>
  <c r="G158" i="49"/>
  <c r="H158" i="49"/>
  <c r="F159" i="49"/>
  <c r="G159" i="49"/>
  <c r="H159" i="49"/>
  <c r="H156" i="49"/>
  <c r="G156" i="49"/>
  <c r="F156" i="49"/>
  <c r="E156" i="49"/>
  <c r="H155" i="49"/>
  <c r="F155" i="49"/>
  <c r="E155" i="49"/>
  <c r="H154" i="49"/>
  <c r="G154" i="49"/>
  <c r="F154" i="49"/>
  <c r="E154" i="49"/>
  <c r="H152" i="49"/>
  <c r="F152" i="49"/>
  <c r="E152" i="49"/>
  <c r="H151" i="49"/>
  <c r="G151" i="49"/>
  <c r="F151" i="49"/>
  <c r="F150" i="49"/>
  <c r="G149" i="49"/>
  <c r="F149" i="49"/>
  <c r="E149" i="49"/>
  <c r="G148" i="49"/>
  <c r="F147" i="49"/>
  <c r="E147" i="49"/>
  <c r="H146" i="49"/>
  <c r="G146" i="49"/>
  <c r="F146" i="49"/>
  <c r="G145" i="49"/>
  <c r="H144" i="49"/>
  <c r="G144" i="49"/>
  <c r="F144" i="49"/>
  <c r="E144" i="49"/>
  <c r="G143" i="49"/>
  <c r="E143" i="49"/>
  <c r="H142" i="49"/>
  <c r="G142" i="49"/>
  <c r="F142" i="49"/>
  <c r="E142" i="49"/>
  <c r="E141" i="49"/>
  <c r="H140" i="49"/>
  <c r="G140" i="49"/>
  <c r="E140" i="49"/>
  <c r="H139" i="49"/>
  <c r="G139" i="49"/>
  <c r="F139" i="49"/>
  <c r="F138" i="49"/>
  <c r="H137" i="49"/>
  <c r="G137" i="49"/>
  <c r="F137" i="49"/>
  <c r="E137" i="49"/>
  <c r="H136" i="49"/>
  <c r="F135" i="49"/>
  <c r="E135" i="49"/>
  <c r="H134" i="49"/>
  <c r="G134" i="49"/>
  <c r="H132" i="49"/>
  <c r="G132" i="49"/>
  <c r="F132" i="49"/>
  <c r="E132" i="49"/>
  <c r="H131" i="49"/>
  <c r="G131" i="49"/>
  <c r="E131" i="49"/>
  <c r="H130" i="49"/>
  <c r="F130" i="49"/>
  <c r="E130" i="49"/>
  <c r="F129" i="49"/>
  <c r="E129" i="49"/>
  <c r="H128" i="49"/>
  <c r="F128" i="49"/>
  <c r="E128" i="49"/>
  <c r="H127" i="49"/>
  <c r="G127" i="49"/>
  <c r="F127" i="49"/>
  <c r="E126" i="49"/>
  <c r="G125" i="49"/>
  <c r="F125" i="49"/>
  <c r="E125" i="49"/>
  <c r="G124" i="49"/>
  <c r="F124" i="49"/>
  <c r="F123" i="49"/>
  <c r="E123" i="49"/>
  <c r="H122" i="49"/>
  <c r="G122" i="49"/>
  <c r="F122" i="49"/>
  <c r="H121" i="49"/>
  <c r="G121" i="49"/>
  <c r="F121" i="49"/>
  <c r="H120" i="49"/>
  <c r="G120" i="49"/>
  <c r="F120" i="49"/>
  <c r="E120" i="49"/>
  <c r="H119" i="49"/>
  <c r="G119" i="49"/>
  <c r="E119" i="49"/>
  <c r="G118" i="49"/>
  <c r="F118" i="49"/>
  <c r="E118" i="49"/>
  <c r="E117" i="49"/>
  <c r="H116" i="49"/>
  <c r="G116" i="49"/>
  <c r="F116" i="49"/>
  <c r="E116" i="49"/>
  <c r="H115" i="49"/>
  <c r="G115" i="49"/>
  <c r="F115" i="49"/>
  <c r="F114" i="49"/>
  <c r="E114" i="49"/>
  <c r="H113" i="49"/>
  <c r="G113" i="49"/>
  <c r="F113" i="49"/>
  <c r="E113" i="49"/>
  <c r="H112" i="49"/>
  <c r="G112" i="49"/>
  <c r="F112" i="49"/>
  <c r="F111" i="49"/>
  <c r="E111" i="49"/>
  <c r="E28" i="32"/>
  <c r="D28" i="32"/>
  <c r="C28" i="32"/>
  <c r="D19" i="41"/>
  <c r="D18" i="41"/>
  <c r="B57" i="25"/>
  <c r="C57" i="25"/>
  <c r="G168" i="49"/>
  <c r="H168" i="49"/>
  <c r="F169" i="49"/>
  <c r="G169" i="49"/>
  <c r="H169" i="49"/>
  <c r="E170" i="49"/>
  <c r="F170" i="49"/>
  <c r="E172" i="49"/>
  <c r="F172" i="49"/>
  <c r="G172" i="49"/>
  <c r="H172" i="49"/>
  <c r="H173" i="49"/>
  <c r="E174" i="49"/>
  <c r="F174" i="49"/>
  <c r="G174" i="49"/>
  <c r="H174" i="49"/>
  <c r="E175" i="49"/>
  <c r="F175" i="49"/>
  <c r="H176" i="49"/>
  <c r="F167" i="49"/>
  <c r="G167" i="49"/>
  <c r="H167" i="49"/>
  <c r="E167" i="49"/>
  <c r="E168" i="49"/>
  <c r="G170" i="49"/>
  <c r="E171" i="49"/>
  <c r="G171" i="49"/>
  <c r="H171" i="49"/>
  <c r="E173" i="49"/>
  <c r="F173" i="49"/>
  <c r="G173" i="49"/>
  <c r="H175" i="49"/>
  <c r="E163" i="49" a="1"/>
  <c r="E163" i="49" s="1"/>
  <c r="E162" i="49" a="1"/>
  <c r="E162" i="49" s="1"/>
  <c r="E161" i="49" a="1"/>
  <c r="E161" i="49" s="1"/>
  <c r="E160" i="49" a="1"/>
  <c r="E160" i="49" s="1"/>
  <c r="F168" i="49"/>
  <c r="E169" i="49"/>
  <c r="H170" i="49"/>
  <c r="F171" i="49"/>
  <c r="G175" i="49"/>
  <c r="E176" i="49"/>
  <c r="F176" i="49"/>
  <c r="G176" i="49"/>
  <c r="F166" i="49"/>
  <c r="G166" i="49"/>
  <c r="H166" i="49"/>
  <c r="E166" i="49"/>
  <c r="F164" i="49"/>
  <c r="G164" i="49"/>
  <c r="G188" i="27" s="1"/>
  <c r="D57" i="25" s="1"/>
  <c r="H164" i="49"/>
  <c r="H164" i="27" s="1"/>
  <c r="E164" i="49"/>
  <c r="F165" i="49"/>
  <c r="G165" i="49"/>
  <c r="H165" i="49"/>
  <c r="E165" i="49"/>
  <c r="F16" i="49"/>
  <c r="G16" i="49"/>
  <c r="H16" i="49"/>
  <c r="E16" i="49"/>
  <c r="F15" i="49"/>
  <c r="G15" i="49"/>
  <c r="H15" i="49"/>
  <c r="E15" i="49"/>
  <c r="F14" i="49"/>
  <c r="G14" i="49"/>
  <c r="H14" i="49"/>
  <c r="E14" i="49"/>
  <c r="F13" i="49"/>
  <c r="G13" i="49"/>
  <c r="H13" i="49"/>
  <c r="E13" i="49"/>
  <c r="F12" i="49"/>
  <c r="G12" i="49"/>
  <c r="H12" i="49"/>
  <c r="E12" i="49"/>
  <c r="F11" i="49"/>
  <c r="G11" i="49"/>
  <c r="H11" i="49"/>
  <c r="F115" i="35" s="1"/>
  <c r="E11" i="49"/>
  <c r="F4" i="49"/>
  <c r="G4" i="49"/>
  <c r="H4" i="49"/>
  <c r="F112" i="25" s="1"/>
  <c r="F5" i="49"/>
  <c r="G5" i="49"/>
  <c r="H5" i="49"/>
  <c r="E6" i="27"/>
  <c r="F6" i="49"/>
  <c r="G6" i="49"/>
  <c r="H6" i="49"/>
  <c r="E10" i="49"/>
  <c r="F10" i="49"/>
  <c r="G10" i="49"/>
  <c r="H10" i="49"/>
  <c r="F3" i="49"/>
  <c r="F7" i="49" s="1"/>
  <c r="G3" i="49"/>
  <c r="G3" i="27" s="1"/>
  <c r="H3" i="49"/>
  <c r="C6" i="40" s="1"/>
  <c r="E7" i="49"/>
  <c r="E7" i="27" s="1"/>
  <c r="E27" i="49"/>
  <c r="F27" i="49"/>
  <c r="G27" i="49"/>
  <c r="H27" i="49"/>
  <c r="E28" i="49"/>
  <c r="F28" i="49"/>
  <c r="G28" i="49"/>
  <c r="E29" i="49"/>
  <c r="F29" i="49"/>
  <c r="G29" i="49"/>
  <c r="H29" i="49"/>
  <c r="E30" i="49"/>
  <c r="F30" i="49"/>
  <c r="G30" i="49"/>
  <c r="H30" i="49"/>
  <c r="E31" i="49"/>
  <c r="F31" i="49"/>
  <c r="G31" i="49"/>
  <c r="H31" i="49"/>
  <c r="G32" i="49"/>
  <c r="H32" i="49"/>
  <c r="E33" i="49"/>
  <c r="F33" i="49"/>
  <c r="G33" i="49"/>
  <c r="H33" i="49"/>
  <c r="E34" i="49"/>
  <c r="F34" i="49"/>
  <c r="G34" i="49"/>
  <c r="G35" i="49"/>
  <c r="H35" i="49"/>
  <c r="E36" i="49"/>
  <c r="F36" i="49"/>
  <c r="G36" i="49"/>
  <c r="H36" i="49"/>
  <c r="E37" i="49"/>
  <c r="F37" i="49"/>
  <c r="G38" i="49"/>
  <c r="H38" i="49"/>
  <c r="E39" i="49"/>
  <c r="F39" i="49"/>
  <c r="G39" i="49"/>
  <c r="H39" i="49"/>
  <c r="E40" i="49"/>
  <c r="F40" i="49"/>
  <c r="G40" i="49"/>
  <c r="E41" i="49"/>
  <c r="F41" i="49"/>
  <c r="G41" i="49"/>
  <c r="H41" i="49"/>
  <c r="E42" i="49"/>
  <c r="F42" i="49"/>
  <c r="H42" i="49"/>
  <c r="E43" i="49"/>
  <c r="F43" i="49"/>
  <c r="G43" i="49"/>
  <c r="H43" i="49"/>
  <c r="G44" i="49"/>
  <c r="H44" i="49"/>
  <c r="E45" i="49"/>
  <c r="F45" i="49"/>
  <c r="G45" i="49"/>
  <c r="H45" i="49"/>
  <c r="E46" i="49"/>
  <c r="F46" i="49"/>
  <c r="G46" i="49"/>
  <c r="G47" i="49"/>
  <c r="H47" i="49"/>
  <c r="E48" i="49"/>
  <c r="F48" i="49"/>
  <c r="G48" i="49"/>
  <c r="H48" i="49"/>
  <c r="E49" i="49"/>
  <c r="F49" i="49"/>
  <c r="G49" i="49"/>
  <c r="G50" i="49"/>
  <c r="H50" i="49"/>
  <c r="E51" i="49"/>
  <c r="F51" i="49"/>
  <c r="G51" i="49"/>
  <c r="H51" i="49"/>
  <c r="E52" i="49"/>
  <c r="F52" i="49"/>
  <c r="E53" i="49"/>
  <c r="F53" i="49"/>
  <c r="G53" i="49"/>
  <c r="H53" i="49"/>
  <c r="E54" i="49"/>
  <c r="F54" i="49"/>
  <c r="G54" i="49"/>
  <c r="H54" i="49"/>
  <c r="E55" i="49"/>
  <c r="F55" i="49"/>
  <c r="G55" i="49"/>
  <c r="H55" i="49"/>
  <c r="E56" i="49"/>
  <c r="G56" i="49"/>
  <c r="H56" i="49"/>
  <c r="E57" i="49"/>
  <c r="F57" i="49"/>
  <c r="G57" i="49"/>
  <c r="H57" i="49"/>
  <c r="E58" i="49"/>
  <c r="F58" i="49"/>
  <c r="G58" i="49"/>
  <c r="H58" i="49"/>
  <c r="E59" i="49"/>
  <c r="G59" i="49"/>
  <c r="H59" i="49"/>
  <c r="E60" i="49"/>
  <c r="F60" i="49"/>
  <c r="G60" i="49"/>
  <c r="H60" i="49"/>
  <c r="E61" i="49"/>
  <c r="F61" i="49"/>
  <c r="G61" i="49"/>
  <c r="H61" i="49"/>
  <c r="E62" i="49"/>
  <c r="G62" i="49"/>
  <c r="H62" i="49"/>
  <c r="E63" i="49"/>
  <c r="F63" i="49"/>
  <c r="G63" i="49"/>
  <c r="H63" i="49"/>
  <c r="E64" i="49"/>
  <c r="F64" i="49"/>
  <c r="G64" i="49"/>
  <c r="H64" i="49"/>
  <c r="E65" i="49"/>
  <c r="F65" i="49"/>
  <c r="G65" i="49"/>
  <c r="H65" i="49"/>
  <c r="E66" i="49"/>
  <c r="F66" i="49"/>
  <c r="H66" i="49"/>
  <c r="E67" i="49"/>
  <c r="F67" i="49"/>
  <c r="G67" i="49"/>
  <c r="H67" i="49"/>
  <c r="E68" i="49"/>
  <c r="G68" i="49"/>
  <c r="H68" i="49"/>
  <c r="E69" i="49"/>
  <c r="F69" i="49"/>
  <c r="G69" i="49"/>
  <c r="H69" i="49"/>
  <c r="E70" i="49"/>
  <c r="F70" i="49"/>
  <c r="G70" i="49"/>
  <c r="H70" i="49"/>
  <c r="E71" i="49"/>
  <c r="G71" i="49"/>
  <c r="H71" i="49"/>
  <c r="E72" i="49"/>
  <c r="F72" i="49"/>
  <c r="G72" i="49"/>
  <c r="H72" i="49"/>
  <c r="E73" i="49"/>
  <c r="F73" i="49"/>
  <c r="G73" i="49"/>
  <c r="H73" i="49"/>
  <c r="E74" i="49"/>
  <c r="G74" i="49"/>
  <c r="H74" i="49"/>
  <c r="E75" i="49"/>
  <c r="F75" i="49"/>
  <c r="G75" i="49"/>
  <c r="H75" i="49"/>
  <c r="E76" i="49"/>
  <c r="F76" i="49"/>
  <c r="G76" i="49"/>
  <c r="H76" i="49"/>
  <c r="E77" i="49"/>
  <c r="F77" i="49"/>
  <c r="G77" i="49"/>
  <c r="H77" i="49"/>
  <c r="E78" i="49"/>
  <c r="F78" i="49"/>
  <c r="G78" i="49"/>
  <c r="H78" i="49"/>
  <c r="E79" i="49"/>
  <c r="F79" i="49"/>
  <c r="G79" i="49"/>
  <c r="H79" i="49"/>
  <c r="E80" i="49"/>
  <c r="F80" i="49"/>
  <c r="G80" i="49"/>
  <c r="H80" i="49"/>
  <c r="E81" i="49"/>
  <c r="F81" i="49"/>
  <c r="G81" i="49"/>
  <c r="H81" i="49"/>
  <c r="E82" i="49"/>
  <c r="F82" i="49"/>
  <c r="G82" i="49"/>
  <c r="H82" i="49"/>
  <c r="E83" i="49"/>
  <c r="F83" i="49"/>
  <c r="G83" i="49"/>
  <c r="H83" i="49"/>
  <c r="E84" i="49"/>
  <c r="F84" i="49"/>
  <c r="G84" i="49"/>
  <c r="H84" i="49"/>
  <c r="E85" i="49"/>
  <c r="F85" i="49"/>
  <c r="G85" i="49"/>
  <c r="H85" i="49"/>
  <c r="E86" i="49"/>
  <c r="F86" i="49"/>
  <c r="G86" i="49"/>
  <c r="H86" i="49"/>
  <c r="E87" i="49"/>
  <c r="F87" i="49"/>
  <c r="G87" i="49"/>
  <c r="H87" i="49"/>
  <c r="E88" i="49"/>
  <c r="F88" i="49"/>
  <c r="G88" i="49"/>
  <c r="H88" i="49"/>
  <c r="E89" i="49"/>
  <c r="F89" i="49"/>
  <c r="G89" i="49"/>
  <c r="H89" i="49"/>
  <c r="E90" i="49"/>
  <c r="F90" i="49"/>
  <c r="G90" i="49"/>
  <c r="H90" i="49"/>
  <c r="E91" i="49"/>
  <c r="F91" i="49"/>
  <c r="G91" i="49"/>
  <c r="H91" i="49"/>
  <c r="E92" i="49"/>
  <c r="F92" i="49"/>
  <c r="G92" i="49"/>
  <c r="H92" i="49"/>
  <c r="E93" i="49"/>
  <c r="F93" i="49"/>
  <c r="G93" i="49"/>
  <c r="H93" i="49"/>
  <c r="E94" i="49"/>
  <c r="F94" i="49"/>
  <c r="G94" i="49"/>
  <c r="H94" i="49"/>
  <c r="E95" i="49"/>
  <c r="F95" i="49"/>
  <c r="G95" i="49"/>
  <c r="H95" i="49"/>
  <c r="E96" i="49"/>
  <c r="F96" i="49"/>
  <c r="G96" i="49"/>
  <c r="H96" i="49"/>
  <c r="E97" i="49"/>
  <c r="F97" i="49"/>
  <c r="G97" i="49"/>
  <c r="H97" i="49"/>
  <c r="E98" i="49"/>
  <c r="F98" i="49"/>
  <c r="G98" i="49"/>
  <c r="H98" i="49"/>
  <c r="E99" i="49"/>
  <c r="F99" i="49"/>
  <c r="G99" i="49"/>
  <c r="H99" i="49"/>
  <c r="E100" i="49"/>
  <c r="F100" i="49"/>
  <c r="G100" i="49"/>
  <c r="H100" i="49"/>
  <c r="E101" i="49"/>
  <c r="F101" i="49"/>
  <c r="G101" i="49"/>
  <c r="H101" i="49"/>
  <c r="E102" i="49"/>
  <c r="F102" i="49"/>
  <c r="G102" i="49"/>
  <c r="H102" i="49"/>
  <c r="E103" i="49"/>
  <c r="F103" i="49"/>
  <c r="G103" i="49"/>
  <c r="H103" i="49"/>
  <c r="E104" i="49"/>
  <c r="F104" i="49"/>
  <c r="G104" i="49"/>
  <c r="H104" i="49"/>
  <c r="E105" i="49"/>
  <c r="F105" i="49"/>
  <c r="G105" i="49"/>
  <c r="H105" i="49"/>
  <c r="E106" i="49"/>
  <c r="F106" i="49"/>
  <c r="G106" i="49"/>
  <c r="H106" i="49"/>
  <c r="E107" i="49"/>
  <c r="F107" i="49"/>
  <c r="G107" i="49"/>
  <c r="H107" i="49"/>
  <c r="E108" i="49"/>
  <c r="F108" i="49"/>
  <c r="G108" i="49"/>
  <c r="H108" i="49"/>
  <c r="E109" i="49"/>
  <c r="F109" i="49"/>
  <c r="G109" i="49"/>
  <c r="H109" i="49"/>
  <c r="E110" i="49"/>
  <c r="F110" i="49"/>
  <c r="G110" i="49"/>
  <c r="H110" i="49"/>
  <c r="E18" i="49"/>
  <c r="F18" i="49"/>
  <c r="G18" i="49"/>
  <c r="H18" i="49"/>
  <c r="E19" i="49"/>
  <c r="F19" i="49"/>
  <c r="G19" i="49"/>
  <c r="H19" i="49"/>
  <c r="E20" i="49"/>
  <c r="F20" i="49"/>
  <c r="G20" i="49"/>
  <c r="H20" i="49"/>
  <c r="E21" i="49"/>
  <c r="F21" i="49"/>
  <c r="G21" i="49"/>
  <c r="H21" i="49"/>
  <c r="E22" i="49"/>
  <c r="F22" i="49"/>
  <c r="G22" i="49"/>
  <c r="H22" i="49"/>
  <c r="E23" i="49"/>
  <c r="F23" i="49"/>
  <c r="G23" i="49"/>
  <c r="H23" i="49"/>
  <c r="E24" i="49"/>
  <c r="F24" i="49"/>
  <c r="G24" i="49"/>
  <c r="H24" i="49"/>
  <c r="E25" i="49"/>
  <c r="F25" i="49"/>
  <c r="G25" i="49"/>
  <c r="H25" i="49"/>
  <c r="E26" i="49"/>
  <c r="F26" i="49"/>
  <c r="G26" i="49"/>
  <c r="H26" i="49"/>
  <c r="G17" i="49"/>
  <c r="H17" i="49"/>
  <c r="F17" i="49"/>
  <c r="E17" i="49"/>
  <c r="V68" i="30"/>
  <c r="V69" i="30" s="1"/>
  <c r="F10" i="28"/>
  <c r="G10" i="28"/>
  <c r="H10" i="28"/>
  <c r="E10" i="28"/>
  <c r="C5" i="47"/>
  <c r="C6" i="47"/>
  <c r="C4" i="47"/>
  <c r="C36" i="19"/>
  <c r="D22" i="31"/>
  <c r="B38" i="31" s="1"/>
  <c r="G9" i="31"/>
  <c r="G29" i="31" s="1"/>
  <c r="H8" i="31"/>
  <c r="H9" i="31" s="1"/>
  <c r="G8" i="31"/>
  <c r="G28" i="31" s="1"/>
  <c r="F8" i="31"/>
  <c r="F28" i="31" s="1"/>
  <c r="E8" i="31"/>
  <c r="E9" i="31" s="1"/>
  <c r="E10" i="31" s="1"/>
  <c r="E11" i="31" s="1"/>
  <c r="E31" i="31" s="1"/>
  <c r="D8" i="31"/>
  <c r="D9" i="31" s="1"/>
  <c r="D29" i="31" s="1"/>
  <c r="C8" i="31"/>
  <c r="C9" i="31"/>
  <c r="C10" i="31" s="1"/>
  <c r="B7" i="32"/>
  <c r="B14" i="32"/>
  <c r="B21" i="32"/>
  <c r="H163" i="28"/>
  <c r="G163" i="28"/>
  <c r="F163" i="28"/>
  <c r="E163" i="28"/>
  <c r="B30" i="32"/>
  <c r="I194" i="27" l="1"/>
  <c r="E189" i="27"/>
  <c r="B58" i="25" s="1"/>
  <c r="I186" i="27"/>
  <c r="I190" i="27"/>
  <c r="I188" i="27"/>
  <c r="I7" i="49"/>
  <c r="I7" i="27" s="1"/>
  <c r="I196" i="27" s="1"/>
  <c r="I183" i="27"/>
  <c r="I187" i="27"/>
  <c r="I191" i="27"/>
  <c r="E194" i="27"/>
  <c r="C123" i="25"/>
  <c r="F113" i="25"/>
  <c r="C122" i="25"/>
  <c r="C120" i="25"/>
  <c r="C112" i="25"/>
  <c r="G7" i="49"/>
  <c r="H3" i="27"/>
  <c r="E3" i="27"/>
  <c r="L31" i="59"/>
  <c r="Q31" i="59" s="1"/>
  <c r="T16" i="59"/>
  <c r="C17" i="59"/>
  <c r="L17" i="59"/>
  <c r="Q17" i="59" s="1"/>
  <c r="C28" i="59"/>
  <c r="AB13" i="59"/>
  <c r="Q33" i="59"/>
  <c r="E184" i="27"/>
  <c r="B53" i="25" s="1"/>
  <c r="H7" i="49"/>
  <c r="C115" i="25" s="1"/>
  <c r="G189" i="27"/>
  <c r="D58" i="25" s="1"/>
  <c r="F120" i="25"/>
  <c r="F189" i="27"/>
  <c r="C58" i="25" s="1"/>
  <c r="H185" i="27"/>
  <c r="E54" i="25" s="1"/>
  <c r="G190" i="27"/>
  <c r="D59" i="25" s="1"/>
  <c r="F185" i="27"/>
  <c r="C54" i="25" s="1"/>
  <c r="C121" i="25"/>
  <c r="G185" i="27"/>
  <c r="D54" i="25" s="1"/>
  <c r="G184" i="27"/>
  <c r="D53" i="25" s="1"/>
  <c r="G195" i="27"/>
  <c r="D82" i="25" s="1"/>
  <c r="D12" i="32" s="1"/>
  <c r="F121" i="25"/>
  <c r="E185" i="27"/>
  <c r="B54" i="25" s="1"/>
  <c r="H188" i="27"/>
  <c r="E57" i="25" s="1"/>
  <c r="F123" i="25"/>
  <c r="H190" i="27"/>
  <c r="E59" i="25" s="1"/>
  <c r="F184" i="27"/>
  <c r="C53" i="25" s="1"/>
  <c r="F122" i="25"/>
  <c r="H189" i="27"/>
  <c r="E58" i="25" s="1"/>
  <c r="E187" i="27"/>
  <c r="B56" i="25" s="1"/>
  <c r="C117" i="25"/>
  <c r="F27" i="31"/>
  <c r="F9" i="31"/>
  <c r="F10" i="31" s="1"/>
  <c r="D27" i="31"/>
  <c r="G10" i="31"/>
  <c r="F3" i="27"/>
  <c r="F195" i="27" s="1"/>
  <c r="C82" i="25" s="1"/>
  <c r="C12" i="32" s="1"/>
  <c r="F190" i="27"/>
  <c r="C59" i="25" s="1"/>
  <c r="C28" i="31"/>
  <c r="E190" i="27"/>
  <c r="B59" i="25" s="1"/>
  <c r="H10" i="31"/>
  <c r="H29" i="31"/>
  <c r="C118" i="25"/>
  <c r="F118" i="25"/>
  <c r="F196" i="27"/>
  <c r="C83" i="25" s="1"/>
  <c r="C19" i="32" s="1"/>
  <c r="C119" i="25"/>
  <c r="F119" i="25"/>
  <c r="E196" i="27"/>
  <c r="F11" i="31"/>
  <c r="F30" i="31"/>
  <c r="G186" i="27"/>
  <c r="D55" i="25" s="1"/>
  <c r="C30" i="31"/>
  <c r="C11" i="31"/>
  <c r="B39" i="31"/>
  <c r="B34" i="31"/>
  <c r="E12" i="31"/>
  <c r="G27" i="31"/>
  <c r="B33" i="31"/>
  <c r="C29" i="31"/>
  <c r="E27" i="31"/>
  <c r="B28" i="31"/>
  <c r="E29" i="31"/>
  <c r="D28" i="31"/>
  <c r="E186" i="27"/>
  <c r="B55" i="25" s="1"/>
  <c r="B36" i="31"/>
  <c r="D10" i="31"/>
  <c r="H27" i="31"/>
  <c r="B32" i="31"/>
  <c r="E28" i="31"/>
  <c r="F114" i="25"/>
  <c r="C27" i="31"/>
  <c r="B29" i="31"/>
  <c r="B31" i="31"/>
  <c r="F29" i="31"/>
  <c r="H28" i="31"/>
  <c r="B30" i="31"/>
  <c r="B35" i="31"/>
  <c r="C116" i="25"/>
  <c r="E30" i="31"/>
  <c r="B27" i="31"/>
  <c r="B37" i="31"/>
  <c r="F186" i="27"/>
  <c r="C55" i="25" s="1"/>
  <c r="H76" i="35"/>
  <c r="H77" i="35"/>
  <c r="C114" i="25"/>
  <c r="C7" i="40"/>
  <c r="B81" i="25" l="1"/>
  <c r="B5" i="32" s="1"/>
  <c r="B83" i="25"/>
  <c r="B19" i="32" s="1"/>
  <c r="E183" i="27"/>
  <c r="B52" i="25" s="1"/>
  <c r="B60" i="25" s="1"/>
  <c r="G183" i="27"/>
  <c r="D52" i="25" s="1"/>
  <c r="E195" i="27"/>
  <c r="G194" i="27"/>
  <c r="D81" i="25" s="1"/>
  <c r="D5" i="32" s="1"/>
  <c r="F194" i="27"/>
  <c r="F197" i="27" s="1"/>
  <c r="H187" i="27"/>
  <c r="E56" i="25" s="1"/>
  <c r="H184" i="27"/>
  <c r="E53" i="25" s="1"/>
  <c r="G196" i="27"/>
  <c r="D83" i="25" s="1"/>
  <c r="D19" i="32" s="1"/>
  <c r="G187" i="27"/>
  <c r="D56" i="25" s="1"/>
  <c r="H194" i="27"/>
  <c r="E81" i="25" s="1"/>
  <c r="H196" i="27"/>
  <c r="E83" i="25" s="1"/>
  <c r="G11" i="31"/>
  <c r="G30" i="31"/>
  <c r="F187" i="27"/>
  <c r="C56" i="25" s="1"/>
  <c r="F183" i="27"/>
  <c r="D30" i="31"/>
  <c r="D11" i="31"/>
  <c r="F12" i="31"/>
  <c r="F31" i="31"/>
  <c r="F116" i="25"/>
  <c r="H195" i="27"/>
  <c r="E82" i="25" s="1"/>
  <c r="E13" i="31"/>
  <c r="E32" i="31"/>
  <c r="C31" i="31"/>
  <c r="C12" i="31"/>
  <c r="H186" i="27"/>
  <c r="E55" i="25" s="1"/>
  <c r="F117" i="25"/>
  <c r="H11" i="31"/>
  <c r="H30" i="31"/>
  <c r="B82" i="25" l="1"/>
  <c r="B12" i="32" s="1"/>
  <c r="I197" i="27"/>
  <c r="G191" i="27"/>
  <c r="E191" i="27"/>
  <c r="D60" i="25"/>
  <c r="E197" i="27"/>
  <c r="B84" i="25"/>
  <c r="C81" i="25"/>
  <c r="C5" i="32" s="1"/>
  <c r="G197" i="27"/>
  <c r="D84" i="25"/>
  <c r="F115" i="25"/>
  <c r="E125" i="25" s="1"/>
  <c r="H183" i="27"/>
  <c r="E52" i="25" s="1"/>
  <c r="E60" i="25" s="1"/>
  <c r="C52" i="25"/>
  <c r="C60" i="25" s="1"/>
  <c r="F191" i="27"/>
  <c r="G12" i="31"/>
  <c r="G31" i="31"/>
  <c r="E33" i="31"/>
  <c r="E14" i="31"/>
  <c r="C32" i="31"/>
  <c r="C13" i="31"/>
  <c r="H12" i="31"/>
  <c r="H31" i="31"/>
  <c r="F32" i="31"/>
  <c r="F13" i="31"/>
  <c r="E19" i="32"/>
  <c r="H197" i="27"/>
  <c r="A6" i="60" s="1"/>
  <c r="D31" i="31"/>
  <c r="D12" i="31"/>
  <c r="E12" i="32"/>
  <c r="E84" i="25"/>
  <c r="C20" i="41" s="1"/>
  <c r="E20" i="41" s="1"/>
  <c r="C21" i="41" s="1"/>
  <c r="E21" i="41" s="1"/>
  <c r="C22" i="41" s="1"/>
  <c r="E22" i="41" s="1"/>
  <c r="C23" i="41" s="1"/>
  <c r="E23" i="41" s="1"/>
  <c r="C24" i="41" s="1"/>
  <c r="E24" i="41" s="1"/>
  <c r="C25" i="41" s="1"/>
  <c r="E25" i="41" s="1"/>
  <c r="C26" i="41" s="1"/>
  <c r="E26" i="41" s="1"/>
  <c r="C27" i="41" s="1"/>
  <c r="E27" i="41" s="1"/>
  <c r="C28" i="41" s="1"/>
  <c r="E28" i="41" s="1"/>
  <c r="C29" i="41" s="1"/>
  <c r="E29" i="41" s="1"/>
  <c r="C30" i="41" s="1"/>
  <c r="E30" i="41" s="1"/>
  <c r="C31" i="41" s="1"/>
  <c r="E31" i="41" s="1"/>
  <c r="C32" i="41" s="1"/>
  <c r="E32" i="41" s="1"/>
  <c r="C33" i="41" s="1"/>
  <c r="E33" i="41" s="1"/>
  <c r="C34" i="41" s="1"/>
  <c r="E34" i="41" s="1"/>
  <c r="C35" i="41" s="1"/>
  <c r="E35" i="41" s="1"/>
  <c r="C36" i="41" s="1"/>
  <c r="E36" i="41" s="1"/>
  <c r="C37" i="41" s="1"/>
  <c r="E37" i="41" s="1"/>
  <c r="C38" i="41" s="1"/>
  <c r="E38" i="41" s="1"/>
  <c r="C39" i="41" s="1"/>
  <c r="E39" i="41" s="1"/>
  <c r="C40" i="41" s="1"/>
  <c r="E40" i="41" s="1"/>
  <c r="E5" i="32"/>
  <c r="C84" i="25" l="1"/>
  <c r="H191" i="27"/>
  <c r="G32" i="31"/>
  <c r="G13" i="31"/>
  <c r="H13" i="31"/>
  <c r="H32" i="31"/>
  <c r="C14" i="31"/>
  <c r="C33" i="31"/>
  <c r="E15" i="31"/>
  <c r="E34" i="31"/>
  <c r="D32" i="31"/>
  <c r="D13" i="31"/>
  <c r="F14" i="31"/>
  <c r="F33" i="31"/>
  <c r="G33" i="31" l="1"/>
  <c r="G14" i="31"/>
  <c r="F15" i="31"/>
  <c r="F34" i="31"/>
  <c r="E16" i="31"/>
  <c r="E35" i="31"/>
  <c r="D33" i="31"/>
  <c r="D14" i="31"/>
  <c r="C15" i="31"/>
  <c r="C34" i="31"/>
  <c r="H33" i="31"/>
  <c r="H14" i="31"/>
  <c r="G34" i="31" l="1"/>
  <c r="G15" i="31"/>
  <c r="H34" i="31"/>
  <c r="H15" i="31"/>
  <c r="C16" i="31"/>
  <c r="C35" i="31"/>
  <c r="D15" i="31"/>
  <c r="D34" i="31"/>
  <c r="E17" i="31"/>
  <c r="E36" i="31"/>
  <c r="F16" i="31"/>
  <c r="F35" i="31"/>
  <c r="G16" i="31" l="1"/>
  <c r="G35" i="31"/>
  <c r="F36" i="31"/>
  <c r="F17" i="31"/>
  <c r="E18" i="31"/>
  <c r="E37" i="31"/>
  <c r="D16" i="31"/>
  <c r="D35" i="31"/>
  <c r="C36" i="31"/>
  <c r="C17" i="31"/>
  <c r="H16" i="31"/>
  <c r="H35" i="31"/>
  <c r="G17" i="31" l="1"/>
  <c r="G36" i="31"/>
  <c r="H17" i="31"/>
  <c r="H36" i="31"/>
  <c r="C18" i="31"/>
  <c r="C37" i="31"/>
  <c r="D17" i="31"/>
  <c r="D36" i="31"/>
  <c r="E19" i="31"/>
  <c r="E39" i="31" s="1"/>
  <c r="E38" i="31"/>
  <c r="F37" i="31"/>
  <c r="F18" i="31"/>
  <c r="G37" i="31" l="1"/>
  <c r="G18" i="31"/>
  <c r="F19" i="31"/>
  <c r="F39" i="31" s="1"/>
  <c r="F38" i="31"/>
  <c r="C19" i="31"/>
  <c r="C39" i="31" s="1"/>
  <c r="C38" i="31"/>
  <c r="D37" i="31"/>
  <c r="D18" i="31"/>
  <c r="H18" i="31"/>
  <c r="H37" i="31"/>
  <c r="G19" i="31" l="1"/>
  <c r="G39" i="31" s="1"/>
  <c r="G38" i="31"/>
  <c r="H38" i="31"/>
  <c r="H19" i="31"/>
  <c r="H39" i="31" s="1"/>
  <c r="D38" i="31"/>
  <c r="D19" i="31"/>
  <c r="D39" i="3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C663F459-5B4B-1848-A8E4-B2221BFA6B03}">
      <text>
        <r>
          <rPr>
            <b/>
            <sz val="10"/>
            <color rgb="FF000000"/>
            <rFont val="Tahoma"/>
            <family val="2"/>
          </rPr>
          <t>Please specify the period of data provided.</t>
        </r>
      </text>
    </comment>
    <comment ref="C3" authorId="0" shapeId="0" xr:uid="{BBCA14F9-370B-3347-A331-7BF963C15DCB}">
      <text>
        <r>
          <rPr>
            <b/>
            <sz val="10"/>
            <color rgb="FF000000"/>
            <rFont val="Tahoma"/>
            <family val="2"/>
          </rPr>
          <t>Please specify the period of data provided.</t>
        </r>
      </text>
    </comment>
    <comment ref="D3" authorId="0" shapeId="0" xr:uid="{6C39E729-23A2-4546-9493-A8E8600BE1A5}">
      <text>
        <r>
          <rPr>
            <b/>
            <sz val="10"/>
            <color rgb="FF000000"/>
            <rFont val="Tahoma"/>
            <family val="2"/>
          </rPr>
          <t>Please specify the period of data provided.</t>
        </r>
      </text>
    </comment>
    <comment ref="E3" authorId="0" shapeId="0" xr:uid="{61AEC8F8-C7A1-4544-A129-E697C3E1EBED}">
      <text>
        <r>
          <rPr>
            <b/>
            <sz val="10"/>
            <color rgb="FF000000"/>
            <rFont val="Tahoma"/>
            <family val="2"/>
          </rPr>
          <t>Please specify the period of data provided.</t>
        </r>
      </text>
    </comment>
    <comment ref="F3" authorId="0" shapeId="0" xr:uid="{AA5CBFF8-6024-774B-B701-93839EE0FF09}">
      <text>
        <r>
          <rPr>
            <b/>
            <sz val="10"/>
            <color rgb="FF000000"/>
            <rFont val="Tahoma"/>
            <family val="2"/>
          </rPr>
          <t>Please specify the period of data provided.</t>
        </r>
      </text>
    </comment>
    <comment ref="G3" authorId="0" shapeId="0" xr:uid="{D7F53A60-2AE9-B849-AB6F-2BCFD3CFB7C7}">
      <text>
        <r>
          <rPr>
            <b/>
            <sz val="10"/>
            <color rgb="FF000000"/>
            <rFont val="Tahoma"/>
            <family val="2"/>
          </rPr>
          <t>Please specify the period of data provided.</t>
        </r>
      </text>
    </comment>
    <comment ref="B13" authorId="0" shapeId="0" xr:uid="{F5EB3105-F8FC-4348-85C9-2EA07B61C4A2}">
      <text>
        <r>
          <rPr>
            <b/>
            <sz val="10"/>
            <color rgb="FF000000"/>
            <rFont val="Tahoma"/>
            <family val="2"/>
          </rPr>
          <t xml:space="preserve">If you have any renewable energy sources on your building, such as photovoltaic (PV) panels, provide the kWh of energy produced. This can be found via your building management system or a net metering bill.
</t>
        </r>
        <r>
          <rPr>
            <b/>
            <sz val="10"/>
            <color rgb="FF000000"/>
            <rFont val="Tahoma"/>
            <family val="2"/>
          </rPr>
          <t>If you are also feeding back into the grid, please let us know the total kWh of energy in the Notes box. We will then calculate offline the amount of carbon dioxide equivalent emissions that you have saved by feeding energy back into the grid.</t>
        </r>
      </text>
    </comment>
    <comment ref="C13" authorId="0" shapeId="0" xr:uid="{6319C45F-5C8D-7640-9648-A7AEAA09A641}">
      <text>
        <r>
          <rPr>
            <b/>
            <sz val="10"/>
            <color rgb="FF000000"/>
            <rFont val="Tahoma"/>
            <family val="2"/>
          </rPr>
          <t xml:space="preserve">If you have any renewable energy sources on your building, such as photovoltaic (PV) panels, provide the kWh of energy produced. This can be found via your building management system or a net metering bill.
</t>
        </r>
        <r>
          <rPr>
            <b/>
            <sz val="10"/>
            <color rgb="FF000000"/>
            <rFont val="Tahoma"/>
            <family val="2"/>
          </rPr>
          <t>If you are also feeding back into the grid, please let us know the total kWh of energy in the Notes box. We will then calculate offline the amount of carbon dioxide equivalent emissions that you have saved by feeding energy back into the grid.</t>
        </r>
      </text>
    </comment>
    <comment ref="D13" authorId="0" shapeId="0" xr:uid="{C6E4FB80-AE4B-634B-A46D-8A3F54F3741F}">
      <text>
        <r>
          <rPr>
            <b/>
            <sz val="10"/>
            <color rgb="FF000000"/>
            <rFont val="Tahoma"/>
            <family val="2"/>
          </rPr>
          <t xml:space="preserve">If you have any renewable energy sources on your building, such as photovoltaic (PV) panels, provide the kWh of energy produced. This can be found via your building management system or a net metering bill.
</t>
        </r>
        <r>
          <rPr>
            <b/>
            <sz val="10"/>
            <color rgb="FF000000"/>
            <rFont val="Tahoma"/>
            <family val="2"/>
          </rPr>
          <t>If you are also feeding back into the grid, please let us know the total kWh of energy in the Notes box. We will then calculate offline the amount of carbon dioxide equivalent emissions that you have saved by feeding energy back into the grid.</t>
        </r>
      </text>
    </comment>
    <comment ref="E13" authorId="0" shapeId="0" xr:uid="{4951C99E-8502-5340-A13C-1368BDCF583B}">
      <text>
        <r>
          <rPr>
            <b/>
            <sz val="10"/>
            <color rgb="FF000000"/>
            <rFont val="Tahoma"/>
            <family val="2"/>
          </rPr>
          <t xml:space="preserve">If you have any renewable energy sources on your building, such as photovoltaic (PV) panels, provide the kWh of energy produced. This can be found via your building management system or a net metering bill.
</t>
        </r>
        <r>
          <rPr>
            <b/>
            <sz val="10"/>
            <color rgb="FF000000"/>
            <rFont val="Tahoma"/>
            <family val="2"/>
          </rPr>
          <t>If you are also feeding back into the grid, please let us know the total kWh of energy in the Notes box. We will then calculate offline the amount of carbon dioxide equivalent emissions that you have saved by feeding energy back into the grid.</t>
        </r>
      </text>
    </comment>
    <comment ref="B19" authorId="0" shapeId="0" xr:uid="{F8F0FA76-893C-DE4D-A8EA-216F04F851EE}">
      <text>
        <r>
          <rPr>
            <b/>
            <sz val="10"/>
            <color rgb="FF000000"/>
            <rFont val="Tahoma"/>
            <family val="2"/>
          </rPr>
          <t xml:space="preserve">All suppliers in the UK get at least some of their electricity from renewable sources and most offer what’s known as ‘green’ tariff electricity. If you are on such a tariff, it means one of two things:
</t>
        </r>
        <r>
          <rPr>
            <b/>
            <sz val="10"/>
            <color rgb="FF000000"/>
            <rFont val="Tahoma"/>
            <family val="2"/>
          </rPr>
          <t xml:space="preserve">1) the supplier promises to match your usage with generation from renewable sources, and invest in additional generation or contribute to environmental schemes that lower carbon dioxide emissions (a ‘green’ tariff with additionality)
</t>
        </r>
        <r>
          <rPr>
            <b/>
            <sz val="10"/>
            <color rgb="FF000000"/>
            <rFont val="Tahoma"/>
            <family val="2"/>
          </rPr>
          <t>2) the supplier promises to match your usage with generation from renewable sources, but doesn’t offer any additional environmental benefits (a ‘green’ tariff without additionality)</t>
        </r>
      </text>
    </comment>
    <comment ref="C19" authorId="0" shapeId="0" xr:uid="{7AC81723-9A24-4048-BFD1-34025F1B403E}">
      <text>
        <r>
          <rPr>
            <b/>
            <sz val="10"/>
            <color rgb="FF000000"/>
            <rFont val="Tahoma"/>
            <family val="2"/>
          </rPr>
          <t xml:space="preserve">All suppliers in the UK get at least some of their electricity from renewable sources and most offer what’s known as ‘green’ tariff electricity. If you are on such a tariff, it means one of two things:
</t>
        </r>
        <r>
          <rPr>
            <b/>
            <sz val="10"/>
            <color rgb="FF000000"/>
            <rFont val="Tahoma"/>
            <family val="2"/>
          </rPr>
          <t xml:space="preserve">1) the supplier promises to match your usage with generation from renewable sources, and invest in additional generation or contribute to environmental schemes that lower carbon dioxide emissions (a ‘green’ tariff with additionality)
</t>
        </r>
        <r>
          <rPr>
            <b/>
            <sz val="10"/>
            <color rgb="FF000000"/>
            <rFont val="Tahoma"/>
            <family val="2"/>
          </rPr>
          <t>2) the supplier promises to match your usage with generation from renewable sources, but doesn’t offer any additional environmental benefits (a ‘green’ tariff without additionality)</t>
        </r>
      </text>
    </comment>
    <comment ref="D19" authorId="0" shapeId="0" xr:uid="{FED0723D-AB08-FD43-98AF-E7DFB89AEB9F}">
      <text>
        <r>
          <rPr>
            <b/>
            <sz val="10"/>
            <color rgb="FF000000"/>
            <rFont val="Tahoma"/>
            <family val="2"/>
          </rPr>
          <t xml:space="preserve">All suppliers in the UK get at least some of their electricity from renewable sources and most offer what’s known as ‘green’ tariff electricity. If you are on such a tariff, it means one of two things:
</t>
        </r>
        <r>
          <rPr>
            <b/>
            <sz val="10"/>
            <color rgb="FF000000"/>
            <rFont val="Tahoma"/>
            <family val="2"/>
          </rPr>
          <t xml:space="preserve">1) the supplier promises to match your usage with generation from renewable sources, and invest in additional generation or contribute to environmental schemes that lower carbon dioxide emissions (a ‘green’ tariff with additionality)
</t>
        </r>
        <r>
          <rPr>
            <b/>
            <sz val="10"/>
            <color rgb="FF000000"/>
            <rFont val="Tahoma"/>
            <family val="2"/>
          </rPr>
          <t>2) the supplier promises to match your usage with generation from renewable sources, but doesn’t offer any additional environmental benefits (a ‘green’ tariff without additionality)</t>
        </r>
      </text>
    </comment>
    <comment ref="E19" authorId="0" shapeId="0" xr:uid="{CDE843C0-2CFB-9B4C-A784-03D8CF7C26F3}">
      <text>
        <r>
          <rPr>
            <b/>
            <sz val="10"/>
            <color rgb="FF000000"/>
            <rFont val="Tahoma"/>
            <family val="2"/>
          </rPr>
          <t xml:space="preserve">All suppliers in the UK get at least some of their electricity from renewable sources and most offer what’s known as ‘green’ tariff electricity. If you are on such a tariff, it means one of two things:
</t>
        </r>
        <r>
          <rPr>
            <b/>
            <sz val="10"/>
            <color rgb="FF000000"/>
            <rFont val="Tahoma"/>
            <family val="2"/>
          </rPr>
          <t xml:space="preserve">1) the supplier promises to match your usage with generation from renewable sources, and invest in additional generation or contribute to environmental schemes that lower carbon dioxide emissions (a ‘green’ tariff with additionality)
</t>
        </r>
        <r>
          <rPr>
            <b/>
            <sz val="10"/>
            <color rgb="FF000000"/>
            <rFont val="Tahoma"/>
            <family val="2"/>
          </rPr>
          <t>2) the supplier promises to match your usage with generation from renewable sources, but doesn’t offer any additional environmental benefits (a ‘green’ tariff without additionality)</t>
        </r>
      </text>
    </comment>
    <comment ref="F19" authorId="0" shapeId="0" xr:uid="{4C3E9972-7120-FB4C-B929-011ABE4E0880}">
      <text>
        <r>
          <rPr>
            <b/>
            <sz val="10"/>
            <color rgb="FF000000"/>
            <rFont val="Tahoma"/>
            <family val="2"/>
          </rPr>
          <t xml:space="preserve">All suppliers in the UK get at least some of their electricity from renewable sources and most offer what’s known as ‘green’ tariff electricity. If you are on such a tariff, it means one of two things:
</t>
        </r>
        <r>
          <rPr>
            <b/>
            <sz val="10"/>
            <color rgb="FF000000"/>
            <rFont val="Tahoma"/>
            <family val="2"/>
          </rPr>
          <t xml:space="preserve">1) the supplier promises to match your usage with generation from renewable sources, and invest in additional generation or contribute to environmental schemes that lower carbon dioxide emissions (a ‘green’ tariff with additionality)
</t>
        </r>
        <r>
          <rPr>
            <b/>
            <sz val="10"/>
            <color rgb="FF000000"/>
            <rFont val="Tahoma"/>
            <family val="2"/>
          </rPr>
          <t>2) the supplier promises to match your usage with generation from renewable sources, but doesn’t offer any additional environmental benefits (a ‘green’ tariff without additionality)</t>
        </r>
      </text>
    </comment>
    <comment ref="B22" authorId="0" shapeId="0" xr:uid="{A0FC1D14-980B-444F-90BB-7291D6DCDC43}">
      <text>
        <r>
          <rPr>
            <b/>
            <sz val="10"/>
            <color rgb="FF000000"/>
            <rFont val="Tahoma"/>
            <family val="2"/>
          </rPr>
          <t>If you use one, please give details of your green electricity tariff supplier and the tariff name. A green electricity tariff is a tariff that the energy supplier claims has environmental benefits.</t>
        </r>
      </text>
    </comment>
    <comment ref="C22" authorId="0" shapeId="0" xr:uid="{AD4D2428-DCD9-A347-98D1-C4156DAF2D45}">
      <text>
        <r>
          <rPr>
            <b/>
            <sz val="10"/>
            <color rgb="FF000000"/>
            <rFont val="Tahoma"/>
            <family val="2"/>
          </rPr>
          <t>If you use one, please give details of your green electricity tariff supplier and the tariff name. A green electricity tariff is a tariff that the energy supplier claims has environmental benefits.</t>
        </r>
      </text>
    </comment>
    <comment ref="D22" authorId="0" shapeId="0" xr:uid="{BB0DEA29-0DFD-9B41-8CD3-590154DFABF5}">
      <text>
        <r>
          <rPr>
            <b/>
            <sz val="10"/>
            <color rgb="FF000000"/>
            <rFont val="Tahoma"/>
            <family val="2"/>
          </rPr>
          <t>If you use one, please give details of your green electricity tariff supplier and the tariff name. A green electricity tariff is a tariff that the energy supplier claims has environmental benefits.</t>
        </r>
      </text>
    </comment>
    <comment ref="E22" authorId="0" shapeId="0" xr:uid="{0BB29E59-77A3-3949-B433-5305E11716E6}">
      <text>
        <r>
          <rPr>
            <b/>
            <sz val="10"/>
            <color rgb="FF000000"/>
            <rFont val="Tahoma"/>
            <family val="2"/>
          </rPr>
          <t>If you use one, please give details of your green electricity tariff supplier and the tariff name. A green electricity tariff is a tariff that the energy supplier claims has environmental benefits.</t>
        </r>
      </text>
    </comment>
    <comment ref="F22" authorId="0" shapeId="0" xr:uid="{199C6176-F482-3241-A81B-7AA9C4BB1992}">
      <text>
        <r>
          <rPr>
            <b/>
            <sz val="10"/>
            <color rgb="FF000000"/>
            <rFont val="Tahoma"/>
            <family val="2"/>
          </rPr>
          <t>If you use one, please give details of your green electricity tariff supplier and the tariff name. A green electricity tariff is a tariff that the energy supplier claims has environmental benefits.</t>
        </r>
      </text>
    </comment>
    <comment ref="B24" authorId="0" shapeId="0" xr:uid="{405D34BD-3BFA-A449-8B32-F519C40275EC}">
      <text>
        <r>
          <rPr>
            <b/>
            <sz val="10"/>
            <color rgb="FF000000"/>
            <rFont val="Calibri"/>
            <family val="2"/>
          </rPr>
          <t>Please add any notes about your data sources and assumptions for energy estimates.</t>
        </r>
        <r>
          <rPr>
            <sz val="10"/>
            <color rgb="FF000000"/>
            <rFont val="Calibri"/>
            <family val="2"/>
          </rPr>
          <t xml:space="preserve">
</t>
        </r>
      </text>
    </comment>
    <comment ref="C24" authorId="0" shapeId="0" xr:uid="{6BFD8309-8C06-2E44-915C-8E2776512459}">
      <text>
        <r>
          <rPr>
            <b/>
            <sz val="10"/>
            <color rgb="FF000000"/>
            <rFont val="Calibri"/>
            <family val="2"/>
          </rPr>
          <t>Please add any notes about your data sources and assumptions for energy estimates.</t>
        </r>
        <r>
          <rPr>
            <sz val="10"/>
            <color rgb="FF000000"/>
            <rFont val="Calibri"/>
            <family val="2"/>
          </rPr>
          <t xml:space="preserve">
</t>
        </r>
      </text>
    </comment>
    <comment ref="D24" authorId="0" shapeId="0" xr:uid="{D6DBB47D-79AE-A641-8957-A15FB507EF60}">
      <text>
        <r>
          <rPr>
            <b/>
            <sz val="10"/>
            <color rgb="FF000000"/>
            <rFont val="Calibri"/>
            <family val="2"/>
          </rPr>
          <t>Please add any notes about your data sources and assumptions for energy estimates.</t>
        </r>
        <r>
          <rPr>
            <sz val="10"/>
            <color rgb="FF000000"/>
            <rFont val="Calibri"/>
            <family val="2"/>
          </rPr>
          <t xml:space="preserve">
</t>
        </r>
      </text>
    </comment>
    <comment ref="E24" authorId="0" shapeId="0" xr:uid="{E3A7E498-07B6-224B-A64B-38D63D6BBDA3}">
      <text>
        <r>
          <rPr>
            <b/>
            <sz val="10"/>
            <color rgb="FF000000"/>
            <rFont val="Calibri"/>
            <family val="2"/>
          </rPr>
          <t>Please add any notes about your data sources and assumptions for energy estimates.</t>
        </r>
        <r>
          <rPr>
            <sz val="10"/>
            <color rgb="FF000000"/>
            <rFont val="Calibri"/>
            <family val="2"/>
          </rPr>
          <t xml:space="preserve">
</t>
        </r>
      </text>
    </comment>
    <comment ref="F24" authorId="0" shapeId="0" xr:uid="{8442425E-AF0F-2D45-81C3-4E4D185D42D6}">
      <text>
        <r>
          <rPr>
            <b/>
            <sz val="10"/>
            <color rgb="FF000000"/>
            <rFont val="Calibri"/>
            <family val="2"/>
          </rPr>
          <t>Please add any notes about your data sources and assumptions for energy estimates.</t>
        </r>
        <r>
          <rPr>
            <sz val="10"/>
            <color rgb="FF000000"/>
            <rFont val="Calibr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D80DEACD-CD83-C34B-B8AA-B71A64D65EF1}">
      <text>
        <r>
          <rPr>
            <b/>
            <sz val="10"/>
            <color rgb="FF000000"/>
            <rFont val="Tahoma"/>
            <family val="2"/>
          </rPr>
          <t>Please specify the period of data provided.</t>
        </r>
      </text>
    </comment>
    <comment ref="D3" authorId="0" shapeId="0" xr:uid="{12F85DE7-44FB-374C-998A-25391C97B719}">
      <text>
        <r>
          <rPr>
            <b/>
            <sz val="10"/>
            <color rgb="FF000000"/>
            <rFont val="Tahoma"/>
            <family val="2"/>
          </rPr>
          <t>Please specify the period of data provided.</t>
        </r>
      </text>
    </comment>
    <comment ref="E3" authorId="0" shapeId="0" xr:uid="{BD6C8231-EA6E-374E-A8CA-AC14E864A4AD}">
      <text>
        <r>
          <rPr>
            <b/>
            <sz val="10"/>
            <color rgb="FF000000"/>
            <rFont val="Tahoma"/>
            <family val="2"/>
          </rPr>
          <t>Please specify the period of data provided.</t>
        </r>
      </text>
    </comment>
    <comment ref="F3" authorId="0" shapeId="0" xr:uid="{B2BD570C-E4E4-FF4D-9F85-D23C367B3D6E}">
      <text>
        <r>
          <rPr>
            <b/>
            <sz val="10"/>
            <color rgb="FF000000"/>
            <rFont val="Tahoma"/>
            <family val="2"/>
          </rPr>
          <t>Please specify the period of data provided.</t>
        </r>
      </text>
    </comment>
    <comment ref="G3" authorId="0" shapeId="0" xr:uid="{7EC22D9E-BFFA-B643-BDDB-C8D08A8B7EF9}">
      <text>
        <r>
          <rPr>
            <b/>
            <sz val="10"/>
            <color rgb="FF000000"/>
            <rFont val="Tahoma"/>
            <family val="2"/>
          </rPr>
          <t>Please specify the period of data provided.</t>
        </r>
      </text>
    </comment>
    <comment ref="H3" authorId="0" shapeId="0" xr:uid="{BD5DCFB5-2E54-3641-992F-2A2FAC9A2638}">
      <text>
        <r>
          <rPr>
            <b/>
            <sz val="10"/>
            <color rgb="FF000000"/>
            <rFont val="Tahoma"/>
            <family val="2"/>
          </rPr>
          <t>Please specify the period of data provided.</t>
        </r>
      </text>
    </comment>
    <comment ref="C6" authorId="0" shapeId="0" xr:uid="{17C80427-DA63-7B45-B768-41D4839FE575}">
      <text>
        <r>
          <rPr>
            <b/>
            <sz val="10"/>
            <color rgb="FF000000"/>
            <rFont val="Tahoma"/>
            <family val="2"/>
          </rPr>
          <t>Water use in m3 can be found on your water bills. If it is in litres, divide by 1,000.</t>
        </r>
      </text>
    </comment>
    <comment ref="D6" authorId="0" shapeId="0" xr:uid="{1917E0BB-E774-054E-849A-9EEA7FAF357F}">
      <text>
        <r>
          <rPr>
            <b/>
            <sz val="10"/>
            <color rgb="FF000000"/>
            <rFont val="Tahoma"/>
            <family val="2"/>
          </rPr>
          <t>Water use in m3 can be found on your water bills. If it is in litres, divide by 1,000.</t>
        </r>
      </text>
    </comment>
    <comment ref="E6" authorId="0" shapeId="0" xr:uid="{EAAF58DD-251C-1741-9792-EC8D4926717D}">
      <text>
        <r>
          <rPr>
            <b/>
            <sz val="10"/>
            <color rgb="FF000000"/>
            <rFont val="Tahoma"/>
            <family val="2"/>
          </rPr>
          <t>Water use in m3 can be found on your water bills. If it is in litres, divide by 1,000.</t>
        </r>
      </text>
    </comment>
    <comment ref="F6" authorId="0" shapeId="0" xr:uid="{F0656E2E-CAB7-064A-AF55-8DD8B89D7308}">
      <text>
        <r>
          <rPr>
            <b/>
            <sz val="10"/>
            <color rgb="FF000000"/>
            <rFont val="Tahoma"/>
            <family val="2"/>
          </rPr>
          <t>Water use in m3 can be found on your water bills. If it is in litres, divide by 1,000.</t>
        </r>
      </text>
    </comment>
    <comment ref="G6" authorId="0" shapeId="0" xr:uid="{D0E0143E-F43A-6942-A909-54A9537EE3E5}">
      <text>
        <r>
          <rPr>
            <b/>
            <sz val="10"/>
            <color rgb="FF000000"/>
            <rFont val="Tahoma"/>
            <family val="2"/>
          </rPr>
          <t>Water use in m3 can be found on your water bills. If it is in litres, divide by 1,000.</t>
        </r>
      </text>
    </comment>
    <comment ref="C8" authorId="0" shapeId="0" xr:uid="{1CA08297-8BEC-B14A-ADBB-39DDB623ABEB}">
      <text>
        <r>
          <rPr>
            <b/>
            <sz val="10"/>
            <color rgb="FF000000"/>
            <rFont val="Tahoma"/>
            <family val="2"/>
          </rPr>
          <t>Sewerage or wastewater in m3 can be found on your water or sewerage bills. It  is in litres, divide by 1,000. If you can't find sewerage data, then assume it's the same as your water use.</t>
        </r>
      </text>
    </comment>
    <comment ref="D8" authorId="0" shapeId="0" xr:uid="{D511A7EA-216D-DF46-A08F-08BD71DE000B}">
      <text>
        <r>
          <rPr>
            <b/>
            <sz val="10"/>
            <color rgb="FF000000"/>
            <rFont val="Tahoma"/>
            <family val="2"/>
          </rPr>
          <t>Sewerage or wastewater in m3 can be found on your water or sewerage bills. It  is in litres, divide by 1,000. If you can't find sewerage data, then assume it's the same as your water use.</t>
        </r>
      </text>
    </comment>
    <comment ref="E8" authorId="0" shapeId="0" xr:uid="{D38ECC9A-F82D-0E4E-9920-DFEDE6366B2F}">
      <text>
        <r>
          <rPr>
            <b/>
            <sz val="10"/>
            <color rgb="FF000000"/>
            <rFont val="Tahoma"/>
            <family val="2"/>
          </rPr>
          <t>Sewerage or wastewater in m3 can be found on your water or sewerage bills. It  is in litres, divide by 1,000. If you can't find sewerage data, then assume it's the same as your water use.</t>
        </r>
      </text>
    </comment>
    <comment ref="F8" authorId="0" shapeId="0" xr:uid="{1CF0B28F-844B-154F-8F85-9C216FA275FA}">
      <text>
        <r>
          <rPr>
            <b/>
            <sz val="10"/>
            <color rgb="FF000000"/>
            <rFont val="Tahoma"/>
            <family val="2"/>
          </rPr>
          <t>Sewerage or wastewater in m3 can be found on your water or sewerage bills. It  is in litres, divide by 1,000. If you can't find sewerage data, then assume it's the same as your water use.</t>
        </r>
      </text>
    </comment>
    <comment ref="G8" authorId="0" shapeId="0" xr:uid="{FB097439-2B13-1146-BCDF-9086289FD974}">
      <text>
        <r>
          <rPr>
            <b/>
            <sz val="10"/>
            <color rgb="FF000000"/>
            <rFont val="Tahoma"/>
            <family val="2"/>
          </rPr>
          <t>Sewerage or wastewater in m3 can be found on your water or sewerage bills. It  is in litres, divide by 1,000. If you can't find sewerage data, then assume it's the same as your water use.</t>
        </r>
      </text>
    </comment>
    <comment ref="C11" authorId="0" shapeId="0" xr:uid="{998DCCB5-062E-564B-883C-0C819DB4BBB2}">
      <text>
        <r>
          <rPr>
            <b/>
            <sz val="10"/>
            <color rgb="FF000000"/>
            <rFont val="Calibri"/>
            <family val="2"/>
          </rPr>
          <t>Please add any notes about your data sources and assumptions for water estimates.</t>
        </r>
        <r>
          <rPr>
            <sz val="10"/>
            <color rgb="FF000000"/>
            <rFont val="Calibri"/>
            <family val="2"/>
          </rPr>
          <t xml:space="preserve">
</t>
        </r>
      </text>
    </comment>
    <comment ref="D11" authorId="0" shapeId="0" xr:uid="{D6831083-15A6-D844-9B81-0F6F97DF4740}">
      <text>
        <r>
          <rPr>
            <b/>
            <sz val="10"/>
            <color rgb="FF000000"/>
            <rFont val="Calibri"/>
            <family val="2"/>
          </rPr>
          <t>Please add any notes about your data sources and assumptions for water estimates.</t>
        </r>
        <r>
          <rPr>
            <sz val="10"/>
            <color rgb="FF000000"/>
            <rFont val="Calibri"/>
            <family val="2"/>
          </rPr>
          <t xml:space="preserve">
</t>
        </r>
      </text>
    </comment>
    <comment ref="E11" authorId="0" shapeId="0" xr:uid="{1D6A1770-3C9C-6A4D-9DDE-75BCF520A417}">
      <text>
        <r>
          <rPr>
            <b/>
            <sz val="10"/>
            <color rgb="FF000000"/>
            <rFont val="Calibri"/>
            <family val="2"/>
          </rPr>
          <t>Please add any notes about your data sources and assumptions for water estimates.</t>
        </r>
        <r>
          <rPr>
            <sz val="10"/>
            <color rgb="FF000000"/>
            <rFont val="Calibri"/>
            <family val="2"/>
          </rPr>
          <t xml:space="preserve">
</t>
        </r>
      </text>
    </comment>
    <comment ref="F11" authorId="0" shapeId="0" xr:uid="{E5F907E7-4D38-AB44-86FB-1947F9DCDE19}">
      <text>
        <r>
          <rPr>
            <b/>
            <sz val="10"/>
            <color rgb="FF000000"/>
            <rFont val="Calibri"/>
            <family val="2"/>
          </rPr>
          <t>Please add any notes about your data sources and assumptions for water estimates.</t>
        </r>
        <r>
          <rPr>
            <sz val="10"/>
            <color rgb="FF000000"/>
            <rFont val="Calibri"/>
            <family val="2"/>
          </rPr>
          <t xml:space="preserve">
</t>
        </r>
      </text>
    </comment>
    <comment ref="G11" authorId="0" shapeId="0" xr:uid="{BEEE0664-ED47-C847-BB59-91DF40F5DF70}">
      <text>
        <r>
          <rPr>
            <b/>
            <sz val="10"/>
            <color rgb="FF000000"/>
            <rFont val="Calibri"/>
            <family val="2"/>
          </rPr>
          <t>Please add any notes about your data sources and assumptions for water estimates.</t>
        </r>
        <r>
          <rPr>
            <sz val="10"/>
            <color rgb="FF000000"/>
            <rFont val="Calibr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9161778F-A0AD-614C-9AC5-3CF39FA733D8}">
      <text>
        <r>
          <rPr>
            <b/>
            <sz val="10"/>
            <color rgb="FF000000"/>
            <rFont val="Tahoma"/>
            <family val="2"/>
          </rPr>
          <t>Please specify the period of data provided.</t>
        </r>
      </text>
    </comment>
    <comment ref="D3" authorId="0" shapeId="0" xr:uid="{8ED9E5A3-C670-894C-A4B1-02D958DB8CA5}">
      <text>
        <r>
          <rPr>
            <b/>
            <sz val="10"/>
            <color rgb="FF000000"/>
            <rFont val="Tahoma"/>
            <family val="2"/>
          </rPr>
          <t>Please specify the period of data provided.</t>
        </r>
      </text>
    </comment>
    <comment ref="E3" authorId="0" shapeId="0" xr:uid="{18DB92B1-5567-A74B-A9BD-AFDDF8612F52}">
      <text>
        <r>
          <rPr>
            <b/>
            <sz val="10"/>
            <color rgb="FF000000"/>
            <rFont val="Tahoma"/>
            <family val="2"/>
          </rPr>
          <t>Please specify the period of data provided.</t>
        </r>
      </text>
    </comment>
    <comment ref="F3" authorId="0" shapeId="0" xr:uid="{E638AE32-4120-BC4F-8F31-DA6CCBD03DA8}">
      <text>
        <r>
          <rPr>
            <b/>
            <sz val="10"/>
            <color rgb="FF000000"/>
            <rFont val="Tahoma"/>
            <family val="2"/>
          </rPr>
          <t>Please specify the period of data provided.</t>
        </r>
      </text>
    </comment>
    <comment ref="G3" authorId="0" shapeId="0" xr:uid="{B1569250-5278-8E4C-8DA0-2D212D24544A}">
      <text>
        <r>
          <rPr>
            <b/>
            <sz val="10"/>
            <color rgb="FF000000"/>
            <rFont val="Tahoma"/>
            <family val="2"/>
          </rPr>
          <t>Please specify the period of data provided.</t>
        </r>
      </text>
    </comment>
    <comment ref="H3" authorId="0" shapeId="0" xr:uid="{2ED04927-7023-774F-BEF2-5906818A90AA}">
      <text>
        <r>
          <rPr>
            <b/>
            <sz val="10"/>
            <color rgb="FF000000"/>
            <rFont val="Tahoma"/>
            <family val="2"/>
          </rPr>
          <t>Please specify the period of data provided.</t>
        </r>
      </text>
    </comment>
    <comment ref="C8" authorId="0" shapeId="0" xr:uid="{B9D452BF-DED9-9E43-84CE-0225472F912C}">
      <text>
        <r>
          <rPr>
            <b/>
            <sz val="10"/>
            <color rgb="FF000000"/>
            <rFont val="Tahoma"/>
            <family val="2"/>
          </rPr>
          <t>Tonnage can be found on the bills from your waste contractor. If not, estimate the number of black bin bags sent to landfill each week.</t>
        </r>
      </text>
    </comment>
    <comment ref="D8" authorId="0" shapeId="0" xr:uid="{03C33BF2-8E92-524E-AEF1-3466CEDE6A27}">
      <text>
        <r>
          <rPr>
            <b/>
            <sz val="10"/>
            <color rgb="FF000000"/>
            <rFont val="Tahoma"/>
            <family val="2"/>
          </rPr>
          <t>Tonnage can be found on the bills from your waste contractor. If not, estimate the number of black bin bags sent to landfill each week.</t>
        </r>
      </text>
    </comment>
    <comment ref="E8" authorId="0" shapeId="0" xr:uid="{C5A4EAF0-9692-D049-B984-560A435A664C}">
      <text>
        <r>
          <rPr>
            <b/>
            <sz val="10"/>
            <color rgb="FF000000"/>
            <rFont val="Tahoma"/>
            <family val="2"/>
          </rPr>
          <t>Tonnage can be found on the bills from your waste contractor. If not, estimate the number of black bin bags sent to landfill each week.</t>
        </r>
      </text>
    </comment>
    <comment ref="F8" authorId="0" shapeId="0" xr:uid="{7906484D-BE16-BA4F-A4AD-F64E7C07A793}">
      <text>
        <r>
          <rPr>
            <b/>
            <sz val="10"/>
            <color rgb="FF000000"/>
            <rFont val="Tahoma"/>
            <family val="2"/>
          </rPr>
          <t>Tonnage can be found on the bills from your waste contractor. If not, estimate the number of black bin bags sent to landfill each week.</t>
        </r>
      </text>
    </comment>
    <comment ref="C10" authorId="0" shapeId="0" xr:uid="{C944461E-40B5-3146-A660-7F86F64149AB}">
      <text>
        <r>
          <rPr>
            <b/>
            <sz val="10"/>
            <color rgb="FF000000"/>
            <rFont val="Tahoma"/>
            <family val="2"/>
          </rPr>
          <t>Waste to energy is energy recovered from the waste through incineration and subsequent generation of electricity.</t>
        </r>
      </text>
    </comment>
    <comment ref="D10" authorId="0" shapeId="0" xr:uid="{AF3B0084-B92F-CE41-977C-415CEE152397}">
      <text>
        <r>
          <rPr>
            <b/>
            <sz val="10"/>
            <color rgb="FF000000"/>
            <rFont val="Tahoma"/>
            <family val="2"/>
          </rPr>
          <t>Waste to energy is energy recovered from the waste through incineration and subsequent generation of electricity.</t>
        </r>
      </text>
    </comment>
    <comment ref="E10" authorId="0" shapeId="0" xr:uid="{DBACC299-C8C5-6940-9192-C697A8A0BC3E}">
      <text>
        <r>
          <rPr>
            <b/>
            <sz val="10"/>
            <color rgb="FF000000"/>
            <rFont val="Tahoma"/>
            <family val="2"/>
          </rPr>
          <t>Waste to energy is energy recovered from the waste through incineration and subsequent generation of electricity.</t>
        </r>
      </text>
    </comment>
    <comment ref="F10" authorId="0" shapeId="0" xr:uid="{A62DFD54-FA14-BD4B-9C93-99B7F513BC59}">
      <text>
        <r>
          <rPr>
            <b/>
            <sz val="10"/>
            <color rgb="FF000000"/>
            <rFont val="Tahoma"/>
            <family val="2"/>
          </rPr>
          <t>Waste to energy is energy recovered from the waste through incineration and subsequent generation of electricity.</t>
        </r>
      </text>
    </comment>
    <comment ref="C12" authorId="0" shapeId="0" xr:uid="{6EFF93AF-1B45-054C-BB64-5BA55CE45A2B}">
      <text>
        <r>
          <rPr>
            <b/>
            <sz val="10"/>
            <color rgb="FF000000"/>
            <rFont val="Tahoma"/>
            <family val="2"/>
          </rPr>
          <t>This can be found on the bills from your waste contractor, or please estimate the number of black bin bags you recycle per week. Include reused waste in your total.</t>
        </r>
      </text>
    </comment>
    <comment ref="D12" authorId="0" shapeId="0" xr:uid="{5BF3CB43-73D6-1B41-89AF-D686388EB50F}">
      <text>
        <r>
          <rPr>
            <b/>
            <sz val="10"/>
            <color rgb="FF000000"/>
            <rFont val="Tahoma"/>
            <family val="2"/>
          </rPr>
          <t>This can be found on the bills from your waste contractor, or please estimate the number of black bin bags you recycle per week. Include reused waste in your total.</t>
        </r>
      </text>
    </comment>
    <comment ref="E12" authorId="0" shapeId="0" xr:uid="{63DE759C-5E09-BD43-9702-C5B024D8179A}">
      <text>
        <r>
          <rPr>
            <b/>
            <sz val="10"/>
            <color rgb="FF000000"/>
            <rFont val="Tahoma"/>
            <family val="2"/>
          </rPr>
          <t>This can be found on the bills from your waste contractor, or please estimate the number of black bin bags you recycle per week. Include reused waste in your total.</t>
        </r>
      </text>
    </comment>
    <comment ref="F12" authorId="0" shapeId="0" xr:uid="{76F799E6-9BB8-0349-A290-8A324193F2A1}">
      <text>
        <r>
          <rPr>
            <b/>
            <sz val="10"/>
            <color rgb="FF000000"/>
            <rFont val="Tahoma"/>
            <family val="2"/>
          </rPr>
          <t>This can be found on the bills from your waste contractor, or please estimate the number of black bin bags you recycle per week. Include reused waste in your total.</t>
        </r>
      </text>
    </comment>
    <comment ref="C14" authorId="0" shapeId="0" xr:uid="{4B8A90A9-A3F8-3941-B325-B1C7BCCC79C1}">
      <text>
        <r>
          <rPr>
            <b/>
            <sz val="10"/>
            <color rgb="FF000000"/>
            <rFont val="Tahoma"/>
            <family val="2"/>
          </rPr>
          <t>This can be found on the bills from your waste contractor.</t>
        </r>
      </text>
    </comment>
    <comment ref="D14" authorId="0" shapeId="0" xr:uid="{14E3E37C-D748-AA4C-8E8C-7E9CD3392182}">
      <text>
        <r>
          <rPr>
            <b/>
            <sz val="10"/>
            <color rgb="FF000000"/>
            <rFont val="Tahoma"/>
            <family val="2"/>
          </rPr>
          <t>This can be found on the bills from your waste contractor.</t>
        </r>
      </text>
    </comment>
    <comment ref="E14" authorId="0" shapeId="0" xr:uid="{70ED3729-51BC-D34F-824E-F7F9A24AE73A}">
      <text>
        <r>
          <rPr>
            <b/>
            <sz val="10"/>
            <color rgb="FF000000"/>
            <rFont val="Tahoma"/>
            <family val="2"/>
          </rPr>
          <t>This can be found on the bills from your waste contractor.</t>
        </r>
      </text>
    </comment>
    <comment ref="F14" authorId="0" shapeId="0" xr:uid="{84F5D84C-4969-0141-B696-A3FBC255B445}">
      <text>
        <r>
          <rPr>
            <b/>
            <sz val="10"/>
            <color rgb="FF000000"/>
            <rFont val="Tahoma"/>
            <family val="2"/>
          </rPr>
          <t>This can be found on the bills from your waste contractor.</t>
        </r>
      </text>
    </comment>
    <comment ref="C19" authorId="0" shapeId="0" xr:uid="{54D45616-B52E-404A-8962-1BF252073C0D}">
      <text>
        <r>
          <rPr>
            <b/>
            <sz val="10"/>
            <color rgb="FF000000"/>
            <rFont val="Calibri"/>
            <family val="2"/>
          </rPr>
          <t>Please add any notes about your data sources and assumptions for waste estimates.</t>
        </r>
        <r>
          <rPr>
            <sz val="10"/>
            <color rgb="FF000000"/>
            <rFont val="Calibri"/>
            <family val="2"/>
          </rPr>
          <t xml:space="preserve">
</t>
        </r>
      </text>
    </comment>
    <comment ref="D19" authorId="0" shapeId="0" xr:uid="{83B27BAA-8471-1340-9209-7AC48BD47818}">
      <text>
        <r>
          <rPr>
            <b/>
            <sz val="10"/>
            <color rgb="FF000000"/>
            <rFont val="Calibri"/>
            <family val="2"/>
          </rPr>
          <t>Please add any notes about your data sources and assumptions for waste estimates.</t>
        </r>
        <r>
          <rPr>
            <sz val="10"/>
            <color rgb="FF000000"/>
            <rFont val="Calibri"/>
            <family val="2"/>
          </rPr>
          <t xml:space="preserve">
</t>
        </r>
      </text>
    </comment>
    <comment ref="E19" authorId="0" shapeId="0" xr:uid="{051DF7A1-C79F-C346-934A-6E176A557FB0}">
      <text>
        <r>
          <rPr>
            <b/>
            <sz val="10"/>
            <color rgb="FF000000"/>
            <rFont val="Calibri"/>
            <family val="2"/>
          </rPr>
          <t>Please add any notes about your data sources and assumptions for waste estimates.</t>
        </r>
        <r>
          <rPr>
            <sz val="10"/>
            <color rgb="FF000000"/>
            <rFont val="Calibri"/>
            <family val="2"/>
          </rPr>
          <t xml:space="preserve">
</t>
        </r>
      </text>
    </comment>
    <comment ref="F19" authorId="0" shapeId="0" xr:uid="{717865B7-31F5-8C4F-9162-2312424905D7}">
      <text>
        <r>
          <rPr>
            <b/>
            <sz val="10"/>
            <color rgb="FF000000"/>
            <rFont val="Calibri"/>
            <family val="2"/>
          </rPr>
          <t>Please add any notes about your data sources and assumptions for waste estimates.</t>
        </r>
        <r>
          <rPr>
            <sz val="10"/>
            <color rgb="FF000000"/>
            <rFont val="Calibri"/>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D3" authorId="0" shapeId="0" xr:uid="{832FE8CA-00B6-B648-939D-D7B0A68D187D}">
      <text>
        <r>
          <rPr>
            <b/>
            <sz val="10"/>
            <color rgb="FF000000"/>
            <rFont val="Tahoma"/>
            <family val="2"/>
          </rPr>
          <t>Please specify the period of data provided.</t>
        </r>
      </text>
    </comment>
    <comment ref="E3" authorId="0" shapeId="0" xr:uid="{D770F773-0115-F143-8D25-D5E03A3E0A90}">
      <text>
        <r>
          <rPr>
            <b/>
            <sz val="10"/>
            <color rgb="FF000000"/>
            <rFont val="Tahoma"/>
            <family val="2"/>
          </rPr>
          <t>Please specify the period of data provided.</t>
        </r>
      </text>
    </comment>
    <comment ref="F3" authorId="0" shapeId="0" xr:uid="{6D82DE22-14E8-4143-86C2-368E3431D4A2}">
      <text>
        <r>
          <rPr>
            <b/>
            <sz val="10"/>
            <color rgb="FF000000"/>
            <rFont val="Tahoma"/>
            <family val="2"/>
          </rPr>
          <t>Please specify the period of data provided.</t>
        </r>
      </text>
    </comment>
    <comment ref="G3" authorId="0" shapeId="0" xr:uid="{E86F3FC1-DF91-1145-8BD4-655E2415877B}">
      <text>
        <r>
          <rPr>
            <b/>
            <sz val="10"/>
            <color rgb="FF000000"/>
            <rFont val="Tahoma"/>
            <family val="2"/>
          </rPr>
          <t>Please specify the period of data provided.</t>
        </r>
      </text>
    </comment>
    <comment ref="H3" authorId="0" shapeId="0" xr:uid="{F3FE56ED-7C41-EB4E-A5AD-F192A93DF58A}">
      <text>
        <r>
          <rPr>
            <b/>
            <sz val="10"/>
            <color rgb="FF000000"/>
            <rFont val="Tahoma"/>
            <family val="2"/>
          </rPr>
          <t>Please specify the period of data provided.</t>
        </r>
      </text>
    </comment>
    <comment ref="I3" authorId="0" shapeId="0" xr:uid="{A1ED4A10-93B1-4541-8E66-B56B51176264}">
      <text>
        <r>
          <rPr>
            <b/>
            <sz val="10"/>
            <color rgb="FF000000"/>
            <rFont val="Tahoma"/>
            <family val="2"/>
          </rPr>
          <t>Please specify the period of data provided.</t>
        </r>
      </text>
    </comment>
    <comment ref="M3" authorId="0" shapeId="0" xr:uid="{0E21D9E6-30CA-9A49-BB18-0F85888DAE93}">
      <text>
        <r>
          <rPr>
            <b/>
            <sz val="10"/>
            <color rgb="FF000000"/>
            <rFont val="Tahoma"/>
            <family val="2"/>
          </rPr>
          <t>Please specify the period of data provided.</t>
        </r>
      </text>
    </comment>
    <comment ref="N3" authorId="0" shapeId="0" xr:uid="{4F8CA4EF-5558-634E-9F2C-1AA74B8F4894}">
      <text>
        <r>
          <rPr>
            <b/>
            <sz val="10"/>
            <color rgb="FF000000"/>
            <rFont val="Tahoma"/>
            <family val="2"/>
          </rPr>
          <t>Please specify the period of data provided.</t>
        </r>
      </text>
    </comment>
    <comment ref="O3" authorId="0" shapeId="0" xr:uid="{29024D5C-B92A-AC43-A302-12F8F2B54141}">
      <text>
        <r>
          <rPr>
            <b/>
            <sz val="10"/>
            <color rgb="FF000000"/>
            <rFont val="Tahoma"/>
            <family val="2"/>
          </rPr>
          <t>Please specify the period of data provided.</t>
        </r>
      </text>
    </comment>
    <comment ref="P3" authorId="0" shapeId="0" xr:uid="{B1C0BBDC-9AF1-3E47-BD23-3E401BD5E641}">
      <text>
        <r>
          <rPr>
            <b/>
            <sz val="10"/>
            <color rgb="FF000000"/>
            <rFont val="Tahoma"/>
            <family val="2"/>
          </rPr>
          <t>Please specify the period of data provided.</t>
        </r>
      </text>
    </comment>
    <comment ref="Q3" authorId="0" shapeId="0" xr:uid="{4B74B5A9-D893-AB40-92F2-F4564E60CCED}">
      <text>
        <r>
          <rPr>
            <b/>
            <sz val="10"/>
            <color rgb="FF000000"/>
            <rFont val="Tahoma"/>
            <family val="2"/>
          </rPr>
          <t>Please specify the period of data provided.</t>
        </r>
      </text>
    </comment>
    <comment ref="R3" authorId="0" shapeId="0" xr:uid="{565E20AC-D234-7040-BC37-8D4E7241B92E}">
      <text>
        <r>
          <rPr>
            <b/>
            <sz val="10"/>
            <color rgb="FF000000"/>
            <rFont val="Tahoma"/>
            <family val="2"/>
          </rPr>
          <t>Please specify the period of data provided.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5" authorId="0" shapeId="0" xr:uid="{67BDD2A9-F759-9E4C-9A4D-72F32B8D9F52}">
      <text>
        <r>
          <rPr>
            <b/>
            <sz val="10"/>
            <color rgb="FF000000"/>
            <rFont val="Tahoma"/>
            <family val="2"/>
          </rPr>
          <t>Please specify the period of data provided.</t>
        </r>
      </text>
    </comment>
    <comment ref="D5" authorId="0" shapeId="0" xr:uid="{4CAABB4C-4C1E-AE40-96E8-546997DEF351}">
      <text>
        <r>
          <rPr>
            <b/>
            <sz val="10"/>
            <color rgb="FF000000"/>
            <rFont val="Tahoma"/>
            <family val="2"/>
          </rPr>
          <t>Please specify the period of data provided.</t>
        </r>
      </text>
    </comment>
    <comment ref="E5" authorId="0" shapeId="0" xr:uid="{5223427A-C9EB-4942-8404-61CB76BE981B}">
      <text>
        <r>
          <rPr>
            <b/>
            <sz val="10"/>
            <color rgb="FF000000"/>
            <rFont val="Tahoma"/>
            <family val="2"/>
          </rPr>
          <t>Please specify the period of data provided.</t>
        </r>
      </text>
    </comment>
    <comment ref="F5" authorId="0" shapeId="0" xr:uid="{53F5F60E-9F2D-E14D-B786-7BE7AEAC95B3}">
      <text>
        <r>
          <rPr>
            <b/>
            <sz val="10"/>
            <color rgb="FF000000"/>
            <rFont val="Tahoma"/>
            <family val="2"/>
          </rPr>
          <t>Please specify the period of data provided.</t>
        </r>
      </text>
    </comment>
    <comment ref="G5" authorId="0" shapeId="0" xr:uid="{D0B35437-77EC-DE47-8CE1-85C783036BF1}">
      <text>
        <r>
          <rPr>
            <b/>
            <sz val="10"/>
            <color rgb="FF000000"/>
            <rFont val="Tahoma"/>
            <family val="2"/>
          </rPr>
          <t>Please specify the period of data provided.</t>
        </r>
      </text>
    </comment>
    <comment ref="H5" authorId="0" shapeId="0" xr:uid="{ECCC1E91-52B3-A549-98CF-94AB43193623}">
      <text>
        <r>
          <rPr>
            <b/>
            <sz val="10"/>
            <color rgb="FF000000"/>
            <rFont val="Tahoma"/>
            <family val="2"/>
          </rPr>
          <t>Please specify the period of data provided.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3F1FBFA5-67ED-CA45-A43D-4627FB9350F3}">
      <text>
        <r>
          <rPr>
            <b/>
            <sz val="10"/>
            <color rgb="FF000000"/>
            <rFont val="Tahoma"/>
            <family val="2"/>
          </rPr>
          <t>Please specify the period of data provided.</t>
        </r>
      </text>
    </comment>
    <comment ref="D3" authorId="0" shapeId="0" xr:uid="{E2403CA9-68B5-FB41-9462-B7670C485DD3}">
      <text>
        <r>
          <rPr>
            <b/>
            <sz val="10"/>
            <color rgb="FF000000"/>
            <rFont val="Tahoma"/>
            <family val="2"/>
          </rPr>
          <t>Please specify the period of data provided.</t>
        </r>
      </text>
    </comment>
    <comment ref="E3" authorId="0" shapeId="0" xr:uid="{26E98528-D51E-194E-A8B7-AC07F7CA0671}">
      <text>
        <r>
          <rPr>
            <b/>
            <sz val="10"/>
            <color rgb="FF000000"/>
            <rFont val="Tahoma"/>
            <family val="2"/>
          </rPr>
          <t>Please specify the period of data provided.</t>
        </r>
      </text>
    </comment>
    <comment ref="F3" authorId="0" shapeId="0" xr:uid="{7EB3CB3B-18AF-E845-986C-72EAE5D8E51E}">
      <text>
        <r>
          <rPr>
            <b/>
            <sz val="10"/>
            <color rgb="FF000000"/>
            <rFont val="Tahoma"/>
            <family val="2"/>
          </rPr>
          <t>Please specify the period of data provided.</t>
        </r>
      </text>
    </comment>
    <comment ref="G3" authorId="0" shapeId="0" xr:uid="{A7BEA15F-C801-3245-AFDD-9F0A97EB62DC}">
      <text>
        <r>
          <rPr>
            <b/>
            <sz val="10"/>
            <color rgb="FF000000"/>
            <rFont val="Tahoma"/>
            <family val="2"/>
          </rPr>
          <t>Please specify the period of data provided.</t>
        </r>
      </text>
    </comment>
    <comment ref="H3" authorId="0" shapeId="0" xr:uid="{7D563A00-5207-BA42-8378-5322659C703C}">
      <text>
        <r>
          <rPr>
            <b/>
            <sz val="10"/>
            <color rgb="FF000000"/>
            <rFont val="Tahoma"/>
            <family val="2"/>
          </rPr>
          <t>Please specify the period of data provided.</t>
        </r>
      </text>
    </comment>
    <comment ref="C11" authorId="0" shapeId="0" xr:uid="{BF55F8C0-6F7F-2D40-8D86-E0529E553614}">
      <text>
        <r>
          <rPr>
            <b/>
            <sz val="10"/>
            <color rgb="FF000000"/>
            <rFont val="Calibri"/>
            <family val="2"/>
          </rPr>
          <t>Please add any notes about your data sources and assumptions for water estimates.</t>
        </r>
        <r>
          <rPr>
            <sz val="10"/>
            <color rgb="FF000000"/>
            <rFont val="Calibri"/>
            <family val="2"/>
          </rPr>
          <t xml:space="preserve">
</t>
        </r>
      </text>
    </comment>
    <comment ref="D11" authorId="0" shapeId="0" xr:uid="{61D15123-16C3-DF43-9108-D409B2221CE2}">
      <text>
        <r>
          <rPr>
            <b/>
            <sz val="10"/>
            <color rgb="FF000000"/>
            <rFont val="Calibri"/>
            <family val="2"/>
          </rPr>
          <t>Please add any notes about your data sources and assumptions for water estimates.</t>
        </r>
        <r>
          <rPr>
            <sz val="10"/>
            <color rgb="FF000000"/>
            <rFont val="Calibri"/>
            <family val="2"/>
          </rPr>
          <t xml:space="preserve">
</t>
        </r>
      </text>
    </comment>
    <comment ref="E11" authorId="0" shapeId="0" xr:uid="{2DDAA998-FE64-F64C-8D23-22747BCB5ADC}">
      <text>
        <r>
          <rPr>
            <b/>
            <sz val="10"/>
            <color rgb="FF000000"/>
            <rFont val="Calibri"/>
            <family val="2"/>
          </rPr>
          <t>Please add any notes about your data sources and assumptions for water estimates.</t>
        </r>
        <r>
          <rPr>
            <sz val="10"/>
            <color rgb="FF000000"/>
            <rFont val="Calibri"/>
            <family val="2"/>
          </rPr>
          <t xml:space="preserve">
</t>
        </r>
      </text>
    </comment>
    <comment ref="F11" authorId="0" shapeId="0" xr:uid="{12987055-7D10-0C4C-BA05-EAA5659F2BB0}">
      <text>
        <r>
          <rPr>
            <b/>
            <sz val="10"/>
            <color rgb="FF000000"/>
            <rFont val="Calibri"/>
            <family val="2"/>
          </rPr>
          <t>Please add any notes about your data sources and assumptions for water estimates.</t>
        </r>
        <r>
          <rPr>
            <sz val="10"/>
            <color rgb="FF000000"/>
            <rFont val="Calibri"/>
            <family val="2"/>
          </rPr>
          <t xml:space="preserve">
</t>
        </r>
      </text>
    </comment>
    <comment ref="G11" authorId="0" shapeId="0" xr:uid="{F433F27E-DEAD-1041-9F1A-6895E73FE02F}">
      <text>
        <r>
          <rPr>
            <b/>
            <sz val="10"/>
            <color rgb="FF000000"/>
            <rFont val="Calibri"/>
            <family val="2"/>
          </rPr>
          <t>Please add any notes about your data sources and assumptions for water estimates.</t>
        </r>
        <r>
          <rPr>
            <sz val="10"/>
            <color rgb="FF000000"/>
            <rFont val="Calibri"/>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95870891-F0A4-C64E-8023-716BBA135E90}">
      <text>
        <r>
          <rPr>
            <b/>
            <sz val="10"/>
            <color rgb="FF000000"/>
            <rFont val="Tahoma"/>
            <family val="2"/>
          </rPr>
          <t>Please specify the period of data provided.</t>
        </r>
      </text>
    </comment>
    <comment ref="D3" authorId="0" shapeId="0" xr:uid="{7626EEFF-BFAA-D94D-A8C6-BB620329F3C6}">
      <text>
        <r>
          <rPr>
            <b/>
            <sz val="10"/>
            <color rgb="FF000000"/>
            <rFont val="Tahoma"/>
            <family val="2"/>
          </rPr>
          <t>Please specify the period of data provided.</t>
        </r>
      </text>
    </comment>
    <comment ref="E3" authorId="0" shapeId="0" xr:uid="{99D7D7F7-CA5B-5242-BE45-276E48816B6F}">
      <text>
        <r>
          <rPr>
            <b/>
            <sz val="10"/>
            <color rgb="FF000000"/>
            <rFont val="Tahoma"/>
            <family val="2"/>
          </rPr>
          <t>Please specify the period of data provided.</t>
        </r>
      </text>
    </comment>
    <comment ref="F3" authorId="0" shapeId="0" xr:uid="{6AB234D3-AE53-884D-A06C-8947C479FB2D}">
      <text>
        <r>
          <rPr>
            <b/>
            <sz val="10"/>
            <color rgb="FF000000"/>
            <rFont val="Tahoma"/>
            <family val="2"/>
          </rPr>
          <t>Please specify the period of data provided.</t>
        </r>
      </text>
    </comment>
    <comment ref="G3" authorId="0" shapeId="0" xr:uid="{4B28339B-2E24-1244-94F1-505D27B4C398}">
      <text>
        <r>
          <rPr>
            <b/>
            <sz val="10"/>
            <color rgb="FF000000"/>
            <rFont val="Tahoma"/>
            <family val="2"/>
          </rPr>
          <t>Please specify the period of data provided.</t>
        </r>
      </text>
    </comment>
    <comment ref="H3" authorId="0" shapeId="0" xr:uid="{B4131A97-7E88-CE41-87E1-793702E73F1F}">
      <text>
        <r>
          <rPr>
            <b/>
            <sz val="10"/>
            <color rgb="FF000000"/>
            <rFont val="Tahoma"/>
            <family val="2"/>
          </rPr>
          <t>Please specify the period of data provided.</t>
        </r>
      </text>
    </comment>
    <comment ref="C10" authorId="0" shapeId="0" xr:uid="{BCEDD3DC-C66E-A142-9AE8-595DBB4CB0BA}">
      <text>
        <r>
          <rPr>
            <b/>
            <sz val="10"/>
            <color rgb="FF000000"/>
            <rFont val="Calibri"/>
            <family val="2"/>
          </rPr>
          <t>Please add any notes about your data sources and assumptions for water estimates.</t>
        </r>
        <r>
          <rPr>
            <sz val="10"/>
            <color rgb="FF000000"/>
            <rFont val="Calibri"/>
            <family val="2"/>
          </rPr>
          <t xml:space="preserve">
</t>
        </r>
      </text>
    </comment>
    <comment ref="D10" authorId="0" shapeId="0" xr:uid="{8BBDDD36-8A8C-914A-B122-4B79CC0933F2}">
      <text>
        <r>
          <rPr>
            <b/>
            <sz val="10"/>
            <color rgb="FF000000"/>
            <rFont val="Calibri"/>
            <family val="2"/>
          </rPr>
          <t>Please add any notes about your data sources and assumptions for water estimates.</t>
        </r>
        <r>
          <rPr>
            <sz val="10"/>
            <color rgb="FF000000"/>
            <rFont val="Calibri"/>
            <family val="2"/>
          </rPr>
          <t xml:space="preserve">
</t>
        </r>
      </text>
    </comment>
    <comment ref="E10" authorId="0" shapeId="0" xr:uid="{A165806D-C7BF-3E4D-8C90-C2B8F63B644D}">
      <text>
        <r>
          <rPr>
            <b/>
            <sz val="10"/>
            <color rgb="FF000000"/>
            <rFont val="Calibri"/>
            <family val="2"/>
          </rPr>
          <t>Please add any notes about your data sources and assumptions for water estimates.</t>
        </r>
        <r>
          <rPr>
            <sz val="10"/>
            <color rgb="FF000000"/>
            <rFont val="Calibri"/>
            <family val="2"/>
          </rPr>
          <t xml:space="preserve">
</t>
        </r>
      </text>
    </comment>
    <comment ref="F10" authorId="0" shapeId="0" xr:uid="{EAB546C8-739F-A444-A8D8-E5D1B9C2FF09}">
      <text>
        <r>
          <rPr>
            <b/>
            <sz val="10"/>
            <color rgb="FF000000"/>
            <rFont val="Calibri"/>
            <family val="2"/>
          </rPr>
          <t>Please add any notes about your data sources and assumptions for water estimates.</t>
        </r>
        <r>
          <rPr>
            <sz val="10"/>
            <color rgb="FF000000"/>
            <rFont val="Calibri"/>
            <family val="2"/>
          </rPr>
          <t xml:space="preserve">
</t>
        </r>
      </text>
    </comment>
    <comment ref="G10" authorId="0" shapeId="0" xr:uid="{F3ADEFFD-8060-DE43-9887-14EAB5EF00D4}">
      <text>
        <r>
          <rPr>
            <b/>
            <sz val="10"/>
            <color rgb="FF000000"/>
            <rFont val="Calibri"/>
            <family val="2"/>
          </rPr>
          <t>Please add any notes about your data sources and assumptions for water estimates.</t>
        </r>
        <r>
          <rPr>
            <sz val="10"/>
            <color rgb="FF000000"/>
            <rFont val="Calibri"/>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C3" authorId="0" shapeId="0" xr:uid="{2DC5D208-2E22-7448-B732-EFDC8F5C2270}">
      <text>
        <r>
          <rPr>
            <b/>
            <sz val="10"/>
            <color rgb="FF000000"/>
            <rFont val="Tahoma"/>
            <family val="2"/>
          </rPr>
          <t>Please specify the period of data provided.</t>
        </r>
      </text>
    </comment>
    <comment ref="D3" authorId="0" shapeId="0" xr:uid="{8AD25C94-1BE7-5647-B55C-0AE1CEB97749}">
      <text>
        <r>
          <rPr>
            <b/>
            <sz val="10"/>
            <color rgb="FF000000"/>
            <rFont val="Tahoma"/>
            <family val="2"/>
          </rPr>
          <t>Please specify the period of data provided.</t>
        </r>
      </text>
    </comment>
    <comment ref="E3" authorId="0" shapeId="0" xr:uid="{37805621-7C72-ED45-BAFD-0A8AA275A575}">
      <text>
        <r>
          <rPr>
            <b/>
            <sz val="10"/>
            <color rgb="FF000000"/>
            <rFont val="Tahoma"/>
            <family val="2"/>
          </rPr>
          <t>Please specify the period of data provided.</t>
        </r>
      </text>
    </comment>
    <comment ref="F3" authorId="0" shapeId="0" xr:uid="{9C88846C-6AA1-A742-BB3C-A5D40D18742D}">
      <text>
        <r>
          <rPr>
            <b/>
            <sz val="10"/>
            <color rgb="FF000000"/>
            <rFont val="Tahoma"/>
            <family val="2"/>
          </rPr>
          <t>Please specify the period of data provided.</t>
        </r>
      </text>
    </comment>
    <comment ref="G3" authorId="0" shapeId="0" xr:uid="{6F437E15-EF81-2F47-9122-50A64E70346C}">
      <text>
        <r>
          <rPr>
            <b/>
            <sz val="10"/>
            <color rgb="FF000000"/>
            <rFont val="Tahoma"/>
            <family val="2"/>
          </rPr>
          <t>Please specify the period of data provided.</t>
        </r>
      </text>
    </comment>
    <comment ref="H3" authorId="0" shapeId="0" xr:uid="{AD8633DD-33E8-C34E-AEE7-A22943E66634}">
      <text>
        <r>
          <rPr>
            <b/>
            <sz val="10"/>
            <color rgb="FF000000"/>
            <rFont val="Tahoma"/>
            <family val="2"/>
          </rPr>
          <t>Please specify the period of data provided.</t>
        </r>
      </text>
    </comment>
    <comment ref="C23" authorId="0" shapeId="0" xr:uid="{2BA916A5-1A51-4549-A6E4-0DFC58A739AB}">
      <text>
        <r>
          <rPr>
            <b/>
            <sz val="10"/>
            <color rgb="FF000000"/>
            <rFont val="Calibri"/>
            <family val="2"/>
          </rPr>
          <t>Please add any notes about your data sources and assumptions for water estimates.</t>
        </r>
        <r>
          <rPr>
            <sz val="10"/>
            <color rgb="FF000000"/>
            <rFont val="Calibri"/>
            <family val="2"/>
          </rPr>
          <t xml:space="preserve">
</t>
        </r>
      </text>
    </comment>
    <comment ref="D23" authorId="0" shapeId="0" xr:uid="{BECA0464-251E-1147-AAA8-896637F33D1C}">
      <text>
        <r>
          <rPr>
            <b/>
            <sz val="10"/>
            <color rgb="FF000000"/>
            <rFont val="Calibri"/>
            <family val="2"/>
          </rPr>
          <t>Please add any notes about your data sources and assumptions for water estimates.</t>
        </r>
        <r>
          <rPr>
            <sz val="10"/>
            <color rgb="FF000000"/>
            <rFont val="Calibri"/>
            <family val="2"/>
          </rPr>
          <t xml:space="preserve">
</t>
        </r>
      </text>
    </comment>
    <comment ref="E23" authorId="0" shapeId="0" xr:uid="{B0E621A5-31F9-A34B-9B06-5770D0621AA4}">
      <text>
        <r>
          <rPr>
            <b/>
            <sz val="10"/>
            <color rgb="FF000000"/>
            <rFont val="Calibri"/>
            <family val="2"/>
          </rPr>
          <t>Please add any notes about your data sources and assumptions for water estimates.</t>
        </r>
        <r>
          <rPr>
            <sz val="10"/>
            <color rgb="FF000000"/>
            <rFont val="Calibri"/>
            <family val="2"/>
          </rPr>
          <t xml:space="preserve">
</t>
        </r>
      </text>
    </comment>
    <comment ref="F23" authorId="0" shapeId="0" xr:uid="{C68C3EF5-E1E2-4543-B9F9-1DEFD6A93DB5}">
      <text>
        <r>
          <rPr>
            <b/>
            <sz val="10"/>
            <color rgb="FF000000"/>
            <rFont val="Calibri"/>
            <family val="2"/>
          </rPr>
          <t>Please add any notes about your data sources and assumptions for water estimates.</t>
        </r>
        <r>
          <rPr>
            <sz val="10"/>
            <color rgb="FF000000"/>
            <rFont val="Calibri"/>
            <family val="2"/>
          </rPr>
          <t xml:space="preserve">
</t>
        </r>
      </text>
    </comment>
    <comment ref="G23" authorId="0" shapeId="0" xr:uid="{C51E6111-080C-D145-8A1A-4F02261C02C4}">
      <text>
        <r>
          <rPr>
            <b/>
            <sz val="10"/>
            <color rgb="FF000000"/>
            <rFont val="Calibri"/>
            <family val="2"/>
          </rPr>
          <t>Please add any notes about your data sources and assumptions for water estimates.</t>
        </r>
        <r>
          <rPr>
            <sz val="10"/>
            <color rgb="FF000000"/>
            <rFont val="Calibri"/>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tc={8DB05B4E-E71E-FD40-8FA3-5AB008623BB6}</author>
    <author>tc={3A45EB2E-A204-C644-B1BB-BA53D8B87EF8}</author>
    <author>tc={2FE94C12-C541-4640-91EC-9797D586956B}</author>
    <author>tc={A27EF4D7-3CCC-C145-BE70-72DECF2F80B0}</author>
    <author>tc={BC3CCBE2-C017-774F-8E36-001D2908AB8B}</author>
    <author>tc={2326780B-01D4-E345-9499-73254D2B0AC0}</author>
    <author>tc={9FAF058A-1488-6B47-A27A-8970A2801D88}</author>
  </authors>
  <commentList>
    <comment ref="H4" authorId="0" shapeId="0" xr:uid="{8DB05B4E-E71E-FD40-8FA3-5AB008623BB6}">
      <text>
        <t>[Threaded comment]
Your version of Excel allows you to read this threaded comment; however, any edits to it will get removed if the file is opened in a newer version of Excel. Learn more: https://go.microsoft.com/fwlink/?linkid=870924
Comment:
    Used the Net CV</t>
      </text>
    </comment>
    <comment ref="H5" authorId="1" shapeId="0" xr:uid="{3A45EB2E-A204-C644-B1BB-BA53D8B87EF8}">
      <text>
        <t>[Threaded comment]
Your version of Excel allows you to read this threaded comment; however, any edits to it will get removed if the file is opened in a newer version of Excel. Learn more: https://go.microsoft.com/fwlink/?linkid=870924
Comment:
    Used the average biofuel blend</t>
      </text>
    </comment>
    <comment ref="H6" authorId="2" shapeId="0" xr:uid="{2FE94C12-C541-4640-91EC-9797D586956B}">
      <text>
        <t>[Threaded comment]
Your version of Excel allows you to read this threaded comment; however, any edits to it will get removed if the file is opened in a newer version of Excel. Learn more: https://go.microsoft.com/fwlink/?linkid=870924
Comment:
    Used the Gas Oil one</t>
      </text>
    </comment>
    <comment ref="H61" authorId="3" shapeId="0" xr:uid="{A27EF4D7-3CCC-C145-BE70-72DECF2F80B0}">
      <text>
        <t>[Threaded comment]
Your version of Excel allows you to read this threaded comment; however, any edits to it will get removed if the file is opened in a newer version of Excel. Learn more: https://go.microsoft.com/fwlink/?linkid=870924
Comment:
    I have used the ‘Without RF’.
RF = indirect effects of non co2 emissions.</t>
      </text>
    </comment>
    <comment ref="H131" authorId="4" shapeId="0" xr:uid="{BC3CCBE2-C017-774F-8E36-001D2908AB8B}">
      <text>
        <t>[Threaded comment]
Your version of Excel allows you to read this threaded comment; however, any edits to it will get removed if the file is opened in a newer version of Excel. Learn more: https://go.microsoft.com/fwlink/?linkid=870924
Comment:
    I have used the ‘Without RF’.
RF = indirect effects of non co2 emissions.</t>
      </text>
    </comment>
    <comment ref="A164" authorId="5" shapeId="0" xr:uid="{2326780B-01D4-E345-9499-73254D2B0AC0}">
      <text>
        <t>[Threaded comment]
Your version of Excel allows you to read this threaded comment; however, any edits to it will get removed if the file is opened in a newer version of Excel. Learn more: https://go.microsoft.com/fwlink/?linkid=870924
Comment:
    Office equipment &amp; heating.</t>
      </text>
    </comment>
    <comment ref="A167" authorId="6" shapeId="0" xr:uid="{9FAF058A-1488-6B47-A27A-8970A2801D88}">
      <text>
        <t>[Threaded comment]
Your version of Excel allows you to read this threaded comment; however, any edits to it will get removed if the file is opened in a newer version of Excel. Learn more: https://go.microsoft.com/fwlink/?linkid=870924
Comment:
    There are other materials but I did not think they are relevant.</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tc={5FF8D662-335E-B14E-BB33-FD038CF102CC}</author>
  </authors>
  <commentList>
    <comment ref="H131" authorId="0" shapeId="0" xr:uid="{5FF8D662-335E-B14E-BB33-FD038CF102CC}">
      <text>
        <t>[Threaded comment]
Your version of Excel allows you to read this threaded comment; however, any edits to it will get removed if the file is opened in a newer version of Excel. Learn more: https://go.microsoft.com/fwlink/?linkid=870924
Comment:
    I have used the ‘Without RF’.
RF = indirect effects of non co2 emissions.</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tc={F6404ABB-DA5B-5747-9BC3-468287B5BEA9}</author>
  </authors>
  <commentList>
    <comment ref="H131" authorId="0" shapeId="0" xr:uid="{F6404ABB-DA5B-5747-9BC3-468287B5BEA9}">
      <text>
        <t>[Threaded comment]
Your version of Excel allows you to read this threaded comment; however, any edits to it will get removed if the file is opened in a newer version of Excel. Learn more: https://go.microsoft.com/fwlink/?linkid=870924
Comment:
    I have used the ‘Without RF’.
RF = indirect effects of non co2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<sst xmlns="http://schemas.openxmlformats.org/spreadsheetml/2006/main" count="2976" uniqueCount="1220">
  <si>
    <t>Please complete relevant areas/fields when applicable. If you require assistance please email: info@sustainquality.co.uk</t>
  </si>
  <si>
    <t>Login details</t>
  </si>
  <si>
    <t>Password</t>
  </si>
  <si>
    <t>send email to confirm before allowing access</t>
  </si>
  <si>
    <t>Contact Name</t>
  </si>
  <si>
    <t>Email</t>
  </si>
  <si>
    <t>Location (country)</t>
  </si>
  <si>
    <t>How many organisations?</t>
  </si>
  <si>
    <t>Organisation Details</t>
  </si>
  <si>
    <t>Organisation Name</t>
  </si>
  <si>
    <t>Organisation Address (Registered address)</t>
  </si>
  <si>
    <t xml:space="preserve">Sector </t>
  </si>
  <si>
    <t>Private, Public, Third</t>
  </si>
  <si>
    <t>we may introduce a paywall if private and public start to use it</t>
  </si>
  <si>
    <t>Sub-sector</t>
  </si>
  <si>
    <t>The four main Sub Sectors of an economy are:</t>
  </si>
  <si>
    <t>Industry (SIC if available)</t>
  </si>
  <si>
    <t>https://companieshouse.blog.gov.uk/2021/10/12/choosing-a-standard-industrial-classification-sic-code-for-your-company/</t>
  </si>
  <si>
    <r>
      <t>Primary sector:</t>
    </r>
    <r>
      <rPr>
        <sz val="18"/>
        <color rgb="FF111111"/>
        <rFont val="Arial"/>
        <family val="2"/>
      </rPr>
      <t> Represents companies that are involved in extracting natural resources and agriculture.</t>
    </r>
  </si>
  <si>
    <t>How many buildings to be assessed?</t>
  </si>
  <si>
    <r>
      <t>Secondary sector:</t>
    </r>
    <r>
      <rPr>
        <sz val="18"/>
        <color rgb="FF111111"/>
        <rFont val="Arial"/>
        <family val="2"/>
      </rPr>
      <t> Companies involved in manufacturing, construction, and processing producing goods that use the resources obtained from companies within the primary sector.</t>
    </r>
  </si>
  <si>
    <t>Would you like to include events (if yes - check line 72 for data entry for each event)?</t>
  </si>
  <si>
    <r>
      <t>Tertiary sector:</t>
    </r>
    <r>
      <rPr>
        <sz val="18"/>
        <color rgb="FF111111"/>
        <rFont val="Arial"/>
        <family val="2"/>
      </rPr>
      <t> Companies that provide services such as entertainment, financial, and retailers.</t>
    </r>
  </si>
  <si>
    <t>How many events would you like to include?</t>
  </si>
  <si>
    <t>events treated as 'new buildings'</t>
  </si>
  <si>
    <r>
      <t>Quaternary sector:</t>
    </r>
    <r>
      <rPr>
        <sz val="18"/>
        <color rgb="FF111111"/>
        <rFont val="Arial"/>
        <family val="2"/>
      </rPr>
      <t> Involves knowledge-based activities such as information technology, research, and development, as well as consulting services and education.</t>
    </r>
  </si>
  <si>
    <t>Full Address - Asset 1</t>
  </si>
  <si>
    <t>Description</t>
  </si>
  <si>
    <t>Is it the Registered office?</t>
  </si>
  <si>
    <t>(YES or NO)</t>
  </si>
  <si>
    <t>Name of Asset/Property Group</t>
  </si>
  <si>
    <t>note: the name of the asset entered here will appear above the assets address on any certificates produced for this asset. Certificate shows a maximum of 28 characters.</t>
  </si>
  <si>
    <t>Address line 1</t>
  </si>
  <si>
    <t>Address line 2</t>
  </si>
  <si>
    <t>note: address line 1 and 2 will be combined as a single line on the certificate and a maximum of 28 charcters will be shown</t>
  </si>
  <si>
    <t>Address line 3</t>
  </si>
  <si>
    <t>Address line 4</t>
  </si>
  <si>
    <t>Note: Address line 3 and 4 will be continued as a single line on the certificate and a maximum of 28 characters will be shown</t>
  </si>
  <si>
    <t>Town/City</t>
  </si>
  <si>
    <t>County/Region/State</t>
  </si>
  <si>
    <t>Post code</t>
  </si>
  <si>
    <t>Building floor Area (m2)</t>
  </si>
  <si>
    <t>Please complete Asset dimensions below</t>
  </si>
  <si>
    <t>Include in the offset calculation?</t>
  </si>
  <si>
    <t>Basic building details - Asset 1</t>
  </si>
  <si>
    <t>Name of the organisation or peson that owns the asset</t>
  </si>
  <si>
    <t>Name of the organisation or peson that manages the tenancy of the asset</t>
  </si>
  <si>
    <t>Name of the organisation or peson that occupies/leases the asset</t>
  </si>
  <si>
    <t>Assest Description (up to 500 characters)</t>
  </si>
  <si>
    <t>Add other stakeholders (Sustainability Consultant, MEP, partners…)</t>
  </si>
  <si>
    <t>General information - Asset 1</t>
  </si>
  <si>
    <t>Building type (e.g. community group, office, theatre, museum, gallery, gym, cinema)</t>
  </si>
  <si>
    <t>Asset Subtype (head quarters, main office, warehouse, supporting building…)</t>
  </si>
  <si>
    <t>Construction Year</t>
  </si>
  <si>
    <t>Year of the latest major refurbshiment</t>
  </si>
  <si>
    <t>Is there a café/restaurant based in the building included in the assessment (Y/N)</t>
  </si>
  <si>
    <t>Occupancy - Asset 1</t>
  </si>
  <si>
    <t>Number of occupants - Number of Full time Employee (FTE) in the building</t>
  </si>
  <si>
    <t>Annual operational days</t>
  </si>
  <si>
    <t>Daily operational hours</t>
  </si>
  <si>
    <t>Asset dimensions - Asset 1</t>
  </si>
  <si>
    <t xml:space="preserve">Gross internal area (GIA scope only - m2) </t>
  </si>
  <si>
    <t xml:space="preserve">Measurement standard </t>
  </si>
  <si>
    <t>Code of Measuring Practice (RICS)</t>
  </si>
  <si>
    <t>Non-lettable area (m2)</t>
  </si>
  <si>
    <t>Gross lettable area (m2)</t>
  </si>
  <si>
    <t>planning restrictions (listed?)</t>
  </si>
  <si>
    <t>i.e.: The Building is Grade II listed</t>
  </si>
  <si>
    <t>Width (external façade) (m)</t>
  </si>
  <si>
    <t>Length (external façade) (m)</t>
  </si>
  <si>
    <t>Height (floor-to-floor height) (m)</t>
  </si>
  <si>
    <t xml:space="preserve">*Please note: Some measurements are averages like i.e. the ceiling height. 
Façade height and length is challenging to map out due to the nature and shape of the building therefore we have provided the longest sections on both but the true number will be higher.  </t>
  </si>
  <si>
    <t>Number of floors above ground</t>
  </si>
  <si>
    <t>Number of floors below ground</t>
  </si>
  <si>
    <t>Area covered by hard lanscaping (m2)</t>
  </si>
  <si>
    <t>Area Covered by soft lanscaping (m2)</t>
  </si>
  <si>
    <t>EVENTS - General information</t>
  </si>
  <si>
    <t>Name of the event</t>
  </si>
  <si>
    <t>Duration</t>
  </si>
  <si>
    <t>days</t>
  </si>
  <si>
    <t>Participants</t>
  </si>
  <si>
    <t>Number of employes for the event</t>
  </si>
  <si>
    <t>EVENTS - Mobility (Employees)</t>
  </si>
  <si>
    <t>Unit/notes</t>
  </si>
  <si>
    <t>Mobility (Guests)</t>
  </si>
  <si>
    <t xml:space="preserve">Number of people arriving by car </t>
  </si>
  <si>
    <t>Not applicable? Anyway, it would be useful to calculate if there are data available.</t>
  </si>
  <si>
    <t>Average distance travelled (car)</t>
  </si>
  <si>
    <t>Number of persons travelling by public transport</t>
  </si>
  <si>
    <t>Average distance travelled (public transport)</t>
  </si>
  <si>
    <t>Number of short-haul flights (up to 3 hours)</t>
  </si>
  <si>
    <t>Number of medium-haul fligths (3-6 hours)</t>
  </si>
  <si>
    <t>Number of long-haul flights (more than 6h)</t>
  </si>
  <si>
    <t>Percentage businees class flights</t>
  </si>
  <si>
    <t>EVENTS - Accommodation</t>
  </si>
  <si>
    <t>Catering</t>
  </si>
  <si>
    <t>Number of people staying overnight in 2-3 stars hotel</t>
  </si>
  <si>
    <t>Amount of meals, not vegerarian</t>
  </si>
  <si>
    <t>unit per person</t>
  </si>
  <si>
    <t>Number overnight stays in 2-3 star hotels</t>
  </si>
  <si>
    <t>Amount of vegetarian meals</t>
  </si>
  <si>
    <t>Number of people staying overnight in 4 stars hotel</t>
  </si>
  <si>
    <t>Amount of snacks</t>
  </si>
  <si>
    <t>Number overnight stays in 4 stars hotels</t>
  </si>
  <si>
    <t>Water/soft drinks</t>
  </si>
  <si>
    <t>litres</t>
  </si>
  <si>
    <t>Coffee</t>
  </si>
  <si>
    <t>cup</t>
  </si>
  <si>
    <t>Tea</t>
  </si>
  <si>
    <t>Wine</t>
  </si>
  <si>
    <t>Beer</t>
  </si>
  <si>
    <t>Spirits</t>
  </si>
  <si>
    <t>Energy</t>
  </si>
  <si>
    <t>Materials</t>
  </si>
  <si>
    <t xml:space="preserve">Power consumption </t>
  </si>
  <si>
    <t>KWh</t>
  </si>
  <si>
    <t>Printed</t>
  </si>
  <si>
    <t>Kg or ream</t>
  </si>
  <si>
    <t xml:space="preserve">Green energy </t>
  </si>
  <si>
    <t>Plastics</t>
  </si>
  <si>
    <t>Kg</t>
  </si>
  <si>
    <t>Recyclable material</t>
  </si>
  <si>
    <t xml:space="preserve">Wood, carton, paper and plant-based materials </t>
  </si>
  <si>
    <t xml:space="preserve">Area of stand </t>
  </si>
  <si>
    <t>m2 if applicable</t>
  </si>
  <si>
    <t>Please complete relevant areas/fields when applicable. If you require assistance please emai:l info@sustainquality.co.uk</t>
  </si>
  <si>
    <t>Organisation Name (Client/owner)</t>
  </si>
  <si>
    <t>Organisation Address (head quarters/Main address)</t>
  </si>
  <si>
    <t>How many buildings included/assessed?</t>
  </si>
  <si>
    <t>General NOTES - All assets or clearly state which assets</t>
  </si>
  <si>
    <t>Extra note to the reports 1</t>
  </si>
  <si>
    <t>User to input text (any words/character limit?)</t>
  </si>
  <si>
    <t>Extra note to the reports 2</t>
  </si>
  <si>
    <t>Quantified Carbon Emissions</t>
  </si>
  <si>
    <t>(Yes or No)</t>
  </si>
  <si>
    <t>Notes and justificaiton</t>
  </si>
  <si>
    <t>Check results graph tab line125 If marked Yes should show in the Quantified - if marked Non should show in the non-quantified</t>
  </si>
  <si>
    <t>Check list</t>
  </si>
  <si>
    <t>Data included</t>
  </si>
  <si>
    <t>Base year</t>
  </si>
  <si>
    <t>Add commentary regarding your Baseline Emissions as required: e.g. historic baseline which deviates from the requirements under this measure (e.g. no prior Scope 3 emissions reporting), where there is no previous reporting and the creation of a new baseline due to substantial organisational change or restructuring]</t>
  </si>
  <si>
    <t>Year</t>
  </si>
  <si>
    <t>Commitiment to achieve Net Zero</t>
  </si>
  <si>
    <t xml:space="preserve">Energy </t>
  </si>
  <si>
    <t>This will unlock the respective tab</t>
  </si>
  <si>
    <t>Water</t>
  </si>
  <si>
    <t>Waste</t>
  </si>
  <si>
    <t>Business and Staff Travel</t>
  </si>
  <si>
    <t>Refrigerant</t>
  </si>
  <si>
    <t>Hotel Stay</t>
  </si>
  <si>
    <t>Working from Home</t>
  </si>
  <si>
    <t>Carbon Reduction Plan</t>
  </si>
  <si>
    <t>Off set strategy</t>
  </si>
  <si>
    <t>Are there specific processing or activities that emiits carbon not listed above? If yes, please elaborate and submitt for review and implementation</t>
  </si>
  <si>
    <t>SUBMIT ASSESSMENT FOR REVIEW</t>
  </si>
  <si>
    <t>Standards Policies in Place (All assets or clearly state which assets)?</t>
  </si>
  <si>
    <t>Environment Policy (accredited to ISO 14001)</t>
  </si>
  <si>
    <t>https://www.iso.org/standard/60857.html</t>
  </si>
  <si>
    <t>Human Rights Policy</t>
  </si>
  <si>
    <t>Sustainable Procurement Policy (ISO 20400)</t>
  </si>
  <si>
    <t>https://www.iso.org/standard/63026.html</t>
  </si>
  <si>
    <t>Energy Audit (ISO5002)</t>
  </si>
  <si>
    <t>https://www.iso.org/standard/60088.html</t>
  </si>
  <si>
    <t xml:space="preserve">Has the orgnisation not utilised any ozone-depletio substances (ODS - GRI Commitment)? </t>
  </si>
  <si>
    <t>As of January 2010, in line with the Montreal Protocol, ODS were prohibted and severely controlled. As such this organisation has no affiliation or use with these substances and are committed to reduce atmospheric emissions in this way.</t>
  </si>
  <si>
    <t>Add other standard required</t>
  </si>
  <si>
    <t>International Standards</t>
  </si>
  <si>
    <t>Which Assets?</t>
  </si>
  <si>
    <t xml:space="preserve">Eco Audit action plan </t>
  </si>
  <si>
    <t>https://www.citybridgefoundation.org.uk/funding/eco-audits</t>
  </si>
  <si>
    <t xml:space="preserve">BREEAM In-use Part 2 </t>
  </si>
  <si>
    <t>https://bregroup.com/products/breeam/breeam-technical-standards/breeam-in-use/</t>
  </si>
  <si>
    <t xml:space="preserve">Carbon Reduction Plan </t>
  </si>
  <si>
    <t>https://assets.publishing.service.gov.uk/media/60ba4d208fa8f57ce980b5b7/PPN_0621_Technical_standard_for_the_Completion_of_Carbon_Reduction_Plans__2_.pdf</t>
  </si>
  <si>
    <t>Science Based Targets</t>
  </si>
  <si>
    <t>under development</t>
  </si>
  <si>
    <t>https://sciencebasedtargets.org</t>
  </si>
  <si>
    <t>CIBSE BENCHMARK</t>
  </si>
  <si>
    <t>https://www.cibse.org/knowledge-research/knowledge-resources/knowledge-toolbox/benchmarking-registration</t>
  </si>
  <si>
    <t>Fitwell</t>
  </si>
  <si>
    <t>https://www.fitwel.org</t>
  </si>
  <si>
    <t>CRREM (EU)</t>
  </si>
  <si>
    <t>https://www.crrem.eu</t>
  </si>
  <si>
    <t>NABERS UK (offices only)</t>
  </si>
  <si>
    <t>https://bregroup.com/products/nabers-uk/</t>
  </si>
  <si>
    <t>GRESB</t>
  </si>
  <si>
    <t>https://www.gresb.com/</t>
  </si>
  <si>
    <t>LEEDS O&amp;M</t>
  </si>
  <si>
    <t>https://www.usgbc.org/leed/rating-systems/existing-buildings</t>
  </si>
  <si>
    <t>Well Standard</t>
  </si>
  <si>
    <t>https://standard.wellcertified.com/well</t>
  </si>
  <si>
    <t>Eco Church</t>
  </si>
  <si>
    <t>https://ecochurch.arocha.org.uk</t>
  </si>
  <si>
    <t>GHG Protocol</t>
  </si>
  <si>
    <t>https://ghgprotocol.org</t>
  </si>
  <si>
    <t>SASB</t>
  </si>
  <si>
    <t>https://sasb.org</t>
  </si>
  <si>
    <t>SFDR</t>
  </si>
  <si>
    <t>https://finance.ec.europa.eu/regulation-and-supervision/financial-services-legislation/implementing-and-delegated-acts/sustainable-finance-disclosures-regulation_en#:~:text=The%20Sustainable%20Finance%20Disclosures%20Regulation,laid%20down%20in%20the%20directive.</t>
  </si>
  <si>
    <t>GRI</t>
  </si>
  <si>
    <t>https://www.globalreporting.org/standards/</t>
  </si>
  <si>
    <t>EU Taxonomy</t>
  </si>
  <si>
    <t>https://finance.ec.europa.eu/sustainable-finance/tools-and-standards/eu-taxonomy-sustainable-activities_en</t>
  </si>
  <si>
    <t>Ska rating</t>
  </si>
  <si>
    <t>https://skarating.org</t>
  </si>
  <si>
    <t>ENERGY USE</t>
  </si>
  <si>
    <t>Two options (19 - Calendar or 19 - Financial</t>
  </si>
  <si>
    <t>conv facto from gov 2023</t>
  </si>
  <si>
    <t>Period</t>
  </si>
  <si>
    <t>April 2019 - March 2020</t>
  </si>
  <si>
    <t>April 2020 - March 2021</t>
  </si>
  <si>
    <t>April 2021 - March 2022</t>
  </si>
  <si>
    <t>April 2022 - March 2023</t>
  </si>
  <si>
    <t>April 2023 - March 2024</t>
  </si>
  <si>
    <t>April 2024 - March 2025</t>
  </si>
  <si>
    <t>financial year/ full year - specify the months of data provided</t>
  </si>
  <si>
    <t>Data Input</t>
  </si>
  <si>
    <t>Two options (Montly or Annual)</t>
  </si>
  <si>
    <t>If annual</t>
  </si>
  <si>
    <t>CONSUMPTION</t>
  </si>
  <si>
    <t>Mains electricity use</t>
  </si>
  <si>
    <t>kWh</t>
  </si>
  <si>
    <t>Electricity use in kWh can be found on your electricity bills.</t>
  </si>
  <si>
    <t>Mains gas use</t>
  </si>
  <si>
    <t>Gas use in kWh can be found on your gas bills.</t>
  </si>
  <si>
    <t>Diesel use</t>
  </si>
  <si>
    <t>Litres</t>
  </si>
  <si>
    <t>If the venue uses diesel powered generators as part of its permanent energy supply, provide the amount of diesel used.</t>
  </si>
  <si>
    <t>Bottled gas use</t>
  </si>
  <si>
    <t>LPG gas bottles (Propane &amp; Butane)</t>
  </si>
  <si>
    <t>Oil use</t>
  </si>
  <si>
    <t>If the venue uses oil powered generators as part of its permanent energy supply, provide the amount of oil used.</t>
  </si>
  <si>
    <t>Other (specify i.e District Heating)</t>
  </si>
  <si>
    <t>kWh or %</t>
  </si>
  <si>
    <t>Please find energy used from district heating</t>
  </si>
  <si>
    <t>Provide conversion factor for other</t>
  </si>
  <si>
    <t>Unit</t>
  </si>
  <si>
    <t>Please provide document confirming the converstion factor of the district heating</t>
  </si>
  <si>
    <t>Onsite renewable energy</t>
  </si>
  <si>
    <t>If you have any renewable energy sources on your building, such as photovoltaic (PV) panels, provide the kWh of energy produced.</t>
  </si>
  <si>
    <t>Energy supplier</t>
  </si>
  <si>
    <t>Electricity supplier</t>
  </si>
  <si>
    <t>Provide the electricty supplier company name</t>
  </si>
  <si>
    <t>Green electricity tariff</t>
  </si>
  <si>
    <t>yes/no/don’t know</t>
  </si>
  <si>
    <t>All suppliers in the UK get at least some of their electricity from renewable sources and most offer what's known as 'green' tariff electricity. If you are on such tariff, it means one of two things:
1 - The supplier promises to match your usage with generation from renewable sources, and invest in additional generation or contribute to envrionmental schemes that lower carbon dioxide emissions (a 'green' tariff with additionality)
2 - The supplier promises to match your usage with generation from renewable sources, but doens't offer any additional envrionmental benefits (a 'green' tariff without additionality)</t>
  </si>
  <si>
    <t>Energy use notes</t>
  </si>
  <si>
    <t>Green electricity tariff details</t>
  </si>
  <si>
    <t>If you use one, please give details of your green electricity tariff supplier and the tariff name. A green electricity tariff is a tariff that the enery suppler claims has environmental benefits.</t>
  </si>
  <si>
    <t>Energy notes</t>
  </si>
  <si>
    <t>Please add any notes about your data sources and assumptions fo energy estimates</t>
  </si>
  <si>
    <t>Custom Emissions</t>
  </si>
  <si>
    <t>Emissions (kg CO2e)</t>
  </si>
  <si>
    <t>If you have calculated your emissions elswhere, please include them here.</t>
  </si>
  <si>
    <t>Attach files</t>
  </si>
  <si>
    <t>Please attach energy bills (a sample including the first and the last bill during the period</t>
  </si>
  <si>
    <t>CLICK HERE TO SUBMIT FOR REVIEW</t>
  </si>
  <si>
    <t>If monthly</t>
  </si>
  <si>
    <t>If Finacial Year</t>
  </si>
  <si>
    <t>Montly Input</t>
  </si>
  <si>
    <t>April</t>
  </si>
  <si>
    <t>May</t>
  </si>
  <si>
    <t>June</t>
  </si>
  <si>
    <t>July</t>
  </si>
  <si>
    <t>August</t>
  </si>
  <si>
    <t>September</t>
  </si>
  <si>
    <t>October</t>
  </si>
  <si>
    <t>November</t>
  </si>
  <si>
    <t>December</t>
  </si>
  <si>
    <t>January</t>
  </si>
  <si>
    <t>February</t>
  </si>
  <si>
    <t>March</t>
  </si>
  <si>
    <t>Total</t>
  </si>
  <si>
    <t>If Calendar Year</t>
  </si>
  <si>
    <t>WATER CONSUMPTION</t>
  </si>
  <si>
    <t xml:space="preserve">Period </t>
  </si>
  <si>
    <t xml:space="preserve">Water use </t>
  </si>
  <si>
    <r>
      <t>m</t>
    </r>
    <r>
      <rPr>
        <vertAlign val="superscript"/>
        <sz val="12"/>
        <color theme="1" tint="0.34998626667073579"/>
        <rFont val="Arial Unicode MS"/>
        <family val="2"/>
      </rPr>
      <t>3</t>
    </r>
  </si>
  <si>
    <t>Water use in m3 can be found on your water bills. If it is in litres, divide by 1,000. For venue hire, the venue should provide the submeter reading.</t>
  </si>
  <si>
    <t xml:space="preserve">Wastewater </t>
  </si>
  <si>
    <r>
      <t>m</t>
    </r>
    <r>
      <rPr>
        <vertAlign val="superscript"/>
        <sz val="12"/>
        <color theme="1" tint="0.34998626667073579"/>
        <rFont val="Abadi MT Condensed Light"/>
        <family val="2"/>
      </rPr>
      <t>3</t>
    </r>
  </si>
  <si>
    <t>Sewerage or wastewater in m3 can be found on your water or sewerage bills. It it is in litres, divide by 1,000. If you can't find sewerage data, then assume it's the same as your water use.</t>
  </si>
  <si>
    <t>Water  notes</t>
  </si>
  <si>
    <t>Please add notes related to water data sources and assumptions</t>
  </si>
  <si>
    <t>Please attach water bills (a sample including the first and the last bill during the period</t>
  </si>
  <si>
    <t>Water Use</t>
  </si>
  <si>
    <t>Waste Water</t>
  </si>
  <si>
    <t>WASTE GENERATION</t>
  </si>
  <si>
    <t>Data input in tonnes only - Go to Waste Calculator if data is in Bag, Litres or Kilograms</t>
  </si>
  <si>
    <t>Waste to landfill</t>
  </si>
  <si>
    <t>Tonnage can be found on the bills from your waste contractor. If not, estimate the number of black bin bags sent to landfill each week.</t>
  </si>
  <si>
    <t>UNIT CONVERSION</t>
  </si>
  <si>
    <t>bags --&gt; kg</t>
  </si>
  <si>
    <t>litres --&gt; kg</t>
  </si>
  <si>
    <t>KG to Tonnes</t>
  </si>
  <si>
    <t xml:space="preserve">Waste to energy </t>
  </si>
  <si>
    <t>General Waste</t>
  </si>
  <si>
    <t>Recycling</t>
  </si>
  <si>
    <t xml:space="preserve">Waste to recycling </t>
  </si>
  <si>
    <t>Mixed Food</t>
  </si>
  <si>
    <t xml:space="preserve">Waste to composting </t>
  </si>
  <si>
    <t>Waste  notes</t>
  </si>
  <si>
    <t>Please add notes related to waste data sources and assumptions</t>
  </si>
  <si>
    <t>Please attach waste bills/tickets/reports (a sample including the first and the last bill during the period</t>
  </si>
  <si>
    <t>BUSINESS TRAVEL</t>
  </si>
  <si>
    <t>Unit input</t>
  </si>
  <si>
    <t>Miles or KM</t>
  </si>
  <si>
    <t>How do you define domestic, short-haul, long-haul and international flights?</t>
  </si>
  <si>
    <t>Broadly speaking the definition of domestic flights, are those within the UK, short-haul are those within Europe, long-haul are outside of Europe and international flights are those between non-UK destinations.
A full list of countries and their assignment to either long-haul or short-haul is provided in the Haul_definition tab.</t>
  </si>
  <si>
    <t>Please complete the data in Km and remove the 0. If your data is in Miles, please complete the column Miles and the calculator will convert KM to Miles using 1.60934</t>
  </si>
  <si>
    <t>If your vehicle is not listed please contact info@sustainquality.co.uk</t>
  </si>
  <si>
    <t>Business Travel</t>
  </si>
  <si>
    <t>KM</t>
  </si>
  <si>
    <t>MILES TO KM</t>
  </si>
  <si>
    <t>MILES</t>
  </si>
  <si>
    <t>Business Travel (SCOPE 3)</t>
  </si>
  <si>
    <t>Car (small) | Petrol</t>
  </si>
  <si>
    <t>Car (medium) | Petrol</t>
  </si>
  <si>
    <t>Car (large) | Petrol</t>
  </si>
  <si>
    <t>Car (average) | Petrol</t>
  </si>
  <si>
    <t>Car (small) | Diesel</t>
  </si>
  <si>
    <t>Car (medium) | Diesel</t>
  </si>
  <si>
    <t>Car (large) | Diesel</t>
  </si>
  <si>
    <t>Car (average) | Diesel</t>
  </si>
  <si>
    <t>Car (small) | Hybrid</t>
  </si>
  <si>
    <t>Car (medium) | Hybrid</t>
  </si>
  <si>
    <t>Car (large) | Hybrid</t>
  </si>
  <si>
    <t>Car (average) | Hybrid</t>
  </si>
  <si>
    <t>Car (small) | Plug-in Hybrid</t>
  </si>
  <si>
    <t>Car (medium) | Plug-in Hybrid</t>
  </si>
  <si>
    <t>Car (large) | Plug-in Hybrid</t>
  </si>
  <si>
    <t>Car (average) | Plug-in Hybrid</t>
  </si>
  <si>
    <t>Motorbike (small)</t>
  </si>
  <si>
    <t>Motorbike (medium)</t>
  </si>
  <si>
    <t>Motorbike (large)</t>
  </si>
  <si>
    <t>Motorbike (average)</t>
  </si>
  <si>
    <t>Taxi (regular taxi)</t>
  </si>
  <si>
    <t>Taxi (black cab)</t>
  </si>
  <si>
    <t>Bus (local bus)</t>
  </si>
  <si>
    <t>Bus (local London bus)</t>
  </si>
  <si>
    <t>Bus (average local bus)</t>
  </si>
  <si>
    <t>Bus (coach)</t>
  </si>
  <si>
    <t>Rail (national rail)</t>
  </si>
  <si>
    <t>Rail (international rail)</t>
  </si>
  <si>
    <t>Rail (light rail and tram)</t>
  </si>
  <si>
    <t>Rail (underground)</t>
  </si>
  <si>
    <t>Flight domestic (to/from UK) - Class (average passenger)</t>
  </si>
  <si>
    <t>Short Haul (to/from UK) Class - economic</t>
  </si>
  <si>
    <t>Short Haul (to/from UK) Class - average</t>
  </si>
  <si>
    <t>Short Haul (to/from UK) Class - business class</t>
  </si>
  <si>
    <t>Long Haul (to/from UK) - economic</t>
  </si>
  <si>
    <t>Long Haul (to/from UK) - average</t>
  </si>
  <si>
    <t>Long Haul (to/from UK) - business class</t>
  </si>
  <si>
    <t>International (to/from non-UK) - economic</t>
  </si>
  <si>
    <t>International (to/from non-UK) - average</t>
  </si>
  <si>
    <t>International (to/from non-UK) - business class</t>
  </si>
  <si>
    <t>Freighting goods (SCOPE 3)</t>
  </si>
  <si>
    <t>Average Van (up to 3.5 tonnes) (diesel)</t>
  </si>
  <si>
    <t>Average Van (up to 3.5 tonnes) (petrol)</t>
  </si>
  <si>
    <t>HGVs (diesel)</t>
  </si>
  <si>
    <t>Refrigerated HGVs (diesel)</t>
  </si>
  <si>
    <t>Freight flights (Domestic to/from UK)</t>
  </si>
  <si>
    <t>Freight flights (Short-haul to/from UK)</t>
  </si>
  <si>
    <t>Freight flights (Long haul to/from UK)</t>
  </si>
  <si>
    <t>Freight flights (International to/from UK)</t>
  </si>
  <si>
    <t>Rail (freight train)</t>
  </si>
  <si>
    <t>Cargo Ship (Bulk carrier)</t>
  </si>
  <si>
    <t>Cargo Ship (General cargo)</t>
  </si>
  <si>
    <t>Cargo Ship (Container ship)</t>
  </si>
  <si>
    <t>Cargo Ship (Vehicle transport)</t>
  </si>
  <si>
    <t>Cargo Ship (Refrigerated cargo)</t>
  </si>
  <si>
    <t>Staff Commute (SCOPE 3)</t>
  </si>
  <si>
    <t>Private vehicle for business use (SCOPE 2)</t>
  </si>
  <si>
    <t>Company fleet and leased vehicles (SCOPE 1)</t>
  </si>
  <si>
    <t>REFRIGERANTS</t>
  </si>
  <si>
    <r>
      <rPr>
        <b/>
        <sz val="12"/>
        <color rgb="FF333333"/>
        <rFont val="Helvetica Neue"/>
        <family val="2"/>
      </rPr>
      <t>Top ups made to air conditioning units -</t>
    </r>
    <r>
      <rPr>
        <sz val="12"/>
        <color rgb="FF333333"/>
        <rFont val="Helvetica Neue"/>
        <family val="2"/>
      </rPr>
      <t xml:space="preserve"> Many refrigeration, fire protection and air conditioning equipment contain a type of F gas (Fluorinated greenhouse gas), which has a large carbon footprint. Please include the type and quantity of top up that has been done during the reporting year. You can find this information in the service sheets provided by your air conditioning or refrigeration contractor</t>
    </r>
  </si>
  <si>
    <t>Two options (Montly or Annual) - Is it applicable?</t>
  </si>
  <si>
    <t>R404A</t>
  </si>
  <si>
    <t>Notes</t>
  </si>
  <si>
    <t>R407A</t>
  </si>
  <si>
    <t>R407C</t>
  </si>
  <si>
    <t>R408A</t>
  </si>
  <si>
    <t>R410A</t>
  </si>
  <si>
    <t>R134a</t>
  </si>
  <si>
    <t>Other Refrigerant:</t>
  </si>
  <si>
    <t>Emission Type 1</t>
  </si>
  <si>
    <t>Emission Factor</t>
  </si>
  <si>
    <t>Please attach  Refrigerant charge receipts/spreadsheets/reports (a sample including the first and the last bill during the period</t>
  </si>
  <si>
    <t>Hotel Stay UK</t>
  </si>
  <si>
    <t>nights</t>
  </si>
  <si>
    <t>Hotel Stay London</t>
  </si>
  <si>
    <t>Hotel Notes</t>
  </si>
  <si>
    <t>Please add notes related to Hotel data sources and assumptions</t>
  </si>
  <si>
    <t>Description - if other country</t>
  </si>
  <si>
    <t>Please attach  hotel receipts/spreadsheets/reports (a sample including the first and the last bill during the period</t>
  </si>
  <si>
    <t>Actual/FTE</t>
  </si>
  <si>
    <t>Confirm if hours are actual or FTE</t>
  </si>
  <si>
    <t>Working from home</t>
  </si>
  <si>
    <t>working hours</t>
  </si>
  <si>
    <t>Working from home Notes</t>
  </si>
  <si>
    <t>Please add notes related to working from home data sources and assumptions</t>
  </si>
  <si>
    <t>Please attach receipts/spreadsheets/reports (a sample including the first and the last bill during the period</t>
  </si>
  <si>
    <t>Material Use</t>
  </si>
  <si>
    <t>Please complete the data in Tonnes and remove the 0. If your data is in KG, please complete the column KG and the calculator will convert KG to Tonnes /1000</t>
  </si>
  <si>
    <t>Tonnes</t>
  </si>
  <si>
    <t>KG</t>
  </si>
  <si>
    <t>Average construction (primary material production)</t>
  </si>
  <si>
    <t>Aggregates (primary material production)</t>
  </si>
  <si>
    <t>Aggregates (re-used)</t>
  </si>
  <si>
    <t>Aggregates (closed-loop)</t>
  </si>
  <si>
    <t>Asphalt (primary material production)</t>
  </si>
  <si>
    <t>Asphalt (re-used)</t>
  </si>
  <si>
    <t>Asphalt (closed-loop)</t>
  </si>
  <si>
    <t>Bricks (primary material production)</t>
  </si>
  <si>
    <t>Concrete (primary material production)</t>
  </si>
  <si>
    <t>Concrete (closed-loop)</t>
  </si>
  <si>
    <t>Other?</t>
  </si>
  <si>
    <t>Materials Notes</t>
  </si>
  <si>
    <t>Please add notes related to Material data sources and assumptions</t>
  </si>
  <si>
    <t>Please attach materials EPD/ISO certificates/delivery note/receipts/spreadsheets/reports (a sample including the first and the last bill during the period</t>
  </si>
  <si>
    <t>Please use column F to write the strategies / plans for the next years that may reduce the carbon emissions - for example ASHP, PV panels, off set, lighting….as per CRP template</t>
  </si>
  <si>
    <t>Please input the estimated % reduction for each year - column D</t>
  </si>
  <si>
    <t>Completed Carbon Reduction initiatives</t>
  </si>
  <si>
    <t>[Instructions:</t>
  </si>
  <si>
    <t>Briefly provide details of some of your completed carbon reduction projects. This is for information only.</t>
  </si>
  <si>
    <t>This may include environmental management measures such as certification schemes like ISO14001 or PAS 2060, signing up to SBTI or specific measures you have taken such as; the adoption of LED/PIR lighting controls, changes to policy resulting in a reduction in company travel and flights or the electrification of the company fleet.]</t>
  </si>
  <si>
    <t>Future (Planned) Carbon Reduction Initiatives</t>
  </si>
  <si>
    <t>Instructions:
Briefly provide details of some of any likely/proposed future carbon reduction projects. This is for information only.]</t>
  </si>
  <si>
    <t>CARBON REDUCTION PLAN</t>
  </si>
  <si>
    <t>Years</t>
  </si>
  <si>
    <t xml:space="preserve">  Current Emissions</t>
  </si>
  <si>
    <t>Reduction (%)</t>
  </si>
  <si>
    <t>Future Emissions</t>
  </si>
  <si>
    <t>Carbon Reduction Measures (Incl Scope 1,2,3)</t>
  </si>
  <si>
    <t>References</t>
  </si>
  <si>
    <t>FROM CALCS</t>
  </si>
  <si>
    <t>-</t>
  </si>
  <si>
    <t>Completed Actions</t>
  </si>
  <si>
    <t>2022/2023</t>
  </si>
  <si>
    <t>Data input - refer to Results</t>
  </si>
  <si>
    <t>50% reduction? - UK target</t>
  </si>
  <si>
    <t>The UK has set the most ambitious target to reduce carbon emissions by 68% by 2030 compared to 1990 levels – and is the only major economy to have set a target of 77% for 2035</t>
  </si>
  <si>
    <t>https://www.gov.uk/government/news/pm-recommits-uk-to-net-zero-by-2050-and-pledges-a-fairer-path-to-achieving-target-to-ease-the-financial-burden-on-british-families#:~:text=The%20UK%20has%20set%20the,target%20of%2077%25%20for%202035.</t>
  </si>
  <si>
    <t>Net Zero</t>
  </si>
  <si>
    <t>NOTES FOR REPORT</t>
  </si>
  <si>
    <t>Please attach delivery note/receipts/spreadsheets/reports (a sample including the first and the last bill during the period</t>
  </si>
  <si>
    <t>BIU tracker</t>
  </si>
  <si>
    <t>Part 2 - Management Performance</t>
  </si>
  <si>
    <t>Management</t>
  </si>
  <si>
    <t>Credit issue</t>
  </si>
  <si>
    <t>Credit name</t>
  </si>
  <si>
    <t>Question</t>
  </si>
  <si>
    <t>Credits Available</t>
  </si>
  <si>
    <t>Answer (mark with a 'X')</t>
  </si>
  <si>
    <t>Download Template</t>
  </si>
  <si>
    <t>Attach file</t>
  </si>
  <si>
    <t>MAN01</t>
  </si>
  <si>
    <t>Building user guide</t>
  </si>
  <si>
    <t>Has relevant information from the building user guide been made accessible to all buiding users?</t>
  </si>
  <si>
    <t xml:space="preserve">A- not answered </t>
  </si>
  <si>
    <t>B- YES</t>
  </si>
  <si>
    <t>C - NO</t>
  </si>
  <si>
    <t>Link to template</t>
  </si>
  <si>
    <t>MAN02</t>
  </si>
  <si>
    <t>Management engagement and feedback</t>
  </si>
  <si>
    <t>What processes are in place to ensure good communication between building managers, building users, and neighbours?</t>
  </si>
  <si>
    <t>A - not answered</t>
  </si>
  <si>
    <t>B - Formal communication between building management and building users</t>
  </si>
  <si>
    <t>C - Regular meetings between building management and building users</t>
  </si>
  <si>
    <t>D - Building users are provided with information relating to environmental policies and performance of the asset</t>
  </si>
  <si>
    <t>E - Proactive engagement with neighbours and community, including a procedure that deals with any complaints relating to the asset and associated operations</t>
  </si>
  <si>
    <t>F - Occupant satisfaction surveyrs conducted by building management</t>
  </si>
  <si>
    <t>G - Occupant satisfaction surveys conducted by a third party</t>
  </si>
  <si>
    <t>MAN03</t>
  </si>
  <si>
    <t>Maintenance policies and procedures</t>
  </si>
  <si>
    <t>Which of the following maintenace policies and procedures are in place?</t>
  </si>
  <si>
    <t>B - A full set of operations and maintencance (O&amp;M) manuals available and accessible by building management/facilities management staff</t>
  </si>
  <si>
    <t>C - a proactive maintenance policy/procedure for the external site</t>
  </si>
  <si>
    <t>D - a proactive maintenance policy/procedure for the building fabric</t>
  </si>
  <si>
    <t>E - a proactive maintenance policy/procedure for heating, ventilation and cooling (HVAC) sustems, as applicable, and hot water</t>
  </si>
  <si>
    <t>F - a proactive maintenance policy/procedure for lighting</t>
  </si>
  <si>
    <t>G - Regular review of the Building Management Systems by suitably qualified staff from the in-house Facilities Management team</t>
  </si>
  <si>
    <t>H - Regular review of the Building Management System by an accredited third party auditor</t>
  </si>
  <si>
    <t>MAN04</t>
  </si>
  <si>
    <t>Environmental policies and procedures</t>
  </si>
  <si>
    <t>Has an environmental policy or plan been developed by the building management organisation?</t>
  </si>
  <si>
    <t>A- not answered</t>
  </si>
  <si>
    <t>B - the building management organisation has developed and implemented an environmental policy or plan</t>
  </si>
  <si>
    <t>C - The environmental management policy or plan has been accredited to ISO 14001 or equivalent standards</t>
  </si>
  <si>
    <t>D - Improvement targets have been set for energy, water and waste/recycling</t>
  </si>
  <si>
    <t>E - The environmental management policy or plan addresses resilience and climate risks</t>
  </si>
  <si>
    <t>Exemplary</t>
  </si>
  <si>
    <t>MAN05</t>
  </si>
  <si>
    <t>Green lease</t>
  </si>
  <si>
    <t>Are green lease agreements/contracts with tenants in place?</t>
  </si>
  <si>
    <t>B - no</t>
  </si>
  <si>
    <t>C - Yes for &gt;25% of tenants, including sharing of environmental performance data</t>
  </si>
  <si>
    <t>D - Yes for &gt;25% of tenants, including sharing of environmental performance data and targets for Energy, and Water or Waste reduction</t>
  </si>
  <si>
    <t>E - Yes for &gt;50% of tenants, including sharing of environmental performance data</t>
  </si>
  <si>
    <t>F - Yes for &gt;50% of tenants, including sharing of environmental performance data and targets for Energy, and Water use or Waste reduction</t>
  </si>
  <si>
    <t>G - E - Yes for &gt;75% of tenants, including sharing of environmental performance data</t>
  </si>
  <si>
    <t>H - Yes for &gt;75% of tenants, including sharing of environmental performance data and targets for Energy, and Water use or Waste reduction</t>
  </si>
  <si>
    <t>Health and Wellbeing</t>
  </si>
  <si>
    <t>HEA14</t>
  </si>
  <si>
    <t xml:space="preserve">Thermal Comfort </t>
  </si>
  <si>
    <t>Is the thermal comfort of asset users in occupied spaces regularly monitored?</t>
  </si>
  <si>
    <t>B - No</t>
  </si>
  <si>
    <t>C - Yes, through temperature measurement</t>
  </si>
  <si>
    <t>D - Yes, through detailed thermal comfort measurement and analysis</t>
  </si>
  <si>
    <t>E - Yes, through occupant thermal satisfaction surveys</t>
  </si>
  <si>
    <t>HEA15</t>
  </si>
  <si>
    <t>Smoking policy</t>
  </si>
  <si>
    <t>Is there a policy that prohibits smoking inside the asset and directly outsite of the asset?</t>
  </si>
  <si>
    <t>C - Yes</t>
  </si>
  <si>
    <t>HEA16</t>
  </si>
  <si>
    <t>Indoor air quality management</t>
  </si>
  <si>
    <t>Are there management processes in place to help maintain good level of indoor air quality within the asset?</t>
  </si>
  <si>
    <t>C - Yes, provision of information or training to asset users on how to operate and manage the asset's ventilation systems</t>
  </si>
  <si>
    <t>D - Yes, procedures and plans for cleaning the interior of the asset</t>
  </si>
  <si>
    <t>E - Yes, procedures and plans for inspecting the cleanliness of an for cleaing ventilation system components</t>
  </si>
  <si>
    <t>F - Yes, procurement policies and operation and maintenace procedures specify products that have low or no emissions of pollutants to air</t>
  </si>
  <si>
    <t>G - Yes, procedures and plans for regularly monitoring indoor air quality in occupied spaces</t>
  </si>
  <si>
    <t>H - Yes, procedures and plans that minimise the impacts on the asset's indoor air quality during maintenace, redecoration, refurbishment or construction activities on the asset</t>
  </si>
  <si>
    <t>HEA17</t>
  </si>
  <si>
    <t>Acoustic conditions</t>
  </si>
  <si>
    <t>Has the acoustic environment in occupied space been evaluated in terms of sound insulation, indoor ambient noise level and room acoustics?</t>
  </si>
  <si>
    <t>C - Sound insulation performance standards are achieved in 50% of occupied space</t>
  </si>
  <si>
    <t>D - Indoor ambient noise level performance standards are achieved 50% of occupied space</t>
  </si>
  <si>
    <t>E - Room acoustic performance standards are achieved 50% of occupied space</t>
  </si>
  <si>
    <t>F - Sound insulation performance standards are achieved in 80% of occupied space</t>
  </si>
  <si>
    <t>G - Indoor ambient noise level performance standards are achieved 80% of occupied space</t>
  </si>
  <si>
    <t>H - Room acoustic performance standards are achieved 80% of occupied space</t>
  </si>
  <si>
    <t>HEA18</t>
  </si>
  <si>
    <t>Legionella risk management</t>
  </si>
  <si>
    <t>Has an assessment of the asset's water systmes been performed to identify the potential risk of exposure to legionella bacteria and, if so, are management processes in place to prevent or control the risk?</t>
  </si>
  <si>
    <t>HEA19</t>
  </si>
  <si>
    <t>Drinking water management</t>
  </si>
  <si>
    <t>Are the number and location of drinking water outlets regularly reviewed?</t>
  </si>
  <si>
    <t>Units</t>
  </si>
  <si>
    <t>Start date</t>
  </si>
  <si>
    <t>End date</t>
  </si>
  <si>
    <t>Amount</t>
  </si>
  <si>
    <t>Provide Breakdown</t>
  </si>
  <si>
    <t>Ene19</t>
  </si>
  <si>
    <t>Energy consumption</t>
  </si>
  <si>
    <t>Annually, how much energy is consumed by the asset in kWh per year (as metered in the reporting period)? Please enter date of the annual reporting period for consumption data.</t>
  </si>
  <si>
    <t>Grid supply electricity</t>
  </si>
  <si>
    <t>kWh/year</t>
  </si>
  <si>
    <t>2023 data</t>
  </si>
  <si>
    <t xml:space="preserve">Heated swimming pools
On-site laundry
Gym
Restaurants
Casino
</t>
  </si>
  <si>
    <t>Natural gas</t>
  </si>
  <si>
    <t>Burning oil/kerosene</t>
  </si>
  <si>
    <t>Gas oil</t>
  </si>
  <si>
    <t>Fuel oil</t>
  </si>
  <si>
    <t>Diesel</t>
  </si>
  <si>
    <t>Petrol</t>
  </si>
  <si>
    <t>LPG</t>
  </si>
  <si>
    <t>Other petroleum gas</t>
  </si>
  <si>
    <t>Coal</t>
  </si>
  <si>
    <t>Biodiesel</t>
  </si>
  <si>
    <t>Landfill gas</t>
  </si>
  <si>
    <t>Other biogas</t>
  </si>
  <si>
    <t>Wood</t>
  </si>
  <si>
    <t>Renewable heat source or renewable cooling source</t>
  </si>
  <si>
    <t>District heating</t>
  </si>
  <si>
    <t>Disctrict cooling</t>
  </si>
  <si>
    <t>Ene20</t>
  </si>
  <si>
    <t>Carbon intensity district heating and cooling</t>
  </si>
  <si>
    <t>1 - If known, what is the carbon intensity of the district heating system in KgCO2eq/kWh delivered heat?</t>
  </si>
  <si>
    <t>KgCO2eq/kWh</t>
  </si>
  <si>
    <t>2 - If known, what is the carbon intensity of the district heating system in KgCO2eq/kWh delivered cooling?</t>
  </si>
  <si>
    <t>Ene21</t>
  </si>
  <si>
    <t>Renewable electricity generated</t>
  </si>
  <si>
    <t>1 - What is the quantity of electricity generated by on-site and community renewable energy schemes in kWh per year (as metered in the reporting period)?</t>
  </si>
  <si>
    <t>2 - What is the net quantity of electricity exported off site in kWh per year (as metered in the reporting period)?</t>
  </si>
  <si>
    <t>KWh/year</t>
  </si>
  <si>
    <t>Ene22</t>
  </si>
  <si>
    <t>Energy Audit</t>
  </si>
  <si>
    <t>Has an energy audit been carried out for the asset?</t>
  </si>
  <si>
    <t>B- no energy audit has been carried out</t>
  </si>
  <si>
    <t>C - Yes, an energy audit has been carried out</t>
  </si>
  <si>
    <t>D - Yes, an energy audit has been carried out, and all measures with a payback time of 5 years or less have been implemented.</t>
  </si>
  <si>
    <t>E - Yes, an energy audit has been carried out, and all measures with a payback time of 10 years or less have been implemented.</t>
  </si>
  <si>
    <t>Ene23</t>
  </si>
  <si>
    <t>Energy consumption reporting</t>
  </si>
  <si>
    <t>What happned to asset energy consumption data?</t>
  </si>
  <si>
    <t>B - asset energy consumption data not collected.</t>
  </si>
  <si>
    <t>C - Asset energy consumption data collected and compared against asset targets</t>
  </si>
  <si>
    <t>D - Asset energy consumption data collected and compared against asset targets and reported on internally</t>
  </si>
  <si>
    <t>E - Asset energy consumption data collected and compared against asset targets and reported on internally and published in an annual public report</t>
  </si>
  <si>
    <t>Ene24</t>
  </si>
  <si>
    <t>Reduction of carbon emissions</t>
  </si>
  <si>
    <t>What has been the average annual reduction in CO2 emissions of the asset over the last 3 years?</t>
  </si>
  <si>
    <t>A - ≥5%</t>
  </si>
  <si>
    <t>B - ≥10%</t>
  </si>
  <si>
    <t>C - ≥15%</t>
  </si>
  <si>
    <t>Wat11</t>
  </si>
  <si>
    <t>Water consumption</t>
  </si>
  <si>
    <t>What is the asset's annual water consumption form utility-supplied water?</t>
  </si>
  <si>
    <t>B - Confirm the m3</t>
  </si>
  <si>
    <t>Wat12</t>
  </si>
  <si>
    <t>Water recycling</t>
  </si>
  <si>
    <t>What is the asset's annual water consumption form aternative suppliers?</t>
  </si>
  <si>
    <t>Wat13</t>
  </si>
  <si>
    <t>Water consumption reporting</t>
  </si>
  <si>
    <t>How is the collected water consumption data used?</t>
  </si>
  <si>
    <t>B - Filed away</t>
  </si>
  <si>
    <t>C - Compared against asset targets</t>
  </si>
  <si>
    <t>D - Compared against targets and reported internally</t>
  </si>
  <si>
    <t>E - All of the above and in addition published in an annual public report</t>
  </si>
  <si>
    <t>Wat14</t>
  </si>
  <si>
    <t>Water strategy</t>
  </si>
  <si>
    <t>Is there a strategy in place?</t>
  </si>
  <si>
    <t>D - The water strategy includes replacing water appliances and fittings with low water use equivalents during refurbishment</t>
  </si>
  <si>
    <t>E - The water strategy includes a proactive maintenace policy for installed water systems</t>
  </si>
  <si>
    <t>Resources</t>
  </si>
  <si>
    <t>Rsc05</t>
  </si>
  <si>
    <t>Sustainable procurement</t>
  </si>
  <si>
    <t>Is a sustainable procurement plan used?</t>
  </si>
  <si>
    <t>B - No sustainable procurement plan is used</t>
  </si>
  <si>
    <t>C - The organisation managing the asset has a procuremetn policy that requires all timber (and timber based) products used during the management of the asset to be legally harvested and traded</t>
  </si>
  <si>
    <t>D - A sustainable procurement plan is used for maintenace, repair, replacement and refurbishment works to the asset</t>
  </si>
  <si>
    <t>E - A sustainable procurement plan is used for procurement of consumables and equipment</t>
  </si>
  <si>
    <t xml:space="preserve">Rsc06 </t>
  </si>
  <si>
    <t>Optimising resouce use, reuse and recycling</t>
  </si>
  <si>
    <t xml:space="preserve">Is data recored on the waste generated during management of the asset? </t>
  </si>
  <si>
    <t>D - Yes, plus separate data on the waste generated by the occupant(s)</t>
  </si>
  <si>
    <t>Is the reduction, reuse and recycling of waste from the asset being optimised through target setting and ecouraging occupant participation?</t>
  </si>
  <si>
    <t>E - Targets have been set for reducing waste generated from the asset and increasing reuse and recycling of waste from the asset</t>
  </si>
  <si>
    <t>F - The organisation managing the asset actively ecourages reuse and recycling participation by occupant(s)</t>
  </si>
  <si>
    <t>Resilience</t>
  </si>
  <si>
    <t>Rsl06</t>
  </si>
  <si>
    <t>Emergency plans and climate-related physical risks</t>
  </si>
  <si>
    <t>What is included within the scope of the Emergency plans?</t>
  </si>
  <si>
    <t>B - The emergency plan includes protection of property</t>
  </si>
  <si>
    <t>C - The emergerncy plan includes environmental impacts</t>
  </si>
  <si>
    <t>D - The plans must detail how the asset provides a community space for emergencies and how this is coordinated with the community</t>
  </si>
  <si>
    <t>Has the asset been assessed for climate-related physical risks?</t>
  </si>
  <si>
    <t>E - not answered</t>
  </si>
  <si>
    <t>F - No</t>
  </si>
  <si>
    <t>G - Yes</t>
  </si>
  <si>
    <t>H - Yes, and the risks posed to the asset value and community have been identified</t>
  </si>
  <si>
    <t>Rsl07</t>
  </si>
  <si>
    <t>Climate-related transition risks and opportunities</t>
  </si>
  <si>
    <t>Has the asset been assessed for exposure to climate-related transition risks and opportunities through a risk assessment process?</t>
  </si>
  <si>
    <t>C - Yes, the asset has been assessed for climate related transition risks and opportunities</t>
  </si>
  <si>
    <t>D - Yes, the asset has been assessed for climate related transition risks and opportunities and has externally disclosured the metrics used by the asset to assess there risks and opportunities</t>
  </si>
  <si>
    <t>Rsl08</t>
  </si>
  <si>
    <t>Social risks and opportunities</t>
  </si>
  <si>
    <t>Has the asset been assessed for exposure to social risks and opportunities through a risk management process?</t>
  </si>
  <si>
    <t>C - Yes, the asset has been assessed for social risks and opportunities</t>
  </si>
  <si>
    <t>D - Yes, the asset has been assessed for social risks and opportunities and has externally disclosured the metrics used by the asset to assess there risks and opportunities</t>
  </si>
  <si>
    <t>Rsl09</t>
  </si>
  <si>
    <t>Fire risk management</t>
  </si>
  <si>
    <t>Does the asset comply with all relevant fire regulations that apply to the asset?</t>
  </si>
  <si>
    <t>C - Yes, and the regulations do not include a requirement to conduct a fire risk assessment</t>
  </si>
  <si>
    <t>D - Yes, and the regulations do include a requirement to conduct a fire risk assessment</t>
  </si>
  <si>
    <t>Where the relevant fire regulations do not include a requirement to conduct a fire risk assessment, has a fire risk assessment been carried out?</t>
  </si>
  <si>
    <t>G - Yes, a frie risk assessment has been carried out</t>
  </si>
  <si>
    <t>H - There is a fire safety manager or other member of staff in place who manages, manitors and initiates reviews of the relevant procedures as identified in the fire risk assessment.</t>
  </si>
  <si>
    <t>Rsl10</t>
  </si>
  <si>
    <t>Security risk assessment</t>
  </si>
  <si>
    <t>Has a security risk assessment been carried out?</t>
  </si>
  <si>
    <t>C - Yes, a security risk assessment has been carried out</t>
  </si>
  <si>
    <t>D - A risk based security rating scheme has been used. The performance against the scheme has been confirmed by independent assessment and verification</t>
  </si>
  <si>
    <t>Land use and Ecology</t>
  </si>
  <si>
    <t>Lue03</t>
  </si>
  <si>
    <t>Ecology report</t>
  </si>
  <si>
    <t>Has an ecological survey been carried out and reported on within the last 3 years?</t>
  </si>
  <si>
    <t>C - Yes, and all the SQE's minor recommendations for increasing the site's ecological value have been implemented on-site.</t>
  </si>
  <si>
    <t>Suitably Qualified Ecologist (SQE)</t>
  </si>
  <si>
    <t>D - Yes, and all the SQE's minor and majo recommendations for increasing the site's ecological value have been implemented on-site to maje a significant contribution to local biodiversity, given the scope and scale of the asset.</t>
  </si>
  <si>
    <t>E - Yes, and all the SQE's minor recommendations for increasing the site's ecological value have been implemented on-site. In addition, off-site enhancement has been carried out with the local area, according to the SQE's recommendations for making a significant contribution to local biodiversity, given the scope and scale of the asset</t>
  </si>
  <si>
    <t>F - Yes, and the SQE has confirmed that there are no or very limited opportunities to improve the site's ecological value. Off-site enhancement has been carried out with the local area, according to the SQE's recommendations for making a significant contribution to local biodiversity, given the scope and scale of the asset</t>
  </si>
  <si>
    <t>Lue04</t>
  </si>
  <si>
    <t>Biodiversity management plan</t>
  </si>
  <si>
    <t>Is there a biodiversity management plan in place which aligns with local and regional biodiveristy action plans and sets specific targets to enhance the ecological value of the site?</t>
  </si>
  <si>
    <t>C - Yes, plans have been put in place to maange and maintain existing ecological features, which align with local or regional biodiversity action plans</t>
  </si>
  <si>
    <t>D - Yes, an action plan has been put in place to ensure continued improvement to the ecological value and biodiversity of the site in line with local guidance.</t>
  </si>
  <si>
    <t>E - The management plan has been informed by recommendation mande by a Suitably Qualified Ecologist (SQE) and meets the guidance set out in the National / Regional Biodiversity action plans.</t>
  </si>
  <si>
    <t>Pollution</t>
  </si>
  <si>
    <t>Pol06</t>
  </si>
  <si>
    <t>Reduction of nighttime light pollution</t>
  </si>
  <si>
    <t>Has an assessment been performed that demonstrates that external lighting does not result in light pollution at night?</t>
  </si>
  <si>
    <t>C - Yes, qualitative assessment performed</t>
  </si>
  <si>
    <t>D - Yes, quantitative assessment performed by a lighting professional</t>
  </si>
  <si>
    <t>E - Exterior lighting in not provided, and it is not required from a safety perspective</t>
  </si>
  <si>
    <t>Pol07</t>
  </si>
  <si>
    <t>Inspection of watercourse pollution prevention features</t>
  </si>
  <si>
    <t>Are bunded areas, light-liquid separators and grease separators effectively maintened?</t>
  </si>
  <si>
    <t>C - Yes, the maintenance policy covers inspectiona nd maintenance of bunded areas</t>
  </si>
  <si>
    <t>D - Yes the maintenance policy covers light-liquid separators and detailed inspection and maintenance is carried out</t>
  </si>
  <si>
    <t>E - Yes, the maintenance policy covers grease separators and detailed inspection and maintenacne is carried out</t>
  </si>
  <si>
    <t>Pol08</t>
  </si>
  <si>
    <t>Refrigerant replacement</t>
  </si>
  <si>
    <t>Is a strategy and timetable to replace refrigerants with low environmental impact alternatives in place?</t>
  </si>
  <si>
    <t>C - No, low environmental impact refrigerants (GWP ≤10) already in use</t>
  </si>
  <si>
    <t>D - Yes, all refrigerants will be replaced with low environmental impact alternatives (GWP ≤10)</t>
  </si>
  <si>
    <t>Pol09</t>
  </si>
  <si>
    <t>Land contamination mitigation</t>
  </si>
  <si>
    <t>Has the risk from potential land contamination associated with the asset site been assessed?</t>
  </si>
  <si>
    <t>C - Yes, land contamination issues have been identified that require further investigation or remediation</t>
  </si>
  <si>
    <t>D - Yes, no land contamination issues have been identified</t>
  </si>
  <si>
    <t>E - Yes, all land contamination issues have been remediated</t>
  </si>
  <si>
    <t>Pol10</t>
  </si>
  <si>
    <t>Response to pollution incidents</t>
  </si>
  <si>
    <t>Is a response plan in place to deal with pollution in line with national standards or best practice guidelines?</t>
  </si>
  <si>
    <t>Date of the Eco Audit</t>
  </si>
  <si>
    <t>Name of the Eco Auditor</t>
  </si>
  <si>
    <t>Priority</t>
  </si>
  <si>
    <t xml:space="preserve"> Further Action</t>
  </si>
  <si>
    <r>
      <t>Cost Implication</t>
    </r>
    <r>
      <rPr>
        <sz val="8"/>
        <color rgb="FF595959"/>
        <rFont val="Arial Unicode MS"/>
        <family val="2"/>
      </rPr>
      <t>   </t>
    </r>
  </si>
  <si>
    <r>
      <t>Impact</t>
    </r>
    <r>
      <rPr>
        <sz val="8"/>
        <color rgb="FF595959"/>
        <rFont val="Arial Unicode MS"/>
        <family val="2"/>
      </rPr>
      <t> </t>
    </r>
  </si>
  <si>
    <r>
      <t>SDG</t>
    </r>
    <r>
      <rPr>
        <sz val="8"/>
        <color rgb="FF595959"/>
        <rFont val="Arial Unicode MS"/>
        <family val="2"/>
      </rPr>
      <t>  </t>
    </r>
  </si>
  <si>
    <t>Date</t>
  </si>
  <si>
    <t>Progress</t>
  </si>
  <si>
    <t>Environmental and Procurement Policy</t>
  </si>
  <si>
    <t>Short Term</t>
  </si>
  <si>
    <t xml:space="preserve">Develop the Environmental Policy in full and ensure it is reviewed annually. </t>
  </si>
  <si>
    <t>£</t>
  </si>
  <si>
    <t>High</t>
  </si>
  <si>
    <t>Communicate to the public on any outcomes/improvements in sustainability practices, on the website or in annual reports.</t>
  </si>
  <si>
    <t>Low</t>
  </si>
  <si>
    <t>Ongoing</t>
  </si>
  <si>
    <t>Appoint a dedicated individual to oversee ethical purchases and purchase certified items.</t>
  </si>
  <si>
    <t>££</t>
  </si>
  <si>
    <t>Medium</t>
  </si>
  <si>
    <t xml:space="preserve">Monitor energy consumption in the form of a spreadsheet or through bills. </t>
  </si>
  <si>
    <t>Medium Term</t>
  </si>
  <si>
    <t>Replace single-glazed windows with double-glazed windows.</t>
  </si>
  <si>
    <t>££££</t>
  </si>
  <si>
    <t xml:space="preserve">Integrate PIR systems on all appropriate lights. </t>
  </si>
  <si>
    <t>Replace all lights with LED bulbs.</t>
  </si>
  <si>
    <t>£££</t>
  </si>
  <si>
    <t>Carry out pre-feasibility studies for solar panels.</t>
  </si>
  <si>
    <t xml:space="preserve">Monitor the waste generation of the charity consistently and accurately. </t>
  </si>
  <si>
    <t xml:space="preserve">Place recycling bins in all spaces. </t>
  </si>
  <si>
    <t>Increase labelling of waste bins.</t>
  </si>
  <si>
    <t>Long Term</t>
  </si>
  <si>
    <t>Ensure that all water appliances throughout all buildings are water efficient.</t>
  </si>
  <si>
    <t>Consider starting to monitor water consumption and wastewater through online spreadsheets.</t>
  </si>
  <si>
    <t xml:space="preserve">Increase indoor plants throughout all spaces.  </t>
  </si>
  <si>
    <t xml:space="preserve">Investigate the addition of a green roof. </t>
  </si>
  <si>
    <t xml:space="preserve">Implement Circadian lighting in the appropriate areas. </t>
  </si>
  <si>
    <t>Travel</t>
  </si>
  <si>
    <t>Install bicycle storage.</t>
  </si>
  <si>
    <t>Carry out a travel survey to have a better understanding of how staff and visitors travel to the centre.</t>
  </si>
  <si>
    <t>ADD TAILOR MADE SECTION FOR SPECIFIC ORGANISATION</t>
  </si>
  <si>
    <t>to include the cost implication (we may need explain £, ££, £££, ££££, £££££)</t>
  </si>
  <si>
    <t>to include the SDG for each section</t>
  </si>
  <si>
    <t>Offset</t>
  </si>
  <si>
    <t>Based on the available data, this report assesses the total emissions of</t>
  </si>
  <si>
    <t xml:space="preserve"> </t>
  </si>
  <si>
    <t>tonnes of CO2e. during the period of</t>
  </si>
  <si>
    <t>The  emissions can be offset through chossing one of the proposed strategies below to achieve Carbon Neutrality.</t>
  </si>
  <si>
    <t>Projects to Offset</t>
  </si>
  <si>
    <t>Verified Carbon Standard (VCS)</t>
  </si>
  <si>
    <t xml:space="preserve">The Verified Carbon Standard (VCS) is an offset certification program managed by Verra. It is a widely supported, with projects worldwide. VCS is focused wholly on removing and reducing greenhouse gas (GHG) emissions, and there are strict guidelines that projects have to meet to be verified under the VCS program. </t>
  </si>
  <si>
    <t>The VCS issues a Voluntary Carbon Unit (VCU) to approved programs, and an awarded VCU represents the removal or reduction of one tonne of GHG emissions. These VCUs are what we purchase on the global carbon market and allocate to you when you purchase a carbon offset.</t>
  </si>
  <si>
    <t>The basic criteria for an approved project include:</t>
  </si>
  <si>
    <r>
      <t xml:space="preserve">Real: </t>
    </r>
    <r>
      <rPr>
        <sz val="12"/>
        <color rgb="FF595959"/>
        <rFont val="Arial Unicode MS"/>
        <family val="2"/>
      </rPr>
      <t>all GHG emission reduction or removal by the project must be proven to have genuinely taken place.</t>
    </r>
  </si>
  <si>
    <r>
      <t xml:space="preserve">Measurable: </t>
    </r>
    <r>
      <rPr>
        <sz val="12"/>
        <color rgb="FF595959"/>
        <rFont val="Arial Unicode MS"/>
        <family val="2"/>
      </rPr>
      <t>emissions reductions or removal must be measured and quantified using accurate measurement methods against a credibly established baseline.</t>
    </r>
  </si>
  <si>
    <r>
      <t>Additional:</t>
    </r>
    <r>
      <rPr>
        <sz val="12"/>
        <color rgb="FF595959"/>
        <rFont val="Arial Unicode MS"/>
        <family val="2"/>
      </rPr>
      <t xml:space="preserve"> all GHG removals and reductions should be over an established baseline to ensure that any removals or reductions are because of the project being in place.</t>
    </r>
  </si>
  <si>
    <r>
      <t>Conservative</t>
    </r>
    <r>
      <rPr>
        <sz val="12"/>
        <color rgb="FF595959"/>
        <rFont val="Arial Unicode MS"/>
        <family val="2"/>
      </rPr>
      <t>: in case of any uncertainty in measurement, lower values will be recorded and used to ensure there is no over-estimation of VCUs.</t>
    </r>
  </si>
  <si>
    <t>Independently audited: an accredited team with experience in the relevant field and country needs to verify all GHG emission reductions and removals.</t>
  </si>
  <si>
    <t>Transparent: all data collected and recorded should be appropriately disclosed to the public so that users can make informed decisions with confidence. This information about each project is available in the Verra Project registry, along with a list of all VCS certified projects.</t>
  </si>
  <si>
    <r>
      <t xml:space="preserve">Unique: </t>
    </r>
    <r>
      <rPr>
        <sz val="12"/>
        <color rgb="FF595959"/>
        <rFont val="Arial Unicode MS"/>
        <family val="2"/>
      </rPr>
      <t>each VCU should be unique and should be linked to a single project or activity. No removal or reduction of GHGs should be double-counted, and no VCU can be double claimed.</t>
    </r>
  </si>
  <si>
    <r>
      <t>Permanent:</t>
    </r>
    <r>
      <rPr>
        <sz val="12"/>
        <color rgb="FF595959"/>
        <rFont val="Arial Unicode MS"/>
        <family val="2"/>
      </rPr>
      <t xml:space="preserve"> if there is any risk of reversibility of the GHG removed or reduced, the project should have processes in place to ensure any reversal is compensated for.</t>
    </r>
  </si>
  <si>
    <t xml:space="preserve">These comprehensive criteria ensure that only genuine projects that have a meaningful impact on greenhouse gas emissions are approved under the Verified Carbon Standard.     </t>
  </si>
  <si>
    <t>Potential offset project from Verified Carbon Standard (VCS):</t>
  </si>
  <si>
    <t>Project name</t>
  </si>
  <si>
    <t>Housing Decarbonisation in the UK</t>
  </si>
  <si>
    <t>OPTION 2 Housing Decarbonisation in the UK</t>
  </si>
  <si>
    <t>OPTION 3 Housing Decarbonisation in the UK</t>
  </si>
  <si>
    <t>Project description</t>
  </si>
  <si>
    <t>This project facilitates the decarbonisation of housing stock in the United Kingdom. Emission reductions are generated by reductions in fossil fuel consumption in dwellings that are decarbonised compared to baseline consumption. The aggregated emissions from fossil fuel consumption of dwellings in the United Kingdom make up a significant component of greenhouse gas emissions; they also pose a significant opportunity to reduce real emissions.</t>
  </si>
  <si>
    <t>Link</t>
  </si>
  <si>
    <t>https://registry.verra.org/app/projectDetail/VCS/2649</t>
  </si>
  <si>
    <t>Mark here your option</t>
  </si>
  <si>
    <t>Gold Standard Verified Reduction (VERs)</t>
  </si>
  <si>
    <t>The Gold Standard was developed in 2003 by the World Wide Fund for Nature (WWF). It is an international offset program administered by the Gold Standard Foundation based in Geneve, Switzerland. Compared to the VCS, the Gold Standard has additional requirements when certifying a project. The requirements for a Gold Standard certification are:</t>
  </si>
  <si>
    <t>The project should reduce or remove one of the three eligible GHGs: methane, carbon dioxide, and nitrous oxide. The measurement of this removal has similar criteria to that of the VCS outlined above.</t>
  </si>
  <si>
    <t>The project should be achieving its goal by supplying renewable energy, reducing end-user energy usage, afforestation, reforestation, or agriculture.</t>
  </si>
  <si>
    <t>The project should not be applying for another certification to prevent double counting.</t>
  </si>
  <si>
    <t>The additional GHC emission reduction or removal should be documented and should be occurring because of the project.</t>
  </si>
  <si>
    <t xml:space="preserve">The project should be contributing to at least three of the Sustainable Development Goals </t>
  </si>
  <si>
    <t>The final assessment criterium is particularly important. It means that in addition to reducing or removing GHG emissions, a Gold Standard certified project also benefits the local population’s financial, social, and environmental outcomes.</t>
  </si>
  <si>
    <t>Potential offset projects from Gold Standard Renewable Energy Projects (VERs) are presented  below.</t>
  </si>
  <si>
    <t>FPD Robotic E-Waste Recycling Project</t>
  </si>
  <si>
    <t>30 MW Wind Power Project at Surajbari, Guajarat in India</t>
  </si>
  <si>
    <t>BK Energia Itacoatiara Project</t>
  </si>
  <si>
    <t>FPD will work locally in the collection of E-waste and segregate them through an automated robotic arm developed by FPD. After segregation, the components are then processed to separate metals and plastics which are used as replacements for virgin materials in new production units. This project is implemented in the host country-United Kingdom.</t>
  </si>
  <si>
    <t>The proposed project activity comprises of installation and operation of fifty (50) numbers of 600 kW Wind Electricity Generators (WEGs) having a combined wind power generation capacity of 30 MW at Surajbari creek covering Chandrodi, Khodasar, Rajasthali and Naransari villages of Kutch district in Gujarat state, India. The annual estimated energy generation out of the project activity is about 60,444 MWh.</t>
  </si>
  <si>
    <t>The project generates electricity with a thermoelectric power plant (see picture below) using wood waste from an FSC1-certified forest and a wood processing company in the city of Itacoatiara, in the State of Amazonas, Brazil. The electricity is generated with a high-pressure boiler (42 bar – 420° C) and a multiple-stage condensing steam turbine coupled with a 9 MWelt generator.</t>
  </si>
  <si>
    <t>https://registry.goldstandard.org/projects/details/3584</t>
  </si>
  <si>
    <t>https://registry.goldstandard.org/projects/details/2603</t>
  </si>
  <si>
    <t>https://registry.goldstandard.org/projects/details/1181</t>
  </si>
  <si>
    <t>Please Mark here your option</t>
  </si>
  <si>
    <t>Carbon Neutrality</t>
  </si>
  <si>
    <t>Carbon neutrality means having a balance between emitting carbon and absorbing carbon from the atmosphere in carbon sinks. Removing carbon oxide from the atmosphere and then storing it is known as carbon sequestration. In order to achieve net zero emissions, all worldwide greenhouse gas (GHG) emissions will have to be counterbalanced by carbon sequestration.</t>
  </si>
  <si>
    <r>
      <t>Carbon sink is any system that absorbs more carbon than it emits. The main natural carbon sinks are soil, </t>
    </r>
    <r>
      <rPr>
        <sz val="12"/>
        <color rgb="FF595959"/>
        <rFont val="Times New Roman"/>
        <family val="1"/>
      </rPr>
      <t>forests</t>
    </r>
    <r>
      <rPr>
        <sz val="12"/>
        <color rgb="FF595959"/>
        <rFont val="Arial Unicode MS"/>
        <family val="2"/>
      </rPr>
      <t> and oceans. According to estimates, natural sinks remove </t>
    </r>
    <r>
      <rPr>
        <sz val="12"/>
        <color rgb="FF595959"/>
        <rFont val="Times New Roman"/>
        <family val="1"/>
      </rPr>
      <t>between 9.5 and 11 Gt of CO2 per year</t>
    </r>
    <r>
      <rPr>
        <sz val="12"/>
        <color rgb="FF595959"/>
        <rFont val="Arial Unicode MS"/>
        <family val="2"/>
      </rPr>
      <t>. Annual global CO2 emissions reached </t>
    </r>
    <r>
      <rPr>
        <sz val="12"/>
        <color rgb="FF595959"/>
        <rFont val="Times New Roman"/>
        <family val="1"/>
      </rPr>
      <t>36.0 Gt in 2020</t>
    </r>
    <r>
      <rPr>
        <sz val="12"/>
        <color rgb="FF595959"/>
        <rFont val="Arial Unicode MS"/>
        <family val="2"/>
      </rPr>
      <t>.</t>
    </r>
  </si>
  <si>
    <t>To date, no artificial carbon sinks are able to remove carbon from the atmosphere on the necessary scale to fight global warming.</t>
  </si>
  <si>
    <t>The carbon stored in natural sinks such as forests is released into the atmosphere through forest fires, changes in land use or logging. This is why it is essential to reduce carbon emissions in order to reach climate neutrality.</t>
  </si>
  <si>
    <t>Calculation</t>
  </si>
  <si>
    <t>SCOPE 1</t>
  </si>
  <si>
    <t>SCOPE 2</t>
  </si>
  <si>
    <t>SCOPE 3</t>
  </si>
  <si>
    <t>KG CO2e</t>
  </si>
  <si>
    <t>Transport</t>
  </si>
  <si>
    <t>Refrigerants</t>
  </si>
  <si>
    <t>Home Working</t>
  </si>
  <si>
    <t>Hotel Stay (UK)</t>
  </si>
  <si>
    <t>Materials Use</t>
  </si>
  <si>
    <t>KG CO2e saved</t>
  </si>
  <si>
    <t>Annual summary KG of CO2e</t>
  </si>
  <si>
    <t>Carbon Emissions Scope Summary</t>
  </si>
  <si>
    <t>Scope 1</t>
  </si>
  <si>
    <t>Scope 2</t>
  </si>
  <si>
    <t>Scope 3</t>
  </si>
  <si>
    <t>GRI Carbon Emission Criteria Confirmation for Scope 1, Scope 2 and Scope 3</t>
  </si>
  <si>
    <t>2. Gases included in the calculation</t>
  </si>
  <si>
    <t>CO2e</t>
  </si>
  <si>
    <t>3. Base year for the calculation, including: the rationale for choosing it; emissions in the base year; the context for any signficiant changes in emissions that triggered reculculations of base year emissions.</t>
  </si>
  <si>
    <t>4. Source of emission factors.</t>
  </si>
  <si>
    <t>GOV UK</t>
  </si>
  <si>
    <t xml:space="preserve">5. Standards, methodologies, assumptions, and/or calculation tools used. </t>
  </si>
  <si>
    <t xml:space="preserve">The GHG Protocol was used in consultation with the UK Government's Conversion Factors.
The methodology was as follows: (1) Input data in relevant units; (2) Covert to all appropriate units (e.g., bags -&gt; litre -&gt; kilograms; miles -&gt; kms); (3) Multiply the data by the UK Government's Conversion Factors.
The sources of the Scottish Environmental Protection Agency were consulted to convert bags to litres to kilograms/ </t>
  </si>
  <si>
    <t>Scope</t>
  </si>
  <si>
    <t>Carbon Emission Source</t>
  </si>
  <si>
    <t>Input Data</t>
  </si>
  <si>
    <t>Input Data Unit</t>
  </si>
  <si>
    <t>Carbon Emissions (KgCO2e)</t>
  </si>
  <si>
    <t>Natural gas used for company facilities</t>
  </si>
  <si>
    <t>Company fleet &amp; leased vehicles</t>
  </si>
  <si>
    <t>Km</t>
  </si>
  <si>
    <t>Electricity used for company facilities (incl. Transmission losses)</t>
  </si>
  <si>
    <t>Private vehicle for business use</t>
  </si>
  <si>
    <t>Business travel</t>
  </si>
  <si>
    <t xml:space="preserve">Staff commute </t>
  </si>
  <si>
    <t>Freighting goods</t>
  </si>
  <si>
    <t>Water (consumption and wastewater)</t>
  </si>
  <si>
    <t>M3</t>
  </si>
  <si>
    <t>Waste (landfill, paper, compost, energy etc)</t>
  </si>
  <si>
    <t>Home working</t>
  </si>
  <si>
    <t>Hours</t>
  </si>
  <si>
    <r>
      <t>Total gross CO</t>
    </r>
    <r>
      <rPr>
        <b/>
        <vertAlign val="subscript"/>
        <sz val="11"/>
        <color theme="0"/>
        <rFont val="Arial Unicode MS"/>
        <family val="2"/>
      </rPr>
      <t>2</t>
    </r>
    <r>
      <rPr>
        <b/>
        <sz val="11"/>
        <color theme="0"/>
        <rFont val="Arial Unicode MS"/>
        <family val="2"/>
      </rPr>
      <t xml:space="preserve"> Emissions (KgCO</t>
    </r>
    <r>
      <rPr>
        <b/>
        <vertAlign val="subscript"/>
        <sz val="11"/>
        <color theme="0"/>
        <rFont val="Arial Unicode MS"/>
        <family val="2"/>
      </rPr>
      <t>2</t>
    </r>
    <r>
      <rPr>
        <b/>
        <sz val="11"/>
        <color theme="0"/>
        <rFont val="Arial Unicode MS"/>
        <family val="2"/>
      </rPr>
      <t>e)</t>
    </r>
  </si>
  <si>
    <t>Quantified</t>
  </si>
  <si>
    <t>Non-Quanfied</t>
  </si>
  <si>
    <t>If marked Yes should show in the Quantified - if marked Non should show in the non-quantified</t>
  </si>
  <si>
    <t>PRINT REPORT</t>
  </si>
  <si>
    <t>SUBMIT FOR REVIEW</t>
  </si>
  <si>
    <t>This carbon Reduction Plan complies with the PPN0621 Carnon Reduction Plan</t>
  </si>
  <si>
    <t xml:space="preserve">Organisation name: </t>
  </si>
  <si>
    <t xml:space="preserve">Publication date: </t>
  </si>
  <si>
    <t>Commitment to achieving Net Zero</t>
  </si>
  <si>
    <t xml:space="preserve">is committed to achieving Net Zero emissions by </t>
  </si>
  <si>
    <t>Baseline Emissions Footprint</t>
  </si>
  <si>
    <t>Baseline emissions are a record of the greenhouse gases that have been produced in the past and were produced prior to the introduction of any strategies to reduce emissions. Baseline emissions are the reference point against which emissions reduction can be measured.</t>
  </si>
  <si>
    <t>Baseline Year</t>
  </si>
  <si>
    <t>Baseline Year Emissions</t>
  </si>
  <si>
    <t>Baseline year results on tab1x2 Carbon Emissions KgCO2e - Convert to Tonnes of CO2e</t>
  </si>
  <si>
    <t>Scope 3 (included sources)</t>
  </si>
  <si>
    <t>Total Emissions</t>
  </si>
  <si>
    <t>tCO2e</t>
  </si>
  <si>
    <t>Current Year Emissions</t>
  </si>
  <si>
    <t>Current (2023) year results on tab1x2 Carbon Emissions KgCO2e - Convert to Tonnes of CO2e</t>
  </si>
  <si>
    <t>Emissions reduction targets</t>
  </si>
  <si>
    <t>In order to continue our progress to achieving Net Zero, we have adopted the following carbon reduction targets.</t>
  </si>
  <si>
    <t xml:space="preserve">We project that carbon emissions will decrease over the next five years to </t>
  </si>
  <si>
    <t>tCO2e by</t>
  </si>
  <si>
    <t xml:space="preserve">This is a reduction of </t>
  </si>
  <si>
    <t>%</t>
  </si>
  <si>
    <t>Progress against these targets can be seen in the graph below:</t>
  </si>
  <si>
    <t>GRAPH FROM CARBON EMISSIONS REDUCTION - NEEDS TO SHOW PROJECTED VS ACTUAL - EXAMPLE BELOW</t>
  </si>
  <si>
    <t>Carbon Reduction Projects</t>
  </si>
  <si>
    <t>Completed Carbon Reduction Initiatives</t>
  </si>
  <si>
    <t xml:space="preserve">The following environmental management measures and projects have been completed or implemented since the </t>
  </si>
  <si>
    <t xml:space="preserve">baseline. The carbon emission reduction achieved by these schemes equate to </t>
  </si>
  <si>
    <t>XX</t>
  </si>
  <si>
    <t xml:space="preserve"> tCO2e, a </t>
  </si>
  <si>
    <t xml:space="preserve">% reduction against the </t>
  </si>
  <si>
    <t xml:space="preserve">20XX </t>
  </si>
  <si>
    <t xml:space="preserve">baseline </t>
  </si>
  <si>
    <t>and the measures will be in effect when performing the contract.</t>
  </si>
  <si>
    <t>Declaration and Sign Off</t>
  </si>
  <si>
    <t>This Carbon Reduction Plan has been completed in accordance with PPN 06/21 and associated guidance and reporting standard for Carbon Reduction Plans.</t>
  </si>
  <si>
    <t>Emissions have been reported and recorded in accordance with the published reporting standard for Carbon Reduction Plans and the GHG Reporting Protocol corporate standard[1] and uses the appropriate Government emission conversion factors for greenhouse gas company reporting[2].</t>
  </si>
  <si>
    <t>Scope 1 and Scope 2 emissions have been reported in accordance with SECR requirements, and the required subset of Scope 3 emissions have been reported in accordance with the published reporting standard for Carbon Reduction Plans and the Corporate Value Chain (Scope 3) Standard[3].</t>
  </si>
  <si>
    <r>
      <t xml:space="preserve">This Carbon Reduction Plan has been reviewed and signed off </t>
    </r>
    <r>
      <rPr>
        <sz val="11"/>
        <color theme="1" tint="0.34998626667073579"/>
        <rFont val="Arial Unicode MS"/>
        <family val="2"/>
      </rPr>
      <t>by the board of directors (or equivalent management body).</t>
    </r>
  </si>
  <si>
    <t>Signed on behalf of the Supplier:</t>
  </si>
  <si>
    <t>Signature</t>
  </si>
  <si>
    <t>Reference</t>
  </si>
  <si>
    <r>
      <t>[1]</t>
    </r>
    <r>
      <rPr>
        <sz val="10"/>
        <color rgb="FF0000FF"/>
        <rFont val="Arial Unicode MS"/>
        <family val="2"/>
      </rPr>
      <t>https://ghgprotocol.org/corporate-standard</t>
    </r>
  </si>
  <si>
    <r>
      <t>[2]</t>
    </r>
    <r>
      <rPr>
        <sz val="10"/>
        <color rgb="FF0000FF"/>
        <rFont val="Arial Unicode MS"/>
        <family val="2"/>
      </rPr>
      <t>https://www.gov.uk/government/collections/government-conversion-factors-for-company-reporting</t>
    </r>
  </si>
  <si>
    <r>
      <t>[3]</t>
    </r>
    <r>
      <rPr>
        <sz val="10"/>
        <color rgb="FF0000FF"/>
        <rFont val="Arial Unicode MS"/>
        <family val="2"/>
      </rPr>
      <t>https://ghgprotocol.org/standards/scope-3-standard</t>
    </r>
  </si>
  <si>
    <t>https://www.gov.uk/government/publications/carbon-reduction-policy/carbon-reduction-plan</t>
  </si>
  <si>
    <t>Conv 2020</t>
  </si>
  <si>
    <t>Conv 2021</t>
  </si>
  <si>
    <t>Conv 2022</t>
  </si>
  <si>
    <t>Conv 2023</t>
  </si>
  <si>
    <t>Conv 2024</t>
  </si>
  <si>
    <t>Scope (1, 2, 3)</t>
  </si>
  <si>
    <t>Source</t>
  </si>
  <si>
    <t>Electricity</t>
  </si>
  <si>
    <t>kg CO2e/kWh</t>
  </si>
  <si>
    <t>T&amp;D - UK electricity 2023&amp;2022 = 0.01792 kg CO2e/kWh; 0.01879 in 2021</t>
  </si>
  <si>
    <t>Gas</t>
  </si>
  <si>
    <t>Oil</t>
  </si>
  <si>
    <t>Transmission and distribution - T&amp;D- UK electricity</t>
  </si>
  <si>
    <t>Page 26 clarifies the transmission and distribution losses. https://assets.publishing.service.gov.uk/media/647f50dd103ca60013039a8a/2023-ghg-cf-methodology-paper.pdf#page27</t>
  </si>
  <si>
    <t>Transmission and distribution - Distribution - district heat &amp; steam</t>
  </si>
  <si>
    <t>Converstion factor - Other (i.e district heating)</t>
  </si>
  <si>
    <t>On site energy generation (PV)</t>
  </si>
  <si>
    <t>Offsetting or avoiding Electricity use</t>
  </si>
  <si>
    <t>Is there any guidance on how to account for this one? Maybe it is the same as electricity??</t>
  </si>
  <si>
    <t>kg CO2e/m3</t>
  </si>
  <si>
    <t>Wastewater</t>
  </si>
  <si>
    <t>kg CO2e/tonne</t>
  </si>
  <si>
    <t>kg CO2e/km</t>
  </si>
  <si>
    <t>Staff Commute</t>
  </si>
  <si>
    <t>Total kg CO2e per kg</t>
  </si>
  <si>
    <t>Emissions including only kyoto products</t>
  </si>
  <si>
    <t>Other</t>
  </si>
  <si>
    <t>Please check Refrigerant tab - other refrigerant - user input</t>
  </si>
  <si>
    <t>N/A</t>
  </si>
  <si>
    <t>kg CO2e/working hour</t>
  </si>
  <si>
    <t>Hotel stay (UK)</t>
  </si>
  <si>
    <t>UK</t>
  </si>
  <si>
    <t>kg CO2e/room/night</t>
  </si>
  <si>
    <t>UK (London)</t>
  </si>
  <si>
    <t>Material use</t>
  </si>
  <si>
    <t xml:space="preserve">References </t>
  </si>
  <si>
    <t>reference link for each GOV UK converstion factor spreadsheet</t>
  </si>
  <si>
    <t>https://www.gov.uk/government/collections/government-conversion-factors-for-company-reporting</t>
  </si>
  <si>
    <t>https://assets.publishing.service.gov.uk/media/647f50dd103ca60013039a8a/2023-ghg-cf-methodology-paper.pdf#page27</t>
  </si>
  <si>
    <t>https://assets.publishing.service.gov.uk/media/647f447d5f7bb700127fa5b3/conversion-factors-2023-statement-of-voluntary-compliance-cop-statistics.pdf</t>
  </si>
  <si>
    <t>https://www.ipcc.ch/assessment-report/ar5/</t>
  </si>
  <si>
    <t>https://unfccc.int/topics/science/workstreams/cooperation-with-the-ipcc/the-fifth-assessment-report-of-the-ipcc</t>
  </si>
  <si>
    <t>https://www.ipcc.ch/report/sixth-assessment-report-cycle/</t>
  </si>
  <si>
    <t>https://naei.beis.gov.uk/reports/reports?report_id=1108</t>
  </si>
  <si>
    <t>https://www.ricardo.com/en/services/environmental-consulting</t>
  </si>
  <si>
    <t>https://www.gov.uk/government/publications/greenhouse-gas-reporting-conversion-factors-2020</t>
  </si>
  <si>
    <t>Conversion factors for PV</t>
  </si>
  <si>
    <t>https://www.parliament.uk/globalassets/documents/post/postpn268.pdf</t>
  </si>
  <si>
    <t>for Uk 58g CO2eq/kWh</t>
  </si>
  <si>
    <t>for southern europe 35 CO2eq/kWh</t>
  </si>
  <si>
    <t>https://www.theecoexperts.co.uk/solar-panels/how-eco-friendly-are-they</t>
  </si>
  <si>
    <t>ttps://solarisrenewables.com/blog/what-is-the-carbon-footprint-of-solar-panel-manufacturing/#:~:text=Solar%20panels%20emit%20around%2050g,of%20coal%2Dpowered%20electricity%20sources.</t>
  </si>
  <si>
    <t>As per electricity usage - GOV Guidance</t>
  </si>
  <si>
    <t>Other (i.e district heating)</t>
  </si>
  <si>
    <t>Home Working (hours)</t>
  </si>
  <si>
    <t>2019 20</t>
  </si>
  <si>
    <t>Annual summary Units</t>
  </si>
  <si>
    <t>TOTAL</t>
  </si>
  <si>
    <t>DO NOT USE - THIS IS A TEMPLATE FROM A SPECIFIC PROJECT</t>
  </si>
  <si>
    <t>MENU 2022</t>
  </si>
  <si>
    <t>STARTERS</t>
  </si>
  <si>
    <t>MAIN COURSE</t>
  </si>
  <si>
    <t>DESSERT</t>
  </si>
  <si>
    <t>BEVERAGES</t>
  </si>
  <si>
    <t>Ingredients</t>
  </si>
  <si>
    <t>Portion*</t>
  </si>
  <si>
    <t>Conv. factor unit</t>
  </si>
  <si>
    <t>Conv. factor</t>
  </si>
  <si>
    <t>Reference ****</t>
  </si>
  <si>
    <t>Emissions(kg CO2)</t>
  </si>
  <si>
    <t>Conv.factor unit</t>
  </si>
  <si>
    <t>Conv. actor</t>
  </si>
  <si>
    <t>Conv.factor</t>
  </si>
  <si>
    <t>Tuna</t>
  </si>
  <si>
    <t>170 g</t>
  </si>
  <si>
    <t>kg</t>
  </si>
  <si>
    <t>WRAP emissions per stage L625</t>
  </si>
  <si>
    <t>Dover Sole</t>
  </si>
  <si>
    <t>170g</t>
  </si>
  <si>
    <t>534/L</t>
  </si>
  <si>
    <t>LEMON ETON MESS</t>
  </si>
  <si>
    <t>White Wine</t>
  </si>
  <si>
    <t>150g</t>
  </si>
  <si>
    <t>1568/L</t>
  </si>
  <si>
    <t>Green Beans</t>
  </si>
  <si>
    <t>80 g</t>
  </si>
  <si>
    <t>WRAP emissions per stage L50</t>
  </si>
  <si>
    <t>Provencal Vegetables:</t>
  </si>
  <si>
    <t>Thickened cream</t>
  </si>
  <si>
    <t>90g</t>
  </si>
  <si>
    <t>J473</t>
  </si>
  <si>
    <t>Red Wine</t>
  </si>
  <si>
    <t>1573/L</t>
  </si>
  <si>
    <t>San Marzano Tomatoes</t>
  </si>
  <si>
    <t>L1514</t>
  </si>
  <si>
    <t>Courgette</t>
  </si>
  <si>
    <t>40g</t>
  </si>
  <si>
    <t>459/L</t>
  </si>
  <si>
    <t>Lemon Juice</t>
  </si>
  <si>
    <t>982/L</t>
  </si>
  <si>
    <t>Champagne</t>
  </si>
  <si>
    <t>797/J</t>
  </si>
  <si>
    <t>Caviar</t>
  </si>
  <si>
    <t>30 g</t>
  </si>
  <si>
    <t>My emissions</t>
  </si>
  <si>
    <t>Onion</t>
  </si>
  <si>
    <t>20g</t>
  </si>
  <si>
    <t>1259/L</t>
  </si>
  <si>
    <t>Marshmallows</t>
  </si>
  <si>
    <t>25g</t>
  </si>
  <si>
    <t>**</t>
  </si>
  <si>
    <t>Cognac</t>
  </si>
  <si>
    <t>50g</t>
  </si>
  <si>
    <t xml:space="preserve">CRESS </t>
  </si>
  <si>
    <t>25 g</t>
  </si>
  <si>
    <t>Garlic</t>
  </si>
  <si>
    <t>4g</t>
  </si>
  <si>
    <t>642/L</t>
  </si>
  <si>
    <t>Meringue</t>
  </si>
  <si>
    <t>912/L</t>
  </si>
  <si>
    <t>Orange Juice</t>
  </si>
  <si>
    <t>60g</t>
  </si>
  <si>
    <t>L1274</t>
  </si>
  <si>
    <t>Tomatoes</t>
  </si>
  <si>
    <t>30g</t>
  </si>
  <si>
    <t>1514/L</t>
  </si>
  <si>
    <t>ShortBreads</t>
  </si>
  <si>
    <t>21g</t>
  </si>
  <si>
    <t>Soy sauce</t>
  </si>
  <si>
    <t>16g</t>
  </si>
  <si>
    <t>Peppers</t>
  </si>
  <si>
    <t>1307/L</t>
  </si>
  <si>
    <t>Audemus Spirits Covert Liqueur</t>
  </si>
  <si>
    <t>Herbs and Spice</t>
  </si>
  <si>
    <t>Roasted San Marzano Sauce</t>
  </si>
  <si>
    <t>1553/L</t>
  </si>
  <si>
    <t>VEGAN</t>
  </si>
  <si>
    <t>VEGETARIAN</t>
  </si>
  <si>
    <t>Aubergine</t>
  </si>
  <si>
    <t>(29/L)</t>
  </si>
  <si>
    <t>Portobello Mushroom</t>
  </si>
  <si>
    <t>467/L</t>
  </si>
  <si>
    <t>(50/L)</t>
  </si>
  <si>
    <t>Black Cabbage</t>
  </si>
  <si>
    <t>80g</t>
  </si>
  <si>
    <t>179/L</t>
  </si>
  <si>
    <t>Goat's cheese</t>
  </si>
  <si>
    <t>265/L</t>
  </si>
  <si>
    <t>Shallot</t>
  </si>
  <si>
    <t>40g and 3g</t>
  </si>
  <si>
    <t xml:space="preserve">Cress </t>
  </si>
  <si>
    <t>French Beans</t>
  </si>
  <si>
    <t>1647/J</t>
  </si>
  <si>
    <t>(1274/L)</t>
  </si>
  <si>
    <t>40g and 3 g</t>
  </si>
  <si>
    <t>total</t>
  </si>
  <si>
    <t>kg CO2 emissions</t>
  </si>
  <si>
    <t>t CO2 emissions</t>
  </si>
  <si>
    <t>* these values were estimated on the basis of the research reached out;</t>
  </si>
  <si>
    <t>** these values were not found in the documents provided by WRAP, have been replaced and also estimated  by the My Emissions calculator;</t>
  </si>
  <si>
    <t>My Emissions follows a data-driven life cycle assessment approach to efficiently calculate the carbon footprint of a product or meal.</t>
  </si>
  <si>
    <t>We collect information about each food product and meal, and rely on a mix of primary data from clients and secondary data from research to complete our calculations. All of our secondary data comes from ‘life cycle assessments’ published in peer-reviewed journals, and we are constantly adding new values as more research is completed.</t>
  </si>
  <si>
    <t>**** WRAP Emissions factor Database for Scope 3 GHG Measurement and reporting_1 version 1 from 22-Aug-22</t>
  </si>
  <si>
    <t>https://wrap.org.uk/resources/guide/scope-3-ghg-measurement-and-reporting-protocols-food-and-drink#download-file</t>
  </si>
  <si>
    <t>Cover</t>
  </si>
  <si>
    <t>Content Page</t>
  </si>
  <si>
    <t>Executive Summary</t>
  </si>
  <si>
    <t>Introduction</t>
  </si>
  <si>
    <t>GRI / SASB</t>
  </si>
  <si>
    <t>Standards, methodologies, assumptions, and/or calculation tools used. Gases included in the calculation. Source of emission factors. 3. Base year for the calculation, including: the rationale for choosing it; emissions in the base year; the context for any signficiant changes in emissions that triggered reculculations of base year emissions.</t>
  </si>
  <si>
    <t>BREEAM, FIT WELL - SCIENCE BASED?</t>
  </si>
  <si>
    <t>Carbon Emissions Calculations Including results</t>
  </si>
  <si>
    <t>RESULTS - GHG protocol - GRAPHS</t>
  </si>
  <si>
    <t>Carbon Emission Reduction Plan</t>
  </si>
  <si>
    <t>GRAPHS + PLAN</t>
  </si>
  <si>
    <t>International Standards Performance (BREEAM In-use, CREEM, CIBSE BENCHMARK, NABERS???....)</t>
  </si>
  <si>
    <t>RESULTS</t>
  </si>
  <si>
    <t>Conclusion</t>
  </si>
  <si>
    <t>Appendices  - Limitations, GRI, Standards definition, Env. Policy, Human rights....</t>
  </si>
  <si>
    <t>Limitations</t>
  </si>
  <si>
    <t>SDG</t>
  </si>
  <si>
    <t>GRI reference</t>
  </si>
  <si>
    <r>
      <rPr>
        <b/>
        <sz val="11"/>
        <color theme="1" tint="0.34998626667073579"/>
        <rFont val="Athelas"/>
      </rPr>
      <t xml:space="preserve">BUTTOM </t>
    </r>
    <r>
      <rPr>
        <sz val="11"/>
        <color theme="1" tint="0.34998626667073579"/>
        <rFont val="Athelas"/>
        <family val="1"/>
      </rPr>
      <t>SUBMIT TO SQ CONSULTANT FOR REVIEW? IS IT THIRD PARTY REVIEW?</t>
    </r>
  </si>
  <si>
    <t>GRI appendix</t>
  </si>
  <si>
    <t>WE NEED TO HAVE A FULL GUIDANCE ON HOW TO USE THE TOOL</t>
  </si>
  <si>
    <t>Overall Guidance</t>
  </si>
  <si>
    <t>Waste Mass Calculator</t>
  </si>
  <si>
    <t>Results</t>
  </si>
  <si>
    <t>Reports</t>
  </si>
  <si>
    <t>In order to calculate the organisation’s footprint, you will need the following information for your chosen reporting year:</t>
  </si>
  <si>
    <t>Check list (OK?)</t>
  </si>
  <si>
    <r>
      <rPr>
        <b/>
        <sz val="11"/>
        <color theme="1"/>
        <rFont val="Arial Unicode MS"/>
        <family val="2"/>
      </rPr>
      <t>Fuel consumption -</t>
    </r>
    <r>
      <rPr>
        <sz val="11"/>
        <color theme="1"/>
        <rFont val="Arial Unicode MS"/>
        <family val="2"/>
      </rPr>
      <t xml:space="preserve"> Fuel consumed by the organisation in its sites and owned vehicles. This can be natural gas, diesel or LPG. You may find this information in bills, fuel card data or meters</t>
    </r>
  </si>
  <si>
    <r>
      <rPr>
        <b/>
        <sz val="11"/>
        <color theme="1"/>
        <rFont val="Arial Unicode MS"/>
        <family val="2"/>
      </rPr>
      <t xml:space="preserve">Energy consumption - </t>
    </r>
    <r>
      <rPr>
        <sz val="11"/>
        <color theme="1"/>
        <rFont val="Arial Unicode MS"/>
        <family val="2"/>
      </rPr>
      <t>Electricity used in your sites. You may find this information through meter readings, utility bills, or automatic meter readings</t>
    </r>
  </si>
  <si>
    <r>
      <rPr>
        <b/>
        <sz val="11"/>
        <color theme="1"/>
        <rFont val="Arial Unicode MS"/>
        <family val="2"/>
      </rPr>
      <t xml:space="preserve">Top ups made to air conditioning units - </t>
    </r>
    <r>
      <rPr>
        <sz val="11"/>
        <color theme="1"/>
        <rFont val="Arial Unicode MS"/>
        <family val="2"/>
      </rPr>
      <t>Many refrigeration, fire protection and air conditioning equipment contain a type of F gas (Fluorinated greenhouse gas), which has a large carbon footprint. Please include the type and quantity of top up that has been done during the reporting year. You can find this information in the service sheets provided by your air conditioning or refrigeration contractor</t>
    </r>
  </si>
  <si>
    <t>It is important that the reported data covers the chosen 12 months of data. If you don’t have data exactly for the whole year, you should estimate the consumption using the average energy or fuel consumed per month. Please note that there can be seasonal changes in energy demand due to production levels, need for heating / cooling and use and replacement of equipment.</t>
  </si>
  <si>
    <t>CIBSE Benchmarking Tool (BETA VERSION)</t>
  </si>
  <si>
    <t>https://www.cibse.org/Knowledge/Benchmarking</t>
  </si>
  <si>
    <t>Building type (e.g. community group, office, theatre, museum, gallery)</t>
  </si>
  <si>
    <t>Complete the Building General Information (cell C30)</t>
  </si>
  <si>
    <t>Complete the Energy Tab</t>
  </si>
  <si>
    <t>*Tool manager to input the data above and print the CIBSE Energy Benchmark tool dashboard</t>
  </si>
  <si>
    <t>Sample below</t>
  </si>
  <si>
    <t>PAPER weights</t>
  </si>
  <si>
    <t xml:space="preserve">Source </t>
  </si>
  <si>
    <t>weights of sheets of the ISO 216 A paper sizes for various common grammages</t>
  </si>
  <si>
    <t>https://www.papersizes.org/paper-weights.htm</t>
  </si>
  <si>
    <t>Size</t>
  </si>
  <si>
    <t>75gsm</t>
  </si>
  <si>
    <t>80gsm</t>
  </si>
  <si>
    <t>90gsm</t>
  </si>
  <si>
    <t>100gsm</t>
  </si>
  <si>
    <t>110gsm</t>
  </si>
  <si>
    <t>120gsm</t>
  </si>
  <si>
    <t>160gsm</t>
  </si>
  <si>
    <t>unit</t>
  </si>
  <si>
    <t>gram</t>
  </si>
  <si>
    <t>4A0</t>
  </si>
  <si>
    <t>2A0</t>
  </si>
  <si>
    <t>A0</t>
  </si>
  <si>
    <t>A1</t>
  </si>
  <si>
    <t>A2</t>
  </si>
  <si>
    <t>A3</t>
  </si>
  <si>
    <t>A4</t>
  </si>
  <si>
    <t>A5</t>
  </si>
  <si>
    <t>A6</t>
  </si>
  <si>
    <t>A7</t>
  </si>
  <si>
    <t>A8</t>
  </si>
  <si>
    <t>A9</t>
  </si>
  <si>
    <t>A10</t>
  </si>
  <si>
    <t>Number of sheets in a reem</t>
  </si>
  <si>
    <t>sheets</t>
  </si>
  <si>
    <t>mass conversion (gram to tonne ratio)</t>
  </si>
  <si>
    <t>Weight of Reems</t>
  </si>
  <si>
    <t>tonnes</t>
  </si>
  <si>
    <t>https://finance.ec.europa.eu/capital-markets-union-and-financial-markets/company-reporting-and-auditing/company-reporting/corporate-sustainability-reporting_en</t>
  </si>
  <si>
    <t>https://www.fca.org.uk/publications/policy-statements/ps23-16-sustainability-disclosure-requirements-investment-labels</t>
  </si>
  <si>
    <t>https://eur-lex.europa.eu/legal-content/EN/TXT/?uri=celex%3A32014L0095</t>
  </si>
  <si>
    <t>https://normative.io/carbon-legislation/</t>
  </si>
  <si>
    <t>https://normative.io/insight/sfdr-explained/</t>
  </si>
  <si>
    <t>https://normative.io/insight/secr-explained/</t>
  </si>
  <si>
    <t>https://normative.io/insight/sec-proposal/</t>
  </si>
  <si>
    <t>https://www.eumonitor.eu/9353000/1/j9vvik7m1c3gyxp/vkmiobvzi1x7?ctx=vg9pk7ho53zu</t>
  </si>
  <si>
    <t>https://normative.io/insight/csrd-explained/</t>
  </si>
  <si>
    <t>https://climate.ec.europa.eu/eu-action/transport/road-transport-reducing-co2-emissions-vehicles/co2-emission-performance-standards-cars-and-vans_en</t>
  </si>
  <si>
    <t>https://www.eca.europa.eu/lists/ecadocuments/sr14_14/qjab14014enc.pdf</t>
  </si>
  <si>
    <t>ADD ECO AUDITS QUESTIONS</t>
  </si>
  <si>
    <t>Aec</t>
  </si>
  <si>
    <t>https://ecochurch.arocha.org.uk/how-eco-church-works/</t>
  </si>
  <si>
    <t>https://ecochurch.arocha.org.uk/wp-content/uploads/2022/09/Eco-Church-Survey-printable-copy-September-2022.pdf</t>
  </si>
  <si>
    <t>https://ecochurch.arocha.org.uk/wp-content/uploads/2021/10/B1-Carbon-footprint-measurement-and-offset.pdf</t>
  </si>
  <si>
    <t>https://www.churchofengland.org/about/policy-and-thinking/our-views/environment-and-climate-change/about-our-environment/energy-footprint-tool</t>
  </si>
  <si>
    <t>https://360carbon.org/en-gb/</t>
  </si>
  <si>
    <t>https://www.climatestewards.org/resources/lower-carbon-living/</t>
  </si>
  <si>
    <t xml:space="preserve">https://www.carbontrust.com/resources/carbon-footprinting-guide </t>
  </si>
  <si>
    <t>https://www.crrem.org/wp-content/uploads/2020/10/CRREM-Guide-to-using-the-Tool-outside-the-EU-v1.2-15.10.2020.pdf</t>
  </si>
  <si>
    <t>https://www.crrem.org/pathways/</t>
  </si>
  <si>
    <t>https://www.crrem.org</t>
  </si>
  <si>
    <t>https://www.gresb.com/nl-en/carbon-risk-real-estate-monitor-crrem/</t>
  </si>
  <si>
    <t>Weight vs volume</t>
  </si>
  <si>
    <t>Whilst this document provides assumptions to convert waste volumes to weight based on industry averages, it is stressed that the use of actual weights should always be preferable. Dynamic weighing is a service provided by most reputable service providers, in particular, for residual waste and Dry Mixed Recycling. Managing Agents and property owners are encouraged to request for</t>
  </si>
  <si>
    <t>this as part of their procurement specifications. See Improving UK Waste Management Practices: Procurement Specifications for more information.</t>
  </si>
  <si>
    <t>https://www.sepa.org.uk/media/163323/uk-conversion-factors-for-waste.xlsx</t>
  </si>
  <si>
    <t>https://www.managingagentspartnership.co.uk/sites/default/files/media/attachment/BBP_MAP_Waste%20Management%20practices_Standardised%20reporting%20template%20and%20weight%20conversions.pdf</t>
  </si>
  <si>
    <t>https://wrap.org.uk/resources/report/carbon-waste-and-resources-metric</t>
  </si>
  <si>
    <t>https://www.nisbets.co.uk/which-bin-bag</t>
  </si>
  <si>
    <t>https://assets.publishing.service.gov.uk/media/6152d0b78fa8f5610b9c222b/Waste_classification_technical_guidance_WM3.pdf</t>
  </si>
  <si>
    <t>https://www.aqua-calc.com/calculate/volume-to-weight/substance/garbage-coma-and-blank-household-blank-rubbish</t>
  </si>
  <si>
    <t>https://www.merseysidewda.gov.uk/volume-to-kgs/</t>
  </si>
  <si>
    <t>https://www.sustainabilityexchange.ac.uk/conversion_factors_for_calculation_of_weight_to_vo</t>
  </si>
  <si>
    <t>miles to kms</t>
  </si>
  <si>
    <t>To convert the distance into kms, we use the “convert” formula… =convert(number, “from” , “to”) eg from miles to kms </t>
  </si>
  <si>
    <t>bags to litres to kilograms</t>
  </si>
  <si>
    <t>NOTE: bag = 60l</t>
  </si>
  <si>
    <t>kgs of waste per bag</t>
  </si>
  <si>
    <t>kgs of waste kgs of waste per litre</t>
  </si>
  <si>
    <t>There is also conversion factors fro the US EPA but they are in yards3 and not litres/m3</t>
  </si>
  <si>
    <t>https://www.epa.gov/sites/default/files/2016-04/documents/volume_to_weight_conversion_factors_memorandum_04192016_508fnl.pdf</t>
  </si>
  <si>
    <t>SEPA conversion factors</t>
  </si>
  <si>
    <t>I assume this to be general waste</t>
  </si>
  <si>
    <t>FINAL CALCULATION METHOD FROM BAGS --&gt; KILOGRAMS</t>
  </si>
  <si>
    <t xml:space="preserve">Reporting Requirements in terms of GRI and Carbon Emissions: </t>
  </si>
  <si>
    <t xml:space="preserve">We need to include the following information for Scope 1: </t>
  </si>
  <si>
    <t>1. Gross direct Scope 1 GHG emissions in metric tons of CO2 equivalent</t>
  </si>
  <si>
    <t>There are references at the end of each year's CF's methodology. We could provide the link here and it would satisfy the next point as well. https://assets.publishing.service.gov.uk/media/647f50dd103ca60013039a8a/2023-ghg-cf-methodology-paper.pdf (2023)</t>
  </si>
  <si>
    <t xml:space="preserve">We need to include the following information for Scope 2: </t>
  </si>
  <si>
    <t xml:space="preserve">1. Gross location-based energy indirect (Scope 2) GHG emissions in metric tons of CO2 equivalent. </t>
  </si>
  <si>
    <t xml:space="preserve">2. The gases included in the calculation. </t>
  </si>
  <si>
    <t xml:space="preserve">We need to include the following information for Scope 3: </t>
  </si>
  <si>
    <t xml:space="preserve">1. Gross other indirect (Scope 3) GHG emissions in metric tons of CO2 equivalent. </t>
  </si>
  <si>
    <t xml:space="preserve">We need to state that at this time there are no relevant GHG emissions intensity ratios for the organisation. </t>
  </si>
  <si>
    <t>Please write a standard statement to be used on all reports</t>
  </si>
  <si>
    <t>We need to include the following information for the reduction of GHG emissions</t>
  </si>
  <si>
    <r>
      <t xml:space="preserve">1. GHG emissions reduced as a direct result of reduction initiatives, in metric tons of CO2 equivalent. </t>
    </r>
    <r>
      <rPr>
        <b/>
        <sz val="11"/>
        <color theme="1" tint="0.34998626667073579"/>
        <rFont val="Arial Unicode MS"/>
        <family val="2"/>
      </rPr>
      <t>This might only be revelant in review audits and so in first time reports we need to specifically say that because we are quantifying GHG emissions for the first time there are no reductions.</t>
    </r>
  </si>
  <si>
    <t>Link to CRP - carbon reduction plan measures</t>
  </si>
  <si>
    <t>3. Base year for the calculation including the rationale for choosing it.</t>
  </si>
  <si>
    <t>4. Scopes in which the reductions took place.</t>
  </si>
  <si>
    <t>Check CRP - Carbon reduction scope</t>
  </si>
  <si>
    <t>Confirmation to state that the orgnisation does not utilised any ozone-depletio substances (ODS)</t>
  </si>
  <si>
    <t>We need to include the following information for Nox, Sox, and other significant air emissions: (I doubt this one will be possible)</t>
  </si>
  <si>
    <t xml:space="preserve">At this point the NOx, SOx, and other significant air emissions are not included as a result of a lack of data. </t>
  </si>
  <si>
    <t>1. Significant air emissions, in kgs or multiples of: Nox, Sox, POP, VOC, HAP, PM, other standard categories of air emissions identified in relevant regulations.</t>
  </si>
  <si>
    <t>2. Source of emission factors.</t>
  </si>
  <si>
    <t>GOV</t>
  </si>
  <si>
    <t xml:space="preserve">3. Standards, methodologies, assumptions, and/or calculation tools used. </t>
  </si>
  <si>
    <t>2024 Renewable energy Generation</t>
  </si>
  <si>
    <t>2024 Summary</t>
  </si>
  <si>
    <t>Yes</t>
  </si>
  <si>
    <t>yes</t>
  </si>
  <si>
    <t>No</t>
  </si>
  <si>
    <t>The same tab for all elements</t>
  </si>
  <si>
    <t>Business and Staff tavel</t>
  </si>
  <si>
    <t>refrigerants</t>
  </si>
  <si>
    <t>ANUAL DATA GRAPHS</t>
  </si>
  <si>
    <t>Category</t>
  </si>
  <si>
    <t>Baseline year</t>
  </si>
  <si>
    <t>Current emissions</t>
  </si>
  <si>
    <r>
      <t>2022/23 (kilograms CO</t>
    </r>
    <r>
      <rPr>
        <b/>
        <vertAlign val="subscript"/>
        <sz val="12"/>
        <color rgb="FFFFFFFF"/>
        <rFont val="Montserrat"/>
      </rPr>
      <t>2</t>
    </r>
    <r>
      <rPr>
        <b/>
        <sz val="12"/>
        <color rgb="FFFFFFFF"/>
        <rFont val="Montserrat"/>
      </rPr>
      <t>e)</t>
    </r>
  </si>
  <si>
    <r>
      <t>2023/24 (kilogramsCO</t>
    </r>
    <r>
      <rPr>
        <b/>
        <vertAlign val="subscript"/>
        <sz val="12"/>
        <color rgb="FFFFFFFF"/>
        <rFont val="Montserrat"/>
      </rPr>
      <t>2</t>
    </r>
    <r>
      <rPr>
        <b/>
        <sz val="12"/>
        <color rgb="FFFFFFFF"/>
        <rFont val="Montserrat"/>
      </rPr>
      <t>e)</t>
    </r>
  </si>
  <si>
    <t>Water Consumption</t>
  </si>
  <si>
    <t>Waste to energy</t>
  </si>
  <si>
    <t>Staff Commuting</t>
  </si>
  <si>
    <t xml:space="preserve"> year ???</t>
  </si>
  <si>
    <t>...</t>
  </si>
  <si>
    <r>
      <t>year?? (kilograms CO</t>
    </r>
    <r>
      <rPr>
        <b/>
        <vertAlign val="subscript"/>
        <sz val="12"/>
        <color rgb="FFFFFFFF"/>
        <rFont val="Montserrat"/>
      </rPr>
      <t>2</t>
    </r>
    <r>
      <rPr>
        <b/>
        <sz val="12"/>
        <color rgb="FFFFFFFF"/>
        <rFont val="Montserrat"/>
      </rPr>
      <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</si>
</sst>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0.0?????"/>
    <numFmt numFmtId="166" formatCode="0.00000"/>
  </numFmts>
  <fonts count="127">
    <font>
      <sz val="11"/>
      <color theme="1" tint="0.34998626667073579"/>
      <name val="Athelas"/>
      <family val="1"/>
    </font>
    <font>
      <sz val="11"/>
      <color theme="1"/>
      <name val="Gill Sans Std Light"/>
      <family val="2"/>
    </font>
    <font>
      <sz val="11"/>
      <color theme="1"/>
      <name val="Athelas Regular"/>
    </font>
    <font>
      <sz val="11"/>
      <color theme="1" tint="0.34998626667073579"/>
      <name val="Athelas Regular"/>
    </font>
    <font>
      <i/>
      <sz val="11"/>
      <color theme="1" tint="0.34998626667073579"/>
      <name val="Athelas Regular"/>
    </font>
    <font>
      <sz val="18"/>
      <color theme="1" tint="0.34998626667073579"/>
      <name val="Athelas"/>
      <family val="1"/>
    </font>
    <font>
      <sz val="18"/>
      <color theme="1"/>
      <name val="Athelas Regular"/>
    </font>
    <font>
      <sz val="11"/>
      <color theme="1" tint="0.34998626667073579"/>
      <name val="Arial Unicode MS"/>
      <family val="2"/>
    </font>
    <font>
      <sz val="11"/>
      <color theme="1"/>
      <name val="Arial Unicode MS"/>
      <family val="2"/>
    </font>
    <font>
      <sz val="12"/>
      <color theme="1"/>
      <name val="Arial Unicode MS"/>
      <family val="2"/>
    </font>
    <font>
      <sz val="12"/>
      <color theme="1"/>
      <name val="Corbel"/>
      <family val="2"/>
    </font>
    <font>
      <b/>
      <sz val="12"/>
      <color theme="1"/>
      <name val="Corbel"/>
      <family val="2"/>
    </font>
    <font>
      <sz val="12"/>
      <color rgb="FF000000"/>
      <name val="Corbel"/>
      <family val="2"/>
    </font>
    <font>
      <b/>
      <sz val="10"/>
      <color rgb="FF000000"/>
      <name val="Tahoma"/>
      <family val="2"/>
    </font>
    <font>
      <b/>
      <sz val="10"/>
      <color rgb="FF000000"/>
      <name val="Calibri"/>
      <family val="2"/>
    </font>
    <font>
      <sz val="10"/>
      <color rgb="FF000000"/>
      <name val="Calibri"/>
      <family val="2"/>
    </font>
    <font>
      <sz val="12"/>
      <color theme="1"/>
      <name val="Abadi MT Condensed Light"/>
      <family val="2"/>
    </font>
    <font>
      <sz val="11"/>
      <color theme="1"/>
      <name val="Abadi MT Condensed Light"/>
      <family val="2"/>
    </font>
    <font>
      <sz val="12"/>
      <color rgb="FF000000"/>
      <name val="Abadi MT Condensed Light"/>
      <family val="2"/>
    </font>
    <font>
      <sz val="12"/>
      <color theme="1"/>
      <name val="Abadi"/>
      <family val="2"/>
    </font>
    <font>
      <sz val="11"/>
      <color theme="1"/>
      <name val="Abadi"/>
      <family val="2"/>
    </font>
    <font>
      <b/>
      <sz val="11"/>
      <color theme="1"/>
      <name val="Abadi MT Condensed Light"/>
      <family val="2"/>
    </font>
    <font>
      <b/>
      <sz val="11"/>
      <color theme="1" tint="0.34998626667073579"/>
      <name val="Abadi MT Condensed Light"/>
      <family val="2"/>
    </font>
    <font>
      <b/>
      <sz val="12"/>
      <color theme="0"/>
      <name val="Abadi MT Condensed Light"/>
      <family val="2"/>
    </font>
    <font>
      <b/>
      <sz val="12"/>
      <color theme="0"/>
      <name val="Arial Unicode MS"/>
      <family val="2"/>
    </font>
    <font>
      <b/>
      <sz val="12"/>
      <color theme="1" tint="0.34998626667073579"/>
      <name val="Abadi MT Condensed Light"/>
      <family val="2"/>
    </font>
    <font>
      <sz val="12"/>
      <color theme="1" tint="0.34998626667073579"/>
      <name val="Corbel"/>
      <family val="2"/>
    </font>
    <font>
      <b/>
      <sz val="12"/>
      <color theme="1" tint="0.34998626667073579"/>
      <name val="Corbel"/>
      <family val="2"/>
    </font>
    <font>
      <vertAlign val="superscript"/>
      <sz val="12"/>
      <color theme="1" tint="0.34998626667073579"/>
      <name val="Arial Unicode MS"/>
      <family val="2"/>
    </font>
    <font>
      <sz val="12"/>
      <color theme="1" tint="0.34998626667073579"/>
      <name val="Abadi MT Condensed Light"/>
      <family val="2"/>
    </font>
    <font>
      <sz val="11"/>
      <color theme="1" tint="0.34998626667073579"/>
      <name val="Abadi MT Condensed Light"/>
      <family val="2"/>
    </font>
    <font>
      <b/>
      <sz val="16"/>
      <color theme="0"/>
      <name val="Abadi MT Condensed Light"/>
      <family val="2"/>
    </font>
    <font>
      <vertAlign val="superscript"/>
      <sz val="12"/>
      <color theme="1" tint="0.34998626667073579"/>
      <name val="Abadi MT Condensed Light"/>
      <family val="2"/>
    </font>
    <font>
      <b/>
      <sz val="8"/>
      <color theme="1" tint="0.34998626667073579"/>
      <name val="Abadi MT Condensed Light"/>
      <family val="2"/>
    </font>
    <font>
      <sz val="10"/>
      <color theme="1"/>
      <name val="Abadi"/>
      <family val="2"/>
    </font>
    <font>
      <sz val="12"/>
      <color rgb="FF000000"/>
      <name val="Abadi"/>
      <family val="2"/>
    </font>
    <font>
      <sz val="8"/>
      <color rgb="FF000000"/>
      <name val="Abadi"/>
      <family val="2"/>
    </font>
    <font>
      <sz val="9"/>
      <color theme="1"/>
      <name val="Abadi"/>
      <family val="2"/>
    </font>
    <font>
      <sz val="9"/>
      <color theme="1"/>
      <name val="Corbel"/>
      <family val="2"/>
    </font>
    <font>
      <sz val="11"/>
      <color rgb="FF000000"/>
      <name val="Calibri"/>
      <family val="2"/>
    </font>
    <font>
      <b/>
      <sz val="11"/>
      <color rgb="FF000000"/>
      <name val="Calibri"/>
      <family val="2"/>
    </font>
    <font>
      <b/>
      <sz val="11"/>
      <color theme="1" tint="0.34998626667073579"/>
      <name val="Athelas"/>
      <family val="1"/>
    </font>
    <font>
      <b/>
      <sz val="11"/>
      <color theme="0"/>
      <name val="Abadi MT Condensed Light"/>
      <family val="2"/>
    </font>
    <font>
      <sz val="11"/>
      <color theme="1" tint="0.34998626667073579"/>
      <name val="Athelas"/>
      <family val="1"/>
    </font>
    <font>
      <b/>
      <sz val="11"/>
      <color rgb="FFFF0000"/>
      <name val="Abadi MT Condensed Light"/>
      <family val="2"/>
    </font>
    <font>
      <b/>
      <sz val="11"/>
      <name val="Abadi MT Condensed Light"/>
      <family val="2"/>
    </font>
    <font>
      <sz val="16"/>
      <color rgb="FF333333"/>
      <name val="Helvetica Neue"/>
      <family val="2"/>
    </font>
    <font>
      <b/>
      <sz val="12"/>
      <color rgb="FF333333"/>
      <name val="Helvetica Neue"/>
      <family val="2"/>
    </font>
    <font>
      <sz val="12"/>
      <color rgb="FF333333"/>
      <name val="Helvetica Neue"/>
      <family val="2"/>
    </font>
    <font>
      <u/>
      <sz val="11"/>
      <color theme="10"/>
      <name val="Athelas"/>
      <family val="1"/>
    </font>
    <font>
      <sz val="8"/>
      <name val="Athelas"/>
      <family val="1"/>
    </font>
    <font>
      <b/>
      <sz val="11"/>
      <color theme="1" tint="0.34998626667073579"/>
      <name val="Athelas"/>
    </font>
    <font>
      <b/>
      <sz val="14"/>
      <color theme="0"/>
      <name val="Athelas Regular"/>
    </font>
    <font>
      <sz val="12"/>
      <color theme="1" tint="0.34998626667073579"/>
      <name val="Athelas Regular"/>
    </font>
    <font>
      <sz val="12"/>
      <color theme="1" tint="0.34998626667073579"/>
      <name val="Calibri"/>
      <family val="2"/>
      <scheme val="minor"/>
    </font>
    <font>
      <sz val="12"/>
      <color rgb="FF646264"/>
      <name val="Athelas Regular"/>
    </font>
    <font>
      <b/>
      <sz val="12"/>
      <color rgb="FFFFFFFF"/>
      <name val="Arial Unicode MS"/>
      <family val="2"/>
    </font>
    <font>
      <b/>
      <sz val="12"/>
      <color rgb="FF646264"/>
      <name val="Arial Unicode MS"/>
      <family val="2"/>
    </font>
    <font>
      <sz val="12"/>
      <color theme="1" tint="0.34998626667073579"/>
      <name val="Arial Unicode MS"/>
      <family val="2"/>
    </font>
    <font>
      <sz val="12"/>
      <color rgb="FF646264"/>
      <name val="Arial Unicode MS"/>
      <family val="2"/>
    </font>
    <font>
      <sz val="8"/>
      <color rgb="FF646264"/>
      <name val="Arial Unicode MS"/>
      <family val="2"/>
    </font>
    <font>
      <sz val="10"/>
      <color theme="1"/>
      <name val="Arial Unicode MS"/>
      <family val="2"/>
    </font>
    <font>
      <b/>
      <sz val="11"/>
      <color theme="0"/>
      <name val="Arial Unicode MS"/>
      <family val="2"/>
    </font>
    <font>
      <b/>
      <sz val="11"/>
      <color theme="1" tint="0.34998626667073579"/>
      <name val="Arial Unicode MS"/>
      <family val="2"/>
    </font>
    <font>
      <b/>
      <sz val="11"/>
      <color theme="1"/>
      <name val="Arial Unicode MS"/>
      <family val="2"/>
    </font>
    <font>
      <sz val="11"/>
      <color theme="0"/>
      <name val="Arial Unicode MS"/>
      <family val="2"/>
    </font>
    <font>
      <b/>
      <sz val="12"/>
      <color theme="1" tint="0.34998626667073579"/>
      <name val="Arial Unicode MS"/>
      <family val="2"/>
    </font>
    <font>
      <sz val="10"/>
      <color theme="1" tint="0.34998626667073579"/>
      <name val="Arial Unicode MS"/>
      <family val="2"/>
    </font>
    <font>
      <sz val="34"/>
      <color theme="0"/>
      <name val="Athelas"/>
      <family val="1"/>
    </font>
    <font>
      <sz val="11"/>
      <color rgb="FF265999"/>
      <name val="EzzoBook"/>
    </font>
    <font>
      <sz val="11"/>
      <color rgb="FF595959"/>
      <name val="Arial Unicode MS"/>
      <family val="2"/>
    </font>
    <font>
      <u/>
      <sz val="11"/>
      <color theme="10"/>
      <name val="Arial Unicode MS"/>
      <family val="2"/>
    </font>
    <font>
      <sz val="12"/>
      <color rgb="FF595959"/>
      <name val="Arial Unicode MS"/>
      <family val="2"/>
    </font>
    <font>
      <b/>
      <sz val="16"/>
      <color theme="0"/>
      <name val="Arial Unicode MS"/>
      <family val="2"/>
    </font>
    <font>
      <b/>
      <sz val="11"/>
      <color rgb="FFFFFFFF"/>
      <name val="Arial Unicode MS"/>
      <family val="2"/>
    </font>
    <font>
      <b/>
      <sz val="11"/>
      <color rgb="FFFF0000"/>
      <name val="Arial Unicode MS"/>
      <family val="2"/>
    </font>
    <font>
      <sz val="11"/>
      <color rgb="FFFF0000"/>
      <name val="Arial Unicode MS"/>
      <family val="2"/>
    </font>
    <font>
      <i/>
      <sz val="11"/>
      <color theme="1" tint="0.34998626667073579"/>
      <name val="Athelas"/>
    </font>
    <font>
      <b/>
      <sz val="12"/>
      <color rgb="FFFF0000"/>
      <name val="Abadi MT Condensed Light"/>
      <family val="2"/>
    </font>
    <font>
      <sz val="11"/>
      <color theme="0"/>
      <name val="Abadi MT Condensed Light"/>
      <family val="2"/>
    </font>
    <font>
      <sz val="11"/>
      <name val="Abadi MT Condensed Light"/>
      <family val="2"/>
    </font>
    <font>
      <sz val="11"/>
      <color theme="1" tint="0.34998626667073579"/>
      <name val="Athelas"/>
    </font>
    <font>
      <b/>
      <sz val="11"/>
      <color rgb="FF595959"/>
      <name val="Arial Unicode MS"/>
      <family val="2"/>
    </font>
    <font>
      <sz val="11"/>
      <color rgb="FFFF0000"/>
      <name val="Athelas"/>
      <family val="1"/>
    </font>
    <font>
      <sz val="11"/>
      <color rgb="FFFF0000"/>
      <name val="Calibri"/>
      <family val="2"/>
    </font>
    <font>
      <b/>
      <sz val="11"/>
      <name val="Arial Unicode MS"/>
      <family val="2"/>
    </font>
    <font>
      <b/>
      <vertAlign val="subscript"/>
      <sz val="11"/>
      <color theme="0"/>
      <name val="Arial Unicode MS"/>
      <family val="2"/>
    </font>
    <font>
      <sz val="9"/>
      <color rgb="FFFF0000"/>
      <name val="Corbel"/>
      <family val="2"/>
    </font>
    <font>
      <sz val="11"/>
      <name val="Arial Unicode MS"/>
      <family val="2"/>
    </font>
    <font>
      <i/>
      <sz val="11"/>
      <color theme="1" tint="0.34998626667073579"/>
      <name val="Arial Unicode MS"/>
      <family val="2"/>
    </font>
    <font>
      <sz val="18"/>
      <color rgb="FF111111"/>
      <name val="Arial"/>
      <family val="2"/>
    </font>
    <font>
      <b/>
      <sz val="18"/>
      <color rgb="FF111111"/>
      <name val="Arial"/>
      <family val="2"/>
    </font>
    <font>
      <b/>
      <sz val="25"/>
      <color theme="0"/>
      <name val="Abadi MT Condensed Light"/>
      <family val="2"/>
    </font>
    <font>
      <sz val="8"/>
      <color rgb="FF595959"/>
      <name val="Arial Unicode MS"/>
      <family val="2"/>
    </font>
    <font>
      <b/>
      <sz val="11"/>
      <color rgb="FF646264"/>
      <name val="Arial Unicode MS"/>
      <family val="2"/>
    </font>
    <font>
      <sz val="11"/>
      <color rgb="FF646264"/>
      <name val="Arial Unicode MS"/>
      <family val="2"/>
    </font>
    <font>
      <b/>
      <sz val="11"/>
      <color rgb="FFFFFF00"/>
      <name val="Arial Unicode MS"/>
      <family val="2"/>
    </font>
    <font>
      <i/>
      <sz val="11"/>
      <color rgb="FF000000"/>
      <name val="Arial"/>
      <family val="2"/>
    </font>
    <font>
      <b/>
      <sz val="14"/>
      <color theme="1" tint="0.34998626667073579"/>
      <name val="Arial Unicode MS"/>
      <family val="2"/>
    </font>
    <font>
      <sz val="11"/>
      <color rgb="FF0B0C0C"/>
      <name val="Arial Unicode MS"/>
      <family val="2"/>
    </font>
    <font>
      <vertAlign val="superscript"/>
      <sz val="11"/>
      <color theme="1" tint="0.34998626667073579"/>
      <name val="Arial Unicode MS"/>
      <family val="2"/>
    </font>
    <font>
      <sz val="10"/>
      <color rgb="FF0000FF"/>
      <name val="Arial Unicode MS"/>
      <family val="2"/>
    </font>
    <font>
      <b/>
      <sz val="18"/>
      <color theme="0"/>
      <name val="Arial Unicode MS"/>
      <family val="2"/>
    </font>
    <font>
      <b/>
      <sz val="14"/>
      <color theme="0"/>
      <name val="Arial Unicode MS"/>
      <family val="2"/>
    </font>
    <font>
      <sz val="10"/>
      <color theme="0" tint="-0.499984740745262"/>
      <name val="Arial Unicode MS"/>
      <family val="2"/>
    </font>
    <font>
      <b/>
      <sz val="12"/>
      <color theme="1"/>
      <name val="Calibri"/>
      <family val="2"/>
      <scheme val="minor"/>
    </font>
    <font>
      <b/>
      <sz val="12"/>
      <color rgb="FFFFFFFF"/>
      <name val="Calibri"/>
      <family val="2"/>
    </font>
    <font>
      <sz val="8"/>
      <color rgb="FF000000"/>
      <name val="Calibri"/>
      <family val="2"/>
    </font>
    <font>
      <sz val="11"/>
      <color rgb="FF000000"/>
      <name val="Calibri"/>
      <family val="2"/>
      <scheme val="minor"/>
    </font>
    <font>
      <b/>
      <sz val="11"/>
      <color rgb="FFFFFFFF"/>
      <name val="Calibri"/>
      <family val="2"/>
    </font>
    <font>
      <b/>
      <sz val="11"/>
      <color rgb="FFFFFFFF"/>
      <name val="Calibri"/>
      <family val="2"/>
      <scheme val="minor"/>
    </font>
    <font>
      <b/>
      <sz val="11"/>
      <color rgb="FF000000"/>
      <name val="Calibri"/>
      <family val="2"/>
      <scheme val="minor"/>
    </font>
    <font>
      <sz val="11"/>
      <color rgb="FFFF0000"/>
      <name val="Calibri"/>
      <family val="2"/>
      <scheme val="minor"/>
    </font>
    <font>
      <sz val="11"/>
      <color rgb="FF274574"/>
      <name val="Calibri (Body)"/>
    </font>
    <font>
      <sz val="12"/>
      <color rgb="FF274574"/>
      <name val="Arial"/>
      <family val="2"/>
    </font>
    <font>
      <sz val="28"/>
      <color theme="1" tint="0.34998626667073579"/>
      <name val="Athelas"/>
      <family val="1"/>
    </font>
    <font>
      <b/>
      <sz val="12"/>
      <color rgb="FF8CC63E"/>
      <name val="Arial Unicode MS"/>
      <family val="2"/>
    </font>
    <font>
      <sz val="12"/>
      <color rgb="FFFFFFFF"/>
      <name val="Arial Unicode MS"/>
      <family val="2"/>
    </font>
    <font>
      <b/>
      <sz val="12"/>
      <color rgb="FF595959"/>
      <name val="Arial Unicode MS"/>
      <family val="2"/>
    </font>
    <font>
      <b/>
      <i/>
      <sz val="11"/>
      <color rgb="FF595959"/>
      <name val="Arial Unicode MS"/>
      <family val="2"/>
    </font>
    <font>
      <i/>
      <sz val="11"/>
      <color rgb="FF595959"/>
      <name val="Arial Unicode MS"/>
      <family val="2"/>
    </font>
    <font>
      <sz val="12"/>
      <color rgb="FF595959"/>
      <name val="Times New Roman"/>
      <family val="1"/>
    </font>
    <font>
      <i/>
      <sz val="11"/>
      <color rgb="FFFF0000"/>
      <name val="Arial Unicode MS"/>
      <family val="2"/>
    </font>
    <font>
      <i/>
      <sz val="12"/>
      <color theme="1"/>
      <name val="Arial Unicode MS"/>
      <family val="2"/>
    </font>
    <font>
      <b/>
      <sz val="12"/>
      <color rgb="FFFFFFFF"/>
      <name val="Montserrat"/>
    </font>
    <font>
      <b/>
      <vertAlign val="subscript"/>
      <sz val="12"/>
      <color rgb="FFFFFFFF"/>
      <name val="Montserrat"/>
    </font>
    <font>
      <sz val="12"/>
      <color rgb="FF595959"/>
      <name val="Montserrat"/>
    </font>
  </fonts>
  <fills count="30">
    <fill>
      <patternFill patternType="none"/>
    </fill>
    <fill>
      <patternFill patternType="gray125"/>
    </fill>
    <fill>
      <patternFill patternType="solid">
        <fgColor rgb="FFFFFF00"/>
        <bgColor indexed="64"/>
      </patternFill>
    </fill>
    <fill>
      <patternFill patternType="solid">
        <fgColor rgb="FFE4A600"/>
        <bgColor indexed="64"/>
      </patternFill>
    </fill>
    <fill>
      <patternFill patternType="solid">
        <fgColor theme="0"/>
        <bgColor indexed="64"/>
      </patternFill>
    </fill>
    <fill>
      <patternFill patternType="solid">
        <fgColor rgb="FFE5A600"/>
        <bgColor indexed="64"/>
      </patternFill>
    </fill>
    <fill>
      <patternFill patternType="solid">
        <fgColor theme="9" tint="0.79998168889431442"/>
        <bgColor indexed="64"/>
      </patternFill>
    </fill>
    <fill>
      <patternFill patternType="solid">
        <fgColor theme="9" tint="0.79998168889431442"/>
        <bgColor rgb="FF000000"/>
      </patternFill>
    </fill>
    <fill>
      <patternFill patternType="solid">
        <fgColor rgb="FFE0A42E"/>
        <bgColor indexed="64"/>
      </patternFill>
    </fill>
    <fill>
      <patternFill patternType="solid">
        <fgColor rgb="FFFF0000"/>
        <bgColor indexed="64"/>
      </patternFill>
    </fill>
    <fill>
      <patternFill patternType="solid">
        <fgColor theme="2" tint="-0.249977111117893"/>
        <bgColor indexed="64"/>
      </patternFill>
    </fill>
    <fill>
      <patternFill patternType="solid">
        <fgColor rgb="FFB2C63F"/>
        <bgColor indexed="64"/>
      </patternFill>
    </fill>
    <fill>
      <patternFill patternType="solid">
        <fgColor rgb="FFDFA42F"/>
        <bgColor indexed="64"/>
      </patternFill>
    </fill>
    <fill>
      <patternFill patternType="solid">
        <fgColor rgb="FFE0A42E"/>
        <bgColor rgb="FF000000"/>
      </patternFill>
    </fill>
    <fill>
      <patternFill patternType="solid">
        <fgColor rgb="FFDFA42E"/>
        <bgColor indexed="64"/>
      </patternFill>
    </fill>
    <fill>
      <patternFill patternType="solid">
        <fgColor rgb="FFDFA42E"/>
        <bgColor rgb="FF000000"/>
      </patternFill>
    </fill>
    <fill>
      <patternFill patternType="solid">
        <fgColor rgb="FF00B0F0"/>
        <bgColor indexed="64"/>
      </patternFill>
    </fill>
    <fill>
      <patternFill patternType="solid">
        <fgColor rgb="FFFBD4B4"/>
        <bgColor indexed="64"/>
      </patternFill>
    </fill>
    <fill>
      <patternFill patternType="solid">
        <fgColor rgb="FFD6E3BC"/>
        <bgColor indexed="64"/>
      </patternFill>
    </fill>
    <fill>
      <patternFill patternType="solid">
        <fgColor rgb="FFE5DFEC"/>
        <bgColor indexed="64"/>
      </patternFill>
    </fill>
    <fill>
      <patternFill patternType="solid">
        <fgColor rgb="FF8CC63F"/>
        <bgColor indexed="64"/>
      </patternFill>
    </fill>
    <fill>
      <patternFill patternType="solid">
        <fgColor rgb="FFE2EFDA"/>
        <bgColor indexed="64"/>
      </patternFill>
    </fill>
    <fill>
      <patternFill patternType="solid">
        <fgColor rgb="FFF8941E"/>
        <bgColor rgb="FF000000"/>
      </patternFill>
    </fill>
    <fill>
      <patternFill patternType="solid">
        <fgColor rgb="FFFFFFFF"/>
        <bgColor indexed="64"/>
      </patternFill>
    </fill>
    <fill>
      <patternFill patternType="solid">
        <fgColor rgb="FFED7D31"/>
        <bgColor rgb="FF000000"/>
      </patternFill>
    </fill>
    <fill>
      <patternFill patternType="solid">
        <fgColor rgb="FF8CC63E"/>
        <bgColor rgb="FF000000"/>
      </patternFill>
    </fill>
    <fill>
      <patternFill patternType="solid">
        <fgColor rgb="FFED7D31"/>
        <bgColor indexed="64"/>
      </patternFill>
    </fill>
    <fill>
      <patternFill patternType="solid">
        <fgColor rgb="FFDB9600"/>
        <bgColor indexed="64"/>
      </patternFill>
    </fill>
    <fill>
      <patternFill patternType="solid">
        <fgColor rgb="FF8CC63E"/>
        <bgColor indexed="64"/>
      </patternFill>
    </fill>
    <fill>
      <patternFill patternType="solid">
        <fgColor rgb="FFE1A42E"/>
        <bgColor indexed="64"/>
      </patternFill>
    </fill>
  </fills>
  <borders count="48">
    <border>
      <left/>
      <right/>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rgb="FFFFFFFF"/>
      </top>
      <bottom style="medium">
        <color rgb="FFFFFFFF"/>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indexed="64"/>
      </right>
      <top/>
      <bottom/>
      <diagonal/>
    </border>
    <border>
      <left style="medium">
        <color indexed="64"/>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0" fontId="1" fillId="0" borderId="0"/>
    <xf numFmtId="164" fontId="1" fillId="0" borderId="0" applyFont="0" applyFill="0" applyBorder="0" applyAlignment="0" applyProtection="0"/>
    <xf numFmtId="9" fontId="1" fillId="0" borderId="0" applyFont="0" applyFill="0" applyBorder="0" applyAlignment="0" applyProtection="0"/>
    <xf numFmtId="9" fontId="43" fillId="0" borderId="0" applyFont="0" applyFill="0" applyBorder="0" applyAlignment="0" applyProtection="0"/>
    <xf numFmtId="0" fontId="49" fillId="0" borderId="0" applyNumberFormat="0" applyFill="0" applyBorder="0" applyAlignment="0" applyProtection="0"/>
    <xf numFmtId="43" fontId="43" fillId="0" borderId="0" applyFont="0" applyFill="0" applyBorder="0" applyAlignment="0" applyProtection="0"/>
  </cellStyleXfs>
  <cellXfs count="571">
    <xf numFmtId="0" fontId="0" fillId="0" borderId="0" xfId="0"/>
    <xf numFmtId="0" fontId="2" fillId="0" borderId="0" xfId="0" applyFont="1"/>
    <xf numFmtId="0" fontId="3" fillId="0" borderId="0" xfId="0" applyFont="1"/>
    <xf numFmtId="0" fontId="4" fillId="0" borderId="0" xfId="0" applyFont="1"/>
    <xf numFmtId="0" fontId="2" fillId="4"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applyAlignment="1">
      <alignment horizontal="right"/>
    </xf>
    <xf numFmtId="0" fontId="10" fillId="0" borderId="0" xfId="0" applyFont="1" applyAlignment="1">
      <alignment horizontal="left"/>
    </xf>
    <xf numFmtId="0" fontId="10" fillId="0" borderId="0" xfId="0" applyFont="1" applyAlignment="1">
      <alignment vertical="center" wrapText="1"/>
    </xf>
    <xf numFmtId="0" fontId="10" fillId="0" borderId="0" xfId="0" applyFont="1" applyAlignment="1">
      <alignment horizontal="left" vertical="center" wrapText="1"/>
    </xf>
    <xf numFmtId="0" fontId="16" fillId="0" borderId="0" xfId="0" applyFont="1"/>
    <xf numFmtId="0" fontId="19" fillId="0" borderId="0" xfId="0" applyFont="1"/>
    <xf numFmtId="0" fontId="20" fillId="0" borderId="0" xfId="0" applyFont="1"/>
    <xf numFmtId="0" fontId="10" fillId="0" borderId="0" xfId="0" applyFont="1" applyAlignment="1">
      <alignment vertical="center"/>
    </xf>
    <xf numFmtId="0" fontId="10" fillId="0" borderId="0" xfId="0" applyFont="1" applyAlignment="1">
      <alignment wrapText="1"/>
    </xf>
    <xf numFmtId="0" fontId="21" fillId="0" borderId="0" xfId="0" applyFont="1" applyAlignment="1">
      <alignment horizontal="center"/>
    </xf>
    <xf numFmtId="0" fontId="16" fillId="0" borderId="0" xfId="0" applyFont="1" applyAlignment="1">
      <alignment horizontal="left"/>
    </xf>
    <xf numFmtId="0" fontId="18" fillId="0" borderId="0" xfId="0" applyFont="1" applyAlignment="1">
      <alignment horizontal="left"/>
    </xf>
    <xf numFmtId="0" fontId="17" fillId="0" borderId="0" xfId="0" applyFont="1" applyAlignment="1">
      <alignment horizontal="left"/>
    </xf>
    <xf numFmtId="0" fontId="23" fillId="5" borderId="0" xfId="0" applyFont="1" applyFill="1" applyAlignment="1">
      <alignment horizontal="left"/>
    </xf>
    <xf numFmtId="0" fontId="19" fillId="6" borderId="2" xfId="0" applyFont="1" applyFill="1" applyBorder="1" applyAlignment="1">
      <alignment horizontal="left"/>
    </xf>
    <xf numFmtId="3" fontId="19" fillId="6" borderId="2" xfId="0" applyNumberFormat="1" applyFont="1" applyFill="1" applyBorder="1" applyAlignment="1">
      <alignment horizontal="left"/>
    </xf>
    <xf numFmtId="0" fontId="25" fillId="0" borderId="0" xfId="0" applyFont="1"/>
    <xf numFmtId="0" fontId="22" fillId="0" borderId="0" xfId="0" applyFont="1" applyAlignment="1">
      <alignment horizontal="center" vertical="center"/>
    </xf>
    <xf numFmtId="0" fontId="22" fillId="0" borderId="0" xfId="0" applyFont="1" applyAlignment="1">
      <alignment horizontal="center"/>
    </xf>
    <xf numFmtId="0" fontId="22" fillId="0" borderId="0" xfId="0" applyFont="1"/>
    <xf numFmtId="0" fontId="26" fillId="0" borderId="0" xfId="0" applyFont="1"/>
    <xf numFmtId="3" fontId="10" fillId="6" borderId="2" xfId="0" applyNumberFormat="1" applyFont="1" applyFill="1" applyBorder="1" applyAlignment="1">
      <alignment horizontal="left"/>
    </xf>
    <xf numFmtId="0" fontId="29" fillId="0" borderId="0" xfId="0" applyFont="1" applyAlignment="1">
      <alignment horizontal="left"/>
    </xf>
    <xf numFmtId="0" fontId="25" fillId="0" borderId="0" xfId="0" applyFont="1" applyAlignment="1">
      <alignment horizontal="center"/>
    </xf>
    <xf numFmtId="0" fontId="29" fillId="0" borderId="0" xfId="0" applyFont="1" applyAlignment="1">
      <alignment horizontal="center"/>
    </xf>
    <xf numFmtId="0" fontId="30" fillId="0" borderId="0" xfId="0" applyFont="1" applyAlignment="1">
      <alignment horizontal="center"/>
    </xf>
    <xf numFmtId="0" fontId="10" fillId="6" borderId="2" xfId="0" applyFont="1" applyFill="1" applyBorder="1" applyAlignment="1">
      <alignment horizontal="left"/>
    </xf>
    <xf numFmtId="0" fontId="23" fillId="5" borderId="0" xfId="0" applyFont="1" applyFill="1" applyAlignment="1">
      <alignment horizontal="center"/>
    </xf>
    <xf numFmtId="0" fontId="25" fillId="2" borderId="0" xfId="0" applyFont="1" applyFill="1" applyAlignment="1">
      <alignment vertical="center"/>
    </xf>
    <xf numFmtId="0" fontId="27" fillId="2" borderId="0" xfId="0" applyFont="1" applyFill="1" applyAlignment="1">
      <alignment vertical="center"/>
    </xf>
    <xf numFmtId="0" fontId="33" fillId="0" borderId="0" xfId="0" applyFont="1" applyAlignment="1">
      <alignment horizontal="left"/>
    </xf>
    <xf numFmtId="0" fontId="30" fillId="4" borderId="0" xfId="0" applyFont="1" applyFill="1"/>
    <xf numFmtId="0" fontId="25" fillId="0" borderId="0" xfId="0" applyFont="1" applyAlignment="1">
      <alignment horizontal="center" vertical="center"/>
    </xf>
    <xf numFmtId="0" fontId="9" fillId="0" borderId="0" xfId="0" applyFont="1" applyAlignment="1">
      <alignment horizontal="left"/>
    </xf>
    <xf numFmtId="0" fontId="9" fillId="0" borderId="0" xfId="0" applyFont="1" applyAlignment="1">
      <alignment vertical="center"/>
    </xf>
    <xf numFmtId="0" fontId="29" fillId="0" borderId="0" xfId="0" applyFont="1" applyAlignment="1">
      <alignment horizontal="left" vertical="center" wrapText="1"/>
    </xf>
    <xf numFmtId="0" fontId="29" fillId="0" borderId="0" xfId="0" applyFont="1" applyAlignment="1">
      <alignment vertical="top" wrapText="1"/>
    </xf>
    <xf numFmtId="0" fontId="0" fillId="0" borderId="0" xfId="0" applyAlignment="1">
      <alignment horizontal="left"/>
    </xf>
    <xf numFmtId="0" fontId="34" fillId="6" borderId="2" xfId="0" applyFont="1" applyFill="1" applyBorder="1" applyAlignment="1">
      <alignment horizontal="left"/>
    </xf>
    <xf numFmtId="3" fontId="35" fillId="7" borderId="2" xfId="0" applyNumberFormat="1" applyFont="1" applyFill="1" applyBorder="1" applyAlignment="1">
      <alignment horizontal="left"/>
    </xf>
    <xf numFmtId="0" fontId="37" fillId="6" borderId="2" xfId="0" applyFont="1" applyFill="1" applyBorder="1" applyAlignment="1">
      <alignment horizontal="left"/>
    </xf>
    <xf numFmtId="3" fontId="36" fillId="7" borderId="2" xfId="0" applyNumberFormat="1" applyFont="1" applyFill="1" applyBorder="1" applyAlignment="1">
      <alignment horizontal="left" wrapText="1"/>
    </xf>
    <xf numFmtId="0" fontId="38" fillId="6" borderId="2" xfId="0" applyFont="1" applyFill="1" applyBorder="1" applyAlignment="1">
      <alignment horizontal="left"/>
    </xf>
    <xf numFmtId="3" fontId="12" fillId="7" borderId="2" xfId="0" applyNumberFormat="1" applyFont="1" applyFill="1" applyBorder="1" applyAlignment="1">
      <alignment horizontal="left" wrapText="1"/>
    </xf>
    <xf numFmtId="2" fontId="29" fillId="0" borderId="0" xfId="0" applyNumberFormat="1" applyFont="1" applyAlignment="1">
      <alignment horizontal="left"/>
    </xf>
    <xf numFmtId="0" fontId="30" fillId="0" borderId="0" xfId="0" applyFont="1"/>
    <xf numFmtId="0" fontId="41" fillId="0" borderId="0" xfId="0" applyFont="1"/>
    <xf numFmtId="0" fontId="42" fillId="8" borderId="0" xfId="0" applyFont="1" applyFill="1"/>
    <xf numFmtId="165" fontId="30" fillId="0" borderId="0" xfId="0" applyNumberFormat="1" applyFont="1"/>
    <xf numFmtId="0" fontId="39" fillId="0" borderId="0" xfId="0" applyFont="1"/>
    <xf numFmtId="2" fontId="40" fillId="0" borderId="0" xfId="0" applyNumberFormat="1" applyFont="1"/>
    <xf numFmtId="2" fontId="39"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25" fillId="0" borderId="0" xfId="0" applyFont="1" applyAlignment="1">
      <alignment horizontal="left" vertical="center"/>
    </xf>
    <xf numFmtId="0" fontId="25" fillId="0" borderId="0" xfId="0" applyFont="1" applyAlignment="1">
      <alignment vertical="center"/>
    </xf>
    <xf numFmtId="0" fontId="27" fillId="0" borderId="0" xfId="0" applyFont="1" applyAlignment="1">
      <alignment vertical="center"/>
    </xf>
    <xf numFmtId="0" fontId="0" fillId="0" borderId="5" xfId="0" applyBorder="1"/>
    <xf numFmtId="0" fontId="0" fillId="0" borderId="10" xfId="0" applyBorder="1"/>
    <xf numFmtId="0" fontId="42" fillId="8" borderId="4" xfId="0" applyFont="1" applyFill="1" applyBorder="1"/>
    <xf numFmtId="0" fontId="42" fillId="8" borderId="5" xfId="0" applyFont="1" applyFill="1" applyBorder="1"/>
    <xf numFmtId="0" fontId="42" fillId="0" borderId="0" xfId="0" applyFont="1"/>
    <xf numFmtId="0" fontId="45" fillId="0" borderId="0" xfId="0" applyFont="1"/>
    <xf numFmtId="0" fontId="44" fillId="0" borderId="0" xfId="0" applyFont="1"/>
    <xf numFmtId="0" fontId="42" fillId="8" borderId="6" xfId="0" applyFont="1" applyFill="1" applyBorder="1"/>
    <xf numFmtId="0" fontId="0" fillId="0" borderId="9" xfId="0" applyBorder="1"/>
    <xf numFmtId="0" fontId="42" fillId="8" borderId="0" xfId="0" applyFont="1" applyFill="1" applyAlignment="1">
      <alignment horizontal="center"/>
    </xf>
    <xf numFmtId="0" fontId="0" fillId="0" borderId="0" xfId="0" applyAlignment="1">
      <alignment horizontal="center" wrapText="1"/>
    </xf>
    <xf numFmtId="0" fontId="25" fillId="9" borderId="0" xfId="0" applyFont="1" applyFill="1"/>
    <xf numFmtId="0" fontId="46" fillId="0" borderId="0" xfId="0" applyFont="1"/>
    <xf numFmtId="0" fontId="48" fillId="0" borderId="0" xfId="0" applyFont="1"/>
    <xf numFmtId="0" fontId="49" fillId="0" borderId="0" xfId="5"/>
    <xf numFmtId="0" fontId="0" fillId="9" borderId="0" xfId="0" applyFill="1"/>
    <xf numFmtId="0" fontId="51" fillId="0" borderId="0" xfId="0" applyFont="1"/>
    <xf numFmtId="0" fontId="52" fillId="11" borderId="3" xfId="0" applyFont="1" applyFill="1" applyBorder="1"/>
    <xf numFmtId="0" fontId="52" fillId="11" borderId="0" xfId="0" applyFont="1" applyFill="1" applyAlignment="1">
      <alignment horizontal="left" vertical="center"/>
    </xf>
    <xf numFmtId="0" fontId="52" fillId="11" borderId="0" xfId="0" applyFont="1" applyFill="1"/>
    <xf numFmtId="0" fontId="52" fillId="12" borderId="17" xfId="0" applyFont="1" applyFill="1" applyBorder="1"/>
    <xf numFmtId="0" fontId="52" fillId="12" borderId="0" xfId="0" applyFont="1" applyFill="1" applyAlignment="1">
      <alignment horizontal="left" vertical="center"/>
    </xf>
    <xf numFmtId="0" fontId="52" fillId="12" borderId="0" xfId="0" applyFont="1" applyFill="1"/>
    <xf numFmtId="0" fontId="52" fillId="11" borderId="17" xfId="0" applyFont="1" applyFill="1" applyBorder="1"/>
    <xf numFmtId="0" fontId="52" fillId="12" borderId="0" xfId="0" applyFont="1" applyFill="1" applyAlignment="1">
      <alignment wrapText="1"/>
    </xf>
    <xf numFmtId="0" fontId="52" fillId="12" borderId="0" xfId="0" applyFont="1" applyFill="1" applyAlignment="1">
      <alignment horizontal="left" vertical="center" wrapText="1"/>
    </xf>
    <xf numFmtId="0" fontId="53" fillId="0" borderId="4" xfId="0" applyFont="1" applyBorder="1" applyAlignment="1">
      <alignment horizontal="center" vertical="center"/>
    </xf>
    <xf numFmtId="0" fontId="53" fillId="0" borderId="5" xfId="0" applyFont="1" applyBorder="1" applyAlignment="1">
      <alignment horizontal="left" vertical="center"/>
    </xf>
    <xf numFmtId="0" fontId="53" fillId="0" borderId="5" xfId="0" applyFont="1" applyBorder="1" applyAlignment="1">
      <alignment horizontal="left" vertical="center" wrapText="1"/>
    </xf>
    <xf numFmtId="0" fontId="54" fillId="0" borderId="5" xfId="0" applyFont="1" applyBorder="1"/>
    <xf numFmtId="0" fontId="53" fillId="0" borderId="7" xfId="0" applyFont="1" applyBorder="1" applyAlignment="1">
      <alignment horizontal="center" vertical="center"/>
    </xf>
    <xf numFmtId="0" fontId="53" fillId="0" borderId="0" xfId="0" applyFont="1" applyAlignment="1">
      <alignment horizontal="left" vertical="center"/>
    </xf>
    <xf numFmtId="0" fontId="54" fillId="0" borderId="0" xfId="0" applyFont="1"/>
    <xf numFmtId="0" fontId="53" fillId="0" borderId="9" xfId="0" applyFont="1" applyBorder="1" applyAlignment="1">
      <alignment horizontal="center" vertical="center"/>
    </xf>
    <xf numFmtId="0" fontId="53" fillId="0" borderId="10" xfId="0" applyFont="1" applyBorder="1" applyAlignment="1">
      <alignment horizontal="left" vertical="center"/>
    </xf>
    <xf numFmtId="0" fontId="53" fillId="0" borderId="10" xfId="0" applyFont="1" applyBorder="1" applyAlignment="1">
      <alignment horizontal="left" vertical="center" wrapText="1"/>
    </xf>
    <xf numFmtId="0" fontId="54" fillId="0" borderId="10" xfId="0" applyFont="1" applyBorder="1"/>
    <xf numFmtId="0" fontId="54" fillId="0" borderId="7" xfId="0" applyFont="1" applyBorder="1"/>
    <xf numFmtId="0" fontId="54" fillId="0" borderId="9" xfId="0" applyFont="1" applyBorder="1"/>
    <xf numFmtId="0" fontId="52" fillId="11" borderId="16" xfId="0" applyFont="1" applyFill="1" applyBorder="1"/>
    <xf numFmtId="0" fontId="52" fillId="11" borderId="15" xfId="0" applyFont="1" applyFill="1" applyBorder="1"/>
    <xf numFmtId="0" fontId="52" fillId="11" borderId="15" xfId="0" applyFont="1" applyFill="1" applyBorder="1" applyAlignment="1">
      <alignment horizontal="left" vertical="center"/>
    </xf>
    <xf numFmtId="0" fontId="52" fillId="11" borderId="14" xfId="0" applyFont="1" applyFill="1" applyBorder="1"/>
    <xf numFmtId="0" fontId="53" fillId="0" borderId="5" xfId="0" applyFont="1" applyBorder="1" applyAlignment="1">
      <alignment horizontal="center" vertical="center"/>
    </xf>
    <xf numFmtId="0" fontId="53" fillId="0" borderId="5" xfId="0" applyFont="1" applyBorder="1"/>
    <xf numFmtId="0" fontId="53" fillId="0" borderId="0" xfId="0" applyFont="1" applyAlignment="1">
      <alignment horizontal="center" vertical="center"/>
    </xf>
    <xf numFmtId="0" fontId="53" fillId="0" borderId="0" xfId="0" applyFont="1"/>
    <xf numFmtId="0" fontId="53" fillId="0" borderId="7" xfId="0" applyFont="1" applyBorder="1" applyAlignment="1">
      <alignment horizontal="left" vertical="center"/>
    </xf>
    <xf numFmtId="0" fontId="53" fillId="0" borderId="9" xfId="0" applyFont="1" applyBorder="1" applyAlignment="1">
      <alignment horizontal="left" vertical="center"/>
    </xf>
    <xf numFmtId="0" fontId="53" fillId="0" borderId="10" xfId="0" applyFont="1" applyBorder="1"/>
    <xf numFmtId="0" fontId="53" fillId="0" borderId="10" xfId="0" applyFont="1" applyBorder="1" applyAlignment="1">
      <alignment horizontal="center" vertical="center"/>
    </xf>
    <xf numFmtId="0" fontId="53" fillId="0" borderId="7" xfId="0" applyFont="1" applyBorder="1"/>
    <xf numFmtId="0" fontId="53" fillId="0" borderId="9" xfId="0" applyFont="1" applyBorder="1"/>
    <xf numFmtId="0" fontId="55" fillId="0" borderId="7" xfId="0" applyFont="1" applyBorder="1" applyAlignment="1">
      <alignment horizontal="center" vertical="center"/>
    </xf>
    <xf numFmtId="0" fontId="55" fillId="0" borderId="0" xfId="0" applyFont="1" applyAlignment="1">
      <alignment horizontal="center" vertical="center"/>
    </xf>
    <xf numFmtId="0" fontId="0" fillId="0" borderId="0" xfId="0" applyAlignment="1">
      <alignment horizontal="left" vertical="center"/>
    </xf>
    <xf numFmtId="0" fontId="0" fillId="0" borderId="6" xfId="0" applyBorder="1"/>
    <xf numFmtId="0" fontId="0" fillId="0" borderId="11" xfId="0" applyBorder="1"/>
    <xf numFmtId="0" fontId="54" fillId="0" borderId="0" xfId="0" applyFont="1" applyAlignment="1">
      <alignment horizontal="left" vertical="center"/>
    </xf>
    <xf numFmtId="0" fontId="24" fillId="8" borderId="0" xfId="0" applyFont="1" applyFill="1"/>
    <xf numFmtId="0" fontId="56" fillId="13" borderId="0" xfId="0" applyFont="1" applyFill="1"/>
    <xf numFmtId="2" fontId="0" fillId="0" borderId="0" xfId="0" applyNumberFormat="1"/>
    <xf numFmtId="0" fontId="0" fillId="0" borderId="4" xfId="0" applyBorder="1"/>
    <xf numFmtId="166" fontId="0" fillId="0" borderId="0" xfId="0" applyNumberFormat="1"/>
    <xf numFmtId="0" fontId="61" fillId="0" borderId="0" xfId="0" applyFont="1"/>
    <xf numFmtId="0" fontId="7" fillId="6" borderId="0" xfId="0" applyFont="1" applyFill="1"/>
    <xf numFmtId="0" fontId="24" fillId="3" borderId="0" xfId="0" applyFont="1" applyFill="1" applyAlignment="1">
      <alignment wrapText="1"/>
    </xf>
    <xf numFmtId="0" fontId="62" fillId="6" borderId="0" xfId="0" applyFont="1" applyFill="1" applyAlignment="1">
      <alignment wrapText="1"/>
    </xf>
    <xf numFmtId="0" fontId="24" fillId="5" borderId="0" xfId="0" applyFont="1" applyFill="1" applyAlignment="1">
      <alignment horizontal="left"/>
    </xf>
    <xf numFmtId="0" fontId="62" fillId="0" borderId="0" xfId="0" applyFont="1" applyAlignment="1">
      <alignment wrapText="1"/>
    </xf>
    <xf numFmtId="0" fontId="63" fillId="0" borderId="0" xfId="0" applyFont="1" applyAlignment="1">
      <alignment horizontal="left" wrapText="1"/>
    </xf>
    <xf numFmtId="0" fontId="64" fillId="0" borderId="0" xfId="0" applyFont="1"/>
    <xf numFmtId="0" fontId="62" fillId="8" borderId="0" xfId="0" applyFont="1" applyFill="1" applyAlignment="1">
      <alignment wrapText="1"/>
    </xf>
    <xf numFmtId="0" fontId="8" fillId="0" borderId="0" xfId="0" applyFont="1" applyAlignment="1">
      <alignment wrapText="1"/>
    </xf>
    <xf numFmtId="0" fontId="58" fillId="0" borderId="0" xfId="0" applyFont="1"/>
    <xf numFmtId="0" fontId="60" fillId="0" borderId="0" xfId="0" applyFont="1" applyAlignment="1">
      <alignment wrapText="1"/>
    </xf>
    <xf numFmtId="0" fontId="24" fillId="14" borderId="0" xfId="0" applyFont="1" applyFill="1"/>
    <xf numFmtId="0" fontId="57" fillId="0" borderId="0" xfId="0" applyFont="1" applyAlignment="1">
      <alignment vertical="center" wrapText="1"/>
    </xf>
    <xf numFmtId="0" fontId="59" fillId="0" borderId="0" xfId="0" applyFont="1"/>
    <xf numFmtId="0" fontId="56" fillId="15" borderId="0" xfId="0" applyFont="1" applyFill="1"/>
    <xf numFmtId="0" fontId="59" fillId="0" borderId="0" xfId="0" applyFont="1" applyAlignment="1">
      <alignment vertical="center" wrapText="1"/>
    </xf>
    <xf numFmtId="0" fontId="59" fillId="0" borderId="0" xfId="0" applyFont="1" applyAlignment="1">
      <alignment wrapText="1"/>
    </xf>
    <xf numFmtId="0" fontId="65" fillId="6" borderId="0" xfId="0" applyFont="1" applyFill="1" applyAlignment="1">
      <alignment wrapText="1"/>
    </xf>
    <xf numFmtId="0" fontId="56" fillId="0" borderId="0" xfId="0" applyFont="1"/>
    <xf numFmtId="0" fontId="66" fillId="0" borderId="0" xfId="0" applyFont="1"/>
    <xf numFmtId="0" fontId="66" fillId="6" borderId="0" xfId="0" applyFont="1" applyFill="1"/>
    <xf numFmtId="0" fontId="7" fillId="0" borderId="0" xfId="0" applyFont="1" applyAlignment="1">
      <alignment horizontal="left"/>
    </xf>
    <xf numFmtId="0" fontId="7" fillId="0" borderId="0" xfId="0" applyFont="1" applyAlignment="1">
      <alignment horizontal="left" wrapText="1"/>
    </xf>
    <xf numFmtId="0" fontId="7" fillId="2" borderId="0" xfId="0" applyFont="1" applyFill="1"/>
    <xf numFmtId="0" fontId="67" fillId="0" borderId="0" xfId="0" applyFont="1"/>
    <xf numFmtId="0" fontId="63" fillId="6" borderId="0" xfId="0" applyFont="1" applyFill="1" applyAlignment="1">
      <alignment wrapText="1"/>
    </xf>
    <xf numFmtId="0" fontId="68" fillId="9" borderId="0" xfId="0" applyFont="1" applyFill="1"/>
    <xf numFmtId="0" fontId="69" fillId="0" borderId="0" xfId="0" applyFont="1"/>
    <xf numFmtId="0" fontId="62" fillId="8" borderId="0" xfId="0" applyFont="1" applyFill="1"/>
    <xf numFmtId="0" fontId="7" fillId="10" borderId="5" xfId="0" applyFont="1" applyFill="1" applyBorder="1" applyAlignment="1">
      <alignment horizontal="center"/>
    </xf>
    <xf numFmtId="0" fontId="7" fillId="0" borderId="5" xfId="0" applyFont="1" applyBorder="1" applyAlignment="1">
      <alignment horizontal="center"/>
    </xf>
    <xf numFmtId="0" fontId="7" fillId="0" borderId="6" xfId="0" applyFont="1" applyBorder="1"/>
    <xf numFmtId="0" fontId="7" fillId="10" borderId="5" xfId="0" applyFont="1" applyFill="1" applyBorder="1"/>
    <xf numFmtId="0" fontId="7" fillId="10" borderId="6" xfId="0" applyFont="1" applyFill="1" applyBorder="1"/>
    <xf numFmtId="0" fontId="7" fillId="10" borderId="0" xfId="0" applyFont="1" applyFill="1" applyAlignment="1">
      <alignment horizontal="center"/>
    </xf>
    <xf numFmtId="0" fontId="7" fillId="0" borderId="0" xfId="0" applyFont="1" applyAlignment="1">
      <alignment horizontal="center"/>
    </xf>
    <xf numFmtId="0" fontId="7" fillId="0" borderId="8" xfId="0" applyFont="1" applyBorder="1"/>
    <xf numFmtId="0" fontId="7" fillId="10" borderId="8" xfId="0" applyFont="1" applyFill="1" applyBorder="1"/>
    <xf numFmtId="0" fontId="7" fillId="10" borderId="10" xfId="0" applyFont="1" applyFill="1" applyBorder="1" applyAlignment="1">
      <alignment horizontal="center"/>
    </xf>
    <xf numFmtId="0" fontId="7" fillId="0" borderId="10" xfId="0" applyFont="1" applyBorder="1" applyAlignment="1">
      <alignment horizontal="center"/>
    </xf>
    <xf numFmtId="0" fontId="7" fillId="0" borderId="11" xfId="0" applyFont="1" applyBorder="1"/>
    <xf numFmtId="0" fontId="7" fillId="10" borderId="10" xfId="0" applyFont="1" applyFill="1" applyBorder="1"/>
    <xf numFmtId="0" fontId="7" fillId="10" borderId="11" xfId="0" applyFont="1" applyFill="1" applyBorder="1"/>
    <xf numFmtId="0" fontId="7" fillId="0" borderId="6" xfId="0" applyFont="1" applyBorder="1" applyAlignment="1">
      <alignment horizontal="left"/>
    </xf>
    <xf numFmtId="0" fontId="7" fillId="10" borderId="5" xfId="0" applyFont="1" applyFill="1" applyBorder="1" applyAlignment="1">
      <alignment horizontal="left"/>
    </xf>
    <xf numFmtId="0" fontId="7" fillId="10" borderId="6" xfId="0" applyFont="1" applyFill="1" applyBorder="1" applyAlignment="1">
      <alignment horizontal="left"/>
    </xf>
    <xf numFmtId="0" fontId="7" fillId="0" borderId="8" xfId="0" applyFont="1" applyBorder="1" applyAlignment="1">
      <alignment horizontal="left"/>
    </xf>
    <xf numFmtId="0" fontId="7" fillId="10" borderId="0" xfId="0" applyFont="1" applyFill="1" applyAlignment="1">
      <alignment horizontal="left"/>
    </xf>
    <xf numFmtId="0" fontId="7" fillId="10" borderId="8" xfId="0" applyFont="1" applyFill="1" applyBorder="1" applyAlignment="1">
      <alignment horizontal="left"/>
    </xf>
    <xf numFmtId="0" fontId="66" fillId="0" borderId="0" xfId="0" applyFont="1" applyAlignment="1">
      <alignment horizontal="center"/>
    </xf>
    <xf numFmtId="0" fontId="7" fillId="0" borderId="11" xfId="0" applyFont="1" applyBorder="1" applyAlignment="1">
      <alignment horizontal="left"/>
    </xf>
    <xf numFmtId="0" fontId="7" fillId="10" borderId="10" xfId="0" applyFont="1" applyFill="1" applyBorder="1" applyAlignment="1">
      <alignment horizontal="left"/>
    </xf>
    <xf numFmtId="0" fontId="7" fillId="10" borderId="11" xfId="0" applyFont="1" applyFill="1" applyBorder="1" applyAlignment="1">
      <alignment horizontal="left"/>
    </xf>
    <xf numFmtId="0" fontId="7" fillId="0" borderId="5" xfId="0" applyFont="1" applyBorder="1"/>
    <xf numFmtId="0" fontId="63" fillId="0" borderId="0" xfId="0" applyFont="1"/>
    <xf numFmtId="43" fontId="7" fillId="0" borderId="0" xfId="6" applyFont="1" applyFill="1" applyBorder="1"/>
    <xf numFmtId="0" fontId="7" fillId="0" borderId="10" xfId="0" applyFont="1" applyBorder="1"/>
    <xf numFmtId="0" fontId="70" fillId="0" borderId="0" xfId="0" applyFont="1" applyAlignment="1">
      <alignment wrapText="1"/>
    </xf>
    <xf numFmtId="0" fontId="71" fillId="0" borderId="0" xfId="5" applyFont="1" applyBorder="1" applyAlignment="1">
      <alignment wrapText="1"/>
    </xf>
    <xf numFmtId="0" fontId="70" fillId="0" borderId="10" xfId="0" applyFont="1" applyBorder="1" applyAlignment="1">
      <alignment wrapText="1"/>
    </xf>
    <xf numFmtId="0" fontId="70" fillId="0" borderId="5" xfId="0" applyFont="1" applyBorder="1" applyAlignment="1">
      <alignment wrapText="1"/>
    </xf>
    <xf numFmtId="0" fontId="70" fillId="0" borderId="16" xfId="0" applyFont="1" applyBorder="1" applyAlignment="1">
      <alignment wrapText="1"/>
    </xf>
    <xf numFmtId="0" fontId="70" fillId="0" borderId="15" xfId="0" applyFont="1" applyBorder="1" applyAlignment="1">
      <alignment wrapText="1"/>
    </xf>
    <xf numFmtId="0" fontId="7" fillId="0" borderId="14" xfId="0" applyFont="1" applyBorder="1" applyAlignment="1">
      <alignment horizontal="left"/>
    </xf>
    <xf numFmtId="0" fontId="7" fillId="10" borderId="15" xfId="0" applyFont="1" applyFill="1" applyBorder="1" applyAlignment="1">
      <alignment horizontal="left"/>
    </xf>
    <xf numFmtId="0" fontId="7" fillId="10" borderId="14" xfId="0" applyFont="1" applyFill="1" applyBorder="1" applyAlignment="1">
      <alignment horizontal="left"/>
    </xf>
    <xf numFmtId="46" fontId="7" fillId="0" borderId="0" xfId="0" applyNumberFormat="1" applyFont="1"/>
    <xf numFmtId="0" fontId="71" fillId="0" borderId="0" xfId="5" applyFont="1"/>
    <xf numFmtId="0" fontId="72" fillId="0" borderId="11" xfId="0" applyFont="1" applyBorder="1" applyAlignment="1">
      <alignment wrapText="1"/>
    </xf>
    <xf numFmtId="0" fontId="72" fillId="0" borderId="8" xfId="0" applyFont="1" applyBorder="1" applyAlignment="1">
      <alignment wrapText="1"/>
    </xf>
    <xf numFmtId="0" fontId="72" fillId="0" borderId="6" xfId="0" applyFont="1" applyBorder="1" applyAlignment="1">
      <alignment wrapText="1"/>
    </xf>
    <xf numFmtId="0" fontId="7" fillId="10" borderId="9" xfId="0" applyFont="1" applyFill="1" applyBorder="1" applyAlignment="1">
      <alignment horizontal="left"/>
    </xf>
    <xf numFmtId="0" fontId="7" fillId="10" borderId="0" xfId="0" applyFont="1" applyFill="1" applyAlignment="1">
      <alignment horizontal="center" vertical="center"/>
    </xf>
    <xf numFmtId="0" fontId="7" fillId="0" borderId="7" xfId="0" applyFont="1" applyBorder="1"/>
    <xf numFmtId="0" fontId="7" fillId="0" borderId="0" xfId="0" applyFont="1" applyAlignment="1">
      <alignment wrapText="1"/>
    </xf>
    <xf numFmtId="0" fontId="73" fillId="8" borderId="0" xfId="0" applyFont="1" applyFill="1"/>
    <xf numFmtId="0" fontId="73" fillId="0" borderId="0" xfId="0" applyFont="1"/>
    <xf numFmtId="0" fontId="63" fillId="0" borderId="0" xfId="0" applyFont="1" applyAlignment="1">
      <alignment wrapText="1"/>
    </xf>
    <xf numFmtId="0" fontId="26" fillId="6" borderId="2" xfId="0" applyFont="1" applyFill="1" applyBorder="1" applyAlignment="1">
      <alignment horizontal="left"/>
    </xf>
    <xf numFmtId="0" fontId="11" fillId="0" borderId="0" xfId="0" applyFont="1" applyAlignment="1">
      <alignment horizontal="center" vertical="center"/>
    </xf>
    <xf numFmtId="0" fontId="70" fillId="0" borderId="0" xfId="0" applyFont="1"/>
    <xf numFmtId="0" fontId="30" fillId="4" borderId="0" xfId="0" applyFont="1" applyFill="1" applyAlignment="1">
      <alignment vertical="top" wrapText="1"/>
    </xf>
    <xf numFmtId="0" fontId="42" fillId="0" borderId="7" xfId="0" applyFont="1" applyBorder="1"/>
    <xf numFmtId="0" fontId="74" fillId="12" borderId="20" xfId="0" applyFont="1" applyFill="1" applyBorder="1" applyAlignment="1">
      <alignment horizontal="justify" vertical="center" wrapText="1"/>
    </xf>
    <xf numFmtId="0" fontId="77" fillId="0" borderId="0" xfId="0" applyFont="1"/>
    <xf numFmtId="0" fontId="10" fillId="0" borderId="2" xfId="0" applyFont="1" applyBorder="1" applyAlignment="1">
      <alignment horizontal="left"/>
    </xf>
    <xf numFmtId="0" fontId="7" fillId="0" borderId="4"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8" xfId="0" applyFont="1" applyBorder="1" applyAlignment="1">
      <alignment horizontal="center"/>
    </xf>
    <xf numFmtId="0" fontId="7" fillId="0" borderId="9" xfId="0" applyFont="1" applyBorder="1" applyAlignment="1">
      <alignment horizontal="center"/>
    </xf>
    <xf numFmtId="0" fontId="7" fillId="0" borderId="11" xfId="0" applyFont="1" applyBorder="1" applyAlignment="1">
      <alignment horizontal="center"/>
    </xf>
    <xf numFmtId="3" fontId="7" fillId="0" borderId="4" xfId="0" applyNumberFormat="1" applyFont="1" applyBorder="1" applyAlignment="1">
      <alignment horizontal="center"/>
    </xf>
    <xf numFmtId="3" fontId="7" fillId="0" borderId="5" xfId="0" applyNumberFormat="1" applyFont="1" applyBorder="1" applyAlignment="1">
      <alignment horizontal="center"/>
    </xf>
    <xf numFmtId="3" fontId="7" fillId="0" borderId="6" xfId="0" applyNumberFormat="1" applyFont="1" applyBorder="1" applyAlignment="1">
      <alignment horizontal="center"/>
    </xf>
    <xf numFmtId="3" fontId="7" fillId="0" borderId="9" xfId="0" applyNumberFormat="1" applyFont="1" applyBorder="1" applyAlignment="1">
      <alignment horizontal="center"/>
    </xf>
    <xf numFmtId="3" fontId="7" fillId="0" borderId="10" xfId="0" applyNumberFormat="1" applyFont="1" applyBorder="1" applyAlignment="1">
      <alignment horizontal="center"/>
    </xf>
    <xf numFmtId="3" fontId="7" fillId="0" borderId="11" xfId="0" applyNumberFormat="1" applyFont="1" applyBorder="1" applyAlignment="1">
      <alignment horizontal="center"/>
    </xf>
    <xf numFmtId="0" fontId="7" fillId="0" borderId="5" xfId="0" applyFont="1" applyBorder="1" applyAlignment="1">
      <alignment horizontal="left"/>
    </xf>
    <xf numFmtId="0" fontId="7" fillId="0" borderId="10" xfId="0" applyFont="1" applyBorder="1" applyAlignment="1">
      <alignment horizontal="left"/>
    </xf>
    <xf numFmtId="3" fontId="7" fillId="0" borderId="15" xfId="0" applyNumberFormat="1" applyFont="1" applyBorder="1" applyAlignment="1">
      <alignment horizontal="center"/>
    </xf>
    <xf numFmtId="3" fontId="7" fillId="0" borderId="16" xfId="0" applyNumberFormat="1" applyFont="1" applyBorder="1" applyAlignment="1">
      <alignment horizontal="center"/>
    </xf>
    <xf numFmtId="3" fontId="7" fillId="0" borderId="14" xfId="0" applyNumberFormat="1" applyFont="1" applyBorder="1" applyAlignment="1">
      <alignment horizontal="center"/>
    </xf>
    <xf numFmtId="0" fontId="72" fillId="0" borderId="0" xfId="0" applyFont="1" applyAlignment="1">
      <alignment wrapText="1"/>
    </xf>
    <xf numFmtId="0" fontId="78" fillId="0" borderId="0" xfId="0" applyFont="1" applyAlignment="1">
      <alignment horizontal="center"/>
    </xf>
    <xf numFmtId="0" fontId="7" fillId="0" borderId="15" xfId="0" applyFont="1" applyBorder="1" applyAlignment="1">
      <alignment horizontal="left"/>
    </xf>
    <xf numFmtId="0" fontId="72" fillId="0" borderId="10" xfId="0" applyFont="1" applyBorder="1" applyAlignment="1">
      <alignment wrapText="1"/>
    </xf>
    <xf numFmtId="0" fontId="72" fillId="0" borderId="5" xfId="0" applyFont="1" applyBorder="1" applyAlignment="1">
      <alignment wrapText="1"/>
    </xf>
    <xf numFmtId="0" fontId="42" fillId="8" borderId="27" xfId="0" applyFont="1" applyFill="1" applyBorder="1"/>
    <xf numFmtId="0" fontId="42" fillId="8" borderId="30" xfId="0" applyFont="1" applyFill="1" applyBorder="1"/>
    <xf numFmtId="0" fontId="42" fillId="8" borderId="28" xfId="0" applyFont="1" applyFill="1" applyBorder="1"/>
    <xf numFmtId="0" fontId="79" fillId="0" borderId="0" xfId="0" applyFont="1"/>
    <xf numFmtId="0" fontId="51" fillId="0" borderId="31" xfId="0" applyFont="1" applyBorder="1" applyAlignment="1">
      <alignment horizontal="center" wrapText="1"/>
    </xf>
    <xf numFmtId="0" fontId="51" fillId="0" borderId="29" xfId="0" applyFont="1" applyBorder="1" applyAlignment="1">
      <alignment horizontal="center" wrapText="1"/>
    </xf>
    <xf numFmtId="0" fontId="80" fillId="0" borderId="0" xfId="0" applyFont="1"/>
    <xf numFmtId="0" fontId="80" fillId="0" borderId="0" xfId="0" applyFont="1" applyAlignment="1">
      <alignment horizontal="center"/>
    </xf>
    <xf numFmtId="0" fontId="34" fillId="6" borderId="13" xfId="0" applyFont="1" applyFill="1" applyBorder="1" applyAlignment="1">
      <alignment horizontal="left"/>
    </xf>
    <xf numFmtId="0" fontId="34" fillId="0" borderId="0" xfId="0" applyFont="1" applyAlignment="1">
      <alignment horizontal="left"/>
    </xf>
    <xf numFmtId="0" fontId="34" fillId="6" borderId="2" xfId="0" applyFont="1" applyFill="1" applyBorder="1" applyAlignment="1">
      <alignment horizontal="center"/>
    </xf>
    <xf numFmtId="3" fontId="7" fillId="0" borderId="7" xfId="0" applyNumberFormat="1" applyFont="1" applyBorder="1" applyAlignment="1">
      <alignment horizontal="center"/>
    </xf>
    <xf numFmtId="3" fontId="7" fillId="0" borderId="0" xfId="0" applyNumberFormat="1" applyFont="1" applyAlignment="1">
      <alignment horizontal="center"/>
    </xf>
    <xf numFmtId="3" fontId="7" fillId="0" borderId="8" xfId="0" applyNumberFormat="1" applyFont="1" applyBorder="1" applyAlignment="1">
      <alignment horizontal="center"/>
    </xf>
    <xf numFmtId="0" fontId="51" fillId="0" borderId="0" xfId="0" applyFont="1" applyAlignment="1">
      <alignment horizontal="center" wrapText="1"/>
    </xf>
    <xf numFmtId="0" fontId="81" fillId="0" borderId="7" xfId="0" applyFont="1" applyBorder="1" applyAlignment="1">
      <alignment horizontal="left" wrapText="1"/>
    </xf>
    <xf numFmtId="0" fontId="51" fillId="0" borderId="16" xfId="0" applyFont="1" applyBorder="1" applyAlignment="1">
      <alignment horizontal="left" wrapText="1"/>
    </xf>
    <xf numFmtId="0" fontId="51" fillId="0" borderId="0" xfId="0" applyFont="1" applyAlignment="1">
      <alignment horizontal="left" wrapText="1"/>
    </xf>
    <xf numFmtId="0" fontId="79" fillId="8" borderId="0" xfId="0" applyFont="1" applyFill="1"/>
    <xf numFmtId="2" fontId="39" fillId="16" borderId="0" xfId="0" applyNumberFormat="1" applyFont="1" applyFill="1"/>
    <xf numFmtId="0" fontId="34" fillId="9" borderId="0" xfId="0" applyFont="1" applyFill="1" applyAlignment="1">
      <alignment horizontal="left"/>
    </xf>
    <xf numFmtId="0" fontId="70" fillId="18" borderId="22" xfId="0" applyFont="1" applyFill="1" applyBorder="1" applyAlignment="1">
      <alignment horizontal="justify" vertical="center" wrapText="1"/>
    </xf>
    <xf numFmtId="0" fontId="83" fillId="0" borderId="0" xfId="0" applyFont="1"/>
    <xf numFmtId="0" fontId="84" fillId="0" borderId="0" xfId="0" applyFont="1"/>
    <xf numFmtId="0" fontId="74" fillId="12" borderId="19" xfId="0" applyFont="1" applyFill="1" applyBorder="1" applyAlignment="1">
      <alignment horizontal="justify" vertical="center" wrapText="1"/>
    </xf>
    <xf numFmtId="0" fontId="70" fillId="19" borderId="22" xfId="0" applyFont="1" applyFill="1" applyBorder="1" applyAlignment="1">
      <alignment horizontal="justify" vertical="center" wrapText="1"/>
    </xf>
    <xf numFmtId="0" fontId="70" fillId="17" borderId="22" xfId="0" applyFont="1" applyFill="1" applyBorder="1" applyAlignment="1">
      <alignment horizontal="justify" vertical="center" wrapText="1"/>
    </xf>
    <xf numFmtId="0" fontId="74" fillId="12" borderId="24" xfId="0" applyFont="1" applyFill="1" applyBorder="1" applyAlignment="1">
      <alignment horizontal="justify" vertical="center" wrapText="1"/>
    </xf>
    <xf numFmtId="0" fontId="70" fillId="19" borderId="22" xfId="0" applyFont="1" applyFill="1" applyBorder="1" applyAlignment="1">
      <alignment horizontal="left" vertical="center" wrapText="1"/>
    </xf>
    <xf numFmtId="0" fontId="70" fillId="17" borderId="22" xfId="0" applyFont="1" applyFill="1" applyBorder="1" applyAlignment="1">
      <alignment horizontal="left" vertical="center" wrapText="1"/>
    </xf>
    <xf numFmtId="0" fontId="70" fillId="18" borderId="22" xfId="0" applyFont="1" applyFill="1" applyBorder="1" applyAlignment="1">
      <alignment horizontal="left" vertical="center" wrapText="1"/>
    </xf>
    <xf numFmtId="0" fontId="74" fillId="12" borderId="19" xfId="0" applyFont="1" applyFill="1" applyBorder="1" applyAlignment="1">
      <alignment horizontal="center" vertical="center" wrapText="1"/>
    </xf>
    <xf numFmtId="9" fontId="87" fillId="6" borderId="2" xfId="4" applyFont="1" applyFill="1" applyBorder="1" applyAlignment="1">
      <alignment horizontal="center"/>
    </xf>
    <xf numFmtId="0" fontId="38" fillId="0" borderId="0" xfId="0" applyFont="1" applyAlignment="1">
      <alignment horizontal="left"/>
    </xf>
    <xf numFmtId="0" fontId="25" fillId="0" borderId="0" xfId="0" applyFont="1" applyAlignment="1">
      <alignment horizontal="left"/>
    </xf>
    <xf numFmtId="0" fontId="10" fillId="0" borderId="14" xfId="0" applyFont="1" applyBorder="1" applyAlignment="1">
      <alignment horizontal="left"/>
    </xf>
    <xf numFmtId="0" fontId="7" fillId="10" borderId="7" xfId="0" applyFont="1" applyFill="1" applyBorder="1" applyAlignment="1">
      <alignment horizontal="left"/>
    </xf>
    <xf numFmtId="0" fontId="76" fillId="0" borderId="0" xfId="0" applyFont="1" applyAlignment="1">
      <alignment horizontal="justify" vertical="center" wrapText="1"/>
    </xf>
    <xf numFmtId="0" fontId="0" fillId="0" borderId="0" xfId="0" applyAlignment="1">
      <alignment wrapText="1"/>
    </xf>
    <xf numFmtId="0" fontId="74" fillId="12" borderId="34" xfId="0" applyFont="1" applyFill="1" applyBorder="1" applyAlignment="1">
      <alignment vertical="center" wrapText="1"/>
    </xf>
    <xf numFmtId="0" fontId="74" fillId="12" borderId="35" xfId="0" applyFont="1" applyFill="1" applyBorder="1" applyAlignment="1">
      <alignment vertical="center" wrapText="1"/>
    </xf>
    <xf numFmtId="0" fontId="62" fillId="6" borderId="12" xfId="0" applyFont="1" applyFill="1" applyBorder="1" applyAlignment="1">
      <alignment wrapText="1"/>
    </xf>
    <xf numFmtId="0" fontId="62" fillId="6" borderId="2" xfId="0" applyFont="1" applyFill="1" applyBorder="1" applyAlignment="1">
      <alignment wrapText="1"/>
    </xf>
    <xf numFmtId="0" fontId="85" fillId="0" borderId="0" xfId="0" applyFont="1" applyAlignment="1">
      <alignment horizontal="center" wrapText="1"/>
    </xf>
    <xf numFmtId="0" fontId="89" fillId="0" borderId="0" xfId="0" applyFont="1" applyAlignment="1">
      <alignment horizontal="left"/>
    </xf>
    <xf numFmtId="0" fontId="40" fillId="9" borderId="0" xfId="0" applyFont="1" applyFill="1"/>
    <xf numFmtId="0" fontId="0" fillId="0" borderId="4" xfId="0" applyBorder="1" applyAlignment="1">
      <alignment wrapText="1"/>
    </xf>
    <xf numFmtId="0" fontId="0" fillId="0" borderId="7" xfId="0" applyBorder="1" applyAlignment="1">
      <alignment wrapText="1"/>
    </xf>
    <xf numFmtId="0" fontId="0" fillId="0" borderId="16" xfId="0" applyBorder="1" applyAlignment="1">
      <alignment wrapText="1"/>
    </xf>
    <xf numFmtId="0" fontId="90" fillId="0" borderId="0" xfId="0" applyFont="1"/>
    <xf numFmtId="0" fontId="91" fillId="0" borderId="0" xfId="0" applyFont="1"/>
    <xf numFmtId="0" fontId="24" fillId="5" borderId="4" xfId="0" applyFont="1" applyFill="1" applyBorder="1" applyAlignment="1">
      <alignment horizontal="left"/>
    </xf>
    <xf numFmtId="0" fontId="24" fillId="5" borderId="5" xfId="0" applyFont="1" applyFill="1" applyBorder="1" applyAlignment="1">
      <alignment horizontal="left"/>
    </xf>
    <xf numFmtId="0" fontId="24" fillId="5" borderId="6" xfId="0" applyFont="1" applyFill="1" applyBorder="1" applyAlignment="1">
      <alignment horizontal="left"/>
    </xf>
    <xf numFmtId="0" fontId="7" fillId="0" borderId="7" xfId="0" applyFont="1" applyBorder="1" applyAlignment="1">
      <alignment horizontal="left" wrapText="1"/>
    </xf>
    <xf numFmtId="0" fontId="0" fillId="9" borderId="8" xfId="0" applyFill="1" applyBorder="1"/>
    <xf numFmtId="0" fontId="7" fillId="0" borderId="9" xfId="0" applyFont="1" applyBorder="1" applyAlignment="1">
      <alignment horizontal="left" wrapText="1"/>
    </xf>
    <xf numFmtId="0" fontId="0" fillId="9" borderId="11" xfId="0" applyFill="1" applyBorder="1"/>
    <xf numFmtId="0" fontId="81" fillId="9" borderId="0" xfId="0" applyFont="1" applyFill="1"/>
    <xf numFmtId="0" fontId="23" fillId="5" borderId="5" xfId="0" applyFont="1" applyFill="1" applyBorder="1" applyAlignment="1">
      <alignment horizontal="left"/>
    </xf>
    <xf numFmtId="0" fontId="23" fillId="5" borderId="6" xfId="0" applyFont="1" applyFill="1" applyBorder="1" applyAlignment="1">
      <alignment horizontal="left"/>
    </xf>
    <xf numFmtId="0" fontId="23" fillId="5" borderId="7" xfId="0" applyFont="1" applyFill="1" applyBorder="1" applyAlignment="1">
      <alignment horizontal="left"/>
    </xf>
    <xf numFmtId="0" fontId="23" fillId="5" borderId="8" xfId="0" applyFont="1" applyFill="1" applyBorder="1" applyAlignment="1">
      <alignment horizontal="left"/>
    </xf>
    <xf numFmtId="0" fontId="10" fillId="0" borderId="8" xfId="0" applyFont="1" applyBorder="1"/>
    <xf numFmtId="0" fontId="10" fillId="0" borderId="11" xfId="0" applyFont="1" applyBorder="1"/>
    <xf numFmtId="0" fontId="29" fillId="0" borderId="7" xfId="0" applyFont="1" applyBorder="1" applyAlignment="1">
      <alignment horizontal="left"/>
    </xf>
    <xf numFmtId="0" fontId="29" fillId="0" borderId="9" xfId="0" applyFont="1" applyBorder="1" applyAlignment="1">
      <alignment horizontal="left"/>
    </xf>
    <xf numFmtId="0" fontId="29" fillId="0" borderId="10" xfId="0" applyFont="1" applyBorder="1" applyAlignment="1">
      <alignment horizontal="left"/>
    </xf>
    <xf numFmtId="0" fontId="92" fillId="5" borderId="4" xfId="0" applyFont="1" applyFill="1" applyBorder="1" applyAlignment="1">
      <alignment horizontal="left"/>
    </xf>
    <xf numFmtId="0" fontId="80" fillId="2" borderId="0" xfId="0" applyFont="1" applyFill="1"/>
    <xf numFmtId="0" fontId="74" fillId="20" borderId="19" xfId="0" applyFont="1" applyFill="1" applyBorder="1" applyAlignment="1">
      <alignment horizontal="justify" vertical="center" wrapText="1"/>
    </xf>
    <xf numFmtId="0" fontId="74" fillId="20" borderId="20" xfId="0" applyFont="1" applyFill="1" applyBorder="1" applyAlignment="1">
      <alignment horizontal="justify" vertical="center" wrapText="1"/>
    </xf>
    <xf numFmtId="0" fontId="74" fillId="12" borderId="22" xfId="0" applyFont="1" applyFill="1" applyBorder="1" applyAlignment="1">
      <alignment horizontal="justify" vertical="center" wrapText="1"/>
    </xf>
    <xf numFmtId="0" fontId="94" fillId="0" borderId="21" xfId="0" applyFont="1" applyBorder="1" applyAlignment="1">
      <alignment horizontal="justify" vertical="center" wrapText="1"/>
    </xf>
    <xf numFmtId="0" fontId="95" fillId="0" borderId="22" xfId="0" applyFont="1" applyBorder="1" applyAlignment="1">
      <alignment horizontal="justify" vertical="center" wrapText="1"/>
    </xf>
    <xf numFmtId="0" fontId="95" fillId="0" borderId="22" xfId="0" applyFont="1" applyBorder="1" applyAlignment="1">
      <alignment horizontal="center" vertical="center" wrapText="1"/>
    </xf>
    <xf numFmtId="0" fontId="95" fillId="0" borderId="22" xfId="0" applyFont="1" applyBorder="1" applyAlignment="1">
      <alignment vertical="top" wrapText="1"/>
    </xf>
    <xf numFmtId="0" fontId="74" fillId="12" borderId="22" xfId="0" applyFont="1" applyFill="1" applyBorder="1" applyAlignment="1">
      <alignment horizontal="center" vertical="center" wrapText="1"/>
    </xf>
    <xf numFmtId="0" fontId="70" fillId="0" borderId="22" xfId="0" applyFont="1" applyBorder="1" applyAlignment="1">
      <alignment horizontal="justify" vertical="center" wrapText="1"/>
    </xf>
    <xf numFmtId="0" fontId="70" fillId="0" borderId="22" xfId="0" applyFont="1" applyBorder="1" applyAlignment="1">
      <alignment horizontal="center" vertical="center" wrapText="1"/>
    </xf>
    <xf numFmtId="0" fontId="93" fillId="0" borderId="0" xfId="0" applyFont="1" applyAlignment="1">
      <alignment horizontal="left" vertical="center"/>
    </xf>
    <xf numFmtId="0" fontId="62" fillId="21" borderId="0" xfId="0" applyFont="1" applyFill="1" applyAlignment="1">
      <alignment wrapText="1"/>
    </xf>
    <xf numFmtId="0" fontId="77" fillId="21" borderId="0" xfId="0" applyFont="1" applyFill="1"/>
    <xf numFmtId="0" fontId="97" fillId="0" borderId="0" xfId="0" applyFont="1" applyAlignment="1">
      <alignment vertical="center"/>
    </xf>
    <xf numFmtId="0" fontId="75" fillId="0" borderId="0" xfId="0" applyFont="1" applyAlignment="1">
      <alignment horizontal="justify" vertical="center"/>
    </xf>
    <xf numFmtId="0" fontId="7" fillId="0" borderId="0" xfId="0" applyFont="1" applyAlignment="1">
      <alignment horizontal="justify" vertical="center"/>
    </xf>
    <xf numFmtId="0" fontId="98" fillId="0" borderId="0" xfId="0" applyFont="1" applyAlignment="1">
      <alignment vertical="center"/>
    </xf>
    <xf numFmtId="0" fontId="7" fillId="0" borderId="0" xfId="0" applyFont="1" applyAlignment="1">
      <alignment vertical="center"/>
    </xf>
    <xf numFmtId="0" fontId="99" fillId="0" borderId="0" xfId="0" applyFont="1" applyAlignment="1">
      <alignment vertical="center"/>
    </xf>
    <xf numFmtId="0" fontId="100" fillId="0" borderId="0" xfId="0" applyFont="1" applyAlignment="1">
      <alignment vertical="center"/>
    </xf>
    <xf numFmtId="0" fontId="102" fillId="8" borderId="0" xfId="0" applyFont="1" applyFill="1"/>
    <xf numFmtId="0" fontId="103" fillId="8" borderId="0" xfId="0" applyFont="1" applyFill="1"/>
    <xf numFmtId="0" fontId="74" fillId="20" borderId="20" xfId="0" applyFont="1" applyFill="1" applyBorder="1" applyAlignment="1">
      <alignment horizontal="left" vertical="center" wrapText="1"/>
    </xf>
    <xf numFmtId="0" fontId="74" fillId="20" borderId="20" xfId="0" applyFont="1" applyFill="1" applyBorder="1" applyAlignment="1">
      <alignment horizontal="center" vertical="center" wrapText="1"/>
    </xf>
    <xf numFmtId="0" fontId="89" fillId="0" borderId="0" xfId="0" applyFont="1"/>
    <xf numFmtId="0" fontId="7" fillId="9" borderId="0" xfId="0" applyFont="1" applyFill="1"/>
    <xf numFmtId="0" fontId="103" fillId="0" borderId="0" xfId="0" applyFont="1"/>
    <xf numFmtId="0" fontId="7" fillId="0" borderId="3" xfId="0" applyFont="1" applyBorder="1"/>
    <xf numFmtId="0" fontId="74" fillId="20" borderId="24" xfId="0" applyFont="1" applyFill="1" applyBorder="1" applyAlignment="1">
      <alignment horizontal="justify" vertical="center" wrapText="1"/>
    </xf>
    <xf numFmtId="0" fontId="104" fillId="0" borderId="0" xfId="0" applyFont="1" applyAlignment="1">
      <alignment horizontal="left" vertical="center"/>
    </xf>
    <xf numFmtId="0" fontId="49" fillId="0" borderId="14" xfId="5" applyBorder="1"/>
    <xf numFmtId="0" fontId="89" fillId="2" borderId="0" xfId="0" applyFont="1" applyFill="1"/>
    <xf numFmtId="0" fontId="106" fillId="22" borderId="0" xfId="0" applyFont="1" applyFill="1" applyAlignment="1">
      <alignment horizontal="center" vertical="center"/>
    </xf>
    <xf numFmtId="0" fontId="107" fillId="22" borderId="0" xfId="0" applyFont="1" applyFill="1" applyAlignment="1">
      <alignment horizontal="center" vertical="center"/>
    </xf>
    <xf numFmtId="0" fontId="39" fillId="23" borderId="0" xfId="0" applyFont="1" applyFill="1"/>
    <xf numFmtId="0" fontId="108" fillId="23" borderId="0" xfId="0" applyFont="1" applyFill="1"/>
    <xf numFmtId="0" fontId="0" fillId="23" borderId="0" xfId="0" applyFill="1"/>
    <xf numFmtId="0" fontId="109" fillId="24" borderId="0" xfId="0" applyFont="1" applyFill="1"/>
    <xf numFmtId="0" fontId="109" fillId="25" borderId="0" xfId="0" applyFont="1" applyFill="1"/>
    <xf numFmtId="0" fontId="109" fillId="24" borderId="0" xfId="0" applyFont="1" applyFill="1" applyAlignment="1">
      <alignment horizontal="center"/>
    </xf>
    <xf numFmtId="0" fontId="110" fillId="24" borderId="0" xfId="0" applyFont="1" applyFill="1"/>
    <xf numFmtId="0" fontId="108" fillId="24" borderId="0" xfId="0" applyFont="1" applyFill="1"/>
    <xf numFmtId="0" fontId="110" fillId="26" borderId="0" xfId="0" applyFont="1" applyFill="1"/>
    <xf numFmtId="0" fontId="108" fillId="26" borderId="0" xfId="0" applyFont="1" applyFill="1"/>
    <xf numFmtId="0" fontId="108" fillId="0" borderId="0" xfId="0" applyFont="1"/>
    <xf numFmtId="0" fontId="40" fillId="0" borderId="0" xfId="0" applyFont="1" applyAlignment="1">
      <alignment horizontal="center" vertical="center"/>
    </xf>
    <xf numFmtId="0" fontId="111" fillId="0" borderId="0" xfId="0" applyFont="1" applyAlignment="1">
      <alignment horizontal="center" vertical="center"/>
    </xf>
    <xf numFmtId="0" fontId="105" fillId="0" borderId="0" xfId="0" applyFont="1" applyAlignment="1">
      <alignment horizontal="center" vertical="center"/>
    </xf>
    <xf numFmtId="0" fontId="39" fillId="0" borderId="36" xfId="0" applyFont="1" applyBorder="1" applyAlignment="1">
      <alignment horizontal="center" vertical="center"/>
    </xf>
    <xf numFmtId="0" fontId="39" fillId="0" borderId="37" xfId="0" applyFont="1" applyBorder="1" applyAlignment="1">
      <alignment horizontal="center" vertical="center"/>
    </xf>
    <xf numFmtId="0" fontId="40" fillId="0" borderId="0" xfId="0" applyFont="1"/>
    <xf numFmtId="0" fontId="39" fillId="0" borderId="38" xfId="0" applyFont="1" applyBorder="1" applyAlignment="1">
      <alignment horizontal="center" vertical="center"/>
    </xf>
    <xf numFmtId="0" fontId="39" fillId="0" borderId="39" xfId="0" applyFont="1" applyBorder="1" applyAlignment="1">
      <alignment horizontal="center" vertical="center"/>
    </xf>
    <xf numFmtId="0" fontId="109" fillId="26" borderId="0" xfId="0" applyFont="1" applyFill="1"/>
    <xf numFmtId="0" fontId="112" fillId="2" borderId="40" xfId="0" applyFont="1" applyFill="1" applyBorder="1" applyAlignment="1">
      <alignment horizontal="center" vertical="center"/>
    </xf>
    <xf numFmtId="0" fontId="108" fillId="0" borderId="36" xfId="0" applyFont="1" applyBorder="1" applyAlignment="1">
      <alignment horizontal="center" vertical="center"/>
    </xf>
    <xf numFmtId="0" fontId="39" fillId="0" borderId="41" xfId="0" applyFont="1" applyBorder="1" applyAlignment="1">
      <alignment horizontal="center" vertical="center"/>
    </xf>
    <xf numFmtId="0" fontId="39" fillId="0" borderId="42" xfId="0" applyFont="1" applyBorder="1" applyAlignment="1">
      <alignment horizontal="center" vertical="center"/>
    </xf>
    <xf numFmtId="0" fontId="39" fillId="0" borderId="40" xfId="0" applyFont="1" applyBorder="1" applyAlignment="1">
      <alignment horizontal="center" vertical="center" indent="1"/>
    </xf>
    <xf numFmtId="0" fontId="39" fillId="0" borderId="36" xfId="0" applyFont="1" applyBorder="1" applyAlignment="1">
      <alignment horizontal="center" vertical="center" indent="1"/>
    </xf>
    <xf numFmtId="0" fontId="39" fillId="0" borderId="37" xfId="0" applyFont="1" applyBorder="1" applyAlignment="1">
      <alignment horizontal="center" vertical="center" indent="1"/>
    </xf>
    <xf numFmtId="0" fontId="108" fillId="0" borderId="36" xfId="0" applyFont="1" applyBorder="1" applyAlignment="1">
      <alignment horizontal="center" vertical="center" indent="1"/>
    </xf>
    <xf numFmtId="0" fontId="112" fillId="2" borderId="36" xfId="0" applyFont="1" applyFill="1" applyBorder="1" applyAlignment="1">
      <alignment horizontal="center" vertical="center"/>
    </xf>
    <xf numFmtId="0" fontId="108" fillId="0" borderId="41" xfId="0" applyFont="1" applyBorder="1" applyAlignment="1">
      <alignment horizontal="center" vertical="center"/>
    </xf>
    <xf numFmtId="0" fontId="108" fillId="0" borderId="42" xfId="0" applyFont="1" applyBorder="1" applyAlignment="1">
      <alignment horizontal="center" vertical="center"/>
    </xf>
    <xf numFmtId="0" fontId="39" fillId="0" borderId="42" xfId="0" applyFont="1" applyBorder="1" applyAlignment="1">
      <alignment horizontal="center" vertical="center" indent="1"/>
    </xf>
    <xf numFmtId="0" fontId="39" fillId="0" borderId="41" xfId="0" applyFont="1" applyBorder="1" applyAlignment="1">
      <alignment horizontal="center" vertical="center" indent="1"/>
    </xf>
    <xf numFmtId="0" fontId="108" fillId="0" borderId="37" xfId="0" applyFont="1" applyBorder="1" applyAlignment="1">
      <alignment horizontal="center" vertical="center"/>
    </xf>
    <xf numFmtId="0" fontId="108" fillId="0" borderId="38" xfId="0" applyFont="1" applyBorder="1" applyAlignment="1">
      <alignment horizontal="center" vertical="center" indent="1"/>
    </xf>
    <xf numFmtId="0" fontId="108" fillId="0" borderId="39" xfId="0" applyFont="1" applyBorder="1" applyAlignment="1">
      <alignment horizontal="center"/>
    </xf>
    <xf numFmtId="0" fontId="108" fillId="0" borderId="36" xfId="0" applyFont="1" applyBorder="1"/>
    <xf numFmtId="0" fontId="39" fillId="0" borderId="38" xfId="0" applyFont="1" applyBorder="1" applyAlignment="1">
      <alignment horizontal="center" vertical="center" indent="1"/>
    </xf>
    <xf numFmtId="0" fontId="39" fillId="0" borderId="39" xfId="0" applyFont="1" applyBorder="1" applyAlignment="1">
      <alignment horizontal="center" vertical="center" indent="1"/>
    </xf>
    <xf numFmtId="0" fontId="39" fillId="0" borderId="43" xfId="0" applyFont="1" applyBorder="1" applyAlignment="1">
      <alignment horizontal="center" vertical="center" indent="1"/>
    </xf>
    <xf numFmtId="0" fontId="108" fillId="26" borderId="0" xfId="0" applyFont="1" applyFill="1" applyAlignment="1">
      <alignment horizontal="center" vertical="center"/>
    </xf>
    <xf numFmtId="0" fontId="39" fillId="0" borderId="0" xfId="0" applyFont="1" applyAlignment="1">
      <alignment vertical="center"/>
    </xf>
    <xf numFmtId="0" fontId="39" fillId="0" borderId="43" xfId="0" applyFont="1" applyBorder="1" applyAlignment="1">
      <alignment horizontal="center" vertical="center"/>
    </xf>
    <xf numFmtId="0" fontId="40" fillId="26" borderId="0" xfId="0" applyFont="1" applyFill="1" applyAlignment="1">
      <alignment horizontal="center"/>
    </xf>
    <xf numFmtId="0" fontId="39" fillId="26" borderId="0" xfId="0" applyFont="1" applyFill="1" applyAlignment="1">
      <alignment horizontal="center"/>
    </xf>
    <xf numFmtId="0" fontId="39" fillId="26" borderId="0" xfId="0" applyFont="1" applyFill="1"/>
    <xf numFmtId="0" fontId="39" fillId="26" borderId="0" xfId="0" applyFont="1" applyFill="1" applyAlignment="1">
      <alignment horizontal="center" vertical="center"/>
    </xf>
    <xf numFmtId="0" fontId="40" fillId="26" borderId="0" xfId="0" applyFont="1" applyFill="1" applyAlignment="1">
      <alignment horizontal="center" vertical="center"/>
    </xf>
    <xf numFmtId="0" fontId="40" fillId="2" borderId="0" xfId="0" applyFont="1" applyFill="1"/>
    <xf numFmtId="0" fontId="39" fillId="0" borderId="0" xfId="0" applyFont="1" applyAlignment="1">
      <alignment horizontal="center" vertical="center"/>
    </xf>
    <xf numFmtId="0" fontId="105" fillId="2" borderId="0" xfId="0" applyFont="1" applyFill="1"/>
    <xf numFmtId="0" fontId="40" fillId="26" borderId="0" xfId="0" applyFont="1" applyFill="1"/>
    <xf numFmtId="0" fontId="40" fillId="26" borderId="44" xfId="0" applyFont="1" applyFill="1" applyBorder="1" applyAlignment="1">
      <alignment horizontal="center" vertical="center"/>
    </xf>
    <xf numFmtId="0" fontId="39" fillId="0" borderId="38" xfId="0" applyFont="1" applyBorder="1" applyAlignment="1">
      <alignment horizontal="center"/>
    </xf>
    <xf numFmtId="0" fontId="39" fillId="0" borderId="38" xfId="0" applyFont="1" applyBorder="1"/>
    <xf numFmtId="0" fontId="113" fillId="0" borderId="0" xfId="0" applyFont="1"/>
    <xf numFmtId="0" fontId="114" fillId="0" borderId="0" xfId="0" applyFont="1"/>
    <xf numFmtId="0" fontId="115" fillId="9" borderId="0" xfId="0" applyFont="1" applyFill="1"/>
    <xf numFmtId="0" fontId="7" fillId="10" borderId="4" xfId="0" applyFont="1" applyFill="1" applyBorder="1"/>
    <xf numFmtId="0" fontId="7" fillId="10" borderId="7" xfId="0" applyFont="1" applyFill="1" applyBorder="1"/>
    <xf numFmtId="0" fontId="7" fillId="10" borderId="0" xfId="0" applyFont="1" applyFill="1"/>
    <xf numFmtId="0" fontId="7" fillId="10" borderId="9" xfId="0" applyFont="1" applyFill="1" applyBorder="1"/>
    <xf numFmtId="0" fontId="116" fillId="0" borderId="0" xfId="0" applyFont="1" applyAlignment="1">
      <alignment horizontal="justify" vertical="center"/>
    </xf>
    <xf numFmtId="0" fontId="72" fillId="0" borderId="0" xfId="0" applyFont="1" applyAlignment="1">
      <alignment horizontal="justify" vertical="center"/>
    </xf>
    <xf numFmtId="0" fontId="117" fillId="27" borderId="2" xfId="0" applyFont="1" applyFill="1" applyBorder="1" applyAlignment="1">
      <alignment vertical="center" wrapText="1"/>
    </xf>
    <xf numFmtId="0" fontId="118" fillId="0" borderId="14" xfId="0" applyFont="1" applyBorder="1" applyAlignment="1">
      <alignment horizontal="justify" vertical="center" wrapText="1"/>
    </xf>
    <xf numFmtId="0" fontId="117" fillId="27" borderId="12" xfId="0" applyFont="1" applyFill="1" applyBorder="1" applyAlignment="1">
      <alignment vertical="center" wrapText="1"/>
    </xf>
    <xf numFmtId="0" fontId="72" fillId="0" borderId="11" xfId="0" applyFont="1" applyBorder="1" applyAlignment="1">
      <alignment vertical="center" wrapText="1"/>
    </xf>
    <xf numFmtId="0" fontId="116" fillId="0" borderId="0" xfId="0" applyFont="1" applyAlignment="1">
      <alignment horizontal="center" vertical="center"/>
    </xf>
    <xf numFmtId="0" fontId="62" fillId="4" borderId="0" xfId="0" applyFont="1" applyFill="1"/>
    <xf numFmtId="0" fontId="116" fillId="0" borderId="10" xfId="0" applyFont="1" applyBorder="1" applyAlignment="1">
      <alignment horizontal="center" vertical="center"/>
    </xf>
    <xf numFmtId="0" fontId="74" fillId="27" borderId="2" xfId="0" applyFont="1" applyFill="1" applyBorder="1" applyAlignment="1">
      <alignment vertical="center" wrapText="1"/>
    </xf>
    <xf numFmtId="0" fontId="119" fillId="0" borderId="14" xfId="0" applyFont="1" applyBorder="1" applyAlignment="1">
      <alignment vertical="center" wrapText="1"/>
    </xf>
    <xf numFmtId="0" fontId="74" fillId="27" borderId="45" xfId="0" applyFont="1" applyFill="1" applyBorder="1" applyAlignment="1">
      <alignment vertical="center" wrapText="1"/>
    </xf>
    <xf numFmtId="0" fontId="74" fillId="27" borderId="13" xfId="0" applyFont="1" applyFill="1" applyBorder="1" applyAlignment="1">
      <alignment vertical="center" wrapText="1"/>
    </xf>
    <xf numFmtId="0" fontId="74" fillId="27" borderId="12" xfId="0" applyFont="1" applyFill="1" applyBorder="1" applyAlignment="1">
      <alignment vertical="center" wrapText="1"/>
    </xf>
    <xf numFmtId="0" fontId="72" fillId="0" borderId="0" xfId="0" applyFont="1"/>
    <xf numFmtId="0" fontId="72" fillId="0" borderId="0" xfId="0" applyFont="1" applyAlignment="1">
      <alignment vertical="center"/>
    </xf>
    <xf numFmtId="0" fontId="72" fillId="0" borderId="0" xfId="0" applyFont="1" applyAlignment="1">
      <alignment horizontal="left" vertical="center" indent="1"/>
    </xf>
    <xf numFmtId="0" fontId="116" fillId="0" borderId="0" xfId="0" applyFont="1" applyAlignment="1">
      <alignment vertical="center"/>
    </xf>
    <xf numFmtId="0" fontId="0" fillId="0" borderId="2" xfId="0" applyBorder="1"/>
    <xf numFmtId="0" fontId="122" fillId="0" borderId="0" xfId="0" applyFont="1"/>
    <xf numFmtId="0" fontId="123" fillId="0" borderId="0" xfId="0" applyFont="1"/>
    <xf numFmtId="0" fontId="42" fillId="28" borderId="0" xfId="0" applyFont="1" applyFill="1"/>
    <xf numFmtId="0" fontId="34" fillId="6" borderId="0" xfId="0" applyFont="1" applyFill="1" applyAlignment="1">
      <alignment horizontal="left"/>
    </xf>
    <xf numFmtId="0" fontId="23" fillId="0" borderId="0" xfId="0" applyFont="1" applyAlignment="1">
      <alignment horizontal="center"/>
    </xf>
    <xf numFmtId="0" fontId="22" fillId="0" borderId="0" xfId="0" applyFont="1" applyAlignment="1">
      <alignment horizontal="left"/>
    </xf>
    <xf numFmtId="0" fontId="42" fillId="28" borderId="0" xfId="0" applyFont="1" applyFill="1" applyAlignment="1">
      <alignment horizontal="left"/>
    </xf>
    <xf numFmtId="3" fontId="12" fillId="7" borderId="0" xfId="0" applyNumberFormat="1" applyFont="1" applyFill="1" applyAlignment="1">
      <alignment horizontal="left" wrapText="1"/>
    </xf>
    <xf numFmtId="0" fontId="11" fillId="0" borderId="0" xfId="0" applyFont="1" applyAlignment="1">
      <alignment horizontal="left"/>
    </xf>
    <xf numFmtId="43" fontId="7" fillId="0" borderId="5" xfId="6" applyFont="1" applyBorder="1" applyAlignment="1">
      <alignment horizontal="center"/>
    </xf>
    <xf numFmtId="43" fontId="7" fillId="0" borderId="10" xfId="6" applyFont="1" applyBorder="1" applyAlignment="1">
      <alignment horizontal="center"/>
    </xf>
    <xf numFmtId="43" fontId="0" fillId="0" borderId="8" xfId="6" applyFont="1" applyBorder="1"/>
    <xf numFmtId="43" fontId="51" fillId="0" borderId="15" xfId="6" applyFont="1" applyBorder="1"/>
    <xf numFmtId="43" fontId="51" fillId="0" borderId="14" xfId="6" applyFont="1" applyBorder="1"/>
    <xf numFmtId="0" fontId="42" fillId="8" borderId="5" xfId="6" applyNumberFormat="1" applyFont="1" applyFill="1" applyBorder="1"/>
    <xf numFmtId="43" fontId="30" fillId="0" borderId="18" xfId="6" applyFont="1" applyBorder="1" applyAlignment="1">
      <alignment horizontal="center"/>
    </xf>
    <xf numFmtId="43" fontId="22" fillId="0" borderId="32" xfId="6" applyFont="1" applyBorder="1" applyAlignment="1">
      <alignment horizontal="center"/>
    </xf>
    <xf numFmtId="43" fontId="51" fillId="0" borderId="0" xfId="6" applyFont="1"/>
    <xf numFmtId="0" fontId="0" fillId="0" borderId="18" xfId="0" applyBorder="1"/>
    <xf numFmtId="43" fontId="30" fillId="0" borderId="46" xfId="6" applyFont="1" applyBorder="1" applyAlignment="1">
      <alignment horizontal="center"/>
    </xf>
    <xf numFmtId="43" fontId="22" fillId="0" borderId="47" xfId="6" applyFont="1" applyBorder="1" applyAlignment="1">
      <alignment horizontal="center"/>
    </xf>
    <xf numFmtId="0" fontId="0" fillId="0" borderId="18" xfId="0" applyBorder="1" applyAlignment="1">
      <alignment horizontal="center"/>
    </xf>
    <xf numFmtId="43" fontId="80" fillId="0" borderId="18" xfId="6" applyFont="1" applyBorder="1"/>
    <xf numFmtId="43" fontId="80" fillId="0" borderId="18" xfId="6" applyFont="1" applyBorder="1" applyAlignment="1">
      <alignment horizontal="center"/>
    </xf>
    <xf numFmtId="0" fontId="0" fillId="0" borderId="31" xfId="0" applyBorder="1"/>
    <xf numFmtId="43" fontId="80" fillId="0" borderId="46" xfId="6" applyFont="1" applyBorder="1" applyAlignment="1">
      <alignment horizontal="center"/>
    </xf>
    <xf numFmtId="0" fontId="0" fillId="0" borderId="29" xfId="0" applyBorder="1"/>
    <xf numFmtId="0" fontId="0" fillId="0" borderId="32" xfId="0" applyBorder="1"/>
    <xf numFmtId="0" fontId="0" fillId="0" borderId="32" xfId="0" applyBorder="1" applyAlignment="1">
      <alignment horizontal="center"/>
    </xf>
    <xf numFmtId="43" fontId="80" fillId="0" borderId="32" xfId="6" applyFont="1" applyBorder="1"/>
    <xf numFmtId="43" fontId="80" fillId="0" borderId="32" xfId="6" applyFont="1" applyBorder="1" applyAlignment="1">
      <alignment horizontal="center"/>
    </xf>
    <xf numFmtId="43" fontId="80" fillId="0" borderId="47" xfId="6" applyFont="1" applyBorder="1" applyAlignment="1">
      <alignment horizontal="center"/>
    </xf>
    <xf numFmtId="43" fontId="7" fillId="0" borderId="0" xfId="6" applyFont="1" applyBorder="1" applyAlignment="1">
      <alignment horizontal="center"/>
    </xf>
    <xf numFmtId="0" fontId="7" fillId="10" borderId="15" xfId="0" applyFont="1" applyFill="1" applyBorder="1" applyAlignment="1">
      <alignment horizontal="center" vertical="center"/>
    </xf>
    <xf numFmtId="43" fontId="63" fillId="0" borderId="15" xfId="6" applyFont="1" applyBorder="1" applyAlignment="1">
      <alignment horizontal="center"/>
    </xf>
    <xf numFmtId="43" fontId="7" fillId="0" borderId="15" xfId="6" applyFont="1" applyBorder="1" applyAlignment="1">
      <alignment horizontal="center"/>
    </xf>
    <xf numFmtId="0" fontId="7" fillId="0" borderId="14" xfId="0" applyFont="1" applyBorder="1" applyAlignment="1">
      <alignment horizontal="center"/>
    </xf>
    <xf numFmtId="43" fontId="63" fillId="0" borderId="10" xfId="6" applyFont="1" applyBorder="1" applyAlignment="1">
      <alignment horizontal="center"/>
    </xf>
    <xf numFmtId="43" fontId="42" fillId="8" borderId="0" xfId="0" applyNumberFormat="1" applyFont="1" applyFill="1" applyAlignment="1">
      <alignment horizontal="center"/>
    </xf>
    <xf numFmtId="43" fontId="42" fillId="8" borderId="0" xfId="6" applyFont="1" applyFill="1" applyAlignment="1">
      <alignment horizontal="center"/>
    </xf>
    <xf numFmtId="43" fontId="44" fillId="0" borderId="0" xfId="6" applyFont="1"/>
    <xf numFmtId="0" fontId="0" fillId="8" borderId="0" xfId="0" applyFill="1"/>
    <xf numFmtId="43" fontId="0" fillId="0" borderId="0" xfId="6" applyFont="1" applyBorder="1"/>
    <xf numFmtId="0" fontId="42" fillId="8" borderId="6" xfId="6" applyNumberFormat="1" applyFont="1" applyFill="1" applyBorder="1"/>
    <xf numFmtId="43" fontId="0" fillId="0" borderId="7" xfId="6" applyFont="1" applyBorder="1"/>
    <xf numFmtId="43" fontId="51" fillId="0" borderId="16" xfId="6" applyFont="1" applyBorder="1" applyAlignment="1">
      <alignment horizontal="left" wrapText="1"/>
    </xf>
    <xf numFmtId="0" fontId="88" fillId="9" borderId="22" xfId="0" applyFont="1" applyFill="1" applyBorder="1" applyAlignment="1">
      <alignment horizontal="center" vertical="center" wrapText="1"/>
    </xf>
    <xf numFmtId="3" fontId="88" fillId="9" borderId="22" xfId="0" applyNumberFormat="1" applyFont="1" applyFill="1" applyBorder="1" applyAlignment="1">
      <alignment horizontal="center" vertical="center" wrapText="1"/>
    </xf>
    <xf numFmtId="0" fontId="76" fillId="9" borderId="22" xfId="0" applyFont="1" applyFill="1" applyBorder="1" applyAlignment="1">
      <alignment horizontal="justify" vertical="center" wrapText="1"/>
    </xf>
    <xf numFmtId="0" fontId="124" fillId="29" borderId="2" xfId="0" applyFont="1" applyFill="1" applyBorder="1" applyAlignment="1">
      <alignment horizontal="center" vertical="center" wrapText="1"/>
    </xf>
    <xf numFmtId="0" fontId="124" fillId="29" borderId="14" xfId="0" applyFont="1" applyFill="1" applyBorder="1" applyAlignment="1">
      <alignment horizontal="center" vertical="center" wrapText="1"/>
    </xf>
    <xf numFmtId="0" fontId="124" fillId="20" borderId="12" xfId="0" applyFont="1" applyFill="1" applyBorder="1" applyAlignment="1">
      <alignment horizontal="center" vertical="center" wrapText="1"/>
    </xf>
    <xf numFmtId="0" fontId="124" fillId="20" borderId="11" xfId="0" applyFont="1" applyFill="1" applyBorder="1" applyAlignment="1">
      <alignment horizontal="center" vertical="center" wrapText="1"/>
    </xf>
    <xf numFmtId="0" fontId="124" fillId="20" borderId="12" xfId="0" applyFont="1" applyFill="1" applyBorder="1" applyAlignment="1">
      <alignment vertical="center" wrapText="1"/>
    </xf>
    <xf numFmtId="4" fontId="126" fillId="2" borderId="11" xfId="0" applyNumberFormat="1" applyFont="1" applyFill="1" applyBorder="1" applyAlignment="1">
      <alignment horizontal="center" vertical="center" wrapText="1"/>
    </xf>
    <xf numFmtId="0" fontId="124" fillId="29" borderId="8" xfId="0" applyFont="1" applyFill="1" applyBorder="1" applyAlignment="1">
      <alignment horizontal="center" vertical="center" wrapText="1"/>
    </xf>
    <xf numFmtId="0" fontId="31" fillId="5" borderId="1" xfId="0" applyFont="1" applyFill="1" applyBorder="1" applyAlignment="1">
      <alignment horizontal="left"/>
    </xf>
    <xf numFmtId="0" fontId="31" fillId="5" borderId="0" xfId="0" applyFont="1" applyFill="1" applyAlignment="1">
      <alignment horizontal="left"/>
    </xf>
    <xf numFmtId="0" fontId="31" fillId="5" borderId="1" xfId="0" applyFont="1" applyFill="1" applyBorder="1" applyAlignment="1">
      <alignment horizontal="center" vertical="center"/>
    </xf>
    <xf numFmtId="0" fontId="31" fillId="5" borderId="0" xfId="0" applyFont="1" applyFill="1" applyAlignment="1">
      <alignment horizontal="center" vertical="center"/>
    </xf>
    <xf numFmtId="0" fontId="30" fillId="4" borderId="0" xfId="0" applyFont="1" applyFill="1" applyAlignment="1">
      <alignment vertical="top" wrapText="1"/>
    </xf>
    <xf numFmtId="0" fontId="23" fillId="5" borderId="0" xfId="0" applyFont="1" applyFill="1" applyAlignment="1">
      <alignment horizontal="center"/>
    </xf>
    <xf numFmtId="0" fontId="22" fillId="4" borderId="0" xfId="0" applyFont="1" applyFill="1" applyAlignment="1">
      <alignment vertical="top" wrapText="1"/>
    </xf>
    <xf numFmtId="0" fontId="7" fillId="0" borderId="5" xfId="0" applyFont="1" applyBorder="1" applyAlignment="1">
      <alignment horizontal="center" vertical="center" textRotation="90" wrapText="1"/>
    </xf>
    <xf numFmtId="0" fontId="7" fillId="0" borderId="0" xfId="0" applyFont="1" applyAlignment="1">
      <alignment horizontal="center" vertical="center" textRotation="90" wrapText="1"/>
    </xf>
    <xf numFmtId="0" fontId="7" fillId="0" borderId="4"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9" xfId="0" applyFont="1" applyBorder="1" applyAlignment="1">
      <alignment horizontal="center" vertical="center" textRotation="90" wrapText="1"/>
    </xf>
    <xf numFmtId="0" fontId="7" fillId="0" borderId="10" xfId="0" applyFont="1" applyBorder="1" applyAlignment="1">
      <alignment horizontal="center" vertical="center" textRotation="90" wrapText="1"/>
    </xf>
    <xf numFmtId="0" fontId="23" fillId="5" borderId="10" xfId="0" applyFont="1" applyFill="1" applyBorder="1" applyAlignment="1">
      <alignment horizontal="center"/>
    </xf>
    <xf numFmtId="0" fontId="53" fillId="0" borderId="5" xfId="0" applyFont="1" applyBorder="1" applyAlignment="1">
      <alignment horizontal="left" vertical="center" wrapText="1"/>
    </xf>
    <xf numFmtId="0" fontId="53" fillId="0" borderId="0" xfId="0" applyFont="1" applyAlignment="1">
      <alignment horizontal="left" vertical="center" wrapText="1"/>
    </xf>
    <xf numFmtId="0" fontId="53" fillId="0" borderId="10" xfId="0" applyFont="1" applyBorder="1" applyAlignment="1">
      <alignment horizontal="left" vertical="center" wrapText="1"/>
    </xf>
    <xf numFmtId="0" fontId="54" fillId="0" borderId="5" xfId="0" applyFont="1" applyBorder="1" applyAlignment="1">
      <alignment horizontal="left" vertical="center" wrapText="1"/>
    </xf>
    <xf numFmtId="0" fontId="54" fillId="0" borderId="0" xfId="0" applyFont="1" applyAlignment="1">
      <alignment horizontal="left" vertical="center" wrapText="1"/>
    </xf>
    <xf numFmtId="0" fontId="54" fillId="0" borderId="10" xfId="0" applyFont="1" applyBorder="1" applyAlignment="1">
      <alignment horizontal="left" vertical="center" wrapText="1"/>
    </xf>
    <xf numFmtId="0" fontId="53" fillId="0" borderId="5" xfId="0" applyFont="1" applyBorder="1" applyAlignment="1">
      <alignment horizontal="center" vertical="center" wrapText="1"/>
    </xf>
    <xf numFmtId="0" fontId="53" fillId="0" borderId="0" xfId="0" applyFont="1" applyAlignment="1">
      <alignment horizontal="center" vertical="center" wrapText="1"/>
    </xf>
    <xf numFmtId="0" fontId="53" fillId="0" borderId="10" xfId="0" applyFont="1" applyBorder="1" applyAlignment="1">
      <alignment horizontal="center" vertical="center" wrapText="1"/>
    </xf>
    <xf numFmtId="0" fontId="74" fillId="12" borderId="25" xfId="0" applyFont="1" applyFill="1" applyBorder="1" applyAlignment="1">
      <alignment horizontal="justify" vertical="center" wrapText="1"/>
    </xf>
    <xf numFmtId="0" fontId="74" fillId="12" borderId="20" xfId="0" applyFont="1" applyFill="1" applyBorder="1" applyAlignment="1">
      <alignment horizontal="justify" vertical="center" wrapText="1"/>
    </xf>
    <xf numFmtId="0" fontId="96" fillId="12" borderId="25" xfId="0" applyFont="1" applyFill="1" applyBorder="1" applyAlignment="1">
      <alignment horizontal="justify" vertical="center" wrapText="1"/>
    </xf>
    <xf numFmtId="0" fontId="96" fillId="12" borderId="20" xfId="0" applyFont="1" applyFill="1" applyBorder="1" applyAlignment="1">
      <alignment horizontal="justify" vertical="center" wrapText="1"/>
    </xf>
    <xf numFmtId="0" fontId="95" fillId="0" borderId="26" xfId="0" applyFont="1" applyBorder="1" applyAlignment="1">
      <alignment horizontal="justify" vertical="center" wrapText="1"/>
    </xf>
    <xf numFmtId="0" fontId="95" fillId="0" borderId="21" xfId="0" applyFont="1" applyBorder="1" applyAlignment="1">
      <alignment horizontal="justify" vertical="center" wrapText="1"/>
    </xf>
    <xf numFmtId="0" fontId="94" fillId="0" borderId="26" xfId="0" applyFont="1" applyBorder="1" applyAlignment="1">
      <alignment horizontal="justify" vertical="center" wrapText="1"/>
    </xf>
    <xf numFmtId="0" fontId="94" fillId="0" borderId="21" xfId="0" applyFont="1" applyBorder="1" applyAlignment="1">
      <alignment horizontal="justify" vertical="center" wrapText="1"/>
    </xf>
    <xf numFmtId="0" fontId="95" fillId="0" borderId="26" xfId="0" applyFont="1" applyBorder="1" applyAlignment="1">
      <alignment horizontal="center" vertical="center" wrapText="1"/>
    </xf>
    <xf numFmtId="0" fontId="95" fillId="0" borderId="21" xfId="0" applyFont="1" applyBorder="1" applyAlignment="1">
      <alignment horizontal="center" vertical="center" wrapText="1"/>
    </xf>
    <xf numFmtId="0" fontId="116" fillId="0" borderId="0" xfId="0" applyFont="1" applyAlignment="1">
      <alignment horizontal="center" vertical="center"/>
    </xf>
    <xf numFmtId="0" fontId="74" fillId="27" borderId="13" xfId="0" applyFont="1" applyFill="1" applyBorder="1" applyAlignment="1">
      <alignment vertical="center" wrapText="1"/>
    </xf>
    <xf numFmtId="0" fontId="74" fillId="27" borderId="12" xfId="0" applyFont="1" applyFill="1" applyBorder="1" applyAlignment="1">
      <alignment vertical="center" wrapText="1"/>
    </xf>
    <xf numFmtId="0" fontId="120" fillId="0" borderId="13" xfId="0" applyFont="1" applyBorder="1" applyAlignment="1">
      <alignment vertical="center" wrapText="1"/>
    </xf>
    <xf numFmtId="0" fontId="120" fillId="0" borderId="12" xfId="0" applyFont="1" applyBorder="1" applyAlignment="1">
      <alignment vertical="center" wrapText="1"/>
    </xf>
    <xf numFmtId="0" fontId="74" fillId="27" borderId="45" xfId="0" applyFont="1" applyFill="1" applyBorder="1" applyAlignment="1">
      <alignment vertical="center" wrapText="1"/>
    </xf>
    <xf numFmtId="0" fontId="49" fillId="0" borderId="13" xfId="5" applyBorder="1" applyAlignment="1">
      <alignment horizontal="justify" vertical="center" wrapText="1"/>
    </xf>
    <xf numFmtId="0" fontId="49" fillId="0" borderId="45" xfId="5" applyBorder="1" applyAlignment="1">
      <alignment horizontal="justify" vertical="center" wrapText="1"/>
    </xf>
    <xf numFmtId="0" fontId="49" fillId="0" borderId="12" xfId="5" applyBorder="1" applyAlignment="1">
      <alignment horizontal="justify" vertical="center" wrapText="1"/>
    </xf>
    <xf numFmtId="0" fontId="117" fillId="27" borderId="13" xfId="0" applyFont="1" applyFill="1" applyBorder="1" applyAlignment="1">
      <alignment vertical="center" wrapText="1"/>
    </xf>
    <xf numFmtId="0" fontId="117" fillId="27" borderId="12" xfId="0" applyFont="1" applyFill="1" applyBorder="1" applyAlignment="1">
      <alignment vertical="center" wrapText="1"/>
    </xf>
    <xf numFmtId="0" fontId="49" fillId="0" borderId="13" xfId="5" applyBorder="1" applyAlignment="1">
      <alignment vertical="center" wrapText="1"/>
    </xf>
    <xf numFmtId="0" fontId="49" fillId="0" borderId="12" xfId="5" applyBorder="1" applyAlignment="1">
      <alignment vertical="center" wrapText="1"/>
    </xf>
    <xf numFmtId="0" fontId="120" fillId="0" borderId="13" xfId="0" applyFont="1" applyBorder="1" applyAlignment="1">
      <alignment horizontal="justify" vertical="center" wrapText="1"/>
    </xf>
    <xf numFmtId="0" fontId="120" fillId="0" borderId="12" xfId="0" applyFont="1" applyBorder="1" applyAlignment="1">
      <alignment horizontal="justify" vertical="center" wrapText="1"/>
    </xf>
    <xf numFmtId="0" fontId="42" fillId="8" borderId="0" xfId="0" applyFont="1" applyFill="1" applyAlignment="1">
      <alignment horizontal="center"/>
    </xf>
    <xf numFmtId="0" fontId="62" fillId="12" borderId="25" xfId="0" applyFont="1" applyFill="1" applyBorder="1" applyAlignment="1">
      <alignment vertical="center" wrapText="1"/>
    </xf>
    <xf numFmtId="0" fontId="62" fillId="12" borderId="33" xfId="0" applyFont="1" applyFill="1" applyBorder="1" applyAlignment="1">
      <alignment vertical="center" wrapText="1"/>
    </xf>
    <xf numFmtId="0" fontId="62" fillId="12" borderId="20" xfId="0" applyFont="1" applyFill="1" applyBorder="1" applyAlignment="1">
      <alignment vertical="center" wrapText="1"/>
    </xf>
    <xf numFmtId="0" fontId="62" fillId="12" borderId="25" xfId="0" applyFont="1" applyFill="1" applyBorder="1" applyAlignment="1">
      <alignment horizontal="right" vertical="center" wrapText="1"/>
    </xf>
    <xf numFmtId="0" fontId="75" fillId="12" borderId="20" xfId="0" applyFont="1" applyFill="1" applyBorder="1" applyAlignment="1">
      <alignment horizontal="right" vertical="center" wrapText="1"/>
    </xf>
    <xf numFmtId="0" fontId="74" fillId="12" borderId="25" xfId="0" applyFont="1" applyFill="1" applyBorder="1" applyAlignment="1">
      <alignment horizontal="center" vertical="center" wrapText="1"/>
    </xf>
    <xf numFmtId="0" fontId="74" fillId="12" borderId="33" xfId="0" applyFont="1" applyFill="1" applyBorder="1" applyAlignment="1">
      <alignment horizontal="center" vertical="center" wrapText="1"/>
    </xf>
    <xf numFmtId="0" fontId="74" fillId="12" borderId="20" xfId="0" applyFont="1" applyFill="1" applyBorder="1" applyAlignment="1">
      <alignment horizontal="center" vertical="center" wrapText="1"/>
    </xf>
    <xf numFmtId="0" fontId="82" fillId="19" borderId="26" xfId="0" applyFont="1" applyFill="1" applyBorder="1" applyAlignment="1">
      <alignment horizontal="justify" vertical="center" wrapText="1"/>
    </xf>
    <xf numFmtId="0" fontId="82" fillId="19" borderId="23" xfId="0" applyFont="1" applyFill="1" applyBorder="1" applyAlignment="1">
      <alignment horizontal="justify" vertical="center" wrapText="1"/>
    </xf>
    <xf numFmtId="0" fontId="82" fillId="19" borderId="21" xfId="0" applyFont="1" applyFill="1" applyBorder="1" applyAlignment="1">
      <alignment horizontal="justify" vertical="center" wrapText="1"/>
    </xf>
    <xf numFmtId="0" fontId="82" fillId="17" borderId="26" xfId="0" applyFont="1" applyFill="1" applyBorder="1" applyAlignment="1">
      <alignment horizontal="justify" vertical="center" wrapText="1"/>
    </xf>
    <xf numFmtId="0" fontId="82" fillId="17" borderId="21" xfId="0" applyFont="1" applyFill="1" applyBorder="1" applyAlignment="1">
      <alignment horizontal="justify" vertical="center" wrapText="1"/>
    </xf>
    <xf numFmtId="0" fontId="82" fillId="18" borderId="26" xfId="0" applyFont="1" applyFill="1" applyBorder="1" applyAlignment="1">
      <alignment horizontal="justify" vertical="center" wrapText="1"/>
    </xf>
    <xf numFmtId="0" fontId="82" fillId="18" borderId="23" xfId="0" applyFont="1" applyFill="1" applyBorder="1" applyAlignment="1">
      <alignment horizontal="justify" vertical="center" wrapText="1"/>
    </xf>
    <xf numFmtId="0" fontId="82" fillId="18" borderId="21" xfId="0" applyFont="1" applyFill="1" applyBorder="1" applyAlignment="1">
      <alignment horizontal="justify" vertical="center" wrapText="1"/>
    </xf>
    <xf numFmtId="0" fontId="0" fillId="0" borderId="15"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xf>
    <xf numFmtId="0" fontId="0" fillId="0" borderId="14" xfId="0" applyBorder="1" applyAlignment="1">
      <alignment horizontal="center"/>
    </xf>
    <xf numFmtId="0" fontId="42" fillId="8" borderId="10"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70" fillId="0" borderId="5" xfId="0" applyFont="1" applyBorder="1" applyAlignment="1">
      <alignment horizontal="center" wrapText="1"/>
    </xf>
    <xf numFmtId="0" fontId="70" fillId="0" borderId="10" xfId="0" applyFont="1" applyBorder="1" applyAlignment="1">
      <alignment horizontal="center" wrapText="1"/>
    </xf>
    <xf numFmtId="0" fontId="70" fillId="0" borderId="5" xfId="0" applyFont="1" applyBorder="1" applyAlignment="1">
      <alignment horizontal="center" vertical="center" textRotation="90" wrapText="1"/>
    </xf>
    <xf numFmtId="0" fontId="70" fillId="0" borderId="0" xfId="0" applyFont="1" applyAlignment="1">
      <alignment horizontal="center" vertical="center" textRotation="90" wrapText="1"/>
    </xf>
    <xf numFmtId="0" fontId="70" fillId="0" borderId="10" xfId="0" applyFont="1" applyBorder="1" applyAlignment="1">
      <alignment horizontal="center" vertical="center" textRotation="90" wrapText="1"/>
    </xf>
    <xf numFmtId="0" fontId="70" fillId="0" borderId="4" xfId="0" applyFont="1" applyBorder="1" applyAlignment="1">
      <alignment horizontal="center" vertical="center" textRotation="90" wrapText="1"/>
    </xf>
    <xf numFmtId="0" fontId="70" fillId="0" borderId="7" xfId="0" applyFont="1" applyBorder="1" applyAlignment="1">
      <alignment horizontal="center" vertical="center" textRotation="90" wrapText="1"/>
    </xf>
    <xf numFmtId="0" fontId="70" fillId="0" borderId="9" xfId="0" applyFont="1" applyBorder="1" applyAlignment="1">
      <alignment horizontal="center" vertical="center" textRotation="90" wrapText="1"/>
    </xf>
    <xf numFmtId="0" fontId="7" fillId="0" borderId="4" xfId="0" applyFont="1" applyBorder="1" applyAlignment="1">
      <alignment horizontal="center" vertical="center" textRotation="90"/>
    </xf>
    <xf numFmtId="0" fontId="7" fillId="0" borderId="7" xfId="0" applyFont="1" applyBorder="1" applyAlignment="1">
      <alignment horizontal="center" vertical="center" textRotation="90"/>
    </xf>
    <xf numFmtId="0" fontId="7" fillId="0" borderId="9" xfId="0" applyFont="1" applyBorder="1" applyAlignment="1">
      <alignment horizontal="center" vertical="center" textRotation="90"/>
    </xf>
    <xf numFmtId="0" fontId="7" fillId="0" borderId="4" xfId="0" applyFont="1" applyBorder="1" applyAlignment="1">
      <alignment horizontal="center" vertical="center"/>
    </xf>
    <xf numFmtId="0" fontId="7" fillId="0" borderId="9" xfId="0" applyFont="1" applyBorder="1" applyAlignment="1">
      <alignment horizontal="center" vertical="center"/>
    </xf>
    <xf numFmtId="0" fontId="70" fillId="0" borderId="4" xfId="0" applyFont="1" applyBorder="1" applyAlignment="1">
      <alignment horizontal="center" wrapText="1"/>
    </xf>
    <xf numFmtId="0" fontId="70" fillId="0" borderId="9" xfId="0" applyFont="1" applyBorder="1" applyAlignment="1">
      <alignment horizontal="center" wrapText="1"/>
    </xf>
    <xf numFmtId="0" fontId="7" fillId="0" borderId="0" xfId="0" applyFont="1" applyAlignment="1">
      <alignment horizontal="center" wrapText="1"/>
    </xf>
    <xf numFmtId="0" fontId="8" fillId="0" borderId="0" xfId="0" applyFont="1" applyAlignment="1">
      <alignment horizontal="center" wrapText="1"/>
    </xf>
  </cellXfs>
  <cellStyles count="7">
    <cellStyle name="Comma" xfId="6" builtinId="3"/>
    <cellStyle name="Comma 2" xfId="2" xr:uid="{00000000-0005-0000-0000-000000000000}"/>
    <cellStyle name="Hyperlink" xfId="5" builtinId="8"/>
    <cellStyle name="Normal" xfId="0" builtinId="0" customBuiltin="1"/>
    <cellStyle name="Normal 2" xfId="1" xr:uid="{00000000-0005-0000-0000-000002000000}"/>
    <cellStyle name="Per cent" xfId="4" builtinId="5"/>
    <cellStyle name="Percent 2" xfId="3" xr:uid="{00000000-0005-0000-0000-000003000000}"/>
  </cellStyles>
  <dxfs count="0"/>
  <tableStyles count="0" defaultTableStyle="TableStyleMedium2" defaultPivotStyle="PivotStyleLight16"/>
  <colors>
    <mruColors>
      <color rgb="FF8CC63E"/>
      <color rgb="FFE0A42E"/>
      <color rgb="FFFFFFFF"/>
      <color rgb="FFE2EFDA"/>
      <color rgb="FFE5A600"/>
      <color rgb="FFD3922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'Carbon Reduction Plan'!$C$16</c:f>
              <c:strCache>
                <c:ptCount val="1"/>
                <c:pt idx="0">
                  <c:v>  Current Emissions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'Carbon Reduction Plan'!$B$20:$B$40</c:f>
              <c:strCache>
                <c:ptCount val="21"/>
                <c:pt idx="0">
                  <c:v>2022/2023</c:v>
                </c:pt>
                <c:pt idx="1">
                  <c:v>2030</c:v>
                </c:pt>
                <c:pt idx="2">
                  <c:v>2031</c:v>
                </c:pt>
                <c:pt idx="3">
                  <c:v>2032</c:v>
                </c:pt>
                <c:pt idx="4">
                  <c:v>2033</c:v>
                </c:pt>
                <c:pt idx="5">
                  <c:v>2034</c:v>
                </c:pt>
                <c:pt idx="6">
                  <c:v>2035</c:v>
                </c:pt>
                <c:pt idx="7">
                  <c:v>2036</c:v>
                </c:pt>
                <c:pt idx="8">
                  <c:v>2037</c:v>
                </c:pt>
                <c:pt idx="9">
                  <c:v>2038</c:v>
                </c:pt>
                <c:pt idx="10">
                  <c:v>2040</c:v>
                </c:pt>
                <c:pt idx="11">
                  <c:v>2041</c:v>
                </c:pt>
                <c:pt idx="12">
                  <c:v>2042</c:v>
                </c:pt>
                <c:pt idx="13">
                  <c:v>2043</c:v>
                </c:pt>
                <c:pt idx="14">
                  <c:v>2044</c:v>
                </c:pt>
                <c:pt idx="15">
                  <c:v>2045</c:v>
                </c:pt>
                <c:pt idx="16">
                  <c:v>2046</c:v>
                </c:pt>
                <c:pt idx="17">
                  <c:v>2047</c:v>
                </c:pt>
                <c:pt idx="18">
                  <c:v>2048</c:v>
                </c:pt>
                <c:pt idx="19">
                  <c:v>2049</c:v>
                </c:pt>
                <c:pt idx="20">
                  <c:v>2050</c:v>
                </c:pt>
              </c:strCache>
            </c:strRef>
          </c:xVal>
          <c:yVal>
            <c:numRef>
              <c:f>'Carbon Reduction Plan'!$C$20:$C$40</c:f>
              <c:numCache>
                <c:formatCode>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yVal>
          <c:smooth val="0"/>
          <c:extLst>
            <c:ext xmlns:c16="http://schemas.microsoft.com/office/drawing/2014/chart" uri="{C3380CC4-5D6E-409C-BE32-E72D297353CC}">
              <c16:uniqueId val="{00000000-8D44-3643-B8A6-70333D03F373}"/>
            </c:ext>
          </c:extLst>
        </c:ser>
        <c:dLbls>
          <c:showLegendKey val="0"/>
          <c:showVal val="0"/>
          <c:showCatName val="0"/>
          <c:showSerName val="0"/>
          <c:showPercent val="0"/>
          <c:showBubbleSize val="0"/>
        </c:dLbls>
        <c:axId val="476958096"/>
        <c:axId val="959932271"/>
      </c:scatterChart>
      <c:valAx>
        <c:axId val="47695809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932271"/>
        <c:crosses val="autoZero"/>
        <c:crossBetween val="midCat"/>
      </c:valAx>
      <c:valAx>
        <c:axId val="959932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69580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('2024 Results Graphs'!$B$7,'2024 Results Graphs'!$D$7,'2024 Results Graphs'!$F$7)</c:f>
              <c:strCache>
                <c:ptCount val="3"/>
                <c:pt idx="0">
                  <c:v>SCOPE 1</c:v>
                </c:pt>
                <c:pt idx="1">
                  <c:v>SCOPE 2</c:v>
                </c:pt>
                <c:pt idx="2">
                  <c:v>SCOPE 3</c:v>
                </c:pt>
              </c:strCache>
            </c:strRef>
          </c:cat>
          <c:val>
            <c:numRef>
              <c:f>('2024 Results Graphs'!$B$8,'2024 Results Graphs'!$D$8,'2024 Results Graphs'!$F$8)</c:f>
              <c:numCache>
                <c:formatCode>_(* #,##0.00_);_(* \(#,##0.00\);_(* "-"??_);_(@_)</c:formatCode>
                <c:ptCount val="3"/>
                <c:pt idx="0">
                  <c:v>0</c:v>
                </c:pt>
                <c:pt idx="1">
                  <c:v>0</c:v>
                </c:pt>
                <c:pt idx="2">
                  <c:v>1395.071922606988</c:v>
                </c:pt>
              </c:numCache>
            </c:numRef>
          </c:val>
          <c:extLst>
            <c:ext xmlns:c16="http://schemas.microsoft.com/office/drawing/2014/chart" uri="{C3380CC4-5D6E-409C-BE32-E72D297353CC}">
              <c16:uniqueId val="{00000000-CDB7-A04E-80BF-AF4C28511801}"/>
            </c:ext>
          </c:extLst>
        </c:ser>
        <c:dLbls>
          <c:showLegendKey val="0"/>
          <c:showVal val="0"/>
          <c:showCatName val="0"/>
          <c:showSerName val="0"/>
          <c:showPercent val="0"/>
          <c:showBubbleSize val="0"/>
        </c:dLbls>
        <c:gapWidth val="219"/>
        <c:overlap val="-27"/>
        <c:axId val="1186279759"/>
        <c:axId val="910053647"/>
      </c:barChart>
      <c:catAx>
        <c:axId val="118627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0053647"/>
        <c:crosses val="autoZero"/>
        <c:auto val="1"/>
        <c:lblAlgn val="ctr"/>
        <c:lblOffset val="100"/>
        <c:noMultiLvlLbl val="0"/>
      </c:catAx>
      <c:valAx>
        <c:axId val="910053647"/>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27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'2024 Results Graphs'!$B$26:$I$26</c:f>
              <c:strCache>
                <c:ptCount val="8"/>
                <c:pt idx="0">
                  <c:v>Energy</c:v>
                </c:pt>
                <c:pt idx="1">
                  <c:v>Water</c:v>
                </c:pt>
                <c:pt idx="2">
                  <c:v>Waste</c:v>
                </c:pt>
                <c:pt idx="3">
                  <c:v>Transport</c:v>
                </c:pt>
                <c:pt idx="4">
                  <c:v>Refrigerants</c:v>
                </c:pt>
                <c:pt idx="5">
                  <c:v>Home Working</c:v>
                </c:pt>
                <c:pt idx="6">
                  <c:v>Hotel Stay (UK)</c:v>
                </c:pt>
                <c:pt idx="7">
                  <c:v>Materials Use</c:v>
                </c:pt>
              </c:strCache>
            </c:strRef>
          </c:cat>
          <c:val>
            <c:numRef>
              <c:f>'2024 Results Graphs'!$B$27:$I$27</c:f>
              <c:numCache>
                <c:formatCode>_(* #,##0.00_);_(* \(#,##0.00\);_(* "-"??_);_(@_)</c:formatCode>
                <c:ptCount val="8"/>
                <c:pt idx="0">
                  <c:v>0</c:v>
                </c:pt>
                <c:pt idx="1">
                  <c:v>0</c:v>
                </c:pt>
                <c:pt idx="2">
                  <c:v>0</c:v>
                </c:pt>
                <c:pt idx="3">
                  <c:v>0</c:v>
                </c:pt>
                <c:pt idx="4">
                  <c:v>0</c:v>
                </c:pt>
                <c:pt idx="5">
                  <c:v>1395.071922606988</c:v>
                </c:pt>
                <c:pt idx="6">
                  <c:v>0</c:v>
                </c:pt>
                <c:pt idx="7">
                  <c:v>0</c:v>
                </c:pt>
              </c:numCache>
            </c:numRef>
          </c:val>
          <c:extLst>
            <c:ext xmlns:c16="http://schemas.microsoft.com/office/drawing/2014/chart" uri="{C3380CC4-5D6E-409C-BE32-E72D297353CC}">
              <c16:uniqueId val="{00000000-DEF2-574D-9F14-658F0F4D9D99}"/>
            </c:ext>
          </c:extLst>
        </c:ser>
        <c:dLbls>
          <c:showLegendKey val="0"/>
          <c:showVal val="0"/>
          <c:showCatName val="0"/>
          <c:showSerName val="0"/>
          <c:showPercent val="0"/>
          <c:showBubbleSize val="0"/>
        </c:dLbls>
        <c:gapWidth val="219"/>
        <c:overlap val="-27"/>
        <c:axId val="605068895"/>
        <c:axId val="1186414543"/>
      </c:barChart>
      <c:catAx>
        <c:axId val="605068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414543"/>
        <c:crosses val="autoZero"/>
        <c:auto val="1"/>
        <c:lblAlgn val="ctr"/>
        <c:lblOffset val="100"/>
        <c:noMultiLvlLbl val="0"/>
      </c:catAx>
      <c:valAx>
        <c:axId val="118641454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06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Materials Use (KG CO2e)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'2024 Results Graphs'!$B$51</c:f>
              <c:strCache>
                <c:ptCount val="1"/>
                <c:pt idx="0">
                  <c:v>2020</c:v>
                </c:pt>
              </c:strCache>
            </c:strRef>
          </c:tx>
          <c:spPr>
            <a:solidFill>
              <a:schemeClr val="accent1"/>
            </a:solidFill>
            <a:ln>
              <a:noFill/>
            </a:ln>
            <a:effectLst/>
          </c:spPr>
          <c:invertIfNegative val="0"/>
          <c:cat>
            <c:strRef>
              <c:f>'2024 Results Graphs'!$A$52:$A$59</c:f>
              <c:strCache>
                <c:ptCount val="8"/>
                <c:pt idx="0">
                  <c:v>Energy</c:v>
                </c:pt>
                <c:pt idx="1">
                  <c:v>Water</c:v>
                </c:pt>
                <c:pt idx="2">
                  <c:v>Waste</c:v>
                </c:pt>
                <c:pt idx="3">
                  <c:v>Transport</c:v>
                </c:pt>
                <c:pt idx="4">
                  <c:v>Refrigerants</c:v>
                </c:pt>
                <c:pt idx="5">
                  <c:v>Home Working</c:v>
                </c:pt>
                <c:pt idx="6">
                  <c:v>Hotel Stay (UK)</c:v>
                </c:pt>
                <c:pt idx="7">
                  <c:v>Materials Use</c:v>
                </c:pt>
              </c:strCache>
            </c:strRef>
          </c:cat>
          <c:val>
            <c:numRef>
              <c:f>'2024 Results Graphs'!$B$52:$B$59</c:f>
              <c:numCache>
                <c:formatCode>_(* #,##0.00_);_(* \(#,##0.00\);_(*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423-9B42-AF91-5F575C2A481F}"/>
            </c:ext>
          </c:extLst>
        </c:ser>
        <c:ser>
          <c:idx val="1"/>
          <c:order val="1"/>
          <c:tx>
            <c:strRef>
              <c:f>'2024 Results Graphs'!$C$51</c:f>
              <c:strCache>
                <c:ptCount val="1"/>
                <c:pt idx="0">
                  <c:v>2021</c:v>
                </c:pt>
              </c:strCache>
            </c:strRef>
          </c:tx>
          <c:spPr>
            <a:solidFill>
              <a:schemeClr val="accent2"/>
            </a:solidFill>
            <a:ln>
              <a:noFill/>
            </a:ln>
            <a:effectLst/>
          </c:spPr>
          <c:invertIfNegative val="0"/>
          <c:cat>
            <c:strRef>
              <c:f>'2024 Results Graphs'!$A$52:$A$59</c:f>
              <c:strCache>
                <c:ptCount val="8"/>
                <c:pt idx="0">
                  <c:v>Energy</c:v>
                </c:pt>
                <c:pt idx="1">
                  <c:v>Water</c:v>
                </c:pt>
                <c:pt idx="2">
                  <c:v>Waste</c:v>
                </c:pt>
                <c:pt idx="3">
                  <c:v>Transport</c:v>
                </c:pt>
                <c:pt idx="4">
                  <c:v>Refrigerants</c:v>
                </c:pt>
                <c:pt idx="5">
                  <c:v>Home Working</c:v>
                </c:pt>
                <c:pt idx="6">
                  <c:v>Hotel Stay (UK)</c:v>
                </c:pt>
                <c:pt idx="7">
                  <c:v>Materials Use</c:v>
                </c:pt>
              </c:strCache>
            </c:strRef>
          </c:cat>
          <c:val>
            <c:numRef>
              <c:f>'2024 Results Graphs'!$C$52:$C$59</c:f>
              <c:numCache>
                <c:formatCode>_(* #,##0.00_);_(* \(#,##0.00\);_(*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423-9B42-AF91-5F575C2A481F}"/>
            </c:ext>
          </c:extLst>
        </c:ser>
        <c:ser>
          <c:idx val="2"/>
          <c:order val="2"/>
          <c:tx>
            <c:strRef>
              <c:f>'2024 Results Graphs'!$D$51</c:f>
              <c:strCache>
                <c:ptCount val="1"/>
                <c:pt idx="0">
                  <c:v>2022</c:v>
                </c:pt>
              </c:strCache>
            </c:strRef>
          </c:tx>
          <c:spPr>
            <a:solidFill>
              <a:schemeClr val="accent3"/>
            </a:solidFill>
            <a:ln>
              <a:noFill/>
            </a:ln>
            <a:effectLst/>
          </c:spPr>
          <c:invertIfNegative val="0"/>
          <c:cat>
            <c:strRef>
              <c:f>'2024 Results Graphs'!$A$52:$A$59</c:f>
              <c:strCache>
                <c:ptCount val="8"/>
                <c:pt idx="0">
                  <c:v>Energy</c:v>
                </c:pt>
                <c:pt idx="1">
                  <c:v>Water</c:v>
                </c:pt>
                <c:pt idx="2">
                  <c:v>Waste</c:v>
                </c:pt>
                <c:pt idx="3">
                  <c:v>Transport</c:v>
                </c:pt>
                <c:pt idx="4">
                  <c:v>Refrigerants</c:v>
                </c:pt>
                <c:pt idx="5">
                  <c:v>Home Working</c:v>
                </c:pt>
                <c:pt idx="6">
                  <c:v>Hotel Stay (UK)</c:v>
                </c:pt>
                <c:pt idx="7">
                  <c:v>Materials Use</c:v>
                </c:pt>
              </c:strCache>
            </c:strRef>
          </c:cat>
          <c:val>
            <c:numRef>
              <c:f>'2024 Results Graphs'!$D$52:$D$59</c:f>
              <c:numCache>
                <c:formatCode>_(* #,##0.00_);_(* \(#,##0.00\);_(*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2-5423-9B42-AF91-5F575C2A481F}"/>
            </c:ext>
          </c:extLst>
        </c:ser>
        <c:ser>
          <c:idx val="3"/>
          <c:order val="3"/>
          <c:tx>
            <c:strRef>
              <c:f>'2024 Results Graphs'!$E$51</c:f>
              <c:strCache>
                <c:ptCount val="1"/>
                <c:pt idx="0">
                  <c:v>2023</c:v>
                </c:pt>
              </c:strCache>
            </c:strRef>
          </c:tx>
          <c:spPr>
            <a:solidFill>
              <a:schemeClr val="accent4"/>
            </a:solidFill>
            <a:ln>
              <a:noFill/>
            </a:ln>
            <a:effectLst/>
          </c:spPr>
          <c:invertIfNegative val="0"/>
          <c:cat>
            <c:strRef>
              <c:f>'2024 Results Graphs'!$A$52:$A$59</c:f>
              <c:strCache>
                <c:ptCount val="8"/>
                <c:pt idx="0">
                  <c:v>Energy</c:v>
                </c:pt>
                <c:pt idx="1">
                  <c:v>Water</c:v>
                </c:pt>
                <c:pt idx="2">
                  <c:v>Waste</c:v>
                </c:pt>
                <c:pt idx="3">
                  <c:v>Transport</c:v>
                </c:pt>
                <c:pt idx="4">
                  <c:v>Refrigerants</c:v>
                </c:pt>
                <c:pt idx="5">
                  <c:v>Home Working</c:v>
                </c:pt>
                <c:pt idx="6">
                  <c:v>Hotel Stay (UK)</c:v>
                </c:pt>
                <c:pt idx="7">
                  <c:v>Materials Use</c:v>
                </c:pt>
              </c:strCache>
            </c:strRef>
          </c:cat>
          <c:val>
            <c:numRef>
              <c:f>'2024 Results Graphs'!$E$52:$E$59</c:f>
              <c:numCache>
                <c:formatCode>_(* #,##0.00_);_(* \(#,##0.00\);_(* "-"??_);_(@_)</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3-5423-9B42-AF91-5F575C2A481F}"/>
            </c:ext>
          </c:extLst>
        </c:ser>
        <c:ser>
          <c:idx val="4"/>
          <c:order val="4"/>
          <c:tx>
            <c:strRef>
              <c:f>'2024 Results Graphs'!$F$51</c:f>
              <c:strCache>
                <c:ptCount val="1"/>
                <c:pt idx="0">
                  <c:v>2024</c:v>
                </c:pt>
              </c:strCache>
            </c:strRef>
          </c:tx>
          <c:spPr>
            <a:solidFill>
              <a:schemeClr val="accent5"/>
            </a:solidFill>
            <a:ln>
              <a:noFill/>
            </a:ln>
            <a:effectLst/>
          </c:spPr>
          <c:invertIfNegative val="0"/>
          <c:cat>
            <c:strRef>
              <c:f>'2024 Results Graphs'!$A$52:$A$59</c:f>
              <c:strCache>
                <c:ptCount val="8"/>
                <c:pt idx="0">
                  <c:v>Energy</c:v>
                </c:pt>
                <c:pt idx="1">
                  <c:v>Water</c:v>
                </c:pt>
                <c:pt idx="2">
                  <c:v>Waste</c:v>
                </c:pt>
                <c:pt idx="3">
                  <c:v>Transport</c:v>
                </c:pt>
                <c:pt idx="4">
                  <c:v>Refrigerants</c:v>
                </c:pt>
                <c:pt idx="5">
                  <c:v>Home Working</c:v>
                </c:pt>
                <c:pt idx="6">
                  <c:v>Hotel Stay (UK)</c:v>
                </c:pt>
                <c:pt idx="7">
                  <c:v>Materials Use</c:v>
                </c:pt>
              </c:strCache>
            </c:strRef>
          </c:cat>
          <c:val>
            <c:numRef>
              <c:f>'2024 Results Graphs'!$F$52:$F$59</c:f>
              <c:numCache>
                <c:formatCode>_(* #,##0.00_);_(* \(#,##0.00\);_(* "-"??_);_(@_)</c:formatCode>
                <c:ptCount val="8"/>
                <c:pt idx="0">
                  <c:v>0</c:v>
                </c:pt>
                <c:pt idx="1">
                  <c:v>0</c:v>
                </c:pt>
                <c:pt idx="2">
                  <c:v>0</c:v>
                </c:pt>
                <c:pt idx="3">
                  <c:v>0</c:v>
                </c:pt>
                <c:pt idx="4">
                  <c:v>0</c:v>
                </c:pt>
                <c:pt idx="5">
                  <c:v>1395.071922606988</c:v>
                </c:pt>
                <c:pt idx="6">
                  <c:v>0</c:v>
                </c:pt>
                <c:pt idx="7">
                  <c:v>0</c:v>
                </c:pt>
              </c:numCache>
            </c:numRef>
          </c:val>
          <c:extLst>
            <c:ext xmlns:c16="http://schemas.microsoft.com/office/drawing/2014/chart" uri="{C3380CC4-5D6E-409C-BE32-E72D297353CC}">
              <c16:uniqueId val="{00000000-3F44-6148-97E0-3C9F268B8367}"/>
            </c:ext>
          </c:extLst>
        </c:ser>
        <c:dLbls>
          <c:showLegendKey val="0"/>
          <c:showVal val="0"/>
          <c:showCatName val="0"/>
          <c:showSerName val="0"/>
          <c:showPercent val="0"/>
          <c:showBubbleSize val="0"/>
        </c:dLbls>
        <c:gapWidth val="219"/>
        <c:overlap val="-27"/>
        <c:axId val="140399583"/>
        <c:axId val="140845903"/>
      </c:barChart>
      <c:catAx>
        <c:axId val="14039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45903"/>
        <c:crosses val="autoZero"/>
        <c:auto val="1"/>
        <c:lblAlgn val="ctr"/>
        <c:lblOffset val="100"/>
        <c:noMultiLvlLbl val="0"/>
      </c:catAx>
      <c:valAx>
        <c:axId val="140845903"/>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99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GHG Protocal Scope (KG CO2e)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'2024 Results Graphs'!$A$81</c:f>
              <c:strCache>
                <c:ptCount val="1"/>
                <c:pt idx="0">
                  <c:v> Scope 1 </c:v>
                </c:pt>
              </c:strCache>
            </c:strRef>
          </c:tx>
          <c:spPr>
            <a:solidFill>
              <a:schemeClr val="accent1"/>
            </a:solidFill>
            <a:ln>
              <a:noFill/>
            </a:ln>
            <a:effectLst/>
          </c:spPr>
          <c:invertIfNegative val="0"/>
          <c:cat>
            <c:numRef>
              <c:f>'2024 Results Graphs'!$B$80:$F$80</c:f>
              <c:numCache>
                <c:formatCode>General</c:formatCode>
                <c:ptCount val="5"/>
                <c:pt idx="0">
                  <c:v>2020</c:v>
                </c:pt>
                <c:pt idx="1">
                  <c:v>2021</c:v>
                </c:pt>
                <c:pt idx="2">
                  <c:v>2022</c:v>
                </c:pt>
                <c:pt idx="3">
                  <c:v>2023</c:v>
                </c:pt>
                <c:pt idx="4">
                  <c:v>2024</c:v>
                </c:pt>
              </c:numCache>
            </c:numRef>
          </c:cat>
          <c:val>
            <c:numRef>
              <c:f>'2024 Results Graphs'!$B$81:$F$81</c:f>
              <c:numCache>
                <c:formatCode>_(* #,##0.00_);_(* \(#,##0.00\);_(* "-"??_);_(@_)</c:formatCode>
                <c:ptCount val="5"/>
                <c:pt idx="0">
                  <c:v>0</c:v>
                </c:pt>
                <c:pt idx="1">
                  <c:v>0</c:v>
                </c:pt>
                <c:pt idx="2">
                  <c:v>0</c:v>
                </c:pt>
                <c:pt idx="3">
                  <c:v>0</c:v>
                </c:pt>
                <c:pt idx="4">
                  <c:v>0</c:v>
                </c:pt>
              </c:numCache>
            </c:numRef>
          </c:val>
          <c:extLst>
            <c:ext xmlns:c16="http://schemas.microsoft.com/office/drawing/2014/chart" uri="{C3380CC4-5D6E-409C-BE32-E72D297353CC}">
              <c16:uniqueId val="{00000000-05EB-BD4E-B19B-166A84049C61}"/>
            </c:ext>
          </c:extLst>
        </c:ser>
        <c:ser>
          <c:idx val="1"/>
          <c:order val="1"/>
          <c:tx>
            <c:strRef>
              <c:f>'2024 Results Graphs'!$A$82</c:f>
              <c:strCache>
                <c:ptCount val="1"/>
                <c:pt idx="0">
                  <c:v> Scope 2 </c:v>
                </c:pt>
              </c:strCache>
            </c:strRef>
          </c:tx>
          <c:spPr>
            <a:solidFill>
              <a:schemeClr val="accent2"/>
            </a:solidFill>
            <a:ln>
              <a:noFill/>
            </a:ln>
            <a:effectLst/>
          </c:spPr>
          <c:invertIfNegative val="0"/>
          <c:cat>
            <c:numRef>
              <c:f>'2024 Results Graphs'!$B$80:$F$80</c:f>
              <c:numCache>
                <c:formatCode>General</c:formatCode>
                <c:ptCount val="5"/>
                <c:pt idx="0">
                  <c:v>2020</c:v>
                </c:pt>
                <c:pt idx="1">
                  <c:v>2021</c:v>
                </c:pt>
                <c:pt idx="2">
                  <c:v>2022</c:v>
                </c:pt>
                <c:pt idx="3">
                  <c:v>2023</c:v>
                </c:pt>
                <c:pt idx="4">
                  <c:v>2024</c:v>
                </c:pt>
              </c:numCache>
            </c:numRef>
          </c:cat>
          <c:val>
            <c:numRef>
              <c:f>'2024 Results Graphs'!$B$82:$F$82</c:f>
              <c:numCache>
                <c:formatCode>_(* #,##0.00_);_(* \(#,##0.00\);_(* "-"??_);_(@_)</c:formatCode>
                <c:ptCount val="5"/>
                <c:pt idx="0">
                  <c:v>0</c:v>
                </c:pt>
                <c:pt idx="1">
                  <c:v>0</c:v>
                </c:pt>
                <c:pt idx="2">
                  <c:v>0</c:v>
                </c:pt>
                <c:pt idx="3">
                  <c:v>0</c:v>
                </c:pt>
                <c:pt idx="4">
                  <c:v>0</c:v>
                </c:pt>
              </c:numCache>
            </c:numRef>
          </c:val>
          <c:extLst>
            <c:ext xmlns:c16="http://schemas.microsoft.com/office/drawing/2014/chart" uri="{C3380CC4-5D6E-409C-BE32-E72D297353CC}">
              <c16:uniqueId val="{00000001-05EB-BD4E-B19B-166A84049C61}"/>
            </c:ext>
          </c:extLst>
        </c:ser>
        <c:ser>
          <c:idx val="2"/>
          <c:order val="2"/>
          <c:tx>
            <c:strRef>
              <c:f>'2024 Results Graphs'!$A$83</c:f>
              <c:strCache>
                <c:ptCount val="1"/>
                <c:pt idx="0">
                  <c:v> Scope 3 </c:v>
                </c:pt>
              </c:strCache>
            </c:strRef>
          </c:tx>
          <c:spPr>
            <a:solidFill>
              <a:schemeClr val="accent3"/>
            </a:solidFill>
            <a:ln>
              <a:noFill/>
            </a:ln>
            <a:effectLst/>
          </c:spPr>
          <c:invertIfNegative val="0"/>
          <c:cat>
            <c:numRef>
              <c:f>'2024 Results Graphs'!$B$80:$F$80</c:f>
              <c:numCache>
                <c:formatCode>General</c:formatCode>
                <c:ptCount val="5"/>
                <c:pt idx="0">
                  <c:v>2020</c:v>
                </c:pt>
                <c:pt idx="1">
                  <c:v>2021</c:v>
                </c:pt>
                <c:pt idx="2">
                  <c:v>2022</c:v>
                </c:pt>
                <c:pt idx="3">
                  <c:v>2023</c:v>
                </c:pt>
                <c:pt idx="4">
                  <c:v>2024</c:v>
                </c:pt>
              </c:numCache>
            </c:numRef>
          </c:cat>
          <c:val>
            <c:numRef>
              <c:f>'2024 Results Graphs'!$B$83:$F$83</c:f>
              <c:numCache>
                <c:formatCode>_(* #,##0.00_);_(* \(#,##0.00\);_(* "-"??_);_(@_)</c:formatCode>
                <c:ptCount val="5"/>
                <c:pt idx="0">
                  <c:v>0</c:v>
                </c:pt>
                <c:pt idx="1">
                  <c:v>0</c:v>
                </c:pt>
                <c:pt idx="2">
                  <c:v>0</c:v>
                </c:pt>
                <c:pt idx="3">
                  <c:v>0</c:v>
                </c:pt>
                <c:pt idx="4">
                  <c:v>1395.071922606988</c:v>
                </c:pt>
              </c:numCache>
            </c:numRef>
          </c:val>
          <c:extLst>
            <c:ext xmlns:c16="http://schemas.microsoft.com/office/drawing/2014/chart" uri="{C3380CC4-5D6E-409C-BE32-E72D297353CC}">
              <c16:uniqueId val="{00000002-05EB-BD4E-B19B-166A84049C61}"/>
            </c:ext>
          </c:extLst>
        </c:ser>
        <c:dLbls>
          <c:showLegendKey val="0"/>
          <c:showVal val="0"/>
          <c:showCatName val="0"/>
          <c:showSerName val="0"/>
          <c:showPercent val="0"/>
          <c:showBubbleSize val="0"/>
        </c:dLbls>
        <c:gapWidth val="219"/>
        <c:overlap val="-27"/>
        <c:axId val="139903039"/>
        <c:axId val="139611279"/>
      </c:barChart>
      <c:catAx>
        <c:axId val="13990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11279"/>
        <c:crosses val="autoZero"/>
        <c:auto val="1"/>
        <c:lblAlgn val="ctr"/>
        <c:lblOffset val="100"/>
        <c:noMultiLvlLbl val="0"/>
      </c:catAx>
      <c:valAx>
        <c:axId val="139611279"/>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03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4.png"/><Relationship Id="rId4"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12.png"/><Relationship Id="rId7" Type="http://schemas.openxmlformats.org/officeDocument/2006/relationships/image" Target="../media/image16.png"/><Relationship Id="rId2" Type="http://schemas.openxmlformats.org/officeDocument/2006/relationships/image" Target="../media/image11.png"/><Relationship Id="rId1" Type="http://schemas.openxmlformats.org/officeDocument/2006/relationships/image" Target="../media/image10.png"/><Relationship Id="rId6" Type="http://schemas.openxmlformats.org/officeDocument/2006/relationships/image" Target="../media/image15.png"/><Relationship Id="rId5" Type="http://schemas.openxmlformats.org/officeDocument/2006/relationships/image" Target="../media/image14.png"/><Relationship Id="rId4" Type="http://schemas.openxmlformats.org/officeDocument/2006/relationships/image" Target="../media/image13.png"/><Relationship Id="rId9"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0</xdr:col>
      <xdr:colOff>774699</xdr:colOff>
      <xdr:row>7</xdr:row>
      <xdr:rowOff>101600</xdr:rowOff>
    </xdr:from>
    <xdr:to>
      <xdr:col>16</xdr:col>
      <xdr:colOff>655880</xdr:colOff>
      <xdr:row>44</xdr:row>
      <xdr:rowOff>101600</xdr:rowOff>
    </xdr:to>
    <xdr:pic>
      <xdr:nvPicPr>
        <xdr:cNvPr id="2" name="Picture 1">
          <a:extLst>
            <a:ext uri="{FF2B5EF4-FFF2-40B4-BE49-F238E27FC236}">
              <a16:creationId xmlns:a16="http://schemas.microsoft.com/office/drawing/2014/main" id="{E5C5FA3C-A490-1140-7C19-06323073BDAF}"/>
            </a:ext>
          </a:extLst>
        </xdr:cNvPr>
        <xdr:cNvPicPr>
          <a:picLocks noChangeAspect="1"/>
        </xdr:cNvPicPr>
      </xdr:nvPicPr>
      <xdr:blipFill>
        <a:blip xmlns:r="http://schemas.openxmlformats.org/officeDocument/2006/relationships" r:embed="rId1"/>
        <a:stretch>
          <a:fillRect/>
        </a:stretch>
      </xdr:blipFill>
      <xdr:spPr>
        <a:xfrm>
          <a:off x="774699" y="1346200"/>
          <a:ext cx="13089181" cy="6578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6194</xdr:colOff>
      <xdr:row>41</xdr:row>
      <xdr:rowOff>18430</xdr:rowOff>
    </xdr:from>
    <xdr:to>
      <xdr:col>5</xdr:col>
      <xdr:colOff>1781097</xdr:colOff>
      <xdr:row>57</xdr:row>
      <xdr:rowOff>61951</xdr:rowOff>
    </xdr:to>
    <xdr:graphicFrame macro="">
      <xdr:nvGraphicFramePr>
        <xdr:cNvPr id="2" name="Chart 1">
          <a:extLst>
            <a:ext uri="{FF2B5EF4-FFF2-40B4-BE49-F238E27FC236}">
              <a16:creationId xmlns:a16="http://schemas.microsoft.com/office/drawing/2014/main" id="{E3B92648-B26B-A642-9653-5BB617DAA233}"/>
            </a:ext>
            <a:ext uri="{147F2762-F138-4A5C-976F-8EAC2B608ADB}">
              <a16:predDERef xmlns:a16="http://schemas.microsoft.com/office/drawing/2014/main" pred="{1AD260CE-DDA1-5F00-D7B4-B1144470E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xdr:colOff>
      <xdr:row>10</xdr:row>
      <xdr:rowOff>114300</xdr:rowOff>
    </xdr:from>
    <xdr:to>
      <xdr:col>4</xdr:col>
      <xdr:colOff>571500</xdr:colOff>
      <xdr:row>12</xdr:row>
      <xdr:rowOff>139700</xdr:rowOff>
    </xdr:to>
    <xdr:pic>
      <xdr:nvPicPr>
        <xdr:cNvPr id="2" name="Picture 582680837" descr="A yellow sign with a light and text&#10;&#10;Description automatically generated">
          <a:extLst>
            <a:ext uri="{FF2B5EF4-FFF2-40B4-BE49-F238E27FC236}">
              <a16:creationId xmlns:a16="http://schemas.microsoft.com/office/drawing/2014/main" id="{AED8103D-F785-D881-A25C-ACF3807CA8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55400" y="8229600"/>
          <a:ext cx="520700"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609600</xdr:colOff>
      <xdr:row>10</xdr:row>
      <xdr:rowOff>114300</xdr:rowOff>
    </xdr:from>
    <xdr:to>
      <xdr:col>4</xdr:col>
      <xdr:colOff>1130300</xdr:colOff>
      <xdr:row>12</xdr:row>
      <xdr:rowOff>139700</xdr:rowOff>
    </xdr:to>
    <xdr:pic>
      <xdr:nvPicPr>
        <xdr:cNvPr id="3" name="Picture 1440230788" descr="A pink background with white arrows and white text&#10;&#10;Description automatically generated">
          <a:extLst>
            <a:ext uri="{FF2B5EF4-FFF2-40B4-BE49-F238E27FC236}">
              <a16:creationId xmlns:a16="http://schemas.microsoft.com/office/drawing/2014/main" id="{C013712A-32EF-A9E6-90CE-8C8EB7F940E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014200" y="8229600"/>
          <a:ext cx="520700" cy="50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88900</xdr:colOff>
      <xdr:row>9</xdr:row>
      <xdr:rowOff>6350</xdr:rowOff>
    </xdr:from>
    <xdr:to>
      <xdr:col>5</xdr:col>
      <xdr:colOff>1727200</xdr:colOff>
      <xdr:row>23</xdr:row>
      <xdr:rowOff>50800</xdr:rowOff>
    </xdr:to>
    <xdr:graphicFrame macro="">
      <xdr:nvGraphicFramePr>
        <xdr:cNvPr id="7" name="Chart 6">
          <a:extLst>
            <a:ext uri="{FF2B5EF4-FFF2-40B4-BE49-F238E27FC236}">
              <a16:creationId xmlns:a16="http://schemas.microsoft.com/office/drawing/2014/main" id="{B6A6C7F5-21EB-78E7-995C-82AE3B846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290087</xdr:colOff>
      <xdr:row>29</xdr:row>
      <xdr:rowOff>59937</xdr:rowOff>
    </xdr:from>
    <xdr:to>
      <xdr:col>8</xdr:col>
      <xdr:colOff>433658</xdr:colOff>
      <xdr:row>39</xdr:row>
      <xdr:rowOff>160762</xdr:rowOff>
    </xdr:to>
    <xdr:graphicFrame macro="">
      <xdr:nvGraphicFramePr>
        <xdr:cNvPr id="8" name="Chart 7">
          <a:extLst>
            <a:ext uri="{FF2B5EF4-FFF2-40B4-BE49-F238E27FC236}">
              <a16:creationId xmlns:a16="http://schemas.microsoft.com/office/drawing/2014/main" id="{1AD260CE-DDA1-5F00-D7B4-B1144470E71C}"/>
            </a:ext>
            <a:ext uri="{147F2762-F138-4A5C-976F-8EAC2B608ADB}">
              <a16:predDERef xmlns:a16="http://schemas.microsoft.com/office/drawing/2014/main" pred="{B6A6C7F5-21EB-78E7-995C-82AE3B846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176561</xdr:colOff>
      <xdr:row>61</xdr:row>
      <xdr:rowOff>139391</xdr:rowOff>
    </xdr:from>
    <xdr:to>
      <xdr:col>5</xdr:col>
      <xdr:colOff>1308720</xdr:colOff>
      <xdr:row>76</xdr:row>
      <xdr:rowOff>46463</xdr:rowOff>
    </xdr:to>
    <xdr:graphicFrame macro="">
      <xdr:nvGraphicFramePr>
        <xdr:cNvPr id="5" name="Chart 4">
          <a:extLst>
            <a:ext uri="{FF2B5EF4-FFF2-40B4-BE49-F238E27FC236}">
              <a16:creationId xmlns:a16="http://schemas.microsoft.com/office/drawing/2014/main" id="{919B9D16-95BA-70F7-F6EC-B59935111163}"/>
            </a:ext>
            <a:ext uri="{147F2762-F138-4A5C-976F-8EAC2B608ADB}">
              <a16:predDERef xmlns:a16="http://schemas.microsoft.com/office/drawing/2014/main" pred="{1AD260CE-DDA1-5F00-D7B4-B1144470E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99123</xdr:colOff>
      <xdr:row>84</xdr:row>
      <xdr:rowOff>111357</xdr:rowOff>
    </xdr:from>
    <xdr:to>
      <xdr:col>4</xdr:col>
      <xdr:colOff>55757</xdr:colOff>
      <xdr:row>98</xdr:row>
      <xdr:rowOff>144191</xdr:rowOff>
    </xdr:to>
    <xdr:graphicFrame macro="">
      <xdr:nvGraphicFramePr>
        <xdr:cNvPr id="6" name="Chart 5">
          <a:extLst>
            <a:ext uri="{FF2B5EF4-FFF2-40B4-BE49-F238E27FC236}">
              <a16:creationId xmlns:a16="http://schemas.microsoft.com/office/drawing/2014/main" id="{8F0DAACF-0C4D-7365-0E8F-5A6481700B5D}"/>
            </a:ext>
            <a:ext uri="{147F2762-F138-4A5C-976F-8EAC2B608ADB}">
              <a16:predDERef xmlns:a16="http://schemas.microsoft.com/office/drawing/2014/main" pred="{919B9D16-95BA-70F7-F6EC-B59935111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159</xdr:row>
      <xdr:rowOff>0</xdr:rowOff>
    </xdr:from>
    <xdr:to>
      <xdr:col>3</xdr:col>
      <xdr:colOff>292100</xdr:colOff>
      <xdr:row>178</xdr:row>
      <xdr:rowOff>101600</xdr:rowOff>
    </xdr:to>
    <xdr:pic>
      <xdr:nvPicPr>
        <xdr:cNvPr id="89089" name="Chart 1">
          <a:extLst>
            <a:ext uri="{FF2B5EF4-FFF2-40B4-BE49-F238E27FC236}">
              <a16:creationId xmlns:a16="http://schemas.microsoft.com/office/drawing/2014/main" id="{BEE00390-AB73-095E-9F88-2E50F21359F6}"/>
            </a:ext>
          </a:extLst>
        </xdr:cNvPr>
        <xdr:cNvPicPr>
          <a:picLocks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0" y="34213800"/>
          <a:ext cx="6578600" cy="347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228600</xdr:colOff>
      <xdr:row>42</xdr:row>
      <xdr:rowOff>56922</xdr:rowOff>
    </xdr:from>
    <xdr:to>
      <xdr:col>2</xdr:col>
      <xdr:colOff>444500</xdr:colOff>
      <xdr:row>50</xdr:row>
      <xdr:rowOff>83910</xdr:rowOff>
    </xdr:to>
    <xdr:pic>
      <xdr:nvPicPr>
        <xdr:cNvPr id="2" name="Picture 1">
          <a:extLst>
            <a:ext uri="{FF2B5EF4-FFF2-40B4-BE49-F238E27FC236}">
              <a16:creationId xmlns:a16="http://schemas.microsoft.com/office/drawing/2014/main" id="{C2A32033-0815-5CFB-AD28-3CCC956BCE73}"/>
            </a:ext>
          </a:extLst>
        </xdr:cNvPr>
        <xdr:cNvPicPr>
          <a:picLocks noChangeAspect="1"/>
        </xdr:cNvPicPr>
      </xdr:nvPicPr>
      <xdr:blipFill>
        <a:blip xmlns:r="http://schemas.openxmlformats.org/officeDocument/2006/relationships" r:embed="rId1"/>
        <a:stretch>
          <a:fillRect/>
        </a:stretch>
      </xdr:blipFill>
      <xdr:spPr>
        <a:xfrm>
          <a:off x="228600" y="9505722"/>
          <a:ext cx="3022600" cy="17541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193</xdr:row>
      <xdr:rowOff>0</xdr:rowOff>
    </xdr:from>
    <xdr:to>
      <xdr:col>3</xdr:col>
      <xdr:colOff>2226733</xdr:colOff>
      <xdr:row>218</xdr:row>
      <xdr:rowOff>173892</xdr:rowOff>
    </xdr:to>
    <xdr:pic>
      <xdr:nvPicPr>
        <xdr:cNvPr id="3" name="Picture 2">
          <a:extLst>
            <a:ext uri="{FF2B5EF4-FFF2-40B4-BE49-F238E27FC236}">
              <a16:creationId xmlns:a16="http://schemas.microsoft.com/office/drawing/2014/main" id="{9ADB2945-0589-5590-AD15-B47F75194F55}"/>
            </a:ext>
          </a:extLst>
        </xdr:cNvPr>
        <xdr:cNvPicPr>
          <a:picLocks noChangeAspect="1"/>
        </xdr:cNvPicPr>
      </xdr:nvPicPr>
      <xdr:blipFill>
        <a:blip xmlns:r="http://schemas.openxmlformats.org/officeDocument/2006/relationships" r:embed="rId1"/>
        <a:stretch>
          <a:fillRect/>
        </a:stretch>
      </xdr:blipFill>
      <xdr:spPr>
        <a:xfrm>
          <a:off x="0" y="23863300"/>
          <a:ext cx="4906433" cy="5410200"/>
        </a:xfrm>
        <a:prstGeom prst="rect">
          <a:avLst/>
        </a:prstGeom>
      </xdr:spPr>
    </xdr:pic>
    <xdr:clientData/>
  </xdr:twoCellAnchor>
  <xdr:twoCellAnchor editAs="oneCell">
    <xdr:from>
      <xdr:col>0</xdr:col>
      <xdr:colOff>0</xdr:colOff>
      <xdr:row>230</xdr:row>
      <xdr:rowOff>21412</xdr:rowOff>
    </xdr:from>
    <xdr:to>
      <xdr:col>3</xdr:col>
      <xdr:colOff>2174631</xdr:colOff>
      <xdr:row>247</xdr:row>
      <xdr:rowOff>73817</xdr:rowOff>
    </xdr:to>
    <xdr:pic>
      <xdr:nvPicPr>
        <xdr:cNvPr id="2" name="Picture 1">
          <a:extLst>
            <a:ext uri="{FF2B5EF4-FFF2-40B4-BE49-F238E27FC236}">
              <a16:creationId xmlns:a16="http://schemas.microsoft.com/office/drawing/2014/main" id="{04085F7A-D991-ED03-A18E-AB69ECCC9C80}"/>
            </a:ext>
          </a:extLst>
        </xdr:cNvPr>
        <xdr:cNvPicPr>
          <a:picLocks noChangeAspect="1"/>
        </xdr:cNvPicPr>
      </xdr:nvPicPr>
      <xdr:blipFill>
        <a:blip xmlns:r="http://schemas.openxmlformats.org/officeDocument/2006/relationships" r:embed="rId2"/>
        <a:stretch>
          <a:fillRect/>
        </a:stretch>
      </xdr:blipFill>
      <xdr:spPr>
        <a:xfrm>
          <a:off x="0" y="41726258"/>
          <a:ext cx="4861169" cy="3706100"/>
        </a:xfrm>
        <a:prstGeom prst="rect">
          <a:avLst/>
        </a:prstGeom>
      </xdr:spPr>
    </xdr:pic>
    <xdr:clientData/>
  </xdr:twoCellAnchor>
  <xdr:twoCellAnchor editAs="oneCell">
    <xdr:from>
      <xdr:col>0</xdr:col>
      <xdr:colOff>0</xdr:colOff>
      <xdr:row>250</xdr:row>
      <xdr:rowOff>205153</xdr:rowOff>
    </xdr:from>
    <xdr:to>
      <xdr:col>3</xdr:col>
      <xdr:colOff>3155462</xdr:colOff>
      <xdr:row>260</xdr:row>
      <xdr:rowOff>185618</xdr:rowOff>
    </xdr:to>
    <xdr:pic>
      <xdr:nvPicPr>
        <xdr:cNvPr id="4" name="Picture 3">
          <a:extLst>
            <a:ext uri="{FF2B5EF4-FFF2-40B4-BE49-F238E27FC236}">
              <a16:creationId xmlns:a16="http://schemas.microsoft.com/office/drawing/2014/main" id="{1371FAA5-BDFA-EE68-16E1-A6627448BD85}"/>
            </a:ext>
          </a:extLst>
        </xdr:cNvPr>
        <xdr:cNvPicPr>
          <a:picLocks noChangeAspect="1"/>
        </xdr:cNvPicPr>
      </xdr:nvPicPr>
      <xdr:blipFill rotWithShape="1">
        <a:blip xmlns:r="http://schemas.openxmlformats.org/officeDocument/2006/relationships" r:embed="rId3"/>
        <a:srcRect t="55350" r="24837" b="2461"/>
        <a:stretch/>
      </xdr:blipFill>
      <xdr:spPr>
        <a:xfrm>
          <a:off x="0" y="46208461"/>
          <a:ext cx="5842000" cy="21296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609600</xdr:colOff>
      <xdr:row>14</xdr:row>
      <xdr:rowOff>63500</xdr:rowOff>
    </xdr:from>
    <xdr:to>
      <xdr:col>6</xdr:col>
      <xdr:colOff>358002</xdr:colOff>
      <xdr:row>46</xdr:row>
      <xdr:rowOff>1741</xdr:rowOff>
    </xdr:to>
    <xdr:pic>
      <xdr:nvPicPr>
        <xdr:cNvPr id="2" name="Picture 1">
          <a:extLst>
            <a:ext uri="{FF2B5EF4-FFF2-40B4-BE49-F238E27FC236}">
              <a16:creationId xmlns:a16="http://schemas.microsoft.com/office/drawing/2014/main" id="{48ED4803-EE00-1C4C-94BD-A1BB530259BF}"/>
            </a:ext>
          </a:extLst>
        </xdr:cNvPr>
        <xdr:cNvPicPr>
          <a:picLocks noChangeAspect="1"/>
        </xdr:cNvPicPr>
      </xdr:nvPicPr>
      <xdr:blipFill>
        <a:blip xmlns:r="http://schemas.openxmlformats.org/officeDocument/2006/relationships" r:embed="rId1"/>
        <a:stretch>
          <a:fillRect/>
        </a:stretch>
      </xdr:blipFill>
      <xdr:spPr>
        <a:xfrm>
          <a:off x="609600" y="2857500"/>
          <a:ext cx="7978002" cy="59135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101600</xdr:colOff>
      <xdr:row>54</xdr:row>
      <xdr:rowOff>63500</xdr:rowOff>
    </xdr:from>
    <xdr:to>
      <xdr:col>9</xdr:col>
      <xdr:colOff>379412</xdr:colOff>
      <xdr:row>65</xdr:row>
      <xdr:rowOff>60555</xdr:rowOff>
    </xdr:to>
    <xdr:pic>
      <xdr:nvPicPr>
        <xdr:cNvPr id="2" name="Picture 1">
          <a:extLst>
            <a:ext uri="{FF2B5EF4-FFF2-40B4-BE49-F238E27FC236}">
              <a16:creationId xmlns:a16="http://schemas.microsoft.com/office/drawing/2014/main" id="{12A86952-1841-9803-9925-F9C19DCF2060}"/>
            </a:ext>
          </a:extLst>
        </xdr:cNvPr>
        <xdr:cNvPicPr>
          <a:picLocks noChangeAspect="1"/>
        </xdr:cNvPicPr>
      </xdr:nvPicPr>
      <xdr:blipFill>
        <a:blip xmlns:r="http://schemas.openxmlformats.org/officeDocument/2006/relationships" r:embed="rId1"/>
        <a:stretch>
          <a:fillRect/>
        </a:stretch>
      </xdr:blipFill>
      <xdr:spPr>
        <a:xfrm>
          <a:off x="927100" y="9867900"/>
          <a:ext cx="7048500" cy="1952855"/>
        </a:xfrm>
        <a:prstGeom prst="rect">
          <a:avLst/>
        </a:prstGeom>
      </xdr:spPr>
    </xdr:pic>
    <xdr:clientData/>
  </xdr:twoCellAnchor>
  <xdr:twoCellAnchor editAs="oneCell">
    <xdr:from>
      <xdr:col>10</xdr:col>
      <xdr:colOff>177800</xdr:colOff>
      <xdr:row>55</xdr:row>
      <xdr:rowOff>12700</xdr:rowOff>
    </xdr:from>
    <xdr:to>
      <xdr:col>19</xdr:col>
      <xdr:colOff>520700</xdr:colOff>
      <xdr:row>64</xdr:row>
      <xdr:rowOff>61703</xdr:rowOff>
    </xdr:to>
    <xdr:pic>
      <xdr:nvPicPr>
        <xdr:cNvPr id="3" name="Picture 2">
          <a:extLst>
            <a:ext uri="{FF2B5EF4-FFF2-40B4-BE49-F238E27FC236}">
              <a16:creationId xmlns:a16="http://schemas.microsoft.com/office/drawing/2014/main" id="{739E7488-D4EE-F614-3A53-EB9651C0D05C}"/>
            </a:ext>
          </a:extLst>
        </xdr:cNvPr>
        <xdr:cNvPicPr>
          <a:picLocks noChangeAspect="1"/>
        </xdr:cNvPicPr>
      </xdr:nvPicPr>
      <xdr:blipFill>
        <a:blip xmlns:r="http://schemas.openxmlformats.org/officeDocument/2006/relationships" r:embed="rId2"/>
        <a:stretch>
          <a:fillRect/>
        </a:stretch>
      </xdr:blipFill>
      <xdr:spPr>
        <a:xfrm>
          <a:off x="8432800" y="9994900"/>
          <a:ext cx="7772400" cy="1649203"/>
        </a:xfrm>
        <a:prstGeom prst="rect">
          <a:avLst/>
        </a:prstGeom>
      </xdr:spPr>
    </xdr:pic>
    <xdr:clientData/>
  </xdr:twoCellAnchor>
  <xdr:twoCellAnchor editAs="oneCell">
    <xdr:from>
      <xdr:col>20</xdr:col>
      <xdr:colOff>165100</xdr:colOff>
      <xdr:row>54</xdr:row>
      <xdr:rowOff>152400</xdr:rowOff>
    </xdr:from>
    <xdr:to>
      <xdr:col>29</xdr:col>
      <xdr:colOff>508000</xdr:colOff>
      <xdr:row>64</xdr:row>
      <xdr:rowOff>61771</xdr:rowOff>
    </xdr:to>
    <xdr:pic>
      <xdr:nvPicPr>
        <xdr:cNvPr id="4" name="Picture 3">
          <a:extLst>
            <a:ext uri="{FF2B5EF4-FFF2-40B4-BE49-F238E27FC236}">
              <a16:creationId xmlns:a16="http://schemas.microsoft.com/office/drawing/2014/main" id="{EA01B587-E5C1-C9D1-95AC-947A20DA71C7}"/>
            </a:ext>
          </a:extLst>
        </xdr:cNvPr>
        <xdr:cNvPicPr>
          <a:picLocks noChangeAspect="1"/>
        </xdr:cNvPicPr>
      </xdr:nvPicPr>
      <xdr:blipFill>
        <a:blip xmlns:r="http://schemas.openxmlformats.org/officeDocument/2006/relationships" r:embed="rId3"/>
        <a:stretch>
          <a:fillRect/>
        </a:stretch>
      </xdr:blipFill>
      <xdr:spPr>
        <a:xfrm>
          <a:off x="16675100" y="9956800"/>
          <a:ext cx="7772400" cy="1687371"/>
        </a:xfrm>
        <a:prstGeom prst="rect">
          <a:avLst/>
        </a:prstGeom>
      </xdr:spPr>
    </xdr:pic>
    <xdr:clientData/>
  </xdr:twoCellAnchor>
  <xdr:twoCellAnchor editAs="oneCell">
    <xdr:from>
      <xdr:col>1</xdr:col>
      <xdr:colOff>63500</xdr:colOff>
      <xdr:row>70</xdr:row>
      <xdr:rowOff>63500</xdr:rowOff>
    </xdr:from>
    <xdr:to>
      <xdr:col>10</xdr:col>
      <xdr:colOff>239712</xdr:colOff>
      <xdr:row>101</xdr:row>
      <xdr:rowOff>38100</xdr:rowOff>
    </xdr:to>
    <xdr:pic>
      <xdr:nvPicPr>
        <xdr:cNvPr id="5" name="Picture 4">
          <a:extLst>
            <a:ext uri="{FF2B5EF4-FFF2-40B4-BE49-F238E27FC236}">
              <a16:creationId xmlns:a16="http://schemas.microsoft.com/office/drawing/2014/main" id="{08459D60-E6D3-AEF3-B840-E67220BCC0BD}"/>
            </a:ext>
          </a:extLst>
        </xdr:cNvPr>
        <xdr:cNvPicPr>
          <a:picLocks noChangeAspect="1"/>
        </xdr:cNvPicPr>
      </xdr:nvPicPr>
      <xdr:blipFill>
        <a:blip xmlns:r="http://schemas.openxmlformats.org/officeDocument/2006/relationships" r:embed="rId4"/>
        <a:stretch>
          <a:fillRect/>
        </a:stretch>
      </xdr:blipFill>
      <xdr:spPr>
        <a:xfrm>
          <a:off x="889000" y="12534900"/>
          <a:ext cx="7772400" cy="5486400"/>
        </a:xfrm>
        <a:prstGeom prst="rect">
          <a:avLst/>
        </a:prstGeom>
      </xdr:spPr>
    </xdr:pic>
    <xdr:clientData/>
  </xdr:twoCellAnchor>
  <xdr:twoCellAnchor editAs="oneCell">
    <xdr:from>
      <xdr:col>10</xdr:col>
      <xdr:colOff>431800</xdr:colOff>
      <xdr:row>94</xdr:row>
      <xdr:rowOff>76200</xdr:rowOff>
    </xdr:from>
    <xdr:to>
      <xdr:col>13</xdr:col>
      <xdr:colOff>330200</xdr:colOff>
      <xdr:row>101</xdr:row>
      <xdr:rowOff>63500</xdr:rowOff>
    </xdr:to>
    <xdr:pic>
      <xdr:nvPicPr>
        <xdr:cNvPr id="6" name="Picture 5">
          <a:extLst>
            <a:ext uri="{FF2B5EF4-FFF2-40B4-BE49-F238E27FC236}">
              <a16:creationId xmlns:a16="http://schemas.microsoft.com/office/drawing/2014/main" id="{E3A6C7C8-2159-2B0A-8A0E-FFF6176C8571}"/>
            </a:ext>
          </a:extLst>
        </xdr:cNvPr>
        <xdr:cNvPicPr>
          <a:picLocks noChangeAspect="1"/>
        </xdr:cNvPicPr>
      </xdr:nvPicPr>
      <xdr:blipFill>
        <a:blip xmlns:r="http://schemas.openxmlformats.org/officeDocument/2006/relationships" r:embed="rId5"/>
        <a:stretch>
          <a:fillRect/>
        </a:stretch>
      </xdr:blipFill>
      <xdr:spPr>
        <a:xfrm>
          <a:off x="8686800" y="16814800"/>
          <a:ext cx="2374900" cy="1231900"/>
        </a:xfrm>
        <a:prstGeom prst="rect">
          <a:avLst/>
        </a:prstGeom>
      </xdr:spPr>
    </xdr:pic>
    <xdr:clientData/>
  </xdr:twoCellAnchor>
  <xdr:twoCellAnchor editAs="oneCell">
    <xdr:from>
      <xdr:col>1</xdr:col>
      <xdr:colOff>101600</xdr:colOff>
      <xdr:row>111</xdr:row>
      <xdr:rowOff>101600</xdr:rowOff>
    </xdr:from>
    <xdr:to>
      <xdr:col>10</xdr:col>
      <xdr:colOff>277812</xdr:colOff>
      <xdr:row>112</xdr:row>
      <xdr:rowOff>120716</xdr:rowOff>
    </xdr:to>
    <xdr:pic>
      <xdr:nvPicPr>
        <xdr:cNvPr id="7" name="Picture 6">
          <a:extLst>
            <a:ext uri="{FF2B5EF4-FFF2-40B4-BE49-F238E27FC236}">
              <a16:creationId xmlns:a16="http://schemas.microsoft.com/office/drawing/2014/main" id="{528BE07F-C307-C487-F7C3-E8513A5F7C41}"/>
            </a:ext>
          </a:extLst>
        </xdr:cNvPr>
        <xdr:cNvPicPr>
          <a:picLocks noChangeAspect="1"/>
        </xdr:cNvPicPr>
      </xdr:nvPicPr>
      <xdr:blipFill>
        <a:blip xmlns:r="http://schemas.openxmlformats.org/officeDocument/2006/relationships" r:embed="rId6"/>
        <a:stretch>
          <a:fillRect/>
        </a:stretch>
      </xdr:blipFill>
      <xdr:spPr>
        <a:xfrm>
          <a:off x="927100" y="19862800"/>
          <a:ext cx="7772400" cy="196916"/>
        </a:xfrm>
        <a:prstGeom prst="rect">
          <a:avLst/>
        </a:prstGeom>
      </xdr:spPr>
    </xdr:pic>
    <xdr:clientData/>
  </xdr:twoCellAnchor>
  <xdr:twoCellAnchor editAs="oneCell">
    <xdr:from>
      <xdr:col>1</xdr:col>
      <xdr:colOff>101600</xdr:colOff>
      <xdr:row>113</xdr:row>
      <xdr:rowOff>165100</xdr:rowOff>
    </xdr:from>
    <xdr:to>
      <xdr:col>10</xdr:col>
      <xdr:colOff>277812</xdr:colOff>
      <xdr:row>115</xdr:row>
      <xdr:rowOff>18935</xdr:rowOff>
    </xdr:to>
    <xdr:pic>
      <xdr:nvPicPr>
        <xdr:cNvPr id="8" name="Picture 7">
          <a:extLst>
            <a:ext uri="{FF2B5EF4-FFF2-40B4-BE49-F238E27FC236}">
              <a16:creationId xmlns:a16="http://schemas.microsoft.com/office/drawing/2014/main" id="{FD5198ED-7525-D38D-08BD-47C4864CA093}"/>
            </a:ext>
          </a:extLst>
        </xdr:cNvPr>
        <xdr:cNvPicPr>
          <a:picLocks noChangeAspect="1"/>
        </xdr:cNvPicPr>
      </xdr:nvPicPr>
      <xdr:blipFill>
        <a:blip xmlns:r="http://schemas.openxmlformats.org/officeDocument/2006/relationships" r:embed="rId7"/>
        <a:stretch>
          <a:fillRect/>
        </a:stretch>
      </xdr:blipFill>
      <xdr:spPr>
        <a:xfrm>
          <a:off x="927100" y="20281900"/>
          <a:ext cx="7772400" cy="209435"/>
        </a:xfrm>
        <a:prstGeom prst="rect">
          <a:avLst/>
        </a:prstGeom>
      </xdr:spPr>
    </xdr:pic>
    <xdr:clientData/>
  </xdr:twoCellAnchor>
  <xdr:twoCellAnchor editAs="oneCell">
    <xdr:from>
      <xdr:col>1</xdr:col>
      <xdr:colOff>63500</xdr:colOff>
      <xdr:row>115</xdr:row>
      <xdr:rowOff>50800</xdr:rowOff>
    </xdr:from>
    <xdr:to>
      <xdr:col>10</xdr:col>
      <xdr:colOff>239712</xdr:colOff>
      <xdr:row>117</xdr:row>
      <xdr:rowOff>53215</xdr:rowOff>
    </xdr:to>
    <xdr:pic>
      <xdr:nvPicPr>
        <xdr:cNvPr id="9" name="Picture 8">
          <a:extLst>
            <a:ext uri="{FF2B5EF4-FFF2-40B4-BE49-F238E27FC236}">
              <a16:creationId xmlns:a16="http://schemas.microsoft.com/office/drawing/2014/main" id="{3E3558A3-73A4-DAB1-904A-DCB33F42F871}"/>
            </a:ext>
          </a:extLst>
        </xdr:cNvPr>
        <xdr:cNvPicPr>
          <a:picLocks noChangeAspect="1"/>
        </xdr:cNvPicPr>
      </xdr:nvPicPr>
      <xdr:blipFill>
        <a:blip xmlns:r="http://schemas.openxmlformats.org/officeDocument/2006/relationships" r:embed="rId8"/>
        <a:stretch>
          <a:fillRect/>
        </a:stretch>
      </xdr:blipFill>
      <xdr:spPr>
        <a:xfrm>
          <a:off x="889000" y="20523200"/>
          <a:ext cx="7772400" cy="358015"/>
        </a:xfrm>
        <a:prstGeom prst="rect">
          <a:avLst/>
        </a:prstGeom>
      </xdr:spPr>
    </xdr:pic>
    <xdr:clientData/>
  </xdr:twoCellAnchor>
  <xdr:twoCellAnchor editAs="oneCell">
    <xdr:from>
      <xdr:col>1</xdr:col>
      <xdr:colOff>88900</xdr:colOff>
      <xdr:row>117</xdr:row>
      <xdr:rowOff>139700</xdr:rowOff>
    </xdr:from>
    <xdr:to>
      <xdr:col>10</xdr:col>
      <xdr:colOff>265112</xdr:colOff>
      <xdr:row>118</xdr:row>
      <xdr:rowOff>170399</xdr:rowOff>
    </xdr:to>
    <xdr:pic>
      <xdr:nvPicPr>
        <xdr:cNvPr id="10" name="Picture 9">
          <a:extLst>
            <a:ext uri="{FF2B5EF4-FFF2-40B4-BE49-F238E27FC236}">
              <a16:creationId xmlns:a16="http://schemas.microsoft.com/office/drawing/2014/main" id="{E4A345EE-1928-1432-8A40-1DA16C4177D9}"/>
            </a:ext>
          </a:extLst>
        </xdr:cNvPr>
        <xdr:cNvPicPr>
          <a:picLocks noChangeAspect="1"/>
        </xdr:cNvPicPr>
      </xdr:nvPicPr>
      <xdr:blipFill>
        <a:blip xmlns:r="http://schemas.openxmlformats.org/officeDocument/2006/relationships" r:embed="rId9"/>
        <a:stretch>
          <a:fillRect/>
        </a:stretch>
      </xdr:blipFill>
      <xdr:spPr>
        <a:xfrm>
          <a:off x="914400" y="20967700"/>
          <a:ext cx="7772400" cy="20849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nna Pyle" id="{E6BCCB4A-CD86-B742-A65D-ADDD12734433}" userId="S::jpyle@sustainquality.co.uk::f3b92243-7a08-4f2a-a540-5136d78e9cda"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4" dT="2023-12-20T15:13:03.11" personId="{E6BCCB4A-CD86-B742-A65D-ADDD12734433}" id="{8DB05B4E-E71E-FD40-8FA3-5AB008623BB6}">
    <text>Used the Net CV</text>
  </threadedComment>
  <threadedComment ref="H5" dT="2023-12-20T15:13:32.78" personId="{E6BCCB4A-CD86-B742-A65D-ADDD12734433}" id="{3A45EB2E-A204-C644-B1BB-BA53D8B87EF8}">
    <text>Used the average biofuel blend</text>
  </threadedComment>
  <threadedComment ref="H6" dT="2023-12-20T15:14:02.02" personId="{E6BCCB4A-CD86-B742-A65D-ADDD12734433}" id="{2FE94C12-C541-4640-91EC-9797D586956B}">
    <text>Used the Gas Oil one</text>
  </threadedComment>
  <threadedComment ref="H61" dT="2024-01-25T16:37:15.96" personId="{E6BCCB4A-CD86-B742-A65D-ADDD12734433}" id="{A27EF4D7-3CCC-C145-BE70-72DECF2F80B0}">
    <text>I have used the ‘Without RF’.
RF = indirect effects of non co2 emissions.</text>
  </threadedComment>
  <threadedComment ref="H131" dT="2024-01-25T16:37:15.96" personId="{E6BCCB4A-CD86-B742-A65D-ADDD12734433}" id="{BC3CCBE2-C017-774F-8E36-001D2908AB8B}">
    <text>I have used the ‘Without RF’.
RF = indirect effects of non co2 emissions.</text>
  </threadedComment>
  <threadedComment ref="A164" dT="2024-01-25T16:40:57.83" personId="{E6BCCB4A-CD86-B742-A65D-ADDD12734433}" id="{2326780B-01D4-E345-9499-73254D2B0AC0}">
    <text>Office equipment &amp; heating.</text>
  </threadedComment>
  <threadedComment ref="A167" dT="2024-01-25T16:52:34.45" personId="{E6BCCB4A-CD86-B742-A65D-ADDD12734433}" id="{9FAF058A-1488-6B47-A27A-8970A2801D88}">
    <text>There are other materials but I did not think they are relevant.</text>
  </threadedComment>
</ThreadedComments>
</file>

<file path=xl/threadedComments/threadedComment2.xml><?xml version="1.0" encoding="utf-8"?>
<ThreadedComments xmlns="http://schemas.microsoft.com/office/spreadsheetml/2018/threadedcomments" xmlns:x="http://schemas.openxmlformats.org/spreadsheetml/2006/main">
  <threadedComment ref="H131" dT="2024-01-25T16:37:15.96" personId="{E6BCCB4A-CD86-B742-A65D-ADDD12734433}" id="{5FF8D662-335E-B14E-BB33-FD038CF102CC}">
    <text>I have used the ‘Without RF’.
RF = indirect effects of non co2 emissions.</text>
  </threadedComment>
</ThreadedComments>
</file>

<file path=xl/threadedComments/threadedComment3.xml><?xml version="1.0" encoding="utf-8"?>
<ThreadedComments xmlns="http://schemas.microsoft.com/office/spreadsheetml/2018/threadedcomments" xmlns:x="http://schemas.openxmlformats.org/spreadsheetml/2006/main">
  <threadedComment ref="H131" dT="2024-01-25T16:37:15.96" personId="{E6BCCB4A-CD86-B742-A65D-ADDD12734433}" id="{F6404ABB-DA5B-5747-9BC3-468287B5BEA9}">
    <text>I have used the ‘Without RF’.
RF = indirect effects of non co2 emissions.</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3" Type="http://schemas.openxmlformats.org/officeDocument/2006/relationships/hyperlink" Target="https://registry.goldstandard.org/projects/details/2603" TargetMode="External"/><Relationship Id="rId7" Type="http://schemas.openxmlformats.org/officeDocument/2006/relationships/hyperlink" Target="https://registry.verra.org/app/projectDetail/VCS/2649" TargetMode="External"/><Relationship Id="rId2" Type="http://schemas.openxmlformats.org/officeDocument/2006/relationships/hyperlink" Target="https://registry.goldstandard.org/projects/details/3584" TargetMode="External"/><Relationship Id="rId1" Type="http://schemas.openxmlformats.org/officeDocument/2006/relationships/hyperlink" Target="https://registry.verra.org/app/projectDetail/VCS/2649" TargetMode="External"/><Relationship Id="rId6" Type="http://schemas.openxmlformats.org/officeDocument/2006/relationships/hyperlink" Target="https://registry.verra.org/app/projectDetail/VCS/2649" TargetMode="External"/><Relationship Id="rId5" Type="http://schemas.openxmlformats.org/officeDocument/2006/relationships/hyperlink" Target="https://www.europarl.europa.eu/news/en/headlines/priorities/climate-change/20180305STO99003/reducing-carbon-emissions-eu-targets-and-measures" TargetMode="External"/><Relationship Id="rId4" Type="http://schemas.openxmlformats.org/officeDocument/2006/relationships/hyperlink" Target="https://registry.goldstandard.org/projects/details/1181"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gov.uk/government/publications/carbon-reduction-policy/carbon-reduction-plan" TargetMode="External"/><Relationship Id="rId1" Type="http://schemas.openxmlformats.org/officeDocument/2006/relationships/hyperlink" Target="applewebdata://AB7A5D6B-3AD2-4DAE-8492-BB9B68986A44/"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www.gov.uk/government/collections/government-conversion-factors-for-company-reporting" TargetMode="External"/><Relationship Id="rId13" Type="http://schemas.openxmlformats.org/officeDocument/2006/relationships/vmlDrawing" Target="../drawings/vmlDrawing9.vml"/><Relationship Id="rId3" Type="http://schemas.openxmlformats.org/officeDocument/2006/relationships/hyperlink" Target="https://unfccc.int/topics/science/workstreams/cooperation-with-the-ipcc/the-fifth-assessment-report-of-the-ipcc" TargetMode="External"/><Relationship Id="rId7" Type="http://schemas.openxmlformats.org/officeDocument/2006/relationships/hyperlink" Target="https://assets.publishing.service.gov.uk/media/647f447d5f7bb700127fa5b3/conversion-factors-2023-statement-of-voluntary-compliance-cop-statistics.pdf" TargetMode="External"/><Relationship Id="rId12" Type="http://schemas.openxmlformats.org/officeDocument/2006/relationships/drawing" Target="../drawings/drawing6.xml"/><Relationship Id="rId2" Type="http://schemas.openxmlformats.org/officeDocument/2006/relationships/hyperlink" Target="https://www.ipcc.ch/assessment-report/ar5/" TargetMode="External"/><Relationship Id="rId1" Type="http://schemas.openxmlformats.org/officeDocument/2006/relationships/hyperlink" Target="https://assets.publishing.service.gov.uk/media/647f50dd103ca60013039a8a/2023-ghg-cf-methodology-paper.pdf" TargetMode="External"/><Relationship Id="rId6" Type="http://schemas.openxmlformats.org/officeDocument/2006/relationships/hyperlink" Target="https://assets.publishing.service.gov.uk/media/647f447d5f7bb700127fa5b3/conversion-factors-2023-statement-of-voluntary-compliance-cop-statistics.pdf" TargetMode="External"/><Relationship Id="rId11" Type="http://schemas.openxmlformats.org/officeDocument/2006/relationships/hyperlink" Target="https://www.gov.uk/government/collections/government-conversion-factors-for-company-reporting" TargetMode="External"/><Relationship Id="rId5" Type="http://schemas.openxmlformats.org/officeDocument/2006/relationships/hyperlink" Target="https://www.ricardo.com/en/services/environmental-consulting" TargetMode="External"/><Relationship Id="rId15" Type="http://schemas.microsoft.com/office/2017/10/relationships/threadedComment" Target="../threadedComments/threadedComment1.xml"/><Relationship Id="rId10" Type="http://schemas.openxmlformats.org/officeDocument/2006/relationships/hyperlink" Target="https://assets.publishing.service.gov.uk/media/647f50dd103ca60013039a8a/2023-ghg-cf-methodology-paper.pdf" TargetMode="External"/><Relationship Id="rId4" Type="http://schemas.openxmlformats.org/officeDocument/2006/relationships/hyperlink" Target="https://www.ipcc.ch/report/sixth-assessment-report-cycle/" TargetMode="External"/><Relationship Id="rId9" Type="http://schemas.openxmlformats.org/officeDocument/2006/relationships/hyperlink" Target="https://naei.beis.gov.uk/reports/reports?report_id=1108" TargetMode="External"/><Relationship Id="rId14"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1.xml.rels><?xml version="1.0" encoding="UTF-8" standalone="yes"?>
<Relationships xmlns="http://schemas.openxmlformats.org/package/2006/relationships"><Relationship Id="rId1" Type="http://schemas.openxmlformats.org/officeDocument/2006/relationships/hyperlink" Target="https://wrap.org.uk/resources/guide/scope-3-ghg-measurement-and-reporting-protocols-food-and-drink"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hyperlink" Target="https://www.papersizes.org/paper-weights.htm"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www.crrem.org/" TargetMode="External"/><Relationship Id="rId2" Type="http://schemas.openxmlformats.org/officeDocument/2006/relationships/hyperlink" Target="https://www.crrem.org/pathways/" TargetMode="External"/><Relationship Id="rId1" Type="http://schemas.openxmlformats.org/officeDocument/2006/relationships/hyperlink" Target="https://www.crrem.org/wp-content/uploads/2020/10/CRREM-Guide-to-using-the-Tool-outside-the-EU-v1.2-15.10.2020.pdf" TargetMode="External"/><Relationship Id="rId4" Type="http://schemas.openxmlformats.org/officeDocument/2006/relationships/hyperlink" Target="https://www.gresb.com/nl-en/carbon-risk-real-estate-monitor-crre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https://wrap.org.uk/resources/report/carbon-waste-and-resources-metric" TargetMode="External"/><Relationship Id="rId3" Type="http://schemas.openxmlformats.org/officeDocument/2006/relationships/hyperlink" Target="https://www.sustainabilityexchange.ac.uk/conversion_factors_for_calculation_of_weight_to_vo" TargetMode="External"/><Relationship Id="rId7" Type="http://schemas.openxmlformats.org/officeDocument/2006/relationships/hyperlink" Target="https://assets.publishing.service.gov.uk/media/6152d0b78fa8f5610b9c222b/Waste_classification_technical_guidance_WM3.pdf" TargetMode="External"/><Relationship Id="rId2" Type="http://schemas.openxmlformats.org/officeDocument/2006/relationships/hyperlink" Target="https://www.merseysidewda.gov.uk/volume-to-kgs/" TargetMode="External"/><Relationship Id="rId1" Type="http://schemas.openxmlformats.org/officeDocument/2006/relationships/hyperlink" Target="https://www.aqua-calc.com/calculate/volume-to-weight/substance/garbage-coma-and-blank-household-blank-rubbish" TargetMode="External"/><Relationship Id="rId6" Type="http://schemas.openxmlformats.org/officeDocument/2006/relationships/hyperlink" Target="https://www.nisbets.co.uk/which-bin-bag" TargetMode="External"/><Relationship Id="rId5" Type="http://schemas.openxmlformats.org/officeDocument/2006/relationships/hyperlink" Target="https://www.managingagentspartnership.co.uk/sites/default/files/media/attachment/BBP_MAP_Waste%20Management%20practices_Standardised%20reporting%20template%20and%20weight%20conversions.pdf" TargetMode="External"/><Relationship Id="rId10" Type="http://schemas.openxmlformats.org/officeDocument/2006/relationships/drawing" Target="../drawings/drawing8.xml"/><Relationship Id="rId4" Type="http://schemas.openxmlformats.org/officeDocument/2006/relationships/hyperlink" Target="https://www.sepa.org.uk/media/163323/uk-conversion-factors-for-waste.xlsx" TargetMode="External"/><Relationship Id="rId9" Type="http://schemas.openxmlformats.org/officeDocument/2006/relationships/hyperlink" Target="https://wrap.org.uk/resources/report/carbon-waste-and-resources-metr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0E049-EE4A-0F48-82C3-E261FF98E8CD}">
  <sheetPr>
    <tabColor theme="1" tint="0.34998626667073579"/>
  </sheetPr>
  <dimension ref="A1:X107"/>
  <sheetViews>
    <sheetView zoomScale="111" zoomScaleNormal="111" workbookViewId="0">
      <selection activeCell="A19" sqref="A19"/>
    </sheetView>
  </sheetViews>
  <sheetFormatPr baseColWidth="10" defaultColWidth="10.83203125" defaultRowHeight="17"/>
  <cols>
    <col min="1" max="1" width="70.83203125" style="8" customWidth="1"/>
    <col min="2" max="2" width="13.6640625" style="8" customWidth="1"/>
    <col min="3" max="3" width="15.1640625" style="8" customWidth="1"/>
    <col min="4" max="4" width="18.5" style="8" customWidth="1"/>
    <col min="5" max="16384" width="10.83203125" style="8"/>
  </cols>
  <sheetData>
    <row r="1" spans="1:5">
      <c r="A1" s="133" t="s">
        <v>0</v>
      </c>
      <c r="B1" s="133"/>
      <c r="C1" s="133"/>
    </row>
    <row r="2" spans="1:5">
      <c r="A2" s="7"/>
      <c r="B2" s="7"/>
      <c r="C2" s="7"/>
    </row>
    <row r="3" spans="1:5" ht="18">
      <c r="A3" s="144" t="s">
        <v>1</v>
      </c>
      <c r="B3" s="144"/>
      <c r="C3" s="144"/>
    </row>
    <row r="4" spans="1:5">
      <c r="A4" s="7" t="s">
        <v>1</v>
      </c>
      <c r="B4" s="7"/>
      <c r="C4" s="135"/>
    </row>
    <row r="5" spans="1:5">
      <c r="A5" s="7" t="s">
        <v>2</v>
      </c>
      <c r="B5" s="7"/>
      <c r="C5" s="135"/>
    </row>
    <row r="6" spans="1:5">
      <c r="A6" s="426" t="s">
        <v>3</v>
      </c>
      <c r="B6" s="7"/>
      <c r="C6" s="135"/>
    </row>
    <row r="7" spans="1:5">
      <c r="A7" s="7"/>
      <c r="B7" s="7"/>
      <c r="C7" s="135"/>
    </row>
    <row r="8" spans="1:5">
      <c r="A8" s="7" t="s">
        <v>4</v>
      </c>
      <c r="B8" s="7"/>
      <c r="C8" s="135"/>
    </row>
    <row r="9" spans="1:5">
      <c r="A9" s="7" t="s">
        <v>5</v>
      </c>
      <c r="B9" s="7"/>
      <c r="C9" s="135"/>
    </row>
    <row r="10" spans="1:5">
      <c r="A10" s="7" t="s">
        <v>6</v>
      </c>
      <c r="B10" s="7"/>
      <c r="C10" s="135"/>
    </row>
    <row r="11" spans="1:5">
      <c r="A11" s="7" t="s">
        <v>7</v>
      </c>
      <c r="B11" s="7"/>
      <c r="C11" s="135"/>
    </row>
    <row r="12" spans="1:5">
      <c r="A12" s="7"/>
      <c r="B12" s="7"/>
      <c r="C12" s="7"/>
    </row>
    <row r="13" spans="1:5" ht="18">
      <c r="A13" s="144" t="s">
        <v>8</v>
      </c>
      <c r="B13" s="144"/>
      <c r="C13" s="144"/>
    </row>
    <row r="14" spans="1:5">
      <c r="A14" s="154" t="s">
        <v>9</v>
      </c>
      <c r="B14" s="7"/>
      <c r="C14" s="135"/>
    </row>
    <row r="15" spans="1:5">
      <c r="A15" s="154" t="s">
        <v>10</v>
      </c>
      <c r="B15" s="7"/>
      <c r="C15" s="135"/>
    </row>
    <row r="16" spans="1:5" s="9" customFormat="1" ht="18">
      <c r="A16" s="154" t="s">
        <v>11</v>
      </c>
      <c r="B16" s="137"/>
      <c r="C16" s="135"/>
      <c r="D16" s="9" t="s">
        <v>12</v>
      </c>
      <c r="E16" s="427" t="s">
        <v>13</v>
      </c>
    </row>
    <row r="17" spans="1:6" s="9" customFormat="1" ht="23">
      <c r="A17" s="154" t="s">
        <v>14</v>
      </c>
      <c r="B17" s="137"/>
      <c r="C17" s="135"/>
      <c r="F17" s="290" t="s">
        <v>15</v>
      </c>
    </row>
    <row r="18" spans="1:6" s="9" customFormat="1" ht="23">
      <c r="A18" s="154" t="s">
        <v>16</v>
      </c>
      <c r="B18" s="137"/>
      <c r="C18" s="135"/>
      <c r="D18" s="9" t="s">
        <v>17</v>
      </c>
      <c r="F18" s="291" t="s">
        <v>18</v>
      </c>
    </row>
    <row r="19" spans="1:6" s="9" customFormat="1" ht="23">
      <c r="A19" s="154" t="s">
        <v>19</v>
      </c>
      <c r="B19" s="137"/>
      <c r="C19" s="135"/>
      <c r="F19" s="291" t="s">
        <v>20</v>
      </c>
    </row>
    <row r="20" spans="1:6" s="9" customFormat="1" ht="23">
      <c r="A20" s="154" t="s">
        <v>21</v>
      </c>
      <c r="B20" s="137"/>
      <c r="C20" s="135"/>
      <c r="F20" s="291" t="s">
        <v>22</v>
      </c>
    </row>
    <row r="21" spans="1:6" s="9" customFormat="1" ht="23">
      <c r="A21" s="154" t="s">
        <v>23</v>
      </c>
      <c r="B21" s="137"/>
      <c r="C21" s="135"/>
      <c r="D21" s="9" t="s">
        <v>24</v>
      </c>
      <c r="F21" s="291" t="s">
        <v>25</v>
      </c>
    </row>
    <row r="22" spans="1:6">
      <c r="A22" s="7"/>
      <c r="B22" s="7"/>
      <c r="C22" s="7"/>
    </row>
    <row r="23" spans="1:6" s="9" customFormat="1" ht="18">
      <c r="A23" s="144" t="s">
        <v>26</v>
      </c>
      <c r="B23" s="134"/>
      <c r="C23" s="144" t="s">
        <v>27</v>
      </c>
    </row>
    <row r="24" spans="1:6" s="9" customFormat="1" ht="18">
      <c r="A24" s="146" t="s">
        <v>28</v>
      </c>
      <c r="B24" s="146"/>
      <c r="C24" s="158" t="s">
        <v>29</v>
      </c>
    </row>
    <row r="25" spans="1:6" s="9" customFormat="1" ht="18">
      <c r="A25" s="146" t="s">
        <v>30</v>
      </c>
      <c r="C25" s="158"/>
    </row>
    <row r="26" spans="1:6" s="9" customFormat="1" ht="29">
      <c r="A26" s="143" t="s">
        <v>31</v>
      </c>
      <c r="C26" s="158"/>
    </row>
    <row r="27" spans="1:6" s="9" customFormat="1" ht="18">
      <c r="A27" s="146" t="s">
        <v>32</v>
      </c>
      <c r="C27" s="158"/>
    </row>
    <row r="28" spans="1:6" s="9" customFormat="1" ht="18">
      <c r="A28" s="146" t="s">
        <v>33</v>
      </c>
      <c r="C28" s="158"/>
    </row>
    <row r="29" spans="1:6" s="9" customFormat="1" ht="29">
      <c r="A29" s="143" t="s">
        <v>34</v>
      </c>
      <c r="C29" s="158"/>
    </row>
    <row r="30" spans="1:6" s="9" customFormat="1" ht="18">
      <c r="A30" s="146" t="s">
        <v>35</v>
      </c>
      <c r="C30" s="158"/>
    </row>
    <row r="31" spans="1:6" s="9" customFormat="1" ht="18">
      <c r="A31" s="146" t="s">
        <v>36</v>
      </c>
      <c r="C31" s="158"/>
    </row>
    <row r="32" spans="1:6" s="9" customFormat="1" ht="29">
      <c r="A32" s="143" t="s">
        <v>37</v>
      </c>
      <c r="C32" s="158"/>
    </row>
    <row r="33" spans="1:4" s="9" customFormat="1" ht="18">
      <c r="A33" s="146" t="s">
        <v>38</v>
      </c>
      <c r="C33" s="158"/>
    </row>
    <row r="34" spans="1:4" s="9" customFormat="1" ht="18">
      <c r="A34" s="146" t="s">
        <v>39</v>
      </c>
      <c r="C34" s="158"/>
    </row>
    <row r="35" spans="1:4" s="9" customFormat="1" ht="18">
      <c r="A35" s="146" t="s">
        <v>40</v>
      </c>
      <c r="C35" s="158"/>
    </row>
    <row r="36" spans="1:4" s="9" customFormat="1" ht="18">
      <c r="A36" s="146" t="s">
        <v>41</v>
      </c>
      <c r="C36" s="158">
        <f>C60</f>
        <v>0</v>
      </c>
      <c r="D36" s="8" t="s">
        <v>42</v>
      </c>
    </row>
    <row r="37" spans="1:4" s="9" customFormat="1" ht="18">
      <c r="A37" s="146" t="s">
        <v>43</v>
      </c>
      <c r="C37" s="158"/>
      <c r="D37" s="8"/>
    </row>
    <row r="39" spans="1:4" s="9" customFormat="1" ht="18">
      <c r="A39" s="144" t="s">
        <v>44</v>
      </c>
      <c r="B39" s="144"/>
      <c r="C39" s="144" t="s">
        <v>27</v>
      </c>
    </row>
    <row r="40" spans="1:4" s="9" customFormat="1" ht="19">
      <c r="A40" s="148" t="s">
        <v>45</v>
      </c>
      <c r="C40" s="135"/>
    </row>
    <row r="41" spans="1:4" s="9" customFormat="1" ht="19">
      <c r="A41" s="148" t="s">
        <v>46</v>
      </c>
      <c r="C41" s="135"/>
    </row>
    <row r="42" spans="1:4" s="9" customFormat="1" ht="19">
      <c r="A42" s="148" t="s">
        <v>47</v>
      </c>
      <c r="C42" s="135"/>
    </row>
    <row r="43" spans="1:4" s="9" customFormat="1" ht="19">
      <c r="A43" s="149" t="s">
        <v>48</v>
      </c>
      <c r="B43" s="142"/>
      <c r="C43" s="150"/>
    </row>
    <row r="44" spans="1:4" s="9" customFormat="1" ht="19">
      <c r="A44" s="149" t="s">
        <v>49</v>
      </c>
      <c r="B44" s="142"/>
      <c r="C44" s="150"/>
    </row>
    <row r="45" spans="1:4" s="9" customFormat="1" ht="18">
      <c r="A45" s="145"/>
      <c r="C45" s="137"/>
    </row>
    <row r="46" spans="1:4" s="9" customFormat="1" ht="18">
      <c r="A46" s="136" t="s">
        <v>50</v>
      </c>
      <c r="B46" s="134"/>
      <c r="C46" s="144" t="s">
        <v>27</v>
      </c>
    </row>
    <row r="47" spans="1:4">
      <c r="A47" s="154" t="s">
        <v>51</v>
      </c>
      <c r="B47" s="137"/>
      <c r="C47" s="135"/>
    </row>
    <row r="48" spans="1:4" s="9" customFormat="1" ht="18">
      <c r="A48" s="154" t="s">
        <v>52</v>
      </c>
      <c r="B48" s="137"/>
      <c r="C48" s="135"/>
    </row>
    <row r="49" spans="1:4">
      <c r="A49" s="154" t="s">
        <v>53</v>
      </c>
      <c r="B49" s="137"/>
      <c r="C49" s="135"/>
    </row>
    <row r="50" spans="1:4">
      <c r="A50" s="154" t="s">
        <v>54</v>
      </c>
      <c r="B50" s="137"/>
      <c r="C50" s="135"/>
    </row>
    <row r="51" spans="1:4">
      <c r="A51" s="154" t="s">
        <v>55</v>
      </c>
      <c r="B51" s="137"/>
      <c r="C51" s="135"/>
    </row>
    <row r="53" spans="1:4">
      <c r="A53" s="138"/>
      <c r="B53" s="137"/>
      <c r="C53" s="135"/>
    </row>
    <row r="54" spans="1:4" s="9" customFormat="1" ht="18">
      <c r="A54" s="144" t="s">
        <v>56</v>
      </c>
      <c r="B54" s="144"/>
      <c r="C54" s="144" t="s">
        <v>27</v>
      </c>
    </row>
    <row r="55" spans="1:4" s="9" customFormat="1" ht="18">
      <c r="A55" s="146" t="s">
        <v>57</v>
      </c>
      <c r="C55" s="135"/>
    </row>
    <row r="56" spans="1:4" s="9" customFormat="1" ht="18">
      <c r="A56" s="146" t="s">
        <v>58</v>
      </c>
      <c r="C56" s="135"/>
    </row>
    <row r="57" spans="1:4" s="9" customFormat="1" ht="18">
      <c r="A57" s="146" t="s">
        <v>59</v>
      </c>
      <c r="C57" s="135"/>
    </row>
    <row r="59" spans="1:4" s="9" customFormat="1" ht="18">
      <c r="A59" s="144" t="s">
        <v>60</v>
      </c>
      <c r="B59" s="144"/>
      <c r="C59" s="144" t="s">
        <v>27</v>
      </c>
    </row>
    <row r="60" spans="1:4" s="9" customFormat="1" ht="18">
      <c r="A60" s="142" t="s">
        <v>61</v>
      </c>
      <c r="C60" s="135"/>
    </row>
    <row r="61" spans="1:4" s="9" customFormat="1" ht="18">
      <c r="A61" s="142" t="s">
        <v>62</v>
      </c>
      <c r="C61" s="146" t="s">
        <v>63</v>
      </c>
    </row>
    <row r="62" spans="1:4" s="9" customFormat="1" ht="18">
      <c r="A62" s="142" t="s">
        <v>64</v>
      </c>
      <c r="C62" s="135"/>
    </row>
    <row r="63" spans="1:4" s="9" customFormat="1" ht="18">
      <c r="A63" s="142" t="s">
        <v>65</v>
      </c>
      <c r="C63" s="135"/>
    </row>
    <row r="64" spans="1:4" s="9" customFormat="1" ht="18">
      <c r="A64" s="142" t="s">
        <v>66</v>
      </c>
      <c r="C64" s="135"/>
      <c r="D64" s="157" t="s">
        <v>67</v>
      </c>
    </row>
    <row r="65" spans="1:24" s="9" customFormat="1" ht="18">
      <c r="A65" s="142" t="s">
        <v>68</v>
      </c>
      <c r="C65" s="135"/>
    </row>
    <row r="66" spans="1:24" s="9" customFormat="1" ht="18">
      <c r="A66" s="142" t="s">
        <v>69</v>
      </c>
      <c r="C66" s="135"/>
    </row>
    <row r="67" spans="1:24" s="9" customFormat="1" ht="18">
      <c r="A67" s="142" t="s">
        <v>70</v>
      </c>
      <c r="C67" s="135"/>
      <c r="D67" s="157" t="s">
        <v>71</v>
      </c>
      <c r="E67" s="132"/>
      <c r="F67" s="132"/>
      <c r="G67" s="132"/>
      <c r="H67" s="132"/>
      <c r="I67" s="132"/>
      <c r="J67" s="132"/>
      <c r="K67" s="132"/>
      <c r="L67" s="132"/>
      <c r="M67" s="132"/>
      <c r="N67" s="132"/>
      <c r="O67" s="132"/>
      <c r="P67" s="132"/>
      <c r="Q67" s="132"/>
      <c r="R67" s="132"/>
      <c r="S67" s="132"/>
      <c r="T67" s="132"/>
      <c r="U67" s="132"/>
      <c r="V67" s="132"/>
      <c r="W67" s="132"/>
      <c r="X67" s="132"/>
    </row>
    <row r="68" spans="1:24" s="9" customFormat="1" ht="18">
      <c r="A68" s="142" t="s">
        <v>72</v>
      </c>
      <c r="C68" s="135"/>
    </row>
    <row r="69" spans="1:24" s="9" customFormat="1" ht="18">
      <c r="A69" s="142" t="s">
        <v>73</v>
      </c>
      <c r="C69" s="135"/>
    </row>
    <row r="70" spans="1:24" s="9" customFormat="1" ht="18">
      <c r="A70" s="142" t="s">
        <v>74</v>
      </c>
      <c r="C70" s="135"/>
    </row>
    <row r="71" spans="1:24" s="9" customFormat="1" ht="18">
      <c r="A71" s="142" t="s">
        <v>75</v>
      </c>
      <c r="C71" s="135"/>
    </row>
    <row r="72" spans="1:24" s="9" customFormat="1" ht="18">
      <c r="A72" s="142"/>
    </row>
    <row r="74" spans="1:24" ht="18">
      <c r="A74" s="144" t="s">
        <v>76</v>
      </c>
      <c r="B74" s="144"/>
      <c r="C74" s="144"/>
      <c r="D74" s="137"/>
      <c r="E74" s="137"/>
      <c r="F74" s="1"/>
    </row>
    <row r="75" spans="1:24">
      <c r="A75" s="2" t="s">
        <v>77</v>
      </c>
      <c r="B75" s="137"/>
      <c r="C75" s="135"/>
      <c r="D75" s="137"/>
      <c r="E75" s="137"/>
      <c r="F75" s="2"/>
    </row>
    <row r="76" spans="1:24">
      <c r="A76" s="2" t="s">
        <v>78</v>
      </c>
      <c r="B76" s="137"/>
      <c r="C76" s="135"/>
      <c r="D76" s="2" t="s">
        <v>79</v>
      </c>
      <c r="E76" s="137"/>
    </row>
    <row r="77" spans="1:24">
      <c r="A77" s="2" t="s">
        <v>80</v>
      </c>
      <c r="B77" s="137"/>
      <c r="C77" s="135"/>
      <c r="D77" s="137"/>
      <c r="E77" s="137"/>
      <c r="F77" s="2"/>
    </row>
    <row r="78" spans="1:24">
      <c r="A78" s="2" t="s">
        <v>81</v>
      </c>
      <c r="B78" s="137"/>
      <c r="C78" s="135"/>
      <c r="D78" s="137"/>
      <c r="E78" s="137"/>
      <c r="F78" s="2"/>
    </row>
    <row r="79" spans="1:24" s="9" customFormat="1" ht="18">
      <c r="A79" s="146" t="s">
        <v>43</v>
      </c>
      <c r="C79" s="158"/>
      <c r="D79" s="8"/>
    </row>
    <row r="80" spans="1:24">
      <c r="A80" s="1"/>
      <c r="B80" s="1"/>
      <c r="C80" s="1"/>
      <c r="D80" s="1"/>
      <c r="E80" s="1"/>
      <c r="F80" s="1"/>
    </row>
    <row r="81" spans="1:6" ht="18">
      <c r="A81" s="144" t="s">
        <v>82</v>
      </c>
      <c r="B81" s="144"/>
      <c r="C81" s="144" t="s">
        <v>83</v>
      </c>
      <c r="D81" s="144" t="s">
        <v>84</v>
      </c>
      <c r="E81" s="144"/>
      <c r="F81" s="144" t="s">
        <v>83</v>
      </c>
    </row>
    <row r="82" spans="1:6">
      <c r="A82" s="2" t="s">
        <v>85</v>
      </c>
      <c r="B82" s="135"/>
      <c r="C82" s="2"/>
      <c r="D82" s="2" t="s">
        <v>85</v>
      </c>
      <c r="E82" s="135"/>
      <c r="F82" s="2" t="s">
        <v>86</v>
      </c>
    </row>
    <row r="83" spans="1:6">
      <c r="A83" s="2" t="s">
        <v>87</v>
      </c>
      <c r="B83" s="135"/>
      <c r="C83" s="2"/>
      <c r="D83" s="2" t="s">
        <v>87</v>
      </c>
      <c r="E83" s="135"/>
      <c r="F83" s="2" t="s">
        <v>86</v>
      </c>
    </row>
    <row r="84" spans="1:6">
      <c r="A84" s="2" t="s">
        <v>88</v>
      </c>
      <c r="B84" s="135"/>
      <c r="C84" s="2"/>
      <c r="D84" s="2" t="s">
        <v>88</v>
      </c>
      <c r="E84" s="135"/>
      <c r="F84" s="2" t="s">
        <v>86</v>
      </c>
    </row>
    <row r="85" spans="1:6">
      <c r="A85" s="2" t="s">
        <v>89</v>
      </c>
      <c r="B85" s="135"/>
      <c r="C85" s="2"/>
      <c r="D85" s="2" t="s">
        <v>89</v>
      </c>
      <c r="E85" s="135"/>
      <c r="F85" s="2" t="s">
        <v>86</v>
      </c>
    </row>
    <row r="86" spans="1:6">
      <c r="A86" s="2" t="s">
        <v>90</v>
      </c>
      <c r="B86" s="135"/>
      <c r="C86" s="2"/>
      <c r="D86" s="2" t="s">
        <v>90</v>
      </c>
      <c r="E86" s="135"/>
      <c r="F86" s="2" t="s">
        <v>86</v>
      </c>
    </row>
    <row r="87" spans="1:6">
      <c r="A87" s="2" t="s">
        <v>91</v>
      </c>
      <c r="B87" s="135"/>
      <c r="C87" s="2"/>
      <c r="D87" s="2" t="s">
        <v>91</v>
      </c>
      <c r="E87" s="135"/>
      <c r="F87" s="2" t="s">
        <v>86</v>
      </c>
    </row>
    <row r="88" spans="1:6">
      <c r="A88" s="2" t="s">
        <v>92</v>
      </c>
      <c r="B88" s="135"/>
      <c r="C88" s="2"/>
      <c r="D88" s="2" t="s">
        <v>92</v>
      </c>
      <c r="E88" s="135"/>
      <c r="F88" s="2" t="s">
        <v>86</v>
      </c>
    </row>
    <row r="89" spans="1:6">
      <c r="A89" s="2" t="s">
        <v>93</v>
      </c>
      <c r="B89" s="135"/>
      <c r="C89" s="2"/>
      <c r="D89" s="2" t="s">
        <v>93</v>
      </c>
      <c r="E89" s="135"/>
      <c r="F89" s="2" t="s">
        <v>86</v>
      </c>
    </row>
    <row r="90" spans="1:6">
      <c r="A90" s="2"/>
      <c r="B90" s="2"/>
      <c r="C90" s="2"/>
      <c r="D90" s="2"/>
      <c r="E90" s="2"/>
      <c r="F90" s="2"/>
    </row>
    <row r="91" spans="1:6" ht="18">
      <c r="A91" s="144" t="s">
        <v>94</v>
      </c>
      <c r="B91" s="144"/>
      <c r="C91" s="1"/>
      <c r="D91" s="144" t="s">
        <v>95</v>
      </c>
      <c r="E91" s="144"/>
      <c r="F91" s="1"/>
    </row>
    <row r="92" spans="1:6">
      <c r="A92" s="2" t="s">
        <v>96</v>
      </c>
      <c r="B92" s="135"/>
      <c r="C92" s="2"/>
      <c r="D92" s="2" t="s">
        <v>97</v>
      </c>
      <c r="E92" s="135"/>
      <c r="F92" s="2" t="s">
        <v>98</v>
      </c>
    </row>
    <row r="93" spans="1:6">
      <c r="A93" s="2" t="s">
        <v>99</v>
      </c>
      <c r="B93" s="135"/>
      <c r="C93" s="2"/>
      <c r="D93" s="2" t="s">
        <v>100</v>
      </c>
      <c r="E93" s="135"/>
      <c r="F93" s="2" t="s">
        <v>98</v>
      </c>
    </row>
    <row r="94" spans="1:6">
      <c r="A94" s="2" t="s">
        <v>101</v>
      </c>
      <c r="B94" s="135"/>
      <c r="C94" s="2"/>
      <c r="D94" s="2" t="s">
        <v>102</v>
      </c>
      <c r="E94" s="135"/>
      <c r="F94" s="2"/>
    </row>
    <row r="95" spans="1:6">
      <c r="A95" s="2" t="s">
        <v>103</v>
      </c>
      <c r="B95" s="135"/>
      <c r="C95" s="2"/>
      <c r="D95" s="2" t="s">
        <v>104</v>
      </c>
      <c r="E95" s="135"/>
      <c r="F95" s="2" t="s">
        <v>105</v>
      </c>
    </row>
    <row r="96" spans="1:6">
      <c r="A96" s="2" t="s">
        <v>101</v>
      </c>
      <c r="B96" s="135"/>
      <c r="C96" s="2"/>
      <c r="D96" s="2" t="s">
        <v>106</v>
      </c>
      <c r="E96" s="135"/>
      <c r="F96" s="2" t="s">
        <v>107</v>
      </c>
    </row>
    <row r="97" spans="1:6">
      <c r="A97" s="2" t="s">
        <v>103</v>
      </c>
      <c r="B97" s="135"/>
      <c r="C97" s="2"/>
      <c r="D97" s="2" t="s">
        <v>108</v>
      </c>
      <c r="E97" s="135"/>
      <c r="F97" s="2" t="s">
        <v>107</v>
      </c>
    </row>
    <row r="98" spans="1:6">
      <c r="A98" s="1"/>
      <c r="B98" s="1"/>
      <c r="C98" s="1"/>
      <c r="D98" s="2" t="s">
        <v>109</v>
      </c>
      <c r="E98" s="135"/>
      <c r="F98" s="2" t="s">
        <v>105</v>
      </c>
    </row>
    <row r="99" spans="1:6">
      <c r="A99" s="1"/>
      <c r="B99" s="1"/>
      <c r="C99" s="1"/>
      <c r="D99" s="2" t="s">
        <v>110</v>
      </c>
      <c r="E99" s="135"/>
      <c r="F99" s="2" t="s">
        <v>105</v>
      </c>
    </row>
    <row r="100" spans="1:6">
      <c r="A100" s="2"/>
      <c r="B100" s="2"/>
      <c r="C100" s="2"/>
      <c r="D100" s="2" t="s">
        <v>111</v>
      </c>
      <c r="E100" s="135"/>
      <c r="F100" s="2" t="s">
        <v>105</v>
      </c>
    </row>
    <row r="101" spans="1:6">
      <c r="A101" s="1"/>
      <c r="B101" s="1"/>
      <c r="C101" s="1"/>
      <c r="D101" s="1"/>
      <c r="E101" s="1"/>
      <c r="F101" s="1"/>
    </row>
    <row r="102" spans="1:6" ht="18">
      <c r="A102" s="144" t="s">
        <v>112</v>
      </c>
      <c r="B102" s="144"/>
      <c r="C102" s="1"/>
      <c r="D102" s="144" t="s">
        <v>113</v>
      </c>
      <c r="E102" s="144"/>
      <c r="F102" s="1"/>
    </row>
    <row r="103" spans="1:6">
      <c r="A103" s="2" t="s">
        <v>114</v>
      </c>
      <c r="B103" s="135"/>
      <c r="C103" s="2" t="s">
        <v>115</v>
      </c>
      <c r="D103" s="2" t="s">
        <v>116</v>
      </c>
      <c r="E103" s="135"/>
      <c r="F103" s="2" t="s">
        <v>117</v>
      </c>
    </row>
    <row r="104" spans="1:6" ht="18">
      <c r="A104" s="2" t="s">
        <v>118</v>
      </c>
      <c r="B104" s="135" t="s">
        <v>29</v>
      </c>
      <c r="C104" s="2"/>
      <c r="D104" s="2" t="s">
        <v>119</v>
      </c>
      <c r="E104" s="135"/>
      <c r="F104" s="2" t="s">
        <v>120</v>
      </c>
    </row>
    <row r="105" spans="1:6">
      <c r="A105" s="1"/>
      <c r="B105" s="1"/>
      <c r="C105" s="1"/>
      <c r="D105" s="2" t="s">
        <v>121</v>
      </c>
      <c r="E105" s="135"/>
      <c r="F105" s="2" t="s">
        <v>120</v>
      </c>
    </row>
    <row r="106" spans="1:6">
      <c r="A106" s="1"/>
      <c r="B106" s="1"/>
      <c r="C106" s="1"/>
      <c r="D106" s="2" t="s">
        <v>122</v>
      </c>
      <c r="E106" s="135"/>
      <c r="F106" s="2" t="s">
        <v>120</v>
      </c>
    </row>
    <row r="107" spans="1:6">
      <c r="A107" s="2"/>
      <c r="B107" s="2"/>
      <c r="C107" s="2"/>
      <c r="D107" s="2" t="s">
        <v>123</v>
      </c>
      <c r="E107" s="135"/>
      <c r="F107" s="2" t="s">
        <v>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A28CA-783F-8249-BD36-91B448520283}">
  <sheetPr>
    <tabColor theme="1" tint="0.34998626667073579"/>
  </sheetPr>
  <dimension ref="A1:O54"/>
  <sheetViews>
    <sheetView zoomScale="80" zoomScaleNormal="80" workbookViewId="0">
      <selection activeCell="C23" sqref="C23"/>
    </sheetView>
  </sheetViews>
  <sheetFormatPr baseColWidth="10" defaultColWidth="10.83203125" defaultRowHeight="14"/>
  <cols>
    <col min="1" max="1" width="87.33203125" bestFit="1" customWidth="1"/>
    <col min="3" max="3" width="15.6640625" customWidth="1"/>
    <col min="13" max="13" width="36.33203125" customWidth="1"/>
    <col min="15" max="15" width="14.83203125" bestFit="1" customWidth="1"/>
  </cols>
  <sheetData>
    <row r="1" spans="1:15" s="8" customFormat="1" ht="17">
      <c r="A1" s="133" t="s">
        <v>125</v>
      </c>
      <c r="B1" s="133"/>
      <c r="C1" s="133"/>
    </row>
    <row r="2" spans="1:15" s="8" customFormat="1" ht="17">
      <c r="A2" s="7"/>
      <c r="B2" s="7"/>
      <c r="C2" s="7"/>
    </row>
    <row r="3" spans="1:15" s="8" customFormat="1" ht="18">
      <c r="A3" s="144" t="s">
        <v>8</v>
      </c>
      <c r="B3" s="144"/>
      <c r="C3" s="144"/>
    </row>
    <row r="4" spans="1:15" s="8" customFormat="1" ht="17">
      <c r="A4" s="154" t="s">
        <v>126</v>
      </c>
      <c r="B4" s="7"/>
      <c r="C4" s="158">
        <f>'General Info'!C14</f>
        <v>0</v>
      </c>
      <c r="D4"/>
    </row>
    <row r="5" spans="1:15" s="8" customFormat="1" ht="17">
      <c r="A5" s="154" t="s">
        <v>127</v>
      </c>
      <c r="B5" s="7"/>
      <c r="C5" s="158">
        <f>'General Info'!C15</f>
        <v>0</v>
      </c>
      <c r="D5"/>
    </row>
    <row r="6" spans="1:15" s="9" customFormat="1" ht="18">
      <c r="A6" s="154" t="s">
        <v>128</v>
      </c>
      <c r="B6" s="137"/>
      <c r="C6" s="158">
        <f>'General Info'!C19</f>
        <v>0</v>
      </c>
      <c r="D6"/>
    </row>
    <row r="8" spans="1:15" ht="18">
      <c r="A8" s="136" t="s">
        <v>129</v>
      </c>
      <c r="B8" s="136"/>
      <c r="C8" s="147" t="s">
        <v>27</v>
      </c>
    </row>
    <row r="9" spans="1:15" ht="18">
      <c r="A9" s="155" t="s">
        <v>130</v>
      </c>
      <c r="B9" s="8"/>
      <c r="C9" s="135"/>
      <c r="D9" t="s">
        <v>131</v>
      </c>
    </row>
    <row r="10" spans="1:15" ht="18">
      <c r="A10" s="155" t="s">
        <v>132</v>
      </c>
      <c r="B10" s="8"/>
      <c r="C10" s="135"/>
      <c r="D10" t="s">
        <v>131</v>
      </c>
    </row>
    <row r="11" spans="1:15" ht="18" thickBot="1">
      <c r="A11" s="8"/>
      <c r="B11" s="8"/>
      <c r="C11" s="135"/>
    </row>
    <row r="12" spans="1:15" ht="18">
      <c r="A12" s="136" t="s">
        <v>133</v>
      </c>
      <c r="B12" s="136"/>
      <c r="C12" s="136" t="s">
        <v>134</v>
      </c>
      <c r="D12" s="136" t="s">
        <v>135</v>
      </c>
      <c r="E12" t="s">
        <v>136</v>
      </c>
      <c r="M12" s="292" t="s">
        <v>137</v>
      </c>
      <c r="N12" s="293"/>
      <c r="O12" s="294" t="s">
        <v>138</v>
      </c>
    </row>
    <row r="13" spans="1:15" ht="18">
      <c r="A13" s="155" t="s">
        <v>139</v>
      </c>
      <c r="B13" s="137"/>
      <c r="C13" s="135"/>
      <c r="D13" s="323" t="s">
        <v>140</v>
      </c>
      <c r="E13" t="s">
        <v>141</v>
      </c>
      <c r="M13" s="295" t="s">
        <v>139</v>
      </c>
      <c r="O13" s="296"/>
    </row>
    <row r="14" spans="1:15" ht="18">
      <c r="A14" s="155" t="s">
        <v>142</v>
      </c>
      <c r="B14" s="137"/>
      <c r="C14" s="135"/>
      <c r="D14" s="135"/>
      <c r="E14" t="s">
        <v>141</v>
      </c>
      <c r="M14" s="295"/>
      <c r="O14" s="296"/>
    </row>
    <row r="15" spans="1:15" ht="18">
      <c r="A15" s="155" t="s">
        <v>143</v>
      </c>
      <c r="B15" s="8"/>
      <c r="C15" s="135" t="s">
        <v>1202</v>
      </c>
      <c r="D15" s="135"/>
      <c r="E15" t="s">
        <v>144</v>
      </c>
      <c r="M15" s="295" t="s">
        <v>143</v>
      </c>
      <c r="O15" s="296"/>
    </row>
    <row r="16" spans="1:15" ht="18">
      <c r="A16" s="155" t="s">
        <v>145</v>
      </c>
      <c r="B16" s="8"/>
      <c r="C16" s="322" t="s">
        <v>1203</v>
      </c>
      <c r="D16" s="135"/>
      <c r="M16" s="295" t="s">
        <v>145</v>
      </c>
      <c r="O16" s="296"/>
    </row>
    <row r="17" spans="1:15" ht="18">
      <c r="A17" s="155" t="s">
        <v>146</v>
      </c>
      <c r="B17" s="8"/>
      <c r="C17" s="135" t="s">
        <v>1204</v>
      </c>
      <c r="D17" s="135"/>
      <c r="M17" s="295" t="s">
        <v>146</v>
      </c>
      <c r="O17" s="296"/>
    </row>
    <row r="18" spans="1:15" ht="18">
      <c r="A18" s="155" t="s">
        <v>147</v>
      </c>
      <c r="B18" s="8"/>
      <c r="C18" s="135" t="s">
        <v>1202</v>
      </c>
      <c r="D18" s="135"/>
      <c r="M18" s="295" t="s">
        <v>147</v>
      </c>
      <c r="O18" s="296"/>
    </row>
    <row r="19" spans="1:15" ht="18">
      <c r="A19" s="155" t="s">
        <v>148</v>
      </c>
      <c r="B19" s="8"/>
      <c r="C19" s="135" t="s">
        <v>1204</v>
      </c>
      <c r="D19" s="135"/>
      <c r="M19" s="295" t="s">
        <v>148</v>
      </c>
      <c r="O19" s="296"/>
    </row>
    <row r="20" spans="1:15" ht="18">
      <c r="A20" s="155" t="s">
        <v>149</v>
      </c>
      <c r="B20" s="8"/>
      <c r="C20" s="135" t="s">
        <v>1204</v>
      </c>
      <c r="D20" s="135"/>
      <c r="J20" s="155"/>
      <c r="K20" s="137"/>
      <c r="L20" s="137"/>
      <c r="M20" s="295" t="s">
        <v>149</v>
      </c>
      <c r="O20" s="296"/>
    </row>
    <row r="21" spans="1:15" ht="18">
      <c r="A21" s="155" t="s">
        <v>150</v>
      </c>
      <c r="B21" s="8"/>
      <c r="C21" s="135" t="s">
        <v>1202</v>
      </c>
      <c r="D21" s="135"/>
      <c r="M21" s="295" t="s">
        <v>150</v>
      </c>
      <c r="O21" s="296"/>
    </row>
    <row r="22" spans="1:15" ht="18">
      <c r="A22" s="155" t="s">
        <v>113</v>
      </c>
      <c r="B22" s="8"/>
      <c r="C22" s="135" t="s">
        <v>1204</v>
      </c>
      <c r="D22" s="135"/>
      <c r="M22" s="295" t="s">
        <v>113</v>
      </c>
      <c r="O22" s="296"/>
    </row>
    <row r="23" spans="1:15" ht="19" thickBot="1">
      <c r="A23" s="155" t="s">
        <v>151</v>
      </c>
      <c r="B23" s="8"/>
      <c r="C23" s="135"/>
      <c r="D23" s="135"/>
      <c r="M23" s="297" t="s">
        <v>151</v>
      </c>
      <c r="N23" s="69"/>
      <c r="O23" s="298"/>
    </row>
    <row r="24" spans="1:15" ht="18">
      <c r="A24" s="155" t="s">
        <v>152</v>
      </c>
      <c r="B24" s="8"/>
      <c r="C24" s="135"/>
      <c r="D24" s="135"/>
      <c r="M24" s="155"/>
      <c r="O24" s="83"/>
    </row>
    <row r="25" spans="1:15" ht="36">
      <c r="A25" s="155" t="s">
        <v>153</v>
      </c>
      <c r="B25" s="8"/>
      <c r="C25" s="135"/>
      <c r="D25" s="135"/>
      <c r="M25" s="155"/>
      <c r="O25" s="83"/>
    </row>
    <row r="26" spans="1:15" ht="18">
      <c r="A26" s="139"/>
      <c r="B26" s="8"/>
      <c r="C26" s="137"/>
      <c r="D26" s="8"/>
      <c r="O26" s="136" t="s">
        <v>154</v>
      </c>
    </row>
    <row r="27" spans="1:15" ht="18">
      <c r="A27" s="136" t="s">
        <v>155</v>
      </c>
      <c r="B27" s="136"/>
      <c r="C27" s="136" t="s">
        <v>134</v>
      </c>
      <c r="D27" s="8"/>
      <c r="G27" s="278"/>
      <c r="H27" s="278"/>
      <c r="I27" s="278"/>
    </row>
    <row r="28" spans="1:15" ht="17">
      <c r="A28" s="8" t="s">
        <v>156</v>
      </c>
      <c r="B28" s="8"/>
      <c r="C28" s="135"/>
      <c r="D28" s="8"/>
      <c r="F28" t="s">
        <v>157</v>
      </c>
      <c r="G28" s="278"/>
      <c r="H28" s="278"/>
      <c r="I28" s="278"/>
    </row>
    <row r="29" spans="1:15" ht="17">
      <c r="A29" s="8" t="s">
        <v>158</v>
      </c>
      <c r="B29" s="8"/>
      <c r="C29" s="135"/>
      <c r="D29" s="8"/>
      <c r="G29" s="278"/>
      <c r="H29" s="278"/>
      <c r="I29" s="278"/>
    </row>
    <row r="30" spans="1:15" ht="17">
      <c r="A30" s="8" t="s">
        <v>159</v>
      </c>
      <c r="B30" s="8"/>
      <c r="C30" s="135"/>
      <c r="F30" t="s">
        <v>160</v>
      </c>
      <c r="G30" s="278"/>
      <c r="H30" s="278"/>
      <c r="I30" s="278"/>
    </row>
    <row r="31" spans="1:15" ht="17">
      <c r="A31" s="8" t="s">
        <v>161</v>
      </c>
      <c r="B31" s="8"/>
      <c r="C31" s="135"/>
      <c r="F31" t="s">
        <v>162</v>
      </c>
      <c r="G31" s="278"/>
      <c r="H31" s="278"/>
      <c r="I31" s="278"/>
    </row>
    <row r="32" spans="1:15" ht="17">
      <c r="A32" s="8" t="s">
        <v>163</v>
      </c>
      <c r="B32" s="8"/>
      <c r="C32" s="135"/>
      <c r="D32" t="s">
        <v>164</v>
      </c>
      <c r="G32" s="278"/>
      <c r="H32" s="278"/>
      <c r="I32" s="278"/>
    </row>
    <row r="33" spans="1:6" ht="17">
      <c r="A33" s="8" t="s">
        <v>165</v>
      </c>
      <c r="B33" s="8"/>
      <c r="C33" s="135"/>
      <c r="D33" s="8"/>
    </row>
    <row r="34" spans="1:6" ht="17">
      <c r="A34" s="139"/>
      <c r="B34" s="8"/>
      <c r="C34" s="137"/>
      <c r="D34" s="8"/>
    </row>
    <row r="35" spans="1:6" ht="18">
      <c r="A35" s="136" t="s">
        <v>166</v>
      </c>
      <c r="B35" s="136"/>
      <c r="C35" s="136" t="s">
        <v>134</v>
      </c>
      <c r="D35" s="136" t="s">
        <v>167</v>
      </c>
    </row>
    <row r="36" spans="1:6" ht="17">
      <c r="A36" s="7" t="s">
        <v>168</v>
      </c>
      <c r="B36" s="8"/>
      <c r="C36" s="135"/>
      <c r="D36" s="135"/>
      <c r="F36" t="s">
        <v>169</v>
      </c>
    </row>
    <row r="37" spans="1:6" ht="17">
      <c r="A37" s="7" t="s">
        <v>170</v>
      </c>
      <c r="B37" s="8"/>
      <c r="C37" s="135"/>
      <c r="D37" s="135"/>
      <c r="F37" t="s">
        <v>171</v>
      </c>
    </row>
    <row r="38" spans="1:6" ht="17">
      <c r="A38" s="7" t="s">
        <v>172</v>
      </c>
      <c r="B38" s="8"/>
      <c r="C38" s="135"/>
      <c r="D38" s="135"/>
      <c r="F38" t="s">
        <v>173</v>
      </c>
    </row>
    <row r="39" spans="1:6" ht="17">
      <c r="A39" s="7" t="s">
        <v>174</v>
      </c>
      <c r="B39" s="8"/>
      <c r="C39" s="135"/>
      <c r="D39" s="135"/>
      <c r="E39" t="s">
        <v>175</v>
      </c>
      <c r="F39" t="s">
        <v>176</v>
      </c>
    </row>
    <row r="40" spans="1:6" ht="17">
      <c r="A40" s="7" t="s">
        <v>177</v>
      </c>
      <c r="B40" s="8"/>
      <c r="C40" s="135"/>
      <c r="D40" s="135"/>
      <c r="E40" t="s">
        <v>175</v>
      </c>
      <c r="F40" t="s">
        <v>178</v>
      </c>
    </row>
    <row r="41" spans="1:6" ht="17">
      <c r="A41" s="7" t="s">
        <v>179</v>
      </c>
      <c r="B41" s="8"/>
      <c r="C41" s="135"/>
      <c r="D41" s="135"/>
      <c r="E41" t="s">
        <v>175</v>
      </c>
      <c r="F41" t="s">
        <v>180</v>
      </c>
    </row>
    <row r="42" spans="1:6" ht="17">
      <c r="A42" s="7" t="s">
        <v>181</v>
      </c>
      <c r="B42" s="8"/>
      <c r="C42" s="135"/>
      <c r="D42" s="135"/>
      <c r="E42" t="s">
        <v>175</v>
      </c>
      <c r="F42" t="s">
        <v>182</v>
      </c>
    </row>
    <row r="43" spans="1:6" ht="17">
      <c r="A43" s="7" t="s">
        <v>183</v>
      </c>
      <c r="B43" s="8"/>
      <c r="C43" s="135"/>
      <c r="D43" s="135"/>
      <c r="E43" t="s">
        <v>175</v>
      </c>
      <c r="F43" t="s">
        <v>184</v>
      </c>
    </row>
    <row r="44" spans="1:6" ht="17">
      <c r="A44" s="7" t="s">
        <v>185</v>
      </c>
      <c r="B44" s="8"/>
      <c r="C44" s="135"/>
      <c r="D44" s="135"/>
      <c r="E44" t="s">
        <v>175</v>
      </c>
      <c r="F44" t="s">
        <v>186</v>
      </c>
    </row>
    <row r="45" spans="1:6" ht="17">
      <c r="A45" s="7" t="s">
        <v>187</v>
      </c>
      <c r="B45" s="8"/>
      <c r="C45" s="135"/>
      <c r="D45" s="135"/>
      <c r="E45" t="s">
        <v>175</v>
      </c>
      <c r="F45" t="s">
        <v>188</v>
      </c>
    </row>
    <row r="46" spans="1:6" ht="17">
      <c r="A46" s="7" t="s">
        <v>189</v>
      </c>
      <c r="B46" s="8"/>
      <c r="C46" s="135"/>
      <c r="D46" s="135"/>
      <c r="E46" t="s">
        <v>175</v>
      </c>
      <c r="F46" t="s">
        <v>190</v>
      </c>
    </row>
    <row r="47" spans="1:6" ht="17">
      <c r="A47" s="7" t="s">
        <v>191</v>
      </c>
      <c r="B47" s="8"/>
      <c r="C47" s="135"/>
      <c r="D47" s="135"/>
      <c r="E47" t="s">
        <v>175</v>
      </c>
      <c r="F47" t="s">
        <v>192</v>
      </c>
    </row>
    <row r="48" spans="1:6" ht="17">
      <c r="A48" s="7" t="s">
        <v>193</v>
      </c>
      <c r="C48" s="135"/>
      <c r="D48" s="135"/>
      <c r="E48" t="s">
        <v>175</v>
      </c>
      <c r="F48" t="s">
        <v>194</v>
      </c>
    </row>
    <row r="49" spans="1:6" ht="17">
      <c r="A49" s="7" t="s">
        <v>195</v>
      </c>
      <c r="C49" s="135"/>
      <c r="D49" s="135"/>
      <c r="E49" t="s">
        <v>175</v>
      </c>
      <c r="F49" t="s">
        <v>196</v>
      </c>
    </row>
    <row r="50" spans="1:6" ht="17">
      <c r="A50" s="7" t="s">
        <v>197</v>
      </c>
      <c r="C50" s="135"/>
      <c r="D50" s="135"/>
      <c r="E50" t="s">
        <v>175</v>
      </c>
      <c r="F50" t="s">
        <v>198</v>
      </c>
    </row>
    <row r="51" spans="1:6" ht="17">
      <c r="A51" s="7" t="s">
        <v>199</v>
      </c>
      <c r="C51" s="135"/>
      <c r="D51" s="135"/>
      <c r="E51" t="s">
        <v>175</v>
      </c>
      <c r="F51" t="s">
        <v>200</v>
      </c>
    </row>
    <row r="52" spans="1:6" ht="17">
      <c r="A52" s="7" t="s">
        <v>201</v>
      </c>
      <c r="B52" s="8"/>
      <c r="C52" s="135"/>
      <c r="D52" s="135"/>
      <c r="E52" t="s">
        <v>175</v>
      </c>
      <c r="F52" t="s">
        <v>202</v>
      </c>
    </row>
    <row r="53" spans="1:6" ht="17">
      <c r="A53" s="7" t="s">
        <v>203</v>
      </c>
      <c r="B53" s="8"/>
      <c r="C53" s="135"/>
      <c r="D53" s="135"/>
      <c r="F53" t="s">
        <v>204</v>
      </c>
    </row>
    <row r="54" spans="1:6" ht="17">
      <c r="A54" s="7" t="s">
        <v>165</v>
      </c>
      <c r="C54" s="135"/>
      <c r="D54" s="135"/>
      <c r="E54" t="s">
        <v>175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CC63E"/>
  </sheetPr>
  <dimension ref="A1:R60"/>
  <sheetViews>
    <sheetView zoomScaleNormal="100" workbookViewId="0">
      <selection activeCell="F18" sqref="F17:F18"/>
    </sheetView>
  </sheetViews>
  <sheetFormatPr baseColWidth="10" defaultColWidth="8.6640625" defaultRowHeight="15"/>
  <cols>
    <col min="1" max="1" width="28.1640625" style="30" customWidth="1"/>
    <col min="2" max="7" width="22.33203125" style="17" customWidth="1"/>
    <col min="8" max="8" width="13.83203125" style="23" customWidth="1"/>
    <col min="9" max="9" width="64.83203125" style="1" customWidth="1"/>
    <col min="10" max="10" width="8.6640625" style="1" customWidth="1"/>
    <col min="11" max="11" width="12.6640625" style="1" customWidth="1"/>
    <col min="12" max="13" width="12.1640625" style="1" customWidth="1"/>
    <col min="14" max="14" width="11.5" style="1" customWidth="1"/>
    <col min="15" max="15" width="8.6640625" style="1"/>
    <col min="16" max="16" width="17.5" style="1" customWidth="1"/>
    <col min="17" max="16384" width="8.6640625" style="1"/>
  </cols>
  <sheetData>
    <row r="1" spans="1:18" s="6" customFormat="1" ht="31" customHeight="1">
      <c r="A1" s="482" t="s">
        <v>205</v>
      </c>
      <c r="B1" s="483"/>
      <c r="C1" s="483"/>
      <c r="D1" s="483"/>
      <c r="E1" s="483"/>
      <c r="F1" s="483"/>
      <c r="G1" s="483"/>
      <c r="H1" s="483"/>
      <c r="I1" s="483"/>
      <c r="J1" s="483"/>
      <c r="K1" s="483"/>
      <c r="L1" s="483"/>
      <c r="M1" s="483"/>
      <c r="N1" s="483"/>
      <c r="O1" s="483"/>
      <c r="P1" s="483"/>
      <c r="Q1" s="483"/>
      <c r="R1" s="483"/>
    </row>
    <row r="2" spans="1:18" ht="24" customHeight="1" thickBot="1">
      <c r="A2" s="27"/>
      <c r="B2" s="27" t="s">
        <v>206</v>
      </c>
      <c r="C2" s="27"/>
      <c r="D2" s="27"/>
      <c r="E2" s="27"/>
      <c r="F2" s="27" t="s">
        <v>207</v>
      </c>
      <c r="G2" s="27"/>
      <c r="H2" s="12"/>
      <c r="I2" s="10"/>
      <c r="J2" s="10"/>
      <c r="K2" s="10"/>
      <c r="L2" s="10"/>
      <c r="M2" s="10"/>
      <c r="N2" s="10"/>
      <c r="O2" s="10"/>
      <c r="P2" s="10"/>
      <c r="Q2" s="10"/>
      <c r="R2" s="10"/>
    </row>
    <row r="3" spans="1:18" ht="37" customHeight="1" thickBot="1">
      <c r="A3" s="28" t="s">
        <v>208</v>
      </c>
      <c r="B3" s="49" t="s">
        <v>209</v>
      </c>
      <c r="C3" s="49" t="s">
        <v>210</v>
      </c>
      <c r="D3" s="49" t="s">
        <v>211</v>
      </c>
      <c r="E3" s="49" t="s">
        <v>212</v>
      </c>
      <c r="F3" s="49" t="s">
        <v>213</v>
      </c>
      <c r="G3" s="49" t="s">
        <v>214</v>
      </c>
      <c r="H3" s="65" t="s">
        <v>215</v>
      </c>
      <c r="I3" s="10"/>
      <c r="J3" s="10"/>
      <c r="K3" s="10"/>
      <c r="L3" s="10"/>
      <c r="M3" s="10"/>
      <c r="N3" s="10"/>
      <c r="O3" s="10"/>
      <c r="P3" s="10"/>
      <c r="Q3" s="10"/>
      <c r="R3" s="10"/>
    </row>
    <row r="4" spans="1:18" ht="37" customHeight="1">
      <c r="A4" s="28" t="s">
        <v>216</v>
      </c>
      <c r="B4" s="429" t="s">
        <v>217</v>
      </c>
      <c r="C4" s="429"/>
      <c r="D4" s="429"/>
      <c r="E4" s="429"/>
      <c r="F4" s="429"/>
      <c r="G4" s="429"/>
      <c r="H4" s="65"/>
      <c r="I4" s="10"/>
      <c r="J4" s="10"/>
      <c r="K4" s="10"/>
      <c r="L4" s="10"/>
      <c r="M4" s="10"/>
      <c r="N4" s="10"/>
      <c r="O4" s="10"/>
      <c r="P4" s="10"/>
      <c r="Q4" s="10"/>
      <c r="R4" s="10"/>
    </row>
    <row r="5" spans="1:18" s="2" customFormat="1" ht="30" customHeight="1" thickBot="1">
      <c r="A5" s="428" t="s">
        <v>218</v>
      </c>
      <c r="B5" s="43" t="s">
        <v>219</v>
      </c>
      <c r="C5" s="43" t="s">
        <v>219</v>
      </c>
      <c r="D5" s="43" t="s">
        <v>219</v>
      </c>
      <c r="E5" s="43" t="s">
        <v>219</v>
      </c>
      <c r="F5" s="43" t="s">
        <v>219</v>
      </c>
      <c r="G5" s="43"/>
      <c r="H5" s="33"/>
      <c r="I5" s="45"/>
      <c r="J5" s="10"/>
      <c r="K5" s="10"/>
      <c r="L5" s="10"/>
      <c r="M5" s="10"/>
      <c r="N5" s="10"/>
      <c r="O5" s="10"/>
      <c r="P5" s="10"/>
      <c r="Q5" s="10"/>
      <c r="R5" s="10"/>
    </row>
    <row r="6" spans="1:18" s="2" customFormat="1" ht="18" thickBot="1">
      <c r="A6" s="43" t="s">
        <v>220</v>
      </c>
      <c r="B6" s="25"/>
      <c r="C6" s="25"/>
      <c r="D6" s="25"/>
      <c r="E6" s="25"/>
      <c r="F6" s="25"/>
      <c r="G6" s="25"/>
      <c r="H6" s="33" t="s">
        <v>221</v>
      </c>
      <c r="I6" s="46" t="s">
        <v>222</v>
      </c>
      <c r="J6" s="10"/>
      <c r="K6" s="10"/>
      <c r="L6" s="10"/>
      <c r="M6" s="10"/>
      <c r="N6" s="10"/>
      <c r="O6" s="10"/>
      <c r="P6" s="10"/>
      <c r="Q6" s="10"/>
      <c r="R6" s="10"/>
    </row>
    <row r="7" spans="1:18" s="2" customFormat="1" ht="18" thickBot="1">
      <c r="A7" s="43" t="s">
        <v>223</v>
      </c>
      <c r="B7" s="26"/>
      <c r="C7" s="26"/>
      <c r="D7" s="26"/>
      <c r="E7" s="26"/>
      <c r="F7" s="25"/>
      <c r="G7" s="26"/>
      <c r="H7" s="33" t="s">
        <v>221</v>
      </c>
      <c r="I7" s="46" t="s">
        <v>224</v>
      </c>
      <c r="J7" s="10"/>
      <c r="K7" s="10"/>
      <c r="L7" s="10"/>
      <c r="M7" s="10"/>
      <c r="N7" s="10"/>
      <c r="O7" s="10"/>
      <c r="P7" s="10"/>
      <c r="Q7" s="10"/>
      <c r="R7" s="10"/>
    </row>
    <row r="8" spans="1:18" s="2" customFormat="1" ht="35" thickBot="1">
      <c r="A8" s="43" t="s">
        <v>225</v>
      </c>
      <c r="B8" s="26"/>
      <c r="C8" s="26"/>
      <c r="D8" s="26"/>
      <c r="E8" s="26"/>
      <c r="F8" s="25"/>
      <c r="G8" s="26"/>
      <c r="H8" s="33" t="s">
        <v>226</v>
      </c>
      <c r="I8" s="46" t="s">
        <v>227</v>
      </c>
      <c r="J8" s="10"/>
      <c r="K8" s="10"/>
      <c r="L8" s="10"/>
      <c r="M8" s="10"/>
      <c r="N8" s="10"/>
      <c r="O8" s="10"/>
      <c r="P8" s="10"/>
      <c r="Q8" s="10"/>
      <c r="R8" s="10"/>
    </row>
    <row r="9" spans="1:18" s="43" customFormat="1" ht="18" thickBot="1">
      <c r="A9" s="43" t="s">
        <v>228</v>
      </c>
      <c r="B9" s="26"/>
      <c r="C9" s="26"/>
      <c r="D9" s="26"/>
      <c r="E9" s="26"/>
      <c r="F9" s="25"/>
      <c r="G9" s="26"/>
      <c r="H9" s="33" t="s">
        <v>105</v>
      </c>
      <c r="I9" s="46" t="s">
        <v>229</v>
      </c>
    </row>
    <row r="10" spans="1:18" ht="35" thickBot="1">
      <c r="A10" s="43" t="s">
        <v>230</v>
      </c>
      <c r="B10" s="25"/>
      <c r="C10" s="25"/>
      <c r="D10" s="25"/>
      <c r="E10" s="25"/>
      <c r="F10" s="25"/>
      <c r="G10" s="25"/>
      <c r="H10" s="33" t="s">
        <v>105</v>
      </c>
      <c r="I10" s="46" t="s">
        <v>231</v>
      </c>
      <c r="J10" s="10"/>
      <c r="K10" s="10"/>
      <c r="L10" s="10"/>
      <c r="M10" s="10"/>
      <c r="N10" s="10"/>
      <c r="O10" s="10"/>
      <c r="P10" s="10"/>
      <c r="Q10" s="10"/>
      <c r="R10" s="10"/>
    </row>
    <row r="11" spans="1:18" ht="18" thickBot="1">
      <c r="A11" s="43" t="s">
        <v>232</v>
      </c>
      <c r="B11" s="25"/>
      <c r="C11" s="25"/>
      <c r="D11" s="25"/>
      <c r="E11" s="25"/>
      <c r="F11" s="25"/>
      <c r="G11" s="25"/>
      <c r="H11" s="33" t="s">
        <v>233</v>
      </c>
      <c r="I11" s="46" t="s">
        <v>234</v>
      </c>
      <c r="J11" s="10"/>
      <c r="K11" s="10"/>
      <c r="L11" s="10"/>
      <c r="M11" s="10"/>
      <c r="N11" s="10"/>
      <c r="O11" s="10"/>
      <c r="P11" s="10"/>
      <c r="Q11" s="10"/>
      <c r="R11" s="10"/>
    </row>
    <row r="12" spans="1:18" ht="18" thickBot="1">
      <c r="A12" s="43" t="s">
        <v>235</v>
      </c>
      <c r="B12" s="25"/>
      <c r="C12" s="25"/>
      <c r="D12" s="25"/>
      <c r="E12" s="25"/>
      <c r="F12" s="25"/>
      <c r="G12" s="25"/>
      <c r="H12" s="33" t="s">
        <v>236</v>
      </c>
      <c r="I12" s="46" t="s">
        <v>237</v>
      </c>
      <c r="J12" s="10"/>
      <c r="K12" s="10"/>
      <c r="L12" s="10"/>
      <c r="M12" s="10"/>
      <c r="N12" s="10"/>
      <c r="O12" s="10"/>
      <c r="P12" s="10"/>
      <c r="Q12" s="10"/>
      <c r="R12" s="10"/>
    </row>
    <row r="13" spans="1:18" ht="35" thickBot="1">
      <c r="A13" s="43" t="s">
        <v>238</v>
      </c>
      <c r="B13" s="25"/>
      <c r="C13" s="25"/>
      <c r="D13" s="25"/>
      <c r="E13" s="25"/>
      <c r="F13" s="25"/>
      <c r="G13" s="25"/>
      <c r="H13" s="33" t="s">
        <v>221</v>
      </c>
      <c r="I13" s="46" t="s">
        <v>239</v>
      </c>
      <c r="J13" s="10"/>
      <c r="K13" s="10"/>
      <c r="L13" s="10"/>
      <c r="M13" s="10"/>
      <c r="N13" s="10"/>
      <c r="O13" s="10"/>
      <c r="P13" s="10"/>
      <c r="Q13" s="10"/>
      <c r="R13" s="10"/>
    </row>
    <row r="14" spans="1:18" ht="18">
      <c r="A14" s="29"/>
      <c r="B14" s="16"/>
      <c r="C14" s="16"/>
      <c r="D14" s="16"/>
      <c r="E14" s="16"/>
      <c r="F14" s="16"/>
      <c r="G14" s="16"/>
      <c r="H14" s="33"/>
      <c r="I14" s="44"/>
      <c r="J14" s="10"/>
      <c r="K14" s="10"/>
      <c r="L14" s="10"/>
      <c r="M14" s="10"/>
      <c r="N14" s="10"/>
      <c r="O14" s="10"/>
      <c r="P14" s="10"/>
      <c r="Q14" s="10"/>
      <c r="R14" s="10"/>
    </row>
    <row r="15" spans="1:18" ht="18">
      <c r="A15" s="29"/>
      <c r="B15" s="10"/>
      <c r="C15" s="10"/>
      <c r="D15" s="10"/>
      <c r="E15" s="10"/>
      <c r="F15" s="10"/>
      <c r="G15" s="10"/>
      <c r="H15" s="22"/>
      <c r="I15" s="9"/>
      <c r="J15" s="10"/>
      <c r="K15" s="10"/>
      <c r="L15" s="10"/>
      <c r="M15" s="10"/>
      <c r="N15" s="10"/>
      <c r="O15" s="10"/>
      <c r="P15" s="10"/>
      <c r="Q15" s="10"/>
      <c r="R15" s="10"/>
    </row>
    <row r="16" spans="1:18" ht="19" thickBot="1">
      <c r="A16" s="38" t="s">
        <v>240</v>
      </c>
      <c r="B16" s="38"/>
      <c r="C16" s="38"/>
      <c r="D16" s="38"/>
      <c r="E16" s="38"/>
      <c r="F16" s="38"/>
      <c r="G16" s="38"/>
      <c r="H16" s="21"/>
      <c r="I16" s="9"/>
      <c r="J16" s="10"/>
      <c r="K16" s="10"/>
      <c r="L16" s="10"/>
      <c r="M16" s="10"/>
      <c r="N16" s="10"/>
      <c r="O16" s="10"/>
      <c r="P16" s="10"/>
      <c r="Q16" s="10"/>
      <c r="R16" s="10"/>
    </row>
    <row r="17" spans="1:18" ht="18" thickBot="1">
      <c r="A17" s="34" t="s">
        <v>241</v>
      </c>
      <c r="B17" s="51"/>
      <c r="C17" s="51"/>
      <c r="D17" s="51"/>
      <c r="E17" s="51"/>
      <c r="F17" s="51"/>
      <c r="G17" s="51"/>
      <c r="H17" s="21"/>
      <c r="I17" s="46" t="s">
        <v>242</v>
      </c>
      <c r="J17" s="10"/>
      <c r="K17" s="10"/>
      <c r="L17" s="10"/>
      <c r="M17" s="10"/>
      <c r="N17" s="10"/>
      <c r="O17" s="10"/>
      <c r="P17" s="10"/>
      <c r="Q17" s="10"/>
      <c r="R17" s="10"/>
    </row>
    <row r="18" spans="1:18" ht="19" thickBot="1">
      <c r="A18" s="34"/>
      <c r="B18" s="16"/>
      <c r="C18" s="16"/>
      <c r="D18" s="16"/>
      <c r="E18" s="16"/>
      <c r="F18" s="16"/>
      <c r="G18" s="16"/>
      <c r="H18" s="21"/>
      <c r="I18" s="9"/>
      <c r="J18" s="10"/>
      <c r="K18" s="10"/>
      <c r="L18" s="10"/>
      <c r="M18" s="10"/>
      <c r="N18" s="10"/>
      <c r="O18" s="10"/>
      <c r="P18" s="10"/>
      <c r="Q18" s="10"/>
      <c r="R18" s="10"/>
    </row>
    <row r="19" spans="1:18" ht="137" thickBot="1">
      <c r="A19" s="34" t="s">
        <v>243</v>
      </c>
      <c r="B19" s="25"/>
      <c r="C19" s="25"/>
      <c r="D19" s="25"/>
      <c r="E19" s="25"/>
      <c r="F19" s="25"/>
      <c r="G19" s="25"/>
      <c r="H19" s="33" t="s">
        <v>244</v>
      </c>
      <c r="I19" s="46" t="s">
        <v>245</v>
      </c>
      <c r="J19" s="10"/>
      <c r="K19" s="10"/>
      <c r="L19" s="10"/>
      <c r="M19" s="10"/>
      <c r="N19" s="10"/>
      <c r="O19" s="10"/>
      <c r="P19" s="10"/>
      <c r="Q19" s="10"/>
      <c r="R19" s="10"/>
    </row>
    <row r="20" spans="1:18" ht="18">
      <c r="A20" s="34"/>
      <c r="B20" s="10"/>
      <c r="C20" s="10"/>
      <c r="D20" s="10"/>
      <c r="E20" s="10"/>
      <c r="F20" s="10"/>
      <c r="G20" s="10"/>
      <c r="H20" s="21"/>
      <c r="I20" s="9"/>
      <c r="J20" s="10"/>
      <c r="K20" s="10"/>
      <c r="L20" s="10"/>
      <c r="M20" s="10"/>
      <c r="N20" s="10"/>
      <c r="O20" s="10"/>
      <c r="P20" s="10"/>
      <c r="Q20" s="10"/>
      <c r="R20" s="10"/>
    </row>
    <row r="21" spans="1:18" ht="19" thickBot="1">
      <c r="A21" s="38" t="s">
        <v>246</v>
      </c>
      <c r="B21" s="38"/>
      <c r="C21" s="38"/>
      <c r="D21" s="38"/>
      <c r="E21" s="38"/>
      <c r="F21" s="38"/>
      <c r="G21" s="38"/>
      <c r="H21" s="21"/>
      <c r="I21" s="9"/>
      <c r="J21" s="10"/>
      <c r="K21" s="10"/>
      <c r="L21" s="10"/>
      <c r="M21" s="10"/>
      <c r="N21" s="14"/>
      <c r="O21" s="14"/>
      <c r="P21" s="14"/>
      <c r="Q21" s="14"/>
      <c r="R21" s="14"/>
    </row>
    <row r="22" spans="1:18" ht="52" thickBot="1">
      <c r="A22" s="34" t="s">
        <v>247</v>
      </c>
      <c r="B22" s="50"/>
      <c r="C22" s="50"/>
      <c r="D22" s="50"/>
      <c r="E22" s="50"/>
      <c r="F22" s="50"/>
      <c r="G22" s="50"/>
      <c r="H22" s="21"/>
      <c r="I22" s="46" t="s">
        <v>248</v>
      </c>
      <c r="J22" s="10"/>
      <c r="K22" s="10"/>
      <c r="L22" s="10"/>
      <c r="M22" s="10"/>
      <c r="N22" s="13"/>
      <c r="O22" s="13"/>
      <c r="P22" s="13"/>
      <c r="Q22" s="13"/>
      <c r="R22" s="13"/>
    </row>
    <row r="23" spans="1:18" ht="19" thickBot="1">
      <c r="A23" s="34"/>
      <c r="B23" s="16"/>
      <c r="C23" s="16"/>
      <c r="D23" s="16"/>
      <c r="E23" s="16"/>
      <c r="F23" s="16"/>
      <c r="G23" s="16"/>
      <c r="H23" s="21"/>
      <c r="I23" s="9"/>
      <c r="J23" s="10"/>
      <c r="K23" s="10"/>
      <c r="L23" s="10"/>
      <c r="M23" s="10"/>
      <c r="N23" s="10"/>
      <c r="O23" s="10"/>
      <c r="P23" s="10"/>
      <c r="Q23" s="10"/>
      <c r="R23" s="10"/>
    </row>
    <row r="24" spans="1:18" ht="18" thickBot="1">
      <c r="A24" s="34" t="s">
        <v>249</v>
      </c>
      <c r="B24" s="52"/>
      <c r="C24" s="52"/>
      <c r="D24" s="52"/>
      <c r="E24" s="52"/>
      <c r="F24" s="52"/>
      <c r="G24" s="52"/>
      <c r="I24" s="46" t="s">
        <v>250</v>
      </c>
      <c r="J24" s="10"/>
      <c r="K24" s="10"/>
      <c r="L24" s="10"/>
      <c r="M24" s="10"/>
      <c r="N24" s="10"/>
      <c r="O24" s="10"/>
      <c r="P24" s="10"/>
      <c r="Q24" s="10"/>
      <c r="R24" s="10"/>
    </row>
    <row r="25" spans="1:18" ht="18">
      <c r="A25" s="34"/>
      <c r="B25" s="16"/>
      <c r="C25" s="16"/>
      <c r="D25" s="16"/>
      <c r="E25" s="16"/>
      <c r="F25" s="16"/>
      <c r="G25" s="16"/>
      <c r="H25" s="21"/>
      <c r="I25" s="9"/>
      <c r="J25" s="10"/>
      <c r="K25" s="10"/>
      <c r="L25" s="10"/>
      <c r="M25" s="10"/>
      <c r="N25" s="10"/>
      <c r="O25" s="10"/>
      <c r="P25" s="10"/>
      <c r="Q25" s="10"/>
      <c r="R25" s="10"/>
    </row>
    <row r="26" spans="1:18" ht="17">
      <c r="A26" s="29"/>
      <c r="I26" s="8"/>
    </row>
    <row r="27" spans="1:18" ht="17">
      <c r="I27" s="8"/>
    </row>
    <row r="28" spans="1:18" ht="17" thickBot="1">
      <c r="A28" s="38" t="s">
        <v>251</v>
      </c>
      <c r="B28" s="38"/>
      <c r="C28" s="38"/>
      <c r="D28" s="38"/>
      <c r="E28" s="38"/>
      <c r="F28" s="38"/>
      <c r="G28" s="38"/>
      <c r="H28" s="10"/>
      <c r="I28" s="10"/>
      <c r="J28" s="10"/>
      <c r="K28"/>
      <c r="L28"/>
    </row>
    <row r="29" spans="1:18" ht="17" thickBot="1">
      <c r="A29" s="34" t="s">
        <v>27</v>
      </c>
      <c r="B29" s="54"/>
      <c r="C29" s="54"/>
      <c r="D29" s="54"/>
      <c r="E29" s="54"/>
      <c r="F29" s="54"/>
      <c r="G29" s="54"/>
      <c r="H29" s="434" t="s">
        <v>252</v>
      </c>
      <c r="I29" s="54"/>
      <c r="K29" t="s">
        <v>253</v>
      </c>
      <c r="L29"/>
    </row>
    <row r="32" spans="1:18" ht="17" thickBot="1">
      <c r="A32" s="38" t="s">
        <v>254</v>
      </c>
      <c r="B32" s="38"/>
      <c r="C32" s="38"/>
      <c r="D32" s="38"/>
      <c r="E32" s="38"/>
      <c r="F32" s="38"/>
      <c r="G32" s="38"/>
    </row>
    <row r="33" spans="1:14" ht="17" thickBot="1">
      <c r="A33" s="275" t="s">
        <v>255</v>
      </c>
      <c r="B33" s="54"/>
      <c r="C33" s="54"/>
      <c r="D33" s="54"/>
      <c r="E33" s="54"/>
      <c r="F33" s="54"/>
      <c r="G33" s="54"/>
    </row>
    <row r="37" spans="1:14" ht="16">
      <c r="A37" s="38" t="s">
        <v>256</v>
      </c>
    </row>
    <row r="38" spans="1:14" ht="16">
      <c r="A38" s="430"/>
    </row>
    <row r="39" spans="1:14">
      <c r="A39" s="428" t="s">
        <v>257</v>
      </c>
    </row>
    <row r="40" spans="1:14">
      <c r="A40" s="428" t="s">
        <v>258</v>
      </c>
    </row>
    <row r="41" spans="1:14" ht="16">
      <c r="A41" s="38" t="s">
        <v>259</v>
      </c>
      <c r="B41" s="38" t="s">
        <v>260</v>
      </c>
      <c r="C41" s="38" t="s">
        <v>261</v>
      </c>
      <c r="D41" s="38" t="s">
        <v>262</v>
      </c>
      <c r="E41" s="38" t="s">
        <v>263</v>
      </c>
      <c r="F41" s="38" t="s">
        <v>264</v>
      </c>
      <c r="G41" s="38" t="s">
        <v>265</v>
      </c>
      <c r="H41" s="38" t="s">
        <v>266</v>
      </c>
      <c r="I41" s="38" t="s">
        <v>267</v>
      </c>
      <c r="J41" s="38" t="s">
        <v>268</v>
      </c>
      <c r="K41" s="38" t="s">
        <v>269</v>
      </c>
      <c r="L41" s="38" t="s">
        <v>270</v>
      </c>
      <c r="M41" s="38" t="s">
        <v>271</v>
      </c>
      <c r="N41" s="38" t="s">
        <v>272</v>
      </c>
    </row>
    <row r="42" spans="1:14" ht="16">
      <c r="A42" s="65" t="s">
        <v>220</v>
      </c>
      <c r="G42" s="23"/>
      <c r="H42" s="1"/>
      <c r="N42" s="1">
        <f t="shared" ref="N42:N49" si="0">SUM(B42:M42)</f>
        <v>0</v>
      </c>
    </row>
    <row r="43" spans="1:14" ht="16">
      <c r="A43" s="65" t="s">
        <v>223</v>
      </c>
      <c r="G43" s="23"/>
      <c r="H43" s="1"/>
      <c r="N43" s="1">
        <f t="shared" si="0"/>
        <v>0</v>
      </c>
    </row>
    <row r="44" spans="1:14" ht="16">
      <c r="A44" s="65" t="s">
        <v>225</v>
      </c>
      <c r="G44" s="23"/>
      <c r="H44" s="1"/>
      <c r="N44" s="1">
        <f t="shared" si="0"/>
        <v>0</v>
      </c>
    </row>
    <row r="45" spans="1:14" ht="16">
      <c r="A45" s="65" t="s">
        <v>228</v>
      </c>
      <c r="G45" s="23"/>
      <c r="H45" s="1"/>
      <c r="N45" s="1">
        <f t="shared" si="0"/>
        <v>0</v>
      </c>
    </row>
    <row r="46" spans="1:14" ht="16">
      <c r="A46" s="65" t="s">
        <v>230</v>
      </c>
      <c r="G46" s="23"/>
      <c r="H46" s="1"/>
      <c r="N46" s="1">
        <f t="shared" si="0"/>
        <v>0</v>
      </c>
    </row>
    <row r="47" spans="1:14" ht="16">
      <c r="A47" s="65" t="s">
        <v>232</v>
      </c>
      <c r="G47" s="23"/>
      <c r="H47" s="1"/>
      <c r="N47" s="1">
        <f t="shared" si="0"/>
        <v>0</v>
      </c>
    </row>
    <row r="48" spans="1:14" ht="16">
      <c r="A48" s="65" t="s">
        <v>235</v>
      </c>
      <c r="G48" s="23"/>
      <c r="H48" s="1"/>
      <c r="N48" s="1">
        <f t="shared" si="0"/>
        <v>0</v>
      </c>
    </row>
    <row r="49" spans="1:14" ht="16">
      <c r="A49" s="65" t="s">
        <v>238</v>
      </c>
      <c r="G49" s="23"/>
      <c r="H49" s="1"/>
      <c r="N49" s="1">
        <f t="shared" si="0"/>
        <v>0</v>
      </c>
    </row>
    <row r="50" spans="1:14">
      <c r="A50" s="431"/>
      <c r="G50" s="23"/>
      <c r="H50" s="1"/>
    </row>
    <row r="51" spans="1:14">
      <c r="A51" s="432" t="s">
        <v>273</v>
      </c>
      <c r="G51" s="23"/>
      <c r="H51" s="1"/>
    </row>
    <row r="52" spans="1:14" ht="16">
      <c r="A52" s="24" t="s">
        <v>259</v>
      </c>
      <c r="B52" s="38" t="s">
        <v>269</v>
      </c>
      <c r="C52" s="38" t="s">
        <v>270</v>
      </c>
      <c r="D52" s="38" t="s">
        <v>271</v>
      </c>
      <c r="E52" s="38" t="s">
        <v>260</v>
      </c>
      <c r="F52" s="38" t="s">
        <v>261</v>
      </c>
      <c r="G52" s="38" t="s">
        <v>262</v>
      </c>
      <c r="H52" s="38" t="s">
        <v>263</v>
      </c>
      <c r="I52" s="38" t="s">
        <v>264</v>
      </c>
      <c r="J52" s="38" t="s">
        <v>265</v>
      </c>
      <c r="K52" s="38" t="s">
        <v>266</v>
      </c>
      <c r="L52" s="38" t="s">
        <v>267</v>
      </c>
      <c r="M52" s="38" t="s">
        <v>268</v>
      </c>
      <c r="N52" s="38" t="s">
        <v>272</v>
      </c>
    </row>
    <row r="53" spans="1:14" ht="16">
      <c r="A53" s="65" t="s">
        <v>220</v>
      </c>
      <c r="G53" s="23"/>
      <c r="H53" s="1"/>
      <c r="N53" s="1">
        <f t="shared" ref="N53:N60" si="1">SUM(B53:M53)</f>
        <v>0</v>
      </c>
    </row>
    <row r="54" spans="1:14" ht="16">
      <c r="A54" s="65" t="s">
        <v>223</v>
      </c>
      <c r="G54" s="23"/>
      <c r="H54" s="1"/>
      <c r="N54" s="1">
        <f t="shared" si="1"/>
        <v>0</v>
      </c>
    </row>
    <row r="55" spans="1:14" ht="16">
      <c r="A55" s="65" t="s">
        <v>225</v>
      </c>
      <c r="G55" s="23"/>
      <c r="H55" s="1"/>
      <c r="N55" s="1">
        <f t="shared" si="1"/>
        <v>0</v>
      </c>
    </row>
    <row r="56" spans="1:14" ht="16">
      <c r="A56" s="65" t="s">
        <v>228</v>
      </c>
      <c r="G56" s="23"/>
      <c r="H56" s="1"/>
      <c r="N56" s="1">
        <f t="shared" si="1"/>
        <v>0</v>
      </c>
    </row>
    <row r="57" spans="1:14" ht="16">
      <c r="A57" s="65" t="s">
        <v>230</v>
      </c>
      <c r="G57" s="23"/>
      <c r="H57" s="1"/>
      <c r="N57" s="1">
        <f t="shared" si="1"/>
        <v>0</v>
      </c>
    </row>
    <row r="58" spans="1:14" ht="16">
      <c r="A58" s="65" t="s">
        <v>232</v>
      </c>
      <c r="G58" s="23"/>
      <c r="H58" s="1"/>
      <c r="N58" s="1">
        <f t="shared" si="1"/>
        <v>0</v>
      </c>
    </row>
    <row r="59" spans="1:14" ht="16">
      <c r="A59" s="65" t="s">
        <v>235</v>
      </c>
      <c r="G59" s="23"/>
      <c r="H59" s="1"/>
      <c r="N59" s="1">
        <f t="shared" si="1"/>
        <v>0</v>
      </c>
    </row>
    <row r="60" spans="1:14" ht="16">
      <c r="A60" s="65" t="s">
        <v>238</v>
      </c>
      <c r="G60" s="23"/>
      <c r="H60" s="1"/>
      <c r="N60" s="1">
        <f t="shared" si="1"/>
        <v>0</v>
      </c>
    </row>
  </sheetData>
  <mergeCells count="1">
    <mergeCell ref="A1:R1"/>
  </mergeCells>
  <pageMargins left="0.7" right="0.7" top="0.75" bottom="0.75" header="0.3" footer="0.3"/>
  <pageSetup paperSize="9"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CC63E"/>
  </sheetPr>
  <dimension ref="A1:S34"/>
  <sheetViews>
    <sheetView zoomScaleNormal="177" workbookViewId="0">
      <selection activeCell="C6" sqref="C6:G8"/>
    </sheetView>
  </sheetViews>
  <sheetFormatPr baseColWidth="10" defaultColWidth="8.83203125" defaultRowHeight="14"/>
  <cols>
    <col min="1" max="1" width="19.1640625" customWidth="1"/>
    <col min="2" max="2" width="6.83203125" customWidth="1"/>
    <col min="3" max="8" width="22.1640625" style="1" customWidth="1"/>
    <col min="9" max="9" width="12" customWidth="1"/>
    <col min="10" max="10" width="52" customWidth="1"/>
    <col min="11" max="11" width="67.33203125" customWidth="1"/>
  </cols>
  <sheetData>
    <row r="1" spans="1:19" s="5" customFormat="1" ht="23">
      <c r="A1" s="482" t="s">
        <v>274</v>
      </c>
      <c r="B1" s="483"/>
      <c r="C1" s="483"/>
      <c r="D1" s="483"/>
      <c r="E1" s="483"/>
      <c r="F1" s="483"/>
      <c r="G1" s="483"/>
      <c r="H1" s="483"/>
      <c r="I1" s="483"/>
      <c r="J1" s="483"/>
      <c r="K1" s="483"/>
      <c r="L1" s="483"/>
      <c r="M1" s="483"/>
      <c r="N1" s="483"/>
      <c r="O1" s="483"/>
      <c r="P1" s="483"/>
      <c r="Q1" s="483"/>
      <c r="R1" s="483"/>
      <c r="S1" s="483"/>
    </row>
    <row r="2" spans="1:19" ht="17" thickBot="1">
      <c r="A2" s="31"/>
      <c r="B2" s="31"/>
      <c r="C2" s="429" t="s">
        <v>206</v>
      </c>
      <c r="D2" s="31"/>
      <c r="E2" s="31"/>
      <c r="F2" s="31"/>
      <c r="G2" s="31"/>
      <c r="H2" s="31"/>
      <c r="I2" s="10"/>
      <c r="J2" s="10"/>
      <c r="K2" s="10"/>
      <c r="L2" s="10"/>
      <c r="M2" s="10"/>
      <c r="N2" s="10"/>
      <c r="O2" s="10"/>
      <c r="P2" s="10"/>
      <c r="Q2" s="10"/>
      <c r="R2" s="10"/>
      <c r="S2" s="10"/>
    </row>
    <row r="3" spans="1:19" ht="27" customHeight="1" thickBot="1">
      <c r="A3" s="34" t="s">
        <v>275</v>
      </c>
      <c r="B3" s="34"/>
      <c r="C3" s="49" t="s">
        <v>209</v>
      </c>
      <c r="D3" s="49" t="s">
        <v>210</v>
      </c>
      <c r="E3" s="49" t="s">
        <v>211</v>
      </c>
      <c r="F3" s="49" t="s">
        <v>212</v>
      </c>
      <c r="G3" s="49" t="s">
        <v>213</v>
      </c>
      <c r="H3" s="49" t="s">
        <v>214</v>
      </c>
      <c r="I3" s="65" t="s">
        <v>215</v>
      </c>
      <c r="J3" s="65"/>
      <c r="K3" s="18"/>
      <c r="L3" s="10"/>
      <c r="M3" s="10"/>
      <c r="N3" s="10"/>
      <c r="O3" s="10"/>
      <c r="P3" s="10"/>
      <c r="Q3" s="10"/>
      <c r="R3" s="10"/>
      <c r="S3" s="10"/>
    </row>
    <row r="4" spans="1:19" ht="27" customHeight="1">
      <c r="A4" s="28" t="s">
        <v>216</v>
      </c>
      <c r="B4" s="34"/>
      <c r="C4" s="429" t="s">
        <v>217</v>
      </c>
      <c r="D4" s="429"/>
      <c r="E4" s="429"/>
      <c r="F4" s="429"/>
      <c r="G4" s="429"/>
      <c r="H4" s="429"/>
      <c r="I4" s="65"/>
      <c r="J4" s="65"/>
      <c r="K4" s="18"/>
      <c r="L4" s="10"/>
      <c r="M4" s="10"/>
      <c r="N4" s="10"/>
      <c r="O4" s="10"/>
      <c r="P4" s="10"/>
      <c r="Q4" s="10"/>
      <c r="R4" s="10"/>
      <c r="S4" s="10"/>
    </row>
    <row r="5" spans="1:19" ht="33" customHeight="1" thickBot="1">
      <c r="A5" s="428" t="s">
        <v>218</v>
      </c>
      <c r="B5" s="34"/>
      <c r="C5" s="43" t="s">
        <v>219</v>
      </c>
      <c r="D5" s="43" t="s">
        <v>219</v>
      </c>
      <c r="E5" s="43" t="s">
        <v>219</v>
      </c>
      <c r="F5" s="43" t="s">
        <v>219</v>
      </c>
      <c r="G5" s="43" t="s">
        <v>219</v>
      </c>
      <c r="H5" s="43" t="s">
        <v>219</v>
      </c>
      <c r="I5" s="10"/>
      <c r="J5" s="10"/>
      <c r="K5" s="18"/>
      <c r="L5" s="10"/>
      <c r="M5" s="10"/>
      <c r="N5" s="10"/>
      <c r="O5" s="10"/>
      <c r="P5" s="10"/>
      <c r="Q5" s="10"/>
      <c r="R5" s="10"/>
      <c r="S5" s="10"/>
    </row>
    <row r="6" spans="1:19" ht="36" customHeight="1" thickBot="1">
      <c r="A6" s="34" t="s">
        <v>276</v>
      </c>
      <c r="B6" s="34"/>
      <c r="C6" s="32"/>
      <c r="D6" s="32"/>
      <c r="E6" s="32"/>
      <c r="F6" s="32"/>
      <c r="G6" s="32"/>
      <c r="H6" s="32"/>
      <c r="I6" s="33" t="s">
        <v>277</v>
      </c>
      <c r="J6" s="47" t="s">
        <v>278</v>
      </c>
      <c r="K6" s="18"/>
      <c r="L6" s="10"/>
      <c r="M6" s="10"/>
      <c r="N6" s="10"/>
      <c r="O6" s="10"/>
      <c r="P6" s="10"/>
      <c r="Q6" s="10"/>
      <c r="R6" s="10"/>
      <c r="S6" s="10"/>
    </row>
    <row r="7" spans="1:19" ht="17" thickBot="1">
      <c r="A7" s="35"/>
      <c r="B7" s="35"/>
      <c r="C7" s="10"/>
      <c r="D7" s="10"/>
      <c r="E7" s="10"/>
      <c r="F7" s="10"/>
      <c r="G7" s="10"/>
      <c r="H7" s="10"/>
      <c r="I7" s="31"/>
      <c r="J7" s="10"/>
      <c r="K7" s="18"/>
      <c r="L7" s="10"/>
      <c r="M7" s="10"/>
      <c r="N7" s="10"/>
      <c r="O7" s="10"/>
      <c r="P7" s="10"/>
      <c r="Q7" s="10"/>
      <c r="R7" s="10"/>
      <c r="S7" s="10"/>
    </row>
    <row r="8" spans="1:19" ht="52" thickBot="1">
      <c r="A8" s="34" t="s">
        <v>279</v>
      </c>
      <c r="B8" s="34"/>
      <c r="C8" s="32"/>
      <c r="D8" s="32"/>
      <c r="E8" s="32"/>
      <c r="F8" s="32"/>
      <c r="G8" s="32"/>
      <c r="H8" s="32"/>
      <c r="I8" s="33" t="s">
        <v>280</v>
      </c>
      <c r="J8" s="47" t="s">
        <v>281</v>
      </c>
      <c r="K8" s="18"/>
      <c r="L8" s="10"/>
      <c r="M8" s="10"/>
      <c r="N8" s="10"/>
      <c r="O8" s="10"/>
      <c r="P8" s="10"/>
      <c r="Q8" s="10"/>
      <c r="R8" s="10"/>
      <c r="S8" s="10"/>
    </row>
    <row r="9" spans="1:19" ht="16">
      <c r="A9" s="34"/>
      <c r="B9" s="34"/>
      <c r="C9" s="10"/>
      <c r="D9" s="10"/>
      <c r="E9" s="10"/>
      <c r="F9" s="10"/>
      <c r="G9" s="10"/>
      <c r="H9" s="10"/>
      <c r="I9" s="10"/>
      <c r="J9" s="18"/>
      <c r="K9" s="18"/>
      <c r="L9" s="10"/>
      <c r="M9" s="10"/>
      <c r="N9" s="10"/>
      <c r="O9" s="10"/>
      <c r="P9" s="10"/>
      <c r="Q9" s="10"/>
      <c r="R9" s="10"/>
      <c r="S9" s="10"/>
    </row>
    <row r="10" spans="1:19" ht="17" thickBot="1">
      <c r="A10" s="35"/>
      <c r="B10" s="35"/>
      <c r="C10" s="10"/>
      <c r="D10" s="10"/>
      <c r="E10" s="10"/>
      <c r="F10" s="10"/>
      <c r="G10" s="10"/>
      <c r="H10" s="10"/>
      <c r="I10" s="10"/>
      <c r="J10" s="10"/>
      <c r="K10" s="10"/>
      <c r="L10" s="10"/>
      <c r="M10" s="10"/>
      <c r="N10" s="10"/>
      <c r="O10" s="10"/>
      <c r="P10" s="10"/>
      <c r="Q10" s="10"/>
      <c r="R10" s="10"/>
      <c r="S10" s="10"/>
    </row>
    <row r="11" spans="1:19" ht="18" thickBot="1">
      <c r="A11" s="34" t="s">
        <v>282</v>
      </c>
      <c r="B11" s="34"/>
      <c r="C11" s="54"/>
      <c r="D11" s="54"/>
      <c r="E11" s="54"/>
      <c r="F11" s="54"/>
      <c r="G11" s="54"/>
      <c r="H11" s="54"/>
      <c r="I11" s="10"/>
      <c r="J11" s="47" t="s">
        <v>283</v>
      </c>
      <c r="K11" s="10"/>
      <c r="L11" s="14"/>
      <c r="M11" s="14"/>
      <c r="N11" s="14"/>
      <c r="O11" s="14"/>
      <c r="P11" s="14"/>
      <c r="Q11" s="14"/>
      <c r="R11" s="10"/>
      <c r="S11" s="10"/>
    </row>
    <row r="12" spans="1:19" ht="16">
      <c r="A12" s="15"/>
      <c r="B12" s="15"/>
      <c r="C12" s="10"/>
      <c r="D12" s="10"/>
      <c r="E12" s="10"/>
      <c r="F12" s="10"/>
      <c r="G12" s="10"/>
      <c r="H12" s="10"/>
      <c r="I12" s="10"/>
      <c r="J12" s="10"/>
      <c r="K12" s="10"/>
      <c r="L12" s="13"/>
      <c r="M12" s="13"/>
      <c r="N12" s="13"/>
      <c r="O12" s="13"/>
      <c r="P12" s="13"/>
      <c r="Q12" s="10"/>
      <c r="R12" s="10"/>
      <c r="S12" s="10"/>
    </row>
    <row r="14" spans="1:19" ht="17" thickBot="1">
      <c r="A14" s="38" t="s">
        <v>251</v>
      </c>
      <c r="B14" s="38"/>
      <c r="C14" s="38"/>
      <c r="D14" s="38"/>
      <c r="E14" s="38"/>
      <c r="F14" s="38"/>
      <c r="G14" s="38"/>
      <c r="H14" s="38"/>
      <c r="I14" s="38"/>
      <c r="J14" s="38"/>
    </row>
    <row r="15" spans="1:19" ht="17" thickBot="1">
      <c r="A15" s="34" t="s">
        <v>27</v>
      </c>
      <c r="B15" s="34"/>
      <c r="C15" s="54"/>
      <c r="D15" s="54"/>
      <c r="E15" s="54"/>
      <c r="F15" s="54"/>
      <c r="G15" s="54"/>
      <c r="H15" s="54"/>
      <c r="I15" s="434" t="s">
        <v>252</v>
      </c>
      <c r="J15" s="54"/>
      <c r="K15" t="s">
        <v>253</v>
      </c>
    </row>
    <row r="18" spans="1:15" ht="17" thickBot="1">
      <c r="A18" s="38" t="s">
        <v>254</v>
      </c>
      <c r="B18" s="38"/>
      <c r="C18" s="38"/>
      <c r="D18" s="38"/>
      <c r="E18" s="38"/>
      <c r="F18" s="38"/>
      <c r="G18" s="38"/>
      <c r="H18" s="38"/>
    </row>
    <row r="19" spans="1:15" ht="17" thickBot="1">
      <c r="A19" s="275" t="s">
        <v>284</v>
      </c>
      <c r="C19" s="54"/>
      <c r="D19" s="54"/>
      <c r="E19" s="54"/>
      <c r="F19" s="54"/>
      <c r="G19" s="54"/>
      <c r="H19" s="54"/>
    </row>
    <row r="23" spans="1:15" ht="16">
      <c r="A23" s="38" t="s">
        <v>256</v>
      </c>
    </row>
    <row r="25" spans="1:15" ht="15">
      <c r="A25" s="428" t="s">
        <v>257</v>
      </c>
      <c r="B25" s="17"/>
      <c r="C25" s="17"/>
      <c r="D25" s="17"/>
      <c r="E25" s="17"/>
      <c r="F25" s="17"/>
      <c r="G25" s="23"/>
      <c r="H25" s="23"/>
      <c r="I25" s="1"/>
      <c r="J25" s="1"/>
      <c r="K25" s="1"/>
      <c r="L25" s="1"/>
      <c r="M25" s="1"/>
      <c r="N25" s="1"/>
      <c r="O25" s="1"/>
    </row>
    <row r="26" spans="1:15" ht="15">
      <c r="A26" s="428" t="s">
        <v>258</v>
      </c>
      <c r="B26" s="17"/>
      <c r="C26" s="17"/>
      <c r="D26" s="17"/>
      <c r="E26" s="17"/>
      <c r="F26" s="17"/>
      <c r="G26" s="23"/>
      <c r="H26" s="23"/>
      <c r="I26" s="1"/>
      <c r="J26" s="1"/>
      <c r="K26" s="1"/>
      <c r="L26" s="1"/>
      <c r="M26" s="1"/>
      <c r="N26" s="1"/>
      <c r="O26" s="1"/>
    </row>
    <row r="27" spans="1:15" ht="16">
      <c r="A27" s="38" t="s">
        <v>259</v>
      </c>
      <c r="B27" s="38" t="s">
        <v>260</v>
      </c>
      <c r="C27" s="38" t="s">
        <v>261</v>
      </c>
      <c r="D27" s="38" t="s">
        <v>262</v>
      </c>
      <c r="E27" s="38" t="s">
        <v>263</v>
      </c>
      <c r="F27" s="38" t="s">
        <v>264</v>
      </c>
      <c r="G27" s="38" t="s">
        <v>265</v>
      </c>
      <c r="H27" s="38" t="s">
        <v>266</v>
      </c>
      <c r="I27" s="38" t="s">
        <v>267</v>
      </c>
      <c r="J27" s="38" t="s">
        <v>268</v>
      </c>
      <c r="K27" s="38" t="s">
        <v>269</v>
      </c>
      <c r="L27" s="38" t="s">
        <v>270</v>
      </c>
      <c r="M27" s="38" t="s">
        <v>271</v>
      </c>
      <c r="N27" s="38" t="s">
        <v>272</v>
      </c>
    </row>
    <row r="28" spans="1:15" ht="16">
      <c r="A28" s="43" t="s">
        <v>285</v>
      </c>
      <c r="B28" s="17"/>
      <c r="C28" s="17"/>
      <c r="D28" s="17"/>
      <c r="E28" s="17"/>
      <c r="F28" s="17"/>
      <c r="G28" s="23"/>
      <c r="I28" s="1"/>
      <c r="J28" s="1"/>
      <c r="K28" s="1"/>
      <c r="L28" s="1"/>
      <c r="M28" s="1"/>
      <c r="N28" s="1">
        <f>SUM(B28:M28)</f>
        <v>0</v>
      </c>
    </row>
    <row r="29" spans="1:15" ht="16">
      <c r="A29" s="43" t="s">
        <v>286</v>
      </c>
      <c r="B29" s="17"/>
      <c r="C29" s="17"/>
      <c r="D29" s="17"/>
      <c r="E29" s="17"/>
      <c r="F29" s="17"/>
      <c r="G29" s="23"/>
      <c r="I29" s="1"/>
      <c r="J29" s="1"/>
      <c r="K29" s="1"/>
      <c r="L29" s="1"/>
      <c r="M29" s="1"/>
      <c r="N29" s="1">
        <f>SUM(B29:M29)</f>
        <v>0</v>
      </c>
    </row>
    <row r="30" spans="1:15" ht="15">
      <c r="A30" s="30"/>
      <c r="B30" s="17"/>
      <c r="C30" s="17"/>
      <c r="D30" s="17"/>
      <c r="E30" s="17"/>
      <c r="F30" s="17"/>
      <c r="G30" s="23"/>
      <c r="I30" s="1"/>
      <c r="J30" s="1"/>
      <c r="K30" s="1"/>
      <c r="L30" s="1"/>
      <c r="M30" s="1"/>
      <c r="N30" s="1"/>
    </row>
    <row r="31" spans="1:15" ht="15">
      <c r="A31" s="428" t="s">
        <v>273</v>
      </c>
      <c r="B31" s="17"/>
      <c r="C31" s="17"/>
      <c r="D31" s="17"/>
      <c r="E31" s="17"/>
      <c r="F31" s="17"/>
      <c r="G31" s="23"/>
      <c r="I31" s="1"/>
      <c r="J31" s="1"/>
      <c r="K31" s="1"/>
      <c r="L31" s="1"/>
      <c r="M31" s="1"/>
      <c r="N31" s="1"/>
    </row>
    <row r="32" spans="1:15" ht="16">
      <c r="A32" s="38" t="s">
        <v>259</v>
      </c>
      <c r="B32" s="38" t="s">
        <v>269</v>
      </c>
      <c r="C32" s="38" t="s">
        <v>270</v>
      </c>
      <c r="D32" s="38" t="s">
        <v>271</v>
      </c>
      <c r="E32" s="38" t="s">
        <v>260</v>
      </c>
      <c r="F32" s="38" t="s">
        <v>261</v>
      </c>
      <c r="G32" s="38" t="s">
        <v>262</v>
      </c>
      <c r="H32" s="38" t="s">
        <v>263</v>
      </c>
      <c r="I32" s="38" t="s">
        <v>264</v>
      </c>
      <c r="J32" s="38" t="s">
        <v>265</v>
      </c>
      <c r="K32" s="38" t="s">
        <v>266</v>
      </c>
      <c r="L32" s="38" t="s">
        <v>267</v>
      </c>
      <c r="M32" s="38" t="s">
        <v>268</v>
      </c>
      <c r="N32" s="38" t="s">
        <v>272</v>
      </c>
    </row>
    <row r="33" spans="1:14" ht="16">
      <c r="A33" s="43" t="s">
        <v>285</v>
      </c>
      <c r="H33"/>
      <c r="N33" s="1">
        <f>SUM(B33:M33)</f>
        <v>0</v>
      </c>
    </row>
    <row r="34" spans="1:14" ht="16">
      <c r="A34" s="43" t="s">
        <v>286</v>
      </c>
      <c r="H34"/>
      <c r="N34" s="1">
        <f>SUM(B34:M34)</f>
        <v>0</v>
      </c>
    </row>
  </sheetData>
  <mergeCells count="1">
    <mergeCell ref="A1:S1"/>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CC63E"/>
  </sheetPr>
  <dimension ref="A1:S48"/>
  <sheetViews>
    <sheetView zoomScaleNormal="100" workbookViewId="0">
      <selection activeCell="C8" sqref="C8:H14"/>
    </sheetView>
  </sheetViews>
  <sheetFormatPr baseColWidth="10" defaultColWidth="8.83203125" defaultRowHeight="14"/>
  <cols>
    <col min="1" max="1" width="19.83203125" customWidth="1"/>
    <col min="2" max="2" width="3.6640625" customWidth="1"/>
    <col min="3" max="8" width="23.33203125" style="1" customWidth="1"/>
    <col min="9" max="9" width="19.1640625" customWidth="1"/>
    <col min="10" max="10" width="15" customWidth="1"/>
    <col min="11" max="11" width="40.83203125" customWidth="1"/>
    <col min="12" max="12" width="20.83203125" customWidth="1"/>
    <col min="13" max="15" width="15.5" customWidth="1"/>
  </cols>
  <sheetData>
    <row r="1" spans="1:19" s="5" customFormat="1" ht="23">
      <c r="A1" s="484" t="s">
        <v>287</v>
      </c>
      <c r="B1" s="485"/>
      <c r="C1" s="485"/>
      <c r="D1" s="485"/>
      <c r="E1" s="485"/>
      <c r="F1" s="485"/>
      <c r="G1" s="485"/>
      <c r="H1" s="485"/>
      <c r="I1" s="485"/>
      <c r="J1" s="485"/>
      <c r="K1" s="485"/>
      <c r="L1" s="485"/>
      <c r="M1" s="485"/>
      <c r="N1" s="485"/>
      <c r="O1" s="485"/>
      <c r="P1" s="485"/>
      <c r="Q1" s="485"/>
      <c r="R1" s="485"/>
      <c r="S1" s="485"/>
    </row>
    <row r="2" spans="1:19" ht="17" thickBot="1">
      <c r="A2" s="10"/>
      <c r="B2" s="10"/>
      <c r="C2" s="79" t="s">
        <v>206</v>
      </c>
      <c r="D2" s="10"/>
      <c r="E2" s="10"/>
      <c r="F2" s="10"/>
      <c r="G2" s="10"/>
      <c r="H2" s="10"/>
      <c r="I2" s="10"/>
      <c r="J2" s="10"/>
      <c r="K2" s="10"/>
      <c r="L2" s="10"/>
      <c r="M2" s="10"/>
      <c r="N2" s="10"/>
      <c r="O2" s="10"/>
      <c r="P2" s="10"/>
      <c r="Q2" s="10"/>
      <c r="R2" s="10"/>
      <c r="S2" s="10"/>
    </row>
    <row r="3" spans="1:19" ht="26" customHeight="1">
      <c r="A3" s="34" t="s">
        <v>275</v>
      </c>
      <c r="B3" s="34"/>
      <c r="C3" s="249" t="s">
        <v>209</v>
      </c>
      <c r="D3" s="249" t="s">
        <v>210</v>
      </c>
      <c r="E3" s="249" t="s">
        <v>211</v>
      </c>
      <c r="F3" s="249" t="s">
        <v>212</v>
      </c>
      <c r="G3" s="249" t="s">
        <v>213</v>
      </c>
      <c r="H3" s="249" t="s">
        <v>214</v>
      </c>
      <c r="I3" s="39" t="s">
        <v>215</v>
      </c>
      <c r="J3" s="40"/>
      <c r="K3" s="40"/>
      <c r="L3" s="10"/>
      <c r="M3" s="10"/>
      <c r="N3" s="10"/>
      <c r="O3" s="10"/>
      <c r="P3" s="10"/>
      <c r="Q3" s="10"/>
      <c r="R3" s="10"/>
      <c r="S3" s="10"/>
    </row>
    <row r="4" spans="1:19" ht="26" customHeight="1">
      <c r="A4" s="28" t="s">
        <v>216</v>
      </c>
      <c r="B4" s="34"/>
      <c r="C4" s="429" t="s">
        <v>217</v>
      </c>
      <c r="D4" s="250"/>
      <c r="E4" s="250"/>
      <c r="F4" s="250"/>
      <c r="G4" s="250"/>
      <c r="H4" s="250"/>
      <c r="I4" s="66"/>
      <c r="J4" s="67"/>
      <c r="K4" s="67"/>
      <c r="L4" s="10"/>
      <c r="M4" s="10"/>
      <c r="N4" s="10"/>
      <c r="O4" s="10"/>
      <c r="P4" s="10"/>
      <c r="Q4" s="10"/>
      <c r="R4" s="10"/>
      <c r="S4" s="10"/>
    </row>
    <row r="5" spans="1:19" ht="16">
      <c r="A5" s="34"/>
      <c r="B5" s="34"/>
      <c r="C5" s="261" t="s">
        <v>288</v>
      </c>
      <c r="D5" s="250"/>
      <c r="E5" s="250"/>
      <c r="F5" s="250"/>
      <c r="G5" s="250"/>
      <c r="H5" s="250"/>
      <c r="I5" s="66"/>
      <c r="J5" s="67"/>
      <c r="K5" s="67"/>
      <c r="L5" s="10"/>
      <c r="M5" s="10"/>
      <c r="N5" s="10"/>
      <c r="O5" s="10"/>
      <c r="P5" s="10"/>
      <c r="Q5" s="10"/>
      <c r="R5" s="10"/>
      <c r="S5" s="10"/>
    </row>
    <row r="6" spans="1:19" ht="26" customHeight="1">
      <c r="A6" s="34"/>
      <c r="B6" s="34"/>
      <c r="C6" s="11"/>
      <c r="D6" s="11"/>
      <c r="E6" s="11"/>
      <c r="F6" s="11"/>
      <c r="G6" s="11"/>
      <c r="H6" s="11"/>
      <c r="I6" s="11"/>
      <c r="J6" s="11"/>
      <c r="K6" s="11"/>
      <c r="L6" s="10"/>
      <c r="M6" s="10"/>
      <c r="N6" s="10"/>
      <c r="O6" s="10"/>
      <c r="P6" s="10"/>
      <c r="Q6" s="10"/>
      <c r="R6" s="10"/>
      <c r="S6" s="10"/>
    </row>
    <row r="7" spans="1:19" ht="26" customHeight="1" thickBot="1">
      <c r="A7" s="428" t="s">
        <v>218</v>
      </c>
      <c r="B7" s="34"/>
      <c r="C7" s="43" t="s">
        <v>219</v>
      </c>
      <c r="D7" s="43" t="s">
        <v>219</v>
      </c>
      <c r="E7" s="43" t="s">
        <v>219</v>
      </c>
      <c r="F7" s="43" t="s">
        <v>219</v>
      </c>
      <c r="G7" s="43" t="s">
        <v>219</v>
      </c>
      <c r="H7" s="43" t="s">
        <v>219</v>
      </c>
      <c r="I7" s="10"/>
      <c r="J7" s="10"/>
      <c r="K7" s="10"/>
      <c r="L7" s="10"/>
      <c r="M7" s="10"/>
      <c r="N7" s="10"/>
      <c r="O7" s="10"/>
      <c r="P7" s="10"/>
      <c r="Q7" s="10"/>
      <c r="R7" s="10"/>
      <c r="S7" s="10"/>
    </row>
    <row r="8" spans="1:19" ht="53" customHeight="1" thickBot="1">
      <c r="A8" s="34" t="s">
        <v>289</v>
      </c>
      <c r="B8" s="34"/>
      <c r="C8" s="37"/>
      <c r="D8" s="37"/>
      <c r="E8" s="37"/>
      <c r="F8" s="37"/>
      <c r="G8" s="37"/>
      <c r="H8" s="37"/>
      <c r="I8" s="34" t="s">
        <v>236</v>
      </c>
      <c r="J8" s="211"/>
      <c r="K8" s="46" t="s">
        <v>290</v>
      </c>
      <c r="M8" s="309" t="s">
        <v>291</v>
      </c>
      <c r="N8" s="300"/>
      <c r="O8" s="300"/>
      <c r="P8" s="300"/>
      <c r="Q8" s="301"/>
      <c r="R8" s="10"/>
      <c r="S8" s="10"/>
    </row>
    <row r="9" spans="1:19" ht="17" thickBot="1">
      <c r="A9" s="34"/>
      <c r="B9" s="34"/>
      <c r="C9" s="10"/>
      <c r="D9" s="10"/>
      <c r="E9" s="10"/>
      <c r="F9" s="10"/>
      <c r="G9" s="10"/>
      <c r="H9" s="10"/>
      <c r="I9" s="34"/>
      <c r="J9" s="10"/>
      <c r="K9" s="48"/>
      <c r="M9" s="302"/>
      <c r="N9" s="24" t="s">
        <v>292</v>
      </c>
      <c r="O9" s="24" t="s">
        <v>293</v>
      </c>
      <c r="P9" s="24" t="s">
        <v>294</v>
      </c>
      <c r="Q9" s="303"/>
      <c r="R9" s="10"/>
      <c r="S9" s="10"/>
    </row>
    <row r="10" spans="1:19" ht="52" thickBot="1">
      <c r="A10" s="34" t="s">
        <v>295</v>
      </c>
      <c r="B10" s="34"/>
      <c r="C10" s="37"/>
      <c r="D10" s="37"/>
      <c r="E10" s="37"/>
      <c r="F10" s="37"/>
      <c r="G10" s="37"/>
      <c r="H10" s="37"/>
      <c r="I10" s="34" t="s">
        <v>236</v>
      </c>
      <c r="J10" s="211"/>
      <c r="K10" s="46" t="s">
        <v>290</v>
      </c>
      <c r="M10" s="306" t="s">
        <v>296</v>
      </c>
      <c r="N10" s="33">
        <v>5.0192307700000001</v>
      </c>
      <c r="O10" s="33">
        <v>8.3653850000000002E-2</v>
      </c>
      <c r="P10" s="33">
        <v>1E-3</v>
      </c>
      <c r="Q10" s="304"/>
      <c r="R10" s="10"/>
      <c r="S10" s="10"/>
    </row>
    <row r="11" spans="1:19" ht="17" thickBot="1">
      <c r="A11" s="34"/>
      <c r="B11" s="34"/>
      <c r="C11" s="10"/>
      <c r="D11" s="10"/>
      <c r="E11" s="10"/>
      <c r="F11" s="10"/>
      <c r="G11" s="10"/>
      <c r="H11" s="10"/>
      <c r="I11" s="34"/>
      <c r="J11" s="10"/>
      <c r="K11" s="48"/>
      <c r="M11" s="306" t="s">
        <v>297</v>
      </c>
      <c r="N11" s="33">
        <v>4.0980392200000004</v>
      </c>
      <c r="O11" s="33">
        <v>6.8300650000000004E-2</v>
      </c>
      <c r="P11" s="33">
        <v>1E-3</v>
      </c>
      <c r="Q11" s="304"/>
      <c r="R11" s="10"/>
      <c r="S11" s="10"/>
    </row>
    <row r="12" spans="1:19" ht="52" thickBot="1">
      <c r="A12" s="34" t="s">
        <v>298</v>
      </c>
      <c r="B12" s="34"/>
      <c r="C12" s="37"/>
      <c r="D12" s="37"/>
      <c r="E12" s="37"/>
      <c r="F12" s="37"/>
      <c r="G12" s="37"/>
      <c r="H12" s="37"/>
      <c r="I12" s="34" t="s">
        <v>236</v>
      </c>
      <c r="J12" s="211"/>
      <c r="K12" s="46" t="s">
        <v>290</v>
      </c>
      <c r="M12" s="307" t="s">
        <v>299</v>
      </c>
      <c r="N12" s="308">
        <v>19.057692299999999</v>
      </c>
      <c r="O12" s="308">
        <v>0.31762810000000002</v>
      </c>
      <c r="P12" s="308">
        <v>1E-3</v>
      </c>
      <c r="Q12" s="305"/>
      <c r="R12" s="10"/>
      <c r="S12" s="10"/>
    </row>
    <row r="13" spans="1:19" ht="17" thickBot="1">
      <c r="A13" s="34"/>
      <c r="B13" s="34"/>
      <c r="C13" s="10"/>
      <c r="D13" s="10"/>
      <c r="E13" s="10"/>
      <c r="F13" s="10"/>
      <c r="G13" s="10"/>
      <c r="H13" s="10"/>
      <c r="I13" s="34"/>
      <c r="J13" s="10"/>
      <c r="K13" s="48"/>
      <c r="M13" s="275"/>
      <c r="N13" s="275"/>
      <c r="O13" s="275"/>
      <c r="P13" s="275"/>
      <c r="Q13" s="10"/>
      <c r="R13" s="10"/>
      <c r="S13" s="10"/>
    </row>
    <row r="14" spans="1:19" ht="52" thickBot="1">
      <c r="A14" s="34" t="s">
        <v>300</v>
      </c>
      <c r="B14" s="34"/>
      <c r="C14" s="37"/>
      <c r="D14" s="37"/>
      <c r="E14" s="37"/>
      <c r="F14" s="37"/>
      <c r="G14" s="37"/>
      <c r="H14" s="37"/>
      <c r="I14" s="34" t="s">
        <v>236</v>
      </c>
      <c r="J14" s="211"/>
      <c r="K14" s="46" t="s">
        <v>290</v>
      </c>
      <c r="N14" s="10"/>
      <c r="O14" s="10"/>
      <c r="P14" s="10"/>
      <c r="Q14" s="10"/>
      <c r="R14" s="10"/>
      <c r="S14" s="10"/>
    </row>
    <row r="15" spans="1:19" ht="16">
      <c r="A15" s="34"/>
      <c r="B15" s="34"/>
      <c r="C15" s="12"/>
      <c r="D15" s="12"/>
      <c r="E15" s="12"/>
      <c r="F15" s="12"/>
      <c r="G15" s="12"/>
      <c r="H15" s="12"/>
      <c r="I15" s="34"/>
      <c r="J15" s="12"/>
      <c r="K15" s="46"/>
      <c r="N15" s="10"/>
      <c r="O15" s="10"/>
      <c r="P15" s="10"/>
      <c r="Q15" s="10"/>
      <c r="R15" s="10"/>
      <c r="S15" s="10"/>
    </row>
    <row r="16" spans="1:19" ht="16">
      <c r="N16" s="10"/>
      <c r="O16" s="10"/>
      <c r="P16" s="10"/>
      <c r="Q16" s="10"/>
      <c r="R16" s="10"/>
      <c r="S16" s="10"/>
    </row>
    <row r="17" spans="1:19" ht="16">
      <c r="N17" s="19"/>
      <c r="O17" s="19"/>
      <c r="P17" s="19"/>
      <c r="Q17" s="19"/>
      <c r="R17" s="19"/>
      <c r="S17" s="19"/>
    </row>
    <row r="18" spans="1:19" ht="17" thickBot="1">
      <c r="A18" s="34"/>
      <c r="B18" s="34"/>
      <c r="C18" s="10"/>
      <c r="D18" s="10"/>
      <c r="E18" s="10"/>
      <c r="F18" s="10"/>
      <c r="G18" s="10"/>
      <c r="H18" s="10"/>
      <c r="I18" s="10"/>
      <c r="J18" s="10"/>
      <c r="N18" s="19"/>
      <c r="O18" s="19"/>
      <c r="P18" s="19"/>
      <c r="Q18" s="19"/>
      <c r="R18" s="19"/>
      <c r="S18" s="19"/>
    </row>
    <row r="19" spans="1:19" ht="35" thickBot="1">
      <c r="A19" s="34" t="s">
        <v>301</v>
      </c>
      <c r="B19" s="34"/>
      <c r="C19" s="54"/>
      <c r="D19" s="54"/>
      <c r="E19" s="54"/>
      <c r="F19" s="54"/>
      <c r="G19" s="54"/>
      <c r="H19" s="54"/>
      <c r="K19" s="47" t="s">
        <v>302</v>
      </c>
    </row>
    <row r="23" spans="1:19" ht="17" thickBot="1">
      <c r="A23" s="38" t="s">
        <v>251</v>
      </c>
      <c r="B23" s="38"/>
      <c r="C23" s="38"/>
      <c r="D23" s="38"/>
      <c r="E23" s="38"/>
      <c r="F23" s="38"/>
      <c r="G23" s="38"/>
      <c r="H23" s="38"/>
      <c r="I23" s="38"/>
      <c r="J23" s="38"/>
      <c r="K23" s="38"/>
    </row>
    <row r="24" spans="1:19" ht="17" thickBot="1">
      <c r="A24" s="34" t="s">
        <v>27</v>
      </c>
      <c r="B24" s="34"/>
      <c r="C24" s="54"/>
      <c r="D24" s="54"/>
      <c r="E24" s="54"/>
      <c r="F24" s="54"/>
      <c r="G24" s="54"/>
      <c r="H24" s="54"/>
      <c r="I24" s="212" t="s">
        <v>252</v>
      </c>
      <c r="J24" s="54"/>
      <c r="K24" t="s">
        <v>253</v>
      </c>
    </row>
    <row r="27" spans="1:19" ht="17" thickBot="1">
      <c r="A27" s="38" t="s">
        <v>254</v>
      </c>
      <c r="B27" s="38"/>
      <c r="C27" s="38"/>
      <c r="D27" s="38"/>
      <c r="E27" s="38"/>
      <c r="F27" s="38"/>
      <c r="G27" s="38"/>
      <c r="H27" s="38"/>
      <c r="I27" s="38"/>
    </row>
    <row r="28" spans="1:19" ht="17" thickBot="1">
      <c r="A28" s="275" t="s">
        <v>303</v>
      </c>
      <c r="C28" s="54"/>
      <c r="D28" s="54"/>
      <c r="E28" s="54"/>
      <c r="F28" s="54"/>
      <c r="G28" s="54"/>
      <c r="H28" s="54"/>
      <c r="I28" s="54"/>
    </row>
    <row r="33" spans="1:16" ht="16">
      <c r="A33" s="38" t="s">
        <v>256</v>
      </c>
    </row>
    <row r="35" spans="1:16" ht="15">
      <c r="A35" s="428" t="s">
        <v>257</v>
      </c>
      <c r="B35" s="17"/>
      <c r="C35" s="17"/>
      <c r="D35" s="17"/>
      <c r="E35" s="17"/>
      <c r="F35" s="17"/>
      <c r="G35" s="17"/>
      <c r="H35" s="17"/>
      <c r="I35" s="23"/>
      <c r="J35" s="1"/>
      <c r="K35" s="1"/>
      <c r="L35" s="1"/>
      <c r="M35" s="1"/>
      <c r="N35" s="1"/>
      <c r="O35" s="1"/>
      <c r="P35" s="1"/>
    </row>
    <row r="36" spans="1:16" ht="15">
      <c r="A36" s="428" t="s">
        <v>258</v>
      </c>
      <c r="B36" s="17"/>
      <c r="C36" s="17"/>
      <c r="D36" s="17"/>
      <c r="E36" s="17"/>
      <c r="F36" s="17"/>
      <c r="G36" s="17"/>
      <c r="H36" s="17"/>
      <c r="I36" s="23"/>
      <c r="J36" s="1"/>
      <c r="K36" s="1"/>
      <c r="L36" s="1"/>
      <c r="M36" s="1"/>
      <c r="N36" s="1"/>
      <c r="O36" s="1"/>
      <c r="P36" s="1"/>
    </row>
    <row r="37" spans="1:16" ht="16">
      <c r="A37" s="38" t="s">
        <v>259</v>
      </c>
      <c r="B37" s="38" t="s">
        <v>260</v>
      </c>
      <c r="C37" s="38" t="s">
        <v>261</v>
      </c>
      <c r="D37" s="38" t="s">
        <v>262</v>
      </c>
      <c r="E37" s="38" t="s">
        <v>263</v>
      </c>
      <c r="F37" s="38" t="s">
        <v>264</v>
      </c>
      <c r="G37" s="38" t="s">
        <v>265</v>
      </c>
      <c r="H37" s="38" t="s">
        <v>266</v>
      </c>
      <c r="I37" s="38" t="s">
        <v>267</v>
      </c>
      <c r="J37" s="38" t="s">
        <v>268</v>
      </c>
      <c r="K37" s="38" t="s">
        <v>269</v>
      </c>
      <c r="L37" s="38" t="s">
        <v>270</v>
      </c>
      <c r="M37" s="38" t="s">
        <v>271</v>
      </c>
      <c r="N37" s="38" t="s">
        <v>272</v>
      </c>
    </row>
    <row r="38" spans="1:16" ht="16">
      <c r="A38" s="34" t="s">
        <v>289</v>
      </c>
      <c r="B38" s="17"/>
      <c r="C38" s="17"/>
      <c r="D38" s="17"/>
      <c r="E38" s="17"/>
      <c r="F38" s="17"/>
      <c r="G38" s="23"/>
      <c r="I38" s="1"/>
      <c r="J38" s="1"/>
      <c r="K38" s="1"/>
      <c r="L38" s="1"/>
      <c r="M38" s="1"/>
      <c r="N38" s="1">
        <f>SUM(B38:M38)</f>
        <v>0</v>
      </c>
    </row>
    <row r="39" spans="1:16" ht="16">
      <c r="A39" s="34" t="s">
        <v>295</v>
      </c>
      <c r="B39" s="17"/>
      <c r="C39" s="17"/>
      <c r="D39" s="17"/>
      <c r="E39" s="17"/>
      <c r="F39" s="17"/>
      <c r="G39" s="23"/>
      <c r="I39" s="1"/>
      <c r="J39" s="1"/>
      <c r="K39" s="1"/>
      <c r="L39" s="1"/>
      <c r="M39" s="1"/>
      <c r="N39" s="1">
        <f>SUM(B39:M39)</f>
        <v>0</v>
      </c>
    </row>
    <row r="40" spans="1:16" ht="16">
      <c r="A40" s="34" t="s">
        <v>298</v>
      </c>
      <c r="B40" s="17"/>
      <c r="C40" s="17"/>
      <c r="D40" s="17"/>
      <c r="E40" s="17"/>
      <c r="F40" s="17"/>
      <c r="G40" s="23"/>
      <c r="I40" s="1"/>
      <c r="J40" s="1"/>
      <c r="K40" s="1"/>
      <c r="L40" s="1"/>
      <c r="M40" s="1"/>
      <c r="N40" s="1">
        <f>SUM(B40:M40)</f>
        <v>0</v>
      </c>
    </row>
    <row r="41" spans="1:16" ht="16">
      <c r="A41" s="34" t="s">
        <v>300</v>
      </c>
      <c r="B41" s="17"/>
      <c r="C41" s="17"/>
      <c r="D41" s="17"/>
      <c r="E41" s="17"/>
      <c r="F41" s="17"/>
      <c r="G41" s="23"/>
      <c r="I41" s="1"/>
      <c r="J41" s="1"/>
      <c r="K41" s="1"/>
      <c r="L41" s="1"/>
      <c r="M41" s="1"/>
      <c r="N41" s="1">
        <f>SUM(B41:M41)</f>
        <v>0</v>
      </c>
    </row>
    <row r="42" spans="1:16" ht="15">
      <c r="A42" s="30"/>
      <c r="B42" s="17"/>
      <c r="C42" s="17"/>
      <c r="D42" s="17"/>
      <c r="E42" s="17"/>
      <c r="F42" s="17"/>
      <c r="G42" s="23"/>
      <c r="I42" s="1"/>
      <c r="J42" s="1"/>
      <c r="K42" s="1"/>
      <c r="L42" s="1"/>
      <c r="M42" s="1"/>
      <c r="N42" s="1"/>
    </row>
    <row r="43" spans="1:16" ht="15">
      <c r="A43" s="428" t="s">
        <v>273</v>
      </c>
      <c r="B43" s="17"/>
      <c r="C43" s="17"/>
      <c r="D43" s="17"/>
      <c r="E43" s="17"/>
      <c r="F43" s="17"/>
      <c r="G43" s="23"/>
      <c r="I43" s="1"/>
      <c r="J43" s="1"/>
      <c r="K43" s="1"/>
      <c r="L43" s="1"/>
      <c r="M43" s="1"/>
      <c r="N43" s="1"/>
    </row>
    <row r="44" spans="1:16" ht="16">
      <c r="A44" s="38" t="s">
        <v>259</v>
      </c>
      <c r="B44" s="38" t="s">
        <v>269</v>
      </c>
      <c r="C44" s="38" t="s">
        <v>270</v>
      </c>
      <c r="D44" s="38" t="s">
        <v>271</v>
      </c>
      <c r="E44" s="38" t="s">
        <v>260</v>
      </c>
      <c r="F44" s="38" t="s">
        <v>261</v>
      </c>
      <c r="G44" s="38" t="s">
        <v>262</v>
      </c>
      <c r="H44" s="38" t="s">
        <v>263</v>
      </c>
      <c r="I44" s="38" t="s">
        <v>264</v>
      </c>
      <c r="J44" s="38" t="s">
        <v>265</v>
      </c>
      <c r="K44" s="38" t="s">
        <v>266</v>
      </c>
      <c r="L44" s="38" t="s">
        <v>267</v>
      </c>
      <c r="M44" s="38" t="s">
        <v>268</v>
      </c>
      <c r="N44" s="38" t="s">
        <v>272</v>
      </c>
    </row>
    <row r="45" spans="1:16" ht="16">
      <c r="A45" s="34" t="s">
        <v>289</v>
      </c>
      <c r="G45"/>
      <c r="H45"/>
      <c r="N45" s="1">
        <f>SUM(B45:M45)</f>
        <v>0</v>
      </c>
    </row>
    <row r="46" spans="1:16" ht="16">
      <c r="A46" s="34" t="s">
        <v>295</v>
      </c>
      <c r="G46"/>
      <c r="H46"/>
      <c r="N46" s="1">
        <f>SUM(B46:M46)</f>
        <v>0</v>
      </c>
    </row>
    <row r="47" spans="1:16" ht="16">
      <c r="A47" s="34" t="s">
        <v>298</v>
      </c>
      <c r="G47"/>
      <c r="H47"/>
      <c r="N47" s="1">
        <f>SUM(B47:M47)</f>
        <v>0</v>
      </c>
    </row>
    <row r="48" spans="1:16" ht="16">
      <c r="A48" s="34" t="s">
        <v>300</v>
      </c>
      <c r="G48"/>
      <c r="H48"/>
      <c r="N48" s="1">
        <f>SUM(B48:M48)</f>
        <v>0</v>
      </c>
    </row>
  </sheetData>
  <mergeCells count="1">
    <mergeCell ref="A1:S1"/>
  </mergeCells>
  <dataValidations count="1">
    <dataValidation type="list" allowBlank="1" showInputMessage="1" showErrorMessage="1" sqref="J8 J10 J12 J14" xr:uid="{C456E349-3E10-FF49-8089-9BAA48376314}">
      <formula1>"Bags, Litres, Kilograms, Tonnes"</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CC63E"/>
  </sheetPr>
  <dimension ref="A1:AU161"/>
  <sheetViews>
    <sheetView topLeftCell="B1" zoomScale="82" zoomScaleNormal="82" workbookViewId="0">
      <selection activeCell="M14" sqref="M14:Q153"/>
    </sheetView>
  </sheetViews>
  <sheetFormatPr baseColWidth="10" defaultColWidth="8.83203125" defaultRowHeight="18"/>
  <cols>
    <col min="1" max="1" width="8.83203125" style="1"/>
    <col min="2" max="2" width="53.5" style="35" bestFit="1" customWidth="1"/>
    <col min="3" max="3" width="4.6640625" style="35" customWidth="1"/>
    <col min="4" max="4" width="19.6640625" style="35" bestFit="1" customWidth="1"/>
    <col min="5" max="5" width="24" style="35" customWidth="1"/>
    <col min="6" max="6" width="19.6640625" style="9" customWidth="1"/>
    <col min="7" max="7" width="19.6640625" style="9" bestFit="1" customWidth="1"/>
    <col min="8" max="9" width="19.6640625" style="9" customWidth="1"/>
    <col min="10" max="10" width="3.83203125" style="35" customWidth="1"/>
    <col min="11" max="11" width="9.6640625" style="35" customWidth="1"/>
    <col min="12" max="12" width="3" style="35" customWidth="1"/>
    <col min="13" max="13" width="11.5" style="9" customWidth="1"/>
    <col min="14" max="14" width="14.83203125" style="35" customWidth="1"/>
    <col min="15" max="15" width="13.33203125" style="9" customWidth="1"/>
    <col min="16" max="18" width="8.83203125" style="36"/>
    <col min="19" max="19" width="15.83203125" style="36" customWidth="1"/>
    <col min="20" max="16384" width="8.83203125" style="1"/>
  </cols>
  <sheetData>
    <row r="1" spans="1:47" s="6" customFormat="1" ht="23">
      <c r="B1" s="482" t="s">
        <v>304</v>
      </c>
      <c r="C1" s="483"/>
      <c r="D1" s="483"/>
      <c r="E1" s="483"/>
      <c r="F1" s="483"/>
      <c r="G1" s="483"/>
      <c r="H1" s="483"/>
      <c r="I1" s="483"/>
      <c r="J1" s="483"/>
      <c r="K1" s="483"/>
      <c r="L1" s="483"/>
      <c r="M1" s="483"/>
      <c r="N1" s="483"/>
      <c r="O1" s="483"/>
      <c r="P1" s="483"/>
      <c r="Q1" s="483"/>
      <c r="R1" s="483"/>
      <c r="S1" s="483"/>
    </row>
    <row r="2" spans="1:47" customFormat="1" ht="17" thickBot="1">
      <c r="B2" s="10"/>
      <c r="C2" s="10"/>
      <c r="D2" s="27" t="s">
        <v>206</v>
      </c>
      <c r="E2" s="10"/>
      <c r="F2" s="10"/>
      <c r="G2" s="10"/>
      <c r="H2" s="10"/>
      <c r="I2" s="10"/>
      <c r="J2" s="10"/>
      <c r="K2" s="10"/>
      <c r="L2" s="10"/>
      <c r="M2" s="10"/>
      <c r="N2" s="10"/>
      <c r="O2" s="10"/>
      <c r="P2" s="10"/>
      <c r="Q2" s="10"/>
      <c r="R2" s="10"/>
      <c r="S2" s="10"/>
      <c r="T2" s="10"/>
    </row>
    <row r="3" spans="1:47" customFormat="1" ht="26" customHeight="1" thickBot="1">
      <c r="B3" s="34" t="s">
        <v>275</v>
      </c>
      <c r="C3" s="34"/>
      <c r="D3" s="49" t="s">
        <v>209</v>
      </c>
      <c r="E3" s="49" t="s">
        <v>210</v>
      </c>
      <c r="F3" s="49" t="s">
        <v>211</v>
      </c>
      <c r="G3" s="49" t="s">
        <v>212</v>
      </c>
      <c r="H3" s="49" t="s">
        <v>213</v>
      </c>
      <c r="I3" s="49" t="s">
        <v>214</v>
      </c>
      <c r="J3" s="66" t="s">
        <v>215</v>
      </c>
      <c r="K3" s="66"/>
      <c r="L3" s="66"/>
      <c r="M3" s="49" t="s">
        <v>209</v>
      </c>
      <c r="N3" s="49" t="s">
        <v>210</v>
      </c>
      <c r="O3" s="49" t="s">
        <v>211</v>
      </c>
      <c r="P3" s="49" t="s">
        <v>212</v>
      </c>
      <c r="Q3" s="49" t="s">
        <v>213</v>
      </c>
      <c r="R3" s="49" t="s">
        <v>214</v>
      </c>
      <c r="S3" s="66" t="s">
        <v>215</v>
      </c>
      <c r="T3" s="10"/>
    </row>
    <row r="4" spans="1:47" customFormat="1" ht="26" customHeight="1">
      <c r="B4" s="28" t="s">
        <v>216</v>
      </c>
      <c r="C4" s="34"/>
      <c r="D4" s="429" t="s">
        <v>217</v>
      </c>
      <c r="E4" s="429"/>
      <c r="F4" s="429"/>
      <c r="G4" s="429"/>
      <c r="H4" s="429"/>
      <c r="I4" s="429"/>
      <c r="J4" s="66"/>
      <c r="K4" s="66"/>
      <c r="L4" s="66"/>
      <c r="M4" s="429"/>
      <c r="N4" s="429"/>
      <c r="O4" s="429"/>
      <c r="P4" s="429"/>
      <c r="Q4" s="429"/>
      <c r="R4" s="429"/>
      <c r="S4" s="66"/>
      <c r="T4" s="10"/>
    </row>
    <row r="5" spans="1:47" customFormat="1" ht="26" customHeight="1">
      <c r="B5" s="34" t="s">
        <v>305</v>
      </c>
      <c r="C5" s="34"/>
      <c r="D5" s="429" t="s">
        <v>306</v>
      </c>
      <c r="E5" s="429"/>
      <c r="F5" s="429"/>
      <c r="G5" s="429"/>
      <c r="H5" s="429"/>
      <c r="I5" s="429"/>
      <c r="J5" s="66"/>
      <c r="K5" s="66"/>
      <c r="L5" s="66"/>
      <c r="M5" s="429"/>
      <c r="N5" s="429"/>
      <c r="O5" s="429"/>
      <c r="P5" s="429"/>
      <c r="Q5" s="429"/>
      <c r="R5" s="429"/>
      <c r="S5" s="66"/>
      <c r="T5" s="10"/>
    </row>
    <row r="6" spans="1:47" s="42" customFormat="1" ht="15">
      <c r="B6" s="488" t="s">
        <v>307</v>
      </c>
      <c r="C6" s="488"/>
      <c r="D6" s="488"/>
      <c r="E6" s="488"/>
      <c r="F6" s="488"/>
      <c r="G6" s="488"/>
      <c r="H6" s="488"/>
      <c r="I6" s="488"/>
      <c r="J6" s="488"/>
      <c r="K6" s="488"/>
      <c r="L6" s="488"/>
      <c r="M6" s="488"/>
      <c r="N6" s="488"/>
      <c r="O6" s="488"/>
      <c r="P6" s="488"/>
      <c r="Q6" s="488"/>
      <c r="R6" s="488"/>
      <c r="S6" s="488"/>
    </row>
    <row r="7" spans="1:47" s="42" customFormat="1" ht="15">
      <c r="B7" s="486" t="s">
        <v>308</v>
      </c>
      <c r="C7" s="486"/>
      <c r="D7" s="486"/>
      <c r="E7" s="486"/>
      <c r="F7" s="486"/>
      <c r="G7" s="486"/>
      <c r="H7" s="486"/>
      <c r="I7" s="486"/>
      <c r="J7" s="486"/>
      <c r="K7" s="486"/>
      <c r="L7" s="486"/>
      <c r="M7" s="486"/>
      <c r="N7" s="486"/>
      <c r="O7" s="486"/>
      <c r="P7" s="486"/>
      <c r="Q7" s="486"/>
      <c r="R7" s="486"/>
      <c r="S7" s="486"/>
    </row>
    <row r="8" spans="1:47" s="42" customFormat="1" ht="15">
      <c r="B8" s="214"/>
      <c r="C8" s="214"/>
      <c r="D8" s="214"/>
      <c r="E8" s="214"/>
      <c r="F8" s="214"/>
      <c r="G8" s="214"/>
      <c r="H8" s="214"/>
      <c r="I8" s="214"/>
      <c r="J8" s="214"/>
      <c r="K8" s="214"/>
      <c r="L8" s="214"/>
      <c r="M8" s="214"/>
      <c r="N8" s="214"/>
      <c r="O8" s="214"/>
      <c r="P8" s="214"/>
      <c r="Q8" s="214"/>
      <c r="R8" s="214"/>
      <c r="S8" s="214"/>
    </row>
    <row r="9" spans="1:47" s="42" customFormat="1" ht="15">
      <c r="B9" s="486" t="s">
        <v>309</v>
      </c>
      <c r="C9" s="486"/>
      <c r="D9" s="486"/>
      <c r="E9" s="486"/>
      <c r="F9" s="486"/>
      <c r="G9" s="486"/>
      <c r="H9" s="486"/>
      <c r="I9" s="486"/>
      <c r="J9" s="486"/>
      <c r="K9" s="486"/>
      <c r="L9" s="486"/>
      <c r="M9" s="486"/>
      <c r="N9" s="486"/>
      <c r="O9" s="486"/>
      <c r="P9" s="486"/>
      <c r="Q9" s="486"/>
      <c r="R9" s="486"/>
      <c r="S9" s="486"/>
    </row>
    <row r="10" spans="1:47" s="42" customFormat="1" ht="16">
      <c r="B10" s="214" t="s">
        <v>310</v>
      </c>
      <c r="C10" s="214"/>
      <c r="D10" s="214"/>
      <c r="E10" s="214"/>
      <c r="F10" s="214"/>
      <c r="G10" s="214"/>
      <c r="H10" s="214"/>
      <c r="I10" s="214"/>
      <c r="J10" s="214"/>
      <c r="K10" s="214"/>
      <c r="L10" s="214"/>
      <c r="M10" s="214"/>
      <c r="N10" s="214"/>
      <c r="O10" s="214"/>
      <c r="P10" s="214"/>
      <c r="Q10" s="214"/>
      <c r="R10" s="214"/>
      <c r="S10" s="214"/>
    </row>
    <row r="11" spans="1:47" s="42" customFormat="1" ht="15">
      <c r="B11" s="214"/>
      <c r="C11" s="214"/>
      <c r="D11" s="214"/>
      <c r="E11" s="214"/>
      <c r="F11" s="214"/>
      <c r="G11" s="214"/>
      <c r="H11" s="214"/>
      <c r="I11" s="214"/>
      <c r="J11" s="214"/>
      <c r="K11" s="214"/>
      <c r="L11" s="214"/>
      <c r="M11" s="214"/>
      <c r="N11" s="214"/>
      <c r="O11" s="214"/>
      <c r="P11" s="214"/>
      <c r="Q11" s="214"/>
      <c r="R11" s="214"/>
      <c r="S11" s="214"/>
    </row>
    <row r="12" spans="1:47" s="4" customFormat="1" ht="16">
      <c r="B12" s="38" t="s">
        <v>311</v>
      </c>
      <c r="C12" s="38"/>
      <c r="D12" s="487" t="s">
        <v>312</v>
      </c>
      <c r="E12" s="487"/>
      <c r="F12" s="487"/>
      <c r="G12" s="487"/>
      <c r="H12" s="38"/>
      <c r="I12" s="38"/>
      <c r="J12" s="38"/>
      <c r="K12" s="38" t="s">
        <v>313</v>
      </c>
      <c r="L12" s="38"/>
      <c r="M12" s="487" t="s">
        <v>314</v>
      </c>
      <c r="N12" s="487"/>
      <c r="O12" s="487"/>
      <c r="P12" s="487"/>
      <c r="Q12" s="38"/>
      <c r="R12" s="38"/>
      <c r="S12" s="35"/>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row>
    <row r="13" spans="1:47" ht="17" thickBot="1">
      <c r="D13" s="10"/>
      <c r="F13" s="10"/>
      <c r="G13" s="10"/>
      <c r="H13" s="10"/>
      <c r="I13" s="10"/>
      <c r="K13" s="35">
        <v>1.60934</v>
      </c>
      <c r="M13" s="10"/>
      <c r="O13" s="10"/>
      <c r="P13" s="10"/>
      <c r="Q13" s="10"/>
      <c r="R13" s="10"/>
      <c r="S13" s="35"/>
    </row>
    <row r="14" spans="1:47" thickBot="1">
      <c r="A14" s="489" t="s">
        <v>315</v>
      </c>
      <c r="B14" s="176" t="s">
        <v>316</v>
      </c>
      <c r="C14" s="186"/>
      <c r="D14" s="53">
        <f>$K$13*M14</f>
        <v>0</v>
      </c>
      <c r="E14" s="53">
        <f>$K$13*N14</f>
        <v>0</v>
      </c>
      <c r="F14" s="53">
        <f t="shared" ref="F14:H29" si="0">$K$13*O14</f>
        <v>0</v>
      </c>
      <c r="G14" s="53">
        <f t="shared" si="0"/>
        <v>0</v>
      </c>
      <c r="H14" s="53">
        <f t="shared" si="0"/>
        <v>0</v>
      </c>
      <c r="I14" s="53"/>
      <c r="M14" s="53"/>
      <c r="N14" s="53"/>
      <c r="O14" s="53"/>
      <c r="P14" s="53"/>
      <c r="Q14" s="53"/>
      <c r="R14" s="53"/>
      <c r="S14" s="218"/>
    </row>
    <row r="15" spans="1:47" thickBot="1">
      <c r="A15" s="490"/>
      <c r="B15" s="179" t="s">
        <v>317</v>
      </c>
      <c r="C15" s="7"/>
      <c r="D15" s="53">
        <f t="shared" ref="D15:D23" si="1">$K$13*M15</f>
        <v>0</v>
      </c>
      <c r="E15" s="53">
        <f t="shared" ref="E15:E23" si="2">$K$13*N15</f>
        <v>0</v>
      </c>
      <c r="F15" s="53">
        <f t="shared" ref="F15:F23" si="3">$K$13*O15</f>
        <v>0</v>
      </c>
      <c r="G15" s="53">
        <f t="shared" ref="G15:G23" si="4">$K$13*P15</f>
        <v>0</v>
      </c>
      <c r="H15" s="53">
        <f t="shared" si="0"/>
        <v>0</v>
      </c>
      <c r="I15" s="53"/>
      <c r="M15" s="53"/>
      <c r="N15" s="53"/>
      <c r="O15" s="53"/>
      <c r="P15" s="53"/>
      <c r="Q15" s="53"/>
      <c r="R15" s="53"/>
    </row>
    <row r="16" spans="1:47" thickBot="1">
      <c r="A16" s="490"/>
      <c r="B16" s="179" t="s">
        <v>318</v>
      </c>
      <c r="C16" s="7"/>
      <c r="D16" s="53">
        <f t="shared" si="1"/>
        <v>0</v>
      </c>
      <c r="E16" s="53">
        <f t="shared" si="2"/>
        <v>0</v>
      </c>
      <c r="F16" s="53">
        <f t="shared" si="3"/>
        <v>0</v>
      </c>
      <c r="G16" s="53">
        <f t="shared" si="4"/>
        <v>0</v>
      </c>
      <c r="H16" s="53">
        <f t="shared" si="0"/>
        <v>0</v>
      </c>
      <c r="I16" s="53"/>
      <c r="M16" s="53"/>
      <c r="N16" s="53"/>
      <c r="O16" s="53"/>
      <c r="P16" s="53"/>
      <c r="Q16" s="53"/>
      <c r="R16" s="53"/>
    </row>
    <row r="17" spans="1:18" thickBot="1">
      <c r="A17" s="490"/>
      <c r="B17" s="179" t="s">
        <v>319</v>
      </c>
      <c r="C17" s="7"/>
      <c r="D17" s="53">
        <f t="shared" si="1"/>
        <v>0</v>
      </c>
      <c r="E17" s="53">
        <f t="shared" si="2"/>
        <v>0</v>
      </c>
      <c r="F17" s="53">
        <f t="shared" si="3"/>
        <v>0</v>
      </c>
      <c r="G17" s="53">
        <f t="shared" si="4"/>
        <v>0</v>
      </c>
      <c r="H17" s="53">
        <f t="shared" si="0"/>
        <v>0</v>
      </c>
      <c r="I17" s="53"/>
      <c r="M17" s="53"/>
      <c r="N17" s="53"/>
      <c r="O17" s="53"/>
      <c r="P17" s="53"/>
      <c r="Q17" s="53"/>
      <c r="R17" s="53"/>
    </row>
    <row r="18" spans="1:18" thickBot="1">
      <c r="A18" s="490"/>
      <c r="B18" s="179" t="s">
        <v>320</v>
      </c>
      <c r="C18" s="7"/>
      <c r="D18" s="53">
        <f t="shared" si="1"/>
        <v>0</v>
      </c>
      <c r="E18" s="53">
        <f t="shared" si="2"/>
        <v>0</v>
      </c>
      <c r="F18" s="53">
        <f t="shared" si="3"/>
        <v>0</v>
      </c>
      <c r="G18" s="53">
        <f t="shared" si="4"/>
        <v>0</v>
      </c>
      <c r="H18" s="53">
        <f t="shared" si="0"/>
        <v>0</v>
      </c>
      <c r="I18" s="53"/>
      <c r="M18" s="53"/>
      <c r="N18" s="53"/>
      <c r="O18" s="53"/>
      <c r="P18" s="53"/>
      <c r="Q18" s="53"/>
      <c r="R18" s="53"/>
    </row>
    <row r="19" spans="1:18" thickBot="1">
      <c r="A19" s="490"/>
      <c r="B19" s="179" t="s">
        <v>321</v>
      </c>
      <c r="C19" s="7"/>
      <c r="D19" s="53">
        <f t="shared" si="1"/>
        <v>0</v>
      </c>
      <c r="E19" s="53">
        <f t="shared" si="2"/>
        <v>0</v>
      </c>
      <c r="F19" s="53">
        <f t="shared" si="3"/>
        <v>0</v>
      </c>
      <c r="G19" s="53">
        <f t="shared" si="4"/>
        <v>0</v>
      </c>
      <c r="H19" s="53">
        <f t="shared" si="0"/>
        <v>0</v>
      </c>
      <c r="I19" s="53"/>
      <c r="M19" s="53"/>
      <c r="N19" s="53"/>
      <c r="O19" s="53"/>
      <c r="P19" s="53"/>
      <c r="Q19" s="53"/>
      <c r="R19" s="53"/>
    </row>
    <row r="20" spans="1:18" thickBot="1">
      <c r="A20" s="490"/>
      <c r="B20" s="179" t="s">
        <v>322</v>
      </c>
      <c r="C20" s="7"/>
      <c r="D20" s="53">
        <f t="shared" si="1"/>
        <v>0</v>
      </c>
      <c r="E20" s="53">
        <f t="shared" si="2"/>
        <v>0</v>
      </c>
      <c r="F20" s="53">
        <f t="shared" si="3"/>
        <v>0</v>
      </c>
      <c r="G20" s="53">
        <f t="shared" si="4"/>
        <v>0</v>
      </c>
      <c r="H20" s="53">
        <f t="shared" si="0"/>
        <v>0</v>
      </c>
      <c r="I20" s="53"/>
      <c r="M20" s="53"/>
      <c r="N20" s="53"/>
      <c r="O20" s="53"/>
      <c r="P20" s="53"/>
      <c r="Q20" s="53"/>
      <c r="R20" s="53"/>
    </row>
    <row r="21" spans="1:18" thickBot="1">
      <c r="A21" s="490"/>
      <c r="B21" s="179" t="s">
        <v>323</v>
      </c>
      <c r="C21" s="7"/>
      <c r="D21" s="53">
        <f t="shared" si="1"/>
        <v>0</v>
      </c>
      <c r="E21" s="53">
        <f t="shared" si="2"/>
        <v>0</v>
      </c>
      <c r="F21" s="53">
        <f t="shared" si="3"/>
        <v>0</v>
      </c>
      <c r="G21" s="53">
        <f t="shared" si="4"/>
        <v>0</v>
      </c>
      <c r="H21" s="53">
        <f t="shared" si="0"/>
        <v>0</v>
      </c>
      <c r="I21" s="53"/>
      <c r="M21" s="53"/>
      <c r="N21" s="53"/>
      <c r="O21" s="53"/>
      <c r="P21" s="53"/>
      <c r="Q21" s="53"/>
      <c r="R21" s="53"/>
    </row>
    <row r="22" spans="1:18" thickBot="1">
      <c r="A22" s="490"/>
      <c r="B22" s="179" t="s">
        <v>324</v>
      </c>
      <c r="C22" s="7"/>
      <c r="D22" s="53">
        <f t="shared" si="1"/>
        <v>0</v>
      </c>
      <c r="E22" s="53">
        <f t="shared" si="2"/>
        <v>0</v>
      </c>
      <c r="F22" s="53">
        <f t="shared" si="3"/>
        <v>0</v>
      </c>
      <c r="G22" s="53">
        <f t="shared" si="4"/>
        <v>0</v>
      </c>
      <c r="H22" s="53">
        <f t="shared" si="0"/>
        <v>0</v>
      </c>
      <c r="I22" s="53"/>
      <c r="M22" s="53"/>
      <c r="N22" s="53"/>
      <c r="O22" s="53"/>
      <c r="P22" s="53"/>
      <c r="Q22" s="53"/>
      <c r="R22" s="53"/>
    </row>
    <row r="23" spans="1:18" thickBot="1">
      <c r="A23" s="490"/>
      <c r="B23" s="179" t="s">
        <v>325</v>
      </c>
      <c r="C23" s="7"/>
      <c r="D23" s="53">
        <f t="shared" si="1"/>
        <v>0</v>
      </c>
      <c r="E23" s="53">
        <f t="shared" si="2"/>
        <v>0</v>
      </c>
      <c r="F23" s="53">
        <f t="shared" si="3"/>
        <v>0</v>
      </c>
      <c r="G23" s="53">
        <f t="shared" si="4"/>
        <v>0</v>
      </c>
      <c r="H23" s="53">
        <f t="shared" si="0"/>
        <v>0</v>
      </c>
      <c r="I23" s="53"/>
      <c r="M23" s="53"/>
      <c r="N23" s="53"/>
      <c r="O23" s="53"/>
      <c r="P23" s="53"/>
      <c r="Q23" s="53"/>
      <c r="R23" s="53"/>
    </row>
    <row r="24" spans="1:18" thickBot="1">
      <c r="A24" s="490"/>
      <c r="B24" s="179" t="s">
        <v>326</v>
      </c>
      <c r="C24" s="7"/>
      <c r="D24" s="53">
        <f t="shared" ref="D24:D87" si="5">$K$13*M24</f>
        <v>0</v>
      </c>
      <c r="E24" s="53">
        <f t="shared" ref="E24:E87" si="6">$K$13*N24</f>
        <v>0</v>
      </c>
      <c r="F24" s="53">
        <f t="shared" ref="F24:F87" si="7">$K$13*O24</f>
        <v>0</v>
      </c>
      <c r="G24" s="53">
        <f t="shared" ref="G24:H87" si="8">$K$13*P24</f>
        <v>0</v>
      </c>
      <c r="H24" s="53">
        <f t="shared" si="0"/>
        <v>0</v>
      </c>
      <c r="I24" s="53"/>
      <c r="M24" s="53"/>
      <c r="N24" s="53"/>
      <c r="O24" s="53"/>
      <c r="P24" s="53"/>
      <c r="Q24" s="53"/>
      <c r="R24" s="53"/>
    </row>
    <row r="25" spans="1:18" thickBot="1">
      <c r="A25" s="490"/>
      <c r="B25" s="179" t="s">
        <v>327</v>
      </c>
      <c r="C25" s="7"/>
      <c r="D25" s="53">
        <f t="shared" si="5"/>
        <v>0</v>
      </c>
      <c r="E25" s="53">
        <f t="shared" si="6"/>
        <v>0</v>
      </c>
      <c r="F25" s="53">
        <f t="shared" si="7"/>
        <v>0</v>
      </c>
      <c r="G25" s="53">
        <f t="shared" si="8"/>
        <v>0</v>
      </c>
      <c r="H25" s="53">
        <f t="shared" si="0"/>
        <v>0</v>
      </c>
      <c r="I25" s="53"/>
      <c r="M25" s="53"/>
      <c r="N25" s="53"/>
      <c r="O25" s="53"/>
      <c r="P25" s="53"/>
      <c r="Q25" s="53"/>
      <c r="R25" s="53"/>
    </row>
    <row r="26" spans="1:18" thickBot="1">
      <c r="A26" s="490"/>
      <c r="B26" s="179" t="s">
        <v>328</v>
      </c>
      <c r="C26" s="7"/>
      <c r="D26" s="53">
        <f t="shared" si="5"/>
        <v>0</v>
      </c>
      <c r="E26" s="53">
        <f t="shared" si="6"/>
        <v>0</v>
      </c>
      <c r="F26" s="53">
        <f t="shared" si="7"/>
        <v>0</v>
      </c>
      <c r="G26" s="53">
        <f t="shared" si="8"/>
        <v>0</v>
      </c>
      <c r="H26" s="53">
        <f t="shared" si="0"/>
        <v>0</v>
      </c>
      <c r="I26" s="53"/>
      <c r="M26" s="53"/>
      <c r="N26" s="53"/>
      <c r="O26" s="53"/>
      <c r="P26" s="53"/>
      <c r="Q26" s="53"/>
      <c r="R26" s="53"/>
    </row>
    <row r="27" spans="1:18" thickBot="1">
      <c r="A27" s="490"/>
      <c r="B27" s="179" t="s">
        <v>329</v>
      </c>
      <c r="C27" s="7"/>
      <c r="D27" s="53">
        <f t="shared" si="5"/>
        <v>0</v>
      </c>
      <c r="E27" s="53">
        <f t="shared" si="6"/>
        <v>0</v>
      </c>
      <c r="F27" s="53">
        <f t="shared" si="7"/>
        <v>0</v>
      </c>
      <c r="G27" s="53">
        <f t="shared" si="8"/>
        <v>0</v>
      </c>
      <c r="H27" s="53">
        <f t="shared" si="0"/>
        <v>0</v>
      </c>
      <c r="I27" s="53"/>
      <c r="M27" s="53"/>
      <c r="N27" s="53"/>
      <c r="O27" s="53"/>
      <c r="P27" s="53"/>
      <c r="Q27" s="53"/>
      <c r="R27" s="53"/>
    </row>
    <row r="28" spans="1:18" thickBot="1">
      <c r="A28" s="490"/>
      <c r="B28" s="179" t="s">
        <v>330</v>
      </c>
      <c r="C28" s="7"/>
      <c r="D28" s="53">
        <f t="shared" si="5"/>
        <v>0</v>
      </c>
      <c r="E28" s="53">
        <f t="shared" si="6"/>
        <v>0</v>
      </c>
      <c r="F28" s="53">
        <f t="shared" si="7"/>
        <v>0</v>
      </c>
      <c r="G28" s="53">
        <f t="shared" si="8"/>
        <v>0</v>
      </c>
      <c r="H28" s="53">
        <f t="shared" si="0"/>
        <v>0</v>
      </c>
      <c r="I28" s="53"/>
      <c r="M28" s="53"/>
      <c r="N28" s="53"/>
      <c r="O28" s="53"/>
      <c r="P28" s="53"/>
      <c r="Q28" s="53"/>
      <c r="R28" s="53"/>
    </row>
    <row r="29" spans="1:18" thickBot="1">
      <c r="A29" s="490"/>
      <c r="B29" s="179" t="s">
        <v>331</v>
      </c>
      <c r="C29" s="7"/>
      <c r="D29" s="53">
        <f t="shared" si="5"/>
        <v>0</v>
      </c>
      <c r="E29" s="53">
        <f t="shared" si="6"/>
        <v>0</v>
      </c>
      <c r="F29" s="53">
        <f t="shared" si="7"/>
        <v>0</v>
      </c>
      <c r="G29" s="53">
        <f t="shared" si="8"/>
        <v>0</v>
      </c>
      <c r="H29" s="53">
        <f t="shared" si="0"/>
        <v>0</v>
      </c>
      <c r="I29" s="53"/>
      <c r="M29" s="53"/>
      <c r="N29" s="53"/>
      <c r="O29" s="53"/>
      <c r="P29" s="53"/>
      <c r="Q29" s="53"/>
      <c r="R29" s="53"/>
    </row>
    <row r="30" spans="1:18" thickBot="1">
      <c r="A30" s="490"/>
      <c r="B30" s="179" t="s">
        <v>332</v>
      </c>
      <c r="C30" s="7"/>
      <c r="D30" s="53">
        <f t="shared" si="5"/>
        <v>0</v>
      </c>
      <c r="E30" s="53">
        <f t="shared" si="6"/>
        <v>0</v>
      </c>
      <c r="F30" s="53">
        <f t="shared" si="7"/>
        <v>0</v>
      </c>
      <c r="G30" s="53">
        <f t="shared" si="8"/>
        <v>0</v>
      </c>
      <c r="H30" s="53">
        <f t="shared" si="8"/>
        <v>0</v>
      </c>
      <c r="I30" s="53"/>
      <c r="M30" s="53"/>
      <c r="N30" s="53"/>
      <c r="O30" s="53"/>
      <c r="P30" s="53"/>
      <c r="Q30" s="53"/>
      <c r="R30" s="53"/>
    </row>
    <row r="31" spans="1:18" thickBot="1">
      <c r="A31" s="490"/>
      <c r="B31" s="179" t="s">
        <v>333</v>
      </c>
      <c r="C31" s="7"/>
      <c r="D31" s="53">
        <f t="shared" si="5"/>
        <v>0</v>
      </c>
      <c r="E31" s="53">
        <f t="shared" si="6"/>
        <v>0</v>
      </c>
      <c r="F31" s="53">
        <f t="shared" si="7"/>
        <v>0</v>
      </c>
      <c r="G31" s="53">
        <f t="shared" si="8"/>
        <v>0</v>
      </c>
      <c r="H31" s="53">
        <f t="shared" si="8"/>
        <v>0</v>
      </c>
      <c r="I31" s="53"/>
      <c r="M31" s="53"/>
      <c r="N31" s="53"/>
      <c r="O31" s="53"/>
      <c r="P31" s="53"/>
      <c r="Q31" s="53"/>
      <c r="R31" s="53"/>
    </row>
    <row r="32" spans="1:18" thickBot="1">
      <c r="A32" s="490"/>
      <c r="B32" s="179" t="s">
        <v>334</v>
      </c>
      <c r="C32" s="7"/>
      <c r="D32" s="53">
        <f t="shared" si="5"/>
        <v>0</v>
      </c>
      <c r="E32" s="53">
        <f t="shared" si="6"/>
        <v>0</v>
      </c>
      <c r="F32" s="53">
        <f t="shared" si="7"/>
        <v>0</v>
      </c>
      <c r="G32" s="53">
        <f t="shared" si="8"/>
        <v>0</v>
      </c>
      <c r="H32" s="53">
        <f t="shared" si="8"/>
        <v>0</v>
      </c>
      <c r="I32" s="53"/>
      <c r="M32" s="53"/>
      <c r="N32" s="53"/>
      <c r="O32" s="53"/>
      <c r="P32" s="53"/>
      <c r="Q32" s="53"/>
      <c r="R32" s="53"/>
    </row>
    <row r="33" spans="1:18" thickBot="1">
      <c r="A33" s="490"/>
      <c r="B33" s="179" t="s">
        <v>335</v>
      </c>
      <c r="C33" s="7"/>
      <c r="D33" s="53">
        <f t="shared" si="5"/>
        <v>0</v>
      </c>
      <c r="E33" s="53">
        <f t="shared" si="6"/>
        <v>0</v>
      </c>
      <c r="F33" s="53">
        <f t="shared" si="7"/>
        <v>0</v>
      </c>
      <c r="G33" s="53">
        <f t="shared" si="8"/>
        <v>0</v>
      </c>
      <c r="H33" s="53">
        <f t="shared" si="8"/>
        <v>0</v>
      </c>
      <c r="I33" s="53"/>
      <c r="M33" s="53"/>
      <c r="N33" s="53"/>
      <c r="O33" s="53"/>
      <c r="P33" s="53"/>
      <c r="Q33" s="53"/>
      <c r="R33" s="53"/>
    </row>
    <row r="34" spans="1:18" thickBot="1">
      <c r="A34" s="490"/>
      <c r="B34" s="179" t="s">
        <v>336</v>
      </c>
      <c r="C34" s="7"/>
      <c r="D34" s="53">
        <f t="shared" si="5"/>
        <v>0</v>
      </c>
      <c r="E34" s="53">
        <f t="shared" si="6"/>
        <v>0</v>
      </c>
      <c r="F34" s="53">
        <f t="shared" si="7"/>
        <v>0</v>
      </c>
      <c r="G34" s="53">
        <f t="shared" si="8"/>
        <v>0</v>
      </c>
      <c r="H34" s="53">
        <f t="shared" si="8"/>
        <v>0</v>
      </c>
      <c r="I34" s="53"/>
      <c r="M34" s="53"/>
      <c r="N34" s="53"/>
      <c r="O34" s="53"/>
      <c r="P34" s="53"/>
      <c r="Q34" s="53"/>
      <c r="R34" s="53"/>
    </row>
    <row r="35" spans="1:18" thickBot="1">
      <c r="A35" s="490"/>
      <c r="B35" s="179" t="s">
        <v>337</v>
      </c>
      <c r="C35" s="7"/>
      <c r="D35" s="53">
        <f t="shared" si="5"/>
        <v>0</v>
      </c>
      <c r="E35" s="53">
        <f t="shared" si="6"/>
        <v>0</v>
      </c>
      <c r="F35" s="53">
        <f t="shared" si="7"/>
        <v>0</v>
      </c>
      <c r="G35" s="53">
        <f t="shared" si="8"/>
        <v>0</v>
      </c>
      <c r="H35" s="53">
        <f t="shared" si="8"/>
        <v>0</v>
      </c>
      <c r="I35" s="53"/>
      <c r="M35" s="53"/>
      <c r="N35" s="53"/>
      <c r="O35" s="53"/>
      <c r="P35" s="53"/>
      <c r="Q35" s="53"/>
      <c r="R35" s="53"/>
    </row>
    <row r="36" spans="1:18" thickBot="1">
      <c r="A36" s="490"/>
      <c r="B36" s="179" t="s">
        <v>338</v>
      </c>
      <c r="C36" s="7"/>
      <c r="D36" s="53">
        <f t="shared" si="5"/>
        <v>0</v>
      </c>
      <c r="E36" s="53">
        <f t="shared" si="6"/>
        <v>0</v>
      </c>
      <c r="F36" s="53">
        <f t="shared" si="7"/>
        <v>0</v>
      </c>
      <c r="G36" s="53">
        <f t="shared" si="8"/>
        <v>0</v>
      </c>
      <c r="H36" s="53">
        <f t="shared" si="8"/>
        <v>0</v>
      </c>
      <c r="I36" s="53"/>
      <c r="M36" s="53"/>
      <c r="N36" s="53"/>
      <c r="O36" s="53"/>
      <c r="P36" s="53"/>
      <c r="Q36" s="53"/>
      <c r="R36" s="53"/>
    </row>
    <row r="37" spans="1:18" thickBot="1">
      <c r="A37" s="490"/>
      <c r="B37" s="179" t="s">
        <v>339</v>
      </c>
      <c r="C37" s="7"/>
      <c r="D37" s="53">
        <f t="shared" si="5"/>
        <v>0</v>
      </c>
      <c r="E37" s="53">
        <f t="shared" si="6"/>
        <v>0</v>
      </c>
      <c r="F37" s="53">
        <f t="shared" si="7"/>
        <v>0</v>
      </c>
      <c r="G37" s="53">
        <f t="shared" si="8"/>
        <v>0</v>
      </c>
      <c r="H37" s="53">
        <f t="shared" si="8"/>
        <v>0</v>
      </c>
      <c r="I37" s="53"/>
      <c r="M37" s="53"/>
      <c r="N37" s="53"/>
      <c r="O37" s="53"/>
      <c r="P37" s="53"/>
      <c r="Q37" s="53"/>
      <c r="R37" s="53"/>
    </row>
    <row r="38" spans="1:18" thickBot="1">
      <c r="A38" s="490"/>
      <c r="B38" s="179" t="s">
        <v>340</v>
      </c>
      <c r="C38" s="7"/>
      <c r="D38" s="53">
        <f t="shared" si="5"/>
        <v>0</v>
      </c>
      <c r="E38" s="53">
        <f t="shared" si="6"/>
        <v>0</v>
      </c>
      <c r="F38" s="53">
        <f t="shared" si="7"/>
        <v>0</v>
      </c>
      <c r="G38" s="53">
        <f t="shared" si="8"/>
        <v>0</v>
      </c>
      <c r="H38" s="53">
        <f t="shared" si="8"/>
        <v>0</v>
      </c>
      <c r="I38" s="53"/>
      <c r="M38" s="53"/>
      <c r="N38" s="53"/>
      <c r="O38" s="53"/>
      <c r="P38" s="53"/>
      <c r="Q38" s="53"/>
      <c r="R38" s="53"/>
    </row>
    <row r="39" spans="1:18" thickBot="1">
      <c r="A39" s="490"/>
      <c r="B39" s="179" t="s">
        <v>341</v>
      </c>
      <c r="C39" s="7"/>
      <c r="D39" s="53">
        <f t="shared" si="5"/>
        <v>0</v>
      </c>
      <c r="E39" s="53">
        <f t="shared" si="6"/>
        <v>0</v>
      </c>
      <c r="F39" s="53">
        <f t="shared" si="7"/>
        <v>0</v>
      </c>
      <c r="G39" s="53">
        <f t="shared" si="8"/>
        <v>0</v>
      </c>
      <c r="H39" s="53">
        <f t="shared" si="8"/>
        <v>0</v>
      </c>
      <c r="I39" s="53"/>
      <c r="M39" s="53"/>
      <c r="N39" s="53"/>
      <c r="O39" s="53"/>
      <c r="P39" s="53"/>
      <c r="Q39" s="53"/>
      <c r="R39" s="53"/>
    </row>
    <row r="40" spans="1:18" thickBot="1">
      <c r="A40" s="490"/>
      <c r="B40" s="179" t="s">
        <v>342</v>
      </c>
      <c r="C40" s="7"/>
      <c r="D40" s="53">
        <f t="shared" si="5"/>
        <v>0</v>
      </c>
      <c r="E40" s="53">
        <f t="shared" si="6"/>
        <v>0</v>
      </c>
      <c r="F40" s="53">
        <f t="shared" si="7"/>
        <v>0</v>
      </c>
      <c r="G40" s="53">
        <f t="shared" si="8"/>
        <v>0</v>
      </c>
      <c r="H40" s="53">
        <f t="shared" si="8"/>
        <v>0</v>
      </c>
      <c r="I40" s="53"/>
      <c r="M40" s="53"/>
      <c r="N40" s="53"/>
      <c r="O40" s="53"/>
      <c r="P40" s="53"/>
      <c r="Q40" s="53"/>
      <c r="R40" s="53"/>
    </row>
    <row r="41" spans="1:18" thickBot="1">
      <c r="A41" s="490"/>
      <c r="B41" s="179" t="s">
        <v>343</v>
      </c>
      <c r="C41" s="7"/>
      <c r="D41" s="53">
        <f t="shared" si="5"/>
        <v>0</v>
      </c>
      <c r="E41" s="53">
        <f t="shared" si="6"/>
        <v>0</v>
      </c>
      <c r="F41" s="53">
        <f t="shared" si="7"/>
        <v>0</v>
      </c>
      <c r="G41" s="53">
        <f t="shared" si="8"/>
        <v>0</v>
      </c>
      <c r="H41" s="53">
        <f t="shared" si="8"/>
        <v>0</v>
      </c>
      <c r="I41" s="53"/>
      <c r="M41" s="53"/>
      <c r="N41" s="53"/>
      <c r="O41" s="53"/>
      <c r="P41" s="53"/>
      <c r="Q41" s="53"/>
      <c r="R41" s="53"/>
    </row>
    <row r="42" spans="1:18" thickBot="1">
      <c r="A42" s="490"/>
      <c r="B42" s="179" t="s">
        <v>344</v>
      </c>
      <c r="C42" s="7"/>
      <c r="D42" s="53">
        <f t="shared" si="5"/>
        <v>0</v>
      </c>
      <c r="E42" s="53">
        <f t="shared" si="6"/>
        <v>0</v>
      </c>
      <c r="F42" s="53">
        <f t="shared" si="7"/>
        <v>0</v>
      </c>
      <c r="G42" s="53">
        <f t="shared" si="8"/>
        <v>0</v>
      </c>
      <c r="H42" s="53">
        <f t="shared" si="8"/>
        <v>0</v>
      </c>
      <c r="I42" s="53"/>
      <c r="M42" s="53"/>
      <c r="N42" s="53"/>
      <c r="O42" s="53"/>
      <c r="P42" s="53"/>
      <c r="Q42" s="53"/>
      <c r="R42" s="53"/>
    </row>
    <row r="43" spans="1:18" thickBot="1">
      <c r="A43" s="490"/>
      <c r="B43" s="179" t="s">
        <v>345</v>
      </c>
      <c r="C43" s="7"/>
      <c r="D43" s="53">
        <f t="shared" si="5"/>
        <v>0</v>
      </c>
      <c r="E43" s="53">
        <f t="shared" si="6"/>
        <v>0</v>
      </c>
      <c r="F43" s="53">
        <f t="shared" si="7"/>
        <v>0</v>
      </c>
      <c r="G43" s="53">
        <f t="shared" si="8"/>
        <v>0</v>
      </c>
      <c r="H43" s="53">
        <f t="shared" si="8"/>
        <v>0</v>
      </c>
      <c r="I43" s="53"/>
      <c r="M43" s="53"/>
      <c r="N43" s="53"/>
      <c r="O43" s="53"/>
      <c r="P43" s="53"/>
      <c r="Q43" s="53"/>
      <c r="R43" s="53"/>
    </row>
    <row r="44" spans="1:18" thickBot="1">
      <c r="A44" s="490"/>
      <c r="B44" s="179" t="s">
        <v>346</v>
      </c>
      <c r="C44" s="7"/>
      <c r="D44" s="53">
        <f t="shared" si="5"/>
        <v>0</v>
      </c>
      <c r="E44" s="53">
        <f t="shared" si="6"/>
        <v>0</v>
      </c>
      <c r="F44" s="53">
        <f t="shared" si="7"/>
        <v>0</v>
      </c>
      <c r="G44" s="53">
        <f t="shared" si="8"/>
        <v>0</v>
      </c>
      <c r="H44" s="53">
        <f t="shared" si="8"/>
        <v>0</v>
      </c>
      <c r="I44" s="53"/>
      <c r="M44" s="53"/>
      <c r="N44" s="53"/>
      <c r="O44" s="53"/>
      <c r="P44" s="53"/>
      <c r="Q44" s="53"/>
      <c r="R44" s="53"/>
    </row>
    <row r="45" spans="1:18" thickBot="1">
      <c r="A45" s="490"/>
      <c r="B45" s="179" t="s">
        <v>347</v>
      </c>
      <c r="C45" s="7"/>
      <c r="D45" s="53">
        <f t="shared" si="5"/>
        <v>0</v>
      </c>
      <c r="E45" s="53">
        <f t="shared" si="6"/>
        <v>0</v>
      </c>
      <c r="F45" s="53">
        <f t="shared" si="7"/>
        <v>0</v>
      </c>
      <c r="G45" s="53">
        <f t="shared" si="8"/>
        <v>0</v>
      </c>
      <c r="H45" s="53">
        <f t="shared" si="8"/>
        <v>0</v>
      </c>
      <c r="I45" s="53"/>
      <c r="M45" s="53"/>
      <c r="N45" s="53"/>
      <c r="O45" s="53"/>
      <c r="P45" s="53"/>
      <c r="Q45" s="53"/>
      <c r="R45" s="53"/>
    </row>
    <row r="46" spans="1:18" thickBot="1">
      <c r="A46" s="490"/>
      <c r="B46" s="179" t="s">
        <v>348</v>
      </c>
      <c r="C46" s="7"/>
      <c r="D46" s="53">
        <f t="shared" si="5"/>
        <v>0</v>
      </c>
      <c r="E46" s="53">
        <f t="shared" si="6"/>
        <v>0</v>
      </c>
      <c r="F46" s="53">
        <f t="shared" si="7"/>
        <v>0</v>
      </c>
      <c r="G46" s="53">
        <f t="shared" si="8"/>
        <v>0</v>
      </c>
      <c r="H46" s="53">
        <f t="shared" si="8"/>
        <v>0</v>
      </c>
      <c r="I46" s="53"/>
      <c r="M46" s="53"/>
      <c r="N46" s="53"/>
      <c r="O46" s="53"/>
      <c r="P46" s="53"/>
      <c r="Q46" s="53"/>
      <c r="R46" s="53"/>
    </row>
    <row r="47" spans="1:18" thickBot="1">
      <c r="A47" s="490"/>
      <c r="B47" s="179" t="s">
        <v>349</v>
      </c>
      <c r="C47" s="7"/>
      <c r="D47" s="53">
        <f t="shared" si="5"/>
        <v>0</v>
      </c>
      <c r="E47" s="53">
        <f t="shared" si="6"/>
        <v>0</v>
      </c>
      <c r="F47" s="53">
        <f t="shared" si="7"/>
        <v>0</v>
      </c>
      <c r="G47" s="53">
        <f t="shared" si="8"/>
        <v>0</v>
      </c>
      <c r="H47" s="53">
        <f t="shared" si="8"/>
        <v>0</v>
      </c>
      <c r="I47" s="53"/>
      <c r="M47" s="53"/>
      <c r="N47" s="53"/>
      <c r="O47" s="53"/>
      <c r="P47" s="53"/>
      <c r="Q47" s="53"/>
      <c r="R47" s="53"/>
    </row>
    <row r="48" spans="1:18" thickBot="1">
      <c r="A48" s="490"/>
      <c r="B48" s="179" t="s">
        <v>350</v>
      </c>
      <c r="C48" s="7"/>
      <c r="D48" s="53">
        <f t="shared" si="5"/>
        <v>0</v>
      </c>
      <c r="E48" s="53">
        <f t="shared" si="6"/>
        <v>0</v>
      </c>
      <c r="F48" s="53">
        <f t="shared" si="7"/>
        <v>0</v>
      </c>
      <c r="G48" s="53">
        <f t="shared" si="8"/>
        <v>0</v>
      </c>
      <c r="H48" s="53">
        <f t="shared" si="8"/>
        <v>0</v>
      </c>
      <c r="I48" s="53"/>
      <c r="M48" s="53"/>
      <c r="N48" s="53"/>
      <c r="O48" s="53"/>
      <c r="P48" s="53"/>
      <c r="Q48" s="53"/>
      <c r="R48" s="53"/>
    </row>
    <row r="49" spans="1:18" thickBot="1">
      <c r="A49" s="490"/>
      <c r="B49" s="179" t="s">
        <v>351</v>
      </c>
      <c r="C49" s="7"/>
      <c r="D49" s="53">
        <f t="shared" si="5"/>
        <v>0</v>
      </c>
      <c r="E49" s="53">
        <f t="shared" si="6"/>
        <v>0</v>
      </c>
      <c r="F49" s="53">
        <f t="shared" si="7"/>
        <v>0</v>
      </c>
      <c r="G49" s="53">
        <f t="shared" si="8"/>
        <v>0</v>
      </c>
      <c r="H49" s="53">
        <f t="shared" si="8"/>
        <v>0</v>
      </c>
      <c r="I49" s="53"/>
      <c r="M49" s="53"/>
      <c r="N49" s="53"/>
      <c r="O49" s="53"/>
      <c r="P49" s="53"/>
      <c r="Q49" s="53"/>
      <c r="R49" s="53"/>
    </row>
    <row r="50" spans="1:18" thickBot="1">
      <c r="A50" s="490"/>
      <c r="B50" s="179" t="s">
        <v>352</v>
      </c>
      <c r="C50" s="7"/>
      <c r="D50" s="53">
        <f t="shared" si="5"/>
        <v>0</v>
      </c>
      <c r="E50" s="53">
        <f t="shared" si="6"/>
        <v>0</v>
      </c>
      <c r="F50" s="53">
        <f t="shared" si="7"/>
        <v>0</v>
      </c>
      <c r="G50" s="53">
        <f t="shared" si="8"/>
        <v>0</v>
      </c>
      <c r="H50" s="53">
        <f t="shared" si="8"/>
        <v>0</v>
      </c>
      <c r="I50" s="53"/>
      <c r="M50" s="53"/>
      <c r="N50" s="53"/>
      <c r="O50" s="53"/>
      <c r="P50" s="53"/>
      <c r="Q50" s="53"/>
      <c r="R50" s="53"/>
    </row>
    <row r="51" spans="1:18" thickBot="1">
      <c r="A51" s="490"/>
      <c r="B51" s="179" t="s">
        <v>353</v>
      </c>
      <c r="C51" s="7"/>
      <c r="D51" s="53">
        <f t="shared" si="5"/>
        <v>0</v>
      </c>
      <c r="E51" s="53">
        <f t="shared" si="6"/>
        <v>0</v>
      </c>
      <c r="F51" s="53">
        <f t="shared" si="7"/>
        <v>0</v>
      </c>
      <c r="G51" s="53">
        <f t="shared" si="8"/>
        <v>0</v>
      </c>
      <c r="H51" s="53">
        <f t="shared" si="8"/>
        <v>0</v>
      </c>
      <c r="I51" s="53"/>
      <c r="M51" s="53"/>
      <c r="N51" s="53"/>
      <c r="O51" s="53"/>
      <c r="P51" s="53"/>
      <c r="Q51" s="53"/>
      <c r="R51" s="53"/>
    </row>
    <row r="52" spans="1:18" thickBot="1">
      <c r="A52" s="490"/>
      <c r="B52" s="179" t="s">
        <v>354</v>
      </c>
      <c r="C52" s="7"/>
      <c r="D52" s="53">
        <f t="shared" si="5"/>
        <v>0</v>
      </c>
      <c r="E52" s="53">
        <f t="shared" si="6"/>
        <v>0</v>
      </c>
      <c r="F52" s="53">
        <f t="shared" si="7"/>
        <v>0</v>
      </c>
      <c r="G52" s="53">
        <f t="shared" si="8"/>
        <v>0</v>
      </c>
      <c r="H52" s="53">
        <f t="shared" si="8"/>
        <v>0</v>
      </c>
      <c r="I52" s="53"/>
      <c r="M52" s="53"/>
      <c r="N52" s="53"/>
      <c r="O52" s="53"/>
      <c r="P52" s="53"/>
      <c r="Q52" s="53"/>
      <c r="R52" s="53"/>
    </row>
    <row r="53" spans="1:18" thickBot="1">
      <c r="A53" s="494"/>
      <c r="B53" s="183" t="s">
        <v>355</v>
      </c>
      <c r="C53" s="189"/>
      <c r="D53" s="53">
        <f t="shared" si="5"/>
        <v>0</v>
      </c>
      <c r="E53" s="53">
        <f t="shared" si="6"/>
        <v>0</v>
      </c>
      <c r="F53" s="53">
        <f t="shared" si="7"/>
        <v>0</v>
      </c>
      <c r="G53" s="53">
        <f t="shared" si="8"/>
        <v>0</v>
      </c>
      <c r="H53" s="53">
        <f t="shared" si="8"/>
        <v>0</v>
      </c>
      <c r="I53" s="53"/>
      <c r="M53" s="53"/>
      <c r="N53" s="53"/>
      <c r="O53" s="53"/>
      <c r="P53" s="53"/>
      <c r="Q53" s="53"/>
      <c r="R53" s="53"/>
    </row>
    <row r="54" spans="1:18" thickBot="1">
      <c r="A54" s="490" t="s">
        <v>356</v>
      </c>
      <c r="B54" s="179" t="s">
        <v>357</v>
      </c>
      <c r="C54" s="7"/>
      <c r="D54" s="53">
        <f t="shared" si="5"/>
        <v>0</v>
      </c>
      <c r="E54" s="53">
        <f t="shared" si="6"/>
        <v>0</v>
      </c>
      <c r="F54" s="53">
        <f t="shared" si="7"/>
        <v>0</v>
      </c>
      <c r="G54" s="53">
        <f t="shared" si="8"/>
        <v>0</v>
      </c>
      <c r="H54" s="53">
        <f t="shared" si="8"/>
        <v>0</v>
      </c>
      <c r="I54" s="53"/>
      <c r="M54" s="53"/>
      <c r="N54" s="53"/>
      <c r="O54" s="53"/>
      <c r="P54" s="53"/>
      <c r="Q54" s="53"/>
      <c r="R54" s="53"/>
    </row>
    <row r="55" spans="1:18" thickBot="1">
      <c r="A55" s="490"/>
      <c r="B55" s="179" t="s">
        <v>358</v>
      </c>
      <c r="C55" s="7"/>
      <c r="D55" s="53">
        <f t="shared" si="5"/>
        <v>0</v>
      </c>
      <c r="E55" s="53">
        <f t="shared" si="6"/>
        <v>0</v>
      </c>
      <c r="F55" s="53">
        <f t="shared" si="7"/>
        <v>0</v>
      </c>
      <c r="G55" s="53">
        <f t="shared" si="8"/>
        <v>0</v>
      </c>
      <c r="H55" s="53">
        <f t="shared" si="8"/>
        <v>0</v>
      </c>
      <c r="I55" s="53"/>
      <c r="M55" s="53"/>
      <c r="N55" s="53"/>
      <c r="O55" s="53"/>
      <c r="P55" s="53"/>
      <c r="Q55" s="53"/>
      <c r="R55" s="53"/>
    </row>
    <row r="56" spans="1:18" thickBot="1">
      <c r="A56" s="490"/>
      <c r="B56" s="179" t="s">
        <v>359</v>
      </c>
      <c r="C56" s="7"/>
      <c r="D56" s="53">
        <f t="shared" si="5"/>
        <v>0</v>
      </c>
      <c r="E56" s="53">
        <f t="shared" si="6"/>
        <v>0</v>
      </c>
      <c r="F56" s="53">
        <f t="shared" si="7"/>
        <v>0</v>
      </c>
      <c r="G56" s="53">
        <f t="shared" si="8"/>
        <v>0</v>
      </c>
      <c r="H56" s="53">
        <f t="shared" si="8"/>
        <v>0</v>
      </c>
      <c r="I56" s="53"/>
      <c r="M56" s="53"/>
      <c r="N56" s="53"/>
      <c r="O56" s="53"/>
      <c r="P56" s="53"/>
      <c r="Q56" s="53"/>
      <c r="R56" s="53"/>
    </row>
    <row r="57" spans="1:18" thickBot="1">
      <c r="A57" s="490"/>
      <c r="B57" s="179" t="s">
        <v>360</v>
      </c>
      <c r="C57" s="7"/>
      <c r="D57" s="53">
        <f t="shared" si="5"/>
        <v>0</v>
      </c>
      <c r="E57" s="53">
        <f t="shared" si="6"/>
        <v>0</v>
      </c>
      <c r="F57" s="53">
        <f t="shared" si="7"/>
        <v>0</v>
      </c>
      <c r="G57" s="53">
        <f t="shared" si="8"/>
        <v>0</v>
      </c>
      <c r="H57" s="53">
        <f t="shared" si="8"/>
        <v>0</v>
      </c>
      <c r="I57" s="53"/>
      <c r="M57" s="53"/>
      <c r="N57" s="53"/>
      <c r="O57" s="53"/>
      <c r="P57" s="53"/>
      <c r="Q57" s="53"/>
      <c r="R57" s="53"/>
    </row>
    <row r="58" spans="1:18" thickBot="1">
      <c r="A58" s="490"/>
      <c r="B58" s="179" t="s">
        <v>361</v>
      </c>
      <c r="C58" s="7"/>
      <c r="D58" s="53">
        <f t="shared" si="5"/>
        <v>0</v>
      </c>
      <c r="E58" s="53">
        <f t="shared" si="6"/>
        <v>0</v>
      </c>
      <c r="F58" s="53">
        <f t="shared" si="7"/>
        <v>0</v>
      </c>
      <c r="G58" s="53">
        <f t="shared" si="8"/>
        <v>0</v>
      </c>
      <c r="H58" s="53">
        <f t="shared" si="8"/>
        <v>0</v>
      </c>
      <c r="I58" s="53"/>
      <c r="M58" s="53"/>
      <c r="N58" s="53"/>
      <c r="O58" s="53"/>
      <c r="P58" s="53"/>
      <c r="Q58" s="53"/>
      <c r="R58" s="53"/>
    </row>
    <row r="59" spans="1:18" thickBot="1">
      <c r="A59" s="490"/>
      <c r="B59" s="179" t="s">
        <v>362</v>
      </c>
      <c r="C59" s="7"/>
      <c r="D59" s="53">
        <f t="shared" si="5"/>
        <v>0</v>
      </c>
      <c r="E59" s="53">
        <f t="shared" si="6"/>
        <v>0</v>
      </c>
      <c r="F59" s="53">
        <f t="shared" si="7"/>
        <v>0</v>
      </c>
      <c r="G59" s="53">
        <f t="shared" si="8"/>
        <v>0</v>
      </c>
      <c r="H59" s="53">
        <f t="shared" si="8"/>
        <v>0</v>
      </c>
      <c r="I59" s="53"/>
      <c r="M59" s="53"/>
      <c r="N59" s="53"/>
      <c r="O59" s="53"/>
      <c r="P59" s="53"/>
      <c r="Q59" s="53"/>
      <c r="R59" s="53"/>
    </row>
    <row r="60" spans="1:18" thickBot="1">
      <c r="A60" s="490"/>
      <c r="B60" s="179" t="s">
        <v>363</v>
      </c>
      <c r="C60" s="7"/>
      <c r="D60" s="53">
        <f t="shared" si="5"/>
        <v>0</v>
      </c>
      <c r="E60" s="53">
        <f t="shared" si="6"/>
        <v>0</v>
      </c>
      <c r="F60" s="53">
        <f t="shared" si="7"/>
        <v>0</v>
      </c>
      <c r="G60" s="53">
        <f t="shared" si="8"/>
        <v>0</v>
      </c>
      <c r="H60" s="53">
        <f t="shared" si="8"/>
        <v>0</v>
      </c>
      <c r="I60" s="53"/>
      <c r="M60" s="53"/>
      <c r="N60" s="53"/>
      <c r="O60" s="53"/>
      <c r="P60" s="53"/>
      <c r="Q60" s="53"/>
      <c r="R60" s="53"/>
    </row>
    <row r="61" spans="1:18" thickBot="1">
      <c r="A61" s="490"/>
      <c r="B61" s="179" t="s">
        <v>364</v>
      </c>
      <c r="C61" s="7"/>
      <c r="D61" s="53">
        <f t="shared" si="5"/>
        <v>0</v>
      </c>
      <c r="E61" s="53">
        <f t="shared" si="6"/>
        <v>0</v>
      </c>
      <c r="F61" s="53">
        <f t="shared" si="7"/>
        <v>0</v>
      </c>
      <c r="G61" s="53">
        <f t="shared" si="8"/>
        <v>0</v>
      </c>
      <c r="H61" s="53">
        <f t="shared" si="8"/>
        <v>0</v>
      </c>
      <c r="I61" s="53"/>
      <c r="M61" s="53"/>
      <c r="N61" s="53"/>
      <c r="O61" s="53"/>
      <c r="P61" s="53"/>
      <c r="Q61" s="53"/>
      <c r="R61" s="53"/>
    </row>
    <row r="62" spans="1:18" thickBot="1">
      <c r="A62" s="490"/>
      <c r="B62" s="179" t="s">
        <v>365</v>
      </c>
      <c r="C62" s="7"/>
      <c r="D62" s="53">
        <f t="shared" si="5"/>
        <v>0</v>
      </c>
      <c r="E62" s="53">
        <f t="shared" si="6"/>
        <v>0</v>
      </c>
      <c r="F62" s="53">
        <f t="shared" si="7"/>
        <v>0</v>
      </c>
      <c r="G62" s="53">
        <f t="shared" si="8"/>
        <v>0</v>
      </c>
      <c r="H62" s="53">
        <f t="shared" si="8"/>
        <v>0</v>
      </c>
      <c r="I62" s="53"/>
      <c r="M62" s="53"/>
      <c r="N62" s="53"/>
      <c r="O62" s="53"/>
      <c r="P62" s="53"/>
      <c r="Q62" s="53"/>
      <c r="R62" s="53"/>
    </row>
    <row r="63" spans="1:18" thickBot="1">
      <c r="A63" s="490"/>
      <c r="B63" s="179" t="s">
        <v>366</v>
      </c>
      <c r="C63" s="7"/>
      <c r="D63" s="53">
        <f t="shared" si="5"/>
        <v>0</v>
      </c>
      <c r="E63" s="53">
        <f t="shared" si="6"/>
        <v>0</v>
      </c>
      <c r="F63" s="53">
        <f t="shared" si="7"/>
        <v>0</v>
      </c>
      <c r="G63" s="53">
        <f t="shared" si="8"/>
        <v>0</v>
      </c>
      <c r="H63" s="53">
        <f t="shared" si="8"/>
        <v>0</v>
      </c>
      <c r="I63" s="53"/>
      <c r="M63" s="53"/>
      <c r="N63" s="53"/>
      <c r="O63" s="53"/>
      <c r="P63" s="53"/>
      <c r="Q63" s="53"/>
      <c r="R63" s="53"/>
    </row>
    <row r="64" spans="1:18" thickBot="1">
      <c r="A64" s="490"/>
      <c r="B64" s="179" t="s">
        <v>367</v>
      </c>
      <c r="C64" s="7"/>
      <c r="D64" s="53">
        <f t="shared" si="5"/>
        <v>0</v>
      </c>
      <c r="E64" s="53">
        <f t="shared" si="6"/>
        <v>0</v>
      </c>
      <c r="F64" s="53">
        <f t="shared" si="7"/>
        <v>0</v>
      </c>
      <c r="G64" s="53">
        <f t="shared" si="8"/>
        <v>0</v>
      </c>
      <c r="H64" s="53">
        <f t="shared" si="8"/>
        <v>0</v>
      </c>
      <c r="I64" s="53"/>
      <c r="M64" s="53"/>
      <c r="N64" s="53"/>
      <c r="O64" s="53"/>
      <c r="P64" s="53"/>
      <c r="Q64" s="53"/>
      <c r="R64" s="53"/>
    </row>
    <row r="65" spans="1:19" thickBot="1">
      <c r="A65" s="490"/>
      <c r="B65" s="179" t="s">
        <v>368</v>
      </c>
      <c r="C65" s="7"/>
      <c r="D65" s="53">
        <f t="shared" si="5"/>
        <v>0</v>
      </c>
      <c r="E65" s="53">
        <f t="shared" si="6"/>
        <v>0</v>
      </c>
      <c r="F65" s="53">
        <f t="shared" si="7"/>
        <v>0</v>
      </c>
      <c r="G65" s="53">
        <f t="shared" si="8"/>
        <v>0</v>
      </c>
      <c r="H65" s="53">
        <f t="shared" si="8"/>
        <v>0</v>
      </c>
      <c r="I65" s="53"/>
      <c r="M65" s="53"/>
      <c r="N65" s="53"/>
      <c r="O65" s="53"/>
      <c r="P65" s="53"/>
      <c r="Q65" s="53"/>
      <c r="R65" s="53"/>
    </row>
    <row r="66" spans="1:19" thickBot="1">
      <c r="A66" s="490"/>
      <c r="B66" s="179" t="s">
        <v>369</v>
      </c>
      <c r="C66" s="7"/>
      <c r="D66" s="53">
        <f t="shared" si="5"/>
        <v>0</v>
      </c>
      <c r="E66" s="53">
        <f t="shared" si="6"/>
        <v>0</v>
      </c>
      <c r="F66" s="53">
        <f t="shared" si="7"/>
        <v>0</v>
      </c>
      <c r="G66" s="53">
        <f t="shared" si="8"/>
        <v>0</v>
      </c>
      <c r="H66" s="53">
        <f t="shared" si="8"/>
        <v>0</v>
      </c>
      <c r="I66" s="53"/>
      <c r="M66" s="53"/>
      <c r="N66" s="53"/>
      <c r="O66" s="53"/>
      <c r="P66" s="53"/>
      <c r="Q66" s="53"/>
      <c r="R66" s="53"/>
    </row>
    <row r="67" spans="1:19" thickBot="1">
      <c r="A67" s="490"/>
      <c r="B67" s="179" t="s">
        <v>370</v>
      </c>
      <c r="C67" s="7"/>
      <c r="D67" s="53">
        <f t="shared" si="5"/>
        <v>0</v>
      </c>
      <c r="E67" s="53">
        <f t="shared" si="6"/>
        <v>0</v>
      </c>
      <c r="F67" s="53">
        <f t="shared" si="7"/>
        <v>0</v>
      </c>
      <c r="G67" s="53">
        <f t="shared" si="8"/>
        <v>0</v>
      </c>
      <c r="H67" s="53">
        <f t="shared" si="8"/>
        <v>0</v>
      </c>
      <c r="I67" s="53"/>
      <c r="M67" s="53"/>
      <c r="N67" s="53"/>
      <c r="O67" s="53"/>
      <c r="P67" s="53"/>
      <c r="Q67" s="53"/>
      <c r="R67" s="53"/>
    </row>
    <row r="68" spans="1:19" s="7" customFormat="1" ht="16" customHeight="1" thickBot="1">
      <c r="A68" s="491" t="s">
        <v>371</v>
      </c>
      <c r="B68" s="176" t="s">
        <v>316</v>
      </c>
      <c r="C68" s="186"/>
      <c r="D68" s="53">
        <f t="shared" si="5"/>
        <v>0</v>
      </c>
      <c r="E68" s="53">
        <f t="shared" si="6"/>
        <v>0</v>
      </c>
      <c r="F68" s="53">
        <f t="shared" si="7"/>
        <v>0</v>
      </c>
      <c r="G68" s="53">
        <f t="shared" si="8"/>
        <v>0</v>
      </c>
      <c r="H68" s="53">
        <f t="shared" si="8"/>
        <v>0</v>
      </c>
      <c r="I68" s="53"/>
      <c r="J68" s="154"/>
      <c r="K68" s="154"/>
      <c r="L68" s="154"/>
      <c r="M68" s="53"/>
      <c r="N68" s="53"/>
      <c r="O68" s="53"/>
      <c r="P68" s="53"/>
      <c r="Q68" s="53"/>
      <c r="R68" s="53"/>
      <c r="S68" s="188"/>
    </row>
    <row r="69" spans="1:19" s="7" customFormat="1" thickBot="1">
      <c r="A69" s="492"/>
      <c r="B69" s="179" t="s">
        <v>317</v>
      </c>
      <c r="D69" s="53">
        <f t="shared" si="5"/>
        <v>0</v>
      </c>
      <c r="E69" s="53">
        <f t="shared" si="6"/>
        <v>0</v>
      </c>
      <c r="F69" s="53">
        <f t="shared" si="7"/>
        <v>0</v>
      </c>
      <c r="G69" s="53">
        <f t="shared" si="8"/>
        <v>0</v>
      </c>
      <c r="H69" s="53">
        <f t="shared" si="8"/>
        <v>0</v>
      </c>
      <c r="I69" s="53"/>
      <c r="J69" s="154"/>
      <c r="K69" s="154"/>
      <c r="L69" s="154"/>
      <c r="M69" s="53"/>
      <c r="N69" s="53"/>
      <c r="O69" s="53"/>
      <c r="P69" s="53"/>
      <c r="Q69" s="53"/>
      <c r="R69" s="53"/>
      <c r="S69" s="188"/>
    </row>
    <row r="70" spans="1:19" s="7" customFormat="1" thickBot="1">
      <c r="A70" s="492"/>
      <c r="B70" s="179" t="s">
        <v>318</v>
      </c>
      <c r="D70" s="53">
        <f t="shared" si="5"/>
        <v>0</v>
      </c>
      <c r="E70" s="53">
        <f t="shared" si="6"/>
        <v>0</v>
      </c>
      <c r="F70" s="53">
        <f t="shared" si="7"/>
        <v>0</v>
      </c>
      <c r="G70" s="53">
        <f t="shared" si="8"/>
        <v>0</v>
      </c>
      <c r="H70" s="53">
        <f t="shared" si="8"/>
        <v>0</v>
      </c>
      <c r="I70" s="53"/>
      <c r="J70" s="154"/>
      <c r="K70" s="154"/>
      <c r="L70" s="154"/>
      <c r="M70" s="53"/>
      <c r="N70" s="53"/>
      <c r="O70" s="53"/>
      <c r="P70" s="53"/>
      <c r="Q70" s="53"/>
      <c r="R70" s="53"/>
      <c r="S70" s="188"/>
    </row>
    <row r="71" spans="1:19" s="7" customFormat="1" thickBot="1">
      <c r="A71" s="492"/>
      <c r="B71" s="179" t="s">
        <v>319</v>
      </c>
      <c r="D71" s="53">
        <f t="shared" si="5"/>
        <v>0</v>
      </c>
      <c r="E71" s="53">
        <f t="shared" si="6"/>
        <v>0</v>
      </c>
      <c r="F71" s="53">
        <f t="shared" si="7"/>
        <v>0</v>
      </c>
      <c r="G71" s="53">
        <f t="shared" si="8"/>
        <v>0</v>
      </c>
      <c r="H71" s="53">
        <f t="shared" si="8"/>
        <v>0</v>
      </c>
      <c r="I71" s="53"/>
      <c r="J71" s="154"/>
      <c r="K71" s="154"/>
      <c r="L71" s="154"/>
      <c r="M71" s="53"/>
      <c r="N71" s="53"/>
      <c r="O71" s="53"/>
      <c r="P71" s="53"/>
      <c r="Q71" s="53"/>
      <c r="R71" s="53"/>
      <c r="S71" s="188"/>
    </row>
    <row r="72" spans="1:19" s="7" customFormat="1" thickBot="1">
      <c r="A72" s="492"/>
      <c r="B72" s="179" t="s">
        <v>320</v>
      </c>
      <c r="D72" s="53">
        <f t="shared" si="5"/>
        <v>0</v>
      </c>
      <c r="E72" s="53">
        <f t="shared" si="6"/>
        <v>0</v>
      </c>
      <c r="F72" s="53">
        <f t="shared" si="7"/>
        <v>0</v>
      </c>
      <c r="G72" s="53">
        <f t="shared" si="8"/>
        <v>0</v>
      </c>
      <c r="H72" s="53">
        <f t="shared" si="8"/>
        <v>0</v>
      </c>
      <c r="I72" s="53"/>
      <c r="J72" s="154"/>
      <c r="K72" s="154"/>
      <c r="L72" s="154"/>
      <c r="M72" s="53"/>
      <c r="N72" s="53"/>
      <c r="O72" s="53"/>
      <c r="P72" s="53"/>
      <c r="Q72" s="53"/>
      <c r="R72" s="53"/>
      <c r="S72" s="188"/>
    </row>
    <row r="73" spans="1:19" s="7" customFormat="1" thickBot="1">
      <c r="A73" s="492"/>
      <c r="B73" s="179" t="s">
        <v>321</v>
      </c>
      <c r="D73" s="53">
        <f t="shared" si="5"/>
        <v>0</v>
      </c>
      <c r="E73" s="53">
        <f t="shared" si="6"/>
        <v>0</v>
      </c>
      <c r="F73" s="53">
        <f t="shared" si="7"/>
        <v>0</v>
      </c>
      <c r="G73" s="53">
        <f t="shared" si="8"/>
        <v>0</v>
      </c>
      <c r="H73" s="53">
        <f t="shared" si="8"/>
        <v>0</v>
      </c>
      <c r="I73" s="53"/>
      <c r="J73" s="154"/>
      <c r="K73" s="154"/>
      <c r="L73" s="154"/>
      <c r="M73" s="53"/>
      <c r="N73" s="53"/>
      <c r="O73" s="53"/>
      <c r="P73" s="53"/>
      <c r="Q73" s="53"/>
      <c r="R73" s="53"/>
      <c r="S73" s="188"/>
    </row>
    <row r="74" spans="1:19" s="7" customFormat="1" thickBot="1">
      <c r="A74" s="492"/>
      <c r="B74" s="179" t="s">
        <v>322</v>
      </c>
      <c r="D74" s="53">
        <f t="shared" si="5"/>
        <v>0</v>
      </c>
      <c r="E74" s="53">
        <f t="shared" si="6"/>
        <v>0</v>
      </c>
      <c r="F74" s="53">
        <f t="shared" si="7"/>
        <v>0</v>
      </c>
      <c r="G74" s="53">
        <f t="shared" si="8"/>
        <v>0</v>
      </c>
      <c r="H74" s="53">
        <f t="shared" si="8"/>
        <v>0</v>
      </c>
      <c r="I74" s="53"/>
      <c r="J74" s="154"/>
      <c r="K74" s="154"/>
      <c r="L74" s="154"/>
      <c r="M74" s="53"/>
      <c r="N74" s="53"/>
      <c r="O74" s="53"/>
      <c r="P74" s="53"/>
      <c r="Q74" s="53"/>
      <c r="R74" s="53"/>
      <c r="S74" s="188"/>
    </row>
    <row r="75" spans="1:19" s="7" customFormat="1" thickBot="1">
      <c r="A75" s="492"/>
      <c r="B75" s="179" t="s">
        <v>323</v>
      </c>
      <c r="D75" s="53">
        <f t="shared" si="5"/>
        <v>0</v>
      </c>
      <c r="E75" s="53">
        <f t="shared" si="6"/>
        <v>0</v>
      </c>
      <c r="F75" s="53">
        <f t="shared" si="7"/>
        <v>0</v>
      </c>
      <c r="G75" s="53">
        <f t="shared" si="8"/>
        <v>0</v>
      </c>
      <c r="H75" s="53">
        <f t="shared" si="8"/>
        <v>0</v>
      </c>
      <c r="I75" s="53"/>
      <c r="J75" s="154"/>
      <c r="K75" s="154"/>
      <c r="L75" s="154"/>
      <c r="M75" s="53"/>
      <c r="N75" s="53"/>
      <c r="O75" s="53"/>
      <c r="P75" s="53"/>
      <c r="Q75" s="53"/>
      <c r="R75" s="53"/>
      <c r="S75" s="188"/>
    </row>
    <row r="76" spans="1:19" s="7" customFormat="1" thickBot="1">
      <c r="A76" s="492"/>
      <c r="B76" s="179" t="s">
        <v>324</v>
      </c>
      <c r="D76" s="53">
        <f t="shared" si="5"/>
        <v>0</v>
      </c>
      <c r="E76" s="53">
        <f t="shared" si="6"/>
        <v>0</v>
      </c>
      <c r="F76" s="53">
        <f t="shared" si="7"/>
        <v>0</v>
      </c>
      <c r="G76" s="53">
        <f t="shared" si="8"/>
        <v>0</v>
      </c>
      <c r="H76" s="53">
        <f t="shared" si="8"/>
        <v>0</v>
      </c>
      <c r="I76" s="53"/>
      <c r="J76" s="154"/>
      <c r="K76" s="154"/>
      <c r="L76" s="154"/>
      <c r="M76" s="53"/>
      <c r="N76" s="53"/>
      <c r="O76" s="53"/>
      <c r="P76" s="53"/>
      <c r="Q76" s="53"/>
      <c r="R76" s="53"/>
      <c r="S76" s="188"/>
    </row>
    <row r="77" spans="1:19" s="7" customFormat="1" thickBot="1">
      <c r="A77" s="492"/>
      <c r="B77" s="179" t="s">
        <v>325</v>
      </c>
      <c r="D77" s="53">
        <f t="shared" si="5"/>
        <v>0</v>
      </c>
      <c r="E77" s="53">
        <f t="shared" si="6"/>
        <v>0</v>
      </c>
      <c r="F77" s="53">
        <f t="shared" si="7"/>
        <v>0</v>
      </c>
      <c r="G77" s="53">
        <f t="shared" si="8"/>
        <v>0</v>
      </c>
      <c r="H77" s="53">
        <f t="shared" si="8"/>
        <v>0</v>
      </c>
      <c r="I77" s="53"/>
      <c r="J77" s="154"/>
      <c r="K77" s="154"/>
      <c r="L77" s="154"/>
      <c r="M77" s="53"/>
      <c r="N77" s="53"/>
      <c r="O77" s="53"/>
      <c r="P77" s="53"/>
      <c r="Q77" s="53"/>
      <c r="R77" s="53"/>
      <c r="S77" s="188"/>
    </row>
    <row r="78" spans="1:19" s="7" customFormat="1" thickBot="1">
      <c r="A78" s="492"/>
      <c r="B78" s="179" t="s">
        <v>326</v>
      </c>
      <c r="D78" s="53">
        <f t="shared" si="5"/>
        <v>0</v>
      </c>
      <c r="E78" s="53">
        <f t="shared" si="6"/>
        <v>0</v>
      </c>
      <c r="F78" s="53">
        <f t="shared" si="7"/>
        <v>0</v>
      </c>
      <c r="G78" s="53">
        <f t="shared" si="8"/>
        <v>0</v>
      </c>
      <c r="H78" s="53">
        <f t="shared" si="8"/>
        <v>0</v>
      </c>
      <c r="I78" s="53"/>
      <c r="J78" s="154"/>
      <c r="K78" s="154"/>
      <c r="L78" s="154"/>
      <c r="M78" s="53"/>
      <c r="N78" s="53"/>
      <c r="O78" s="53"/>
      <c r="P78" s="53"/>
      <c r="Q78" s="53"/>
      <c r="R78" s="53"/>
      <c r="S78" s="188"/>
    </row>
    <row r="79" spans="1:19" s="7" customFormat="1" thickBot="1">
      <c r="A79" s="492"/>
      <c r="B79" s="179" t="s">
        <v>327</v>
      </c>
      <c r="D79" s="53">
        <f t="shared" si="5"/>
        <v>0</v>
      </c>
      <c r="E79" s="53">
        <f t="shared" si="6"/>
        <v>0</v>
      </c>
      <c r="F79" s="53">
        <f t="shared" si="7"/>
        <v>0</v>
      </c>
      <c r="G79" s="53">
        <f t="shared" si="8"/>
        <v>0</v>
      </c>
      <c r="H79" s="53">
        <f t="shared" si="8"/>
        <v>0</v>
      </c>
      <c r="I79" s="53"/>
      <c r="J79" s="154"/>
      <c r="K79" s="154"/>
      <c r="L79" s="154"/>
      <c r="M79" s="53"/>
      <c r="N79" s="53"/>
      <c r="O79" s="53"/>
      <c r="P79" s="53"/>
      <c r="Q79" s="53"/>
      <c r="R79" s="53"/>
      <c r="S79" s="188"/>
    </row>
    <row r="80" spans="1:19" s="7" customFormat="1" thickBot="1">
      <c r="A80" s="492"/>
      <c r="B80" s="179" t="s">
        <v>328</v>
      </c>
      <c r="D80" s="53">
        <f t="shared" si="5"/>
        <v>0</v>
      </c>
      <c r="E80" s="53">
        <f t="shared" si="6"/>
        <v>0</v>
      </c>
      <c r="F80" s="53">
        <f t="shared" si="7"/>
        <v>0</v>
      </c>
      <c r="G80" s="53">
        <f t="shared" si="8"/>
        <v>0</v>
      </c>
      <c r="H80" s="53">
        <f t="shared" si="8"/>
        <v>0</v>
      </c>
      <c r="I80" s="53"/>
      <c r="J80" s="154"/>
      <c r="K80" s="154"/>
      <c r="L80" s="154"/>
      <c r="M80" s="53"/>
      <c r="N80" s="53"/>
      <c r="O80" s="53"/>
      <c r="P80" s="53"/>
      <c r="Q80" s="53"/>
      <c r="R80" s="53"/>
      <c r="S80" s="188"/>
    </row>
    <row r="81" spans="1:19" s="7" customFormat="1" thickBot="1">
      <c r="A81" s="492"/>
      <c r="B81" s="179" t="s">
        <v>329</v>
      </c>
      <c r="D81" s="53">
        <f t="shared" si="5"/>
        <v>0</v>
      </c>
      <c r="E81" s="53">
        <f t="shared" si="6"/>
        <v>0</v>
      </c>
      <c r="F81" s="53">
        <f t="shared" si="7"/>
        <v>0</v>
      </c>
      <c r="G81" s="53">
        <f t="shared" si="8"/>
        <v>0</v>
      </c>
      <c r="H81" s="53">
        <f t="shared" si="8"/>
        <v>0</v>
      </c>
      <c r="I81" s="53"/>
      <c r="J81" s="154"/>
      <c r="K81" s="154"/>
      <c r="L81" s="154"/>
      <c r="M81" s="53"/>
      <c r="N81" s="53"/>
      <c r="O81" s="53"/>
      <c r="P81" s="53"/>
      <c r="Q81" s="53"/>
      <c r="R81" s="53"/>
      <c r="S81" s="188"/>
    </row>
    <row r="82" spans="1:19" s="7" customFormat="1" thickBot="1">
      <c r="A82" s="492"/>
      <c r="B82" s="179" t="s">
        <v>330</v>
      </c>
      <c r="D82" s="53">
        <f t="shared" si="5"/>
        <v>0</v>
      </c>
      <c r="E82" s="53">
        <f t="shared" si="6"/>
        <v>0</v>
      </c>
      <c r="F82" s="53">
        <f t="shared" si="7"/>
        <v>0</v>
      </c>
      <c r="G82" s="53">
        <f t="shared" si="8"/>
        <v>0</v>
      </c>
      <c r="H82" s="53">
        <f t="shared" si="8"/>
        <v>0</v>
      </c>
      <c r="I82" s="53"/>
      <c r="J82" s="154"/>
      <c r="K82" s="154"/>
      <c r="L82" s="154"/>
      <c r="M82" s="53"/>
      <c r="N82" s="53"/>
      <c r="O82" s="53"/>
      <c r="P82" s="53"/>
      <c r="Q82" s="53"/>
      <c r="R82" s="53"/>
      <c r="S82" s="188"/>
    </row>
    <row r="83" spans="1:19" s="7" customFormat="1" thickBot="1">
      <c r="A83" s="492"/>
      <c r="B83" s="179" t="s">
        <v>331</v>
      </c>
      <c r="D83" s="53">
        <f t="shared" si="5"/>
        <v>0</v>
      </c>
      <c r="E83" s="53">
        <f t="shared" si="6"/>
        <v>0</v>
      </c>
      <c r="F83" s="53">
        <f t="shared" si="7"/>
        <v>0</v>
      </c>
      <c r="G83" s="53">
        <f t="shared" si="8"/>
        <v>0</v>
      </c>
      <c r="H83" s="53">
        <f t="shared" si="8"/>
        <v>0</v>
      </c>
      <c r="I83" s="53"/>
      <c r="J83" s="154"/>
      <c r="K83" s="154"/>
      <c r="L83" s="154"/>
      <c r="M83" s="53"/>
      <c r="N83" s="53"/>
      <c r="O83" s="53"/>
      <c r="P83" s="53"/>
      <c r="Q83" s="53"/>
      <c r="R83" s="53"/>
      <c r="S83" s="188"/>
    </row>
    <row r="84" spans="1:19" s="7" customFormat="1" thickBot="1">
      <c r="A84" s="492"/>
      <c r="B84" s="179" t="s">
        <v>332</v>
      </c>
      <c r="D84" s="53">
        <f t="shared" si="5"/>
        <v>0</v>
      </c>
      <c r="E84" s="53">
        <f t="shared" si="6"/>
        <v>0</v>
      </c>
      <c r="F84" s="53">
        <f t="shared" si="7"/>
        <v>0</v>
      </c>
      <c r="G84" s="53">
        <f t="shared" si="8"/>
        <v>0</v>
      </c>
      <c r="H84" s="53">
        <f t="shared" si="8"/>
        <v>0</v>
      </c>
      <c r="I84" s="53"/>
      <c r="J84" s="154"/>
      <c r="K84" s="154"/>
      <c r="L84" s="154"/>
      <c r="M84" s="53"/>
      <c r="N84" s="53"/>
      <c r="O84" s="53"/>
      <c r="P84" s="53"/>
      <c r="Q84" s="53"/>
      <c r="R84" s="53"/>
      <c r="S84" s="188"/>
    </row>
    <row r="85" spans="1:19" s="7" customFormat="1" thickBot="1">
      <c r="A85" s="492"/>
      <c r="B85" s="179" t="s">
        <v>333</v>
      </c>
      <c r="D85" s="53">
        <f t="shared" si="5"/>
        <v>0</v>
      </c>
      <c r="E85" s="53">
        <f t="shared" si="6"/>
        <v>0</v>
      </c>
      <c r="F85" s="53">
        <f t="shared" si="7"/>
        <v>0</v>
      </c>
      <c r="G85" s="53">
        <f t="shared" si="8"/>
        <v>0</v>
      </c>
      <c r="H85" s="53">
        <f t="shared" si="8"/>
        <v>0</v>
      </c>
      <c r="I85" s="53"/>
      <c r="J85" s="154"/>
      <c r="K85" s="154"/>
      <c r="L85" s="154"/>
      <c r="M85" s="53"/>
      <c r="N85" s="53"/>
      <c r="O85" s="53"/>
      <c r="P85" s="53"/>
      <c r="Q85" s="53"/>
      <c r="R85" s="53"/>
      <c r="S85" s="188"/>
    </row>
    <row r="86" spans="1:19" s="7" customFormat="1" thickBot="1">
      <c r="A86" s="492"/>
      <c r="B86" s="179" t="s">
        <v>334</v>
      </c>
      <c r="D86" s="53">
        <f t="shared" si="5"/>
        <v>0</v>
      </c>
      <c r="E86" s="53">
        <f t="shared" si="6"/>
        <v>0</v>
      </c>
      <c r="F86" s="53">
        <f t="shared" si="7"/>
        <v>0</v>
      </c>
      <c r="G86" s="53">
        <f t="shared" si="8"/>
        <v>0</v>
      </c>
      <c r="H86" s="53">
        <f t="shared" si="8"/>
        <v>0</v>
      </c>
      <c r="I86" s="53"/>
      <c r="J86" s="154"/>
      <c r="K86" s="154"/>
      <c r="L86" s="154"/>
      <c r="M86" s="53"/>
      <c r="N86" s="53"/>
      <c r="O86" s="53"/>
      <c r="P86" s="53"/>
      <c r="Q86" s="53"/>
      <c r="R86" s="53"/>
      <c r="S86" s="188"/>
    </row>
    <row r="87" spans="1:19" s="7" customFormat="1" thickBot="1">
      <c r="A87" s="492"/>
      <c r="B87" s="179" t="s">
        <v>335</v>
      </c>
      <c r="D87" s="53">
        <f t="shared" si="5"/>
        <v>0</v>
      </c>
      <c r="E87" s="53">
        <f t="shared" si="6"/>
        <v>0</v>
      </c>
      <c r="F87" s="53">
        <f t="shared" si="7"/>
        <v>0</v>
      </c>
      <c r="G87" s="53">
        <f t="shared" si="8"/>
        <v>0</v>
      </c>
      <c r="H87" s="53">
        <f t="shared" si="8"/>
        <v>0</v>
      </c>
      <c r="I87" s="53"/>
      <c r="J87" s="154"/>
      <c r="K87" s="154"/>
      <c r="L87" s="154"/>
      <c r="M87" s="53"/>
      <c r="N87" s="53"/>
      <c r="O87" s="53"/>
      <c r="P87" s="53"/>
      <c r="Q87" s="53"/>
      <c r="R87" s="53"/>
      <c r="S87" s="188"/>
    </row>
    <row r="88" spans="1:19" s="7" customFormat="1" thickBot="1">
      <c r="A88" s="492"/>
      <c r="B88" s="179" t="s">
        <v>336</v>
      </c>
      <c r="D88" s="53">
        <f t="shared" ref="D88:D107" si="9">$K$13*M88</f>
        <v>0</v>
      </c>
      <c r="E88" s="53">
        <f t="shared" ref="E88:E107" si="10">$K$13*N88</f>
        <v>0</v>
      </c>
      <c r="F88" s="53">
        <f t="shared" ref="F88:F137" si="11">$K$13*O88</f>
        <v>0</v>
      </c>
      <c r="G88" s="53">
        <f t="shared" ref="G88:H137" si="12">$K$13*P88</f>
        <v>0</v>
      </c>
      <c r="H88" s="53">
        <f t="shared" si="12"/>
        <v>0</v>
      </c>
      <c r="I88" s="53"/>
      <c r="J88" s="154"/>
      <c r="K88" s="154"/>
      <c r="L88" s="154"/>
      <c r="M88" s="53"/>
      <c r="N88" s="53"/>
      <c r="O88" s="53"/>
      <c r="P88" s="53"/>
      <c r="Q88" s="53"/>
      <c r="R88" s="53"/>
      <c r="S88" s="188"/>
    </row>
    <row r="89" spans="1:19" s="7" customFormat="1" thickBot="1">
      <c r="A89" s="492"/>
      <c r="B89" s="179" t="s">
        <v>337</v>
      </c>
      <c r="D89" s="53">
        <f t="shared" si="9"/>
        <v>0</v>
      </c>
      <c r="E89" s="53">
        <f t="shared" si="10"/>
        <v>0</v>
      </c>
      <c r="F89" s="53">
        <f t="shared" si="11"/>
        <v>0</v>
      </c>
      <c r="G89" s="53">
        <f t="shared" si="12"/>
        <v>0</v>
      </c>
      <c r="H89" s="53">
        <f t="shared" si="12"/>
        <v>0</v>
      </c>
      <c r="I89" s="53"/>
      <c r="J89" s="154"/>
      <c r="K89" s="154"/>
      <c r="L89" s="154"/>
      <c r="M89" s="53"/>
      <c r="N89" s="53"/>
      <c r="O89" s="53"/>
      <c r="P89" s="53"/>
      <c r="Q89" s="53"/>
      <c r="R89" s="53"/>
      <c r="S89" s="188"/>
    </row>
    <row r="90" spans="1:19" s="7" customFormat="1" thickBot="1">
      <c r="A90" s="492"/>
      <c r="B90" s="179" t="s">
        <v>338</v>
      </c>
      <c r="D90" s="53">
        <f t="shared" si="9"/>
        <v>0</v>
      </c>
      <c r="E90" s="53">
        <f t="shared" si="10"/>
        <v>0</v>
      </c>
      <c r="F90" s="53">
        <f t="shared" si="11"/>
        <v>0</v>
      </c>
      <c r="G90" s="53">
        <f t="shared" si="12"/>
        <v>0</v>
      </c>
      <c r="H90" s="53">
        <f t="shared" si="12"/>
        <v>0</v>
      </c>
      <c r="I90" s="53"/>
      <c r="J90" s="154"/>
      <c r="K90" s="154"/>
      <c r="L90" s="154"/>
      <c r="M90" s="53"/>
      <c r="N90" s="53"/>
      <c r="O90" s="53"/>
      <c r="P90" s="53"/>
      <c r="Q90" s="53"/>
      <c r="R90" s="53"/>
      <c r="S90" s="188"/>
    </row>
    <row r="91" spans="1:19" s="7" customFormat="1" thickBot="1">
      <c r="A91" s="492"/>
      <c r="B91" s="179" t="s">
        <v>339</v>
      </c>
      <c r="D91" s="53">
        <f t="shared" si="9"/>
        <v>0</v>
      </c>
      <c r="E91" s="53">
        <f t="shared" si="10"/>
        <v>0</v>
      </c>
      <c r="F91" s="53">
        <f t="shared" si="11"/>
        <v>0</v>
      </c>
      <c r="G91" s="53">
        <f t="shared" si="12"/>
        <v>0</v>
      </c>
      <c r="H91" s="53">
        <f t="shared" si="12"/>
        <v>0</v>
      </c>
      <c r="I91" s="53"/>
      <c r="J91" s="154"/>
      <c r="K91" s="154"/>
      <c r="L91" s="154"/>
      <c r="M91" s="53"/>
      <c r="N91" s="53"/>
      <c r="O91" s="53"/>
      <c r="P91" s="53"/>
      <c r="Q91" s="53"/>
      <c r="R91" s="53"/>
      <c r="S91" s="188"/>
    </row>
    <row r="92" spans="1:19" s="7" customFormat="1" thickBot="1">
      <c r="A92" s="492"/>
      <c r="B92" s="179" t="s">
        <v>340</v>
      </c>
      <c r="D92" s="53">
        <f t="shared" si="9"/>
        <v>0</v>
      </c>
      <c r="E92" s="53">
        <f t="shared" si="10"/>
        <v>0</v>
      </c>
      <c r="F92" s="53">
        <f t="shared" si="11"/>
        <v>0</v>
      </c>
      <c r="G92" s="53">
        <f t="shared" si="12"/>
        <v>0</v>
      </c>
      <c r="H92" s="53">
        <f t="shared" si="12"/>
        <v>0</v>
      </c>
      <c r="I92" s="53"/>
      <c r="J92" s="154"/>
      <c r="K92" s="154"/>
      <c r="L92" s="154"/>
      <c r="M92" s="53"/>
      <c r="N92" s="53"/>
      <c r="O92" s="53"/>
      <c r="P92" s="53"/>
      <c r="Q92" s="53"/>
      <c r="R92" s="53"/>
      <c r="S92" s="188"/>
    </row>
    <row r="93" spans="1:19" s="7" customFormat="1" thickBot="1">
      <c r="A93" s="492"/>
      <c r="B93" s="179" t="s">
        <v>341</v>
      </c>
      <c r="D93" s="53">
        <f t="shared" si="9"/>
        <v>0</v>
      </c>
      <c r="E93" s="53">
        <f t="shared" si="10"/>
        <v>0</v>
      </c>
      <c r="F93" s="53">
        <f t="shared" si="11"/>
        <v>0</v>
      </c>
      <c r="G93" s="53">
        <f t="shared" si="12"/>
        <v>0</v>
      </c>
      <c r="H93" s="53">
        <f t="shared" si="12"/>
        <v>0</v>
      </c>
      <c r="I93" s="53"/>
      <c r="J93" s="154"/>
      <c r="K93" s="154"/>
      <c r="L93" s="154"/>
      <c r="M93" s="53"/>
      <c r="N93" s="53"/>
      <c r="O93" s="53"/>
      <c r="P93" s="53"/>
      <c r="Q93" s="53"/>
      <c r="R93" s="53"/>
      <c r="S93" s="188"/>
    </row>
    <row r="94" spans="1:19" s="7" customFormat="1" thickBot="1">
      <c r="A94" s="492"/>
      <c r="B94" s="179" t="s">
        <v>342</v>
      </c>
      <c r="D94" s="53">
        <f t="shared" si="9"/>
        <v>0</v>
      </c>
      <c r="E94" s="53">
        <f t="shared" si="10"/>
        <v>0</v>
      </c>
      <c r="F94" s="53">
        <f t="shared" si="11"/>
        <v>0</v>
      </c>
      <c r="G94" s="53">
        <f t="shared" si="12"/>
        <v>0</v>
      </c>
      <c r="H94" s="53">
        <f t="shared" si="12"/>
        <v>0</v>
      </c>
      <c r="I94" s="53"/>
      <c r="J94" s="154"/>
      <c r="K94" s="154"/>
      <c r="L94" s="154"/>
      <c r="M94" s="53"/>
      <c r="N94" s="53"/>
      <c r="O94" s="53"/>
      <c r="P94" s="53"/>
      <c r="Q94" s="53"/>
      <c r="R94" s="53"/>
      <c r="S94" s="188"/>
    </row>
    <row r="95" spans="1:19" s="7" customFormat="1" thickBot="1">
      <c r="A95" s="492"/>
      <c r="B95" s="179" t="s">
        <v>343</v>
      </c>
      <c r="C95" s="190"/>
      <c r="D95" s="53">
        <f t="shared" si="9"/>
        <v>0</v>
      </c>
      <c r="E95" s="53">
        <f t="shared" si="10"/>
        <v>0</v>
      </c>
      <c r="F95" s="53">
        <f t="shared" si="11"/>
        <v>0</v>
      </c>
      <c r="G95" s="53">
        <f t="shared" si="12"/>
        <v>0</v>
      </c>
      <c r="H95" s="53">
        <f t="shared" si="12"/>
        <v>0</v>
      </c>
      <c r="I95" s="53"/>
      <c r="J95" s="154"/>
      <c r="K95" s="154"/>
      <c r="L95" s="154"/>
      <c r="M95" s="53"/>
      <c r="N95" s="53"/>
      <c r="O95" s="53"/>
      <c r="P95" s="53"/>
      <c r="Q95" s="53"/>
      <c r="R95" s="53"/>
      <c r="S95" s="188"/>
    </row>
    <row r="96" spans="1:19" s="7" customFormat="1" ht="22.5" customHeight="1" thickBot="1">
      <c r="A96" s="492"/>
      <c r="B96" s="179" t="s">
        <v>344</v>
      </c>
      <c r="C96" s="190"/>
      <c r="D96" s="53">
        <f t="shared" si="9"/>
        <v>0</v>
      </c>
      <c r="E96" s="53">
        <f t="shared" si="10"/>
        <v>0</v>
      </c>
      <c r="F96" s="53">
        <f t="shared" si="11"/>
        <v>0</v>
      </c>
      <c r="G96" s="53">
        <f t="shared" si="12"/>
        <v>0</v>
      </c>
      <c r="H96" s="53">
        <f t="shared" si="12"/>
        <v>0</v>
      </c>
      <c r="I96" s="53"/>
      <c r="J96" s="154"/>
      <c r="K96" s="154"/>
      <c r="L96" s="154"/>
      <c r="M96" s="53"/>
      <c r="N96" s="53"/>
      <c r="O96" s="53"/>
      <c r="P96" s="53"/>
      <c r="Q96" s="53"/>
      <c r="R96" s="53"/>
      <c r="S96" s="188"/>
    </row>
    <row r="97" spans="1:19" s="7" customFormat="1" thickBot="1">
      <c r="A97" s="492"/>
      <c r="B97" s="179" t="s">
        <v>345</v>
      </c>
      <c r="C97" s="190"/>
      <c r="D97" s="53">
        <f t="shared" si="9"/>
        <v>0</v>
      </c>
      <c r="E97" s="53">
        <f t="shared" si="10"/>
        <v>0</v>
      </c>
      <c r="F97" s="53">
        <f t="shared" si="11"/>
        <v>0</v>
      </c>
      <c r="G97" s="53">
        <f t="shared" si="12"/>
        <v>0</v>
      </c>
      <c r="H97" s="53">
        <f t="shared" si="12"/>
        <v>0</v>
      </c>
      <c r="I97" s="53"/>
      <c r="J97" s="154"/>
      <c r="K97" s="154"/>
      <c r="L97" s="154"/>
      <c r="M97" s="53"/>
      <c r="N97" s="53"/>
      <c r="O97" s="53"/>
      <c r="P97" s="53"/>
      <c r="Q97" s="53"/>
      <c r="R97" s="53"/>
      <c r="S97" s="188"/>
    </row>
    <row r="98" spans="1:19" s="7" customFormat="1" thickBot="1">
      <c r="A98" s="492"/>
      <c r="B98" s="179" t="s">
        <v>346</v>
      </c>
      <c r="C98" s="190"/>
      <c r="D98" s="53">
        <f t="shared" si="9"/>
        <v>0</v>
      </c>
      <c r="E98" s="53">
        <f t="shared" si="10"/>
        <v>0</v>
      </c>
      <c r="F98" s="53">
        <f t="shared" si="11"/>
        <v>0</v>
      </c>
      <c r="G98" s="53">
        <f t="shared" si="12"/>
        <v>0</v>
      </c>
      <c r="H98" s="53">
        <f t="shared" si="12"/>
        <v>0</v>
      </c>
      <c r="I98" s="53"/>
      <c r="J98" s="154"/>
      <c r="K98" s="154"/>
      <c r="L98" s="154"/>
      <c r="M98" s="53"/>
      <c r="N98" s="53"/>
      <c r="O98" s="53"/>
      <c r="P98" s="53"/>
      <c r="Q98" s="53"/>
      <c r="R98" s="53"/>
      <c r="S98" s="188"/>
    </row>
    <row r="99" spans="1:19" s="7" customFormat="1" thickBot="1">
      <c r="A99" s="492"/>
      <c r="B99" s="179" t="s">
        <v>347</v>
      </c>
      <c r="C99" s="190"/>
      <c r="D99" s="53">
        <f t="shared" si="9"/>
        <v>0</v>
      </c>
      <c r="E99" s="53">
        <f t="shared" si="10"/>
        <v>0</v>
      </c>
      <c r="F99" s="53">
        <f t="shared" si="11"/>
        <v>0</v>
      </c>
      <c r="G99" s="53">
        <f t="shared" si="12"/>
        <v>0</v>
      </c>
      <c r="H99" s="53">
        <f t="shared" si="12"/>
        <v>0</v>
      </c>
      <c r="I99" s="53"/>
      <c r="J99" s="154"/>
      <c r="K99" s="154"/>
      <c r="L99" s="154"/>
      <c r="M99" s="53"/>
      <c r="N99" s="53"/>
      <c r="O99" s="53"/>
      <c r="P99" s="53"/>
      <c r="Q99" s="53"/>
      <c r="R99" s="53"/>
      <c r="S99" s="188"/>
    </row>
    <row r="100" spans="1:19" s="7" customFormat="1" thickBot="1">
      <c r="A100" s="492"/>
      <c r="B100" s="179" t="s">
        <v>348</v>
      </c>
      <c r="C100" s="190"/>
      <c r="D100" s="53">
        <f t="shared" si="9"/>
        <v>0</v>
      </c>
      <c r="E100" s="53">
        <f t="shared" si="10"/>
        <v>0</v>
      </c>
      <c r="F100" s="53">
        <f t="shared" si="11"/>
        <v>0</v>
      </c>
      <c r="G100" s="53">
        <f t="shared" si="12"/>
        <v>0</v>
      </c>
      <c r="H100" s="53">
        <f t="shared" si="12"/>
        <v>0</v>
      </c>
      <c r="I100" s="53"/>
      <c r="J100" s="154"/>
      <c r="K100" s="154"/>
      <c r="L100" s="154"/>
      <c r="M100" s="53"/>
      <c r="N100" s="53"/>
      <c r="O100" s="53"/>
      <c r="P100" s="53"/>
      <c r="Q100" s="53"/>
      <c r="R100" s="53"/>
      <c r="S100" s="188"/>
    </row>
    <row r="101" spans="1:19" s="7" customFormat="1" thickBot="1">
      <c r="A101" s="492"/>
      <c r="B101" s="179" t="s">
        <v>349</v>
      </c>
      <c r="C101" s="191"/>
      <c r="D101" s="53">
        <f t="shared" si="9"/>
        <v>0</v>
      </c>
      <c r="E101" s="53">
        <f t="shared" si="10"/>
        <v>0</v>
      </c>
      <c r="F101" s="53">
        <f t="shared" si="11"/>
        <v>0</v>
      </c>
      <c r="G101" s="53">
        <f t="shared" si="12"/>
        <v>0</v>
      </c>
      <c r="H101" s="53">
        <f t="shared" si="12"/>
        <v>0</v>
      </c>
      <c r="I101" s="53"/>
      <c r="J101" s="154"/>
      <c r="K101" s="154"/>
      <c r="L101" s="154"/>
      <c r="M101" s="53"/>
      <c r="N101" s="53"/>
      <c r="O101" s="53"/>
      <c r="P101" s="53"/>
      <c r="Q101" s="53"/>
      <c r="R101" s="53"/>
      <c r="S101" s="188"/>
    </row>
    <row r="102" spans="1:19" s="7" customFormat="1" thickBot="1">
      <c r="A102" s="492"/>
      <c r="B102" s="179" t="s">
        <v>350</v>
      </c>
      <c r="C102" s="191"/>
      <c r="D102" s="53">
        <f t="shared" si="9"/>
        <v>0</v>
      </c>
      <c r="E102" s="53">
        <f t="shared" si="10"/>
        <v>0</v>
      </c>
      <c r="F102" s="53">
        <f t="shared" si="11"/>
        <v>0</v>
      </c>
      <c r="G102" s="53">
        <f t="shared" si="12"/>
        <v>0</v>
      </c>
      <c r="H102" s="53">
        <f t="shared" si="12"/>
        <v>0</v>
      </c>
      <c r="I102" s="53"/>
      <c r="J102" s="154"/>
      <c r="K102" s="154"/>
      <c r="L102" s="154"/>
      <c r="M102" s="53"/>
      <c r="N102" s="53"/>
      <c r="O102" s="53"/>
      <c r="P102" s="53"/>
      <c r="Q102" s="53"/>
      <c r="R102" s="53"/>
      <c r="S102" s="188"/>
    </row>
    <row r="103" spans="1:19" s="7" customFormat="1" thickBot="1">
      <c r="A103" s="492"/>
      <c r="B103" s="179" t="s">
        <v>351</v>
      </c>
      <c r="C103" s="190"/>
      <c r="D103" s="53">
        <f t="shared" si="9"/>
        <v>0</v>
      </c>
      <c r="E103" s="53">
        <f t="shared" si="10"/>
        <v>0</v>
      </c>
      <c r="F103" s="53">
        <f t="shared" si="11"/>
        <v>0</v>
      </c>
      <c r="G103" s="53">
        <f t="shared" si="12"/>
        <v>0</v>
      </c>
      <c r="H103" s="53">
        <f t="shared" si="12"/>
        <v>0</v>
      </c>
      <c r="I103" s="53"/>
      <c r="J103" s="154"/>
      <c r="K103" s="154"/>
      <c r="L103" s="154"/>
      <c r="M103" s="53"/>
      <c r="N103" s="53"/>
      <c r="O103" s="53"/>
      <c r="P103" s="53"/>
      <c r="Q103" s="53"/>
      <c r="R103" s="53"/>
      <c r="S103" s="188"/>
    </row>
    <row r="104" spans="1:19" s="7" customFormat="1" thickBot="1">
      <c r="A104" s="492"/>
      <c r="B104" s="179" t="s">
        <v>352</v>
      </c>
      <c r="C104" s="191"/>
      <c r="D104" s="53">
        <f t="shared" si="9"/>
        <v>0</v>
      </c>
      <c r="E104" s="53">
        <f t="shared" si="10"/>
        <v>0</v>
      </c>
      <c r="F104" s="53">
        <f t="shared" si="11"/>
        <v>0</v>
      </c>
      <c r="G104" s="53">
        <f t="shared" si="12"/>
        <v>0</v>
      </c>
      <c r="H104" s="53">
        <f t="shared" si="12"/>
        <v>0</v>
      </c>
      <c r="I104" s="53"/>
      <c r="J104" s="154"/>
      <c r="K104" s="154"/>
      <c r="L104" s="154"/>
      <c r="M104" s="53"/>
      <c r="N104" s="53"/>
      <c r="O104" s="53"/>
      <c r="P104" s="53"/>
      <c r="Q104" s="53"/>
      <c r="R104" s="53"/>
      <c r="S104" s="188"/>
    </row>
    <row r="105" spans="1:19" s="7" customFormat="1" thickBot="1">
      <c r="A105" s="492"/>
      <c r="B105" s="179" t="s">
        <v>353</v>
      </c>
      <c r="C105" s="191"/>
      <c r="D105" s="53">
        <f t="shared" si="9"/>
        <v>0</v>
      </c>
      <c r="E105" s="53">
        <f t="shared" si="10"/>
        <v>0</v>
      </c>
      <c r="F105" s="53">
        <f t="shared" si="11"/>
        <v>0</v>
      </c>
      <c r="G105" s="53">
        <f t="shared" si="12"/>
        <v>0</v>
      </c>
      <c r="H105" s="53">
        <f t="shared" si="12"/>
        <v>0</v>
      </c>
      <c r="I105" s="53"/>
      <c r="J105" s="154"/>
      <c r="K105" s="154"/>
      <c r="L105" s="154"/>
      <c r="M105" s="53"/>
      <c r="N105" s="53"/>
      <c r="O105" s="53"/>
      <c r="P105" s="53"/>
      <c r="Q105" s="53"/>
      <c r="R105" s="53"/>
      <c r="S105" s="188"/>
    </row>
    <row r="106" spans="1:19" s="7" customFormat="1" thickBot="1">
      <c r="A106" s="492"/>
      <c r="B106" s="179" t="s">
        <v>354</v>
      </c>
      <c r="C106" s="190"/>
      <c r="D106" s="53">
        <f t="shared" si="9"/>
        <v>0</v>
      </c>
      <c r="E106" s="53">
        <f t="shared" si="10"/>
        <v>0</v>
      </c>
      <c r="F106" s="53">
        <f t="shared" si="11"/>
        <v>0</v>
      </c>
      <c r="G106" s="53">
        <f t="shared" si="12"/>
        <v>0</v>
      </c>
      <c r="H106" s="53">
        <f t="shared" si="12"/>
        <v>0</v>
      </c>
      <c r="I106" s="53"/>
      <c r="J106" s="154"/>
      <c r="K106" s="154"/>
      <c r="L106" s="154"/>
      <c r="M106" s="53"/>
      <c r="N106" s="53"/>
      <c r="O106" s="53"/>
      <c r="P106" s="53"/>
      <c r="Q106" s="53"/>
      <c r="R106" s="53"/>
      <c r="S106" s="188"/>
    </row>
    <row r="107" spans="1:19" s="7" customFormat="1" thickBot="1">
      <c r="A107" s="493"/>
      <c r="B107" s="183" t="s">
        <v>355</v>
      </c>
      <c r="C107" s="192"/>
      <c r="D107" s="53">
        <f t="shared" si="9"/>
        <v>0</v>
      </c>
      <c r="E107" s="53">
        <f t="shared" si="10"/>
        <v>0</v>
      </c>
      <c r="F107" s="53">
        <f t="shared" si="11"/>
        <v>0</v>
      </c>
      <c r="G107" s="53">
        <f t="shared" si="12"/>
        <v>0</v>
      </c>
      <c r="H107" s="53">
        <f t="shared" si="12"/>
        <v>0</v>
      </c>
      <c r="I107" s="53"/>
      <c r="J107" s="154"/>
      <c r="K107" s="154"/>
      <c r="L107" s="154"/>
      <c r="M107" s="53"/>
      <c r="N107" s="53"/>
      <c r="O107" s="53"/>
      <c r="P107" s="53"/>
      <c r="Q107" s="53"/>
      <c r="R107" s="53"/>
      <c r="S107" s="188"/>
    </row>
    <row r="108" spans="1:19" thickBot="1">
      <c r="A108" s="489" t="s">
        <v>372</v>
      </c>
      <c r="B108" s="176" t="s">
        <v>316</v>
      </c>
      <c r="C108" s="186"/>
      <c r="D108" s="53">
        <f>$K$13*M108</f>
        <v>0</v>
      </c>
      <c r="E108" s="53">
        <f>$K$13*N108</f>
        <v>0</v>
      </c>
      <c r="F108" s="53">
        <f t="shared" si="11"/>
        <v>0</v>
      </c>
      <c r="G108" s="53">
        <f t="shared" si="12"/>
        <v>0</v>
      </c>
      <c r="H108" s="53">
        <f t="shared" si="12"/>
        <v>0</v>
      </c>
      <c r="I108" s="53"/>
      <c r="M108" s="53"/>
      <c r="N108" s="53"/>
      <c r="O108" s="53"/>
      <c r="P108" s="53"/>
      <c r="Q108" s="53"/>
      <c r="R108" s="53"/>
      <c r="S108" s="218"/>
    </row>
    <row r="109" spans="1:19" thickBot="1">
      <c r="A109" s="490"/>
      <c r="B109" s="179" t="s">
        <v>317</v>
      </c>
      <c r="C109" s="7"/>
      <c r="D109" s="53">
        <f t="shared" ref="D109:D137" si="13">$K$13*M109</f>
        <v>0</v>
      </c>
      <c r="E109" s="53">
        <f t="shared" ref="E109:E137" si="14">$K$13*N109</f>
        <v>0</v>
      </c>
      <c r="F109" s="53">
        <f t="shared" si="11"/>
        <v>0</v>
      </c>
      <c r="G109" s="53">
        <f t="shared" si="12"/>
        <v>0</v>
      </c>
      <c r="H109" s="53">
        <f t="shared" si="12"/>
        <v>0</v>
      </c>
      <c r="I109" s="53"/>
      <c r="M109" s="53"/>
      <c r="N109" s="53"/>
      <c r="O109" s="53"/>
      <c r="P109" s="53"/>
      <c r="Q109" s="53"/>
      <c r="R109" s="53"/>
    </row>
    <row r="110" spans="1:19" thickBot="1">
      <c r="A110" s="490"/>
      <c r="B110" s="179" t="s">
        <v>318</v>
      </c>
      <c r="C110" s="7"/>
      <c r="D110" s="53">
        <f t="shared" si="13"/>
        <v>0</v>
      </c>
      <c r="E110" s="53">
        <f t="shared" si="14"/>
        <v>0</v>
      </c>
      <c r="F110" s="53">
        <f t="shared" si="11"/>
        <v>0</v>
      </c>
      <c r="G110" s="53">
        <f t="shared" si="12"/>
        <v>0</v>
      </c>
      <c r="H110" s="53">
        <f t="shared" si="12"/>
        <v>0</v>
      </c>
      <c r="I110" s="53"/>
      <c r="M110" s="53"/>
      <c r="N110" s="53"/>
      <c r="O110" s="53"/>
      <c r="P110" s="53"/>
      <c r="Q110" s="53"/>
      <c r="R110" s="53"/>
    </row>
    <row r="111" spans="1:19" thickBot="1">
      <c r="A111" s="490"/>
      <c r="B111" s="179" t="s">
        <v>319</v>
      </c>
      <c r="C111" s="7"/>
      <c r="D111" s="53">
        <f t="shared" si="13"/>
        <v>0</v>
      </c>
      <c r="E111" s="53">
        <f t="shared" si="14"/>
        <v>0</v>
      </c>
      <c r="F111" s="53">
        <f t="shared" si="11"/>
        <v>0</v>
      </c>
      <c r="G111" s="53">
        <f t="shared" si="12"/>
        <v>0</v>
      </c>
      <c r="H111" s="53">
        <f t="shared" si="12"/>
        <v>0</v>
      </c>
      <c r="I111" s="53"/>
      <c r="M111" s="53"/>
      <c r="N111" s="53"/>
      <c r="O111" s="53"/>
      <c r="P111" s="53"/>
      <c r="Q111" s="53"/>
      <c r="R111" s="53"/>
    </row>
    <row r="112" spans="1:19" thickBot="1">
      <c r="A112" s="490"/>
      <c r="B112" s="179" t="s">
        <v>320</v>
      </c>
      <c r="C112" s="7"/>
      <c r="D112" s="53">
        <f t="shared" si="13"/>
        <v>0</v>
      </c>
      <c r="E112" s="53">
        <f t="shared" si="14"/>
        <v>0</v>
      </c>
      <c r="F112" s="53">
        <f t="shared" si="11"/>
        <v>0</v>
      </c>
      <c r="G112" s="53">
        <f t="shared" si="12"/>
        <v>0</v>
      </c>
      <c r="H112" s="53">
        <f t="shared" si="12"/>
        <v>0</v>
      </c>
      <c r="I112" s="53"/>
      <c r="M112" s="53"/>
      <c r="N112" s="53"/>
      <c r="O112" s="53"/>
      <c r="P112" s="53"/>
      <c r="Q112" s="53"/>
      <c r="R112" s="53"/>
    </row>
    <row r="113" spans="1:18" thickBot="1">
      <c r="A113" s="490"/>
      <c r="B113" s="179" t="s">
        <v>321</v>
      </c>
      <c r="C113" s="7"/>
      <c r="D113" s="53">
        <f t="shared" si="13"/>
        <v>0</v>
      </c>
      <c r="E113" s="53">
        <f t="shared" si="14"/>
        <v>0</v>
      </c>
      <c r="F113" s="53">
        <f t="shared" si="11"/>
        <v>0</v>
      </c>
      <c r="G113" s="53">
        <f t="shared" si="12"/>
        <v>0</v>
      </c>
      <c r="H113" s="53">
        <f t="shared" si="12"/>
        <v>0</v>
      </c>
      <c r="I113" s="53"/>
      <c r="M113" s="53"/>
      <c r="N113" s="53"/>
      <c r="O113" s="53"/>
      <c r="P113" s="53"/>
      <c r="Q113" s="53"/>
      <c r="R113" s="53"/>
    </row>
    <row r="114" spans="1:18" thickBot="1">
      <c r="A114" s="490"/>
      <c r="B114" s="179" t="s">
        <v>322</v>
      </c>
      <c r="C114" s="7"/>
      <c r="D114" s="53">
        <f t="shared" si="13"/>
        <v>0</v>
      </c>
      <c r="E114" s="53">
        <f t="shared" si="14"/>
        <v>0</v>
      </c>
      <c r="F114" s="53">
        <f t="shared" si="11"/>
        <v>0</v>
      </c>
      <c r="G114" s="53">
        <f t="shared" si="12"/>
        <v>0</v>
      </c>
      <c r="H114" s="53">
        <f t="shared" si="12"/>
        <v>0</v>
      </c>
      <c r="I114" s="53"/>
      <c r="M114" s="53"/>
      <c r="N114" s="53"/>
      <c r="O114" s="53"/>
      <c r="P114" s="53"/>
      <c r="Q114" s="53"/>
      <c r="R114" s="53"/>
    </row>
    <row r="115" spans="1:18" thickBot="1">
      <c r="A115" s="490"/>
      <c r="B115" s="179" t="s">
        <v>323</v>
      </c>
      <c r="C115" s="7"/>
      <c r="D115" s="53">
        <f t="shared" si="13"/>
        <v>0</v>
      </c>
      <c r="E115" s="53">
        <f t="shared" si="14"/>
        <v>0</v>
      </c>
      <c r="F115" s="53">
        <f t="shared" si="11"/>
        <v>0</v>
      </c>
      <c r="G115" s="53">
        <f t="shared" si="12"/>
        <v>0</v>
      </c>
      <c r="H115" s="53">
        <f t="shared" si="12"/>
        <v>0</v>
      </c>
      <c r="I115" s="53"/>
      <c r="M115" s="53"/>
      <c r="N115" s="53"/>
      <c r="O115" s="53"/>
      <c r="P115" s="53"/>
      <c r="Q115" s="53"/>
      <c r="R115" s="53"/>
    </row>
    <row r="116" spans="1:18" thickBot="1">
      <c r="A116" s="490"/>
      <c r="B116" s="179" t="s">
        <v>324</v>
      </c>
      <c r="C116" s="7"/>
      <c r="D116" s="53">
        <f t="shared" si="13"/>
        <v>0</v>
      </c>
      <c r="E116" s="53">
        <f t="shared" si="14"/>
        <v>0</v>
      </c>
      <c r="F116" s="53">
        <f t="shared" si="11"/>
        <v>0</v>
      </c>
      <c r="G116" s="53">
        <f t="shared" si="12"/>
        <v>0</v>
      </c>
      <c r="H116" s="53">
        <f t="shared" si="12"/>
        <v>0</v>
      </c>
      <c r="I116" s="53"/>
      <c r="M116" s="53"/>
      <c r="N116" s="53"/>
      <c r="O116" s="53"/>
      <c r="P116" s="53"/>
      <c r="Q116" s="53"/>
      <c r="R116" s="53"/>
    </row>
    <row r="117" spans="1:18" thickBot="1">
      <c r="A117" s="490"/>
      <c r="B117" s="179" t="s">
        <v>325</v>
      </c>
      <c r="C117" s="7"/>
      <c r="D117" s="53">
        <f t="shared" si="13"/>
        <v>0</v>
      </c>
      <c r="E117" s="53">
        <f t="shared" si="14"/>
        <v>0</v>
      </c>
      <c r="F117" s="53">
        <f t="shared" si="11"/>
        <v>0</v>
      </c>
      <c r="G117" s="53">
        <f t="shared" si="12"/>
        <v>0</v>
      </c>
      <c r="H117" s="53">
        <f t="shared" si="12"/>
        <v>0</v>
      </c>
      <c r="I117" s="53"/>
      <c r="M117" s="53"/>
      <c r="N117" s="53"/>
      <c r="O117" s="53"/>
      <c r="P117" s="53"/>
      <c r="Q117" s="53"/>
      <c r="R117" s="53"/>
    </row>
    <row r="118" spans="1:18" thickBot="1">
      <c r="A118" s="490"/>
      <c r="B118" s="179" t="s">
        <v>326</v>
      </c>
      <c r="C118" s="7"/>
      <c r="D118" s="53">
        <f t="shared" si="13"/>
        <v>0</v>
      </c>
      <c r="E118" s="53">
        <f t="shared" si="14"/>
        <v>0</v>
      </c>
      <c r="F118" s="53">
        <f t="shared" si="11"/>
        <v>0</v>
      </c>
      <c r="G118" s="53">
        <f t="shared" si="12"/>
        <v>0</v>
      </c>
      <c r="H118" s="53">
        <f t="shared" si="12"/>
        <v>0</v>
      </c>
      <c r="I118" s="53"/>
      <c r="M118" s="53"/>
      <c r="N118" s="53"/>
      <c r="O118" s="53"/>
      <c r="P118" s="53"/>
      <c r="Q118" s="53"/>
      <c r="R118" s="53"/>
    </row>
    <row r="119" spans="1:18" thickBot="1">
      <c r="A119" s="490"/>
      <c r="B119" s="179" t="s">
        <v>327</v>
      </c>
      <c r="C119" s="7"/>
      <c r="D119" s="53">
        <f t="shared" si="13"/>
        <v>0</v>
      </c>
      <c r="E119" s="53">
        <f t="shared" si="14"/>
        <v>0</v>
      </c>
      <c r="F119" s="53">
        <f t="shared" si="11"/>
        <v>0</v>
      </c>
      <c r="G119" s="53">
        <f t="shared" si="12"/>
        <v>0</v>
      </c>
      <c r="H119" s="53">
        <f t="shared" si="12"/>
        <v>0</v>
      </c>
      <c r="I119" s="53"/>
      <c r="M119" s="53"/>
      <c r="N119" s="53"/>
      <c r="O119" s="53"/>
      <c r="P119" s="53"/>
      <c r="Q119" s="53"/>
      <c r="R119" s="53"/>
    </row>
    <row r="120" spans="1:18" thickBot="1">
      <c r="A120" s="490"/>
      <c r="B120" s="179" t="s">
        <v>328</v>
      </c>
      <c r="C120" s="7"/>
      <c r="D120" s="53">
        <f t="shared" si="13"/>
        <v>0</v>
      </c>
      <c r="E120" s="53">
        <f t="shared" si="14"/>
        <v>0</v>
      </c>
      <c r="F120" s="53">
        <f t="shared" si="11"/>
        <v>0</v>
      </c>
      <c r="G120" s="53">
        <f t="shared" si="12"/>
        <v>0</v>
      </c>
      <c r="H120" s="53">
        <f t="shared" si="12"/>
        <v>0</v>
      </c>
      <c r="I120" s="53"/>
      <c r="M120" s="53"/>
      <c r="N120" s="53"/>
      <c r="O120" s="53"/>
      <c r="P120" s="53"/>
      <c r="Q120" s="53"/>
      <c r="R120" s="53"/>
    </row>
    <row r="121" spans="1:18" thickBot="1">
      <c r="A121" s="490"/>
      <c r="B121" s="179" t="s">
        <v>329</v>
      </c>
      <c r="C121" s="7"/>
      <c r="D121" s="53">
        <f t="shared" si="13"/>
        <v>0</v>
      </c>
      <c r="E121" s="53">
        <f t="shared" si="14"/>
        <v>0</v>
      </c>
      <c r="F121" s="53">
        <f t="shared" si="11"/>
        <v>0</v>
      </c>
      <c r="G121" s="53">
        <f t="shared" si="12"/>
        <v>0</v>
      </c>
      <c r="H121" s="53">
        <f t="shared" si="12"/>
        <v>0</v>
      </c>
      <c r="I121" s="53"/>
      <c r="M121" s="53"/>
      <c r="N121" s="53"/>
      <c r="O121" s="53"/>
      <c r="P121" s="53"/>
      <c r="Q121" s="53"/>
      <c r="R121" s="53"/>
    </row>
    <row r="122" spans="1:18" thickBot="1">
      <c r="A122" s="490"/>
      <c r="B122" s="179" t="s">
        <v>330</v>
      </c>
      <c r="C122" s="7"/>
      <c r="D122" s="53">
        <f t="shared" si="13"/>
        <v>0</v>
      </c>
      <c r="E122" s="53">
        <f t="shared" si="14"/>
        <v>0</v>
      </c>
      <c r="F122" s="53">
        <f t="shared" si="11"/>
        <v>0</v>
      </c>
      <c r="G122" s="53">
        <f t="shared" si="12"/>
        <v>0</v>
      </c>
      <c r="H122" s="53">
        <f t="shared" si="12"/>
        <v>0</v>
      </c>
      <c r="I122" s="53"/>
      <c r="M122" s="53"/>
      <c r="N122" s="53"/>
      <c r="O122" s="53"/>
      <c r="P122" s="53"/>
      <c r="Q122" s="53"/>
      <c r="R122" s="53"/>
    </row>
    <row r="123" spans="1:18" thickBot="1">
      <c r="A123" s="490"/>
      <c r="B123" s="179" t="s">
        <v>331</v>
      </c>
      <c r="C123" s="7"/>
      <c r="D123" s="53">
        <f t="shared" si="13"/>
        <v>0</v>
      </c>
      <c r="E123" s="53">
        <f t="shared" si="14"/>
        <v>0</v>
      </c>
      <c r="F123" s="53">
        <f t="shared" si="11"/>
        <v>0</v>
      </c>
      <c r="G123" s="53">
        <f t="shared" si="12"/>
        <v>0</v>
      </c>
      <c r="H123" s="53">
        <f t="shared" si="12"/>
        <v>0</v>
      </c>
      <c r="I123" s="53"/>
      <c r="M123" s="53"/>
      <c r="N123" s="53"/>
      <c r="O123" s="53"/>
      <c r="P123" s="53"/>
      <c r="Q123" s="53"/>
      <c r="R123" s="53"/>
    </row>
    <row r="124" spans="1:18" ht="18" customHeight="1" thickBot="1">
      <c r="A124" s="491" t="s">
        <v>373</v>
      </c>
      <c r="B124" s="176" t="s">
        <v>357</v>
      </c>
      <c r="C124" s="7"/>
      <c r="D124" s="53">
        <f t="shared" si="13"/>
        <v>0</v>
      </c>
      <c r="E124" s="53">
        <f t="shared" si="14"/>
        <v>0</v>
      </c>
      <c r="F124" s="53">
        <f t="shared" si="11"/>
        <v>0</v>
      </c>
      <c r="G124" s="53">
        <f t="shared" si="12"/>
        <v>0</v>
      </c>
      <c r="H124" s="53">
        <f t="shared" si="12"/>
        <v>0</v>
      </c>
      <c r="I124" s="53"/>
      <c r="M124" s="53"/>
      <c r="N124" s="53"/>
      <c r="O124" s="53"/>
      <c r="P124" s="53"/>
      <c r="Q124" s="53"/>
      <c r="R124" s="53"/>
    </row>
    <row r="125" spans="1:18" thickBot="1">
      <c r="A125" s="492"/>
      <c r="B125" s="179" t="s">
        <v>358</v>
      </c>
      <c r="C125" s="7"/>
      <c r="D125" s="53">
        <f t="shared" si="13"/>
        <v>0</v>
      </c>
      <c r="E125" s="53">
        <f t="shared" si="14"/>
        <v>0</v>
      </c>
      <c r="F125" s="53">
        <f t="shared" si="11"/>
        <v>0</v>
      </c>
      <c r="G125" s="53">
        <f t="shared" si="12"/>
        <v>0</v>
      </c>
      <c r="H125" s="53">
        <f t="shared" si="12"/>
        <v>0</v>
      </c>
      <c r="I125" s="53"/>
      <c r="M125" s="53"/>
      <c r="N125" s="53"/>
      <c r="O125" s="53"/>
      <c r="P125" s="53"/>
      <c r="Q125" s="53"/>
      <c r="R125" s="53"/>
    </row>
    <row r="126" spans="1:18" thickBot="1">
      <c r="A126" s="492"/>
      <c r="B126" s="179" t="s">
        <v>359</v>
      </c>
      <c r="C126" s="7"/>
      <c r="D126" s="53">
        <f t="shared" si="13"/>
        <v>0</v>
      </c>
      <c r="E126" s="53">
        <f t="shared" si="14"/>
        <v>0</v>
      </c>
      <c r="F126" s="53">
        <f t="shared" si="11"/>
        <v>0</v>
      </c>
      <c r="G126" s="53">
        <f t="shared" si="12"/>
        <v>0</v>
      </c>
      <c r="H126" s="53">
        <f t="shared" si="12"/>
        <v>0</v>
      </c>
      <c r="I126" s="53"/>
      <c r="M126" s="53"/>
      <c r="N126" s="53"/>
      <c r="O126" s="53"/>
      <c r="P126" s="53"/>
      <c r="Q126" s="53"/>
      <c r="R126" s="53"/>
    </row>
    <row r="127" spans="1:18" thickBot="1">
      <c r="A127" s="492"/>
      <c r="B127" s="179" t="s">
        <v>360</v>
      </c>
      <c r="C127" s="7"/>
      <c r="D127" s="53">
        <f t="shared" si="13"/>
        <v>0</v>
      </c>
      <c r="E127" s="53">
        <f t="shared" si="14"/>
        <v>0</v>
      </c>
      <c r="F127" s="53">
        <f t="shared" si="11"/>
        <v>0</v>
      </c>
      <c r="G127" s="53">
        <f t="shared" si="12"/>
        <v>0</v>
      </c>
      <c r="H127" s="53">
        <f t="shared" si="12"/>
        <v>0</v>
      </c>
      <c r="I127" s="53"/>
      <c r="M127" s="53"/>
      <c r="N127" s="53"/>
      <c r="O127" s="53"/>
      <c r="P127" s="53"/>
      <c r="Q127" s="53"/>
      <c r="R127" s="53"/>
    </row>
    <row r="128" spans="1:18" thickBot="1">
      <c r="A128" s="492"/>
      <c r="B128" s="179" t="s">
        <v>361</v>
      </c>
      <c r="C128" s="7"/>
      <c r="D128" s="53">
        <f t="shared" si="13"/>
        <v>0</v>
      </c>
      <c r="E128" s="53">
        <f t="shared" si="14"/>
        <v>0</v>
      </c>
      <c r="F128" s="53">
        <f t="shared" si="11"/>
        <v>0</v>
      </c>
      <c r="G128" s="53">
        <f t="shared" si="12"/>
        <v>0</v>
      </c>
      <c r="H128" s="53">
        <f t="shared" si="12"/>
        <v>0</v>
      </c>
      <c r="I128" s="53"/>
      <c r="M128" s="53"/>
      <c r="N128" s="53"/>
      <c r="O128" s="53"/>
      <c r="P128" s="53"/>
      <c r="Q128" s="53"/>
      <c r="R128" s="53"/>
    </row>
    <row r="129" spans="1:19" thickBot="1">
      <c r="A129" s="492"/>
      <c r="B129" s="179" t="s">
        <v>362</v>
      </c>
      <c r="C129" s="7"/>
      <c r="D129" s="53">
        <f t="shared" si="13"/>
        <v>0</v>
      </c>
      <c r="E129" s="53">
        <f t="shared" si="14"/>
        <v>0</v>
      </c>
      <c r="F129" s="53">
        <f t="shared" si="11"/>
        <v>0</v>
      </c>
      <c r="G129" s="53">
        <f t="shared" si="12"/>
        <v>0</v>
      </c>
      <c r="H129" s="53">
        <f t="shared" si="12"/>
        <v>0</v>
      </c>
      <c r="I129" s="53"/>
      <c r="M129" s="53"/>
      <c r="N129" s="53"/>
      <c r="O129" s="53"/>
      <c r="P129" s="53"/>
      <c r="Q129" s="53"/>
      <c r="R129" s="53"/>
    </row>
    <row r="130" spans="1:19" thickBot="1">
      <c r="A130" s="492"/>
      <c r="B130" s="179" t="s">
        <v>363</v>
      </c>
      <c r="C130" s="7"/>
      <c r="D130" s="53">
        <f t="shared" si="13"/>
        <v>0</v>
      </c>
      <c r="E130" s="53">
        <f t="shared" si="14"/>
        <v>0</v>
      </c>
      <c r="F130" s="53">
        <f t="shared" si="11"/>
        <v>0</v>
      </c>
      <c r="G130" s="53">
        <f t="shared" si="12"/>
        <v>0</v>
      </c>
      <c r="H130" s="53">
        <f t="shared" si="12"/>
        <v>0</v>
      </c>
      <c r="I130" s="53"/>
      <c r="M130" s="53"/>
      <c r="N130" s="53"/>
      <c r="O130" s="53"/>
      <c r="P130" s="53"/>
      <c r="Q130" s="53"/>
      <c r="R130" s="53"/>
    </row>
    <row r="131" spans="1:19" thickBot="1">
      <c r="A131" s="492"/>
      <c r="B131" s="179" t="s">
        <v>364</v>
      </c>
      <c r="C131" s="7"/>
      <c r="D131" s="53">
        <f t="shared" si="13"/>
        <v>0</v>
      </c>
      <c r="E131" s="53">
        <f t="shared" si="14"/>
        <v>0</v>
      </c>
      <c r="F131" s="53">
        <f t="shared" si="11"/>
        <v>0</v>
      </c>
      <c r="G131" s="53">
        <f t="shared" si="12"/>
        <v>0</v>
      </c>
      <c r="H131" s="53">
        <f t="shared" si="12"/>
        <v>0</v>
      </c>
      <c r="I131" s="53"/>
      <c r="M131" s="53"/>
      <c r="N131" s="53"/>
      <c r="O131" s="53"/>
      <c r="P131" s="53"/>
      <c r="Q131" s="53"/>
      <c r="R131" s="53"/>
    </row>
    <row r="132" spans="1:19" thickBot="1">
      <c r="A132" s="492"/>
      <c r="B132" s="179" t="s">
        <v>365</v>
      </c>
      <c r="C132" s="7"/>
      <c r="D132" s="53">
        <f t="shared" si="13"/>
        <v>0</v>
      </c>
      <c r="E132" s="53">
        <f t="shared" si="14"/>
        <v>0</v>
      </c>
      <c r="F132" s="53">
        <f t="shared" si="11"/>
        <v>0</v>
      </c>
      <c r="G132" s="53">
        <f t="shared" si="12"/>
        <v>0</v>
      </c>
      <c r="H132" s="53">
        <f t="shared" si="12"/>
        <v>0</v>
      </c>
      <c r="I132" s="53"/>
      <c r="M132" s="53"/>
      <c r="N132" s="53"/>
      <c r="O132" s="53"/>
      <c r="P132" s="53"/>
      <c r="Q132" s="53"/>
      <c r="R132" s="53"/>
    </row>
    <row r="133" spans="1:19" thickBot="1">
      <c r="A133" s="492"/>
      <c r="B133" s="179" t="s">
        <v>366</v>
      </c>
      <c r="C133" s="7"/>
      <c r="D133" s="53">
        <f t="shared" si="13"/>
        <v>0</v>
      </c>
      <c r="E133" s="53">
        <f t="shared" si="14"/>
        <v>0</v>
      </c>
      <c r="F133" s="53">
        <f t="shared" si="11"/>
        <v>0</v>
      </c>
      <c r="G133" s="53">
        <f t="shared" si="12"/>
        <v>0</v>
      </c>
      <c r="H133" s="53">
        <f t="shared" si="12"/>
        <v>0</v>
      </c>
      <c r="I133" s="53"/>
      <c r="M133" s="53"/>
      <c r="N133" s="53"/>
      <c r="O133" s="53"/>
      <c r="P133" s="53"/>
      <c r="Q133" s="53"/>
      <c r="R133" s="53"/>
    </row>
    <row r="134" spans="1:19" thickBot="1">
      <c r="A134" s="492"/>
      <c r="B134" s="179" t="s">
        <v>367</v>
      </c>
      <c r="C134" s="7"/>
      <c r="D134" s="53">
        <f t="shared" si="13"/>
        <v>0</v>
      </c>
      <c r="E134" s="53">
        <f t="shared" si="14"/>
        <v>0</v>
      </c>
      <c r="F134" s="53">
        <f t="shared" si="11"/>
        <v>0</v>
      </c>
      <c r="G134" s="53">
        <f t="shared" si="12"/>
        <v>0</v>
      </c>
      <c r="H134" s="53">
        <f t="shared" si="12"/>
        <v>0</v>
      </c>
      <c r="I134" s="53"/>
      <c r="M134" s="53"/>
      <c r="N134" s="53"/>
      <c r="O134" s="53"/>
      <c r="P134" s="53"/>
      <c r="Q134" s="53"/>
      <c r="R134" s="53"/>
    </row>
    <row r="135" spans="1:19" thickBot="1">
      <c r="A135" s="492"/>
      <c r="B135" s="179" t="s">
        <v>368</v>
      </c>
      <c r="C135" s="7"/>
      <c r="D135" s="53">
        <f t="shared" si="13"/>
        <v>0</v>
      </c>
      <c r="E135" s="53">
        <f t="shared" si="14"/>
        <v>0</v>
      </c>
      <c r="F135" s="53">
        <f t="shared" si="11"/>
        <v>0</v>
      </c>
      <c r="G135" s="53">
        <f t="shared" si="12"/>
        <v>0</v>
      </c>
      <c r="H135" s="53">
        <f t="shared" si="12"/>
        <v>0</v>
      </c>
      <c r="I135" s="53"/>
      <c r="M135" s="53"/>
      <c r="N135" s="53"/>
      <c r="O135" s="53"/>
      <c r="P135" s="53"/>
      <c r="Q135" s="53"/>
      <c r="R135" s="53"/>
    </row>
    <row r="136" spans="1:19" thickBot="1">
      <c r="A136" s="492"/>
      <c r="B136" s="179" t="s">
        <v>369</v>
      </c>
      <c r="C136" s="7"/>
      <c r="D136" s="53">
        <f t="shared" si="13"/>
        <v>0</v>
      </c>
      <c r="E136" s="53">
        <f t="shared" si="14"/>
        <v>0</v>
      </c>
      <c r="F136" s="53">
        <f t="shared" si="11"/>
        <v>0</v>
      </c>
      <c r="G136" s="53">
        <f t="shared" si="12"/>
        <v>0</v>
      </c>
      <c r="H136" s="53">
        <f t="shared" si="12"/>
        <v>0</v>
      </c>
      <c r="I136" s="53"/>
      <c r="M136" s="53"/>
      <c r="N136" s="53"/>
      <c r="O136" s="53"/>
      <c r="P136" s="53"/>
      <c r="Q136" s="53"/>
      <c r="R136" s="53"/>
    </row>
    <row r="137" spans="1:19" thickBot="1">
      <c r="A137" s="492"/>
      <c r="B137" s="179" t="s">
        <v>370</v>
      </c>
      <c r="C137" s="7"/>
      <c r="D137" s="53">
        <f t="shared" si="13"/>
        <v>0</v>
      </c>
      <c r="E137" s="53">
        <f t="shared" si="14"/>
        <v>0</v>
      </c>
      <c r="F137" s="53">
        <f t="shared" si="11"/>
        <v>0</v>
      </c>
      <c r="G137" s="53">
        <f t="shared" si="12"/>
        <v>0</v>
      </c>
      <c r="H137" s="53">
        <f t="shared" si="12"/>
        <v>0</v>
      </c>
      <c r="I137" s="53"/>
      <c r="M137" s="53"/>
      <c r="N137" s="53"/>
      <c r="O137" s="53"/>
      <c r="P137" s="53"/>
      <c r="Q137" s="53"/>
      <c r="R137" s="53"/>
    </row>
    <row r="138" spans="1:19" thickBot="1">
      <c r="A138" s="492"/>
      <c r="B138" s="179" t="s">
        <v>316</v>
      </c>
      <c r="C138" s="7"/>
      <c r="D138" s="53">
        <f>$K$13*M138</f>
        <v>0</v>
      </c>
      <c r="E138" s="53">
        <f>$K$13*N138</f>
        <v>0</v>
      </c>
      <c r="F138" s="53">
        <f t="shared" ref="F138:F153" si="15">$K$13*O138</f>
        <v>0</v>
      </c>
      <c r="G138" s="53">
        <f t="shared" ref="G138:H153" si="16">$K$13*P138</f>
        <v>0</v>
      </c>
      <c r="H138" s="53">
        <f t="shared" si="16"/>
        <v>0</v>
      </c>
      <c r="I138" s="53"/>
      <c r="M138" s="53"/>
      <c r="N138" s="53"/>
      <c r="O138" s="53"/>
      <c r="P138" s="53"/>
      <c r="Q138" s="53"/>
      <c r="R138" s="53"/>
      <c r="S138" s="218"/>
    </row>
    <row r="139" spans="1:19" thickBot="1">
      <c r="A139" s="492"/>
      <c r="B139" s="179" t="s">
        <v>317</v>
      </c>
      <c r="C139" s="7"/>
      <c r="D139" s="53">
        <f t="shared" ref="D139:D153" si="17">$K$13*M139</f>
        <v>0</v>
      </c>
      <c r="E139" s="53">
        <f t="shared" ref="E139:E153" si="18">$K$13*N139</f>
        <v>0</v>
      </c>
      <c r="F139" s="53">
        <f t="shared" si="15"/>
        <v>0</v>
      </c>
      <c r="G139" s="53">
        <f t="shared" si="16"/>
        <v>0</v>
      </c>
      <c r="H139" s="53">
        <f t="shared" si="16"/>
        <v>0</v>
      </c>
      <c r="I139" s="53"/>
      <c r="M139" s="53"/>
      <c r="N139" s="53"/>
      <c r="O139" s="53"/>
      <c r="P139" s="53"/>
      <c r="Q139" s="53"/>
      <c r="R139" s="53"/>
    </row>
    <row r="140" spans="1:19" thickBot="1">
      <c r="A140" s="492"/>
      <c r="B140" s="179" t="s">
        <v>318</v>
      </c>
      <c r="C140" s="7"/>
      <c r="D140" s="53">
        <f t="shared" si="17"/>
        <v>0</v>
      </c>
      <c r="E140" s="53">
        <f t="shared" si="18"/>
        <v>0</v>
      </c>
      <c r="F140" s="53">
        <f t="shared" si="15"/>
        <v>0</v>
      </c>
      <c r="G140" s="53">
        <f t="shared" si="16"/>
        <v>0</v>
      </c>
      <c r="H140" s="53">
        <f t="shared" si="16"/>
        <v>0</v>
      </c>
      <c r="I140" s="53"/>
      <c r="M140" s="53"/>
      <c r="N140" s="53"/>
      <c r="O140" s="53"/>
      <c r="P140" s="53"/>
      <c r="Q140" s="53"/>
      <c r="R140" s="53"/>
    </row>
    <row r="141" spans="1:19" thickBot="1">
      <c r="A141" s="492"/>
      <c r="B141" s="179" t="s">
        <v>319</v>
      </c>
      <c r="C141" s="7"/>
      <c r="D141" s="53">
        <f t="shared" si="17"/>
        <v>0</v>
      </c>
      <c r="E141" s="53">
        <f t="shared" si="18"/>
        <v>0</v>
      </c>
      <c r="F141" s="53">
        <f t="shared" si="15"/>
        <v>0</v>
      </c>
      <c r="G141" s="53">
        <f t="shared" si="16"/>
        <v>0</v>
      </c>
      <c r="H141" s="53">
        <f t="shared" si="16"/>
        <v>0</v>
      </c>
      <c r="I141" s="53"/>
      <c r="M141" s="53"/>
      <c r="N141" s="53"/>
      <c r="O141" s="53"/>
      <c r="P141" s="53"/>
      <c r="Q141" s="53"/>
      <c r="R141" s="53"/>
    </row>
    <row r="142" spans="1:19" thickBot="1">
      <c r="A142" s="492"/>
      <c r="B142" s="179" t="s">
        <v>320</v>
      </c>
      <c r="C142" s="7"/>
      <c r="D142" s="53">
        <f t="shared" si="17"/>
        <v>0</v>
      </c>
      <c r="E142" s="53">
        <f t="shared" si="18"/>
        <v>0</v>
      </c>
      <c r="F142" s="53">
        <f t="shared" si="15"/>
        <v>0</v>
      </c>
      <c r="G142" s="53">
        <f t="shared" si="16"/>
        <v>0</v>
      </c>
      <c r="H142" s="53">
        <f t="shared" si="16"/>
        <v>0</v>
      </c>
      <c r="I142" s="53"/>
      <c r="M142" s="53"/>
      <c r="N142" s="53"/>
      <c r="O142" s="53"/>
      <c r="P142" s="53"/>
      <c r="Q142" s="53"/>
      <c r="R142" s="53"/>
    </row>
    <row r="143" spans="1:19" thickBot="1">
      <c r="A143" s="492"/>
      <c r="B143" s="179" t="s">
        <v>321</v>
      </c>
      <c r="C143" s="7"/>
      <c r="D143" s="53">
        <f t="shared" si="17"/>
        <v>0</v>
      </c>
      <c r="E143" s="53">
        <f t="shared" si="18"/>
        <v>0</v>
      </c>
      <c r="F143" s="53">
        <f t="shared" si="15"/>
        <v>0</v>
      </c>
      <c r="G143" s="53">
        <f t="shared" si="16"/>
        <v>0</v>
      </c>
      <c r="H143" s="53">
        <f t="shared" si="16"/>
        <v>0</v>
      </c>
      <c r="I143" s="53"/>
      <c r="M143" s="53"/>
      <c r="N143" s="53"/>
      <c r="O143" s="53"/>
      <c r="P143" s="53"/>
      <c r="Q143" s="53"/>
      <c r="R143" s="53"/>
    </row>
    <row r="144" spans="1:19" thickBot="1">
      <c r="A144" s="492"/>
      <c r="B144" s="179" t="s">
        <v>322</v>
      </c>
      <c r="C144" s="7"/>
      <c r="D144" s="53">
        <f t="shared" si="17"/>
        <v>0</v>
      </c>
      <c r="E144" s="53">
        <f t="shared" si="18"/>
        <v>0</v>
      </c>
      <c r="F144" s="53">
        <f t="shared" si="15"/>
        <v>0</v>
      </c>
      <c r="G144" s="53">
        <f t="shared" si="16"/>
        <v>0</v>
      </c>
      <c r="H144" s="53">
        <f t="shared" si="16"/>
        <v>0</v>
      </c>
      <c r="I144" s="53"/>
      <c r="M144" s="53"/>
      <c r="N144" s="53"/>
      <c r="O144" s="53"/>
      <c r="P144" s="53"/>
      <c r="Q144" s="53"/>
      <c r="R144" s="53"/>
    </row>
    <row r="145" spans="1:18" thickBot="1">
      <c r="A145" s="492"/>
      <c r="B145" s="179" t="s">
        <v>323</v>
      </c>
      <c r="C145" s="7"/>
      <c r="D145" s="53">
        <f t="shared" si="17"/>
        <v>0</v>
      </c>
      <c r="E145" s="53">
        <f t="shared" si="18"/>
        <v>0</v>
      </c>
      <c r="F145" s="53">
        <f t="shared" si="15"/>
        <v>0</v>
      </c>
      <c r="G145" s="53">
        <f t="shared" si="16"/>
        <v>0</v>
      </c>
      <c r="H145" s="53">
        <f t="shared" si="16"/>
        <v>0</v>
      </c>
      <c r="I145" s="53"/>
      <c r="M145" s="53"/>
      <c r="N145" s="53"/>
      <c r="O145" s="53"/>
      <c r="P145" s="53"/>
      <c r="Q145" s="53"/>
      <c r="R145" s="53"/>
    </row>
    <row r="146" spans="1:18" thickBot="1">
      <c r="A146" s="492"/>
      <c r="B146" s="179" t="s">
        <v>324</v>
      </c>
      <c r="C146" s="7"/>
      <c r="D146" s="53">
        <f t="shared" si="17"/>
        <v>0</v>
      </c>
      <c r="E146" s="53">
        <f t="shared" si="18"/>
        <v>0</v>
      </c>
      <c r="F146" s="53">
        <f t="shared" si="15"/>
        <v>0</v>
      </c>
      <c r="G146" s="53">
        <f t="shared" si="16"/>
        <v>0</v>
      </c>
      <c r="H146" s="53">
        <f t="shared" si="16"/>
        <v>0</v>
      </c>
      <c r="I146" s="53"/>
      <c r="M146" s="53"/>
      <c r="N146" s="53"/>
      <c r="O146" s="53"/>
      <c r="P146" s="53"/>
      <c r="Q146" s="53"/>
      <c r="R146" s="53"/>
    </row>
    <row r="147" spans="1:18" thickBot="1">
      <c r="A147" s="492"/>
      <c r="B147" s="179" t="s">
        <v>325</v>
      </c>
      <c r="C147" s="7"/>
      <c r="D147" s="53">
        <f t="shared" si="17"/>
        <v>0</v>
      </c>
      <c r="E147" s="53">
        <f t="shared" si="18"/>
        <v>0</v>
      </c>
      <c r="F147" s="53">
        <f t="shared" si="15"/>
        <v>0</v>
      </c>
      <c r="G147" s="53">
        <f t="shared" si="16"/>
        <v>0</v>
      </c>
      <c r="H147" s="53">
        <f t="shared" si="16"/>
        <v>0</v>
      </c>
      <c r="I147" s="53"/>
      <c r="M147" s="53"/>
      <c r="N147" s="53"/>
      <c r="O147" s="53"/>
      <c r="P147" s="53"/>
      <c r="Q147" s="53"/>
      <c r="R147" s="53"/>
    </row>
    <row r="148" spans="1:18" thickBot="1">
      <c r="A148" s="492"/>
      <c r="B148" s="179" t="s">
        <v>326</v>
      </c>
      <c r="C148" s="7"/>
      <c r="D148" s="53">
        <f t="shared" si="17"/>
        <v>0</v>
      </c>
      <c r="E148" s="53">
        <f t="shared" si="18"/>
        <v>0</v>
      </c>
      <c r="F148" s="53">
        <f t="shared" si="15"/>
        <v>0</v>
      </c>
      <c r="G148" s="53">
        <f t="shared" si="16"/>
        <v>0</v>
      </c>
      <c r="H148" s="53">
        <f t="shared" si="16"/>
        <v>0</v>
      </c>
      <c r="I148" s="53"/>
      <c r="M148" s="53"/>
      <c r="N148" s="53"/>
      <c r="O148" s="53"/>
      <c r="P148" s="53"/>
      <c r="Q148" s="53"/>
      <c r="R148" s="53"/>
    </row>
    <row r="149" spans="1:18" thickBot="1">
      <c r="A149" s="492"/>
      <c r="B149" s="179" t="s">
        <v>327</v>
      </c>
      <c r="C149" s="7"/>
      <c r="D149" s="53">
        <f t="shared" si="17"/>
        <v>0</v>
      </c>
      <c r="E149" s="53">
        <f t="shared" si="18"/>
        <v>0</v>
      </c>
      <c r="F149" s="53">
        <f t="shared" si="15"/>
        <v>0</v>
      </c>
      <c r="G149" s="53">
        <f t="shared" si="16"/>
        <v>0</v>
      </c>
      <c r="H149" s="53">
        <f t="shared" si="16"/>
        <v>0</v>
      </c>
      <c r="I149" s="53"/>
      <c r="M149" s="53"/>
      <c r="N149" s="53"/>
      <c r="O149" s="53"/>
      <c r="P149" s="53"/>
      <c r="Q149" s="53"/>
      <c r="R149" s="53"/>
    </row>
    <row r="150" spans="1:18" thickBot="1">
      <c r="A150" s="492"/>
      <c r="B150" s="179" t="s">
        <v>328</v>
      </c>
      <c r="C150" s="7"/>
      <c r="D150" s="53">
        <f t="shared" si="17"/>
        <v>0</v>
      </c>
      <c r="E150" s="53">
        <f t="shared" si="18"/>
        <v>0</v>
      </c>
      <c r="F150" s="53">
        <f t="shared" si="15"/>
        <v>0</v>
      </c>
      <c r="G150" s="53">
        <f t="shared" si="16"/>
        <v>0</v>
      </c>
      <c r="H150" s="53">
        <f t="shared" si="16"/>
        <v>0</v>
      </c>
      <c r="I150" s="53"/>
      <c r="M150" s="53"/>
      <c r="N150" s="53"/>
      <c r="O150" s="53"/>
      <c r="P150" s="53"/>
      <c r="Q150" s="53"/>
      <c r="R150" s="53"/>
    </row>
    <row r="151" spans="1:18" thickBot="1">
      <c r="A151" s="492"/>
      <c r="B151" s="179" t="s">
        <v>329</v>
      </c>
      <c r="C151" s="7"/>
      <c r="D151" s="53">
        <f t="shared" si="17"/>
        <v>0</v>
      </c>
      <c r="E151" s="53">
        <f t="shared" si="18"/>
        <v>0</v>
      </c>
      <c r="F151" s="53">
        <f t="shared" si="15"/>
        <v>0</v>
      </c>
      <c r="G151" s="53">
        <f t="shared" si="16"/>
        <v>0</v>
      </c>
      <c r="H151" s="53">
        <f t="shared" si="16"/>
        <v>0</v>
      </c>
      <c r="I151" s="53"/>
      <c r="M151" s="53"/>
      <c r="N151" s="53"/>
      <c r="O151" s="53"/>
      <c r="P151" s="53"/>
      <c r="Q151" s="53"/>
      <c r="R151" s="53"/>
    </row>
    <row r="152" spans="1:18" thickBot="1">
      <c r="A152" s="492"/>
      <c r="B152" s="179" t="s">
        <v>330</v>
      </c>
      <c r="C152" s="7"/>
      <c r="D152" s="53">
        <f t="shared" si="17"/>
        <v>0</v>
      </c>
      <c r="E152" s="53">
        <f t="shared" si="18"/>
        <v>0</v>
      </c>
      <c r="F152" s="53">
        <f t="shared" si="15"/>
        <v>0</v>
      </c>
      <c r="G152" s="53">
        <f t="shared" si="16"/>
        <v>0</v>
      </c>
      <c r="H152" s="53">
        <f t="shared" si="16"/>
        <v>0</v>
      </c>
      <c r="I152" s="53"/>
      <c r="M152" s="53"/>
      <c r="N152" s="53"/>
      <c r="O152" s="53"/>
      <c r="P152" s="53"/>
      <c r="Q152" s="53"/>
      <c r="R152" s="53"/>
    </row>
    <row r="153" spans="1:18" thickBot="1">
      <c r="A153" s="493"/>
      <c r="B153" s="183" t="s">
        <v>331</v>
      </c>
      <c r="C153" s="7"/>
      <c r="D153" s="53">
        <f t="shared" si="17"/>
        <v>0</v>
      </c>
      <c r="E153" s="53">
        <f t="shared" si="18"/>
        <v>0</v>
      </c>
      <c r="F153" s="53">
        <f t="shared" si="15"/>
        <v>0</v>
      </c>
      <c r="G153" s="53">
        <f t="shared" si="16"/>
        <v>0</v>
      </c>
      <c r="H153" s="53">
        <f t="shared" si="16"/>
        <v>0</v>
      </c>
      <c r="I153" s="53"/>
      <c r="M153" s="53"/>
      <c r="N153" s="53"/>
      <c r="O153" s="53"/>
      <c r="P153" s="53"/>
      <c r="Q153" s="53"/>
      <c r="R153" s="53"/>
    </row>
    <row r="161" spans="2:2">
      <c r="B161" s="38" t="s">
        <v>256</v>
      </c>
    </row>
  </sheetData>
  <mergeCells count="11">
    <mergeCell ref="A108:A123"/>
    <mergeCell ref="A124:A153"/>
    <mergeCell ref="A54:A67"/>
    <mergeCell ref="A68:A107"/>
    <mergeCell ref="A14:A53"/>
    <mergeCell ref="B9:S9"/>
    <mergeCell ref="D12:G12"/>
    <mergeCell ref="M12:P12"/>
    <mergeCell ref="B1:S1"/>
    <mergeCell ref="B6:S6"/>
    <mergeCell ref="B7:S7"/>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5643E-A0A8-5744-9D91-1BC6FDD762B6}">
  <sheetPr>
    <tabColor rgb="FF8CC63E"/>
  </sheetPr>
  <dimension ref="A1:AT63"/>
  <sheetViews>
    <sheetView topLeftCell="A39" workbookViewId="0">
      <selection activeCell="C42" sqref="C42:H51"/>
    </sheetView>
  </sheetViews>
  <sheetFormatPr baseColWidth="10" defaultColWidth="10.83203125" defaultRowHeight="14"/>
  <cols>
    <col min="1" max="1" width="13.6640625" bestFit="1" customWidth="1"/>
  </cols>
  <sheetData>
    <row r="1" spans="1:46" ht="21">
      <c r="A1" s="482" t="s">
        <v>374</v>
      </c>
      <c r="B1" s="483"/>
      <c r="C1" s="483"/>
      <c r="D1" s="483"/>
      <c r="E1" s="483"/>
      <c r="F1" s="483"/>
      <c r="G1" s="483"/>
      <c r="H1" s="483"/>
      <c r="I1" s="483"/>
      <c r="J1" s="483"/>
      <c r="K1" s="483"/>
      <c r="L1" s="483"/>
      <c r="M1" s="483"/>
      <c r="N1" s="483"/>
      <c r="O1" s="483"/>
    </row>
    <row r="2" spans="1:46" s="80" customFormat="1" ht="20">
      <c r="A2" s="81" t="s">
        <v>375</v>
      </c>
    </row>
    <row r="3" spans="1:46" s="80" customFormat="1" ht="20"/>
    <row r="4" spans="1:46" ht="17" thickBot="1">
      <c r="A4" s="10"/>
      <c r="B4" s="10"/>
      <c r="C4" s="27" t="s">
        <v>206</v>
      </c>
      <c r="D4" s="10"/>
      <c r="E4" s="10"/>
      <c r="F4" s="10"/>
      <c r="G4" s="10"/>
      <c r="H4" s="10"/>
      <c r="I4" s="10"/>
      <c r="J4" s="10"/>
      <c r="K4" s="10"/>
      <c r="L4" s="10"/>
      <c r="M4" s="10"/>
      <c r="N4" s="10"/>
      <c r="O4" s="10"/>
      <c r="P4" s="10"/>
      <c r="Q4" s="10"/>
      <c r="R4" s="10"/>
      <c r="S4" s="10"/>
    </row>
    <row r="5" spans="1:46" ht="26" customHeight="1" thickBot="1">
      <c r="A5" s="34" t="s">
        <v>275</v>
      </c>
      <c r="B5" s="34"/>
      <c r="C5" s="49" t="s">
        <v>209</v>
      </c>
      <c r="D5" s="49" t="s">
        <v>210</v>
      </c>
      <c r="E5" s="49" t="s">
        <v>211</v>
      </c>
      <c r="F5" s="49" t="s">
        <v>212</v>
      </c>
      <c r="G5" s="49" t="s">
        <v>213</v>
      </c>
      <c r="H5" s="49" t="s">
        <v>214</v>
      </c>
      <c r="I5" s="66" t="s">
        <v>215</v>
      </c>
      <c r="J5" s="67"/>
      <c r="K5" s="67"/>
      <c r="L5" s="10"/>
      <c r="M5" s="10"/>
      <c r="N5" s="10"/>
      <c r="O5" s="10"/>
      <c r="P5" s="10"/>
      <c r="Q5" s="10"/>
      <c r="R5" s="10"/>
      <c r="S5" s="10"/>
    </row>
    <row r="6" spans="1:46" s="1" customFormat="1" ht="33" customHeight="1">
      <c r="A6" s="28" t="s">
        <v>216</v>
      </c>
      <c r="B6" s="34"/>
      <c r="C6" s="429" t="s">
        <v>376</v>
      </c>
      <c r="D6" s="35"/>
      <c r="E6" s="10"/>
      <c r="F6" s="10"/>
      <c r="G6" s="10"/>
      <c r="H6" s="10"/>
      <c r="I6" s="35"/>
      <c r="J6" s="10"/>
      <c r="K6" s="35"/>
      <c r="L6" s="10"/>
      <c r="M6" s="35"/>
      <c r="N6" s="35"/>
      <c r="O6" s="10"/>
    </row>
    <row r="7" spans="1:46" s="1" customFormat="1" ht="33" customHeight="1">
      <c r="A7" s="28"/>
      <c r="B7" s="34"/>
      <c r="C7" s="429"/>
      <c r="D7" s="35"/>
      <c r="E7" s="10"/>
      <c r="F7" s="10"/>
      <c r="G7" s="10"/>
      <c r="H7" s="10"/>
      <c r="I7" s="35"/>
      <c r="J7" s="10"/>
      <c r="K7" s="35"/>
      <c r="L7" s="10"/>
      <c r="M7" s="35"/>
      <c r="N7" s="35"/>
      <c r="O7" s="10"/>
    </row>
    <row r="8" spans="1:46" s="4" customFormat="1" ht="16">
      <c r="A8" s="24" t="s">
        <v>377</v>
      </c>
      <c r="B8" s="38"/>
      <c r="C8" s="38"/>
      <c r="D8" s="38"/>
      <c r="E8" s="38"/>
      <c r="F8" s="38"/>
      <c r="G8" s="38"/>
      <c r="H8" s="38"/>
      <c r="I8" s="38"/>
      <c r="J8" s="38"/>
      <c r="K8" s="35"/>
      <c r="L8" s="10"/>
      <c r="M8" s="35"/>
      <c r="N8" s="35"/>
      <c r="O8" s="10"/>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s="1" customFormat="1" ht="17" thickBot="1">
      <c r="A9" s="35"/>
      <c r="B9" s="35"/>
      <c r="C9" s="10"/>
      <c r="D9" s="35"/>
      <c r="E9" s="10"/>
      <c r="F9" s="10"/>
      <c r="G9" s="10"/>
      <c r="H9" s="10"/>
      <c r="I9" s="35"/>
      <c r="J9" s="10"/>
      <c r="K9" s="35"/>
      <c r="L9" s="10"/>
      <c r="M9" s="35"/>
      <c r="N9" s="35"/>
      <c r="O9" s="10"/>
    </row>
    <row r="10" spans="1:46" s="1" customFormat="1" ht="17" thickBot="1">
      <c r="A10" s="29" t="s">
        <v>377</v>
      </c>
      <c r="B10" s="29"/>
      <c r="C10" s="53"/>
      <c r="D10" s="53"/>
      <c r="E10" s="53"/>
      <c r="F10" s="53"/>
      <c r="G10" s="53"/>
      <c r="H10" s="53"/>
      <c r="I10" s="35" t="s">
        <v>120</v>
      </c>
      <c r="J10" s="33"/>
      <c r="K10" s="55"/>
      <c r="L10" s="41"/>
      <c r="M10" s="35"/>
      <c r="N10" s="12"/>
      <c r="O10" s="10"/>
    </row>
    <row r="11" spans="1:46" s="1" customFormat="1" ht="17" thickBot="1">
      <c r="A11" s="34"/>
      <c r="B11" s="34"/>
      <c r="C11" s="10"/>
      <c r="D11" s="10"/>
      <c r="E11" s="10"/>
      <c r="F11" s="10"/>
      <c r="G11" s="10"/>
      <c r="H11" s="10"/>
      <c r="I11" s="35"/>
      <c r="J11" s="33"/>
      <c r="K11" s="55"/>
      <c r="L11" s="10"/>
      <c r="M11" s="35"/>
      <c r="N11" s="10"/>
      <c r="O11" s="10"/>
    </row>
    <row r="12" spans="1:46" s="1" customFormat="1" ht="17" thickBot="1">
      <c r="A12" s="29" t="s">
        <v>378</v>
      </c>
      <c r="B12" s="29"/>
      <c r="C12" s="53"/>
      <c r="D12" s="53"/>
      <c r="E12" s="53"/>
      <c r="F12" s="53"/>
      <c r="G12" s="53"/>
      <c r="H12" s="53"/>
      <c r="I12" s="35"/>
      <c r="J12" s="33"/>
      <c r="K12" s="55"/>
      <c r="L12" s="10"/>
      <c r="M12" s="35"/>
      <c r="N12" s="10"/>
      <c r="O12" s="10"/>
      <c r="P12" s="3"/>
      <c r="Q12" s="3"/>
    </row>
    <row r="13" spans="1:46" s="1" customFormat="1" ht="16">
      <c r="A13" s="34"/>
      <c r="B13" s="34"/>
      <c r="C13" s="10"/>
      <c r="D13" s="10"/>
      <c r="E13" s="10"/>
      <c r="F13" s="10"/>
      <c r="G13" s="10"/>
      <c r="H13" s="10"/>
      <c r="I13" s="35"/>
      <c r="J13" s="33"/>
      <c r="K13" s="55"/>
      <c r="L13" s="10"/>
      <c r="M13" s="35"/>
      <c r="N13" s="10"/>
      <c r="O13" s="10"/>
      <c r="P13" s="3"/>
      <c r="Q13" s="3"/>
    </row>
    <row r="14" spans="1:46" s="4" customFormat="1" ht="16">
      <c r="A14" s="24" t="s">
        <v>379</v>
      </c>
      <c r="B14" s="38"/>
      <c r="C14" s="38"/>
      <c r="D14" s="38"/>
      <c r="E14" s="38"/>
      <c r="F14" s="38"/>
      <c r="G14" s="38"/>
      <c r="H14" s="38"/>
      <c r="I14" s="38"/>
      <c r="J14" s="38"/>
      <c r="K14" s="35"/>
      <c r="L14" s="10"/>
      <c r="M14" s="35"/>
      <c r="N14" s="35"/>
      <c r="O14" s="10"/>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row>
    <row r="15" spans="1:46" s="1" customFormat="1" ht="17" thickBot="1">
      <c r="A15" s="35"/>
      <c r="B15" s="35"/>
      <c r="C15" s="10"/>
      <c r="D15" s="35"/>
      <c r="E15" s="10"/>
      <c r="F15" s="10"/>
      <c r="G15" s="10"/>
      <c r="H15" s="10"/>
      <c r="I15" s="35"/>
      <c r="J15" s="10"/>
      <c r="K15" s="35"/>
      <c r="L15" s="10"/>
      <c r="M15" s="35"/>
      <c r="N15" s="35"/>
      <c r="O15" s="10"/>
    </row>
    <row r="16" spans="1:46" s="1" customFormat="1" ht="17" thickBot="1">
      <c r="A16" s="29" t="s">
        <v>379</v>
      </c>
      <c r="B16" s="29"/>
      <c r="C16" s="53"/>
      <c r="D16" s="53"/>
      <c r="E16" s="53"/>
      <c r="F16" s="53"/>
      <c r="G16" s="53"/>
      <c r="H16" s="53"/>
      <c r="I16" s="35" t="s">
        <v>120</v>
      </c>
      <c r="J16" s="33"/>
      <c r="K16" s="55"/>
      <c r="L16" s="41"/>
      <c r="M16" s="35"/>
      <c r="N16" s="12"/>
      <c r="O16" s="10"/>
    </row>
    <row r="17" spans="1:46" s="1" customFormat="1" ht="17" thickBot="1">
      <c r="A17" s="34"/>
      <c r="B17" s="34"/>
      <c r="C17" s="10"/>
      <c r="D17" s="10"/>
      <c r="E17" s="10"/>
      <c r="F17" s="10"/>
      <c r="G17" s="10"/>
      <c r="H17" s="10"/>
      <c r="I17" s="35"/>
      <c r="J17" s="33"/>
      <c r="K17" s="55"/>
      <c r="L17" s="10"/>
      <c r="M17" s="35"/>
      <c r="N17" s="10"/>
      <c r="O17" s="10"/>
    </row>
    <row r="18" spans="1:46" s="1" customFormat="1" ht="17" thickBot="1">
      <c r="A18" s="29" t="s">
        <v>378</v>
      </c>
      <c r="B18" s="29"/>
      <c r="C18" s="53"/>
      <c r="D18" s="53"/>
      <c r="E18" s="53"/>
      <c r="F18" s="53"/>
      <c r="G18" s="53"/>
      <c r="H18" s="53"/>
      <c r="I18" s="35"/>
      <c r="J18" s="33"/>
      <c r="K18" s="55"/>
      <c r="L18" s="10"/>
      <c r="M18" s="35"/>
      <c r="N18" s="10"/>
      <c r="O18" s="10"/>
      <c r="P18" s="3"/>
      <c r="Q18" s="3"/>
    </row>
    <row r="19" spans="1:46" s="1" customFormat="1" ht="16">
      <c r="A19" s="34"/>
      <c r="B19" s="34"/>
      <c r="C19" s="10"/>
      <c r="D19" s="10"/>
      <c r="E19" s="10"/>
      <c r="F19" s="10"/>
      <c r="G19" s="10"/>
      <c r="H19" s="10"/>
      <c r="I19" s="35"/>
      <c r="J19" s="33"/>
      <c r="K19" s="55"/>
      <c r="L19" s="10"/>
      <c r="M19" s="35"/>
      <c r="N19" s="10"/>
      <c r="O19" s="10"/>
      <c r="P19" s="3"/>
      <c r="Q19" s="3"/>
    </row>
    <row r="20" spans="1:46" s="4" customFormat="1" ht="16">
      <c r="A20" s="24" t="s">
        <v>380</v>
      </c>
      <c r="B20" s="38"/>
      <c r="C20" s="38"/>
      <c r="D20" s="38"/>
      <c r="E20" s="38"/>
      <c r="F20" s="38"/>
      <c r="G20" s="38"/>
      <c r="H20" s="38"/>
      <c r="I20" s="38"/>
      <c r="J20" s="38"/>
      <c r="K20" s="35"/>
      <c r="L20" s="10"/>
      <c r="M20" s="35"/>
      <c r="N20" s="35"/>
      <c r="O20" s="10"/>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row>
    <row r="21" spans="1:46" s="1" customFormat="1" ht="17" thickBot="1">
      <c r="A21" s="35"/>
      <c r="B21" s="35"/>
      <c r="C21" s="10"/>
      <c r="D21" s="35"/>
      <c r="E21" s="10"/>
      <c r="F21" s="10"/>
      <c r="G21" s="10"/>
      <c r="H21" s="10"/>
      <c r="I21" s="35"/>
      <c r="J21" s="10"/>
      <c r="K21" s="35"/>
      <c r="L21" s="10"/>
      <c r="M21" s="35"/>
      <c r="N21" s="35"/>
      <c r="O21" s="10"/>
    </row>
    <row r="22" spans="1:46" s="1" customFormat="1" ht="17" thickBot="1">
      <c r="A22" s="29" t="s">
        <v>380</v>
      </c>
      <c r="B22" s="29"/>
      <c r="C22" s="53"/>
      <c r="D22" s="53"/>
      <c r="E22" s="53"/>
      <c r="F22" s="53"/>
      <c r="G22" s="53"/>
      <c r="H22" s="53"/>
      <c r="I22" s="35" t="s">
        <v>120</v>
      </c>
      <c r="J22" s="33"/>
      <c r="K22" s="55"/>
      <c r="L22" s="41"/>
      <c r="M22" s="35"/>
      <c r="N22" s="12"/>
      <c r="O22" s="10"/>
    </row>
    <row r="23" spans="1:46" s="1" customFormat="1" ht="17" thickBot="1">
      <c r="A23" s="34"/>
      <c r="B23" s="34"/>
      <c r="C23" s="10"/>
      <c r="D23" s="10"/>
      <c r="E23" s="10"/>
      <c r="F23" s="10"/>
      <c r="G23" s="10"/>
      <c r="H23" s="10"/>
      <c r="I23" s="35"/>
      <c r="J23" s="33"/>
      <c r="K23" s="55"/>
      <c r="L23" s="10"/>
      <c r="M23" s="35"/>
      <c r="N23" s="10"/>
      <c r="O23" s="10"/>
    </row>
    <row r="24" spans="1:46" s="1" customFormat="1" ht="17" thickBot="1">
      <c r="A24" s="29" t="s">
        <v>378</v>
      </c>
      <c r="B24" s="29"/>
      <c r="C24" s="53"/>
      <c r="D24" s="53"/>
      <c r="E24" s="53"/>
      <c r="F24" s="53"/>
      <c r="G24" s="53"/>
      <c r="H24" s="53"/>
      <c r="I24" s="35"/>
      <c r="J24" s="33"/>
      <c r="K24" s="55"/>
      <c r="L24" s="10"/>
      <c r="M24" s="35"/>
      <c r="N24" s="10"/>
      <c r="O24" s="10"/>
      <c r="P24" s="3"/>
      <c r="Q24" s="3"/>
    </row>
    <row r="25" spans="1:46" s="1" customFormat="1" ht="16">
      <c r="A25" s="34"/>
      <c r="B25" s="34"/>
      <c r="C25" s="10"/>
      <c r="D25" s="10"/>
      <c r="E25" s="10"/>
      <c r="F25" s="10"/>
      <c r="G25" s="10"/>
      <c r="H25" s="10"/>
      <c r="I25" s="35"/>
      <c r="J25" s="33"/>
      <c r="K25" s="55"/>
      <c r="L25" s="10"/>
      <c r="M25" s="35"/>
      <c r="N25" s="10"/>
      <c r="O25" s="10"/>
      <c r="P25" s="3"/>
      <c r="Q25" s="3"/>
    </row>
    <row r="26" spans="1:46" s="4" customFormat="1" ht="16">
      <c r="A26" s="24" t="s">
        <v>381</v>
      </c>
      <c r="B26" s="38"/>
      <c r="C26" s="38"/>
      <c r="D26" s="38"/>
      <c r="E26" s="38"/>
      <c r="F26" s="38"/>
      <c r="G26" s="38"/>
      <c r="H26" s="38"/>
      <c r="I26" s="38"/>
      <c r="J26" s="38"/>
      <c r="K26" s="35"/>
      <c r="L26" s="10"/>
      <c r="M26" s="35"/>
      <c r="N26" s="35"/>
      <c r="O26" s="10"/>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s="1" customFormat="1" ht="17" thickBot="1">
      <c r="A27" s="35"/>
      <c r="B27" s="35"/>
      <c r="C27" s="10"/>
      <c r="D27" s="35"/>
      <c r="E27" s="10"/>
      <c r="F27" s="10"/>
      <c r="G27" s="10"/>
      <c r="H27" s="10"/>
      <c r="I27" s="35"/>
      <c r="J27" s="10"/>
      <c r="K27" s="35"/>
      <c r="L27" s="10"/>
      <c r="M27" s="35"/>
      <c r="N27" s="35"/>
      <c r="O27" s="10"/>
    </row>
    <row r="28" spans="1:46" s="1" customFormat="1" ht="17" thickBot="1">
      <c r="A28" s="29" t="s">
        <v>381</v>
      </c>
      <c r="B28" s="29"/>
      <c r="C28" s="53"/>
      <c r="D28" s="53"/>
      <c r="E28" s="53"/>
      <c r="F28" s="53"/>
      <c r="G28" s="53"/>
      <c r="H28" s="53"/>
      <c r="I28" s="35" t="s">
        <v>120</v>
      </c>
      <c r="J28" s="33"/>
      <c r="K28" s="55"/>
      <c r="L28" s="41"/>
      <c r="M28" s="35"/>
      <c r="N28" s="12"/>
      <c r="O28" s="10"/>
    </row>
    <row r="29" spans="1:46" s="1" customFormat="1" ht="17" thickBot="1">
      <c r="A29" s="34"/>
      <c r="B29" s="34"/>
      <c r="C29" s="10"/>
      <c r="D29" s="10"/>
      <c r="E29" s="10"/>
      <c r="F29" s="10"/>
      <c r="G29" s="10"/>
      <c r="H29" s="10"/>
      <c r="I29" s="35"/>
      <c r="J29" s="33"/>
      <c r="K29" s="55"/>
      <c r="L29" s="10"/>
      <c r="M29" s="35"/>
      <c r="N29" s="10"/>
      <c r="O29" s="10"/>
    </row>
    <row r="30" spans="1:46" s="1" customFormat="1" ht="17" thickBot="1">
      <c r="A30" s="29" t="s">
        <v>378</v>
      </c>
      <c r="B30" s="29"/>
      <c r="C30" s="53"/>
      <c r="D30" s="53"/>
      <c r="E30" s="53"/>
      <c r="F30" s="53"/>
      <c r="G30" s="53"/>
      <c r="H30" s="53"/>
      <c r="I30" s="35"/>
      <c r="J30" s="33"/>
      <c r="K30" s="55"/>
      <c r="L30" s="10"/>
      <c r="M30" s="35"/>
      <c r="N30" s="10"/>
      <c r="O30" s="10"/>
      <c r="P30" s="3"/>
      <c r="Q30" s="3"/>
    </row>
    <row r="31" spans="1:46" s="1" customFormat="1" ht="16">
      <c r="A31" s="34"/>
      <c r="B31" s="34"/>
      <c r="C31" s="10"/>
      <c r="D31" s="10"/>
      <c r="E31" s="10"/>
      <c r="F31" s="10"/>
      <c r="G31" s="10"/>
      <c r="H31" s="10"/>
      <c r="I31" s="35"/>
      <c r="J31" s="33"/>
      <c r="K31" s="55"/>
      <c r="L31" s="10"/>
      <c r="M31" s="35"/>
      <c r="N31" s="10"/>
      <c r="O31" s="10"/>
      <c r="P31" s="3"/>
      <c r="Q31" s="3"/>
    </row>
    <row r="33" spans="1:46" s="4" customFormat="1" ht="16">
      <c r="A33" s="24" t="s">
        <v>382</v>
      </c>
      <c r="B33" s="38"/>
      <c r="C33" s="38"/>
      <c r="D33" s="38"/>
      <c r="E33" s="38"/>
      <c r="F33" s="38"/>
      <c r="G33" s="38"/>
      <c r="H33" s="38"/>
      <c r="I33" s="38"/>
      <c r="J33" s="38"/>
      <c r="K33" s="35"/>
      <c r="L33" s="10"/>
      <c r="M33" s="35"/>
      <c r="N33" s="35"/>
      <c r="O33" s="10"/>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row>
    <row r="34" spans="1:46" s="1" customFormat="1" ht="17" thickBot="1">
      <c r="A34" s="35"/>
      <c r="B34" s="35"/>
      <c r="C34" s="10"/>
      <c r="D34" s="35"/>
      <c r="E34" s="10"/>
      <c r="F34" s="10"/>
      <c r="G34" s="10"/>
      <c r="H34" s="10"/>
      <c r="I34" s="35"/>
      <c r="J34" s="10"/>
      <c r="K34" s="35"/>
      <c r="L34" s="10"/>
      <c r="M34" s="35"/>
      <c r="N34" s="35"/>
      <c r="O34" s="10"/>
    </row>
    <row r="35" spans="1:46" s="1" customFormat="1" ht="17" thickBot="1">
      <c r="A35" s="29" t="s">
        <v>382</v>
      </c>
      <c r="B35" s="29"/>
      <c r="C35" s="53"/>
      <c r="D35" s="53"/>
      <c r="E35" s="53"/>
      <c r="F35" s="53"/>
      <c r="G35" s="53"/>
      <c r="H35" s="53"/>
      <c r="I35" s="35" t="s">
        <v>120</v>
      </c>
      <c r="J35" s="33"/>
      <c r="K35" s="55"/>
      <c r="L35" s="41"/>
      <c r="M35" s="35"/>
      <c r="N35" s="12"/>
      <c r="O35" s="10"/>
    </row>
    <row r="36" spans="1:46" s="1" customFormat="1" ht="17" thickBot="1">
      <c r="A36" s="34"/>
      <c r="B36" s="34"/>
      <c r="C36" s="10"/>
      <c r="D36" s="10"/>
      <c r="E36" s="10"/>
      <c r="F36" s="10"/>
      <c r="G36" s="10"/>
      <c r="H36" s="10"/>
      <c r="I36" s="35"/>
      <c r="J36" s="33"/>
      <c r="K36" s="55"/>
      <c r="L36" s="10"/>
      <c r="M36" s="35"/>
      <c r="N36" s="10"/>
      <c r="O36" s="10"/>
    </row>
    <row r="37" spans="1:46" s="1" customFormat="1" ht="17" thickBot="1">
      <c r="A37" s="29" t="s">
        <v>378</v>
      </c>
      <c r="B37" s="29"/>
      <c r="C37" s="53"/>
      <c r="D37" s="53"/>
      <c r="E37" s="53"/>
      <c r="F37" s="53"/>
      <c r="G37" s="53"/>
      <c r="H37" s="53"/>
      <c r="I37" s="35"/>
      <c r="J37" s="33"/>
      <c r="K37" s="55"/>
      <c r="L37" s="10"/>
      <c r="M37" s="35"/>
      <c r="N37" s="10"/>
      <c r="O37" s="10"/>
      <c r="P37" s="3"/>
      <c r="Q37" s="3"/>
    </row>
    <row r="38" spans="1:46" s="1" customFormat="1" ht="16">
      <c r="A38" s="34"/>
      <c r="B38" s="34"/>
      <c r="C38" s="10"/>
      <c r="D38" s="10"/>
      <c r="E38" s="10"/>
      <c r="F38" s="10"/>
      <c r="G38" s="10"/>
      <c r="H38" s="10"/>
      <c r="I38" s="35"/>
      <c r="J38" s="33"/>
      <c r="K38" s="55"/>
      <c r="L38" s="10"/>
      <c r="M38" s="35"/>
      <c r="N38" s="10"/>
      <c r="O38" s="10"/>
      <c r="P38" s="3"/>
      <c r="Q38" s="3"/>
    </row>
    <row r="40" spans="1:46" s="4" customFormat="1" ht="16">
      <c r="A40" s="24" t="s">
        <v>383</v>
      </c>
      <c r="B40" s="38"/>
      <c r="C40" s="38"/>
      <c r="D40" s="38"/>
      <c r="E40" s="38"/>
      <c r="F40" s="38"/>
      <c r="G40" s="38"/>
      <c r="H40" s="38"/>
      <c r="I40" s="38"/>
      <c r="J40" s="38"/>
      <c r="K40" s="35"/>
      <c r="L40" s="10"/>
      <c r="M40" s="35"/>
      <c r="N40" s="35"/>
      <c r="O40" s="10"/>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row>
    <row r="41" spans="1:46" s="1" customFormat="1" ht="17" thickBot="1">
      <c r="A41" s="35"/>
      <c r="B41" s="35"/>
      <c r="C41" s="10"/>
      <c r="D41" s="35"/>
      <c r="E41" s="10"/>
      <c r="F41" s="10"/>
      <c r="G41" s="10"/>
      <c r="H41" s="10"/>
      <c r="I41" s="35"/>
      <c r="J41" s="10"/>
      <c r="K41" s="35"/>
      <c r="L41" s="10"/>
      <c r="M41" s="35"/>
      <c r="N41" s="35"/>
      <c r="O41" s="10"/>
    </row>
    <row r="42" spans="1:46" s="1" customFormat="1" ht="17" thickBot="1">
      <c r="A42" s="29" t="s">
        <v>383</v>
      </c>
      <c r="B42" s="29"/>
      <c r="C42" s="53"/>
      <c r="D42" s="53"/>
      <c r="E42" s="53"/>
      <c r="F42" s="53"/>
      <c r="G42" s="53"/>
      <c r="H42" s="53"/>
      <c r="I42" s="35" t="s">
        <v>120</v>
      </c>
      <c r="J42" s="33"/>
      <c r="K42" s="55"/>
      <c r="L42" s="41"/>
      <c r="M42" s="35"/>
      <c r="N42" s="12"/>
      <c r="O42" s="10"/>
    </row>
    <row r="43" spans="1:46" s="1" customFormat="1" ht="17" thickBot="1">
      <c r="A43" s="34"/>
      <c r="B43" s="34"/>
      <c r="C43" s="10"/>
      <c r="D43" s="10"/>
      <c r="E43" s="10"/>
      <c r="F43" s="10"/>
      <c r="G43" s="10"/>
      <c r="H43" s="10"/>
      <c r="I43" s="35"/>
      <c r="J43" s="33"/>
      <c r="K43" s="55"/>
      <c r="L43" s="10"/>
      <c r="M43" s="35"/>
      <c r="N43" s="10"/>
      <c r="O43" s="10"/>
    </row>
    <row r="44" spans="1:46" s="1" customFormat="1" ht="17" thickBot="1">
      <c r="A44" s="29" t="s">
        <v>378</v>
      </c>
      <c r="B44" s="29"/>
      <c r="C44" s="53"/>
      <c r="D44" s="53"/>
      <c r="E44" s="53"/>
      <c r="F44" s="53"/>
      <c r="G44" s="53"/>
      <c r="H44" s="53"/>
      <c r="I44" s="35"/>
      <c r="J44" s="33"/>
      <c r="K44" s="55"/>
      <c r="L44" s="10"/>
      <c r="M44" s="35"/>
      <c r="N44" s="10"/>
      <c r="O44" s="10"/>
      <c r="P44" s="3"/>
      <c r="Q44" s="3"/>
    </row>
    <row r="45" spans="1:46" s="1" customFormat="1" ht="16">
      <c r="A45" s="34"/>
      <c r="B45" s="34"/>
      <c r="C45" s="10"/>
      <c r="D45" s="10"/>
      <c r="E45" s="10"/>
      <c r="F45" s="10"/>
      <c r="G45" s="10"/>
      <c r="H45" s="10"/>
      <c r="I45" s="35"/>
      <c r="J45" s="33"/>
      <c r="K45" s="55"/>
      <c r="L45" s="10"/>
      <c r="M45" s="35"/>
      <c r="N45" s="10"/>
      <c r="O45" s="10"/>
      <c r="P45" s="3"/>
      <c r="Q45" s="3"/>
    </row>
    <row r="48" spans="1:46" s="4" customFormat="1" ht="16">
      <c r="A48" s="24" t="s">
        <v>384</v>
      </c>
      <c r="B48" s="38"/>
      <c r="C48" s="38"/>
      <c r="D48" s="38"/>
      <c r="E48" s="38"/>
      <c r="F48" s="38"/>
      <c r="G48" s="38"/>
      <c r="H48" s="38"/>
      <c r="I48" s="38"/>
      <c r="J48" s="38"/>
      <c r="K48" s="35"/>
      <c r="L48" s="10"/>
      <c r="M48" s="35"/>
      <c r="N48" s="35"/>
      <c r="O48" s="10"/>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row>
    <row r="49" spans="1:17" s="1" customFormat="1" ht="17" thickBot="1">
      <c r="A49" s="35"/>
      <c r="B49" s="35"/>
      <c r="C49" s="10"/>
      <c r="D49" s="35"/>
      <c r="E49" s="10"/>
      <c r="F49" s="10"/>
      <c r="G49" s="10"/>
      <c r="H49" s="10"/>
      <c r="I49" s="35"/>
      <c r="J49" s="10"/>
      <c r="K49" s="35"/>
      <c r="L49" s="10"/>
      <c r="M49" s="35"/>
      <c r="N49" s="35"/>
      <c r="O49" s="10"/>
    </row>
    <row r="50" spans="1:17" s="1" customFormat="1" ht="17" thickBot="1">
      <c r="A50" s="29" t="s">
        <v>385</v>
      </c>
      <c r="B50" s="29"/>
      <c r="C50" s="53"/>
      <c r="D50" s="53"/>
      <c r="E50" s="53"/>
      <c r="F50" s="53"/>
      <c r="G50" s="53"/>
      <c r="H50" s="53"/>
      <c r="I50" s="35"/>
      <c r="J50" s="33"/>
      <c r="K50" s="55"/>
      <c r="L50" s="41"/>
      <c r="M50" s="35"/>
      <c r="N50" s="12"/>
      <c r="O50" s="10"/>
    </row>
    <row r="51" spans="1:17" s="1" customFormat="1" ht="17" thickBot="1">
      <c r="A51" s="34"/>
      <c r="B51" s="34"/>
      <c r="C51" s="10"/>
      <c r="D51" s="10"/>
      <c r="E51" s="10"/>
      <c r="F51" s="10"/>
      <c r="G51" s="10"/>
      <c r="H51" s="10"/>
      <c r="I51" s="35"/>
      <c r="J51" s="33"/>
      <c r="K51" s="55"/>
      <c r="L51" s="10"/>
      <c r="M51" s="35"/>
      <c r="N51" s="10"/>
      <c r="O51" s="10"/>
    </row>
    <row r="52" spans="1:17" s="1" customFormat="1" ht="17" thickBot="1">
      <c r="A52" s="29" t="s">
        <v>378</v>
      </c>
      <c r="B52" s="29"/>
      <c r="C52" s="53"/>
      <c r="D52" s="53"/>
      <c r="E52" s="53"/>
      <c r="F52" s="53"/>
      <c r="G52" s="53"/>
      <c r="H52" s="53"/>
      <c r="I52" s="35"/>
      <c r="J52" s="33"/>
      <c r="K52" s="55"/>
      <c r="L52" s="10"/>
      <c r="M52" s="35"/>
      <c r="N52" s="10"/>
      <c r="O52" s="10"/>
      <c r="P52" s="3"/>
      <c r="Q52" s="3"/>
    </row>
    <row r="53" spans="1:17" s="1" customFormat="1" ht="17" thickBot="1">
      <c r="A53" s="34"/>
      <c r="B53" s="34"/>
      <c r="C53" s="10"/>
      <c r="D53" s="10"/>
      <c r="E53" s="10"/>
      <c r="F53" s="10"/>
      <c r="G53" s="10"/>
      <c r="H53" s="10"/>
      <c r="I53" s="35"/>
      <c r="J53" s="33"/>
      <c r="K53" s="55"/>
      <c r="L53" s="10"/>
      <c r="M53" s="35"/>
      <c r="N53" s="10"/>
      <c r="O53" s="10"/>
      <c r="P53" s="3"/>
      <c r="Q53" s="3"/>
    </row>
    <row r="54" spans="1:17" s="1" customFormat="1" ht="17" thickBot="1">
      <c r="A54" s="29" t="s">
        <v>386</v>
      </c>
      <c r="B54" s="29"/>
      <c r="C54" s="53"/>
      <c r="D54" s="53"/>
      <c r="E54" s="53"/>
      <c r="F54" s="53"/>
      <c r="G54" s="53"/>
      <c r="H54" s="53"/>
      <c r="I54" s="35"/>
      <c r="J54" s="33"/>
      <c r="K54" s="55"/>
      <c r="L54" s="10"/>
      <c r="M54" s="35"/>
      <c r="N54" s="10"/>
      <c r="O54" s="10"/>
      <c r="P54" s="3"/>
      <c r="Q54" s="3"/>
    </row>
    <row r="58" spans="1:17" ht="17" thickBot="1">
      <c r="A58" s="38" t="s">
        <v>254</v>
      </c>
      <c r="B58" s="38"/>
      <c r="C58" s="38"/>
      <c r="D58" s="38"/>
      <c r="E58" s="38"/>
      <c r="F58" s="38"/>
      <c r="G58" s="38"/>
      <c r="H58" s="38"/>
      <c r="I58" s="38"/>
    </row>
    <row r="59" spans="1:17" ht="17" thickBot="1">
      <c r="A59" s="275" t="s">
        <v>387</v>
      </c>
      <c r="B59" s="35"/>
      <c r="C59" s="54"/>
      <c r="D59" s="54"/>
      <c r="E59" s="54"/>
      <c r="F59" s="54"/>
      <c r="G59" s="433"/>
      <c r="H59" s="433"/>
    </row>
    <row r="63" spans="1:17" ht="16">
      <c r="A63" s="38" t="s">
        <v>256</v>
      </c>
    </row>
  </sheetData>
  <mergeCells count="1">
    <mergeCell ref="A1:O1"/>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A219-2FD2-624C-8CCA-EF3F7E4A8E74}">
  <sheetPr>
    <tabColor rgb="FF8CC63E"/>
  </sheetPr>
  <dimension ref="A1:S34"/>
  <sheetViews>
    <sheetView workbookViewId="0">
      <selection activeCell="O11" sqref="O11"/>
    </sheetView>
  </sheetViews>
  <sheetFormatPr baseColWidth="10" defaultColWidth="10.83203125" defaultRowHeight="14"/>
  <cols>
    <col min="10" max="10" width="23" customWidth="1"/>
  </cols>
  <sheetData>
    <row r="1" spans="1:19" ht="21">
      <c r="A1" s="482" t="s">
        <v>149</v>
      </c>
      <c r="B1" s="483"/>
      <c r="C1" s="483"/>
      <c r="D1" s="483"/>
      <c r="E1" s="483"/>
      <c r="F1" s="483"/>
      <c r="G1" s="483"/>
      <c r="H1" s="483"/>
      <c r="I1" s="483"/>
      <c r="J1" s="483"/>
      <c r="K1" s="483"/>
      <c r="L1" s="483"/>
      <c r="M1" s="483"/>
      <c r="N1" s="483"/>
      <c r="O1" s="483"/>
      <c r="P1" s="483"/>
      <c r="Q1" s="483"/>
      <c r="R1" s="483"/>
      <c r="S1" s="483"/>
    </row>
    <row r="2" spans="1:19" ht="17" thickBot="1">
      <c r="A2" s="31"/>
      <c r="B2" s="31"/>
      <c r="C2" s="27" t="s">
        <v>206</v>
      </c>
      <c r="D2" s="31"/>
      <c r="E2" s="31"/>
      <c r="F2" s="31"/>
      <c r="G2" s="31"/>
      <c r="H2" s="31"/>
      <c r="I2" s="10"/>
      <c r="J2" s="10"/>
      <c r="K2" s="10"/>
      <c r="L2" s="10"/>
      <c r="M2" s="10"/>
      <c r="N2" s="10"/>
      <c r="O2" s="10"/>
      <c r="P2" s="10"/>
      <c r="Q2" s="10"/>
      <c r="R2" s="10"/>
      <c r="S2" s="10"/>
    </row>
    <row r="3" spans="1:19" ht="17" thickBot="1">
      <c r="A3" s="34" t="s">
        <v>275</v>
      </c>
      <c r="B3" s="34"/>
      <c r="C3" s="49" t="s">
        <v>209</v>
      </c>
      <c r="D3" s="49" t="s">
        <v>210</v>
      </c>
      <c r="E3" s="49" t="s">
        <v>211</v>
      </c>
      <c r="F3" s="49" t="s">
        <v>212</v>
      </c>
      <c r="G3" s="49" t="s">
        <v>213</v>
      </c>
      <c r="H3" s="49" t="s">
        <v>214</v>
      </c>
      <c r="I3" s="65" t="s">
        <v>215</v>
      </c>
      <c r="J3" s="65"/>
      <c r="K3" s="18"/>
      <c r="L3" s="10"/>
      <c r="M3" s="10"/>
      <c r="N3" s="10"/>
      <c r="O3" s="10"/>
      <c r="P3" s="10"/>
      <c r="Q3" s="10"/>
      <c r="R3" s="10"/>
      <c r="S3" s="10"/>
    </row>
    <row r="4" spans="1:19" ht="16">
      <c r="A4" s="28" t="s">
        <v>216</v>
      </c>
      <c r="B4" s="34"/>
      <c r="C4" s="429" t="s">
        <v>217</v>
      </c>
      <c r="D4" s="429"/>
      <c r="E4" s="429"/>
      <c r="F4" s="429"/>
      <c r="G4" s="429"/>
      <c r="H4" s="429"/>
      <c r="I4" s="65"/>
      <c r="J4" s="65"/>
      <c r="K4" s="18"/>
      <c r="L4" s="10"/>
      <c r="M4" s="10"/>
      <c r="N4" s="10"/>
      <c r="O4" s="10"/>
      <c r="P4" s="10"/>
      <c r="Q4" s="10"/>
      <c r="R4" s="10"/>
      <c r="S4" s="10"/>
    </row>
    <row r="5" spans="1:19" ht="16">
      <c r="A5" s="28"/>
      <c r="B5" s="34"/>
      <c r="C5" s="429"/>
      <c r="D5" s="429"/>
      <c r="E5" s="429"/>
      <c r="F5" s="429"/>
      <c r="G5" s="429"/>
      <c r="H5" s="429"/>
      <c r="I5" s="65"/>
      <c r="J5" s="65"/>
      <c r="K5" s="18"/>
      <c r="L5" s="10"/>
      <c r="M5" s="10"/>
      <c r="N5" s="10"/>
      <c r="O5" s="10"/>
      <c r="P5" s="10"/>
      <c r="Q5" s="10"/>
      <c r="R5" s="10"/>
      <c r="S5" s="10"/>
    </row>
    <row r="6" spans="1:19" ht="17" thickBot="1">
      <c r="A6" s="34"/>
      <c r="B6" s="34"/>
      <c r="C6" s="43" t="s">
        <v>219</v>
      </c>
      <c r="D6" s="43" t="s">
        <v>219</v>
      </c>
      <c r="E6" s="43" t="s">
        <v>219</v>
      </c>
      <c r="F6" s="43" t="s">
        <v>219</v>
      </c>
      <c r="G6" s="43" t="s">
        <v>219</v>
      </c>
      <c r="H6" s="43"/>
      <c r="I6" s="10"/>
      <c r="J6" s="10"/>
      <c r="K6" s="18"/>
      <c r="L6" s="10"/>
      <c r="M6" s="10"/>
      <c r="N6" s="10"/>
      <c r="O6" s="10"/>
      <c r="P6" s="10"/>
      <c r="Q6" s="10"/>
      <c r="R6" s="10"/>
      <c r="S6" s="10"/>
    </row>
    <row r="7" spans="1:19" ht="17" thickBot="1">
      <c r="A7" s="275" t="s">
        <v>388</v>
      </c>
      <c r="B7" s="34"/>
      <c r="C7" s="53"/>
      <c r="D7" s="53"/>
      <c r="E7" s="53"/>
      <c r="F7" s="53"/>
      <c r="G7" s="53"/>
      <c r="H7" s="32"/>
      <c r="I7" s="33" t="s">
        <v>389</v>
      </c>
      <c r="J7" s="47"/>
      <c r="K7" s="18"/>
      <c r="L7" s="10"/>
      <c r="M7" s="10"/>
      <c r="N7" s="10"/>
      <c r="O7" s="10"/>
      <c r="P7" s="10"/>
      <c r="Q7" s="10"/>
      <c r="R7" s="10"/>
      <c r="S7" s="10"/>
    </row>
    <row r="8" spans="1:19" ht="17" thickBot="1">
      <c r="A8" s="275" t="s">
        <v>390</v>
      </c>
      <c r="B8" s="34"/>
      <c r="C8" s="53"/>
      <c r="D8" s="53"/>
      <c r="E8" s="53"/>
      <c r="F8" s="53"/>
      <c r="G8" s="53"/>
      <c r="H8" s="32"/>
      <c r="I8" s="33" t="s">
        <v>389</v>
      </c>
      <c r="J8" s="10"/>
      <c r="K8" s="18"/>
      <c r="L8" s="10"/>
      <c r="M8" s="10"/>
      <c r="N8" s="10"/>
      <c r="O8" s="10"/>
      <c r="P8" s="10"/>
      <c r="Q8" s="10"/>
      <c r="R8" s="10"/>
      <c r="S8" s="10"/>
    </row>
    <row r="9" spans="1:19" ht="16">
      <c r="A9" s="34"/>
      <c r="B9" s="34"/>
      <c r="C9" s="10"/>
      <c r="D9" s="10"/>
      <c r="E9" s="10"/>
      <c r="F9" s="10"/>
      <c r="G9" s="10"/>
      <c r="H9" s="10"/>
      <c r="I9" s="10"/>
      <c r="J9" s="18"/>
      <c r="K9" s="18"/>
      <c r="L9" s="10"/>
      <c r="M9" s="10"/>
      <c r="N9" s="10"/>
      <c r="O9" s="10"/>
      <c r="P9" s="10"/>
      <c r="Q9" s="10"/>
      <c r="R9" s="10"/>
      <c r="S9" s="10"/>
    </row>
    <row r="10" spans="1:19" ht="17" thickBot="1">
      <c r="A10" s="35"/>
      <c r="B10" s="35"/>
      <c r="C10" s="10"/>
      <c r="D10" s="10"/>
      <c r="E10" s="10"/>
      <c r="F10" s="10"/>
      <c r="G10" s="10"/>
      <c r="H10" s="10"/>
      <c r="I10" s="10"/>
      <c r="J10" s="10"/>
      <c r="K10" s="10"/>
      <c r="L10" s="10"/>
      <c r="M10" s="10"/>
      <c r="N10" s="10"/>
      <c r="O10" s="10"/>
      <c r="P10" s="10"/>
      <c r="Q10" s="10"/>
      <c r="R10" s="10"/>
      <c r="S10" s="10"/>
    </row>
    <row r="11" spans="1:19" ht="52" thickBot="1">
      <c r="A11" s="34" t="s">
        <v>391</v>
      </c>
      <c r="B11" s="34"/>
      <c r="C11" s="54"/>
      <c r="D11" s="54"/>
      <c r="E11" s="54"/>
      <c r="F11" s="54"/>
      <c r="G11" s="54"/>
      <c r="H11" s="54"/>
      <c r="I11" s="10"/>
      <c r="J11" s="47" t="s">
        <v>392</v>
      </c>
      <c r="K11" s="10"/>
      <c r="L11" s="14"/>
      <c r="M11" s="14"/>
      <c r="N11" s="14"/>
      <c r="O11" s="14"/>
      <c r="P11" s="14"/>
      <c r="Q11" s="14"/>
      <c r="R11" s="10"/>
      <c r="S11" s="10"/>
    </row>
    <row r="12" spans="1:19" ht="16">
      <c r="A12" s="15"/>
      <c r="B12" s="15"/>
      <c r="C12" s="10"/>
      <c r="D12" s="10"/>
      <c r="E12" s="10"/>
      <c r="F12" s="10"/>
      <c r="G12" s="10"/>
      <c r="H12" s="10"/>
      <c r="I12" s="10"/>
      <c r="J12" s="10"/>
      <c r="K12" s="10"/>
      <c r="L12" s="13"/>
      <c r="M12" s="13"/>
      <c r="N12" s="13"/>
      <c r="O12" s="13"/>
      <c r="P12" s="13"/>
      <c r="Q12" s="10"/>
      <c r="R12" s="10"/>
      <c r="S12" s="10"/>
    </row>
    <row r="13" spans="1:19">
      <c r="C13" s="1"/>
      <c r="D13" s="1"/>
      <c r="E13" s="1"/>
      <c r="F13" s="1"/>
      <c r="G13" s="1"/>
      <c r="H13" s="1"/>
    </row>
    <row r="14" spans="1:19" ht="17" thickBot="1">
      <c r="A14" s="38" t="s">
        <v>251</v>
      </c>
      <c r="B14" s="38"/>
      <c r="C14" s="38"/>
      <c r="D14" s="38"/>
      <c r="E14" s="38"/>
      <c r="F14" s="38"/>
      <c r="G14" s="38"/>
      <c r="H14" s="38"/>
      <c r="I14" s="38"/>
      <c r="J14" s="38"/>
    </row>
    <row r="15" spans="1:19" ht="17" thickBot="1">
      <c r="A15" s="275" t="s">
        <v>393</v>
      </c>
      <c r="B15" s="34"/>
      <c r="C15" s="54"/>
      <c r="D15" s="54"/>
      <c r="E15" s="54"/>
      <c r="F15" s="54"/>
      <c r="G15" s="54"/>
      <c r="H15" s="54"/>
      <c r="I15" s="11" t="s">
        <v>252</v>
      </c>
      <c r="J15" s="54"/>
      <c r="K15" t="s">
        <v>253</v>
      </c>
    </row>
    <row r="16" spans="1:19">
      <c r="C16" s="1"/>
      <c r="D16" s="1"/>
      <c r="E16" s="1"/>
      <c r="F16" s="1"/>
      <c r="G16" s="1"/>
      <c r="H16" s="1"/>
    </row>
    <row r="17" spans="1:15">
      <c r="C17" s="1"/>
      <c r="D17" s="1"/>
      <c r="E17" s="1"/>
      <c r="F17" s="1"/>
      <c r="G17" s="1"/>
      <c r="H17" s="1"/>
    </row>
    <row r="18" spans="1:15" ht="17" thickBot="1">
      <c r="A18" s="38" t="s">
        <v>254</v>
      </c>
      <c r="B18" s="38"/>
      <c r="C18" s="38"/>
      <c r="D18" s="38"/>
      <c r="E18" s="38"/>
      <c r="F18" s="38"/>
      <c r="G18" s="38"/>
      <c r="H18" s="38"/>
    </row>
    <row r="19" spans="1:15" ht="17" thickBot="1">
      <c r="A19" s="275" t="s">
        <v>394</v>
      </c>
      <c r="B19" s="35"/>
      <c r="C19" s="54"/>
      <c r="D19" s="54"/>
      <c r="E19" s="54"/>
      <c r="F19" s="54"/>
      <c r="G19" s="54"/>
      <c r="H19" s="54"/>
    </row>
    <row r="23" spans="1:15" ht="16">
      <c r="A23" s="38" t="s">
        <v>256</v>
      </c>
    </row>
    <row r="25" spans="1:15" ht="15">
      <c r="A25" s="428" t="s">
        <v>257</v>
      </c>
      <c r="B25" s="17"/>
      <c r="C25" s="17"/>
      <c r="D25" s="17"/>
      <c r="E25" s="17"/>
      <c r="F25" s="17"/>
      <c r="G25" s="23"/>
      <c r="H25" s="23"/>
      <c r="I25" s="1"/>
      <c r="J25" s="1"/>
      <c r="K25" s="1"/>
      <c r="L25" s="1"/>
      <c r="M25" s="1"/>
      <c r="N25" s="1"/>
      <c r="O25" s="1"/>
    </row>
    <row r="26" spans="1:15" ht="15">
      <c r="A26" s="428" t="s">
        <v>258</v>
      </c>
      <c r="B26" s="17"/>
      <c r="C26" s="17"/>
      <c r="D26" s="17"/>
      <c r="E26" s="17"/>
      <c r="F26" s="17"/>
      <c r="G26" s="23"/>
      <c r="H26" s="23"/>
      <c r="I26" s="1"/>
      <c r="J26" s="1"/>
      <c r="K26" s="1"/>
      <c r="L26" s="1"/>
      <c r="M26" s="1"/>
      <c r="N26" s="1"/>
      <c r="O26" s="1"/>
    </row>
    <row r="27" spans="1:15" ht="16">
      <c r="A27" s="38" t="s">
        <v>259</v>
      </c>
      <c r="B27" s="38" t="s">
        <v>260</v>
      </c>
      <c r="C27" s="38" t="s">
        <v>261</v>
      </c>
      <c r="D27" s="38" t="s">
        <v>262</v>
      </c>
      <c r="E27" s="38" t="s">
        <v>263</v>
      </c>
      <c r="F27" s="38" t="s">
        <v>264</v>
      </c>
      <c r="G27" s="38" t="s">
        <v>265</v>
      </c>
      <c r="H27" s="38" t="s">
        <v>266</v>
      </c>
      <c r="I27" s="38" t="s">
        <v>267</v>
      </c>
      <c r="J27" s="38" t="s">
        <v>268</v>
      </c>
      <c r="K27" s="38" t="s">
        <v>269</v>
      </c>
      <c r="L27" s="38" t="s">
        <v>270</v>
      </c>
      <c r="M27" s="38" t="s">
        <v>271</v>
      </c>
      <c r="N27" s="38" t="s">
        <v>272</v>
      </c>
    </row>
    <row r="28" spans="1:15" ht="16">
      <c r="A28" s="275" t="s">
        <v>388</v>
      </c>
      <c r="B28" s="17"/>
      <c r="C28" s="17"/>
      <c r="D28" s="17"/>
      <c r="E28" s="17"/>
      <c r="F28" s="17"/>
      <c r="G28" s="23"/>
      <c r="H28" s="1"/>
      <c r="I28" s="1"/>
      <c r="J28" s="1"/>
      <c r="K28" s="1"/>
      <c r="L28" s="1"/>
      <c r="M28" s="1"/>
      <c r="N28" s="1">
        <f>SUM(B28:M28)</f>
        <v>0</v>
      </c>
    </row>
    <row r="29" spans="1:15" ht="16">
      <c r="A29" s="275" t="s">
        <v>390</v>
      </c>
      <c r="B29" s="17"/>
      <c r="C29" s="17"/>
      <c r="D29" s="17"/>
      <c r="E29" s="17"/>
      <c r="F29" s="17"/>
      <c r="G29" s="23"/>
      <c r="H29" s="1"/>
      <c r="I29" s="1"/>
      <c r="J29" s="1"/>
      <c r="K29" s="1"/>
      <c r="L29" s="1"/>
      <c r="M29" s="1"/>
      <c r="N29" s="1">
        <f>SUM(B29:M29)</f>
        <v>0</v>
      </c>
    </row>
    <row r="30" spans="1:15" ht="15">
      <c r="A30" s="431"/>
      <c r="B30" s="17"/>
      <c r="C30" s="17"/>
      <c r="D30" s="17"/>
      <c r="E30" s="17"/>
      <c r="F30" s="17"/>
      <c r="G30" s="23"/>
      <c r="H30" s="1"/>
      <c r="I30" s="1"/>
      <c r="J30" s="1"/>
      <c r="K30" s="1"/>
      <c r="L30" s="1"/>
      <c r="M30" s="1"/>
      <c r="N30" s="1"/>
    </row>
    <row r="31" spans="1:15" ht="15">
      <c r="A31" s="432" t="s">
        <v>273</v>
      </c>
      <c r="B31" s="17"/>
      <c r="C31" s="17"/>
      <c r="D31" s="17"/>
      <c r="E31" s="17"/>
      <c r="F31" s="17"/>
      <c r="G31" s="23"/>
      <c r="H31" s="1"/>
      <c r="I31" s="1"/>
      <c r="J31" s="1"/>
      <c r="K31" s="1"/>
      <c r="L31" s="1"/>
      <c r="M31" s="1"/>
      <c r="N31" s="1"/>
    </row>
    <row r="32" spans="1:15" ht="16">
      <c r="A32" s="24" t="s">
        <v>259</v>
      </c>
      <c r="B32" s="38" t="s">
        <v>269</v>
      </c>
      <c r="C32" s="38" t="s">
        <v>270</v>
      </c>
      <c r="D32" s="38" t="s">
        <v>271</v>
      </c>
      <c r="E32" s="38" t="s">
        <v>260</v>
      </c>
      <c r="F32" s="38" t="s">
        <v>261</v>
      </c>
      <c r="G32" s="38" t="s">
        <v>262</v>
      </c>
      <c r="H32" s="38" t="s">
        <v>263</v>
      </c>
      <c r="I32" s="38" t="s">
        <v>264</v>
      </c>
      <c r="J32" s="38" t="s">
        <v>265</v>
      </c>
      <c r="K32" s="38" t="s">
        <v>266</v>
      </c>
      <c r="L32" s="38" t="s">
        <v>267</v>
      </c>
      <c r="M32" s="38" t="s">
        <v>268</v>
      </c>
      <c r="N32" s="38" t="s">
        <v>272</v>
      </c>
    </row>
    <row r="33" spans="1:14" ht="16">
      <c r="A33" s="275" t="s">
        <v>388</v>
      </c>
      <c r="C33" s="1"/>
      <c r="D33" s="1"/>
      <c r="E33" s="1"/>
      <c r="F33" s="1"/>
      <c r="N33" s="1">
        <f>SUM(B33:M33)</f>
        <v>0</v>
      </c>
    </row>
    <row r="34" spans="1:14" ht="16">
      <c r="A34" s="275" t="s">
        <v>390</v>
      </c>
      <c r="C34" s="1"/>
      <c r="D34" s="1"/>
      <c r="E34" s="1"/>
      <c r="F34" s="1"/>
      <c r="N34" s="1">
        <f>SUM(B34:M34)</f>
        <v>0</v>
      </c>
    </row>
  </sheetData>
  <mergeCells count="1">
    <mergeCell ref="A1:S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D931-29BC-C443-A90C-887995EB932E}">
  <sheetPr>
    <tabColor rgb="FF8CC63E"/>
  </sheetPr>
  <dimension ref="A1:S33"/>
  <sheetViews>
    <sheetView workbookViewId="0">
      <selection activeCell="F8" sqref="F8"/>
    </sheetView>
  </sheetViews>
  <sheetFormatPr baseColWidth="10" defaultColWidth="10.83203125" defaultRowHeight="14"/>
  <cols>
    <col min="10" max="10" width="23" customWidth="1"/>
  </cols>
  <sheetData>
    <row r="1" spans="1:19" ht="21">
      <c r="A1" s="482" t="s">
        <v>150</v>
      </c>
      <c r="B1" s="483"/>
      <c r="C1" s="483"/>
      <c r="D1" s="483"/>
      <c r="E1" s="483"/>
      <c r="F1" s="483"/>
      <c r="G1" s="483"/>
      <c r="H1" s="483"/>
      <c r="I1" s="483"/>
      <c r="J1" s="483"/>
      <c r="K1" s="483"/>
      <c r="L1" s="483"/>
      <c r="M1" s="483"/>
      <c r="N1" s="483"/>
      <c r="O1" s="483"/>
      <c r="P1" s="483"/>
      <c r="Q1" s="483"/>
      <c r="R1" s="483"/>
      <c r="S1" s="483"/>
    </row>
    <row r="2" spans="1:19" ht="17" thickBot="1">
      <c r="A2" s="31"/>
      <c r="B2" s="31"/>
      <c r="C2" s="27" t="s">
        <v>206</v>
      </c>
      <c r="D2" s="31"/>
      <c r="E2" s="31"/>
      <c r="F2" s="31"/>
      <c r="G2" s="31"/>
      <c r="H2" s="31"/>
      <c r="I2" s="10"/>
      <c r="J2" s="10"/>
      <c r="K2" s="10"/>
      <c r="L2" s="10"/>
      <c r="M2" s="10"/>
      <c r="N2" s="10"/>
      <c r="O2" s="10"/>
      <c r="P2" s="10"/>
      <c r="Q2" s="10"/>
      <c r="R2" s="10"/>
      <c r="S2" s="10"/>
    </row>
    <row r="3" spans="1:19" ht="17" thickBot="1">
      <c r="A3" s="34" t="s">
        <v>275</v>
      </c>
      <c r="B3" s="34"/>
      <c r="C3" s="49" t="s">
        <v>209</v>
      </c>
      <c r="D3" s="49" t="s">
        <v>210</v>
      </c>
      <c r="E3" s="49" t="s">
        <v>211</v>
      </c>
      <c r="F3" s="49" t="s">
        <v>212</v>
      </c>
      <c r="G3" s="49" t="s">
        <v>213</v>
      </c>
      <c r="H3" s="49" t="s">
        <v>214</v>
      </c>
      <c r="I3" s="65" t="s">
        <v>215</v>
      </c>
      <c r="J3" s="65"/>
      <c r="K3" s="18"/>
      <c r="L3" s="10"/>
      <c r="M3" s="10"/>
      <c r="N3" s="10"/>
      <c r="O3" s="10"/>
      <c r="P3" s="10"/>
      <c r="Q3" s="10"/>
      <c r="R3" s="10"/>
      <c r="S3" s="10"/>
    </row>
    <row r="4" spans="1:19" ht="16">
      <c r="A4" s="28" t="s">
        <v>395</v>
      </c>
      <c r="B4" s="34"/>
      <c r="C4" s="429" t="s">
        <v>396</v>
      </c>
      <c r="D4" s="429"/>
      <c r="E4" s="429"/>
      <c r="F4" s="429"/>
      <c r="G4" s="429"/>
      <c r="H4" s="429"/>
      <c r="I4" s="65"/>
      <c r="J4" s="65"/>
      <c r="K4" s="18"/>
      <c r="L4" s="10"/>
      <c r="M4" s="10"/>
      <c r="N4" s="10"/>
      <c r="O4" s="10"/>
      <c r="P4" s="10"/>
      <c r="Q4" s="10"/>
      <c r="R4" s="10"/>
      <c r="S4" s="10"/>
    </row>
    <row r="5" spans="1:19" ht="16">
      <c r="A5" s="28" t="s">
        <v>216</v>
      </c>
      <c r="B5" s="34"/>
      <c r="C5" s="429" t="s">
        <v>217</v>
      </c>
      <c r="D5" s="429"/>
      <c r="E5" s="429"/>
      <c r="F5" s="429"/>
      <c r="G5" s="429"/>
      <c r="H5" s="429"/>
      <c r="I5" s="65"/>
      <c r="J5" s="65"/>
      <c r="K5" s="18"/>
      <c r="L5" s="10"/>
      <c r="M5" s="10"/>
      <c r="N5" s="10"/>
      <c r="O5" s="10"/>
      <c r="P5" s="10"/>
      <c r="Q5" s="10"/>
      <c r="R5" s="10"/>
      <c r="S5" s="10"/>
    </row>
    <row r="6" spans="1:19" ht="17" thickBot="1">
      <c r="A6" s="34"/>
      <c r="B6" s="34"/>
      <c r="C6" s="43" t="s">
        <v>219</v>
      </c>
      <c r="D6" s="43" t="s">
        <v>219</v>
      </c>
      <c r="E6" s="43" t="s">
        <v>219</v>
      </c>
      <c r="F6" s="43" t="s">
        <v>219</v>
      </c>
      <c r="G6" s="43" t="s">
        <v>219</v>
      </c>
      <c r="H6" s="43"/>
      <c r="I6" s="10"/>
      <c r="J6" s="10"/>
      <c r="K6" s="18"/>
      <c r="L6" s="10"/>
      <c r="M6" s="10"/>
      <c r="N6" s="10"/>
      <c r="O6" s="10"/>
      <c r="P6" s="10"/>
      <c r="Q6" s="10"/>
      <c r="R6" s="10"/>
      <c r="S6" s="10"/>
    </row>
    <row r="7" spans="1:19" ht="17" thickBot="1">
      <c r="A7" s="275" t="s">
        <v>397</v>
      </c>
      <c r="B7" s="34"/>
      <c r="C7" s="53"/>
      <c r="D7" s="53"/>
      <c r="E7" s="53"/>
      <c r="F7" s="53"/>
      <c r="G7" s="53">
        <v>4179.6000000000004</v>
      </c>
      <c r="H7" s="32"/>
      <c r="I7" s="33" t="s">
        <v>398</v>
      </c>
      <c r="J7" s="47"/>
      <c r="K7" s="18"/>
      <c r="L7" s="10"/>
      <c r="M7" s="10"/>
      <c r="N7" s="10"/>
      <c r="O7" s="10"/>
      <c r="P7" s="10"/>
      <c r="Q7" s="10"/>
      <c r="R7" s="10"/>
      <c r="S7" s="10"/>
    </row>
    <row r="8" spans="1:19" ht="16">
      <c r="A8" s="34"/>
      <c r="B8" s="34"/>
      <c r="C8" s="10"/>
      <c r="D8" s="10"/>
      <c r="E8" s="10"/>
      <c r="F8" s="10"/>
      <c r="G8" s="10"/>
      <c r="H8" s="10"/>
      <c r="I8" s="10"/>
      <c r="J8" s="18"/>
      <c r="K8" s="18"/>
      <c r="L8" s="10"/>
      <c r="M8" s="10"/>
      <c r="N8" s="10"/>
      <c r="O8" s="10"/>
      <c r="P8" s="10"/>
      <c r="Q8" s="10"/>
      <c r="R8" s="10"/>
      <c r="S8" s="10"/>
    </row>
    <row r="9" spans="1:19" ht="17" thickBot="1">
      <c r="A9" s="35"/>
      <c r="B9" s="35"/>
      <c r="C9" s="10"/>
      <c r="D9" s="10"/>
      <c r="E9" s="10"/>
      <c r="F9" s="10"/>
      <c r="G9" s="10"/>
      <c r="H9" s="10"/>
      <c r="I9" s="10"/>
      <c r="J9" s="10"/>
      <c r="K9" s="10"/>
      <c r="L9" s="10"/>
      <c r="M9" s="10"/>
      <c r="N9" s="10"/>
      <c r="O9" s="10"/>
      <c r="P9" s="10"/>
      <c r="Q9" s="10"/>
      <c r="R9" s="10"/>
      <c r="S9" s="10"/>
    </row>
    <row r="10" spans="1:19" ht="52" thickBot="1">
      <c r="A10" s="34" t="s">
        <v>399</v>
      </c>
      <c r="B10" s="34"/>
      <c r="C10" s="54"/>
      <c r="D10" s="54"/>
      <c r="E10" s="54"/>
      <c r="F10" s="54"/>
      <c r="G10" s="54"/>
      <c r="H10" s="54"/>
      <c r="I10" s="10"/>
      <c r="J10" s="47" t="s">
        <v>400</v>
      </c>
      <c r="K10" s="10"/>
      <c r="L10" s="14"/>
      <c r="M10" s="14"/>
      <c r="N10" s="14"/>
      <c r="O10" s="14"/>
      <c r="P10" s="14"/>
      <c r="Q10" s="14"/>
      <c r="R10" s="10"/>
      <c r="S10" s="10"/>
    </row>
    <row r="11" spans="1:19" ht="16">
      <c r="A11" s="15"/>
      <c r="B11" s="15"/>
      <c r="C11" s="10"/>
      <c r="D11" s="10"/>
      <c r="E11" s="10"/>
      <c r="F11" s="10"/>
      <c r="G11" s="10"/>
      <c r="H11" s="10"/>
      <c r="I11" s="10"/>
      <c r="J11" s="10"/>
      <c r="K11" s="10"/>
      <c r="L11" s="13"/>
      <c r="M11" s="13"/>
      <c r="N11" s="13"/>
      <c r="O11" s="13"/>
      <c r="P11" s="13"/>
      <c r="Q11" s="10"/>
      <c r="R11" s="10"/>
      <c r="S11" s="10"/>
    </row>
    <row r="12" spans="1:19">
      <c r="C12" s="1"/>
      <c r="D12" s="1"/>
      <c r="E12" s="1"/>
      <c r="F12" s="1"/>
      <c r="G12" s="1"/>
      <c r="H12" s="1"/>
    </row>
    <row r="13" spans="1:19" ht="17" thickBot="1">
      <c r="A13" s="38" t="s">
        <v>251</v>
      </c>
      <c r="B13" s="38"/>
      <c r="C13" s="38"/>
      <c r="D13" s="38"/>
      <c r="E13" s="38"/>
      <c r="F13" s="38"/>
      <c r="G13" s="38"/>
      <c r="H13" s="38"/>
      <c r="I13" s="38"/>
      <c r="J13" s="38"/>
    </row>
    <row r="14" spans="1:19" ht="17" thickBot="1">
      <c r="A14" s="34" t="s">
        <v>27</v>
      </c>
      <c r="B14" s="34"/>
      <c r="C14" s="54"/>
      <c r="D14" s="54"/>
      <c r="E14" s="54"/>
      <c r="F14" s="54"/>
      <c r="G14" s="54"/>
      <c r="H14" s="54"/>
      <c r="I14" s="11" t="s">
        <v>252</v>
      </c>
      <c r="J14" s="54"/>
      <c r="K14" t="s">
        <v>253</v>
      </c>
    </row>
    <row r="15" spans="1:19">
      <c r="C15" s="1"/>
      <c r="D15" s="1"/>
      <c r="E15" s="1"/>
      <c r="F15" s="1"/>
      <c r="G15" s="1"/>
      <c r="H15" s="1"/>
    </row>
    <row r="16" spans="1:19">
      <c r="C16" s="1"/>
      <c r="D16" s="1"/>
      <c r="E16" s="1"/>
      <c r="F16" s="1"/>
      <c r="G16" s="1"/>
      <c r="H16" s="1"/>
    </row>
    <row r="17" spans="1:15" ht="17" thickBot="1">
      <c r="A17" s="38" t="s">
        <v>254</v>
      </c>
      <c r="B17" s="38"/>
      <c r="C17" s="38"/>
      <c r="D17" s="38"/>
      <c r="E17" s="38"/>
      <c r="F17" s="38"/>
      <c r="G17" s="38"/>
      <c r="H17" s="38"/>
    </row>
    <row r="18" spans="1:15" ht="17" thickBot="1">
      <c r="A18" s="275" t="s">
        <v>401</v>
      </c>
      <c r="B18" s="35"/>
      <c r="C18" s="54"/>
      <c r="D18" s="54"/>
      <c r="E18" s="54"/>
      <c r="F18" s="54"/>
      <c r="G18" s="54"/>
      <c r="H18" s="54"/>
    </row>
    <row r="24" spans="1:15" ht="16">
      <c r="A24" s="38" t="s">
        <v>256</v>
      </c>
    </row>
    <row r="26" spans="1:15" ht="15">
      <c r="A26" s="428" t="s">
        <v>257</v>
      </c>
      <c r="B26" s="17"/>
      <c r="C26" s="17"/>
      <c r="D26" s="17"/>
      <c r="E26" s="17"/>
      <c r="F26" s="17"/>
      <c r="G26" s="23"/>
      <c r="H26" s="23"/>
      <c r="I26" s="1"/>
      <c r="J26" s="1"/>
      <c r="K26" s="1"/>
      <c r="L26" s="1"/>
      <c r="M26" s="1"/>
      <c r="N26" s="1"/>
      <c r="O26" s="1"/>
    </row>
    <row r="27" spans="1:15" ht="15">
      <c r="A27" s="428" t="s">
        <v>258</v>
      </c>
      <c r="B27" s="17"/>
      <c r="C27" s="17"/>
      <c r="D27" s="17"/>
      <c r="E27" s="17"/>
      <c r="F27" s="17"/>
      <c r="G27" s="23"/>
      <c r="H27" s="23"/>
      <c r="I27" s="1"/>
      <c r="J27" s="1"/>
      <c r="K27" s="1"/>
      <c r="L27" s="1"/>
      <c r="M27" s="1"/>
      <c r="N27" s="1"/>
      <c r="O27" s="1"/>
    </row>
    <row r="28" spans="1:15" ht="16">
      <c r="A28" s="38" t="s">
        <v>259</v>
      </c>
      <c r="B28" s="38" t="s">
        <v>260</v>
      </c>
      <c r="C28" s="38" t="s">
        <v>261</v>
      </c>
      <c r="D28" s="38" t="s">
        <v>262</v>
      </c>
      <c r="E28" s="38" t="s">
        <v>263</v>
      </c>
      <c r="F28" s="38" t="s">
        <v>264</v>
      </c>
      <c r="G28" s="38" t="s">
        <v>265</v>
      </c>
      <c r="H28" s="38" t="s">
        <v>266</v>
      </c>
      <c r="I28" s="38" t="s">
        <v>267</v>
      </c>
      <c r="J28" s="38" t="s">
        <v>268</v>
      </c>
      <c r="K28" s="38" t="s">
        <v>269</v>
      </c>
      <c r="L28" s="38" t="s">
        <v>270</v>
      </c>
      <c r="M28" s="38" t="s">
        <v>271</v>
      </c>
      <c r="N28" s="38" t="s">
        <v>272</v>
      </c>
    </row>
    <row r="29" spans="1:15" ht="16">
      <c r="A29" s="275" t="s">
        <v>397</v>
      </c>
      <c r="B29" s="17"/>
      <c r="C29" s="17"/>
      <c r="D29" s="17"/>
      <c r="E29" s="17"/>
      <c r="F29" s="17"/>
      <c r="G29" s="23"/>
      <c r="H29" s="1"/>
      <c r="I29" s="1"/>
      <c r="J29" s="1"/>
      <c r="K29" s="1"/>
      <c r="L29" s="1"/>
      <c r="M29" s="1"/>
      <c r="N29" s="1">
        <f>SUM(B29:M29)</f>
        <v>0</v>
      </c>
    </row>
    <row r="30" spans="1:15" ht="15">
      <c r="A30" s="431"/>
      <c r="B30" s="17"/>
      <c r="C30" s="17"/>
      <c r="D30" s="17"/>
      <c r="E30" s="17"/>
      <c r="F30" s="17"/>
      <c r="G30" s="23"/>
      <c r="H30" s="1"/>
      <c r="I30" s="1"/>
      <c r="J30" s="1"/>
      <c r="K30" s="1"/>
      <c r="L30" s="1"/>
      <c r="M30" s="1"/>
      <c r="N30" s="1"/>
    </row>
    <row r="31" spans="1:15" ht="15">
      <c r="A31" s="432" t="s">
        <v>273</v>
      </c>
      <c r="B31" s="17"/>
      <c r="C31" s="17"/>
      <c r="D31" s="17"/>
      <c r="E31" s="17"/>
      <c r="F31" s="17"/>
      <c r="G31" s="23"/>
      <c r="H31" s="1"/>
      <c r="I31" s="1"/>
      <c r="J31" s="1"/>
      <c r="K31" s="1"/>
      <c r="L31" s="1"/>
      <c r="M31" s="1"/>
      <c r="N31" s="1"/>
    </row>
    <row r="32" spans="1:15" ht="16">
      <c r="A32" s="24" t="s">
        <v>259</v>
      </c>
      <c r="B32" s="38" t="s">
        <v>269</v>
      </c>
      <c r="C32" s="38" t="s">
        <v>270</v>
      </c>
      <c r="D32" s="38" t="s">
        <v>271</v>
      </c>
      <c r="E32" s="38" t="s">
        <v>260</v>
      </c>
      <c r="F32" s="38" t="s">
        <v>261</v>
      </c>
      <c r="G32" s="38" t="s">
        <v>262</v>
      </c>
      <c r="H32" s="38" t="s">
        <v>263</v>
      </c>
      <c r="I32" s="38" t="s">
        <v>264</v>
      </c>
      <c r="J32" s="38" t="s">
        <v>265</v>
      </c>
      <c r="K32" s="38" t="s">
        <v>266</v>
      </c>
      <c r="L32" s="38" t="s">
        <v>267</v>
      </c>
      <c r="M32" s="38" t="s">
        <v>268</v>
      </c>
      <c r="N32" s="38" t="s">
        <v>272</v>
      </c>
    </row>
    <row r="33" spans="1:14" ht="16">
      <c r="A33" s="275" t="s">
        <v>397</v>
      </c>
      <c r="C33" s="1"/>
      <c r="D33" s="1"/>
      <c r="E33" s="1"/>
      <c r="F33" s="1"/>
      <c r="N33" s="1">
        <f>SUM(B33:M33)</f>
        <v>0</v>
      </c>
    </row>
  </sheetData>
  <mergeCells count="1">
    <mergeCell ref="A1:S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8062-C4AA-3143-B11E-AA4C77511064}">
  <sheetPr>
    <tabColor rgb="FF8CC63E"/>
  </sheetPr>
  <dimension ref="A1:S37"/>
  <sheetViews>
    <sheetView workbookViewId="0">
      <selection activeCell="J34" sqref="J34"/>
    </sheetView>
  </sheetViews>
  <sheetFormatPr baseColWidth="10" defaultColWidth="10.83203125" defaultRowHeight="14"/>
  <cols>
    <col min="1" max="1" width="57" customWidth="1"/>
    <col min="10" max="10" width="23" customWidth="1"/>
  </cols>
  <sheetData>
    <row r="1" spans="1:19" ht="21">
      <c r="A1" s="482" t="s">
        <v>402</v>
      </c>
      <c r="B1" s="483"/>
      <c r="C1" s="483"/>
      <c r="D1" s="483"/>
      <c r="E1" s="483"/>
      <c r="F1" s="483"/>
      <c r="G1" s="483"/>
      <c r="H1" s="483"/>
      <c r="I1" s="483"/>
      <c r="J1" s="483"/>
      <c r="K1" s="483"/>
      <c r="L1" s="483"/>
      <c r="M1" s="483"/>
      <c r="N1" s="483"/>
      <c r="O1" s="483"/>
      <c r="P1" s="483"/>
      <c r="Q1" s="483"/>
      <c r="R1" s="483"/>
      <c r="S1" s="483"/>
    </row>
    <row r="2" spans="1:19" ht="17" thickBot="1">
      <c r="A2" s="31"/>
      <c r="B2" s="31"/>
      <c r="C2" s="27" t="s">
        <v>206</v>
      </c>
      <c r="D2" s="31"/>
      <c r="E2" s="31"/>
      <c r="F2" s="31"/>
      <c r="G2" s="31"/>
      <c r="H2" s="31"/>
      <c r="I2" s="10"/>
      <c r="J2" s="10"/>
      <c r="K2" s="10"/>
      <c r="L2" s="10"/>
      <c r="M2" s="10"/>
      <c r="N2" s="10"/>
      <c r="O2" s="10"/>
      <c r="P2" s="10"/>
      <c r="Q2" s="10"/>
      <c r="R2" s="10"/>
      <c r="S2" s="10"/>
    </row>
    <row r="3" spans="1:19" ht="16">
      <c r="A3" s="34" t="s">
        <v>208</v>
      </c>
      <c r="B3" s="34"/>
      <c r="C3" s="249" t="s">
        <v>209</v>
      </c>
      <c r="D3" s="249" t="s">
        <v>210</v>
      </c>
      <c r="E3" s="249" t="s">
        <v>211</v>
      </c>
      <c r="F3" s="249" t="s">
        <v>212</v>
      </c>
      <c r="G3" s="249" t="s">
        <v>213</v>
      </c>
      <c r="H3" s="249" t="s">
        <v>214</v>
      </c>
      <c r="I3" s="65" t="s">
        <v>215</v>
      </c>
      <c r="J3" s="65"/>
      <c r="K3" s="18"/>
      <c r="L3" s="10"/>
      <c r="M3" s="10"/>
      <c r="N3" s="10"/>
      <c r="O3" s="10"/>
      <c r="P3" s="10"/>
      <c r="Q3" s="10"/>
      <c r="R3" s="10"/>
      <c r="S3" s="10"/>
    </row>
    <row r="4" spans="1:19" s="42" customFormat="1" ht="15"/>
    <row r="5" spans="1:19" s="42" customFormat="1" ht="15">
      <c r="A5" s="486" t="s">
        <v>403</v>
      </c>
      <c r="B5" s="486"/>
      <c r="C5" s="486"/>
      <c r="D5" s="486"/>
      <c r="E5" s="486"/>
      <c r="F5" s="486"/>
      <c r="G5" s="486"/>
      <c r="H5" s="486"/>
      <c r="I5" s="486"/>
      <c r="J5" s="486"/>
      <c r="K5" s="486"/>
      <c r="L5" s="486"/>
      <c r="M5" s="486"/>
      <c r="N5" s="486"/>
      <c r="O5" s="486"/>
    </row>
    <row r="6" spans="1:19" ht="16">
      <c r="A6" s="214" t="s">
        <v>310</v>
      </c>
      <c r="B6" s="214"/>
      <c r="C6" s="214"/>
      <c r="D6" s="214"/>
      <c r="E6" s="214"/>
      <c r="F6" s="214"/>
      <c r="G6" s="214"/>
      <c r="H6" s="214"/>
      <c r="I6" s="214"/>
      <c r="J6" s="214"/>
      <c r="K6" s="214"/>
      <c r="L6" s="214"/>
      <c r="M6" s="214"/>
      <c r="N6" s="214"/>
      <c r="O6" s="214"/>
      <c r="P6" s="10"/>
      <c r="Q6" s="10"/>
      <c r="R6" s="10"/>
      <c r="S6" s="10"/>
    </row>
    <row r="7" spans="1:19" ht="16">
      <c r="A7" s="214"/>
      <c r="B7" s="214"/>
      <c r="C7" s="214"/>
      <c r="D7" s="214"/>
      <c r="E7" s="214"/>
      <c r="F7" s="214"/>
      <c r="G7" s="214"/>
      <c r="H7" s="214"/>
      <c r="I7" s="214"/>
      <c r="J7" s="214"/>
      <c r="K7" s="214"/>
      <c r="L7" s="214"/>
      <c r="M7" s="214"/>
      <c r="N7" s="214"/>
      <c r="O7" s="214"/>
      <c r="P7" s="10"/>
      <c r="Q7" s="10"/>
      <c r="R7" s="10"/>
      <c r="S7" s="10"/>
    </row>
    <row r="8" spans="1:19" ht="17" thickBot="1">
      <c r="A8" s="34"/>
      <c r="B8" s="34"/>
      <c r="C8" s="487" t="s">
        <v>404</v>
      </c>
      <c r="D8" s="487"/>
      <c r="E8" s="487"/>
      <c r="F8" s="487"/>
      <c r="G8" s="487"/>
      <c r="H8" s="38"/>
      <c r="I8" s="65"/>
      <c r="J8" s="38" t="s">
        <v>294</v>
      </c>
      <c r="K8" s="18"/>
      <c r="L8" s="495" t="s">
        <v>405</v>
      </c>
      <c r="M8" s="495"/>
      <c r="N8" s="495"/>
      <c r="O8" s="495"/>
      <c r="P8" s="495"/>
      <c r="Q8" s="495"/>
      <c r="R8" s="10"/>
      <c r="S8" s="10"/>
    </row>
    <row r="9" spans="1:19" ht="20" thickBot="1">
      <c r="A9" s="236" t="s">
        <v>406</v>
      </c>
      <c r="B9" s="34"/>
      <c r="C9" s="53"/>
      <c r="D9" s="53"/>
      <c r="E9" s="53"/>
      <c r="F9" s="53"/>
      <c r="G9" s="53"/>
      <c r="H9" s="251"/>
      <c r="I9" s="65"/>
      <c r="J9" s="251"/>
      <c r="K9" s="18"/>
      <c r="L9" s="53"/>
      <c r="M9" s="53"/>
      <c r="N9" s="53"/>
      <c r="O9" s="53"/>
      <c r="P9" s="53"/>
      <c r="Q9" s="53"/>
      <c r="R9" s="10"/>
      <c r="S9" s="10"/>
    </row>
    <row r="10" spans="1:19" ht="20" thickBot="1">
      <c r="A10" s="236" t="s">
        <v>407</v>
      </c>
      <c r="B10" s="34"/>
      <c r="C10" s="53"/>
      <c r="D10" s="53"/>
      <c r="E10" s="53"/>
      <c r="F10" s="53"/>
      <c r="G10" s="53"/>
      <c r="H10" s="251"/>
      <c r="I10" s="65"/>
      <c r="J10" s="47"/>
      <c r="K10" s="18"/>
      <c r="L10" s="53"/>
      <c r="M10" s="53"/>
      <c r="N10" s="53"/>
      <c r="O10" s="53"/>
      <c r="P10" s="53"/>
      <c r="Q10" s="53"/>
      <c r="R10" s="10"/>
      <c r="S10" s="10"/>
    </row>
    <row r="11" spans="1:19" ht="20" thickBot="1">
      <c r="A11" s="236" t="s">
        <v>408</v>
      </c>
      <c r="B11" s="34"/>
      <c r="C11" s="53"/>
      <c r="D11" s="53"/>
      <c r="E11" s="53"/>
      <c r="F11" s="53"/>
      <c r="G11" s="53"/>
      <c r="H11" s="251"/>
      <c r="I11" s="65"/>
      <c r="J11" s="47"/>
      <c r="K11" s="18"/>
      <c r="L11" s="53"/>
      <c r="M11" s="53"/>
      <c r="N11" s="53"/>
      <c r="O11" s="53"/>
      <c r="P11" s="53"/>
      <c r="Q11" s="53"/>
      <c r="R11" s="10"/>
      <c r="S11" s="10"/>
    </row>
    <row r="12" spans="1:19" ht="20" thickBot="1">
      <c r="A12" s="236" t="s">
        <v>409</v>
      </c>
      <c r="B12" s="34"/>
      <c r="C12" s="53"/>
      <c r="D12" s="53"/>
      <c r="E12" s="53"/>
      <c r="F12" s="53"/>
      <c r="G12" s="53"/>
      <c r="H12" s="251"/>
      <c r="I12" s="65"/>
      <c r="J12" s="47"/>
      <c r="K12" s="18"/>
      <c r="L12" s="53"/>
      <c r="M12" s="53"/>
      <c r="N12" s="53"/>
      <c r="O12" s="53"/>
      <c r="P12" s="53"/>
      <c r="Q12" s="53"/>
      <c r="R12" s="10"/>
      <c r="S12" s="10"/>
    </row>
    <row r="13" spans="1:19" ht="20" thickBot="1">
      <c r="A13" s="236" t="s">
        <v>410</v>
      </c>
      <c r="B13" s="34"/>
      <c r="C13" s="53"/>
      <c r="D13" s="53"/>
      <c r="E13" s="53"/>
      <c r="F13" s="53"/>
      <c r="G13" s="53"/>
      <c r="H13" s="251"/>
      <c r="I13" s="65"/>
      <c r="J13" s="47"/>
      <c r="K13" s="18"/>
      <c r="L13" s="53"/>
      <c r="M13" s="53"/>
      <c r="N13" s="53"/>
      <c r="O13" s="53"/>
      <c r="P13" s="53"/>
      <c r="Q13" s="53"/>
      <c r="R13" s="10"/>
      <c r="S13" s="10"/>
    </row>
    <row r="14" spans="1:19" ht="20" thickBot="1">
      <c r="A14" s="236" t="s">
        <v>411</v>
      </c>
      <c r="B14" s="34"/>
      <c r="C14" s="53"/>
      <c r="D14" s="53"/>
      <c r="E14" s="53"/>
      <c r="F14" s="53"/>
      <c r="G14" s="53"/>
      <c r="H14" s="251"/>
      <c r="I14" s="65"/>
      <c r="J14" s="47"/>
      <c r="K14" s="18"/>
      <c r="L14" s="53"/>
      <c r="M14" s="53"/>
      <c r="N14" s="53"/>
      <c r="O14" s="53"/>
      <c r="P14" s="53"/>
      <c r="Q14" s="53"/>
      <c r="R14" s="10"/>
      <c r="S14" s="10"/>
    </row>
    <row r="15" spans="1:19" ht="20" thickBot="1">
      <c r="A15" s="236" t="s">
        <v>412</v>
      </c>
      <c r="B15" s="34"/>
      <c r="C15" s="53"/>
      <c r="D15" s="53"/>
      <c r="E15" s="53"/>
      <c r="F15" s="53"/>
      <c r="G15" s="53"/>
      <c r="H15" s="251"/>
      <c r="I15" s="65"/>
      <c r="J15" s="47"/>
      <c r="K15" s="18"/>
      <c r="L15" s="53"/>
      <c r="M15" s="53"/>
      <c r="N15" s="53"/>
      <c r="O15" s="53"/>
      <c r="P15" s="53"/>
      <c r="Q15" s="53"/>
      <c r="R15" s="10"/>
      <c r="S15" s="10"/>
    </row>
    <row r="16" spans="1:19" ht="20" thickBot="1">
      <c r="A16" s="236" t="s">
        <v>413</v>
      </c>
      <c r="B16" s="34"/>
      <c r="C16" s="53"/>
      <c r="D16" s="53"/>
      <c r="E16" s="53"/>
      <c r="F16" s="53"/>
      <c r="G16" s="53"/>
      <c r="H16" s="251"/>
      <c r="I16" s="65"/>
      <c r="J16" s="47"/>
      <c r="K16" s="18"/>
      <c r="L16" s="53"/>
      <c r="M16" s="53"/>
      <c r="N16" s="53"/>
      <c r="O16" s="53"/>
      <c r="P16" s="53"/>
      <c r="Q16" s="53"/>
      <c r="R16" s="10"/>
      <c r="S16" s="10"/>
    </row>
    <row r="17" spans="1:19" ht="20" thickBot="1">
      <c r="A17" s="236" t="s">
        <v>414</v>
      </c>
      <c r="B17" s="34"/>
      <c r="C17" s="53"/>
      <c r="D17" s="53"/>
      <c r="E17" s="53"/>
      <c r="F17" s="53"/>
      <c r="G17" s="53"/>
      <c r="H17" s="251"/>
      <c r="I17" s="65"/>
      <c r="J17" s="47"/>
      <c r="K17" s="18"/>
      <c r="L17" s="53"/>
      <c r="M17" s="53"/>
      <c r="N17" s="53"/>
      <c r="O17" s="53"/>
      <c r="P17" s="53"/>
      <c r="Q17" s="53"/>
      <c r="R17" s="10"/>
      <c r="S17" s="10"/>
    </row>
    <row r="18" spans="1:19" ht="20" thickBot="1">
      <c r="A18" s="236" t="s">
        <v>415</v>
      </c>
      <c r="B18" s="34"/>
      <c r="C18" s="53"/>
      <c r="D18" s="53"/>
      <c r="E18" s="53"/>
      <c r="F18" s="53"/>
      <c r="G18" s="53"/>
      <c r="H18" s="251"/>
      <c r="I18" s="65"/>
      <c r="J18" s="47"/>
      <c r="K18" s="18"/>
      <c r="L18" s="53"/>
      <c r="M18" s="53"/>
      <c r="N18" s="53"/>
      <c r="O18" s="53"/>
      <c r="P18" s="53"/>
      <c r="Q18" s="53"/>
      <c r="R18" s="10"/>
      <c r="S18" s="10"/>
    </row>
    <row r="19" spans="1:19" ht="17" thickBot="1">
      <c r="A19" s="237" t="s">
        <v>416</v>
      </c>
      <c r="B19" s="34"/>
      <c r="C19" s="53"/>
      <c r="D19" s="53"/>
      <c r="E19" s="53"/>
      <c r="F19" s="53"/>
      <c r="G19" s="53"/>
      <c r="H19" s="251"/>
      <c r="I19" s="65"/>
      <c r="J19" s="47"/>
      <c r="K19" s="18"/>
      <c r="L19" s="53"/>
      <c r="M19" s="53"/>
      <c r="N19" s="53"/>
      <c r="O19" s="53"/>
      <c r="P19" s="53"/>
      <c r="Q19" s="53"/>
      <c r="R19" s="10"/>
      <c r="S19" s="10"/>
    </row>
    <row r="20" spans="1:19" ht="17" thickBot="1">
      <c r="A20" s="34"/>
      <c r="B20" s="34"/>
      <c r="C20" s="53"/>
      <c r="D20" s="53"/>
      <c r="E20" s="53"/>
      <c r="F20" s="53"/>
      <c r="G20" s="53"/>
      <c r="H20" s="251"/>
      <c r="I20" s="65"/>
      <c r="J20" s="47"/>
      <c r="K20" s="18"/>
      <c r="L20" s="53"/>
      <c r="M20" s="53"/>
      <c r="N20" s="53"/>
      <c r="O20" s="53"/>
      <c r="P20" s="53"/>
      <c r="Q20" s="53"/>
      <c r="R20" s="10"/>
      <c r="S20" s="10"/>
    </row>
    <row r="21" spans="1:19" ht="16">
      <c r="A21" s="34"/>
      <c r="B21" s="34"/>
      <c r="C21" s="10"/>
      <c r="D21" s="10"/>
      <c r="E21" s="10"/>
      <c r="F21" s="10"/>
      <c r="G21" s="10"/>
      <c r="H21" s="10"/>
      <c r="I21" s="10"/>
      <c r="J21" s="18"/>
      <c r="K21" s="18"/>
      <c r="L21" s="10"/>
      <c r="M21" s="10"/>
      <c r="N21" s="10"/>
      <c r="O21" s="10"/>
      <c r="P21" s="10"/>
      <c r="Q21" s="10"/>
      <c r="R21" s="10"/>
      <c r="S21" s="10"/>
    </row>
    <row r="22" spans="1:19" ht="17" thickBot="1">
      <c r="A22" s="35"/>
      <c r="B22" s="35"/>
      <c r="C22" s="10"/>
      <c r="D22" s="10"/>
      <c r="E22" s="10"/>
      <c r="F22" s="10"/>
      <c r="G22" s="10"/>
      <c r="H22" s="10"/>
      <c r="I22" s="10"/>
      <c r="J22" s="10"/>
      <c r="K22" s="10"/>
      <c r="L22" s="10"/>
      <c r="M22" s="10"/>
      <c r="N22" s="10"/>
      <c r="O22" s="10"/>
      <c r="P22" s="10"/>
      <c r="Q22" s="10"/>
      <c r="R22" s="10"/>
      <c r="S22" s="10"/>
    </row>
    <row r="23" spans="1:19" ht="52" thickBot="1">
      <c r="A23" s="34" t="s">
        <v>417</v>
      </c>
      <c r="B23" s="34"/>
      <c r="C23" s="54"/>
      <c r="D23" s="54"/>
      <c r="E23" s="54"/>
      <c r="F23" s="54"/>
      <c r="G23" s="54"/>
      <c r="H23" s="54"/>
      <c r="I23" s="10"/>
      <c r="J23" s="47" t="s">
        <v>418</v>
      </c>
      <c r="K23" s="10"/>
      <c r="L23" s="14"/>
      <c r="M23" s="14"/>
      <c r="N23" s="14"/>
      <c r="O23" s="14"/>
      <c r="P23" s="14"/>
      <c r="Q23" s="14"/>
      <c r="R23" s="10"/>
      <c r="S23" s="10"/>
    </row>
    <row r="24" spans="1:19" ht="16">
      <c r="A24" s="15"/>
      <c r="B24" s="15"/>
      <c r="C24" s="10"/>
      <c r="D24" s="10"/>
      <c r="E24" s="10"/>
      <c r="F24" s="10"/>
      <c r="G24" s="10"/>
      <c r="H24" s="10"/>
      <c r="I24" s="10"/>
      <c r="J24" s="10"/>
      <c r="K24" s="10"/>
      <c r="L24" s="13"/>
      <c r="M24" s="13"/>
      <c r="N24" s="13"/>
      <c r="O24" s="13"/>
      <c r="P24" s="13"/>
      <c r="Q24" s="10"/>
      <c r="R24" s="10"/>
      <c r="S24" s="10"/>
    </row>
    <row r="25" spans="1:19">
      <c r="C25" s="1"/>
      <c r="D25" s="1"/>
      <c r="E25" s="1"/>
      <c r="F25" s="1"/>
      <c r="G25" s="1"/>
      <c r="H25" s="1"/>
    </row>
    <row r="26" spans="1:19" ht="17" thickBot="1">
      <c r="A26" s="38" t="s">
        <v>251</v>
      </c>
      <c r="B26" s="38"/>
      <c r="C26" s="38"/>
      <c r="D26" s="38"/>
      <c r="E26" s="38"/>
      <c r="F26" s="38"/>
      <c r="G26" s="38"/>
      <c r="H26" s="38"/>
      <c r="I26" s="38"/>
      <c r="J26" s="38"/>
    </row>
    <row r="27" spans="1:19" ht="17" thickBot="1">
      <c r="A27" s="34" t="s">
        <v>27</v>
      </c>
      <c r="B27" s="34"/>
      <c r="C27" s="54"/>
      <c r="D27" s="54"/>
      <c r="E27" s="54"/>
      <c r="F27" s="54"/>
      <c r="G27" s="54"/>
      <c r="H27" s="54"/>
      <c r="I27" s="11" t="s">
        <v>252</v>
      </c>
      <c r="J27" s="54"/>
      <c r="K27" t="s">
        <v>253</v>
      </c>
    </row>
    <row r="28" spans="1:19">
      <c r="C28" s="1"/>
      <c r="D28" s="1"/>
      <c r="E28" s="1"/>
      <c r="F28" s="1"/>
      <c r="G28" s="1"/>
      <c r="H28" s="1"/>
    </row>
    <row r="29" spans="1:19">
      <c r="C29" s="1"/>
      <c r="D29" s="1"/>
      <c r="E29" s="1"/>
      <c r="F29" s="1"/>
      <c r="G29" s="1"/>
      <c r="H29" s="1"/>
    </row>
    <row r="30" spans="1:19" ht="17" thickBot="1">
      <c r="A30" s="38" t="s">
        <v>254</v>
      </c>
      <c r="B30" s="38"/>
      <c r="C30" s="38"/>
      <c r="D30" s="38"/>
      <c r="E30" s="38"/>
      <c r="F30" s="38"/>
      <c r="G30" s="38"/>
      <c r="H30" s="38"/>
    </row>
    <row r="31" spans="1:19" ht="17" thickBot="1">
      <c r="A31" s="275" t="s">
        <v>419</v>
      </c>
      <c r="B31" s="35"/>
      <c r="C31" s="54"/>
      <c r="D31" s="54"/>
      <c r="E31" s="54"/>
      <c r="F31" s="54"/>
      <c r="G31" s="54"/>
      <c r="H31" s="54"/>
    </row>
    <row r="37" spans="1:1" ht="16">
      <c r="A37" s="38" t="s">
        <v>256</v>
      </c>
    </row>
  </sheetData>
  <mergeCells count="4">
    <mergeCell ref="A1:S1"/>
    <mergeCell ref="C8:G8"/>
    <mergeCell ref="A5:O5"/>
    <mergeCell ref="L8:Q8"/>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CADA-D36E-A446-8D3A-974C24E872BA}">
  <sheetPr>
    <tabColor rgb="FF8CC63E"/>
  </sheetPr>
  <dimension ref="B3:I4"/>
  <sheetViews>
    <sheetView workbookViewId="0">
      <selection activeCell="B5" sqref="B5"/>
    </sheetView>
  </sheetViews>
  <sheetFormatPr baseColWidth="10" defaultRowHeight="14"/>
  <sheetData>
    <row r="3" spans="2:9">
      <c r="B3" t="s">
        <v>1205</v>
      </c>
    </row>
    <row r="4" spans="2:9">
      <c r="B4" t="s">
        <v>112</v>
      </c>
      <c r="C4" t="s">
        <v>145</v>
      </c>
      <c r="D4" t="s">
        <v>146</v>
      </c>
      <c r="E4" t="s">
        <v>1206</v>
      </c>
      <c r="G4" t="s">
        <v>1207</v>
      </c>
      <c r="H4" t="s">
        <v>149</v>
      </c>
      <c r="I4" t="s">
        <v>150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ACDB-7B9F-BB46-A8E1-6B7C82A9EE69}">
  <sheetPr>
    <tabColor theme="1" tint="0.34998626667073579"/>
  </sheetPr>
  <dimension ref="A1:J78"/>
  <sheetViews>
    <sheetView workbookViewId="0">
      <selection activeCell="J36" sqref="J36"/>
    </sheetView>
  </sheetViews>
  <sheetFormatPr baseColWidth="10" defaultColWidth="10.83203125" defaultRowHeight="14"/>
  <cols>
    <col min="3" max="3" width="13.5" bestFit="1" customWidth="1"/>
    <col min="6" max="6" width="31" customWidth="1"/>
    <col min="7" max="7" width="19" customWidth="1"/>
    <col min="8" max="8" width="21" customWidth="1"/>
    <col min="9" max="9" width="16.83203125" customWidth="1"/>
  </cols>
  <sheetData>
    <row r="1" spans="1:10" ht="15" customHeight="1">
      <c r="A1" s="58" t="s">
        <v>378</v>
      </c>
      <c r="B1" s="58"/>
      <c r="C1" s="58"/>
      <c r="D1" s="58"/>
      <c r="E1" s="58"/>
      <c r="F1" s="58"/>
      <c r="G1" s="72"/>
    </row>
    <row r="2" spans="1:10" ht="15" customHeight="1">
      <c r="A2" s="217" t="s">
        <v>420</v>
      </c>
    </row>
    <row r="3" spans="1:10" ht="15" customHeight="1">
      <c r="A3" s="217" t="s">
        <v>421</v>
      </c>
    </row>
    <row r="4" spans="1:10" ht="15" customHeight="1">
      <c r="A4" s="217"/>
    </row>
    <row r="5" spans="1:10" ht="15" customHeight="1">
      <c r="A5" s="58" t="s">
        <v>422</v>
      </c>
      <c r="B5" s="58"/>
      <c r="C5" s="58"/>
      <c r="D5" s="58"/>
      <c r="E5" s="58"/>
      <c r="F5" s="58"/>
      <c r="G5" s="72"/>
    </row>
    <row r="6" spans="1:10" ht="15" customHeight="1">
      <c r="A6" s="324" t="s">
        <v>423</v>
      </c>
    </row>
    <row r="7" spans="1:10" ht="15" customHeight="1">
      <c r="A7" s="324" t="s">
        <v>424</v>
      </c>
    </row>
    <row r="8" spans="1:10">
      <c r="A8" s="324" t="s">
        <v>425</v>
      </c>
    </row>
    <row r="9" spans="1:10">
      <c r="A9" s="324"/>
    </row>
    <row r="10" spans="1:10" ht="15">
      <c r="A10" s="58" t="s">
        <v>426</v>
      </c>
      <c r="B10" s="58"/>
      <c r="C10" s="58"/>
      <c r="D10" s="58"/>
      <c r="E10" s="58"/>
      <c r="F10" s="58"/>
    </row>
    <row r="11" spans="1:10">
      <c r="A11" s="324" t="s">
        <v>427</v>
      </c>
    </row>
    <row r="12" spans="1:10">
      <c r="A12" s="324"/>
    </row>
    <row r="13" spans="1:10">
      <c r="A13" s="324"/>
    </row>
    <row r="14" spans="1:10">
      <c r="A14" s="324"/>
    </row>
    <row r="15" spans="1:10" ht="15">
      <c r="A15" s="58" t="s">
        <v>428</v>
      </c>
      <c r="B15" s="58"/>
      <c r="C15" s="58"/>
      <c r="D15" s="58"/>
      <c r="E15" s="58"/>
      <c r="F15" s="58"/>
      <c r="G15" s="72"/>
    </row>
    <row r="16" spans="1:10" ht="32" customHeight="1" thickBot="1">
      <c r="B16" s="259" t="s">
        <v>429</v>
      </c>
      <c r="C16" s="259" t="s">
        <v>430</v>
      </c>
      <c r="D16" s="259" t="s">
        <v>431</v>
      </c>
      <c r="E16" s="259" t="s">
        <v>432</v>
      </c>
      <c r="F16" s="259" t="s">
        <v>433</v>
      </c>
      <c r="G16" s="244"/>
      <c r="H16" s="259" t="s">
        <v>378</v>
      </c>
      <c r="J16" s="259" t="s">
        <v>434</v>
      </c>
    </row>
    <row r="17" spans="2:10" ht="16" thickBot="1">
      <c r="B17" s="247">
        <v>2020</v>
      </c>
      <c r="C17" s="310" t="s">
        <v>435</v>
      </c>
      <c r="D17" s="247" t="s">
        <v>436</v>
      </c>
      <c r="E17" s="247"/>
      <c r="F17" s="53"/>
      <c r="G17" s="247"/>
      <c r="H17" s="53" t="s">
        <v>437</v>
      </c>
    </row>
    <row r="18" spans="2:10" ht="16" thickBot="1">
      <c r="B18" s="247">
        <v>2021</v>
      </c>
      <c r="C18" s="310" t="s">
        <v>435</v>
      </c>
      <c r="D18" s="247" t="e">
        <f>C18/C17</f>
        <v>#VALUE!</v>
      </c>
      <c r="E18" s="247"/>
      <c r="F18" s="53"/>
      <c r="G18" s="247"/>
      <c r="H18" s="53" t="s">
        <v>437</v>
      </c>
    </row>
    <row r="19" spans="2:10" ht="16" thickBot="1">
      <c r="B19" s="247">
        <v>2022</v>
      </c>
      <c r="C19" s="310" t="s">
        <v>435</v>
      </c>
      <c r="D19" s="247" t="e">
        <f>C19/C18</f>
        <v>#VALUE!</v>
      </c>
      <c r="E19" s="247"/>
      <c r="F19" s="53"/>
      <c r="G19" s="247"/>
      <c r="H19" s="53" t="s">
        <v>437</v>
      </c>
    </row>
    <row r="20" spans="2:10" ht="17" customHeight="1" thickBot="1">
      <c r="B20" s="63" t="s">
        <v>438</v>
      </c>
      <c r="C20" s="260">
        <f>'2024 Results Graphs'!E84</f>
        <v>0</v>
      </c>
      <c r="D20" s="273">
        <v>0.5</v>
      </c>
      <c r="E20" s="61">
        <f t="shared" ref="E20:E40" si="0">C20-C20*D20</f>
        <v>0</v>
      </c>
      <c r="F20" s="53"/>
      <c r="G20" s="274"/>
      <c r="H20" s="53" t="s">
        <v>439</v>
      </c>
    </row>
    <row r="21" spans="2:10" ht="16" thickBot="1">
      <c r="B21" s="63">
        <v>2030</v>
      </c>
      <c r="C21" s="62">
        <f t="shared" ref="C21:C40" si="1">E20</f>
        <v>0</v>
      </c>
      <c r="D21" s="273">
        <v>0.3</v>
      </c>
      <c r="E21" s="61">
        <f t="shared" si="0"/>
        <v>0</v>
      </c>
      <c r="F21" s="53"/>
      <c r="G21" s="274"/>
      <c r="H21" s="53" t="s">
        <v>440</v>
      </c>
      <c r="J21" s="217" t="s">
        <v>441</v>
      </c>
    </row>
    <row r="22" spans="2:10" ht="16" thickBot="1">
      <c r="B22" s="63">
        <v>2031</v>
      </c>
      <c r="C22" s="62">
        <f t="shared" si="1"/>
        <v>0</v>
      </c>
      <c r="D22" s="273">
        <v>0.3</v>
      </c>
      <c r="E22" s="61">
        <f t="shared" si="0"/>
        <v>0</v>
      </c>
      <c r="F22" s="53"/>
      <c r="G22" s="274"/>
      <c r="H22" s="53"/>
      <c r="J22" s="217" t="s">
        <v>442</v>
      </c>
    </row>
    <row r="23" spans="2:10" ht="16" thickBot="1">
      <c r="B23" s="63">
        <v>2032</v>
      </c>
      <c r="C23" s="62">
        <f t="shared" si="1"/>
        <v>0</v>
      </c>
      <c r="D23" s="273">
        <v>0.3</v>
      </c>
      <c r="E23" s="61">
        <f t="shared" si="0"/>
        <v>0</v>
      </c>
      <c r="F23" s="53"/>
      <c r="G23" s="274"/>
      <c r="H23" s="53"/>
    </row>
    <row r="24" spans="2:10" ht="16" thickBot="1">
      <c r="B24" s="63">
        <v>2033</v>
      </c>
      <c r="C24" s="62">
        <f t="shared" si="1"/>
        <v>0</v>
      </c>
      <c r="D24" s="273">
        <v>0.3</v>
      </c>
      <c r="E24" s="61">
        <f t="shared" si="0"/>
        <v>0</v>
      </c>
      <c r="F24" s="53"/>
      <c r="G24" s="274"/>
      <c r="H24" s="53"/>
    </row>
    <row r="25" spans="2:10" ht="16" thickBot="1">
      <c r="B25" s="63">
        <v>2034</v>
      </c>
      <c r="C25" s="62">
        <f t="shared" si="1"/>
        <v>0</v>
      </c>
      <c r="D25" s="273">
        <v>0.3</v>
      </c>
      <c r="E25" s="61">
        <f t="shared" si="0"/>
        <v>0</v>
      </c>
      <c r="F25" s="53"/>
      <c r="G25" s="274"/>
      <c r="H25" s="53"/>
    </row>
    <row r="26" spans="2:10" ht="16" thickBot="1">
      <c r="B26" s="63">
        <v>2035</v>
      </c>
      <c r="C26" s="62">
        <f t="shared" si="1"/>
        <v>0</v>
      </c>
      <c r="D26" s="273">
        <v>0.3</v>
      </c>
      <c r="E26" s="61">
        <f t="shared" si="0"/>
        <v>0</v>
      </c>
      <c r="F26" s="53"/>
      <c r="G26" s="274"/>
      <c r="H26" s="53"/>
    </row>
    <row r="27" spans="2:10" ht="16" thickBot="1">
      <c r="B27" s="63">
        <v>2036</v>
      </c>
      <c r="C27" s="62">
        <f t="shared" si="1"/>
        <v>0</v>
      </c>
      <c r="D27" s="273">
        <v>0.3</v>
      </c>
      <c r="E27" s="61">
        <f t="shared" si="0"/>
        <v>0</v>
      </c>
      <c r="F27" s="53"/>
      <c r="G27" s="274"/>
      <c r="H27" s="53"/>
    </row>
    <row r="28" spans="2:10" ht="16" thickBot="1">
      <c r="B28" s="63">
        <v>2037</v>
      </c>
      <c r="C28" s="62">
        <f t="shared" si="1"/>
        <v>0</v>
      </c>
      <c r="D28" s="273">
        <v>0.3</v>
      </c>
      <c r="E28" s="61">
        <f t="shared" si="0"/>
        <v>0</v>
      </c>
      <c r="F28" s="53"/>
      <c r="G28" s="274"/>
      <c r="H28" s="53"/>
    </row>
    <row r="29" spans="2:10" ht="16" thickBot="1">
      <c r="B29" s="63">
        <v>2038</v>
      </c>
      <c r="C29" s="62">
        <f t="shared" si="1"/>
        <v>0</v>
      </c>
      <c r="D29" s="273">
        <v>0.3</v>
      </c>
      <c r="E29" s="61">
        <f t="shared" si="0"/>
        <v>0</v>
      </c>
      <c r="F29" s="53"/>
      <c r="G29" s="274"/>
      <c r="H29" s="53"/>
    </row>
    <row r="30" spans="2:10" ht="16" thickBot="1">
      <c r="B30" s="63">
        <v>2040</v>
      </c>
      <c r="C30" s="62">
        <f t="shared" si="1"/>
        <v>0</v>
      </c>
      <c r="D30" s="273">
        <v>0.3</v>
      </c>
      <c r="E30" s="61">
        <f t="shared" si="0"/>
        <v>0</v>
      </c>
      <c r="F30" s="53"/>
      <c r="G30" s="274"/>
      <c r="H30" s="53"/>
    </row>
    <row r="31" spans="2:10" ht="16" thickBot="1">
      <c r="B31" s="63">
        <v>2041</v>
      </c>
      <c r="C31" s="62">
        <f t="shared" si="1"/>
        <v>0</v>
      </c>
      <c r="D31" s="273">
        <v>0.3</v>
      </c>
      <c r="E31" s="61">
        <f t="shared" si="0"/>
        <v>0</v>
      </c>
      <c r="F31" s="53"/>
      <c r="G31" s="274"/>
      <c r="H31" s="53"/>
    </row>
    <row r="32" spans="2:10" ht="16" thickBot="1">
      <c r="B32" s="63">
        <v>2042</v>
      </c>
      <c r="C32" s="62">
        <f t="shared" si="1"/>
        <v>0</v>
      </c>
      <c r="D32" s="273">
        <v>0.3</v>
      </c>
      <c r="E32" s="61">
        <f t="shared" si="0"/>
        <v>0</v>
      </c>
      <c r="F32" s="53"/>
      <c r="G32" s="274"/>
      <c r="H32" s="53"/>
    </row>
    <row r="33" spans="2:10" ht="16" thickBot="1">
      <c r="B33" s="63">
        <v>2043</v>
      </c>
      <c r="C33" s="62">
        <f t="shared" si="1"/>
        <v>0</v>
      </c>
      <c r="D33" s="273">
        <v>0.3</v>
      </c>
      <c r="E33" s="61">
        <f t="shared" si="0"/>
        <v>0</v>
      </c>
      <c r="F33" s="53"/>
      <c r="G33" s="274"/>
      <c r="H33" s="53"/>
    </row>
    <row r="34" spans="2:10" ht="16" thickBot="1">
      <c r="B34" s="63">
        <v>2044</v>
      </c>
      <c r="C34" s="62">
        <f t="shared" si="1"/>
        <v>0</v>
      </c>
      <c r="D34" s="273">
        <v>0.3</v>
      </c>
      <c r="E34" s="61">
        <f t="shared" si="0"/>
        <v>0</v>
      </c>
      <c r="F34" s="53"/>
      <c r="G34" s="274"/>
      <c r="H34" s="53"/>
    </row>
    <row r="35" spans="2:10" ht="16" thickBot="1">
      <c r="B35" s="63">
        <v>2045</v>
      </c>
      <c r="C35" s="62">
        <f t="shared" si="1"/>
        <v>0</v>
      </c>
      <c r="D35" s="273">
        <v>0.3</v>
      </c>
      <c r="E35" s="61">
        <f t="shared" si="0"/>
        <v>0</v>
      </c>
      <c r="F35" s="53"/>
      <c r="G35" s="274"/>
      <c r="H35" s="53"/>
    </row>
    <row r="36" spans="2:10" ht="16" thickBot="1">
      <c r="B36" s="63">
        <v>2046</v>
      </c>
      <c r="C36" s="62">
        <f t="shared" si="1"/>
        <v>0</v>
      </c>
      <c r="D36" s="273">
        <v>0.3</v>
      </c>
      <c r="E36" s="61">
        <f t="shared" si="0"/>
        <v>0</v>
      </c>
      <c r="F36" s="53"/>
      <c r="G36" s="274"/>
      <c r="H36" s="53"/>
    </row>
    <row r="37" spans="2:10" ht="16" thickBot="1">
      <c r="B37" s="63">
        <v>2047</v>
      </c>
      <c r="C37" s="62">
        <f t="shared" si="1"/>
        <v>0</v>
      </c>
      <c r="D37" s="273">
        <v>0.3</v>
      </c>
      <c r="E37" s="61">
        <f t="shared" si="0"/>
        <v>0</v>
      </c>
      <c r="F37" s="53"/>
      <c r="G37" s="274"/>
      <c r="H37" s="53"/>
    </row>
    <row r="38" spans="2:10" ht="16" thickBot="1">
      <c r="B38" s="63">
        <v>2048</v>
      </c>
      <c r="C38" s="62">
        <f t="shared" si="1"/>
        <v>0</v>
      </c>
      <c r="D38" s="273">
        <v>0.3</v>
      </c>
      <c r="E38" s="61">
        <f t="shared" si="0"/>
        <v>0</v>
      </c>
      <c r="F38" s="53"/>
      <c r="G38" s="274"/>
      <c r="H38" s="53"/>
    </row>
    <row r="39" spans="2:10" ht="16" thickBot="1">
      <c r="B39" s="63">
        <v>2049</v>
      </c>
      <c r="C39" s="62">
        <f t="shared" si="1"/>
        <v>0</v>
      </c>
      <c r="D39" s="273">
        <v>0.3</v>
      </c>
      <c r="E39" s="61">
        <f t="shared" si="0"/>
        <v>0</v>
      </c>
      <c r="F39" s="53"/>
      <c r="G39" s="274"/>
      <c r="H39" s="53"/>
    </row>
    <row r="40" spans="2:10" ht="16" thickBot="1">
      <c r="B40" s="64">
        <v>2050</v>
      </c>
      <c r="C40" s="61">
        <f t="shared" si="1"/>
        <v>0</v>
      </c>
      <c r="D40" s="273">
        <v>0.3</v>
      </c>
      <c r="E40" s="61">
        <f t="shared" si="0"/>
        <v>0</v>
      </c>
      <c r="F40" s="53"/>
      <c r="G40" s="274"/>
      <c r="H40" s="53" t="s">
        <v>443</v>
      </c>
      <c r="J40" s="217" t="s">
        <v>442</v>
      </c>
    </row>
    <row r="41" spans="2:10" ht="15">
      <c r="B41" s="60"/>
      <c r="C41" s="60"/>
      <c r="D41" s="60"/>
    </row>
    <row r="42" spans="2:10" ht="15">
      <c r="B42" s="60"/>
      <c r="C42" s="60"/>
      <c r="D42" s="60"/>
    </row>
    <row r="43" spans="2:10" ht="15">
      <c r="B43" s="60"/>
      <c r="C43" s="60"/>
      <c r="D43" s="60"/>
    </row>
    <row r="44" spans="2:10" ht="15">
      <c r="B44" s="60"/>
      <c r="C44" s="60"/>
      <c r="D44" s="60"/>
      <c r="E44" s="60"/>
      <c r="F44" s="60"/>
      <c r="G44" s="60"/>
    </row>
    <row r="45" spans="2:10" ht="15">
      <c r="B45" s="60"/>
      <c r="C45" s="60"/>
      <c r="D45" s="60"/>
      <c r="E45" s="60"/>
      <c r="F45" s="60"/>
      <c r="G45" s="60"/>
    </row>
    <row r="46" spans="2:10" ht="15">
      <c r="B46" s="60"/>
      <c r="C46" s="60"/>
      <c r="D46" s="60"/>
      <c r="E46" s="60"/>
      <c r="F46" s="60"/>
      <c r="G46" s="60"/>
    </row>
    <row r="47" spans="2:10" ht="15">
      <c r="B47" s="60"/>
      <c r="C47" s="60"/>
      <c r="D47" s="60"/>
      <c r="E47" s="60"/>
      <c r="F47" s="60"/>
      <c r="G47" s="60"/>
    </row>
    <row r="48" spans="2:10" ht="15">
      <c r="B48" s="60"/>
      <c r="C48" s="60"/>
      <c r="D48" s="60"/>
      <c r="E48" s="60"/>
      <c r="F48" s="60"/>
      <c r="G48" s="60"/>
    </row>
    <row r="49" spans="1:7" ht="15">
      <c r="B49" s="60"/>
      <c r="C49" s="60"/>
      <c r="D49" s="60"/>
      <c r="E49" s="60"/>
      <c r="F49" s="60"/>
      <c r="G49" s="60"/>
    </row>
    <row r="50" spans="1:7" ht="15">
      <c r="B50" s="60"/>
      <c r="C50" s="60"/>
      <c r="D50" s="60"/>
      <c r="E50" s="60"/>
      <c r="F50" s="60"/>
      <c r="G50" s="60"/>
    </row>
    <row r="51" spans="1:7" ht="15">
      <c r="B51" s="60"/>
      <c r="C51" s="60"/>
      <c r="D51" s="60"/>
      <c r="E51" s="60"/>
      <c r="F51" s="60"/>
      <c r="G51" s="60"/>
    </row>
    <row r="52" spans="1:7" ht="15">
      <c r="B52" s="60"/>
      <c r="C52" s="60"/>
      <c r="D52" s="60"/>
      <c r="E52" s="60"/>
      <c r="F52" s="60"/>
      <c r="G52" s="60"/>
    </row>
    <row r="53" spans="1:7" ht="15">
      <c r="B53" s="60"/>
      <c r="C53" s="60"/>
      <c r="D53" s="60"/>
      <c r="E53" s="60"/>
      <c r="F53" s="60"/>
      <c r="G53" s="60"/>
    </row>
    <row r="54" spans="1:7" ht="15">
      <c r="B54" s="60"/>
      <c r="C54" s="60"/>
      <c r="D54" s="60"/>
      <c r="E54" s="60"/>
      <c r="F54" s="60"/>
      <c r="G54" s="60"/>
    </row>
    <row r="55" spans="1:7" ht="15">
      <c r="B55" s="60"/>
      <c r="C55" s="60"/>
      <c r="D55" s="60"/>
      <c r="E55" s="60"/>
      <c r="F55" s="60"/>
      <c r="G55" s="60"/>
    </row>
    <row r="56" spans="1:7" ht="15">
      <c r="B56" s="60"/>
      <c r="C56" s="60"/>
      <c r="D56" s="60"/>
      <c r="E56" s="60"/>
      <c r="F56" s="60"/>
      <c r="G56" s="60"/>
    </row>
    <row r="57" spans="1:7" ht="15">
      <c r="B57" s="60"/>
      <c r="C57" s="60"/>
      <c r="D57" s="60"/>
      <c r="E57" s="60"/>
      <c r="F57" s="60"/>
      <c r="G57" s="60"/>
    </row>
    <row r="58" spans="1:7" ht="15">
      <c r="B58" s="60"/>
      <c r="C58" s="60"/>
      <c r="D58" s="60"/>
      <c r="E58" s="60"/>
      <c r="F58" s="60"/>
      <c r="G58" s="60"/>
    </row>
    <row r="59" spans="1:7" ht="15">
      <c r="B59" s="60"/>
      <c r="C59" s="60"/>
      <c r="D59" s="60"/>
      <c r="E59" s="60"/>
      <c r="F59" s="60"/>
      <c r="G59" s="60"/>
    </row>
    <row r="60" spans="1:7" ht="15">
      <c r="B60" s="60"/>
      <c r="C60" s="60"/>
      <c r="D60" s="60"/>
      <c r="E60" s="60"/>
      <c r="F60" s="60"/>
      <c r="G60" s="60"/>
    </row>
    <row r="61" spans="1:7" ht="15">
      <c r="A61" s="58"/>
      <c r="B61" s="58" t="s">
        <v>444</v>
      </c>
      <c r="C61" s="58"/>
      <c r="D61" s="58"/>
      <c r="E61" s="58"/>
      <c r="F61" s="58"/>
      <c r="G61" s="72"/>
    </row>
    <row r="62" spans="1:7" ht="15">
      <c r="B62" s="60"/>
      <c r="C62" s="60"/>
      <c r="D62" s="60"/>
      <c r="E62" s="60"/>
      <c r="F62" s="60"/>
      <c r="G62" s="60"/>
    </row>
    <row r="63" spans="1:7" ht="15">
      <c r="B63" s="60"/>
      <c r="C63" s="60"/>
      <c r="D63" s="60"/>
      <c r="E63" s="60"/>
      <c r="F63" s="60"/>
      <c r="G63" s="60"/>
    </row>
    <row r="64" spans="1:7" ht="15">
      <c r="B64" s="60"/>
      <c r="C64" s="60"/>
      <c r="D64" s="60"/>
      <c r="E64" s="60"/>
      <c r="F64" s="60"/>
      <c r="G64" s="60"/>
    </row>
    <row r="69" spans="1:7" ht="17" thickBot="1">
      <c r="A69" s="38" t="s">
        <v>254</v>
      </c>
      <c r="B69" s="38"/>
      <c r="C69" s="38"/>
      <c r="D69" s="38"/>
      <c r="E69" s="38"/>
      <c r="F69" s="38"/>
      <c r="G69" s="38"/>
    </row>
    <row r="70" spans="1:7" ht="17" thickBot="1">
      <c r="A70" s="275" t="s">
        <v>445</v>
      </c>
      <c r="B70" s="35"/>
      <c r="C70" s="54"/>
      <c r="D70" s="54"/>
      <c r="E70" s="54"/>
      <c r="F70" s="54"/>
      <c r="G70" s="54"/>
    </row>
    <row r="78" spans="1:7" ht="16">
      <c r="A78" s="38" t="s">
        <v>256</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17342-7EB3-BE4D-95C1-4E14E17614F9}">
  <sheetPr>
    <tabColor theme="1" tint="0.34998626667073579"/>
  </sheetPr>
  <dimension ref="A1:L218"/>
  <sheetViews>
    <sheetView topLeftCell="D64" zoomScaleNormal="100" zoomScaleSheetLayoutView="100" workbookViewId="0">
      <selection activeCell="B216" sqref="B216"/>
    </sheetView>
  </sheetViews>
  <sheetFormatPr baseColWidth="10" defaultColWidth="10.83203125" defaultRowHeight="14"/>
  <cols>
    <col min="1" max="1" width="10.5" customWidth="1"/>
    <col min="2" max="2" width="42.6640625" customWidth="1"/>
    <col min="3" max="3" width="75.33203125" style="123" customWidth="1"/>
    <col min="4" max="4" width="119.6640625" customWidth="1"/>
    <col min="6" max="6" width="16" customWidth="1"/>
    <col min="7" max="7" width="17.83203125" customWidth="1"/>
    <col min="8" max="8" width="13.1640625" customWidth="1"/>
    <col min="10" max="10" width="23.6640625" customWidth="1"/>
  </cols>
  <sheetData>
    <row r="1" spans="1:8" ht="18">
      <c r="A1" s="85" t="s">
        <v>446</v>
      </c>
      <c r="B1" s="85">
        <v>0</v>
      </c>
      <c r="C1" s="86"/>
      <c r="D1" s="87"/>
    </row>
    <row r="3" spans="1:8" ht="18">
      <c r="A3" s="88" t="s">
        <v>447</v>
      </c>
      <c r="B3" s="88"/>
      <c r="C3" s="89"/>
      <c r="D3" s="90"/>
    </row>
    <row r="5" spans="1:8" ht="18">
      <c r="A5" s="91" t="s">
        <v>448</v>
      </c>
      <c r="B5" s="91"/>
      <c r="C5" s="86"/>
      <c r="D5" s="87"/>
      <c r="E5" s="87"/>
      <c r="F5" s="87"/>
    </row>
    <row r="6" spans="1:8" ht="39" thickBot="1">
      <c r="A6" s="92" t="s">
        <v>449</v>
      </c>
      <c r="B6" s="92" t="s">
        <v>450</v>
      </c>
      <c r="C6" s="93" t="s">
        <v>451</v>
      </c>
      <c r="D6" s="92"/>
      <c r="E6" s="92" t="s">
        <v>452</v>
      </c>
      <c r="F6" s="92" t="s">
        <v>453</v>
      </c>
      <c r="G6" s="92" t="s">
        <v>454</v>
      </c>
      <c r="H6" s="92" t="s">
        <v>455</v>
      </c>
    </row>
    <row r="7" spans="1:8" ht="17" thickBot="1">
      <c r="A7" s="94" t="s">
        <v>456</v>
      </c>
      <c r="B7" s="95" t="s">
        <v>457</v>
      </c>
      <c r="C7" s="496" t="s">
        <v>458</v>
      </c>
      <c r="D7" s="95" t="s">
        <v>459</v>
      </c>
      <c r="E7" s="97">
        <v>0</v>
      </c>
      <c r="F7" s="54"/>
    </row>
    <row r="8" spans="1:8" ht="17" thickBot="1">
      <c r="A8" s="98"/>
      <c r="B8" s="99"/>
      <c r="C8" s="497"/>
      <c r="D8" s="99" t="s">
        <v>460</v>
      </c>
      <c r="E8" s="100">
        <v>0</v>
      </c>
      <c r="F8" s="54"/>
    </row>
    <row r="9" spans="1:8" ht="17" thickBot="1">
      <c r="A9" s="101"/>
      <c r="B9" s="102"/>
      <c r="C9" s="498"/>
      <c r="D9" s="102" t="s">
        <v>461</v>
      </c>
      <c r="E9" s="104">
        <v>2</v>
      </c>
      <c r="F9" s="54"/>
      <c r="G9" t="s">
        <v>462</v>
      </c>
    </row>
    <row r="10" spans="1:8" ht="17" thickBot="1">
      <c r="A10" s="94" t="s">
        <v>463</v>
      </c>
      <c r="B10" s="95" t="s">
        <v>464</v>
      </c>
      <c r="C10" s="496" t="s">
        <v>465</v>
      </c>
      <c r="D10" s="95" t="s">
        <v>466</v>
      </c>
      <c r="E10" s="97">
        <v>0</v>
      </c>
      <c r="F10" s="54"/>
    </row>
    <row r="11" spans="1:8" ht="17" thickBot="1">
      <c r="A11" s="98"/>
      <c r="B11" s="99"/>
      <c r="C11" s="497"/>
      <c r="D11" s="99" t="s">
        <v>467</v>
      </c>
      <c r="E11" s="100">
        <v>1</v>
      </c>
      <c r="F11" s="54"/>
    </row>
    <row r="12" spans="1:8" ht="17" thickBot="1">
      <c r="A12" s="98"/>
      <c r="B12" s="99"/>
      <c r="C12" s="497"/>
      <c r="D12" s="99" t="s">
        <v>468</v>
      </c>
      <c r="E12" s="100">
        <v>2</v>
      </c>
      <c r="F12" s="54"/>
    </row>
    <row r="13" spans="1:8" ht="17" thickBot="1">
      <c r="A13" s="105"/>
      <c r="B13" s="100"/>
      <c r="C13" s="497"/>
      <c r="D13" s="99" t="s">
        <v>469</v>
      </c>
      <c r="E13" s="100">
        <v>1</v>
      </c>
      <c r="F13" s="54"/>
    </row>
    <row r="14" spans="1:8" ht="17" thickBot="1">
      <c r="A14" s="105"/>
      <c r="B14" s="100"/>
      <c r="C14" s="497"/>
      <c r="D14" s="99" t="s">
        <v>470</v>
      </c>
      <c r="E14" s="100">
        <v>1</v>
      </c>
      <c r="F14" s="54"/>
    </row>
    <row r="15" spans="1:8" ht="17" thickBot="1">
      <c r="A15" s="105"/>
      <c r="B15" s="100"/>
      <c r="C15" s="497"/>
      <c r="D15" s="99" t="s">
        <v>471</v>
      </c>
      <c r="E15" s="100">
        <v>2</v>
      </c>
      <c r="F15" s="54"/>
    </row>
    <row r="16" spans="1:8" ht="17" thickBot="1">
      <c r="A16" s="106"/>
      <c r="B16" s="104"/>
      <c r="C16" s="498"/>
      <c r="D16" s="102" t="s">
        <v>472</v>
      </c>
      <c r="E16" s="104">
        <v>4</v>
      </c>
      <c r="F16" s="54"/>
    </row>
    <row r="17" spans="1:7" ht="17" thickBot="1">
      <c r="A17" s="94" t="s">
        <v>473</v>
      </c>
      <c r="B17" s="95" t="s">
        <v>474</v>
      </c>
      <c r="C17" s="496" t="s">
        <v>475</v>
      </c>
      <c r="D17" s="95" t="s">
        <v>466</v>
      </c>
      <c r="E17" s="97">
        <v>0</v>
      </c>
      <c r="F17" s="54"/>
    </row>
    <row r="18" spans="1:7" ht="17" thickBot="1">
      <c r="A18" s="98"/>
      <c r="B18" s="99"/>
      <c r="C18" s="497"/>
      <c r="D18" s="99" t="s">
        <v>476</v>
      </c>
      <c r="E18" s="100">
        <v>1</v>
      </c>
      <c r="F18" s="54"/>
    </row>
    <row r="19" spans="1:7" ht="17" thickBot="1">
      <c r="A19" s="98"/>
      <c r="B19" s="99"/>
      <c r="C19" s="497"/>
      <c r="D19" s="99" t="s">
        <v>477</v>
      </c>
      <c r="E19" s="100">
        <v>2</v>
      </c>
      <c r="F19" s="54"/>
    </row>
    <row r="20" spans="1:7" ht="17" thickBot="1">
      <c r="A20" s="98"/>
      <c r="B20" s="99"/>
      <c r="C20" s="497"/>
      <c r="D20" s="99" t="s">
        <v>478</v>
      </c>
      <c r="E20" s="100">
        <v>2</v>
      </c>
      <c r="F20" s="54"/>
    </row>
    <row r="21" spans="1:7" ht="17" thickBot="1">
      <c r="A21" s="105"/>
      <c r="B21" s="100"/>
      <c r="C21" s="497"/>
      <c r="D21" s="99" t="s">
        <v>479</v>
      </c>
      <c r="E21" s="100">
        <v>2</v>
      </c>
      <c r="F21" s="54"/>
    </row>
    <row r="22" spans="1:7" ht="17" thickBot="1">
      <c r="A22" s="98"/>
      <c r="B22" s="99"/>
      <c r="C22" s="497"/>
      <c r="D22" s="99" t="s">
        <v>480</v>
      </c>
      <c r="E22" s="100">
        <v>2</v>
      </c>
      <c r="F22" s="54"/>
    </row>
    <row r="23" spans="1:7" ht="17" thickBot="1">
      <c r="A23" s="105"/>
      <c r="B23" s="100"/>
      <c r="C23" s="497"/>
      <c r="D23" s="99" t="s">
        <v>481</v>
      </c>
      <c r="E23" s="100">
        <v>2</v>
      </c>
      <c r="F23" s="54"/>
    </row>
    <row r="24" spans="1:7" ht="17" thickBot="1">
      <c r="A24" s="105"/>
      <c r="B24" s="100"/>
      <c r="C24" s="498"/>
      <c r="D24" s="99" t="s">
        <v>482</v>
      </c>
      <c r="E24" s="100">
        <v>4</v>
      </c>
      <c r="F24" s="54"/>
    </row>
    <row r="25" spans="1:7" ht="17" thickBot="1">
      <c r="A25" s="94" t="s">
        <v>483</v>
      </c>
      <c r="B25" s="95" t="s">
        <v>484</v>
      </c>
      <c r="C25" s="496" t="s">
        <v>485</v>
      </c>
      <c r="D25" s="95" t="s">
        <v>486</v>
      </c>
      <c r="E25" s="97">
        <v>0</v>
      </c>
      <c r="F25" s="54"/>
    </row>
    <row r="26" spans="1:7" ht="17" thickBot="1">
      <c r="A26" s="105"/>
      <c r="B26" s="100"/>
      <c r="C26" s="497"/>
      <c r="D26" s="99" t="s">
        <v>487</v>
      </c>
      <c r="E26" s="100">
        <v>2</v>
      </c>
      <c r="F26" s="54"/>
      <c r="G26" t="s">
        <v>462</v>
      </c>
    </row>
    <row r="27" spans="1:7" ht="17" thickBot="1">
      <c r="A27" s="105"/>
      <c r="B27" s="100"/>
      <c r="C27" s="497"/>
      <c r="D27" s="99" t="s">
        <v>488</v>
      </c>
      <c r="E27" s="100">
        <v>2</v>
      </c>
      <c r="F27" s="54"/>
    </row>
    <row r="28" spans="1:7" ht="17" thickBot="1">
      <c r="A28" s="105"/>
      <c r="B28" s="100"/>
      <c r="C28" s="497"/>
      <c r="D28" s="99" t="s">
        <v>489</v>
      </c>
      <c r="E28" s="100">
        <v>2</v>
      </c>
      <c r="F28" s="54"/>
      <c r="G28" t="s">
        <v>462</v>
      </c>
    </row>
    <row r="29" spans="1:7" ht="17" thickBot="1">
      <c r="A29" s="106"/>
      <c r="B29" s="104"/>
      <c r="C29" s="498"/>
      <c r="D29" s="102" t="s">
        <v>490</v>
      </c>
      <c r="E29" s="104" t="s">
        <v>491</v>
      </c>
      <c r="F29" s="54"/>
      <c r="G29" t="s">
        <v>462</v>
      </c>
    </row>
    <row r="30" spans="1:7" ht="17" thickBot="1">
      <c r="A30" s="94" t="s">
        <v>492</v>
      </c>
      <c r="B30" s="95" t="s">
        <v>493</v>
      </c>
      <c r="C30" s="496" t="s">
        <v>494</v>
      </c>
      <c r="D30" s="95" t="s">
        <v>466</v>
      </c>
      <c r="E30" s="97">
        <v>0</v>
      </c>
      <c r="F30" s="54"/>
    </row>
    <row r="31" spans="1:7" ht="17" thickBot="1">
      <c r="A31" s="105"/>
      <c r="B31" s="100"/>
      <c r="C31" s="497"/>
      <c r="D31" s="99" t="s">
        <v>495</v>
      </c>
      <c r="E31" s="100">
        <v>0</v>
      </c>
      <c r="F31" s="54"/>
    </row>
    <row r="32" spans="1:7" ht="17" thickBot="1">
      <c r="A32" s="105"/>
      <c r="B32" s="100"/>
      <c r="C32" s="497"/>
      <c r="D32" s="99" t="s">
        <v>496</v>
      </c>
      <c r="E32" s="100">
        <v>1</v>
      </c>
      <c r="F32" s="54"/>
    </row>
    <row r="33" spans="1:6" ht="17" thickBot="1">
      <c r="A33" s="105"/>
      <c r="B33" s="100"/>
      <c r="C33" s="497"/>
      <c r="D33" s="99" t="s">
        <v>497</v>
      </c>
      <c r="E33" s="100">
        <v>2</v>
      </c>
      <c r="F33" s="54"/>
    </row>
    <row r="34" spans="1:6" ht="17" thickBot="1">
      <c r="A34" s="105"/>
      <c r="B34" s="100"/>
      <c r="C34" s="497"/>
      <c r="D34" s="99" t="s">
        <v>498</v>
      </c>
      <c r="E34" s="100">
        <v>2</v>
      </c>
      <c r="F34" s="54"/>
    </row>
    <row r="35" spans="1:6" ht="17" thickBot="1">
      <c r="A35" s="105"/>
      <c r="B35" s="100"/>
      <c r="C35" s="497"/>
      <c r="D35" s="99" t="s">
        <v>499</v>
      </c>
      <c r="E35" s="100">
        <v>3</v>
      </c>
      <c r="F35" s="54"/>
    </row>
    <row r="36" spans="1:6" ht="17" thickBot="1">
      <c r="A36" s="105"/>
      <c r="B36" s="100"/>
      <c r="C36" s="497"/>
      <c r="D36" s="99" t="s">
        <v>500</v>
      </c>
      <c r="E36" s="100">
        <v>3</v>
      </c>
      <c r="F36" s="54"/>
    </row>
    <row r="37" spans="1:6" ht="17" thickBot="1">
      <c r="A37" s="106"/>
      <c r="B37" s="104"/>
      <c r="C37" s="498"/>
      <c r="D37" s="102" t="s">
        <v>501</v>
      </c>
      <c r="E37" s="104">
        <v>4</v>
      </c>
      <c r="F37" s="54"/>
    </row>
    <row r="38" spans="1:6" ht="16">
      <c r="A38" s="100"/>
      <c r="B38" s="100"/>
      <c r="C38" s="99"/>
      <c r="D38" s="99"/>
      <c r="E38" s="100"/>
      <c r="F38" s="100"/>
    </row>
    <row r="39" spans="1:6" ht="17" thickBot="1">
      <c r="A39" s="100"/>
      <c r="B39" s="100"/>
      <c r="C39" s="99"/>
      <c r="D39" s="99"/>
      <c r="E39" s="100"/>
      <c r="F39" s="100"/>
    </row>
    <row r="40" spans="1:6" ht="19" thickBot="1">
      <c r="A40" s="107" t="s">
        <v>502</v>
      </c>
      <c r="B40" s="108"/>
      <c r="C40" s="109"/>
      <c r="D40" s="108"/>
      <c r="E40" s="108"/>
      <c r="F40" s="110"/>
    </row>
    <row r="41" spans="1:6" ht="39" thickBot="1">
      <c r="A41" s="92" t="s">
        <v>449</v>
      </c>
      <c r="B41" s="92" t="s">
        <v>450</v>
      </c>
      <c r="C41" s="93" t="s">
        <v>451</v>
      </c>
      <c r="D41" s="92"/>
      <c r="E41" s="92" t="s">
        <v>452</v>
      </c>
      <c r="F41" s="92" t="s">
        <v>453</v>
      </c>
    </row>
    <row r="42" spans="1:6" ht="17" thickBot="1">
      <c r="A42" s="94" t="s">
        <v>503</v>
      </c>
      <c r="B42" s="111" t="s">
        <v>504</v>
      </c>
      <c r="C42" s="496" t="s">
        <v>505</v>
      </c>
      <c r="D42" s="95" t="s">
        <v>466</v>
      </c>
      <c r="E42" s="112">
        <v>0</v>
      </c>
      <c r="F42" s="54"/>
    </row>
    <row r="43" spans="1:6" ht="17" thickBot="1">
      <c r="A43" s="98"/>
      <c r="B43" s="113"/>
      <c r="C43" s="497"/>
      <c r="D43" s="99" t="s">
        <v>506</v>
      </c>
      <c r="E43" s="114">
        <v>0</v>
      </c>
      <c r="F43" s="54"/>
    </row>
    <row r="44" spans="1:6" ht="17" thickBot="1">
      <c r="A44" s="115"/>
      <c r="B44" s="99"/>
      <c r="C44" s="497"/>
      <c r="D44" s="99" t="s">
        <v>507</v>
      </c>
      <c r="E44" s="114">
        <v>2</v>
      </c>
      <c r="F44" s="54"/>
    </row>
    <row r="45" spans="1:6" ht="17" thickBot="1">
      <c r="A45" s="115"/>
      <c r="B45" s="99"/>
      <c r="C45" s="497"/>
      <c r="D45" s="99" t="s">
        <v>508</v>
      </c>
      <c r="E45" s="114">
        <v>4</v>
      </c>
      <c r="F45" s="54"/>
    </row>
    <row r="46" spans="1:6" ht="17" thickBot="1">
      <c r="A46" s="116"/>
      <c r="B46" s="102"/>
      <c r="C46" s="498"/>
      <c r="D46" s="102" t="s">
        <v>509</v>
      </c>
      <c r="E46" s="117">
        <v>4</v>
      </c>
      <c r="F46" s="54"/>
    </row>
    <row r="47" spans="1:6" ht="17" thickBot="1">
      <c r="A47" s="94" t="s">
        <v>510</v>
      </c>
      <c r="B47" s="111" t="s">
        <v>511</v>
      </c>
      <c r="C47" s="496" t="s">
        <v>512</v>
      </c>
      <c r="D47" s="95" t="s">
        <v>466</v>
      </c>
      <c r="E47" s="112">
        <v>0</v>
      </c>
      <c r="F47" s="54"/>
    </row>
    <row r="48" spans="1:6" ht="17" thickBot="1">
      <c r="A48" s="98"/>
      <c r="B48" s="113"/>
      <c r="C48" s="497"/>
      <c r="D48" s="99" t="s">
        <v>506</v>
      </c>
      <c r="E48" s="114">
        <v>0</v>
      </c>
      <c r="F48" s="54"/>
    </row>
    <row r="49" spans="1:6" ht="17" thickBot="1">
      <c r="A49" s="101"/>
      <c r="B49" s="118"/>
      <c r="C49" s="498"/>
      <c r="D49" s="102" t="s">
        <v>513</v>
      </c>
      <c r="E49" s="117">
        <v>1</v>
      </c>
      <c r="F49" s="54"/>
    </row>
    <row r="50" spans="1:6" ht="17" thickBot="1">
      <c r="A50" s="94" t="s">
        <v>514</v>
      </c>
      <c r="B50" s="111" t="s">
        <v>515</v>
      </c>
      <c r="C50" s="496" t="s">
        <v>516</v>
      </c>
      <c r="D50" s="95" t="s">
        <v>466</v>
      </c>
      <c r="E50" s="112">
        <v>0</v>
      </c>
      <c r="F50" s="54"/>
    </row>
    <row r="51" spans="1:6" ht="17" thickBot="1">
      <c r="A51" s="98"/>
      <c r="B51" s="113"/>
      <c r="C51" s="497"/>
      <c r="D51" s="99" t="s">
        <v>506</v>
      </c>
      <c r="E51" s="114">
        <v>0</v>
      </c>
      <c r="F51" s="54"/>
    </row>
    <row r="52" spans="1:6" ht="17" thickBot="1">
      <c r="A52" s="115"/>
      <c r="B52" s="99"/>
      <c r="C52" s="497"/>
      <c r="D52" s="99" t="s">
        <v>517</v>
      </c>
      <c r="E52" s="114">
        <v>1</v>
      </c>
      <c r="F52" s="54"/>
    </row>
    <row r="53" spans="1:6" ht="17" thickBot="1">
      <c r="A53" s="115"/>
      <c r="B53" s="99"/>
      <c r="C53" s="497"/>
      <c r="D53" s="99" t="s">
        <v>518</v>
      </c>
      <c r="E53" s="114">
        <v>1</v>
      </c>
      <c r="F53" s="54"/>
    </row>
    <row r="54" spans="1:6" ht="17" thickBot="1">
      <c r="A54" s="115"/>
      <c r="B54" s="99"/>
      <c r="C54" s="497"/>
      <c r="D54" s="99" t="s">
        <v>519</v>
      </c>
      <c r="E54" s="114">
        <v>1</v>
      </c>
      <c r="F54" s="54"/>
    </row>
    <row r="55" spans="1:6" ht="17" thickBot="1">
      <c r="A55" s="115"/>
      <c r="B55" s="99"/>
      <c r="C55" s="497"/>
      <c r="D55" s="99" t="s">
        <v>520</v>
      </c>
      <c r="E55" s="114">
        <v>1</v>
      </c>
      <c r="F55" s="54"/>
    </row>
    <row r="56" spans="1:6" ht="17" thickBot="1">
      <c r="A56" s="115"/>
      <c r="B56" s="99"/>
      <c r="C56" s="497"/>
      <c r="D56" s="99" t="s">
        <v>521</v>
      </c>
      <c r="E56" s="114">
        <v>1</v>
      </c>
      <c r="F56" s="54"/>
    </row>
    <row r="57" spans="1:6" ht="17" thickBot="1">
      <c r="A57" s="116"/>
      <c r="B57" s="102"/>
      <c r="C57" s="498"/>
      <c r="D57" s="102" t="s">
        <v>522</v>
      </c>
      <c r="E57" s="117">
        <v>1</v>
      </c>
      <c r="F57" s="54"/>
    </row>
    <row r="58" spans="1:6" ht="17" thickBot="1">
      <c r="A58" s="94" t="s">
        <v>523</v>
      </c>
      <c r="B58" s="111" t="s">
        <v>524</v>
      </c>
      <c r="C58" s="496" t="s">
        <v>525</v>
      </c>
      <c r="D58" s="95" t="s">
        <v>466</v>
      </c>
      <c r="E58" s="112">
        <v>0</v>
      </c>
      <c r="F58" s="54"/>
    </row>
    <row r="59" spans="1:6" ht="17" thickBot="1">
      <c r="A59" s="98"/>
      <c r="B59" s="113"/>
      <c r="C59" s="497"/>
      <c r="D59" s="99" t="s">
        <v>506</v>
      </c>
      <c r="E59" s="114">
        <v>0</v>
      </c>
      <c r="F59" s="54"/>
    </row>
    <row r="60" spans="1:6" ht="17" thickBot="1">
      <c r="A60" s="119"/>
      <c r="B60" s="114"/>
      <c r="C60" s="497"/>
      <c r="D60" s="99" t="s">
        <v>526</v>
      </c>
      <c r="E60" s="114">
        <v>1</v>
      </c>
      <c r="F60" s="54"/>
    </row>
    <row r="61" spans="1:6" ht="17" thickBot="1">
      <c r="A61" s="119"/>
      <c r="B61" s="114"/>
      <c r="C61" s="497"/>
      <c r="D61" s="99" t="s">
        <v>527</v>
      </c>
      <c r="E61" s="114">
        <v>1</v>
      </c>
      <c r="F61" s="54"/>
    </row>
    <row r="62" spans="1:6" ht="17" thickBot="1">
      <c r="A62" s="119"/>
      <c r="B62" s="114"/>
      <c r="C62" s="497"/>
      <c r="D62" s="99" t="s">
        <v>528</v>
      </c>
      <c r="E62" s="114">
        <v>1</v>
      </c>
      <c r="F62" s="54"/>
    </row>
    <row r="63" spans="1:6" ht="17" thickBot="1">
      <c r="A63" s="115"/>
      <c r="B63" s="99"/>
      <c r="C63" s="497"/>
      <c r="D63" s="99" t="s">
        <v>529</v>
      </c>
      <c r="E63" s="114">
        <v>2</v>
      </c>
      <c r="F63" s="54"/>
    </row>
    <row r="64" spans="1:6" ht="17" thickBot="1">
      <c r="A64" s="98"/>
      <c r="B64" s="113"/>
      <c r="C64" s="497"/>
      <c r="D64" s="99" t="s">
        <v>530</v>
      </c>
      <c r="E64" s="114">
        <v>2</v>
      </c>
      <c r="F64" s="54"/>
    </row>
    <row r="65" spans="1:12" ht="17" thickBot="1">
      <c r="A65" s="101"/>
      <c r="B65" s="118"/>
      <c r="C65" s="498"/>
      <c r="D65" s="102" t="s">
        <v>531</v>
      </c>
      <c r="E65" s="117">
        <v>2</v>
      </c>
      <c r="F65" s="54"/>
    </row>
    <row r="66" spans="1:12" ht="17" thickBot="1">
      <c r="A66" s="94" t="s">
        <v>532</v>
      </c>
      <c r="B66" s="111" t="s">
        <v>533</v>
      </c>
      <c r="C66" s="496" t="s">
        <v>534</v>
      </c>
      <c r="D66" s="95" t="s">
        <v>466</v>
      </c>
      <c r="E66" s="112">
        <v>0</v>
      </c>
      <c r="F66" s="54"/>
    </row>
    <row r="67" spans="1:12" ht="17" thickBot="1">
      <c r="A67" s="115"/>
      <c r="B67" s="99"/>
      <c r="C67" s="497"/>
      <c r="D67" s="99" t="s">
        <v>506</v>
      </c>
      <c r="E67" s="114">
        <v>0</v>
      </c>
      <c r="F67" s="54"/>
    </row>
    <row r="68" spans="1:12" ht="26" customHeight="1" thickBot="1">
      <c r="A68" s="101"/>
      <c r="B68" s="118"/>
      <c r="C68" s="498"/>
      <c r="D68" s="102" t="s">
        <v>513</v>
      </c>
      <c r="E68" s="117">
        <v>4</v>
      </c>
      <c r="F68" s="54"/>
    </row>
    <row r="69" spans="1:12" ht="17" thickBot="1">
      <c r="A69" s="94" t="s">
        <v>535</v>
      </c>
      <c r="B69" s="111" t="s">
        <v>536</v>
      </c>
      <c r="C69" s="496" t="s">
        <v>537</v>
      </c>
      <c r="D69" s="95" t="s">
        <v>466</v>
      </c>
      <c r="E69" s="112">
        <v>0</v>
      </c>
      <c r="F69" s="54"/>
    </row>
    <row r="70" spans="1:12" ht="17" thickBot="1">
      <c r="A70" s="119"/>
      <c r="B70" s="114"/>
      <c r="C70" s="497"/>
      <c r="D70" s="99" t="s">
        <v>506</v>
      </c>
      <c r="E70" s="114">
        <v>0</v>
      </c>
      <c r="F70" s="54"/>
    </row>
    <row r="71" spans="1:12" ht="17" thickBot="1">
      <c r="A71" s="120"/>
      <c r="B71" s="117"/>
      <c r="C71" s="498"/>
      <c r="D71" s="102" t="s">
        <v>513</v>
      </c>
      <c r="E71" s="117">
        <v>2</v>
      </c>
      <c r="F71" s="54"/>
    </row>
    <row r="72" spans="1:12" ht="16">
      <c r="A72" s="121"/>
      <c r="B72" s="122"/>
    </row>
    <row r="73" spans="1:12" ht="15" thickBot="1"/>
    <row r="74" spans="1:12" ht="19" thickBot="1">
      <c r="A74" s="107" t="s">
        <v>112</v>
      </c>
      <c r="B74" s="108"/>
      <c r="C74" s="109"/>
      <c r="D74" s="108"/>
      <c r="E74" s="108"/>
      <c r="F74" s="110"/>
    </row>
    <row r="75" spans="1:12" ht="39" thickBot="1">
      <c r="A75" s="92" t="s">
        <v>449</v>
      </c>
      <c r="B75" s="92" t="s">
        <v>450</v>
      </c>
      <c r="C75" s="93" t="s">
        <v>451</v>
      </c>
      <c r="D75" s="92"/>
      <c r="E75" s="92" t="s">
        <v>538</v>
      </c>
      <c r="F75" s="92" t="s">
        <v>539</v>
      </c>
      <c r="G75" s="92" t="s">
        <v>540</v>
      </c>
      <c r="H75" s="92" t="s">
        <v>541</v>
      </c>
      <c r="J75" s="92" t="s">
        <v>542</v>
      </c>
      <c r="K75" s="92" t="s">
        <v>541</v>
      </c>
      <c r="L75" s="92" t="s">
        <v>236</v>
      </c>
    </row>
    <row r="76" spans="1:12" ht="92" thickBot="1">
      <c r="A76" s="94" t="s">
        <v>543</v>
      </c>
      <c r="B76" s="95" t="s">
        <v>544</v>
      </c>
      <c r="C76" s="496" t="s">
        <v>545</v>
      </c>
      <c r="D76" s="95" t="s">
        <v>546</v>
      </c>
      <c r="E76" s="95" t="s">
        <v>547</v>
      </c>
      <c r="F76" s="54"/>
      <c r="G76" s="54"/>
      <c r="H76" s="54">
        <f>'2 Input data Summary SQ'!H3</f>
        <v>0</v>
      </c>
      <c r="I76" s="83" t="s">
        <v>548</v>
      </c>
      <c r="J76" s="279" t="s">
        <v>549</v>
      </c>
      <c r="L76" s="95" t="s">
        <v>547</v>
      </c>
    </row>
    <row r="77" spans="1:12" ht="17" thickBot="1">
      <c r="A77" s="105"/>
      <c r="B77" s="100"/>
      <c r="C77" s="497"/>
      <c r="D77" s="99" t="s">
        <v>550</v>
      </c>
      <c r="E77" s="99" t="s">
        <v>547</v>
      </c>
      <c r="F77" s="54"/>
      <c r="G77" s="54"/>
      <c r="H77" s="54">
        <f>'2 Input data Summary SQ'!H4</f>
        <v>0</v>
      </c>
      <c r="I77" s="83" t="s">
        <v>548</v>
      </c>
    </row>
    <row r="78" spans="1:12" ht="17" thickBot="1">
      <c r="A78" s="105"/>
      <c r="B78" s="100"/>
      <c r="C78" s="497"/>
      <c r="D78" s="99" t="s">
        <v>551</v>
      </c>
      <c r="E78" s="99" t="s">
        <v>547</v>
      </c>
      <c r="F78" s="54"/>
      <c r="G78" s="54"/>
      <c r="H78" s="54"/>
    </row>
    <row r="79" spans="1:12" ht="17" thickBot="1">
      <c r="A79" s="105"/>
      <c r="B79" s="100"/>
      <c r="C79" s="497"/>
      <c r="D79" s="99" t="s">
        <v>552</v>
      </c>
      <c r="E79" s="99" t="s">
        <v>547</v>
      </c>
      <c r="F79" s="54"/>
      <c r="G79" s="54"/>
      <c r="H79" s="54"/>
    </row>
    <row r="80" spans="1:12" ht="17" thickBot="1">
      <c r="A80" s="105"/>
      <c r="B80" s="100"/>
      <c r="C80" s="497"/>
      <c r="D80" s="99" t="s">
        <v>553</v>
      </c>
      <c r="E80" s="99" t="s">
        <v>547</v>
      </c>
      <c r="F80" s="54"/>
      <c r="G80" s="54"/>
      <c r="H80" s="54"/>
    </row>
    <row r="81" spans="1:8" ht="17" thickBot="1">
      <c r="A81" s="105"/>
      <c r="B81" s="100"/>
      <c r="C81" s="497"/>
      <c r="D81" s="99" t="s">
        <v>554</v>
      </c>
      <c r="E81" s="99" t="s">
        <v>547</v>
      </c>
      <c r="F81" s="54"/>
      <c r="G81" s="54"/>
      <c r="H81" s="54"/>
    </row>
    <row r="82" spans="1:8" ht="17" thickBot="1">
      <c r="A82" s="105"/>
      <c r="B82" s="100"/>
      <c r="C82" s="497"/>
      <c r="D82" s="99" t="s">
        <v>555</v>
      </c>
      <c r="E82" s="99" t="s">
        <v>547</v>
      </c>
      <c r="F82" s="54"/>
      <c r="G82" s="54"/>
      <c r="H82" s="54"/>
    </row>
    <row r="83" spans="1:8" ht="17" thickBot="1">
      <c r="A83" s="105"/>
      <c r="B83" s="100"/>
      <c r="C83" s="497"/>
      <c r="D83" s="99" t="s">
        <v>556</v>
      </c>
      <c r="E83" s="99" t="s">
        <v>547</v>
      </c>
      <c r="F83" s="54"/>
      <c r="G83" s="54"/>
      <c r="H83" s="54"/>
    </row>
    <row r="84" spans="1:8" ht="17" thickBot="1">
      <c r="A84" s="105"/>
      <c r="B84" s="100"/>
      <c r="C84" s="497"/>
      <c r="D84" s="99" t="s">
        <v>557</v>
      </c>
      <c r="E84" s="99" t="s">
        <v>547</v>
      </c>
      <c r="F84" s="54"/>
      <c r="G84" s="54"/>
      <c r="H84" s="54"/>
    </row>
    <row r="85" spans="1:8" ht="17" thickBot="1">
      <c r="A85" s="105"/>
      <c r="B85" s="100"/>
      <c r="C85" s="497"/>
      <c r="D85" s="99" t="s">
        <v>558</v>
      </c>
      <c r="E85" s="99" t="s">
        <v>547</v>
      </c>
      <c r="F85" s="54"/>
      <c r="G85" s="54"/>
      <c r="H85" s="54"/>
    </row>
    <row r="86" spans="1:8" ht="17" thickBot="1">
      <c r="A86" s="105"/>
      <c r="B86" s="100"/>
      <c r="C86" s="497"/>
      <c r="D86" s="99" t="s">
        <v>559</v>
      </c>
      <c r="E86" s="99" t="s">
        <v>547</v>
      </c>
      <c r="F86" s="54"/>
      <c r="G86" s="54"/>
      <c r="H86" s="54"/>
    </row>
    <row r="87" spans="1:8" ht="17" thickBot="1">
      <c r="A87" s="105"/>
      <c r="B87" s="100"/>
      <c r="C87" s="497"/>
      <c r="D87" s="99" t="s">
        <v>560</v>
      </c>
      <c r="E87" s="99" t="s">
        <v>547</v>
      </c>
      <c r="F87" s="54"/>
      <c r="G87" s="54"/>
      <c r="H87" s="54"/>
    </row>
    <row r="88" spans="1:8" ht="17" thickBot="1">
      <c r="A88" s="105"/>
      <c r="B88" s="100"/>
      <c r="C88" s="497"/>
      <c r="D88" s="99" t="s">
        <v>561</v>
      </c>
      <c r="E88" s="99" t="s">
        <v>547</v>
      </c>
      <c r="F88" s="54"/>
      <c r="G88" s="54"/>
      <c r="H88" s="54"/>
    </row>
    <row r="89" spans="1:8" ht="17" thickBot="1">
      <c r="A89" s="105"/>
      <c r="B89" s="100"/>
      <c r="C89" s="497"/>
      <c r="D89" s="99" t="s">
        <v>562</v>
      </c>
      <c r="E89" s="99" t="s">
        <v>547</v>
      </c>
      <c r="F89" s="54"/>
      <c r="G89" s="54"/>
      <c r="H89" s="54"/>
    </row>
    <row r="90" spans="1:8" ht="17" thickBot="1">
      <c r="A90" s="105"/>
      <c r="B90" s="100"/>
      <c r="C90" s="497"/>
      <c r="D90" s="99" t="s">
        <v>563</v>
      </c>
      <c r="E90" s="99" t="s">
        <v>547</v>
      </c>
      <c r="F90" s="54"/>
      <c r="G90" s="54"/>
      <c r="H90" s="54"/>
    </row>
    <row r="91" spans="1:8" ht="17" thickBot="1">
      <c r="A91" s="105"/>
      <c r="B91" s="100"/>
      <c r="C91" s="497"/>
      <c r="D91" s="99" t="s">
        <v>564</v>
      </c>
      <c r="E91" s="99" t="s">
        <v>547</v>
      </c>
      <c r="F91" s="54"/>
      <c r="G91" s="54"/>
      <c r="H91" s="54"/>
    </row>
    <row r="92" spans="1:8" ht="17" thickBot="1">
      <c r="A92" s="106"/>
      <c r="B92" s="104"/>
      <c r="C92" s="498"/>
      <c r="D92" s="102" t="s">
        <v>565</v>
      </c>
      <c r="E92" s="102" t="s">
        <v>547</v>
      </c>
      <c r="F92" s="54"/>
      <c r="G92" s="54"/>
      <c r="H92" s="54"/>
    </row>
    <row r="93" spans="1:8" ht="35" thickBot="1">
      <c r="A93" s="94" t="s">
        <v>566</v>
      </c>
      <c r="B93" s="95" t="s">
        <v>567</v>
      </c>
      <c r="C93" s="96" t="s">
        <v>568</v>
      </c>
      <c r="D93" s="95" t="s">
        <v>436</v>
      </c>
      <c r="E93" s="95" t="s">
        <v>569</v>
      </c>
      <c r="F93" s="54"/>
      <c r="G93" s="54"/>
      <c r="H93" s="54"/>
    </row>
    <row r="94" spans="1:8" ht="35" thickBot="1">
      <c r="A94" s="106"/>
      <c r="B94" s="104"/>
      <c r="C94" s="103" t="s">
        <v>570</v>
      </c>
      <c r="D94" s="102" t="s">
        <v>436</v>
      </c>
      <c r="E94" s="102" t="s">
        <v>569</v>
      </c>
      <c r="F94" s="54"/>
      <c r="G94" s="54"/>
      <c r="H94" s="54"/>
    </row>
    <row r="95" spans="1:8" ht="35" thickBot="1">
      <c r="A95" s="94" t="s">
        <v>571</v>
      </c>
      <c r="B95" s="95" t="s">
        <v>572</v>
      </c>
      <c r="C95" s="96" t="s">
        <v>573</v>
      </c>
      <c r="D95" s="95" t="s">
        <v>436</v>
      </c>
      <c r="E95" s="95" t="s">
        <v>547</v>
      </c>
      <c r="F95" s="54"/>
      <c r="G95" s="54"/>
      <c r="H95" s="54"/>
    </row>
    <row r="96" spans="1:8" ht="35" thickBot="1">
      <c r="A96" s="101"/>
      <c r="B96" s="102"/>
      <c r="C96" s="103" t="s">
        <v>574</v>
      </c>
      <c r="D96" s="104" t="s">
        <v>436</v>
      </c>
      <c r="E96" s="102" t="s">
        <v>575</v>
      </c>
      <c r="F96" s="54"/>
      <c r="G96" s="54"/>
      <c r="H96" s="54"/>
    </row>
    <row r="97" spans="1:7" ht="17" thickBot="1">
      <c r="A97" s="94" t="s">
        <v>576</v>
      </c>
      <c r="B97" s="95" t="s">
        <v>577</v>
      </c>
      <c r="C97" s="502" t="s">
        <v>578</v>
      </c>
      <c r="D97" s="95" t="s">
        <v>466</v>
      </c>
      <c r="E97" s="97">
        <v>0</v>
      </c>
      <c r="F97" s="54"/>
      <c r="G97" s="100"/>
    </row>
    <row r="98" spans="1:7" ht="17" thickBot="1">
      <c r="A98" s="98"/>
      <c r="B98" s="99"/>
      <c r="C98" s="503"/>
      <c r="D98" s="99" t="s">
        <v>579</v>
      </c>
      <c r="E98" s="100">
        <v>0</v>
      </c>
      <c r="F98" s="54"/>
      <c r="G98" s="100"/>
    </row>
    <row r="99" spans="1:7" ht="17" thickBot="1">
      <c r="A99" s="98"/>
      <c r="B99" s="99"/>
      <c r="C99" s="503"/>
      <c r="D99" s="99" t="s">
        <v>580</v>
      </c>
      <c r="E99" s="100">
        <v>2</v>
      </c>
      <c r="F99" s="54"/>
      <c r="G99" s="100"/>
    </row>
    <row r="100" spans="1:7" ht="17" thickBot="1">
      <c r="A100" s="98"/>
      <c r="B100" s="99"/>
      <c r="C100" s="503"/>
      <c r="D100" s="99" t="s">
        <v>581</v>
      </c>
      <c r="E100" s="100">
        <v>3</v>
      </c>
      <c r="F100" s="54"/>
      <c r="G100" s="100"/>
    </row>
    <row r="101" spans="1:7" ht="17" thickBot="1">
      <c r="A101" s="106"/>
      <c r="B101" s="104"/>
      <c r="C101" s="504"/>
      <c r="D101" s="102" t="s">
        <v>582</v>
      </c>
      <c r="E101" s="104">
        <v>4</v>
      </c>
      <c r="F101" s="54"/>
      <c r="G101" s="100"/>
    </row>
    <row r="102" spans="1:7" ht="17" thickBot="1">
      <c r="A102" s="94" t="s">
        <v>583</v>
      </c>
      <c r="B102" s="95" t="s">
        <v>584</v>
      </c>
      <c r="C102" s="502" t="s">
        <v>585</v>
      </c>
      <c r="D102" s="95" t="s">
        <v>466</v>
      </c>
      <c r="E102" s="97">
        <v>0</v>
      </c>
      <c r="F102" s="54"/>
      <c r="G102" s="100"/>
    </row>
    <row r="103" spans="1:7" ht="17" thickBot="1">
      <c r="A103" s="98"/>
      <c r="B103" s="99"/>
      <c r="C103" s="503"/>
      <c r="D103" s="99" t="s">
        <v>586</v>
      </c>
      <c r="E103" s="100">
        <v>0</v>
      </c>
      <c r="F103" s="54"/>
      <c r="G103" s="100"/>
    </row>
    <row r="104" spans="1:7" ht="17" thickBot="1">
      <c r="A104" s="98"/>
      <c r="B104" s="99"/>
      <c r="C104" s="503"/>
      <c r="D104" s="99" t="s">
        <v>587</v>
      </c>
      <c r="E104" s="100">
        <v>2</v>
      </c>
      <c r="F104" s="54"/>
      <c r="G104" s="100"/>
    </row>
    <row r="105" spans="1:7" ht="17" thickBot="1">
      <c r="A105" s="98"/>
      <c r="B105" s="99"/>
      <c r="C105" s="503"/>
      <c r="D105" s="99" t="s">
        <v>588</v>
      </c>
      <c r="E105" s="100">
        <v>3</v>
      </c>
      <c r="F105" s="54"/>
      <c r="G105" t="s">
        <v>462</v>
      </c>
    </row>
    <row r="106" spans="1:7" ht="17" thickBot="1">
      <c r="A106" s="106"/>
      <c r="B106" s="104"/>
      <c r="C106" s="504"/>
      <c r="D106" s="102" t="s">
        <v>589</v>
      </c>
      <c r="E106" s="104">
        <v>4</v>
      </c>
      <c r="F106" s="54"/>
      <c r="G106" s="100"/>
    </row>
    <row r="107" spans="1:7" ht="17" thickBot="1">
      <c r="A107" s="94" t="s">
        <v>590</v>
      </c>
      <c r="B107" s="95" t="s">
        <v>591</v>
      </c>
      <c r="C107" s="502" t="s">
        <v>592</v>
      </c>
      <c r="D107" s="95" t="s">
        <v>593</v>
      </c>
      <c r="E107" s="97">
        <v>1</v>
      </c>
      <c r="F107" s="54"/>
      <c r="G107" s="100"/>
    </row>
    <row r="108" spans="1:7" ht="17" thickBot="1">
      <c r="A108" s="105"/>
      <c r="B108" s="100"/>
      <c r="C108" s="503"/>
      <c r="D108" s="99" t="s">
        <v>594</v>
      </c>
      <c r="E108" s="100">
        <v>2</v>
      </c>
      <c r="F108" s="54"/>
      <c r="G108" s="100"/>
    </row>
    <row r="109" spans="1:7" ht="17" thickBot="1">
      <c r="A109" s="106"/>
      <c r="B109" s="104"/>
      <c r="C109" s="504"/>
      <c r="D109" s="102" t="s">
        <v>595</v>
      </c>
      <c r="E109" s="104">
        <v>3</v>
      </c>
      <c r="F109" s="54"/>
      <c r="G109" s="100"/>
    </row>
    <row r="111" spans="1:7" ht="15" thickBot="1"/>
    <row r="112" spans="1:7" ht="19" thickBot="1">
      <c r="A112" s="107" t="s">
        <v>145</v>
      </c>
      <c r="B112" s="108"/>
      <c r="C112" s="109"/>
      <c r="D112" s="108"/>
      <c r="E112" s="108"/>
      <c r="F112" s="110"/>
    </row>
    <row r="113" spans="1:7" ht="39" thickBot="1">
      <c r="A113" s="92" t="s">
        <v>449</v>
      </c>
      <c r="B113" s="92" t="s">
        <v>450</v>
      </c>
      <c r="C113" s="93" t="s">
        <v>451</v>
      </c>
      <c r="D113" s="92"/>
      <c r="E113" s="92" t="s">
        <v>452</v>
      </c>
      <c r="F113" s="92" t="s">
        <v>453</v>
      </c>
    </row>
    <row r="114" spans="1:7" ht="17" thickBot="1">
      <c r="A114" s="94" t="s">
        <v>596</v>
      </c>
      <c r="B114" s="95" t="s">
        <v>597</v>
      </c>
      <c r="C114" s="496" t="s">
        <v>598</v>
      </c>
      <c r="D114" s="112" t="s">
        <v>466</v>
      </c>
      <c r="E114" s="112">
        <v>0</v>
      </c>
      <c r="F114" s="54"/>
    </row>
    <row r="115" spans="1:7" ht="17" thickBot="1">
      <c r="A115" s="120"/>
      <c r="B115" s="117"/>
      <c r="C115" s="498"/>
      <c r="D115" s="117" t="s">
        <v>599</v>
      </c>
      <c r="E115" s="117">
        <v>4</v>
      </c>
      <c r="F115" s="54">
        <f>'2 Input data Summary SQ'!H11</f>
        <v>0</v>
      </c>
      <c r="G115" s="83" t="s">
        <v>548</v>
      </c>
    </row>
    <row r="116" spans="1:7" ht="17" thickBot="1">
      <c r="A116" s="94" t="s">
        <v>600</v>
      </c>
      <c r="B116" s="95" t="s">
        <v>601</v>
      </c>
      <c r="C116" s="496" t="s">
        <v>602</v>
      </c>
      <c r="D116" s="112" t="s">
        <v>466</v>
      </c>
      <c r="E116" s="112" t="s">
        <v>436</v>
      </c>
      <c r="F116" s="54"/>
    </row>
    <row r="117" spans="1:7" ht="17" thickBot="1">
      <c r="A117" s="101"/>
      <c r="B117" s="102"/>
      <c r="C117" s="498"/>
      <c r="D117" s="117" t="s">
        <v>599</v>
      </c>
      <c r="E117" s="117" t="s">
        <v>436</v>
      </c>
      <c r="F117" s="54"/>
    </row>
    <row r="118" spans="1:7" ht="17" thickBot="1">
      <c r="A118" s="94" t="s">
        <v>603</v>
      </c>
      <c r="B118" s="95" t="s">
        <v>604</v>
      </c>
      <c r="C118" s="496" t="s">
        <v>605</v>
      </c>
      <c r="D118" s="112" t="s">
        <v>466</v>
      </c>
      <c r="E118" s="112">
        <v>0</v>
      </c>
      <c r="F118" s="54"/>
    </row>
    <row r="119" spans="1:7" ht="17" thickBot="1">
      <c r="A119" s="98"/>
      <c r="B119" s="99"/>
      <c r="C119" s="497"/>
      <c r="D119" s="114" t="s">
        <v>606</v>
      </c>
      <c r="E119" s="114">
        <v>0</v>
      </c>
      <c r="F119" s="54"/>
    </row>
    <row r="120" spans="1:7" ht="17" thickBot="1">
      <c r="A120" s="98"/>
      <c r="B120" s="99"/>
      <c r="C120" s="497"/>
      <c r="D120" s="114" t="s">
        <v>607</v>
      </c>
      <c r="E120" s="114">
        <v>2</v>
      </c>
      <c r="F120" s="54"/>
    </row>
    <row r="121" spans="1:7" ht="17" thickBot="1">
      <c r="A121" s="119"/>
      <c r="B121" s="114"/>
      <c r="C121" s="497"/>
      <c r="D121" s="114" t="s">
        <v>608</v>
      </c>
      <c r="E121" s="114">
        <v>3</v>
      </c>
      <c r="F121" s="54"/>
      <c r="G121" t="s">
        <v>462</v>
      </c>
    </row>
    <row r="122" spans="1:7" ht="17" thickBot="1">
      <c r="A122" s="120"/>
      <c r="B122" s="117"/>
      <c r="C122" s="498"/>
      <c r="D122" s="117" t="s">
        <v>609</v>
      </c>
      <c r="E122" s="117">
        <v>4</v>
      </c>
      <c r="F122" s="54"/>
    </row>
    <row r="123" spans="1:7" ht="17" thickBot="1">
      <c r="A123" s="94" t="s">
        <v>610</v>
      </c>
      <c r="B123" s="95" t="s">
        <v>611</v>
      </c>
      <c r="C123" s="496" t="s">
        <v>612</v>
      </c>
      <c r="D123" s="112" t="s">
        <v>466</v>
      </c>
      <c r="E123" s="112">
        <v>0</v>
      </c>
      <c r="F123" s="54"/>
    </row>
    <row r="124" spans="1:7" ht="17" thickBot="1">
      <c r="A124" s="98"/>
      <c r="B124" s="99"/>
      <c r="C124" s="497"/>
      <c r="D124" s="114" t="s">
        <v>506</v>
      </c>
      <c r="E124" s="114">
        <v>0</v>
      </c>
      <c r="F124" s="54"/>
    </row>
    <row r="125" spans="1:7" ht="17" thickBot="1">
      <c r="A125" s="98"/>
      <c r="B125" s="99"/>
      <c r="C125" s="497"/>
      <c r="D125" s="114" t="s">
        <v>513</v>
      </c>
      <c r="E125" s="114">
        <v>2</v>
      </c>
      <c r="F125" s="54"/>
    </row>
    <row r="126" spans="1:7" ht="17" thickBot="1">
      <c r="A126" s="119"/>
      <c r="B126" s="114"/>
      <c r="C126" s="497"/>
      <c r="D126" s="114" t="s">
        <v>613</v>
      </c>
      <c r="E126" s="114">
        <v>2</v>
      </c>
      <c r="F126" s="54"/>
      <c r="G126" t="s">
        <v>462</v>
      </c>
    </row>
    <row r="127" spans="1:7" ht="17" thickBot="1">
      <c r="A127" s="120"/>
      <c r="B127" s="117"/>
      <c r="C127" s="498"/>
      <c r="D127" s="117" t="s">
        <v>614</v>
      </c>
      <c r="E127" s="117">
        <v>2</v>
      </c>
      <c r="F127" s="54"/>
      <c r="G127" t="s">
        <v>462</v>
      </c>
    </row>
    <row r="128" spans="1:7" ht="15" thickBot="1"/>
    <row r="129" spans="1:7" ht="19" thickBot="1">
      <c r="A129" s="107" t="s">
        <v>615</v>
      </c>
      <c r="B129" s="108"/>
      <c r="C129" s="109"/>
      <c r="D129" s="108"/>
      <c r="E129" s="108"/>
      <c r="F129" s="110"/>
    </row>
    <row r="130" spans="1:7" ht="39" thickBot="1">
      <c r="A130" s="92" t="s">
        <v>449</v>
      </c>
      <c r="B130" s="92" t="s">
        <v>450</v>
      </c>
      <c r="C130" s="93" t="s">
        <v>451</v>
      </c>
      <c r="D130" s="92"/>
      <c r="E130" s="92" t="s">
        <v>452</v>
      </c>
      <c r="F130" s="92" t="s">
        <v>453</v>
      </c>
    </row>
    <row r="131" spans="1:7" ht="17" thickBot="1">
      <c r="A131" s="94" t="s">
        <v>616</v>
      </c>
      <c r="B131" s="95" t="s">
        <v>617</v>
      </c>
      <c r="C131" s="496" t="s">
        <v>618</v>
      </c>
      <c r="D131" s="112" t="s">
        <v>466</v>
      </c>
      <c r="E131" s="112">
        <v>0</v>
      </c>
      <c r="F131" s="54"/>
    </row>
    <row r="132" spans="1:7" ht="17" thickBot="1">
      <c r="A132" s="119"/>
      <c r="B132" s="114"/>
      <c r="C132" s="497"/>
      <c r="D132" s="114" t="s">
        <v>619</v>
      </c>
      <c r="E132" s="114">
        <v>0</v>
      </c>
      <c r="F132" s="54"/>
    </row>
    <row r="133" spans="1:7" ht="17" thickBot="1">
      <c r="A133" s="119"/>
      <c r="B133" s="114"/>
      <c r="C133" s="497"/>
      <c r="D133" s="114" t="s">
        <v>620</v>
      </c>
      <c r="E133" s="114">
        <v>0</v>
      </c>
      <c r="F133" s="54"/>
    </row>
    <row r="134" spans="1:7" ht="17" thickBot="1">
      <c r="A134" s="119"/>
      <c r="B134" s="114"/>
      <c r="C134" s="497"/>
      <c r="D134" s="114" t="s">
        <v>621</v>
      </c>
      <c r="E134" s="114">
        <v>2</v>
      </c>
      <c r="F134" s="54"/>
      <c r="G134" t="s">
        <v>462</v>
      </c>
    </row>
    <row r="135" spans="1:7" ht="17" thickBot="1">
      <c r="A135" s="120"/>
      <c r="B135" s="117"/>
      <c r="C135" s="498"/>
      <c r="D135" s="117" t="s">
        <v>622</v>
      </c>
      <c r="E135" s="117">
        <v>2</v>
      </c>
      <c r="F135" s="54"/>
      <c r="G135" t="s">
        <v>462</v>
      </c>
    </row>
    <row r="136" spans="1:7" ht="17" thickBot="1">
      <c r="A136" s="94" t="s">
        <v>623</v>
      </c>
      <c r="B136" s="95" t="s">
        <v>624</v>
      </c>
      <c r="C136" s="496" t="s">
        <v>625</v>
      </c>
      <c r="D136" s="112" t="s">
        <v>466</v>
      </c>
      <c r="E136" s="112">
        <v>0</v>
      </c>
      <c r="F136" s="54"/>
    </row>
    <row r="137" spans="1:7" ht="17" thickBot="1">
      <c r="A137" s="119"/>
      <c r="B137" s="114"/>
      <c r="C137" s="497"/>
      <c r="D137" s="114" t="s">
        <v>506</v>
      </c>
      <c r="E137" s="114">
        <v>0</v>
      </c>
      <c r="F137" s="54"/>
    </row>
    <row r="138" spans="1:7" ht="17" thickBot="1">
      <c r="A138" s="119"/>
      <c r="B138" s="114"/>
      <c r="C138" s="497"/>
      <c r="D138" s="114" t="s">
        <v>513</v>
      </c>
      <c r="E138" s="114">
        <v>2</v>
      </c>
      <c r="F138" s="54"/>
    </row>
    <row r="139" spans="1:7" ht="17" thickBot="1">
      <c r="A139" s="119"/>
      <c r="B139" s="114"/>
      <c r="C139" s="497"/>
      <c r="D139" s="114" t="s">
        <v>626</v>
      </c>
      <c r="E139" s="114">
        <v>4</v>
      </c>
      <c r="F139" s="54"/>
      <c r="G139" t="s">
        <v>462</v>
      </c>
    </row>
    <row r="140" spans="1:7" ht="17" thickBot="1">
      <c r="A140" s="119"/>
      <c r="B140" s="114"/>
      <c r="C140" s="497" t="s">
        <v>627</v>
      </c>
      <c r="D140" s="114" t="s">
        <v>628</v>
      </c>
      <c r="E140" s="114">
        <v>1</v>
      </c>
      <c r="F140" s="54"/>
      <c r="G140" t="s">
        <v>462</v>
      </c>
    </row>
    <row r="141" spans="1:7" ht="17" thickBot="1">
      <c r="A141" s="120"/>
      <c r="B141" s="117"/>
      <c r="C141" s="498"/>
      <c r="D141" s="117" t="s">
        <v>629</v>
      </c>
      <c r="E141" s="117">
        <v>1</v>
      </c>
      <c r="F141" s="54"/>
      <c r="G141" t="s">
        <v>462</v>
      </c>
    </row>
    <row r="142" spans="1:7" ht="15" thickBot="1"/>
    <row r="143" spans="1:7" ht="19" thickBot="1">
      <c r="A143" s="107" t="s">
        <v>630</v>
      </c>
      <c r="B143" s="108"/>
      <c r="C143" s="109"/>
      <c r="D143" s="108"/>
      <c r="E143" s="108"/>
      <c r="F143" s="110"/>
    </row>
    <row r="144" spans="1:7" ht="39" thickBot="1">
      <c r="A144" s="92" t="s">
        <v>449</v>
      </c>
      <c r="B144" s="92" t="s">
        <v>450</v>
      </c>
      <c r="C144" s="93" t="s">
        <v>451</v>
      </c>
      <c r="D144" s="92"/>
      <c r="E144" s="92" t="s">
        <v>452</v>
      </c>
      <c r="F144" s="92" t="s">
        <v>453</v>
      </c>
    </row>
    <row r="145" spans="1:6" ht="17" thickBot="1">
      <c r="A145" s="94" t="s">
        <v>631</v>
      </c>
      <c r="B145" s="95" t="s">
        <v>632</v>
      </c>
      <c r="C145" s="499" t="s">
        <v>633</v>
      </c>
      <c r="D145" s="97" t="s">
        <v>466</v>
      </c>
      <c r="E145" s="97">
        <v>0</v>
      </c>
      <c r="F145" s="54"/>
    </row>
    <row r="146" spans="1:6" ht="17" thickBot="1">
      <c r="A146" s="105"/>
      <c r="B146" s="100"/>
      <c r="C146" s="500"/>
      <c r="D146" s="100" t="s">
        <v>634</v>
      </c>
      <c r="E146" s="100">
        <v>2</v>
      </c>
      <c r="F146" s="54"/>
    </row>
    <row r="147" spans="1:6" ht="17" thickBot="1">
      <c r="A147" s="105"/>
      <c r="B147" s="100"/>
      <c r="C147" s="500"/>
      <c r="D147" s="100" t="s">
        <v>635</v>
      </c>
      <c r="E147" s="100">
        <v>2</v>
      </c>
      <c r="F147" s="54"/>
    </row>
    <row r="148" spans="1:6" ht="17" thickBot="1">
      <c r="A148" s="105"/>
      <c r="B148" s="100"/>
      <c r="C148" s="500"/>
      <c r="D148" s="100" t="s">
        <v>636</v>
      </c>
      <c r="E148" s="100" t="s">
        <v>491</v>
      </c>
      <c r="F148" s="54"/>
    </row>
    <row r="149" spans="1:6" ht="17" thickBot="1">
      <c r="A149" s="98"/>
      <c r="B149" s="99"/>
      <c r="C149" s="500" t="s">
        <v>637</v>
      </c>
      <c r="D149" s="100" t="s">
        <v>638</v>
      </c>
      <c r="E149" s="100">
        <v>0</v>
      </c>
      <c r="F149" s="54"/>
    </row>
    <row r="150" spans="1:6" ht="17" thickBot="1">
      <c r="A150" s="98"/>
      <c r="B150" s="99"/>
      <c r="C150" s="500"/>
      <c r="D150" s="100" t="s">
        <v>639</v>
      </c>
      <c r="E150" s="100">
        <v>0</v>
      </c>
      <c r="F150" s="54"/>
    </row>
    <row r="151" spans="1:6" ht="17" thickBot="1">
      <c r="A151" s="105"/>
      <c r="B151" s="100"/>
      <c r="C151" s="500"/>
      <c r="D151" s="100" t="s">
        <v>640</v>
      </c>
      <c r="E151" s="100">
        <v>2</v>
      </c>
      <c r="F151" s="54"/>
    </row>
    <row r="152" spans="1:6" ht="17" thickBot="1">
      <c r="A152" s="106"/>
      <c r="B152" s="104"/>
      <c r="C152" s="501"/>
      <c r="D152" s="104" t="s">
        <v>641</v>
      </c>
      <c r="E152" s="104" t="s">
        <v>491</v>
      </c>
      <c r="F152" s="54"/>
    </row>
    <row r="153" spans="1:6" ht="17" thickBot="1">
      <c r="A153" s="94" t="s">
        <v>642</v>
      </c>
      <c r="B153" s="95" t="s">
        <v>643</v>
      </c>
      <c r="C153" s="499" t="s">
        <v>644</v>
      </c>
      <c r="D153" s="97" t="s">
        <v>466</v>
      </c>
      <c r="E153" s="97">
        <v>0</v>
      </c>
      <c r="F153" s="54"/>
    </row>
    <row r="154" spans="1:6" ht="17" thickBot="1">
      <c r="A154" s="98"/>
      <c r="B154" s="99"/>
      <c r="C154" s="500"/>
      <c r="D154" s="100" t="s">
        <v>506</v>
      </c>
      <c r="E154" s="100">
        <v>0</v>
      </c>
      <c r="F154" s="54"/>
    </row>
    <row r="155" spans="1:6" ht="17" thickBot="1">
      <c r="A155" s="98"/>
      <c r="B155" s="99"/>
      <c r="C155" s="500"/>
      <c r="D155" s="100" t="s">
        <v>645</v>
      </c>
      <c r="E155" s="100">
        <v>2</v>
      </c>
      <c r="F155" s="54"/>
    </row>
    <row r="156" spans="1:6" ht="17" thickBot="1">
      <c r="A156" s="106"/>
      <c r="B156" s="104"/>
      <c r="C156" s="501"/>
      <c r="D156" s="104" t="s">
        <v>646</v>
      </c>
      <c r="E156" s="104">
        <v>4</v>
      </c>
      <c r="F156" s="54"/>
    </row>
    <row r="157" spans="1:6" ht="17" thickBot="1">
      <c r="A157" s="94" t="s">
        <v>647</v>
      </c>
      <c r="B157" s="95" t="s">
        <v>648</v>
      </c>
      <c r="C157" s="499" t="s">
        <v>649</v>
      </c>
      <c r="D157" s="97" t="s">
        <v>466</v>
      </c>
      <c r="E157" s="97"/>
      <c r="F157" s="54"/>
    </row>
    <row r="158" spans="1:6" ht="17" thickBot="1">
      <c r="A158" s="98"/>
      <c r="B158" s="99"/>
      <c r="C158" s="500"/>
      <c r="D158" s="100" t="s">
        <v>506</v>
      </c>
      <c r="E158" s="100"/>
      <c r="F158" s="54"/>
    </row>
    <row r="159" spans="1:6" ht="17" thickBot="1">
      <c r="A159" s="105"/>
      <c r="B159" s="100"/>
      <c r="C159" s="500"/>
      <c r="D159" s="100" t="s">
        <v>650</v>
      </c>
      <c r="E159" s="100"/>
      <c r="F159" s="54"/>
    </row>
    <row r="160" spans="1:6" ht="17" thickBot="1">
      <c r="A160" s="106"/>
      <c r="B160" s="104"/>
      <c r="C160" s="501"/>
      <c r="D160" s="104" t="s">
        <v>651</v>
      </c>
      <c r="E160" s="104"/>
      <c r="F160" s="54"/>
    </row>
    <row r="161" spans="1:6" ht="17" thickBot="1">
      <c r="A161" s="94" t="s">
        <v>652</v>
      </c>
      <c r="B161" s="95" t="s">
        <v>653</v>
      </c>
      <c r="C161" s="499" t="s">
        <v>654</v>
      </c>
      <c r="D161" s="97" t="s">
        <v>466</v>
      </c>
      <c r="E161" s="97">
        <v>0</v>
      </c>
      <c r="F161" s="54"/>
    </row>
    <row r="162" spans="1:6" ht="17" thickBot="1">
      <c r="A162" s="98"/>
      <c r="B162" s="99"/>
      <c r="C162" s="500"/>
      <c r="D162" s="100" t="s">
        <v>506</v>
      </c>
      <c r="E162" s="100">
        <v>0</v>
      </c>
      <c r="F162" s="54"/>
    </row>
    <row r="163" spans="1:6" ht="17" thickBot="1">
      <c r="A163" s="105"/>
      <c r="B163" s="100"/>
      <c r="C163" s="500"/>
      <c r="D163" s="100" t="s">
        <v>655</v>
      </c>
      <c r="E163" s="100">
        <v>0</v>
      </c>
      <c r="F163" s="54"/>
    </row>
    <row r="164" spans="1:6" ht="17" thickBot="1">
      <c r="A164" s="105"/>
      <c r="B164" s="100"/>
      <c r="C164" s="500"/>
      <c r="D164" s="100" t="s">
        <v>656</v>
      </c>
      <c r="E164" s="100">
        <v>0</v>
      </c>
      <c r="F164" s="54"/>
    </row>
    <row r="165" spans="1:6" ht="17" thickBot="1">
      <c r="A165" s="105"/>
      <c r="B165" s="100"/>
      <c r="C165" s="500" t="s">
        <v>657</v>
      </c>
      <c r="D165" s="100" t="s">
        <v>638</v>
      </c>
      <c r="E165" s="100">
        <v>0</v>
      </c>
      <c r="F165" s="54"/>
    </row>
    <row r="166" spans="1:6" ht="17" thickBot="1">
      <c r="A166" s="105"/>
      <c r="B166" s="100"/>
      <c r="C166" s="500"/>
      <c r="D166" s="100" t="s">
        <v>639</v>
      </c>
      <c r="E166" s="100">
        <v>0</v>
      </c>
      <c r="F166" s="54"/>
    </row>
    <row r="167" spans="1:6" ht="17" thickBot="1">
      <c r="A167" s="105"/>
      <c r="B167" s="100"/>
      <c r="C167" s="500"/>
      <c r="D167" s="100" t="s">
        <v>658</v>
      </c>
      <c r="E167" s="100">
        <v>2</v>
      </c>
      <c r="F167" s="54"/>
    </row>
    <row r="168" spans="1:6" ht="17" thickBot="1">
      <c r="A168" s="106"/>
      <c r="B168" s="104"/>
      <c r="C168" s="501"/>
      <c r="D168" s="104" t="s">
        <v>659</v>
      </c>
      <c r="E168" s="104">
        <v>2</v>
      </c>
      <c r="F168" s="54"/>
    </row>
    <row r="169" spans="1:6" ht="17" thickBot="1">
      <c r="A169" s="94" t="s">
        <v>660</v>
      </c>
      <c r="B169" s="95" t="s">
        <v>661</v>
      </c>
      <c r="C169" s="499" t="s">
        <v>662</v>
      </c>
      <c r="D169" s="97" t="s">
        <v>466</v>
      </c>
      <c r="E169" s="97">
        <v>0</v>
      </c>
      <c r="F169" s="54"/>
    </row>
    <row r="170" spans="1:6" ht="17" thickBot="1">
      <c r="A170" s="105"/>
      <c r="B170" s="100"/>
      <c r="C170" s="500"/>
      <c r="D170" s="100" t="s">
        <v>506</v>
      </c>
      <c r="E170" s="100">
        <v>0</v>
      </c>
      <c r="F170" s="54"/>
    </row>
    <row r="171" spans="1:6" ht="17" thickBot="1">
      <c r="A171" s="105"/>
      <c r="B171" s="100"/>
      <c r="C171" s="500"/>
      <c r="D171" s="100" t="s">
        <v>663</v>
      </c>
      <c r="E171" s="100">
        <v>2</v>
      </c>
      <c r="F171" s="54"/>
    </row>
    <row r="172" spans="1:6" ht="17" thickBot="1">
      <c r="A172" s="106"/>
      <c r="B172" s="104"/>
      <c r="C172" s="501"/>
      <c r="D172" s="104" t="s">
        <v>664</v>
      </c>
      <c r="E172" s="104" t="s">
        <v>491</v>
      </c>
      <c r="F172" s="54"/>
    </row>
    <row r="173" spans="1:6" ht="16">
      <c r="A173" s="100"/>
      <c r="B173" s="100"/>
      <c r="C173" s="126"/>
      <c r="D173" s="100"/>
      <c r="E173" s="100"/>
      <c r="F173" s="100"/>
    </row>
    <row r="174" spans="1:6" ht="15" thickBot="1"/>
    <row r="175" spans="1:6" ht="19" thickBot="1">
      <c r="A175" s="107" t="s">
        <v>665</v>
      </c>
      <c r="B175" s="108"/>
      <c r="C175" s="109"/>
      <c r="D175" s="108"/>
      <c r="E175" s="108"/>
      <c r="F175" s="110"/>
    </row>
    <row r="176" spans="1:6" ht="39" thickBot="1">
      <c r="A176" s="92" t="s">
        <v>449</v>
      </c>
      <c r="B176" s="92" t="s">
        <v>450</v>
      </c>
      <c r="C176" s="93" t="s">
        <v>451</v>
      </c>
      <c r="D176" s="92"/>
      <c r="E176" s="92" t="s">
        <v>452</v>
      </c>
      <c r="F176" s="92" t="s">
        <v>453</v>
      </c>
    </row>
    <row r="177" spans="1:7" ht="17" thickBot="1">
      <c r="A177" s="94" t="s">
        <v>666</v>
      </c>
      <c r="B177" s="95" t="s">
        <v>667</v>
      </c>
      <c r="C177" s="499" t="s">
        <v>668</v>
      </c>
      <c r="D177" s="97" t="s">
        <v>466</v>
      </c>
      <c r="E177" s="97">
        <v>0</v>
      </c>
      <c r="F177" s="54"/>
    </row>
    <row r="178" spans="1:7" ht="17" thickBot="1">
      <c r="A178" s="105"/>
      <c r="B178" s="100"/>
      <c r="C178" s="500"/>
      <c r="D178" s="100" t="s">
        <v>506</v>
      </c>
      <c r="E178" s="100">
        <v>0</v>
      </c>
      <c r="F178" s="54"/>
    </row>
    <row r="179" spans="1:7" ht="17" thickBot="1">
      <c r="A179" s="105"/>
      <c r="B179" s="100"/>
      <c r="C179" s="500"/>
      <c r="D179" s="100" t="s">
        <v>669</v>
      </c>
      <c r="E179" s="100">
        <v>2</v>
      </c>
      <c r="F179" s="54"/>
      <c r="G179" t="s">
        <v>670</v>
      </c>
    </row>
    <row r="180" spans="1:7" ht="17" thickBot="1">
      <c r="A180" s="105"/>
      <c r="B180" s="100"/>
      <c r="C180" s="500"/>
      <c r="D180" s="100" t="s">
        <v>671</v>
      </c>
      <c r="E180" s="100">
        <v>4</v>
      </c>
      <c r="F180" s="54"/>
    </row>
    <row r="181" spans="1:7" ht="17" thickBot="1">
      <c r="A181" s="105"/>
      <c r="B181" s="100"/>
      <c r="C181" s="500"/>
      <c r="D181" s="100" t="s">
        <v>672</v>
      </c>
      <c r="E181" s="100">
        <v>3</v>
      </c>
      <c r="F181" s="54"/>
    </row>
    <row r="182" spans="1:7" ht="17" thickBot="1">
      <c r="A182" s="106"/>
      <c r="B182" s="104"/>
      <c r="C182" s="501"/>
      <c r="D182" s="104" t="s">
        <v>673</v>
      </c>
      <c r="E182" s="104">
        <v>2</v>
      </c>
      <c r="F182" s="54"/>
    </row>
    <row r="183" spans="1:7" ht="17" thickBot="1">
      <c r="A183" s="94" t="s">
        <v>674</v>
      </c>
      <c r="B183" s="95" t="s">
        <v>675</v>
      </c>
      <c r="C183" s="496" t="s">
        <v>676</v>
      </c>
      <c r="D183" s="112" t="s">
        <v>466</v>
      </c>
      <c r="E183" s="112">
        <v>0</v>
      </c>
      <c r="F183" s="54"/>
    </row>
    <row r="184" spans="1:7" ht="17" thickBot="1">
      <c r="A184" s="119"/>
      <c r="B184" s="114"/>
      <c r="C184" s="497"/>
      <c r="D184" s="114" t="s">
        <v>506</v>
      </c>
      <c r="E184" s="114">
        <v>0</v>
      </c>
      <c r="F184" s="54"/>
    </row>
    <row r="185" spans="1:7" ht="17" thickBot="1">
      <c r="A185" s="119"/>
      <c r="B185" s="114"/>
      <c r="C185" s="497"/>
      <c r="D185" s="114" t="s">
        <v>677</v>
      </c>
      <c r="E185" s="114">
        <v>2</v>
      </c>
      <c r="F185" s="54"/>
    </row>
    <row r="186" spans="1:7" ht="17" thickBot="1">
      <c r="A186" s="119"/>
      <c r="B186" s="114"/>
      <c r="C186" s="497"/>
      <c r="D186" s="114" t="s">
        <v>678</v>
      </c>
      <c r="E186" s="114">
        <v>4</v>
      </c>
      <c r="F186" s="54"/>
    </row>
    <row r="187" spans="1:7" ht="17" thickBot="1">
      <c r="A187" s="120"/>
      <c r="B187" s="117"/>
      <c r="C187" s="498"/>
      <c r="D187" s="117" t="s">
        <v>679</v>
      </c>
      <c r="E187" s="117">
        <v>2</v>
      </c>
      <c r="F187" s="54"/>
    </row>
    <row r="188" spans="1:7" ht="15" thickBot="1"/>
    <row r="189" spans="1:7" ht="19" thickBot="1">
      <c r="A189" s="107" t="s">
        <v>680</v>
      </c>
      <c r="B189" s="108"/>
      <c r="C189" s="109"/>
      <c r="D189" s="108"/>
      <c r="E189" s="108"/>
      <c r="F189" s="110"/>
    </row>
    <row r="190" spans="1:7" ht="39" thickBot="1">
      <c r="A190" s="92" t="s">
        <v>449</v>
      </c>
      <c r="B190" s="92" t="s">
        <v>450</v>
      </c>
      <c r="C190" s="93" t="s">
        <v>451</v>
      </c>
      <c r="D190" s="92"/>
      <c r="E190" s="92" t="s">
        <v>452</v>
      </c>
      <c r="F190" s="92" t="s">
        <v>453</v>
      </c>
    </row>
    <row r="191" spans="1:7" ht="17" thickBot="1">
      <c r="A191" s="94" t="s">
        <v>681</v>
      </c>
      <c r="B191" s="95" t="s">
        <v>682</v>
      </c>
      <c r="C191" s="496" t="s">
        <v>683</v>
      </c>
      <c r="D191" s="112" t="s">
        <v>466</v>
      </c>
      <c r="E191" s="112">
        <v>0</v>
      </c>
      <c r="F191" s="54"/>
    </row>
    <row r="192" spans="1:7" ht="17" thickBot="1">
      <c r="A192" s="119"/>
      <c r="B192" s="114"/>
      <c r="C192" s="497"/>
      <c r="D192" s="114" t="s">
        <v>506</v>
      </c>
      <c r="E192" s="114">
        <v>0</v>
      </c>
      <c r="F192" s="54"/>
    </row>
    <row r="193" spans="1:6" ht="17" thickBot="1">
      <c r="A193" s="119"/>
      <c r="B193" s="114"/>
      <c r="C193" s="497"/>
      <c r="D193" s="114" t="s">
        <v>684</v>
      </c>
      <c r="E193" s="114">
        <v>2</v>
      </c>
      <c r="F193" s="54"/>
    </row>
    <row r="194" spans="1:6" ht="17" thickBot="1">
      <c r="A194" s="119"/>
      <c r="B194" s="114"/>
      <c r="C194" s="497"/>
      <c r="D194" s="114" t="s">
        <v>685</v>
      </c>
      <c r="E194" s="114">
        <v>4</v>
      </c>
      <c r="F194" s="54"/>
    </row>
    <row r="195" spans="1:6" ht="17" thickBot="1">
      <c r="A195" s="120"/>
      <c r="B195" s="117"/>
      <c r="C195" s="498"/>
      <c r="D195" s="117" t="s">
        <v>686</v>
      </c>
      <c r="E195" s="117">
        <v>4</v>
      </c>
      <c r="F195" s="54"/>
    </row>
    <row r="196" spans="1:6" ht="17" thickBot="1">
      <c r="A196" s="94" t="s">
        <v>687</v>
      </c>
      <c r="B196" s="95" t="s">
        <v>688</v>
      </c>
      <c r="C196" s="496" t="s">
        <v>689</v>
      </c>
      <c r="D196" s="112" t="s">
        <v>466</v>
      </c>
      <c r="E196" s="112">
        <v>0</v>
      </c>
      <c r="F196" s="54"/>
    </row>
    <row r="197" spans="1:6" ht="17" thickBot="1">
      <c r="A197" s="98"/>
      <c r="B197" s="99"/>
      <c r="C197" s="497"/>
      <c r="D197" s="114" t="s">
        <v>506</v>
      </c>
      <c r="E197" s="114">
        <v>0</v>
      </c>
      <c r="F197" s="54"/>
    </row>
    <row r="198" spans="1:6" ht="17" thickBot="1">
      <c r="A198" s="119"/>
      <c r="B198" s="114"/>
      <c r="C198" s="497"/>
      <c r="D198" s="114" t="s">
        <v>690</v>
      </c>
      <c r="E198" s="114">
        <v>1</v>
      </c>
      <c r="F198" s="54"/>
    </row>
    <row r="199" spans="1:6" ht="17" thickBot="1">
      <c r="A199" s="119"/>
      <c r="B199" s="114"/>
      <c r="C199" s="497"/>
      <c r="D199" s="114" t="s">
        <v>691</v>
      </c>
      <c r="E199" s="114">
        <v>1</v>
      </c>
      <c r="F199" s="54"/>
    </row>
    <row r="200" spans="1:6" ht="17" thickBot="1">
      <c r="A200" s="120"/>
      <c r="B200" s="117"/>
      <c r="C200" s="498"/>
      <c r="D200" s="117" t="s">
        <v>692</v>
      </c>
      <c r="E200" s="117">
        <v>1</v>
      </c>
      <c r="F200" s="54"/>
    </row>
    <row r="201" spans="1:6" ht="17" thickBot="1">
      <c r="A201" s="94" t="s">
        <v>693</v>
      </c>
      <c r="B201" s="95" t="s">
        <v>694</v>
      </c>
      <c r="C201" s="496" t="s">
        <v>695</v>
      </c>
      <c r="D201" s="112" t="s">
        <v>466</v>
      </c>
      <c r="E201" s="112">
        <v>0</v>
      </c>
      <c r="F201" s="54"/>
    </row>
    <row r="202" spans="1:6" ht="17" thickBot="1">
      <c r="A202" s="98"/>
      <c r="B202" s="99"/>
      <c r="C202" s="497"/>
      <c r="D202" s="114" t="s">
        <v>506</v>
      </c>
      <c r="E202" s="114">
        <v>0</v>
      </c>
      <c r="F202" s="54"/>
    </row>
    <row r="203" spans="1:6" ht="17" thickBot="1">
      <c r="A203" s="98"/>
      <c r="B203" s="99"/>
      <c r="C203" s="497"/>
      <c r="D203" s="114" t="s">
        <v>696</v>
      </c>
      <c r="E203" s="114">
        <v>2</v>
      </c>
      <c r="F203" s="54"/>
    </row>
    <row r="204" spans="1:6" ht="17" thickBot="1">
      <c r="A204" s="120"/>
      <c r="B204" s="117"/>
      <c r="C204" s="498"/>
      <c r="D204" s="117" t="s">
        <v>697</v>
      </c>
      <c r="E204" s="117">
        <v>2</v>
      </c>
      <c r="F204" s="54"/>
    </row>
    <row r="205" spans="1:6" ht="17" thickBot="1">
      <c r="A205" s="94" t="s">
        <v>698</v>
      </c>
      <c r="B205" s="95" t="s">
        <v>699</v>
      </c>
      <c r="C205" s="496" t="s">
        <v>700</v>
      </c>
      <c r="D205" s="112" t="s">
        <v>466</v>
      </c>
      <c r="E205" s="112">
        <v>0</v>
      </c>
      <c r="F205" s="54"/>
    </row>
    <row r="206" spans="1:6" ht="17" thickBot="1">
      <c r="A206" s="119"/>
      <c r="B206" s="114"/>
      <c r="C206" s="497"/>
      <c r="D206" s="114" t="s">
        <v>506</v>
      </c>
      <c r="E206" s="114">
        <v>0</v>
      </c>
      <c r="F206" s="54"/>
    </row>
    <row r="207" spans="1:6" ht="17" thickBot="1">
      <c r="A207" s="119"/>
      <c r="B207" s="114"/>
      <c r="C207" s="497"/>
      <c r="D207" s="114" t="s">
        <v>701</v>
      </c>
      <c r="E207" s="114">
        <v>2</v>
      </c>
      <c r="F207" s="54"/>
    </row>
    <row r="208" spans="1:6" ht="17" thickBot="1">
      <c r="A208" s="119"/>
      <c r="B208" s="114"/>
      <c r="C208" s="497"/>
      <c r="D208" s="114" t="s">
        <v>702</v>
      </c>
      <c r="E208" s="114">
        <v>4</v>
      </c>
      <c r="F208" s="54"/>
    </row>
    <row r="209" spans="1:6" ht="17" thickBot="1">
      <c r="A209" s="120"/>
      <c r="B209" s="117"/>
      <c r="C209" s="498"/>
      <c r="D209" s="117" t="s">
        <v>703</v>
      </c>
      <c r="E209" s="117">
        <v>4</v>
      </c>
      <c r="F209" s="54"/>
    </row>
    <row r="210" spans="1:6" ht="17" thickBot="1">
      <c r="A210" s="94" t="s">
        <v>704</v>
      </c>
      <c r="B210" s="95" t="s">
        <v>705</v>
      </c>
      <c r="C210" s="496" t="s">
        <v>706</v>
      </c>
      <c r="D210" s="112" t="s">
        <v>466</v>
      </c>
      <c r="E210" s="112">
        <v>0</v>
      </c>
      <c r="F210" s="54"/>
    </row>
    <row r="211" spans="1:6" ht="17" thickBot="1">
      <c r="A211" s="119"/>
      <c r="B211" s="114"/>
      <c r="C211" s="497"/>
      <c r="D211" s="114" t="s">
        <v>506</v>
      </c>
      <c r="E211" s="114">
        <v>0</v>
      </c>
      <c r="F211" s="54"/>
    </row>
    <row r="212" spans="1:6" ht="17" thickBot="1">
      <c r="A212" s="120"/>
      <c r="B212" s="117"/>
      <c r="C212" s="498"/>
      <c r="D212" s="117" t="s">
        <v>513</v>
      </c>
      <c r="E212" s="117">
        <v>2</v>
      </c>
      <c r="F212" s="54"/>
    </row>
    <row r="213" spans="1:6" ht="16">
      <c r="A213" s="114"/>
      <c r="B213" s="114"/>
      <c r="C213" s="99"/>
      <c r="D213" s="114"/>
      <c r="E213" s="114"/>
      <c r="F213" s="100"/>
    </row>
    <row r="214" spans="1:6" ht="16">
      <c r="A214" s="100"/>
      <c r="B214" s="100"/>
      <c r="C214" s="126"/>
      <c r="D214" s="100"/>
      <c r="E214" s="100"/>
      <c r="F214" s="100"/>
    </row>
    <row r="215" spans="1:6" ht="16">
      <c r="A215" s="100"/>
      <c r="B215" s="100"/>
      <c r="C215" s="126"/>
      <c r="D215" s="100"/>
      <c r="E215" s="100"/>
      <c r="F215" s="100"/>
    </row>
    <row r="216" spans="1:6" ht="16">
      <c r="A216" s="100"/>
      <c r="B216" s="38" t="s">
        <v>256</v>
      </c>
      <c r="C216" s="126"/>
      <c r="D216" s="100"/>
      <c r="E216" s="100"/>
      <c r="F216" s="100"/>
    </row>
    <row r="217" spans="1:6" ht="16">
      <c r="A217" s="100"/>
      <c r="B217" s="100"/>
      <c r="C217" s="126"/>
      <c r="D217" s="100"/>
      <c r="E217" s="100"/>
      <c r="F217" s="100"/>
    </row>
    <row r="218" spans="1:6" ht="16">
      <c r="A218" s="100"/>
      <c r="B218" s="100"/>
      <c r="C218" s="126"/>
      <c r="D218" s="100"/>
      <c r="E218" s="100"/>
      <c r="F218" s="100"/>
    </row>
  </sheetData>
  <mergeCells count="36">
    <mergeCell ref="C76:C92"/>
    <mergeCell ref="C7:C9"/>
    <mergeCell ref="C10:C16"/>
    <mergeCell ref="C17:C24"/>
    <mergeCell ref="C25:C29"/>
    <mergeCell ref="C30:C37"/>
    <mergeCell ref="C42:C46"/>
    <mergeCell ref="C47:C49"/>
    <mergeCell ref="C50:C57"/>
    <mergeCell ref="C58:C65"/>
    <mergeCell ref="C66:C68"/>
    <mergeCell ref="C69:C71"/>
    <mergeCell ref="C149:C152"/>
    <mergeCell ref="C97:C101"/>
    <mergeCell ref="C102:C106"/>
    <mergeCell ref="C107:C109"/>
    <mergeCell ref="C114:C115"/>
    <mergeCell ref="C116:C117"/>
    <mergeCell ref="C118:C122"/>
    <mergeCell ref="C123:C127"/>
    <mergeCell ref="C131:C135"/>
    <mergeCell ref="C136:C139"/>
    <mergeCell ref="C140:C141"/>
    <mergeCell ref="C145:C148"/>
    <mergeCell ref="C210:C212"/>
    <mergeCell ref="C153:C156"/>
    <mergeCell ref="C157:C160"/>
    <mergeCell ref="C161:C164"/>
    <mergeCell ref="C165:C168"/>
    <mergeCell ref="C169:C172"/>
    <mergeCell ref="C177:C182"/>
    <mergeCell ref="C183:C187"/>
    <mergeCell ref="C191:C195"/>
    <mergeCell ref="C196:C200"/>
    <mergeCell ref="C201:C204"/>
    <mergeCell ref="C205:C209"/>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435F5-6526-0242-8D30-191E63B553ED}">
  <sheetPr>
    <tabColor theme="1" tint="0.34998626667073579"/>
  </sheetPr>
  <dimension ref="A3:G42"/>
  <sheetViews>
    <sheetView workbookViewId="0">
      <selection activeCell="B38" sqref="B38"/>
    </sheetView>
  </sheetViews>
  <sheetFormatPr baseColWidth="10" defaultColWidth="10.83203125" defaultRowHeight="14"/>
  <cols>
    <col min="1" max="1" width="23" bestFit="1" customWidth="1"/>
    <col min="2" max="2" width="105.1640625" customWidth="1"/>
    <col min="3" max="3" width="10.6640625" customWidth="1"/>
    <col min="5" max="5" width="16.33203125" bestFit="1" customWidth="1"/>
  </cols>
  <sheetData>
    <row r="3" spans="1:7" ht="15" thickBot="1"/>
    <row r="4" spans="1:7" ht="19" thickBot="1">
      <c r="A4" s="280" t="s">
        <v>707</v>
      </c>
      <c r="B4" s="283"/>
    </row>
    <row r="5" spans="1:7" ht="19" thickBot="1">
      <c r="A5" s="281" t="s">
        <v>708</v>
      </c>
      <c r="B5" s="282"/>
    </row>
    <row r="8" spans="1:7" ht="15" thickBot="1"/>
    <row r="9" spans="1:7" ht="37" thickBot="1">
      <c r="A9" s="311" t="s">
        <v>709</v>
      </c>
      <c r="B9" s="312" t="s">
        <v>710</v>
      </c>
      <c r="C9" s="312" t="s">
        <v>711</v>
      </c>
      <c r="D9" s="312" t="s">
        <v>712</v>
      </c>
      <c r="E9" s="312" t="s">
        <v>713</v>
      </c>
      <c r="F9" s="312" t="s">
        <v>714</v>
      </c>
      <c r="G9" s="339" t="s">
        <v>715</v>
      </c>
    </row>
    <row r="10" spans="1:7" ht="18" thickBot="1">
      <c r="A10" s="505" t="s">
        <v>716</v>
      </c>
      <c r="B10" s="506"/>
      <c r="C10" s="313"/>
      <c r="D10" s="313"/>
      <c r="E10" s="313"/>
      <c r="F10" s="313"/>
      <c r="G10" s="313"/>
    </row>
    <row r="11" spans="1:7" ht="19" thickBot="1">
      <c r="A11" s="314" t="s">
        <v>717</v>
      </c>
      <c r="B11" s="315" t="s">
        <v>718</v>
      </c>
      <c r="C11" s="316" t="s">
        <v>719</v>
      </c>
      <c r="D11" s="315" t="s">
        <v>720</v>
      </c>
      <c r="E11" s="315"/>
      <c r="F11" s="315"/>
      <c r="G11" s="315"/>
    </row>
    <row r="12" spans="1:7" ht="19" thickBot="1">
      <c r="A12" s="314" t="s">
        <v>717</v>
      </c>
      <c r="B12" s="315" t="s">
        <v>721</v>
      </c>
      <c r="C12" s="316" t="s">
        <v>719</v>
      </c>
      <c r="D12" s="315" t="s">
        <v>722</v>
      </c>
      <c r="E12" s="317"/>
      <c r="F12" s="317"/>
      <c r="G12" s="317"/>
    </row>
    <row r="13" spans="1:7">
      <c r="A13" s="511" t="s">
        <v>723</v>
      </c>
      <c r="B13" s="509" t="s">
        <v>724</v>
      </c>
      <c r="C13" s="513" t="s">
        <v>725</v>
      </c>
      <c r="D13" s="509" t="s">
        <v>726</v>
      </c>
      <c r="E13" s="509"/>
      <c r="F13" s="509"/>
      <c r="G13" s="509"/>
    </row>
    <row r="14" spans="1:7" ht="15" thickBot="1">
      <c r="A14" s="512"/>
      <c r="B14" s="510"/>
      <c r="C14" s="514"/>
      <c r="D14" s="510"/>
      <c r="E14" s="510"/>
      <c r="F14" s="510"/>
      <c r="G14" s="510"/>
    </row>
    <row r="15" spans="1:7" ht="18" thickBot="1">
      <c r="A15" s="505" t="s">
        <v>112</v>
      </c>
      <c r="B15" s="506"/>
      <c r="C15" s="318"/>
      <c r="D15" s="313"/>
      <c r="E15" s="313"/>
      <c r="F15" s="313"/>
      <c r="G15" s="313"/>
    </row>
    <row r="16" spans="1:7" ht="19" thickBot="1">
      <c r="A16" s="314" t="s">
        <v>723</v>
      </c>
      <c r="B16" s="315" t="s">
        <v>727</v>
      </c>
      <c r="C16" s="316" t="s">
        <v>719</v>
      </c>
      <c r="D16" s="315" t="s">
        <v>720</v>
      </c>
      <c r="E16" s="315"/>
      <c r="F16" s="315"/>
      <c r="G16" s="315"/>
    </row>
    <row r="17" spans="1:7" ht="19" thickBot="1">
      <c r="A17" s="314" t="s">
        <v>728</v>
      </c>
      <c r="B17" s="315" t="s">
        <v>729</v>
      </c>
      <c r="C17" s="316" t="s">
        <v>730</v>
      </c>
      <c r="D17" s="315" t="s">
        <v>722</v>
      </c>
      <c r="E17" s="315"/>
      <c r="F17" s="315"/>
      <c r="G17" s="315"/>
    </row>
    <row r="18" spans="1:7" ht="19" thickBot="1">
      <c r="A18" s="314" t="s">
        <v>728</v>
      </c>
      <c r="B18" s="315" t="s">
        <v>731</v>
      </c>
      <c r="C18" s="316" t="s">
        <v>730</v>
      </c>
      <c r="D18" s="315" t="s">
        <v>726</v>
      </c>
      <c r="E18" s="315"/>
      <c r="F18" s="315"/>
      <c r="G18" s="315"/>
    </row>
    <row r="19" spans="1:7" ht="19" thickBot="1">
      <c r="A19" s="314" t="s">
        <v>728</v>
      </c>
      <c r="B19" s="315" t="s">
        <v>732</v>
      </c>
      <c r="C19" s="316" t="s">
        <v>733</v>
      </c>
      <c r="D19" s="315" t="s">
        <v>720</v>
      </c>
      <c r="E19" s="315"/>
      <c r="F19" s="315"/>
      <c r="G19" s="315"/>
    </row>
    <row r="20" spans="1:7" ht="19" thickBot="1">
      <c r="A20" s="314" t="s">
        <v>717</v>
      </c>
      <c r="B20" s="315" t="s">
        <v>734</v>
      </c>
      <c r="C20" s="316" t="s">
        <v>719</v>
      </c>
      <c r="D20" s="315" t="s">
        <v>722</v>
      </c>
      <c r="E20" s="315"/>
      <c r="F20" s="315"/>
      <c r="G20" s="315"/>
    </row>
    <row r="21" spans="1:7" ht="18" thickBot="1">
      <c r="A21" s="505" t="s">
        <v>146</v>
      </c>
      <c r="B21" s="506"/>
      <c r="C21" s="318"/>
      <c r="D21" s="313"/>
      <c r="E21" s="313"/>
      <c r="F21" s="313"/>
      <c r="G21" s="313"/>
    </row>
    <row r="22" spans="1:7" ht="19" thickBot="1">
      <c r="A22" s="314" t="s">
        <v>723</v>
      </c>
      <c r="B22" s="315" t="s">
        <v>735</v>
      </c>
      <c r="C22" s="316" t="s">
        <v>719</v>
      </c>
      <c r="D22" s="315" t="s">
        <v>720</v>
      </c>
      <c r="E22" s="315"/>
      <c r="F22" s="315"/>
      <c r="G22" s="315"/>
    </row>
    <row r="23" spans="1:7" ht="19" thickBot="1">
      <c r="A23" s="314" t="s">
        <v>717</v>
      </c>
      <c r="B23" s="319" t="s">
        <v>736</v>
      </c>
      <c r="C23" s="320" t="s">
        <v>725</v>
      </c>
      <c r="D23" s="315" t="s">
        <v>722</v>
      </c>
      <c r="E23" s="319"/>
      <c r="F23" s="319"/>
      <c r="G23" s="319"/>
    </row>
    <row r="24" spans="1:7" ht="19" thickBot="1">
      <c r="A24" s="314" t="s">
        <v>717</v>
      </c>
      <c r="B24" s="319" t="s">
        <v>737</v>
      </c>
      <c r="C24" s="320" t="s">
        <v>719</v>
      </c>
      <c r="D24" s="315" t="s">
        <v>726</v>
      </c>
      <c r="E24" s="319"/>
      <c r="F24" s="319"/>
      <c r="G24" s="319"/>
    </row>
    <row r="25" spans="1:7" ht="18" thickBot="1">
      <c r="A25" s="505" t="s">
        <v>145</v>
      </c>
      <c r="B25" s="506"/>
      <c r="C25" s="318"/>
      <c r="D25" s="313"/>
      <c r="E25" s="313"/>
      <c r="F25" s="313"/>
      <c r="G25" s="313"/>
    </row>
    <row r="26" spans="1:7" ht="19" thickBot="1">
      <c r="A26" s="314" t="s">
        <v>738</v>
      </c>
      <c r="B26" s="319" t="s">
        <v>739</v>
      </c>
      <c r="C26" s="320" t="s">
        <v>719</v>
      </c>
      <c r="D26" s="315" t="s">
        <v>720</v>
      </c>
      <c r="E26" s="319"/>
      <c r="F26" s="319"/>
      <c r="G26" s="319"/>
    </row>
    <row r="27" spans="1:7" ht="19" thickBot="1">
      <c r="A27" s="314" t="s">
        <v>723</v>
      </c>
      <c r="B27" s="315" t="s">
        <v>740</v>
      </c>
      <c r="C27" s="316" t="s">
        <v>719</v>
      </c>
      <c r="D27" s="315" t="s">
        <v>722</v>
      </c>
      <c r="E27" s="315"/>
      <c r="F27" s="315"/>
      <c r="G27" s="315"/>
    </row>
    <row r="28" spans="1:7" ht="18" thickBot="1">
      <c r="A28" s="505" t="s">
        <v>502</v>
      </c>
      <c r="B28" s="506"/>
      <c r="C28" s="313"/>
      <c r="D28" s="313"/>
      <c r="E28" s="313"/>
      <c r="F28" s="313"/>
      <c r="G28" s="313"/>
    </row>
    <row r="29" spans="1:7" ht="19" thickBot="1">
      <c r="A29" s="314" t="s">
        <v>728</v>
      </c>
      <c r="B29" s="315" t="s">
        <v>741</v>
      </c>
      <c r="C29" s="315" t="s">
        <v>725</v>
      </c>
      <c r="D29" s="315" t="s">
        <v>720</v>
      </c>
      <c r="E29" s="315"/>
      <c r="F29" s="315"/>
      <c r="G29" s="315"/>
    </row>
    <row r="30" spans="1:7" ht="19" thickBot="1">
      <c r="A30" s="314" t="s">
        <v>717</v>
      </c>
      <c r="B30" s="315" t="s">
        <v>742</v>
      </c>
      <c r="C30" s="315" t="s">
        <v>719</v>
      </c>
      <c r="D30" s="315" t="s">
        <v>722</v>
      </c>
      <c r="E30" s="315"/>
      <c r="F30" s="315"/>
      <c r="G30" s="315"/>
    </row>
    <row r="31" spans="1:7" ht="19" thickBot="1">
      <c r="A31" s="314" t="s">
        <v>728</v>
      </c>
      <c r="B31" s="315" t="s">
        <v>743</v>
      </c>
      <c r="C31" s="315" t="s">
        <v>733</v>
      </c>
      <c r="D31" s="315" t="s">
        <v>720</v>
      </c>
      <c r="E31" s="315"/>
      <c r="F31" s="315"/>
      <c r="G31" s="315"/>
    </row>
    <row r="32" spans="1:7" ht="18" thickBot="1">
      <c r="A32" s="505" t="s">
        <v>744</v>
      </c>
      <c r="B32" s="506"/>
      <c r="C32" s="313"/>
      <c r="D32" s="313"/>
      <c r="E32" s="313"/>
      <c r="F32" s="313"/>
      <c r="G32" s="313"/>
    </row>
    <row r="33" spans="1:7" ht="19" thickBot="1">
      <c r="A33" s="314" t="s">
        <v>728</v>
      </c>
      <c r="B33" s="315" t="s">
        <v>745</v>
      </c>
      <c r="C33" s="315" t="s">
        <v>725</v>
      </c>
      <c r="D33" s="315" t="s">
        <v>720</v>
      </c>
      <c r="E33" s="315"/>
      <c r="F33" s="315"/>
      <c r="G33" s="315"/>
    </row>
    <row r="34" spans="1:7" ht="19" thickBot="1">
      <c r="A34" s="314" t="s">
        <v>717</v>
      </c>
      <c r="B34" s="315" t="s">
        <v>746</v>
      </c>
      <c r="C34" s="315" t="s">
        <v>719</v>
      </c>
      <c r="D34" s="315" t="s">
        <v>722</v>
      </c>
      <c r="E34" s="315"/>
      <c r="F34" s="315"/>
      <c r="G34" s="315"/>
    </row>
    <row r="35" spans="1:7" ht="18" thickBot="1">
      <c r="A35" s="507" t="s">
        <v>747</v>
      </c>
      <c r="B35" s="508"/>
      <c r="C35" s="313"/>
      <c r="D35" s="313"/>
      <c r="E35" s="313"/>
      <c r="F35" s="313"/>
      <c r="G35" s="313"/>
    </row>
    <row r="36" spans="1:7" ht="18" thickBot="1">
      <c r="A36" s="314"/>
      <c r="B36" s="315"/>
      <c r="C36" s="315"/>
      <c r="D36" s="315"/>
      <c r="E36" s="315"/>
      <c r="F36" s="315"/>
      <c r="G36" s="315"/>
    </row>
    <row r="37" spans="1:7" ht="16">
      <c r="A37" s="340" t="s">
        <v>748</v>
      </c>
    </row>
    <row r="38" spans="1:7" ht="16">
      <c r="A38" s="340" t="s">
        <v>749</v>
      </c>
    </row>
    <row r="39" spans="1:7">
      <c r="A39" s="321"/>
    </row>
    <row r="40" spans="1:7">
      <c r="A40" s="321"/>
    </row>
    <row r="41" spans="1:7" ht="16">
      <c r="A41" s="38" t="s">
        <v>256</v>
      </c>
    </row>
    <row r="42" spans="1:7">
      <c r="A42" s="321"/>
    </row>
  </sheetData>
  <mergeCells count="14">
    <mergeCell ref="F13:F14"/>
    <mergeCell ref="G13:G14"/>
    <mergeCell ref="A10:B10"/>
    <mergeCell ref="A13:A14"/>
    <mergeCell ref="B13:B14"/>
    <mergeCell ref="C13:C14"/>
    <mergeCell ref="D13:D14"/>
    <mergeCell ref="A32:B32"/>
    <mergeCell ref="A35:B35"/>
    <mergeCell ref="E13:E14"/>
    <mergeCell ref="A15:B15"/>
    <mergeCell ref="A21:B21"/>
    <mergeCell ref="A25:B25"/>
    <mergeCell ref="A28:B2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82DF-17F9-7B4A-A348-C32697BB7112}">
  <sheetPr>
    <tabColor theme="1" tint="0.34998626667073579"/>
  </sheetPr>
  <dimension ref="A2:D72"/>
  <sheetViews>
    <sheetView workbookViewId="0">
      <selection activeCell="C35" sqref="C35"/>
    </sheetView>
  </sheetViews>
  <sheetFormatPr baseColWidth="10" defaultColWidth="11.5" defaultRowHeight="14"/>
  <cols>
    <col min="1" max="1" width="26" customWidth="1"/>
    <col min="2" max="2" width="60.5" customWidth="1"/>
    <col min="3" max="3" width="62.1640625" customWidth="1"/>
    <col min="4" max="4" width="76.1640625" customWidth="1"/>
  </cols>
  <sheetData>
    <row r="2" spans="1:3" ht="17">
      <c r="A2" s="161" t="s">
        <v>750</v>
      </c>
      <c r="B2" s="161"/>
    </row>
    <row r="4" spans="1:3">
      <c r="A4" t="s">
        <v>751</v>
      </c>
    </row>
    <row r="5" spans="1:3">
      <c r="C5" t="s">
        <v>752</v>
      </c>
    </row>
    <row r="6" spans="1:3" ht="18">
      <c r="A6" s="424">
        <f>'1x2 Carbon Emissions KgCO2e SQ'!H197</f>
        <v>0</v>
      </c>
      <c r="B6" t="s">
        <v>753</v>
      </c>
    </row>
    <row r="7" spans="1:3" ht="18">
      <c r="A7" s="424">
        <f>'1x2 Carbon Emissions KgCO2e SQ'!H193</f>
        <v>2023</v>
      </c>
    </row>
    <row r="9" spans="1:3">
      <c r="A9" t="s">
        <v>754</v>
      </c>
    </row>
    <row r="13" spans="1:3" ht="17">
      <c r="A13" s="161" t="s">
        <v>755</v>
      </c>
      <c r="B13" s="161"/>
    </row>
    <row r="14" spans="1:3" ht="17">
      <c r="A14" s="414"/>
      <c r="B14" s="414"/>
    </row>
    <row r="15" spans="1:3" ht="18">
      <c r="A15" s="515" t="s">
        <v>756</v>
      </c>
      <c r="B15" s="515"/>
    </row>
    <row r="16" spans="1:3" ht="18">
      <c r="A16" s="408"/>
      <c r="B16" s="413"/>
    </row>
    <row r="17" spans="1:2" ht="18">
      <c r="A17" s="422" t="s">
        <v>757</v>
      </c>
      <c r="B17" s="413"/>
    </row>
    <row r="18" spans="1:2" ht="18">
      <c r="A18" s="413"/>
      <c r="B18" s="413"/>
    </row>
    <row r="19" spans="1:2" ht="18">
      <c r="A19" s="422" t="s">
        <v>758</v>
      </c>
      <c r="B19" s="413"/>
    </row>
    <row r="20" spans="1:2" ht="18">
      <c r="A20" s="413"/>
      <c r="B20" s="413"/>
    </row>
    <row r="21" spans="1:2" ht="18">
      <c r="A21" s="422" t="s">
        <v>759</v>
      </c>
      <c r="B21" s="413"/>
    </row>
    <row r="22" spans="1:2" ht="18">
      <c r="A22" s="422" t="s">
        <v>760</v>
      </c>
      <c r="B22" s="413"/>
    </row>
    <row r="23" spans="1:2" ht="18">
      <c r="A23" s="422" t="s">
        <v>761</v>
      </c>
      <c r="B23" s="413"/>
    </row>
    <row r="24" spans="1:2" ht="18">
      <c r="A24" s="422" t="s">
        <v>762</v>
      </c>
      <c r="B24" s="413"/>
    </row>
    <row r="25" spans="1:2" ht="18">
      <c r="A25" s="422" t="s">
        <v>763</v>
      </c>
      <c r="B25" s="413"/>
    </row>
    <row r="26" spans="1:2" ht="18">
      <c r="A26" s="422" t="s">
        <v>764</v>
      </c>
      <c r="B26" s="413"/>
    </row>
    <row r="27" spans="1:2" ht="18">
      <c r="A27" s="422" t="s">
        <v>765</v>
      </c>
      <c r="B27" s="413"/>
    </row>
    <row r="28" spans="1:2" ht="18">
      <c r="A28" s="422" t="s">
        <v>766</v>
      </c>
      <c r="B28" s="413"/>
    </row>
    <row r="29" spans="1:2" ht="18">
      <c r="A29" s="422" t="s">
        <v>767</v>
      </c>
      <c r="B29" s="413"/>
    </row>
    <row r="30" spans="1:2" ht="18">
      <c r="A30" s="422" t="s">
        <v>768</v>
      </c>
      <c r="B30" s="413"/>
    </row>
    <row r="31" spans="1:2" ht="18">
      <c r="A31" s="422"/>
      <c r="B31" s="413"/>
    </row>
    <row r="32" spans="1:2" ht="18">
      <c r="A32" s="422" t="s">
        <v>769</v>
      </c>
      <c r="B32" s="413"/>
    </row>
    <row r="33" spans="1:4" ht="19" thickBot="1">
      <c r="A33" s="415"/>
      <c r="B33" s="415"/>
    </row>
    <row r="34" spans="1:4" ht="20" thickBot="1">
      <c r="A34" s="409" t="s">
        <v>770</v>
      </c>
      <c r="B34" s="410" t="s">
        <v>771</v>
      </c>
      <c r="C34" s="410" t="s">
        <v>772</v>
      </c>
      <c r="D34" s="410" t="s">
        <v>773</v>
      </c>
    </row>
    <row r="35" spans="1:4" ht="153" thickBot="1">
      <c r="A35" s="411" t="s">
        <v>774</v>
      </c>
      <c r="B35" s="412" t="s">
        <v>775</v>
      </c>
      <c r="C35" s="412" t="s">
        <v>775</v>
      </c>
      <c r="D35" s="412" t="s">
        <v>775</v>
      </c>
    </row>
    <row r="36" spans="1:4" ht="55" customHeight="1">
      <c r="A36" s="524" t="s">
        <v>776</v>
      </c>
      <c r="B36" s="526" t="s">
        <v>777</v>
      </c>
      <c r="C36" s="526" t="s">
        <v>777</v>
      </c>
      <c r="D36" s="526" t="s">
        <v>777</v>
      </c>
    </row>
    <row r="37" spans="1:4" ht="15" thickBot="1">
      <c r="A37" s="525"/>
      <c r="B37" s="527"/>
      <c r="C37" s="527"/>
      <c r="D37" s="527"/>
    </row>
    <row r="38" spans="1:4" ht="58" customHeight="1" thickBot="1">
      <c r="A38" s="419" t="s">
        <v>778</v>
      </c>
      <c r="B38" s="425"/>
      <c r="C38" s="425"/>
      <c r="D38" s="425"/>
    </row>
    <row r="41" spans="1:4" ht="18">
      <c r="A41" s="515" t="s">
        <v>779</v>
      </c>
      <c r="B41" s="515"/>
    </row>
    <row r="42" spans="1:4" ht="18">
      <c r="A42" s="413"/>
      <c r="B42" s="413"/>
    </row>
    <row r="43" spans="1:4" ht="18">
      <c r="A43" s="422" t="s">
        <v>780</v>
      </c>
      <c r="B43" s="413"/>
    </row>
    <row r="44" spans="1:4" ht="18">
      <c r="A44" s="423" t="s">
        <v>781</v>
      </c>
      <c r="B44" s="413"/>
    </row>
    <row r="45" spans="1:4" ht="18">
      <c r="A45" s="423" t="s">
        <v>782</v>
      </c>
      <c r="B45" s="413"/>
    </row>
    <row r="46" spans="1:4" ht="18">
      <c r="A46" s="423" t="s">
        <v>783</v>
      </c>
      <c r="B46" s="413"/>
    </row>
    <row r="47" spans="1:4" ht="18">
      <c r="A47" s="423" t="s">
        <v>784</v>
      </c>
      <c r="B47" s="413"/>
    </row>
    <row r="48" spans="1:4" ht="18">
      <c r="A48" s="421" t="s">
        <v>785</v>
      </c>
      <c r="B48" s="413"/>
    </row>
    <row r="49" spans="1:4" ht="18">
      <c r="A49" s="413"/>
      <c r="B49" s="413"/>
    </row>
    <row r="50" spans="1:4" ht="18">
      <c r="A50" s="422" t="s">
        <v>786</v>
      </c>
      <c r="B50" s="413"/>
    </row>
    <row r="51" spans="1:4" ht="18">
      <c r="A51" s="422"/>
      <c r="B51" s="413"/>
    </row>
    <row r="52" spans="1:4" ht="18">
      <c r="A52" s="422" t="s">
        <v>787</v>
      </c>
      <c r="B52" s="413"/>
    </row>
    <row r="53" spans="1:4" ht="15" thickBot="1"/>
    <row r="54" spans="1:4" ht="19" thickBot="1">
      <c r="A54" s="416" t="s">
        <v>770</v>
      </c>
      <c r="B54" s="417" t="s">
        <v>788</v>
      </c>
      <c r="C54" s="417" t="s">
        <v>789</v>
      </c>
      <c r="D54" s="417" t="s">
        <v>790</v>
      </c>
    </row>
    <row r="55" spans="1:4" ht="68" customHeight="1">
      <c r="A55" s="516" t="s">
        <v>774</v>
      </c>
      <c r="B55" s="518" t="s">
        <v>791</v>
      </c>
      <c r="C55" s="528" t="s">
        <v>792</v>
      </c>
      <c r="D55" s="528" t="s">
        <v>793</v>
      </c>
    </row>
    <row r="56" spans="1:4" ht="60" customHeight="1" thickBot="1">
      <c r="A56" s="517"/>
      <c r="B56" s="519"/>
      <c r="C56" s="529"/>
      <c r="D56" s="529"/>
    </row>
    <row r="57" spans="1:4" ht="41" customHeight="1">
      <c r="A57" s="516" t="s">
        <v>776</v>
      </c>
      <c r="B57" s="521" t="s">
        <v>794</v>
      </c>
      <c r="C57" s="521" t="s">
        <v>795</v>
      </c>
      <c r="D57" s="521" t="s">
        <v>796</v>
      </c>
    </row>
    <row r="58" spans="1:4">
      <c r="A58" s="520"/>
      <c r="B58" s="522"/>
      <c r="C58" s="522"/>
      <c r="D58" s="522"/>
    </row>
    <row r="59" spans="1:4" ht="15" thickBot="1">
      <c r="A59" s="517"/>
      <c r="B59" s="523"/>
      <c r="C59" s="523"/>
      <c r="D59" s="523"/>
    </row>
    <row r="60" spans="1:4" ht="14" customHeight="1">
      <c r="A60" s="419" t="s">
        <v>797</v>
      </c>
      <c r="B60" s="521"/>
      <c r="C60" s="521"/>
      <c r="D60" s="521"/>
    </row>
    <row r="61" spans="1:4" ht="14" customHeight="1">
      <c r="A61" s="418"/>
      <c r="B61" s="522"/>
      <c r="C61" s="522"/>
      <c r="D61" s="522"/>
    </row>
    <row r="62" spans="1:4" ht="15" customHeight="1" thickBot="1">
      <c r="A62" s="420"/>
      <c r="B62" s="523"/>
      <c r="C62" s="523"/>
      <c r="D62" s="523"/>
    </row>
    <row r="65" spans="1:1" ht="19">
      <c r="A65" s="407" t="s">
        <v>798</v>
      </c>
    </row>
    <row r="66" spans="1:1" ht="18">
      <c r="A66" s="422" t="s">
        <v>799</v>
      </c>
    </row>
    <row r="68" spans="1:1" ht="18">
      <c r="A68" s="422" t="s">
        <v>800</v>
      </c>
    </row>
    <row r="70" spans="1:1" ht="18">
      <c r="A70" s="422" t="s">
        <v>801</v>
      </c>
    </row>
    <row r="72" spans="1:1" ht="18">
      <c r="A72" s="422" t="s">
        <v>802</v>
      </c>
    </row>
  </sheetData>
  <mergeCells count="17">
    <mergeCell ref="C57:C59"/>
    <mergeCell ref="D57:D59"/>
    <mergeCell ref="A36:A37"/>
    <mergeCell ref="B36:B37"/>
    <mergeCell ref="B60:B62"/>
    <mergeCell ref="C60:C62"/>
    <mergeCell ref="D60:D62"/>
    <mergeCell ref="C36:C37"/>
    <mergeCell ref="D36:D37"/>
    <mergeCell ref="C55:C56"/>
    <mergeCell ref="D55:D56"/>
    <mergeCell ref="A15:B15"/>
    <mergeCell ref="A41:B41"/>
    <mergeCell ref="A55:A56"/>
    <mergeCell ref="B55:B56"/>
    <mergeCell ref="A57:A59"/>
    <mergeCell ref="B57:B59"/>
  </mergeCells>
  <hyperlinks>
    <hyperlink ref="B36" r:id="rId1" xr:uid="{8ABED48F-80C1-C749-A167-1E73ECDC2138}"/>
    <hyperlink ref="B57" r:id="rId2" xr:uid="{2F17A239-B516-7B48-B801-51D4B64D2C4D}"/>
    <hyperlink ref="C57" r:id="rId3" xr:uid="{2F92B9DF-7C53-254D-8C18-7F2D78EFE231}"/>
    <hyperlink ref="D57" r:id="rId4" xr:uid="{10C0AC49-CFF9-514D-A231-874D3A7FB9E8}"/>
    <hyperlink ref="A72" r:id="rId5" display="https://www.europarl.europa.eu/news/en/headlines/priorities/climate-change/20180305STO99003/reducing-carbon-emissions-eu-targets-and-measures" xr:uid="{C1DDE518-102D-8742-8706-D197EC4531A8}"/>
    <hyperlink ref="C36" r:id="rId6" xr:uid="{E5008A4F-8CD9-1045-BC33-1FE8D2BBDAF4}"/>
    <hyperlink ref="D36" r:id="rId7" xr:uid="{B5BB2A1A-C13F-1645-90F9-41F5A9E0841B}"/>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CF66E-B3AE-7143-9507-103C9EE75B91}">
  <sheetPr>
    <tabColor rgb="FF00B0F0"/>
  </sheetPr>
  <dimension ref="A4:I222"/>
  <sheetViews>
    <sheetView topLeftCell="A75" zoomScale="120" zoomScaleNormal="120" workbookViewId="0">
      <selection activeCell="A183" sqref="A183:F222"/>
    </sheetView>
  </sheetViews>
  <sheetFormatPr baseColWidth="10" defaultColWidth="10.83203125" defaultRowHeight="14"/>
  <cols>
    <col min="1" max="1" width="32.1640625" customWidth="1"/>
    <col min="2" max="2" width="32.5" customWidth="1"/>
    <col min="3" max="3" width="17.83203125" customWidth="1"/>
    <col min="4" max="4" width="13" customWidth="1"/>
    <col min="5" max="5" width="17.6640625" customWidth="1"/>
    <col min="6" max="6" width="24.33203125" customWidth="1"/>
    <col min="7" max="7" width="12.5" customWidth="1"/>
    <col min="8" max="8" width="13" customWidth="1"/>
    <col min="9" max="9" width="13.1640625" customWidth="1"/>
  </cols>
  <sheetData>
    <row r="4" spans="1:6" ht="15">
      <c r="A4" s="58" t="s">
        <v>803</v>
      </c>
      <c r="B4" s="530">
        <v>2024</v>
      </c>
      <c r="C4" s="530"/>
      <c r="D4" s="530"/>
      <c r="E4" s="530"/>
      <c r="F4" s="530"/>
    </row>
    <row r="5" spans="1:6" ht="15">
      <c r="A5" s="72"/>
      <c r="B5" s="74"/>
      <c r="C5" s="74"/>
      <c r="D5" s="74"/>
      <c r="E5" s="74"/>
      <c r="F5" s="74"/>
    </row>
    <row r="6" spans="1:6" ht="15">
      <c r="A6" s="72"/>
      <c r="B6" s="77"/>
      <c r="C6" s="74"/>
      <c r="D6" s="77"/>
      <c r="E6" s="74"/>
      <c r="F6" s="77"/>
    </row>
    <row r="7" spans="1:6" ht="15">
      <c r="A7" s="72"/>
      <c r="B7" s="77" t="s">
        <v>804</v>
      </c>
      <c r="C7" s="72"/>
      <c r="D7" s="77" t="s">
        <v>805</v>
      </c>
      <c r="E7" s="72"/>
      <c r="F7" s="77" t="s">
        <v>806</v>
      </c>
    </row>
    <row r="8" spans="1:6" ht="15">
      <c r="A8" s="20" t="s">
        <v>807</v>
      </c>
      <c r="B8" s="465">
        <f>F81</f>
        <v>0</v>
      </c>
      <c r="C8" s="466"/>
      <c r="D8" s="465">
        <f>F82</f>
        <v>0</v>
      </c>
      <c r="E8" s="466"/>
      <c r="F8" s="465">
        <f>F83</f>
        <v>1395.071922606988</v>
      </c>
    </row>
    <row r="9" spans="1:6" ht="15">
      <c r="A9" s="20"/>
      <c r="B9" s="74"/>
      <c r="C9" s="74"/>
      <c r="D9" s="74"/>
      <c r="E9" s="74"/>
      <c r="F9" s="74"/>
    </row>
    <row r="10" spans="1:6" ht="15">
      <c r="A10" s="72"/>
      <c r="B10" s="72"/>
      <c r="C10" s="72"/>
      <c r="D10" s="72"/>
      <c r="E10" s="72"/>
      <c r="F10" s="72"/>
    </row>
    <row r="11" spans="1:6" ht="15">
      <c r="A11" s="72"/>
      <c r="B11" s="72"/>
      <c r="C11" s="72"/>
      <c r="D11" s="72"/>
      <c r="E11" s="72"/>
      <c r="F11" s="72"/>
    </row>
    <row r="12" spans="1:6" ht="15">
      <c r="A12" s="72"/>
      <c r="B12" s="72"/>
      <c r="C12" s="72"/>
      <c r="D12" s="72"/>
      <c r="E12" s="72"/>
      <c r="F12" s="72"/>
    </row>
    <row r="13" spans="1:6" ht="15">
      <c r="A13" s="72"/>
      <c r="B13" s="72"/>
      <c r="C13" s="72"/>
      <c r="D13" s="72"/>
      <c r="E13" s="72"/>
      <c r="F13" s="72"/>
    </row>
    <row r="14" spans="1:6" ht="15">
      <c r="A14" s="72"/>
      <c r="B14" s="72"/>
      <c r="C14" s="72"/>
      <c r="D14" s="72"/>
      <c r="E14" s="72"/>
      <c r="F14" s="72"/>
    </row>
    <row r="15" spans="1:6" ht="15">
      <c r="A15" s="72"/>
      <c r="B15" s="73"/>
      <c r="C15" s="72"/>
      <c r="D15" s="72"/>
      <c r="E15" s="72"/>
      <c r="F15" s="72"/>
    </row>
    <row r="16" spans="1:6" ht="15">
      <c r="A16" s="72"/>
      <c r="B16" s="73"/>
      <c r="C16" s="72"/>
      <c r="D16" s="72"/>
      <c r="E16" s="72"/>
      <c r="F16" s="72"/>
    </row>
    <row r="17" spans="1:9" ht="15">
      <c r="A17" s="72"/>
      <c r="B17" s="73"/>
      <c r="C17" s="72"/>
      <c r="D17" s="72"/>
      <c r="E17" s="72"/>
      <c r="F17" s="72"/>
    </row>
    <row r="18" spans="1:9" ht="15">
      <c r="A18" s="72"/>
      <c r="B18" s="73"/>
      <c r="C18" s="72"/>
      <c r="D18" s="72"/>
      <c r="E18" s="72"/>
      <c r="F18" s="72"/>
    </row>
    <row r="19" spans="1:9" ht="15">
      <c r="A19" s="72"/>
      <c r="B19" s="73"/>
      <c r="C19" s="72"/>
      <c r="D19" s="72"/>
      <c r="E19" s="72"/>
      <c r="F19" s="72"/>
    </row>
    <row r="20" spans="1:9" ht="15">
      <c r="A20" s="72"/>
      <c r="B20" s="73"/>
      <c r="C20" s="72"/>
      <c r="D20" s="72"/>
      <c r="E20" s="72"/>
      <c r="F20" s="72"/>
    </row>
    <row r="21" spans="1:9" ht="15">
      <c r="A21" s="72"/>
      <c r="B21" s="72"/>
      <c r="C21" s="72"/>
      <c r="D21" s="72"/>
      <c r="E21" s="72"/>
      <c r="F21" s="72"/>
    </row>
    <row r="22" spans="1:9" ht="15">
      <c r="A22" s="72"/>
      <c r="B22" s="72"/>
      <c r="C22" s="72"/>
      <c r="D22" s="72"/>
      <c r="E22" s="72"/>
      <c r="F22" s="72"/>
    </row>
    <row r="23" spans="1:9" ht="15">
      <c r="A23" s="72"/>
      <c r="B23" s="72"/>
      <c r="C23" s="72"/>
      <c r="D23" s="72"/>
      <c r="E23" s="72"/>
      <c r="F23" s="72"/>
    </row>
    <row r="24" spans="1:9" ht="15">
      <c r="A24" s="72"/>
      <c r="B24" s="72"/>
      <c r="C24" s="72"/>
      <c r="D24" s="72"/>
      <c r="E24" s="72"/>
      <c r="F24" s="72"/>
    </row>
    <row r="25" spans="1:9" ht="15">
      <c r="A25" s="72"/>
      <c r="B25" s="530">
        <v>2024</v>
      </c>
      <c r="C25" s="530"/>
      <c r="D25" s="530"/>
      <c r="E25" s="530"/>
      <c r="F25" s="58"/>
      <c r="G25" s="467"/>
      <c r="H25" s="467"/>
      <c r="I25" s="467"/>
    </row>
    <row r="26" spans="1:9" ht="15">
      <c r="A26" s="72"/>
      <c r="B26" s="58" t="s">
        <v>112</v>
      </c>
      <c r="C26" s="58" t="s">
        <v>145</v>
      </c>
      <c r="D26" s="58" t="s">
        <v>146</v>
      </c>
      <c r="E26" s="58" t="s">
        <v>808</v>
      </c>
      <c r="F26" s="58" t="s">
        <v>809</v>
      </c>
      <c r="G26" s="58" t="s">
        <v>810</v>
      </c>
      <c r="H26" s="58" t="s">
        <v>811</v>
      </c>
      <c r="I26" s="58" t="s">
        <v>812</v>
      </c>
    </row>
    <row r="27" spans="1:9" ht="15">
      <c r="A27" s="20"/>
      <c r="B27" s="464">
        <f>F52</f>
        <v>0</v>
      </c>
      <c r="C27" s="464">
        <f>F53</f>
        <v>0</v>
      </c>
      <c r="D27" s="464">
        <f>F54</f>
        <v>0</v>
      </c>
      <c r="E27" s="464">
        <f>F55</f>
        <v>0</v>
      </c>
      <c r="F27" s="464">
        <f>F56</f>
        <v>0</v>
      </c>
      <c r="G27" s="464">
        <f>F57</f>
        <v>1395.071922606988</v>
      </c>
      <c r="H27" s="464">
        <f>F58</f>
        <v>0</v>
      </c>
      <c r="I27" s="464">
        <f>F59</f>
        <v>0</v>
      </c>
    </row>
    <row r="28" spans="1:9" ht="15">
      <c r="A28" s="72"/>
      <c r="B28" s="72"/>
      <c r="C28" s="72"/>
      <c r="D28" s="72"/>
      <c r="E28" s="72"/>
      <c r="F28" s="72"/>
      <c r="I28" s="255"/>
    </row>
    <row r="29" spans="1:9" ht="15">
      <c r="A29" s="72"/>
      <c r="B29" s="72"/>
      <c r="C29" s="72"/>
      <c r="D29" s="72"/>
      <c r="E29" s="72"/>
      <c r="F29" s="72"/>
      <c r="I29" s="255"/>
    </row>
    <row r="30" spans="1:9" ht="15">
      <c r="A30" s="72"/>
      <c r="B30" s="72"/>
      <c r="C30" s="72"/>
      <c r="D30" s="72"/>
      <c r="E30" s="72"/>
      <c r="F30" s="72"/>
    </row>
    <row r="31" spans="1:9" ht="15">
      <c r="A31" s="72"/>
      <c r="B31" s="72"/>
      <c r="C31" s="72"/>
      <c r="D31" s="72"/>
      <c r="E31" s="72"/>
      <c r="F31" s="72"/>
    </row>
    <row r="32" spans="1:9" ht="15">
      <c r="A32" s="72"/>
      <c r="B32" s="72"/>
      <c r="C32" s="72"/>
      <c r="D32" s="72"/>
      <c r="E32" s="72"/>
      <c r="F32" s="72"/>
    </row>
    <row r="33" spans="1:6" ht="15">
      <c r="A33" s="72"/>
      <c r="B33" s="72"/>
      <c r="C33" s="72"/>
      <c r="D33" s="72"/>
      <c r="E33" s="72"/>
      <c r="F33" s="72"/>
    </row>
    <row r="34" spans="1:6" ht="15">
      <c r="A34" s="72"/>
      <c r="B34" s="72"/>
      <c r="C34" s="72"/>
      <c r="D34" s="72"/>
      <c r="E34" s="72"/>
      <c r="F34" s="72"/>
    </row>
    <row r="35" spans="1:6" ht="15">
      <c r="A35" s="72"/>
      <c r="B35" s="72"/>
      <c r="C35" s="72"/>
      <c r="D35" s="72"/>
      <c r="E35" s="72"/>
      <c r="F35" s="72"/>
    </row>
    <row r="36" spans="1:6" ht="15">
      <c r="A36" s="72"/>
      <c r="B36" s="72"/>
      <c r="C36" s="72"/>
      <c r="D36" s="72"/>
      <c r="E36" s="72"/>
      <c r="F36" s="72"/>
    </row>
    <row r="37" spans="1:6" ht="15">
      <c r="A37" s="72"/>
      <c r="B37" s="72"/>
      <c r="C37" s="72"/>
      <c r="D37" s="72"/>
      <c r="E37" s="72"/>
      <c r="F37" s="72"/>
    </row>
    <row r="42" spans="1:6" ht="15">
      <c r="B42" s="58" t="s">
        <v>1200</v>
      </c>
      <c r="C42" s="59"/>
      <c r="D42" s="56"/>
    </row>
    <row r="43" spans="1:6" ht="15">
      <c r="B43" s="464">
        <f>'1x2 Carbon Emissions KgCO2e SQ'!I10</f>
        <v>0</v>
      </c>
      <c r="C43" t="s">
        <v>813</v>
      </c>
      <c r="D43" s="56"/>
    </row>
    <row r="44" spans="1:6" ht="15">
      <c r="B44" s="74"/>
      <c r="C44" s="56"/>
      <c r="D44" s="56"/>
    </row>
    <row r="45" spans="1:6" ht="15">
      <c r="B45" s="74"/>
      <c r="C45" s="56"/>
      <c r="D45" s="56"/>
    </row>
    <row r="48" spans="1:6" ht="15" thickBot="1"/>
    <row r="49" spans="1:6" ht="15">
      <c r="A49" s="70" t="s">
        <v>814</v>
      </c>
      <c r="B49" s="71"/>
      <c r="C49" s="71"/>
      <c r="D49" s="71"/>
      <c r="E49" s="71"/>
      <c r="F49" s="72"/>
    </row>
    <row r="50" spans="1:6" ht="16" thickBot="1">
      <c r="A50" s="215"/>
      <c r="B50" s="72"/>
      <c r="C50" s="72"/>
      <c r="D50" s="72"/>
      <c r="E50" s="72"/>
      <c r="F50" s="72"/>
    </row>
    <row r="51" spans="1:6" ht="15">
      <c r="A51" s="70"/>
      <c r="B51" s="440">
        <v>2020</v>
      </c>
      <c r="C51" s="440">
        <v>2021</v>
      </c>
      <c r="D51" s="440">
        <v>2022</v>
      </c>
      <c r="E51" s="440">
        <v>2023</v>
      </c>
      <c r="F51" s="469">
        <v>2024</v>
      </c>
    </row>
    <row r="52" spans="1:6" ht="15">
      <c r="A52" s="256" t="s">
        <v>112</v>
      </c>
      <c r="B52" s="468">
        <f>'1x2 Carbon Emissions KgCO2e SQ'!E183</f>
        <v>0</v>
      </c>
      <c r="C52" s="468">
        <f>'1x2 Carbon Emissions KgCO2e SQ'!F183</f>
        <v>0</v>
      </c>
      <c r="D52" s="468">
        <f>'1x2 Carbon Emissions KgCO2e SQ'!G183</f>
        <v>0</v>
      </c>
      <c r="E52" s="468">
        <f>'1x2 Carbon Emissions KgCO2e SQ'!H183</f>
        <v>0</v>
      </c>
      <c r="F52" s="437">
        <f>'1x2 Carbon Emissions KgCO2e SQ'!I183</f>
        <v>0</v>
      </c>
    </row>
    <row r="53" spans="1:6" ht="15">
      <c r="A53" s="256" t="s">
        <v>145</v>
      </c>
      <c r="B53" s="468">
        <f>'1x2 Carbon Emissions KgCO2e SQ'!E184</f>
        <v>0</v>
      </c>
      <c r="C53" s="468">
        <f>'1x2 Carbon Emissions KgCO2e SQ'!F184</f>
        <v>0</v>
      </c>
      <c r="D53" s="468">
        <f>'1x2 Carbon Emissions KgCO2e SQ'!G184</f>
        <v>0</v>
      </c>
      <c r="E53" s="468">
        <f>'1x2 Carbon Emissions KgCO2e SQ'!H184</f>
        <v>0</v>
      </c>
      <c r="F53" s="437">
        <f>'1x2 Carbon Emissions KgCO2e SQ'!I184</f>
        <v>0</v>
      </c>
    </row>
    <row r="54" spans="1:6" ht="15">
      <c r="A54" s="256" t="s">
        <v>146</v>
      </c>
      <c r="B54" s="468">
        <f>'1x2 Carbon Emissions KgCO2e SQ'!E185</f>
        <v>0</v>
      </c>
      <c r="C54" s="468">
        <f>'1x2 Carbon Emissions KgCO2e SQ'!F185</f>
        <v>0</v>
      </c>
      <c r="D54" s="468">
        <f>'1x2 Carbon Emissions KgCO2e SQ'!G185</f>
        <v>0</v>
      </c>
      <c r="E54" s="468">
        <f>'1x2 Carbon Emissions KgCO2e SQ'!H185</f>
        <v>0</v>
      </c>
      <c r="F54" s="437">
        <f>'1x2 Carbon Emissions KgCO2e SQ'!I185</f>
        <v>0</v>
      </c>
    </row>
    <row r="55" spans="1:6" ht="15">
      <c r="A55" s="256" t="s">
        <v>808</v>
      </c>
      <c r="B55" s="468">
        <f>'1x2 Carbon Emissions KgCO2e SQ'!E186</f>
        <v>0</v>
      </c>
      <c r="C55" s="468">
        <f>'1x2 Carbon Emissions KgCO2e SQ'!F186</f>
        <v>0</v>
      </c>
      <c r="D55" s="468">
        <f>'1x2 Carbon Emissions KgCO2e SQ'!G186</f>
        <v>0</v>
      </c>
      <c r="E55" s="468">
        <f>'1x2 Carbon Emissions KgCO2e SQ'!H186</f>
        <v>0</v>
      </c>
      <c r="F55" s="437">
        <f>'1x2 Carbon Emissions KgCO2e SQ'!I186</f>
        <v>0</v>
      </c>
    </row>
    <row r="56" spans="1:6" ht="15">
      <c r="A56" s="256" t="s">
        <v>809</v>
      </c>
      <c r="B56" s="468">
        <f>'1x2 Carbon Emissions KgCO2e SQ'!E187</f>
        <v>0</v>
      </c>
      <c r="C56" s="468">
        <f>'1x2 Carbon Emissions KgCO2e SQ'!F187</f>
        <v>0</v>
      </c>
      <c r="D56" s="468">
        <f>'1x2 Carbon Emissions KgCO2e SQ'!G187</f>
        <v>0</v>
      </c>
      <c r="E56" s="468">
        <f>'1x2 Carbon Emissions KgCO2e SQ'!H187</f>
        <v>0</v>
      </c>
      <c r="F56" s="437">
        <f>'1x2 Carbon Emissions KgCO2e SQ'!I187</f>
        <v>0</v>
      </c>
    </row>
    <row r="57" spans="1:6" ht="15">
      <c r="A57" s="256" t="s">
        <v>810</v>
      </c>
      <c r="B57" s="468">
        <f>'1x2 Carbon Emissions KgCO2e SQ'!E188</f>
        <v>0</v>
      </c>
      <c r="C57" s="468">
        <f>'1x2 Carbon Emissions KgCO2e SQ'!F188</f>
        <v>0</v>
      </c>
      <c r="D57" s="468">
        <f>'1x2 Carbon Emissions KgCO2e SQ'!G188</f>
        <v>0</v>
      </c>
      <c r="E57" s="468">
        <f>'1x2 Carbon Emissions KgCO2e SQ'!H188</f>
        <v>0</v>
      </c>
      <c r="F57" s="437">
        <f>'1x2 Carbon Emissions KgCO2e SQ'!I188</f>
        <v>1395.071922606988</v>
      </c>
    </row>
    <row r="58" spans="1:6" ht="15">
      <c r="A58" s="256" t="s">
        <v>811</v>
      </c>
      <c r="B58" s="468">
        <f>'1x2 Carbon Emissions KgCO2e SQ'!E189</f>
        <v>0</v>
      </c>
      <c r="C58" s="468">
        <f>'1x2 Carbon Emissions KgCO2e SQ'!F189</f>
        <v>0</v>
      </c>
      <c r="D58" s="468">
        <f>'1x2 Carbon Emissions KgCO2e SQ'!G189</f>
        <v>0</v>
      </c>
      <c r="E58" s="468">
        <f>'1x2 Carbon Emissions KgCO2e SQ'!H189</f>
        <v>0</v>
      </c>
      <c r="F58" s="437">
        <f>'1x2 Carbon Emissions KgCO2e SQ'!I189</f>
        <v>0</v>
      </c>
    </row>
    <row r="59" spans="1:6" ht="16" thickBot="1">
      <c r="A59" s="256" t="s">
        <v>812</v>
      </c>
      <c r="B59" s="468">
        <f>'1x2 Carbon Emissions KgCO2e SQ'!E190</f>
        <v>0</v>
      </c>
      <c r="C59" s="468">
        <f>'1x2 Carbon Emissions KgCO2e SQ'!F190</f>
        <v>0</v>
      </c>
      <c r="D59" s="468">
        <f>'1x2 Carbon Emissions KgCO2e SQ'!G190</f>
        <v>0</v>
      </c>
      <c r="E59" s="468">
        <f>'1x2 Carbon Emissions KgCO2e SQ'!H190</f>
        <v>0</v>
      </c>
      <c r="F59" s="437">
        <f>'1x2 Carbon Emissions KgCO2e SQ'!I190</f>
        <v>0</v>
      </c>
    </row>
    <row r="60" spans="1:6" ht="16" thickBot="1">
      <c r="A60" s="257" t="s">
        <v>272</v>
      </c>
      <c r="B60" s="438">
        <f>SUM(B52:B59)</f>
        <v>0</v>
      </c>
      <c r="C60" s="438">
        <f t="shared" ref="C60:E60" si="0">SUM(C52:C59)</f>
        <v>0</v>
      </c>
      <c r="D60" s="438">
        <f t="shared" si="0"/>
        <v>0</v>
      </c>
      <c r="E60" s="438">
        <f t="shared" si="0"/>
        <v>0</v>
      </c>
      <c r="F60" s="439">
        <f t="shared" ref="F60" si="1">SUM(F52:F59)</f>
        <v>1395.071922606988</v>
      </c>
    </row>
    <row r="61" spans="1:6">
      <c r="A61" s="258"/>
      <c r="B61" s="84"/>
      <c r="C61" s="84"/>
      <c r="D61" s="84"/>
      <c r="E61" s="84"/>
    </row>
    <row r="62" spans="1:6">
      <c r="A62" s="258"/>
      <c r="B62" s="84"/>
      <c r="C62" s="84"/>
      <c r="D62" s="84"/>
      <c r="E62" s="84"/>
    </row>
    <row r="63" spans="1:6">
      <c r="A63" s="258"/>
      <c r="B63" s="84"/>
      <c r="C63" s="84"/>
      <c r="D63" s="84"/>
      <c r="E63" s="84"/>
    </row>
    <row r="64" spans="1:6">
      <c r="A64" s="258"/>
      <c r="B64" s="84"/>
      <c r="C64" s="84"/>
      <c r="D64" s="84"/>
      <c r="E64" s="84"/>
    </row>
    <row r="65" spans="1:6">
      <c r="A65" s="258"/>
      <c r="B65" s="84"/>
      <c r="C65" s="84"/>
      <c r="D65" s="84"/>
      <c r="E65" s="84"/>
    </row>
    <row r="66" spans="1:6">
      <c r="A66" s="258"/>
      <c r="B66" s="84"/>
      <c r="C66" s="84"/>
      <c r="D66" s="84"/>
      <c r="E66" s="84"/>
    </row>
    <row r="67" spans="1:6">
      <c r="A67" s="258"/>
      <c r="B67" s="84"/>
      <c r="C67" s="84"/>
      <c r="D67" s="84"/>
      <c r="E67" s="84"/>
    </row>
    <row r="68" spans="1:6">
      <c r="A68" s="258"/>
      <c r="B68" s="84"/>
      <c r="C68" s="84"/>
      <c r="D68" s="84"/>
      <c r="E68" s="84"/>
    </row>
    <row r="69" spans="1:6">
      <c r="A69" s="258"/>
      <c r="B69" s="84"/>
      <c r="C69" s="84"/>
      <c r="D69" s="84"/>
      <c r="E69" s="84"/>
    </row>
    <row r="70" spans="1:6">
      <c r="A70" s="258"/>
      <c r="B70" s="84"/>
      <c r="C70" s="84"/>
      <c r="D70" s="84"/>
      <c r="E70" s="84"/>
    </row>
    <row r="71" spans="1:6">
      <c r="A71" s="258"/>
      <c r="B71" s="84"/>
      <c r="C71" s="84"/>
      <c r="D71" s="84"/>
      <c r="E71" s="84"/>
    </row>
    <row r="72" spans="1:6">
      <c r="A72" s="258"/>
      <c r="B72" s="84"/>
      <c r="C72" s="84"/>
      <c r="D72" s="84"/>
      <c r="E72" s="84"/>
    </row>
    <row r="73" spans="1:6">
      <c r="A73" s="258"/>
      <c r="B73" s="84"/>
      <c r="C73" s="84"/>
      <c r="D73" s="84"/>
      <c r="E73" s="84"/>
    </row>
    <row r="74" spans="1:6">
      <c r="A74" s="258"/>
      <c r="B74" s="84"/>
      <c r="C74" s="84"/>
      <c r="D74" s="84"/>
      <c r="E74" s="84"/>
    </row>
    <row r="75" spans="1:6">
      <c r="A75" s="258"/>
      <c r="B75" s="84"/>
      <c r="C75" s="84"/>
      <c r="D75" s="84"/>
      <c r="E75" s="84"/>
    </row>
    <row r="76" spans="1:6">
      <c r="A76" s="258"/>
      <c r="B76" s="84"/>
      <c r="C76" s="84"/>
      <c r="D76" s="84"/>
      <c r="E76" s="84"/>
    </row>
    <row r="77" spans="1:6">
      <c r="A77" s="258"/>
      <c r="B77" s="84"/>
      <c r="C77" s="84"/>
      <c r="D77" s="84"/>
      <c r="E77" s="84"/>
    </row>
    <row r="78" spans="1:6">
      <c r="A78" s="258"/>
      <c r="B78" s="84"/>
      <c r="C78" s="84"/>
      <c r="D78" s="84"/>
      <c r="E78" s="84"/>
    </row>
    <row r="79" spans="1:6" ht="15" thickBot="1"/>
    <row r="80" spans="1:6" ht="15">
      <c r="A80" s="70" t="s">
        <v>815</v>
      </c>
      <c r="B80" s="71">
        <v>2020</v>
      </c>
      <c r="C80" s="71">
        <v>2021</v>
      </c>
      <c r="D80" s="71">
        <v>2022</v>
      </c>
      <c r="E80" s="71">
        <v>2023</v>
      </c>
      <c r="F80" s="75">
        <v>2024</v>
      </c>
    </row>
    <row r="81" spans="1:6">
      <c r="A81" s="470" t="s">
        <v>816</v>
      </c>
      <c r="B81" s="468">
        <f>'1x2 Carbon Emissions KgCO2e SQ'!E194</f>
        <v>0</v>
      </c>
      <c r="C81" s="468">
        <f>'1x2 Carbon Emissions KgCO2e SQ'!F194</f>
        <v>0</v>
      </c>
      <c r="D81" s="468">
        <f>'1x2 Carbon Emissions KgCO2e SQ'!G194</f>
        <v>0</v>
      </c>
      <c r="E81" s="468">
        <f>'1x2 Carbon Emissions KgCO2e SQ'!H194</f>
        <v>0</v>
      </c>
      <c r="F81" s="437">
        <f>'1x2 Carbon Emissions KgCO2e SQ'!I194</f>
        <v>0</v>
      </c>
    </row>
    <row r="82" spans="1:6">
      <c r="A82" s="470" t="s">
        <v>817</v>
      </c>
      <c r="B82" s="468">
        <f>'1x2 Carbon Emissions KgCO2e SQ'!E195</f>
        <v>0</v>
      </c>
      <c r="C82" s="468">
        <f>'1x2 Carbon Emissions KgCO2e SQ'!F195</f>
        <v>0</v>
      </c>
      <c r="D82" s="468">
        <f>'1x2 Carbon Emissions KgCO2e SQ'!G195</f>
        <v>0</v>
      </c>
      <c r="E82" s="468">
        <f>'1x2 Carbon Emissions KgCO2e SQ'!H195</f>
        <v>0</v>
      </c>
      <c r="F82" s="437">
        <f>'1x2 Carbon Emissions KgCO2e SQ'!I195</f>
        <v>0</v>
      </c>
    </row>
    <row r="83" spans="1:6" ht="15" thickBot="1">
      <c r="A83" s="470" t="s">
        <v>818</v>
      </c>
      <c r="B83" s="468">
        <f>'1x2 Carbon Emissions KgCO2e SQ'!E196</f>
        <v>0</v>
      </c>
      <c r="C83" s="468">
        <f>'1x2 Carbon Emissions KgCO2e SQ'!F196</f>
        <v>0</v>
      </c>
      <c r="D83" s="468">
        <f>'1x2 Carbon Emissions KgCO2e SQ'!G196</f>
        <v>0</v>
      </c>
      <c r="E83" s="468">
        <f>'1x2 Carbon Emissions KgCO2e SQ'!H196</f>
        <v>0</v>
      </c>
      <c r="F83" s="437">
        <f>'1x2 Carbon Emissions KgCO2e SQ'!I196</f>
        <v>1395.071922606988</v>
      </c>
    </row>
    <row r="84" spans="1:6" ht="16" thickBot="1">
      <c r="A84" s="471" t="s">
        <v>272</v>
      </c>
      <c r="B84" s="438">
        <f>SUM(B81:B83)</f>
        <v>0</v>
      </c>
      <c r="C84" s="438">
        <f>SUM(C81:C83)</f>
        <v>0</v>
      </c>
      <c r="D84" s="438">
        <f>SUM(D81:D83)</f>
        <v>0</v>
      </c>
      <c r="E84" s="438">
        <f>SUM(E81:E83)</f>
        <v>0</v>
      </c>
      <c r="F84" s="439">
        <f>SUM(F81:F83)</f>
        <v>1395.071922606988</v>
      </c>
    </row>
    <row r="85" spans="1:6" ht="15">
      <c r="A85" s="258"/>
      <c r="B85" s="84"/>
      <c r="C85" s="84"/>
      <c r="D85" s="84"/>
      <c r="E85" s="84"/>
      <c r="F85" s="60"/>
    </row>
    <row r="86" spans="1:6" ht="15">
      <c r="A86" s="258"/>
      <c r="B86" s="84"/>
      <c r="C86" s="84"/>
      <c r="D86" s="84"/>
      <c r="E86" s="84"/>
      <c r="F86" s="60"/>
    </row>
    <row r="87" spans="1:6" ht="15">
      <c r="A87" s="258"/>
      <c r="B87" s="84"/>
      <c r="C87" s="84"/>
      <c r="D87" s="84"/>
      <c r="E87" s="84"/>
      <c r="F87" s="60"/>
    </row>
    <row r="88" spans="1:6" ht="15">
      <c r="A88" s="258"/>
      <c r="B88" s="84"/>
      <c r="C88" s="84"/>
      <c r="D88" s="84"/>
      <c r="E88" s="84"/>
      <c r="F88" s="60"/>
    </row>
    <row r="89" spans="1:6" ht="15">
      <c r="A89" s="258"/>
      <c r="B89" s="84"/>
      <c r="C89" s="84"/>
      <c r="D89" s="84"/>
      <c r="E89" s="84"/>
      <c r="F89" s="60"/>
    </row>
    <row r="90" spans="1:6" ht="15">
      <c r="A90" s="258"/>
      <c r="B90" s="84"/>
      <c r="C90" s="84"/>
      <c r="D90" s="84"/>
      <c r="E90" s="84"/>
      <c r="F90" s="60"/>
    </row>
    <row r="91" spans="1:6" ht="15">
      <c r="A91" s="258"/>
      <c r="B91" s="84"/>
      <c r="C91" s="84"/>
      <c r="D91" s="84"/>
      <c r="E91" s="84"/>
      <c r="F91" s="60"/>
    </row>
    <row r="92" spans="1:6" ht="15">
      <c r="A92" s="258"/>
      <c r="B92" s="84"/>
      <c r="C92" s="84"/>
      <c r="D92" s="84"/>
      <c r="E92" s="84"/>
      <c r="F92" s="60"/>
    </row>
    <row r="93" spans="1:6" ht="15">
      <c r="A93" s="258"/>
      <c r="B93" s="84"/>
      <c r="C93" s="84"/>
      <c r="D93" s="84"/>
      <c r="E93" s="84"/>
      <c r="F93" s="60"/>
    </row>
    <row r="94" spans="1:6" ht="15">
      <c r="A94" s="258"/>
      <c r="B94" s="84"/>
      <c r="C94" s="84"/>
      <c r="D94" s="84"/>
      <c r="E94" s="84"/>
      <c r="F94" s="60"/>
    </row>
    <row r="95" spans="1:6" ht="15">
      <c r="A95" s="258"/>
      <c r="B95" s="84"/>
      <c r="C95" s="84"/>
      <c r="D95" s="84"/>
      <c r="E95" s="84"/>
      <c r="F95" s="60"/>
    </row>
    <row r="96" spans="1:6" ht="15">
      <c r="A96" s="258"/>
      <c r="B96" s="84"/>
      <c r="C96" s="84"/>
      <c r="D96" s="84"/>
      <c r="E96" s="84"/>
      <c r="F96" s="60"/>
    </row>
    <row r="97" spans="1:8" ht="15">
      <c r="A97" s="258"/>
      <c r="B97" s="84"/>
      <c r="C97" s="84"/>
      <c r="D97" s="84"/>
      <c r="E97" s="84"/>
      <c r="F97" s="60"/>
    </row>
    <row r="98" spans="1:8" ht="15">
      <c r="A98" s="258"/>
      <c r="B98" s="84"/>
      <c r="C98" s="84"/>
      <c r="D98" s="84"/>
      <c r="E98" s="84"/>
      <c r="F98" s="60"/>
    </row>
    <row r="99" spans="1:8" ht="15">
      <c r="A99" s="258"/>
      <c r="B99" s="84"/>
      <c r="C99" s="84"/>
      <c r="D99" s="84"/>
      <c r="E99" s="84"/>
      <c r="F99" s="60"/>
    </row>
    <row r="100" spans="1:8" ht="15">
      <c r="A100" s="258"/>
      <c r="B100" s="84"/>
      <c r="C100" s="84"/>
      <c r="D100" s="84"/>
      <c r="E100" s="84"/>
      <c r="F100" s="60"/>
    </row>
    <row r="101" spans="1:8" ht="15">
      <c r="A101" s="258"/>
      <c r="B101" s="84"/>
      <c r="C101" s="84"/>
      <c r="D101" s="84"/>
      <c r="E101" s="84"/>
      <c r="F101" s="60"/>
    </row>
    <row r="102" spans="1:8" ht="16" thickBot="1">
      <c r="A102" s="551" t="s">
        <v>819</v>
      </c>
      <c r="B102" s="551"/>
      <c r="C102" s="551"/>
      <c r="D102" s="551"/>
      <c r="E102" s="551"/>
      <c r="F102" s="60"/>
    </row>
    <row r="103" spans="1:8" ht="17" thickBot="1">
      <c r="A103" s="287" t="s">
        <v>820</v>
      </c>
      <c r="B103" s="549" t="s">
        <v>821</v>
      </c>
      <c r="C103" s="549"/>
      <c r="D103" s="549"/>
      <c r="E103" s="550"/>
      <c r="F103" s="60"/>
    </row>
    <row r="104" spans="1:8" ht="92" thickBot="1">
      <c r="A104" s="289" t="s">
        <v>822</v>
      </c>
      <c r="B104" s="549">
        <f>'Assessment Scope'!L20</f>
        <v>0</v>
      </c>
      <c r="C104" s="549"/>
      <c r="D104" s="549"/>
      <c r="E104" s="550"/>
      <c r="F104" s="60"/>
    </row>
    <row r="105" spans="1:8" ht="17" thickBot="1">
      <c r="A105" s="288" t="s">
        <v>823</v>
      </c>
      <c r="B105" s="549" t="s">
        <v>824</v>
      </c>
      <c r="C105" s="549"/>
      <c r="D105" s="549"/>
      <c r="E105" s="550"/>
      <c r="F105" s="60"/>
    </row>
    <row r="106" spans="1:8" ht="47" thickBot="1">
      <c r="A106" s="289" t="s">
        <v>825</v>
      </c>
      <c r="B106" s="547" t="s">
        <v>826</v>
      </c>
      <c r="C106" s="547"/>
      <c r="D106" s="547"/>
      <c r="E106" s="548"/>
      <c r="F106" s="60"/>
    </row>
    <row r="107" spans="1:8" ht="15">
      <c r="A107" s="258"/>
      <c r="B107" s="84"/>
      <c r="C107" s="84"/>
      <c r="D107" s="84"/>
      <c r="E107" s="84"/>
      <c r="F107" s="60"/>
    </row>
    <row r="108" spans="1:8" ht="15">
      <c r="A108" s="263"/>
      <c r="B108" s="264"/>
      <c r="C108" s="264"/>
      <c r="D108" s="264"/>
      <c r="E108" s="264"/>
      <c r="F108" s="264"/>
      <c r="G108" s="263"/>
      <c r="H108" s="263"/>
    </row>
    <row r="109" spans="1:8" ht="15" thickBot="1"/>
    <row r="110" spans="1:8" ht="19" customHeight="1" thickBot="1">
      <c r="A110" s="536" t="s">
        <v>1201</v>
      </c>
      <c r="B110" s="537"/>
      <c r="C110" s="537"/>
      <c r="D110" s="537"/>
      <c r="E110" s="537"/>
      <c r="F110" s="538"/>
    </row>
    <row r="111" spans="1:8" ht="48" customHeight="1" thickBot="1">
      <c r="A111" s="265" t="s">
        <v>827</v>
      </c>
      <c r="B111" s="216" t="s">
        <v>828</v>
      </c>
      <c r="C111" s="216" t="s">
        <v>829</v>
      </c>
      <c r="D111" s="268" t="s">
        <v>830</v>
      </c>
      <c r="E111" s="268"/>
      <c r="F111" s="268" t="s">
        <v>831</v>
      </c>
    </row>
    <row r="112" spans="1:8" ht="37" thickBot="1">
      <c r="A112" s="539">
        <v>1</v>
      </c>
      <c r="B112" s="269" t="s">
        <v>832</v>
      </c>
      <c r="C112" s="472">
        <f>'2 Input data Summary SQ'!H4</f>
        <v>0</v>
      </c>
      <c r="D112" s="266" t="s">
        <v>221</v>
      </c>
      <c r="E112" s="474"/>
      <c r="F112" s="472">
        <f>'1x2 Carbon Emissions KgCO2e SQ'!H4</f>
        <v>0</v>
      </c>
    </row>
    <row r="113" spans="1:8" ht="19" thickBot="1">
      <c r="A113" s="540"/>
      <c r="B113" s="269" t="s">
        <v>809</v>
      </c>
      <c r="C113" s="472">
        <f>SUM('2 Input data Summary SQ'!H157:H163)</f>
        <v>0</v>
      </c>
      <c r="D113" s="266" t="s">
        <v>405</v>
      </c>
      <c r="E113" s="474"/>
      <c r="F113" s="472">
        <f>SUM('1x2 Carbon Emissions KgCO2e SQ'!H157:H163)</f>
        <v>0</v>
      </c>
    </row>
    <row r="114" spans="1:8" ht="19" thickBot="1">
      <c r="A114" s="541"/>
      <c r="B114" s="269" t="s">
        <v>833</v>
      </c>
      <c r="C114" s="472">
        <f>SUM('2 Input data Summary SQ'!H127:H156)</f>
        <v>0</v>
      </c>
      <c r="D114" s="266" t="s">
        <v>834</v>
      </c>
      <c r="E114" s="474"/>
      <c r="F114" s="472">
        <f>SUM('1x2 Carbon Emissions KgCO2e SQ'!H127:H156)</f>
        <v>0</v>
      </c>
    </row>
    <row r="115" spans="1:8" ht="37" thickBot="1">
      <c r="A115" s="542">
        <v>2</v>
      </c>
      <c r="B115" s="270" t="s">
        <v>835</v>
      </c>
      <c r="C115" s="472">
        <f>'2 Input data Summary SQ'!H3+'2 Input data Summary SQ'!H7</f>
        <v>0</v>
      </c>
      <c r="D115" s="267" t="s">
        <v>221</v>
      </c>
      <c r="E115" s="474"/>
      <c r="F115" s="472">
        <f>'1x2 Carbon Emissions KgCO2e SQ'!H3+'1x2 Carbon Emissions KgCO2e SQ'!H7</f>
        <v>0</v>
      </c>
    </row>
    <row r="116" spans="1:8" ht="19" thickBot="1">
      <c r="A116" s="543"/>
      <c r="B116" s="270" t="s">
        <v>836</v>
      </c>
      <c r="C116" s="472">
        <f>SUM('2 Input data Summary SQ'!H111:H126)</f>
        <v>0</v>
      </c>
      <c r="D116" s="267" t="s">
        <v>834</v>
      </c>
      <c r="E116" s="474"/>
      <c r="F116" s="472">
        <f>SUM('1x2 Carbon Emissions KgCO2e SQ'!H111:H126)</f>
        <v>0</v>
      </c>
    </row>
    <row r="117" spans="1:8" ht="19" thickBot="1">
      <c r="A117" s="544">
        <v>3</v>
      </c>
      <c r="B117" s="271" t="s">
        <v>837</v>
      </c>
      <c r="C117" s="472">
        <f>SUM('2 Input data Summary SQ'!H17:H56)</f>
        <v>0</v>
      </c>
      <c r="D117" s="262" t="s">
        <v>834</v>
      </c>
      <c r="E117" s="474"/>
      <c r="F117" s="472">
        <f>SUM('1x2 Carbon Emissions KgCO2e SQ'!H17:H56)</f>
        <v>0</v>
      </c>
    </row>
    <row r="118" spans="1:8" ht="19" thickBot="1">
      <c r="A118" s="545"/>
      <c r="B118" s="271" t="s">
        <v>838</v>
      </c>
      <c r="C118" s="472">
        <f>SUM('1x2 Carbon Emissions KgCO2e SQ'!H71:H110)</f>
        <v>0</v>
      </c>
      <c r="D118" s="262" t="s">
        <v>834</v>
      </c>
      <c r="E118" s="474"/>
      <c r="F118" s="472">
        <f>SUM('1x2 Carbon Emissions KgCO2e SQ'!H71:H110)</f>
        <v>0</v>
      </c>
    </row>
    <row r="119" spans="1:8" ht="19" thickBot="1">
      <c r="A119" s="545"/>
      <c r="B119" s="271" t="s">
        <v>839</v>
      </c>
      <c r="C119" s="472">
        <f>SUM('1x2 Carbon Emissions KgCO2e SQ'!H57:H70)</f>
        <v>0</v>
      </c>
      <c r="D119" s="262" t="s">
        <v>834</v>
      </c>
      <c r="E119" s="474"/>
      <c r="F119" s="472">
        <f>SUM('1x2 Carbon Emissions KgCO2e SQ'!H57:H70)</f>
        <v>0</v>
      </c>
    </row>
    <row r="120" spans="1:8" ht="19" thickBot="1">
      <c r="A120" s="545"/>
      <c r="B120" s="271" t="s">
        <v>840</v>
      </c>
      <c r="C120" s="473">
        <f>SUM('2 Input data Summary SQ'!H11:H12)</f>
        <v>0</v>
      </c>
      <c r="D120" s="262" t="s">
        <v>841</v>
      </c>
      <c r="E120" s="474"/>
      <c r="F120" s="472">
        <f>SUM('1x2 Carbon Emissions KgCO2e SQ'!H11:H12)</f>
        <v>0</v>
      </c>
    </row>
    <row r="121" spans="1:8" ht="37" thickBot="1">
      <c r="A121" s="545"/>
      <c r="B121" s="271" t="s">
        <v>842</v>
      </c>
      <c r="C121" s="472">
        <f>SUM('1x2 Carbon Emissions KgCO2e SQ'!H13:H16)</f>
        <v>0</v>
      </c>
      <c r="D121" s="262" t="s">
        <v>405</v>
      </c>
      <c r="E121" s="474"/>
      <c r="F121" s="472">
        <f>SUM('1x2 Carbon Emissions KgCO2e SQ'!H13:H16)</f>
        <v>0</v>
      </c>
    </row>
    <row r="122" spans="1:8" ht="19" thickBot="1">
      <c r="A122" s="545"/>
      <c r="B122" s="271" t="s">
        <v>811</v>
      </c>
      <c r="C122" s="473">
        <f>SUM('2 Input data Summary SQ'!H165:H166)</f>
        <v>0</v>
      </c>
      <c r="D122" s="262"/>
      <c r="E122" s="474"/>
      <c r="F122" s="472">
        <f>SUM('1x2 Carbon Emissions KgCO2e SQ'!H165:H166)</f>
        <v>0</v>
      </c>
    </row>
    <row r="123" spans="1:8" ht="19" thickBot="1">
      <c r="A123" s="546"/>
      <c r="B123" s="271" t="s">
        <v>843</v>
      </c>
      <c r="C123" s="473">
        <f>'2 Input data Summary SQ'!H164</f>
        <v>0</v>
      </c>
      <c r="D123" s="262" t="s">
        <v>844</v>
      </c>
      <c r="E123" s="474"/>
      <c r="F123" s="472">
        <f>'1x2 Carbon Emissions KgCO2e SQ'!H164</f>
        <v>0</v>
      </c>
    </row>
    <row r="124" spans="1:8" ht="15" thickBot="1"/>
    <row r="125" spans="1:8" ht="18" thickBot="1">
      <c r="A125" s="531" t="s">
        <v>845</v>
      </c>
      <c r="B125" s="532"/>
      <c r="C125" s="532"/>
      <c r="D125" s="533"/>
      <c r="E125" s="534">
        <f>SUM(F112:F123)</f>
        <v>0</v>
      </c>
      <c r="F125" s="535"/>
      <c r="G125" s="263"/>
      <c r="H125" s="263"/>
    </row>
    <row r="127" spans="1:8" ht="15" thickBot="1"/>
    <row r="128" spans="1:8" ht="18" customHeight="1" thickBot="1">
      <c r="A128" s="272" t="s">
        <v>846</v>
      </c>
      <c r="B128" s="272" t="s">
        <v>847</v>
      </c>
    </row>
    <row r="129" spans="1:3">
      <c r="A129" s="83" t="str">
        <f>'Assessment Scope'!C15</f>
        <v>Yes</v>
      </c>
      <c r="B129" s="83" t="str">
        <f>'Assessment Scope'!C15</f>
        <v>Yes</v>
      </c>
      <c r="C129" t="s">
        <v>848</v>
      </c>
    </row>
    <row r="130" spans="1:3">
      <c r="A130" s="83" t="str">
        <f>'Assessment Scope'!C16</f>
        <v>yes</v>
      </c>
      <c r="B130" s="83" t="str">
        <f>'Assessment Scope'!C16</f>
        <v>yes</v>
      </c>
    </row>
    <row r="131" spans="1:3">
      <c r="A131" s="83" t="str">
        <f>'Assessment Scope'!C17</f>
        <v>No</v>
      </c>
      <c r="B131" s="83" t="str">
        <f>'Assessment Scope'!C17</f>
        <v>No</v>
      </c>
    </row>
    <row r="132" spans="1:3">
      <c r="A132" s="83" t="str">
        <f>'Assessment Scope'!C18</f>
        <v>Yes</v>
      </c>
      <c r="B132" s="83" t="str">
        <f>'Assessment Scope'!C18</f>
        <v>Yes</v>
      </c>
    </row>
    <row r="133" spans="1:3">
      <c r="A133" s="83" t="str">
        <f>'Assessment Scope'!C19</f>
        <v>No</v>
      </c>
      <c r="B133" s="83" t="str">
        <f>'Assessment Scope'!C19</f>
        <v>No</v>
      </c>
    </row>
    <row r="134" spans="1:3">
      <c r="A134" s="83" t="str">
        <f>'Assessment Scope'!C20</f>
        <v>No</v>
      </c>
      <c r="B134" s="83" t="str">
        <f>'Assessment Scope'!C20</f>
        <v>No</v>
      </c>
    </row>
    <row r="135" spans="1:3">
      <c r="A135" s="83" t="str">
        <f>'Assessment Scope'!C21</f>
        <v>Yes</v>
      </c>
      <c r="B135" s="83" t="str">
        <f>'Assessment Scope'!C21</f>
        <v>Yes</v>
      </c>
    </row>
    <row r="136" spans="1:3">
      <c r="A136" s="83" t="str">
        <f>'Assessment Scope'!C22</f>
        <v>No</v>
      </c>
      <c r="B136" s="83" t="str">
        <f>'Assessment Scope'!C22</f>
        <v>No</v>
      </c>
    </row>
    <row r="137" spans="1:3">
      <c r="A137" s="83">
        <f>'Assessment Scope'!C23</f>
        <v>0</v>
      </c>
      <c r="B137" s="83">
        <f>'Assessment Scope'!C23</f>
        <v>0</v>
      </c>
    </row>
    <row r="139" spans="1:3" ht="15">
      <c r="A139" s="72"/>
    </row>
    <row r="140" spans="1:3" ht="15">
      <c r="A140" s="72"/>
    </row>
    <row r="141" spans="1:3" ht="21">
      <c r="A141" s="332" t="s">
        <v>849</v>
      </c>
    </row>
    <row r="142" spans="1:3" ht="17">
      <c r="A142" s="7"/>
    </row>
    <row r="143" spans="1:3" ht="21">
      <c r="A143" s="332" t="s">
        <v>850</v>
      </c>
    </row>
    <row r="144" spans="1:3" ht="15">
      <c r="A144" s="72"/>
    </row>
    <row r="145" spans="1:6" ht="15">
      <c r="A145" s="72"/>
    </row>
    <row r="148" spans="1:6" ht="15" thickBot="1">
      <c r="A148" t="s">
        <v>1208</v>
      </c>
    </row>
    <row r="149" spans="1:6" ht="35" thickBot="1">
      <c r="A149" s="475" t="s">
        <v>1209</v>
      </c>
      <c r="B149" s="476" t="s">
        <v>1210</v>
      </c>
      <c r="C149" s="476" t="s">
        <v>1217</v>
      </c>
      <c r="D149" s="476" t="s">
        <v>1217</v>
      </c>
      <c r="E149" s="476" t="s">
        <v>1211</v>
      </c>
      <c r="F149" s="481" t="s">
        <v>1218</v>
      </c>
    </row>
    <row r="150" spans="1:6" ht="54" thickBot="1">
      <c r="A150" s="477"/>
      <c r="B150" s="478" t="s">
        <v>1212</v>
      </c>
      <c r="C150" s="478" t="s">
        <v>1219</v>
      </c>
      <c r="D150" s="478" t="s">
        <v>1219</v>
      </c>
      <c r="E150" s="478" t="s">
        <v>1213</v>
      </c>
      <c r="F150" s="478" t="s">
        <v>1219</v>
      </c>
    </row>
    <row r="151" spans="1:6" ht="18" thickBot="1">
      <c r="A151" s="479" t="s">
        <v>906</v>
      </c>
      <c r="B151" s="480"/>
      <c r="C151" s="480"/>
      <c r="D151" s="480"/>
      <c r="E151" s="480"/>
      <c r="F151" s="480"/>
    </row>
    <row r="152" spans="1:6" ht="18" thickBot="1">
      <c r="A152" s="479" t="s">
        <v>903</v>
      </c>
      <c r="B152" s="480"/>
      <c r="C152" s="480"/>
      <c r="D152" s="480"/>
      <c r="E152" s="480"/>
      <c r="F152" s="480"/>
    </row>
    <row r="153" spans="1:6" ht="18" thickBot="1">
      <c r="A153" s="479" t="s">
        <v>1214</v>
      </c>
      <c r="B153" s="480"/>
      <c r="C153" s="480"/>
      <c r="D153" s="480"/>
      <c r="E153" s="480"/>
      <c r="F153" s="480"/>
    </row>
    <row r="154" spans="1:6" ht="18" thickBot="1">
      <c r="A154" s="479" t="s">
        <v>916</v>
      </c>
      <c r="B154" s="480"/>
      <c r="C154" s="480"/>
      <c r="D154" s="480"/>
      <c r="E154" s="480"/>
      <c r="F154" s="480"/>
    </row>
    <row r="155" spans="1:6" ht="18" thickBot="1">
      <c r="A155" s="479" t="s">
        <v>1215</v>
      </c>
      <c r="B155" s="480"/>
      <c r="C155" s="480"/>
      <c r="D155" s="480"/>
      <c r="E155" s="480"/>
      <c r="F155" s="480"/>
    </row>
    <row r="156" spans="1:6" ht="18" thickBot="1">
      <c r="A156" s="479" t="s">
        <v>1216</v>
      </c>
      <c r="B156" s="480"/>
      <c r="C156" s="480"/>
      <c r="D156" s="480"/>
      <c r="E156" s="480"/>
      <c r="F156" s="480"/>
    </row>
    <row r="183" spans="1:6" ht="23">
      <c r="A183" s="208" t="s">
        <v>1176</v>
      </c>
      <c r="B183" s="208"/>
      <c r="C183" s="208"/>
      <c r="D183" s="208"/>
      <c r="E183" s="208"/>
      <c r="F183" s="7"/>
    </row>
    <row r="184" spans="1:6" ht="23">
      <c r="A184" s="209"/>
      <c r="B184" s="209"/>
      <c r="C184" s="209"/>
      <c r="D184" s="209"/>
      <c r="E184" s="209"/>
      <c r="F184" s="7"/>
    </row>
    <row r="185" spans="1:6" ht="17">
      <c r="A185" s="161" t="s">
        <v>1177</v>
      </c>
      <c r="B185" s="161">
        <v>2020</v>
      </c>
      <c r="C185" s="161">
        <v>2021</v>
      </c>
      <c r="D185" s="161">
        <v>2022</v>
      </c>
      <c r="E185" s="161">
        <v>2023</v>
      </c>
      <c r="F185" s="7"/>
    </row>
    <row r="186" spans="1:6" ht="54">
      <c r="A186" s="207" t="s">
        <v>1178</v>
      </c>
      <c r="B186" s="7">
        <f>'2024 Results Graphs'!B262</f>
        <v>0</v>
      </c>
      <c r="C186" s="7">
        <f>'2024 Results Graphs'!C262</f>
        <v>0</v>
      </c>
      <c r="D186" s="7">
        <f>'2024 Results Graphs'!D262</f>
        <v>0</v>
      </c>
      <c r="E186" s="7">
        <f>'2024 Results Graphs'!E262</f>
        <v>0</v>
      </c>
      <c r="F186" s="7"/>
    </row>
    <row r="187" spans="1:6" ht="18">
      <c r="A187" s="207" t="s">
        <v>820</v>
      </c>
      <c r="B187" s="552" t="s">
        <v>821</v>
      </c>
      <c r="C187" s="552"/>
      <c r="D187" s="552"/>
      <c r="E187" s="552"/>
      <c r="F187" s="187"/>
    </row>
    <row r="188" spans="1:6" ht="126">
      <c r="A188" s="207" t="s">
        <v>822</v>
      </c>
      <c r="B188" s="552">
        <f>'Assessment Scope'!L201</f>
        <v>0</v>
      </c>
      <c r="C188" s="552"/>
      <c r="D188" s="552"/>
      <c r="E188" s="552"/>
      <c r="F188" s="7"/>
    </row>
    <row r="189" spans="1:6" ht="18">
      <c r="A189" s="207" t="s">
        <v>823</v>
      </c>
      <c r="B189" s="552" t="s">
        <v>824</v>
      </c>
      <c r="C189" s="552"/>
      <c r="D189" s="552"/>
      <c r="E189" s="552"/>
      <c r="F189" s="187" t="s">
        <v>1179</v>
      </c>
    </row>
    <row r="190" spans="1:6" ht="54">
      <c r="A190" s="207" t="s">
        <v>825</v>
      </c>
      <c r="B190" s="569" t="s">
        <v>826</v>
      </c>
      <c r="C190" s="552"/>
      <c r="D190" s="552"/>
      <c r="E190" s="552"/>
      <c r="F190" s="187"/>
    </row>
    <row r="191" spans="1:6" ht="17">
      <c r="A191" s="207"/>
      <c r="B191" s="7"/>
      <c r="C191" s="7"/>
      <c r="D191" s="7"/>
      <c r="E191" s="7"/>
      <c r="F191" s="7"/>
    </row>
    <row r="192" spans="1:6" ht="17">
      <c r="A192" s="161" t="s">
        <v>1180</v>
      </c>
      <c r="B192" s="161"/>
      <c r="C192" s="161"/>
      <c r="D192" s="161"/>
      <c r="E192" s="161"/>
      <c r="F192" s="7"/>
    </row>
    <row r="193" spans="1:6" ht="54">
      <c r="A193" s="207" t="s">
        <v>1181</v>
      </c>
      <c r="B193" s="7">
        <f>'2024 Results Graphs'!B263</f>
        <v>0</v>
      </c>
      <c r="C193" s="7">
        <f>'2024 Results Graphs'!C263</f>
        <v>0</v>
      </c>
      <c r="D193" s="7">
        <f>'2024 Results Graphs'!D263</f>
        <v>0</v>
      </c>
      <c r="E193" s="7">
        <f>'2024 Results Graphs'!E263</f>
        <v>0</v>
      </c>
      <c r="F193" s="7"/>
    </row>
    <row r="194" spans="1:6" ht="36">
      <c r="A194" s="207" t="s">
        <v>1182</v>
      </c>
      <c r="B194" s="552" t="s">
        <v>821</v>
      </c>
      <c r="C194" s="552"/>
      <c r="D194" s="552"/>
      <c r="E194" s="552"/>
      <c r="F194" s="7"/>
    </row>
    <row r="195" spans="1:6" ht="126">
      <c r="A195" s="207" t="s">
        <v>822</v>
      </c>
      <c r="B195" s="552">
        <f>'Assessment Scope'!L201</f>
        <v>0</v>
      </c>
      <c r="C195" s="552"/>
      <c r="D195" s="552"/>
      <c r="E195" s="552"/>
      <c r="F195" s="7"/>
    </row>
    <row r="196" spans="1:6" ht="18">
      <c r="A196" s="207" t="s">
        <v>823</v>
      </c>
      <c r="B196" s="552" t="s">
        <v>824</v>
      </c>
      <c r="C196" s="552"/>
      <c r="D196" s="552"/>
      <c r="E196" s="552"/>
      <c r="F196" s="7"/>
    </row>
    <row r="197" spans="1:6" ht="54">
      <c r="A197" s="207" t="s">
        <v>825</v>
      </c>
      <c r="B197" s="569" t="s">
        <v>826</v>
      </c>
      <c r="C197" s="552"/>
      <c r="D197" s="552"/>
      <c r="E197" s="552"/>
      <c r="F197" s="7"/>
    </row>
    <row r="198" spans="1:6" ht="17">
      <c r="A198" s="207"/>
      <c r="B198" s="7"/>
      <c r="C198" s="7"/>
      <c r="D198" s="7"/>
      <c r="E198" s="7"/>
      <c r="F198" s="7"/>
    </row>
    <row r="199" spans="1:6" ht="17">
      <c r="A199" s="161" t="s">
        <v>1183</v>
      </c>
      <c r="B199" s="161"/>
      <c r="C199" s="161"/>
      <c r="D199" s="161"/>
      <c r="E199" s="161"/>
      <c r="F199" s="7"/>
    </row>
    <row r="200" spans="1:6" ht="54">
      <c r="A200" s="207" t="s">
        <v>1184</v>
      </c>
      <c r="B200" s="7">
        <f>'2024 Results Graphs'!B264</f>
        <v>0</v>
      </c>
      <c r="C200" s="7">
        <f>'2024 Results Graphs'!C264</f>
        <v>0</v>
      </c>
      <c r="D200" s="7">
        <f>'2024 Results Graphs'!D264</f>
        <v>0</v>
      </c>
      <c r="E200" s="7">
        <f>'2024 Results Graphs'!E264</f>
        <v>0</v>
      </c>
      <c r="F200" s="7"/>
    </row>
    <row r="201" spans="1:6" ht="18">
      <c r="A201" s="207" t="s">
        <v>820</v>
      </c>
      <c r="B201" s="552" t="s">
        <v>821</v>
      </c>
      <c r="C201" s="552"/>
      <c r="D201" s="552"/>
      <c r="E201" s="552"/>
      <c r="F201" s="7"/>
    </row>
    <row r="202" spans="1:6" ht="126">
      <c r="A202" s="207" t="s">
        <v>822</v>
      </c>
      <c r="B202" s="552">
        <f>'Assessment Scope'!L201</f>
        <v>0</v>
      </c>
      <c r="C202" s="552"/>
      <c r="D202" s="552"/>
      <c r="E202" s="552"/>
      <c r="F202" s="7"/>
    </row>
    <row r="203" spans="1:6" ht="18">
      <c r="A203" s="207" t="s">
        <v>823</v>
      </c>
      <c r="B203" s="552" t="s">
        <v>824</v>
      </c>
      <c r="C203" s="552"/>
      <c r="D203" s="552"/>
      <c r="E203" s="552"/>
      <c r="F203" s="7"/>
    </row>
    <row r="204" spans="1:6" ht="54">
      <c r="A204" s="207" t="s">
        <v>825</v>
      </c>
      <c r="B204" s="569" t="s">
        <v>826</v>
      </c>
      <c r="C204" s="552"/>
      <c r="D204" s="552"/>
      <c r="E204" s="552"/>
      <c r="F204" s="7"/>
    </row>
    <row r="205" spans="1:6" ht="17">
      <c r="A205" s="207"/>
      <c r="B205" s="7"/>
      <c r="C205" s="7"/>
      <c r="D205" s="7"/>
      <c r="E205" s="7"/>
      <c r="F205" s="7"/>
    </row>
    <row r="206" spans="1:6" ht="54">
      <c r="A206" s="210" t="s">
        <v>1185</v>
      </c>
      <c r="B206" s="7" t="s">
        <v>1186</v>
      </c>
      <c r="C206" s="7"/>
      <c r="D206" s="7"/>
      <c r="E206" s="7"/>
      <c r="F206" s="7"/>
    </row>
    <row r="207" spans="1:6" ht="17">
      <c r="A207" s="207"/>
      <c r="B207" s="7"/>
      <c r="C207" s="7"/>
      <c r="D207" s="7"/>
      <c r="E207" s="7"/>
      <c r="F207" s="7"/>
    </row>
    <row r="208" spans="1:6" ht="17">
      <c r="A208" s="161" t="s">
        <v>1187</v>
      </c>
      <c r="B208" s="161"/>
      <c r="C208" s="161"/>
      <c r="D208" s="161"/>
      <c r="E208" s="161"/>
      <c r="F208" s="7"/>
    </row>
    <row r="209" spans="1:6" ht="162">
      <c r="A209" s="207" t="s">
        <v>1188</v>
      </c>
      <c r="B209" s="7"/>
      <c r="C209" s="7">
        <f>'Carbon Reduction Plan'!F199</f>
        <v>0</v>
      </c>
      <c r="D209" s="7">
        <f>'Carbon Reduction Plan'!F200</f>
        <v>0</v>
      </c>
      <c r="E209" s="7">
        <f>'Carbon Reduction Plan'!F201</f>
        <v>0</v>
      </c>
      <c r="F209" s="7" t="s">
        <v>1189</v>
      </c>
    </row>
    <row r="210" spans="1:6" ht="18">
      <c r="A210" s="207" t="s">
        <v>820</v>
      </c>
      <c r="B210" s="552" t="s">
        <v>821</v>
      </c>
      <c r="C210" s="552"/>
      <c r="D210" s="552"/>
      <c r="E210" s="552"/>
      <c r="F210" s="7"/>
    </row>
    <row r="211" spans="1:6" ht="36">
      <c r="A211" s="207" t="s">
        <v>1190</v>
      </c>
      <c r="B211" s="552">
        <f>'Assessment Scope'!L201</f>
        <v>0</v>
      </c>
      <c r="C211" s="552"/>
      <c r="D211" s="552"/>
      <c r="E211" s="552"/>
      <c r="F211" s="7"/>
    </row>
    <row r="212" spans="1:6" ht="36">
      <c r="A212" s="207" t="s">
        <v>1191</v>
      </c>
      <c r="B212" s="7"/>
      <c r="C212" s="7"/>
      <c r="D212" s="7"/>
      <c r="E212" s="7"/>
      <c r="F212" s="7" t="s">
        <v>1192</v>
      </c>
    </row>
    <row r="213" spans="1:6" ht="54">
      <c r="A213" s="207" t="s">
        <v>825</v>
      </c>
      <c r="B213" s="569" t="s">
        <v>826</v>
      </c>
      <c r="C213" s="552"/>
      <c r="D213" s="552"/>
      <c r="E213" s="552"/>
      <c r="F213" s="7"/>
    </row>
    <row r="214" spans="1:6" ht="17">
      <c r="A214" s="207"/>
      <c r="B214" s="7"/>
      <c r="C214" s="7"/>
      <c r="D214" s="7"/>
      <c r="E214" s="7"/>
      <c r="F214" s="7"/>
    </row>
    <row r="215" spans="1:6" ht="54">
      <c r="A215" s="207" t="s">
        <v>1193</v>
      </c>
      <c r="B215" s="569" t="s">
        <v>164</v>
      </c>
      <c r="C215" s="569"/>
      <c r="D215" s="569"/>
      <c r="E215" s="569"/>
      <c r="F215" s="7"/>
    </row>
    <row r="216" spans="1:6" ht="17">
      <c r="A216" s="207"/>
      <c r="B216" s="7"/>
      <c r="C216" s="7"/>
      <c r="D216" s="7"/>
      <c r="E216" s="7"/>
      <c r="F216" s="7"/>
    </row>
    <row r="217" spans="1:6" ht="72">
      <c r="A217" s="207" t="s">
        <v>1194</v>
      </c>
      <c r="B217" s="569" t="s">
        <v>1195</v>
      </c>
      <c r="C217" s="569"/>
      <c r="D217" s="569"/>
      <c r="E217" s="569"/>
      <c r="F217" s="7"/>
    </row>
    <row r="218" spans="1:6" ht="90">
      <c r="A218" s="207" t="s">
        <v>1196</v>
      </c>
      <c r="B218" s="7"/>
      <c r="C218" s="7"/>
      <c r="D218" s="7"/>
      <c r="E218" s="7"/>
      <c r="F218" s="7"/>
    </row>
    <row r="219" spans="1:6" ht="18">
      <c r="A219" s="207" t="s">
        <v>1197</v>
      </c>
      <c r="B219" s="552" t="s">
        <v>1198</v>
      </c>
      <c r="C219" s="552"/>
      <c r="D219" s="552"/>
      <c r="E219" s="552"/>
      <c r="F219" s="7"/>
    </row>
    <row r="220" spans="1:6" ht="54">
      <c r="A220" s="207" t="s">
        <v>1199</v>
      </c>
      <c r="B220" s="569" t="s">
        <v>826</v>
      </c>
      <c r="C220" s="552"/>
      <c r="D220" s="552"/>
      <c r="E220" s="552"/>
      <c r="F220" s="7"/>
    </row>
    <row r="221" spans="1:6" ht="17">
      <c r="A221" s="207"/>
      <c r="B221" s="7"/>
      <c r="C221" s="7"/>
      <c r="D221" s="7"/>
      <c r="E221" s="7"/>
      <c r="F221" s="7"/>
    </row>
    <row r="222" spans="1:6" ht="17">
      <c r="A222" s="207"/>
      <c r="B222" s="7"/>
      <c r="C222" s="7"/>
      <c r="D222" s="7"/>
      <c r="E222" s="7"/>
      <c r="F222" s="7"/>
    </row>
  </sheetData>
  <mergeCells count="32">
    <mergeCell ref="B215:E215"/>
    <mergeCell ref="B217:E217"/>
    <mergeCell ref="B219:E219"/>
    <mergeCell ref="B220:E220"/>
    <mergeCell ref="B203:E203"/>
    <mergeCell ref="B204:E204"/>
    <mergeCell ref="B210:E210"/>
    <mergeCell ref="B211:E211"/>
    <mergeCell ref="B213:E213"/>
    <mergeCell ref="B195:E195"/>
    <mergeCell ref="B196:E196"/>
    <mergeCell ref="B197:E197"/>
    <mergeCell ref="B201:E201"/>
    <mergeCell ref="B202:E202"/>
    <mergeCell ref="B187:E187"/>
    <mergeCell ref="B188:E188"/>
    <mergeCell ref="B189:E189"/>
    <mergeCell ref="B190:E190"/>
    <mergeCell ref="B194:E194"/>
    <mergeCell ref="B4:F4"/>
    <mergeCell ref="B25:E25"/>
    <mergeCell ref="A125:D125"/>
    <mergeCell ref="E125:F125"/>
    <mergeCell ref="A110:F110"/>
    <mergeCell ref="A112:A114"/>
    <mergeCell ref="A115:A116"/>
    <mergeCell ref="A117:A123"/>
    <mergeCell ref="B106:E106"/>
    <mergeCell ref="B103:E103"/>
    <mergeCell ref="B104:E104"/>
    <mergeCell ref="B105:E105"/>
    <mergeCell ref="A102:E10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9A450-8A41-BB42-837A-F332351A480C}">
  <sheetPr>
    <tabColor rgb="FF00B0F0"/>
  </sheetPr>
  <dimension ref="A3:H83"/>
  <sheetViews>
    <sheetView workbookViewId="0">
      <selection activeCell="H8" sqref="H8"/>
    </sheetView>
  </sheetViews>
  <sheetFormatPr baseColWidth="10" defaultColWidth="10.83203125" defaultRowHeight="17"/>
  <cols>
    <col min="1" max="1" width="26" style="7" customWidth="1"/>
    <col min="2" max="16384" width="10.83203125" style="7"/>
  </cols>
  <sheetData>
    <row r="3" spans="1:7" ht="26">
      <c r="A3" s="331" t="s">
        <v>151</v>
      </c>
      <c r="B3" s="208"/>
      <c r="C3" s="208"/>
      <c r="D3" s="208"/>
      <c r="E3" s="208"/>
      <c r="F3" s="208"/>
      <c r="G3" s="208"/>
    </row>
    <row r="4" spans="1:7" ht="23">
      <c r="A4" s="335" t="s">
        <v>851</v>
      </c>
      <c r="B4" s="209"/>
      <c r="C4" s="209"/>
      <c r="D4" s="209"/>
      <c r="E4" s="209"/>
      <c r="F4" s="209"/>
      <c r="G4" s="209"/>
    </row>
    <row r="6" spans="1:7" ht="18">
      <c r="A6" s="326" t="s">
        <v>852</v>
      </c>
      <c r="B6" s="7">
        <f>'General Info'!C14</f>
        <v>0</v>
      </c>
    </row>
    <row r="7" spans="1:7" ht="18">
      <c r="A7" s="326" t="s">
        <v>853</v>
      </c>
      <c r="B7" s="336"/>
    </row>
    <row r="9" spans="1:7" ht="21">
      <c r="A9" s="332" t="s">
        <v>854</v>
      </c>
      <c r="B9" s="332"/>
      <c r="C9" s="332"/>
      <c r="D9" s="332"/>
      <c r="E9" s="332"/>
      <c r="F9" s="332"/>
      <c r="G9" s="332"/>
    </row>
    <row r="10" spans="1:7">
      <c r="A10" s="7">
        <f>B6</f>
        <v>0</v>
      </c>
      <c r="B10" s="552" t="s">
        <v>855</v>
      </c>
      <c r="C10" s="552"/>
      <c r="D10" s="552"/>
      <c r="E10" s="552"/>
      <c r="F10" s="7">
        <f>'Assessment Scope'!C14</f>
        <v>0</v>
      </c>
      <c r="G10" s="325"/>
    </row>
    <row r="12" spans="1:7" ht="21">
      <c r="A12" s="332" t="s">
        <v>856</v>
      </c>
      <c r="B12" s="332"/>
      <c r="C12" s="332"/>
      <c r="D12" s="332"/>
      <c r="E12" s="332"/>
      <c r="F12" s="332"/>
      <c r="G12" s="332"/>
    </row>
    <row r="14" spans="1:7">
      <c r="A14" s="7" t="s">
        <v>857</v>
      </c>
    </row>
    <row r="15" spans="1:7" ht="18" thickBot="1"/>
    <row r="16" spans="1:7" ht="19" thickBot="1">
      <c r="A16" s="333" t="s">
        <v>858</v>
      </c>
      <c r="B16" s="334">
        <f>'Assessment Scope'!C13</f>
        <v>0</v>
      </c>
    </row>
    <row r="18" spans="1:7">
      <c r="A18" s="7" t="str">
        <f>'Assessment Scope'!D13</f>
        <v>Add commentary regarding your Baseline Emissions as required: e.g. historic baseline which deviates from the requirements under this measure (e.g. no prior Scope 3 emissions reporting), where there is no previous reporting and the creation of a new baseline due to substantial organisational change or restructuring]</v>
      </c>
    </row>
    <row r="20" spans="1:7" ht="21">
      <c r="A20" s="332" t="s">
        <v>859</v>
      </c>
      <c r="B20" s="332"/>
      <c r="C20" s="332"/>
      <c r="D20" s="332"/>
      <c r="E20" s="332"/>
      <c r="F20" s="332"/>
      <c r="G20" s="332"/>
    </row>
    <row r="21" spans="1:7">
      <c r="A21" s="7" t="s">
        <v>816</v>
      </c>
      <c r="B21" s="342" t="s">
        <v>860</v>
      </c>
    </row>
    <row r="22" spans="1:7">
      <c r="A22" s="7" t="s">
        <v>817</v>
      </c>
      <c r="B22" s="342" t="s">
        <v>860</v>
      </c>
    </row>
    <row r="23" spans="1:7">
      <c r="A23" s="7" t="s">
        <v>861</v>
      </c>
      <c r="B23" s="342" t="s">
        <v>860</v>
      </c>
    </row>
    <row r="24" spans="1:7">
      <c r="A24" s="7" t="s">
        <v>862</v>
      </c>
      <c r="B24" s="7">
        <f>SUM(B21:B23)</f>
        <v>0</v>
      </c>
      <c r="C24" s="7" t="s">
        <v>863</v>
      </c>
    </row>
    <row r="26" spans="1:7">
      <c r="A26" s="187" t="s">
        <v>864</v>
      </c>
    </row>
    <row r="27" spans="1:7">
      <c r="A27" s="7" t="s">
        <v>816</v>
      </c>
      <c r="B27" s="342" t="s">
        <v>865</v>
      </c>
    </row>
    <row r="28" spans="1:7">
      <c r="A28" s="7" t="s">
        <v>817</v>
      </c>
      <c r="B28" s="342" t="s">
        <v>865</v>
      </c>
    </row>
    <row r="29" spans="1:7">
      <c r="A29" s="7" t="s">
        <v>861</v>
      </c>
      <c r="B29" s="342" t="s">
        <v>865</v>
      </c>
    </row>
    <row r="30" spans="1:7">
      <c r="A30" s="7" t="s">
        <v>862</v>
      </c>
      <c r="B30" s="7">
        <f>SUM(B27:B29)</f>
        <v>0</v>
      </c>
      <c r="C30" s="7" t="s">
        <v>863</v>
      </c>
    </row>
    <row r="33" spans="1:7" ht="21">
      <c r="A33" s="332" t="s">
        <v>866</v>
      </c>
      <c r="B33" s="332"/>
      <c r="C33" s="332"/>
      <c r="D33" s="332"/>
      <c r="E33" s="332"/>
      <c r="F33" s="332"/>
      <c r="G33" s="332"/>
    </row>
    <row r="35" spans="1:7">
      <c r="A35" s="7" t="s">
        <v>867</v>
      </c>
    </row>
    <row r="36" spans="1:7">
      <c r="A36" s="553" t="s">
        <v>868</v>
      </c>
      <c r="B36" s="553"/>
      <c r="C36" s="553"/>
      <c r="D36" s="553"/>
      <c r="E36" s="553"/>
      <c r="F36" s="336"/>
      <c r="G36" s="7" t="s">
        <v>869</v>
      </c>
    </row>
    <row r="37" spans="1:7">
      <c r="A37" s="7">
        <f>F10</f>
        <v>0</v>
      </c>
      <c r="B37" s="552" t="s">
        <v>870</v>
      </c>
      <c r="C37" s="552"/>
      <c r="D37" s="336"/>
      <c r="E37" s="7" t="s">
        <v>871</v>
      </c>
    </row>
    <row r="39" spans="1:7">
      <c r="A39" s="7" t="s">
        <v>872</v>
      </c>
    </row>
    <row r="42" spans="1:7">
      <c r="A42" s="156" t="s">
        <v>873</v>
      </c>
    </row>
    <row r="52" spans="1:8" ht="21">
      <c r="A52" s="332" t="s">
        <v>874</v>
      </c>
      <c r="B52" s="332"/>
      <c r="C52" s="332"/>
      <c r="D52" s="332"/>
      <c r="E52" s="332"/>
      <c r="F52" s="332"/>
      <c r="G52" s="332"/>
    </row>
    <row r="53" spans="1:8" ht="21">
      <c r="A53" s="337"/>
      <c r="B53" s="337"/>
      <c r="C53" s="337"/>
      <c r="D53" s="337"/>
      <c r="E53" s="337"/>
      <c r="F53" s="337"/>
      <c r="G53" s="337"/>
    </row>
    <row r="54" spans="1:8" ht="21">
      <c r="A54" s="327" t="s">
        <v>875</v>
      </c>
    </row>
    <row r="55" spans="1:8">
      <c r="A55" s="328" t="s">
        <v>876</v>
      </c>
    </row>
    <row r="56" spans="1:8">
      <c r="A56" s="7">
        <f>B16</f>
        <v>0</v>
      </c>
      <c r="B56" s="7" t="s">
        <v>877</v>
      </c>
    </row>
    <row r="57" spans="1:8">
      <c r="A57" s="336" t="s">
        <v>878</v>
      </c>
      <c r="B57" s="7" t="s">
        <v>879</v>
      </c>
      <c r="C57" s="336" t="s">
        <v>878</v>
      </c>
      <c r="D57" s="7" t="s">
        <v>880</v>
      </c>
      <c r="F57" s="336" t="s">
        <v>881</v>
      </c>
      <c r="G57" s="7" t="s">
        <v>882</v>
      </c>
    </row>
    <row r="58" spans="1:8">
      <c r="A58" s="7" t="s">
        <v>883</v>
      </c>
    </row>
    <row r="61" spans="1:8" ht="21">
      <c r="A61" s="332" t="s">
        <v>884</v>
      </c>
      <c r="B61" s="332"/>
      <c r="C61" s="332"/>
      <c r="D61" s="332"/>
      <c r="E61" s="332"/>
      <c r="F61" s="332"/>
      <c r="G61" s="332"/>
      <c r="H61" s="337"/>
    </row>
    <row r="62" spans="1:8">
      <c r="A62" s="328" t="s">
        <v>885</v>
      </c>
      <c r="B62" s="328"/>
      <c r="C62" s="328"/>
      <c r="D62" s="328"/>
      <c r="E62" s="328"/>
      <c r="F62" s="328"/>
      <c r="G62" s="328"/>
    </row>
    <row r="63" spans="1:8">
      <c r="A63" s="328" t="s">
        <v>886</v>
      </c>
      <c r="B63" s="328"/>
      <c r="C63" s="328"/>
      <c r="D63" s="328"/>
      <c r="E63" s="328"/>
      <c r="F63" s="328"/>
      <c r="G63" s="328"/>
    </row>
    <row r="64" spans="1:8">
      <c r="A64" s="328" t="s">
        <v>887</v>
      </c>
      <c r="B64" s="328"/>
      <c r="C64" s="328"/>
      <c r="D64" s="328"/>
      <c r="E64" s="328"/>
      <c r="F64" s="328"/>
      <c r="G64" s="328"/>
    </row>
    <row r="65" spans="1:7">
      <c r="A65" s="328" t="s">
        <v>888</v>
      </c>
      <c r="B65" s="328"/>
      <c r="C65" s="328"/>
      <c r="D65" s="328"/>
      <c r="E65" s="328"/>
      <c r="F65" s="328"/>
      <c r="G65" s="328"/>
    </row>
    <row r="66" spans="1:7">
      <c r="A66" s="329"/>
    </row>
    <row r="67" spans="1:7" ht="21">
      <c r="A67" s="332" t="s">
        <v>889</v>
      </c>
      <c r="B67" s="332"/>
      <c r="C67" s="332"/>
      <c r="D67" s="332"/>
      <c r="E67" s="332"/>
      <c r="F67" s="332"/>
      <c r="G67" s="332"/>
    </row>
    <row r="69" spans="1:7">
      <c r="A69" s="7" t="s">
        <v>890</v>
      </c>
      <c r="B69" s="338"/>
      <c r="C69" s="338"/>
      <c r="D69" s="338"/>
      <c r="E69" s="338"/>
      <c r="F69" s="338"/>
      <c r="G69" s="338"/>
    </row>
    <row r="71" spans="1:7">
      <c r="A71" s="7" t="s">
        <v>714</v>
      </c>
      <c r="B71" s="338"/>
      <c r="C71" s="338"/>
    </row>
    <row r="74" spans="1:7">
      <c r="A74" s="187" t="s">
        <v>891</v>
      </c>
    </row>
    <row r="75" spans="1:7">
      <c r="A75" s="330" t="s">
        <v>892</v>
      </c>
    </row>
    <row r="76" spans="1:7">
      <c r="A76" s="330" t="s">
        <v>893</v>
      </c>
    </row>
    <row r="77" spans="1:7">
      <c r="A77" s="330" t="s">
        <v>894</v>
      </c>
    </row>
    <row r="78" spans="1:7">
      <c r="A78" s="82" t="s">
        <v>895</v>
      </c>
    </row>
    <row r="79" spans="1:7">
      <c r="A79" s="82"/>
    </row>
    <row r="81" spans="1:1" ht="21">
      <c r="A81" s="332" t="s">
        <v>849</v>
      </c>
    </row>
    <row r="83" spans="1:1" ht="21">
      <c r="A83" s="332" t="s">
        <v>850</v>
      </c>
    </row>
  </sheetData>
  <mergeCells count="3">
    <mergeCell ref="B10:E10"/>
    <mergeCell ref="A36:E36"/>
    <mergeCell ref="B37:C37"/>
  </mergeCells>
  <hyperlinks>
    <hyperlink ref="A64" r:id="rId1" location="_ftn3" display="applewebdata://AB7A5D6B-3AD2-4DAE-8492-BB9B68986A44/ - _ftn3" xr:uid="{4C0E30A3-7EBC-B648-A92F-9FC89A7EBC1C}"/>
    <hyperlink ref="A78" r:id="rId2" xr:uid="{AB6143A8-EFE6-1B4A-BF34-7028EAB95B3D}"/>
  </hyperlinks>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C8A17-4F65-624C-AF16-B5E2C7EA756D}">
  <sheetPr>
    <tabColor rgb="FF7030A0"/>
  </sheetPr>
  <dimension ref="A1:V250"/>
  <sheetViews>
    <sheetView tabSelected="1" zoomScale="86" zoomScaleNormal="86" workbookViewId="0">
      <selection activeCell="O40" sqref="O40"/>
    </sheetView>
  </sheetViews>
  <sheetFormatPr baseColWidth="10" defaultColWidth="10.83203125" defaultRowHeight="17"/>
  <cols>
    <col min="1" max="1" width="10.83203125" style="7"/>
    <col min="2" max="2" width="13.5" style="7" bestFit="1" customWidth="1"/>
    <col min="3" max="3" width="10.83203125" style="7"/>
    <col min="4" max="4" width="58.5" style="7" customWidth="1"/>
    <col min="5" max="5" width="10.1640625" style="7" bestFit="1" customWidth="1"/>
    <col min="6" max="8" width="12.1640625" style="7" bestFit="1" customWidth="1"/>
    <col min="9" max="9" width="12.1640625" style="7" customWidth="1"/>
    <col min="10" max="10" width="19.33203125" style="7" bestFit="1" customWidth="1"/>
    <col min="11" max="20" width="10.83203125" style="7"/>
    <col min="21" max="21" width="11.1640625" style="7" bestFit="1" customWidth="1"/>
    <col min="22" max="16384" width="10.83203125" style="7"/>
  </cols>
  <sheetData>
    <row r="1" spans="1:16">
      <c r="E1" s="161" t="s">
        <v>896</v>
      </c>
      <c r="F1" s="161" t="s">
        <v>897</v>
      </c>
      <c r="G1" s="161" t="s">
        <v>898</v>
      </c>
      <c r="H1" s="161" t="s">
        <v>899</v>
      </c>
      <c r="I1" s="161" t="s">
        <v>900</v>
      </c>
    </row>
    <row r="2" spans="1:16" ht="18" thickBot="1">
      <c r="A2" s="161"/>
      <c r="B2" s="161" t="s">
        <v>901</v>
      </c>
      <c r="C2" s="161"/>
      <c r="D2" s="161" t="s">
        <v>902</v>
      </c>
      <c r="E2" s="161"/>
      <c r="F2" s="161"/>
      <c r="G2" s="161"/>
      <c r="H2" s="161"/>
      <c r="I2" s="161"/>
    </row>
    <row r="3" spans="1:16">
      <c r="A3" s="562" t="s">
        <v>112</v>
      </c>
      <c r="B3" s="162">
        <v>2</v>
      </c>
      <c r="C3" s="163"/>
      <c r="D3" s="164" t="s">
        <v>903</v>
      </c>
      <c r="E3" s="403">
        <v>0.23313999999999999</v>
      </c>
      <c r="F3" s="165">
        <v>0.21232999999999999</v>
      </c>
      <c r="G3" s="165">
        <v>0.19338</v>
      </c>
      <c r="H3" s="166">
        <v>0.20707400000000001</v>
      </c>
      <c r="I3" s="405"/>
      <c r="J3" s="7" t="s">
        <v>904</v>
      </c>
      <c r="L3" s="7" t="s">
        <v>905</v>
      </c>
    </row>
    <row r="4" spans="1:16">
      <c r="A4" s="563"/>
      <c r="B4" s="167">
        <v>1</v>
      </c>
      <c r="C4" s="168"/>
      <c r="D4" s="169" t="s">
        <v>906</v>
      </c>
      <c r="E4" s="404">
        <v>0.20374</v>
      </c>
      <c r="F4" s="405">
        <v>0.20297000000000001</v>
      </c>
      <c r="G4" s="405">
        <v>0.20227000000000001</v>
      </c>
      <c r="H4" s="170">
        <v>0.202671418791946</v>
      </c>
      <c r="I4" s="405"/>
      <c r="J4" s="7" t="s">
        <v>904</v>
      </c>
    </row>
    <row r="5" spans="1:16">
      <c r="A5" s="563"/>
      <c r="B5" s="167">
        <v>1</v>
      </c>
      <c r="C5" s="168"/>
      <c r="D5" s="169" t="s">
        <v>554</v>
      </c>
      <c r="E5" s="404">
        <v>0.25568000000000002</v>
      </c>
      <c r="F5" s="405">
        <v>0.25164999999999998</v>
      </c>
      <c r="G5" s="405">
        <v>0.25630999999999998</v>
      </c>
      <c r="H5" s="170">
        <v>0.254092761073826</v>
      </c>
      <c r="I5" s="405"/>
      <c r="J5" s="7" t="s">
        <v>904</v>
      </c>
    </row>
    <row r="6" spans="1:16">
      <c r="A6" s="563"/>
      <c r="B6" s="167">
        <v>1</v>
      </c>
      <c r="C6" s="168"/>
      <c r="D6" s="169" t="s">
        <v>907</v>
      </c>
      <c r="E6" s="404">
        <v>0.27310000000000001</v>
      </c>
      <c r="F6" s="405">
        <v>0.27317999999999998</v>
      </c>
      <c r="G6" s="405">
        <v>0.27318999999999999</v>
      </c>
      <c r="H6" s="170">
        <v>0.27287698926174497</v>
      </c>
      <c r="I6" s="405"/>
      <c r="J6" s="7" t="s">
        <v>904</v>
      </c>
    </row>
    <row r="7" spans="1:16">
      <c r="A7" s="563"/>
      <c r="B7" s="167">
        <v>3</v>
      </c>
      <c r="C7" s="168"/>
      <c r="D7" s="169" t="s">
        <v>908</v>
      </c>
      <c r="E7" s="404">
        <v>2.0049999999999998E-2</v>
      </c>
      <c r="F7" s="405">
        <v>1.8790000000000001E-2</v>
      </c>
      <c r="G7" s="405">
        <v>1.7690000000000001E-2</v>
      </c>
      <c r="H7" s="170">
        <v>1.7915111409396001E-2</v>
      </c>
      <c r="I7" s="405"/>
      <c r="J7" s="7" t="s">
        <v>904</v>
      </c>
      <c r="K7" s="82" t="s">
        <v>909</v>
      </c>
    </row>
    <row r="8" spans="1:16">
      <c r="A8" s="563"/>
      <c r="B8" s="167">
        <v>3</v>
      </c>
      <c r="C8" s="168"/>
      <c r="D8" s="169" t="s">
        <v>910</v>
      </c>
      <c r="E8" s="404">
        <v>9.0799999999999995E-3</v>
      </c>
      <c r="F8" s="405">
        <v>8.9899999999999997E-3</v>
      </c>
      <c r="G8" s="405">
        <v>8.9899999999999997E-3</v>
      </c>
      <c r="H8" s="170">
        <v>9.4538778523489894E-3</v>
      </c>
      <c r="I8" s="405"/>
      <c r="J8" s="7" t="s">
        <v>904</v>
      </c>
    </row>
    <row r="9" spans="1:16">
      <c r="A9" s="563"/>
      <c r="B9" s="167"/>
      <c r="C9" s="168"/>
      <c r="D9" s="169" t="s">
        <v>911</v>
      </c>
      <c r="E9" s="404">
        <f>Energy!B12</f>
        <v>0</v>
      </c>
      <c r="F9" s="405">
        <f>Energy!C12</f>
        <v>0</v>
      </c>
      <c r="G9" s="405">
        <f>Energy!D12</f>
        <v>0</v>
      </c>
      <c r="H9" s="170">
        <f>Energy!E12</f>
        <v>0</v>
      </c>
      <c r="I9" s="405"/>
      <c r="J9" s="7" t="s">
        <v>904</v>
      </c>
    </row>
    <row r="10" spans="1:16" ht="18" thickBot="1">
      <c r="A10" s="564"/>
      <c r="B10" s="171">
        <v>1</v>
      </c>
      <c r="C10" s="172"/>
      <c r="D10" s="173" t="s">
        <v>912</v>
      </c>
      <c r="E10" s="406">
        <f>-E3</f>
        <v>-0.23313999999999999</v>
      </c>
      <c r="F10" s="174">
        <f t="shared" ref="F10:H10" si="0">-F3</f>
        <v>-0.21232999999999999</v>
      </c>
      <c r="G10" s="174">
        <f t="shared" si="0"/>
        <v>-0.19338</v>
      </c>
      <c r="H10" s="175">
        <f t="shared" si="0"/>
        <v>-0.20707400000000001</v>
      </c>
      <c r="I10" s="405"/>
      <c r="J10" s="7" t="s">
        <v>904</v>
      </c>
      <c r="K10" s="7" t="s">
        <v>913</v>
      </c>
      <c r="O10" s="187" t="s">
        <v>914</v>
      </c>
    </row>
    <row r="11" spans="1:16">
      <c r="A11" s="565" t="s">
        <v>145</v>
      </c>
      <c r="B11" s="162">
        <v>3</v>
      </c>
      <c r="C11" s="163"/>
      <c r="D11" s="164" t="s">
        <v>145</v>
      </c>
      <c r="E11" s="165">
        <v>0.34399999999999997</v>
      </c>
      <c r="F11" s="165">
        <v>0.14899999999999999</v>
      </c>
      <c r="G11" s="165">
        <v>0.14899999999999999</v>
      </c>
      <c r="H11" s="166">
        <v>0.176684546579014</v>
      </c>
      <c r="I11" s="405"/>
      <c r="J11" s="7" t="s">
        <v>915</v>
      </c>
    </row>
    <row r="12" spans="1:16" ht="18" thickBot="1">
      <c r="A12" s="566"/>
      <c r="B12" s="171">
        <v>3</v>
      </c>
      <c r="C12" s="172"/>
      <c r="D12" s="173" t="s">
        <v>916</v>
      </c>
      <c r="E12" s="174">
        <v>0.70799999999999996</v>
      </c>
      <c r="F12" s="174">
        <v>0.27200000000000002</v>
      </c>
      <c r="G12" s="174">
        <v>0.27200000000000002</v>
      </c>
      <c r="H12" s="175">
        <v>0.20131829171065599</v>
      </c>
      <c r="I12" s="405"/>
      <c r="J12" s="7" t="s">
        <v>915</v>
      </c>
    </row>
    <row r="13" spans="1:16">
      <c r="A13" s="562" t="s">
        <v>146</v>
      </c>
      <c r="B13" s="162">
        <v>3</v>
      </c>
      <c r="C13" s="163"/>
      <c r="D13" s="176" t="s">
        <v>289</v>
      </c>
      <c r="E13" s="177">
        <v>458.17630000000003</v>
      </c>
      <c r="F13" s="177">
        <v>467.04579999999999</v>
      </c>
      <c r="G13" s="177">
        <v>467.00838444938199</v>
      </c>
      <c r="H13" s="178">
        <v>520.33474346299499</v>
      </c>
      <c r="I13" s="180"/>
      <c r="J13" s="7" t="s">
        <v>917</v>
      </c>
    </row>
    <row r="14" spans="1:16">
      <c r="A14" s="563"/>
      <c r="B14" s="167">
        <v>3</v>
      </c>
      <c r="C14" s="168"/>
      <c r="D14" s="179" t="s">
        <v>295</v>
      </c>
      <c r="E14" s="180">
        <v>21.316700000000001</v>
      </c>
      <c r="F14" s="180">
        <v>21.293565891472898</v>
      </c>
      <c r="G14" s="180">
        <v>21.280807236876299</v>
      </c>
      <c r="H14" s="181">
        <v>21.280807236876299</v>
      </c>
      <c r="I14" s="180"/>
      <c r="J14" s="7" t="s">
        <v>917</v>
      </c>
    </row>
    <row r="15" spans="1:16" ht="18">
      <c r="A15" s="563"/>
      <c r="B15" s="167">
        <v>3</v>
      </c>
      <c r="C15" s="168"/>
      <c r="D15" s="179" t="s">
        <v>298</v>
      </c>
      <c r="E15" s="180">
        <v>21.316700000000001</v>
      </c>
      <c r="F15" s="180">
        <v>21.293565891472898</v>
      </c>
      <c r="G15" s="180">
        <v>21.280807236876299</v>
      </c>
      <c r="H15" s="181">
        <v>21.280807236876299</v>
      </c>
      <c r="I15" s="180"/>
      <c r="J15" s="7" t="s">
        <v>917</v>
      </c>
      <c r="P15" s="182"/>
    </row>
    <row r="16" spans="1:16" ht="18" thickBot="1">
      <c r="A16" s="564"/>
      <c r="B16" s="171">
        <v>3</v>
      </c>
      <c r="C16" s="172"/>
      <c r="D16" s="183" t="s">
        <v>300</v>
      </c>
      <c r="E16" s="184">
        <v>10.203900000000001</v>
      </c>
      <c r="F16" s="184">
        <v>8.9506976744186009</v>
      </c>
      <c r="G16" s="184">
        <v>8.9105813953488404</v>
      </c>
      <c r="H16" s="185">
        <v>8.9124217106289993</v>
      </c>
      <c r="I16" s="180"/>
      <c r="J16" s="7" t="s">
        <v>917</v>
      </c>
    </row>
    <row r="17" spans="1:15" ht="16" customHeight="1">
      <c r="A17" s="489" t="s">
        <v>311</v>
      </c>
      <c r="B17" s="162">
        <v>3</v>
      </c>
      <c r="C17" s="186"/>
      <c r="D17" s="176" t="s">
        <v>316</v>
      </c>
      <c r="E17" s="177">
        <v>0.14835999999999999</v>
      </c>
      <c r="F17" s="177">
        <v>0.14946000000000001</v>
      </c>
      <c r="G17" s="177">
        <v>0.14652000000000001</v>
      </c>
      <c r="H17" s="178">
        <v>0.140798534228188</v>
      </c>
      <c r="I17" s="180"/>
      <c r="J17" s="7" t="s">
        <v>918</v>
      </c>
      <c r="K17" s="187"/>
      <c r="M17" s="188"/>
    </row>
    <row r="18" spans="1:15">
      <c r="A18" s="490"/>
      <c r="B18" s="167">
        <v>3</v>
      </c>
      <c r="D18" s="179" t="s">
        <v>317</v>
      </c>
      <c r="E18" s="180">
        <v>0.18659000000000001</v>
      </c>
      <c r="F18" s="180">
        <v>0.18784999999999999</v>
      </c>
      <c r="G18" s="180">
        <v>0.1847</v>
      </c>
      <c r="H18" s="181">
        <v>0.17818853422818801</v>
      </c>
      <c r="I18" s="180"/>
      <c r="J18" s="7" t="s">
        <v>918</v>
      </c>
      <c r="M18" s="188"/>
    </row>
    <row r="19" spans="1:15">
      <c r="A19" s="490"/>
      <c r="B19" s="167">
        <v>3</v>
      </c>
      <c r="D19" s="179" t="s">
        <v>318</v>
      </c>
      <c r="E19" s="180">
        <v>0.27806999999999998</v>
      </c>
      <c r="F19" s="180">
        <v>0.27909</v>
      </c>
      <c r="G19" s="180">
        <v>0.27639000000000002</v>
      </c>
      <c r="H19" s="181">
        <v>0.272238534228188</v>
      </c>
      <c r="I19" s="180"/>
      <c r="J19" s="7" t="s">
        <v>918</v>
      </c>
      <c r="M19" s="188"/>
    </row>
    <row r="20" spans="1:15">
      <c r="A20" s="490"/>
      <c r="B20" s="167">
        <v>3</v>
      </c>
      <c r="D20" s="179" t="s">
        <v>319</v>
      </c>
      <c r="E20" s="180">
        <v>0.17430000000000001</v>
      </c>
      <c r="F20" s="180">
        <v>0.17430999999999999</v>
      </c>
      <c r="G20" s="180">
        <v>0.17047999999999999</v>
      </c>
      <c r="H20" s="181">
        <v>0.16390853422818799</v>
      </c>
      <c r="I20" s="180"/>
      <c r="J20" s="7" t="s">
        <v>918</v>
      </c>
      <c r="M20" s="188"/>
    </row>
    <row r="21" spans="1:15">
      <c r="A21" s="490"/>
      <c r="B21" s="167">
        <v>3</v>
      </c>
      <c r="D21" s="179" t="s">
        <v>320</v>
      </c>
      <c r="E21" s="180">
        <v>0.13721</v>
      </c>
      <c r="F21" s="180">
        <v>0.13758000000000001</v>
      </c>
      <c r="G21" s="180">
        <v>0.13989414</v>
      </c>
      <c r="H21" s="181">
        <v>0.139306448880537</v>
      </c>
      <c r="I21" s="180"/>
      <c r="J21" s="7" t="s">
        <v>918</v>
      </c>
      <c r="M21" s="188"/>
    </row>
    <row r="22" spans="1:15">
      <c r="A22" s="490"/>
      <c r="B22" s="167">
        <v>3</v>
      </c>
      <c r="D22" s="179" t="s">
        <v>321</v>
      </c>
      <c r="E22" s="180">
        <v>0.16636999999999999</v>
      </c>
      <c r="F22" s="180">
        <v>0.16496</v>
      </c>
      <c r="G22" s="180">
        <v>0.16800414</v>
      </c>
      <c r="H22" s="181">
        <v>0.16715644888053699</v>
      </c>
      <c r="I22" s="180"/>
      <c r="J22" s="7" t="s">
        <v>918</v>
      </c>
      <c r="M22" s="188"/>
    </row>
    <row r="23" spans="1:15">
      <c r="A23" s="490"/>
      <c r="B23" s="167">
        <v>3</v>
      </c>
      <c r="D23" s="179" t="s">
        <v>322</v>
      </c>
      <c r="E23" s="180">
        <v>0.20419000000000001</v>
      </c>
      <c r="F23" s="180">
        <v>0.20721000000000001</v>
      </c>
      <c r="G23" s="180">
        <v>0.20953414000000001</v>
      </c>
      <c r="H23" s="181">
        <v>0.20858644888053701</v>
      </c>
      <c r="I23" s="180"/>
      <c r="J23" s="7" t="s">
        <v>918</v>
      </c>
      <c r="M23" s="188"/>
    </row>
    <row r="24" spans="1:15">
      <c r="A24" s="490"/>
      <c r="B24" s="167">
        <v>3</v>
      </c>
      <c r="D24" s="179" t="s">
        <v>323</v>
      </c>
      <c r="E24" s="180">
        <v>0.16844000000000001</v>
      </c>
      <c r="F24" s="180">
        <v>0.16843</v>
      </c>
      <c r="G24" s="180">
        <v>0.17082414000000001</v>
      </c>
      <c r="H24" s="181">
        <v>0.169826448880537</v>
      </c>
      <c r="I24" s="180"/>
      <c r="J24" s="7" t="s">
        <v>918</v>
      </c>
      <c r="M24" s="188"/>
    </row>
    <row r="25" spans="1:15">
      <c r="A25" s="490"/>
      <c r="B25" s="167">
        <v>3</v>
      </c>
      <c r="D25" s="179" t="s">
        <v>324</v>
      </c>
      <c r="E25" s="180">
        <v>0.10274999999999999</v>
      </c>
      <c r="F25" s="180">
        <v>0.10494000000000001</v>
      </c>
      <c r="G25" s="180">
        <v>0.10332</v>
      </c>
      <c r="H25" s="181">
        <v>0.101498857718121</v>
      </c>
      <c r="I25" s="180"/>
      <c r="J25" s="7" t="s">
        <v>918</v>
      </c>
      <c r="M25" s="188"/>
    </row>
    <row r="26" spans="1:15">
      <c r="A26" s="490"/>
      <c r="B26" s="167">
        <v>3</v>
      </c>
      <c r="D26" s="179" t="s">
        <v>325</v>
      </c>
      <c r="E26" s="180">
        <v>0.10698000000000001</v>
      </c>
      <c r="F26" s="180">
        <v>0.10957</v>
      </c>
      <c r="G26" s="180">
        <v>0.10999</v>
      </c>
      <c r="H26" s="181">
        <v>0.10783</v>
      </c>
      <c r="I26" s="180"/>
      <c r="J26" s="7" t="s">
        <v>918</v>
      </c>
      <c r="M26" s="188"/>
      <c r="O26" s="187"/>
    </row>
    <row r="27" spans="1:15">
      <c r="A27" s="490"/>
      <c r="B27" s="167">
        <v>3</v>
      </c>
      <c r="D27" s="179" t="s">
        <v>326</v>
      </c>
      <c r="E27" s="180">
        <v>0.14480000000000001</v>
      </c>
      <c r="F27" s="180">
        <v>0.15151000000000001</v>
      </c>
      <c r="G27" s="180">
        <v>0.15490999999999999</v>
      </c>
      <c r="H27" s="181">
        <v>0.15101000000000001</v>
      </c>
      <c r="I27" s="180"/>
      <c r="J27" s="7" t="s">
        <v>918</v>
      </c>
      <c r="M27" s="188"/>
    </row>
    <row r="28" spans="1:15">
      <c r="A28" s="490"/>
      <c r="B28" s="167">
        <v>3</v>
      </c>
      <c r="D28" s="179" t="s">
        <v>327</v>
      </c>
      <c r="E28" s="180">
        <v>0.11558</v>
      </c>
      <c r="F28" s="180">
        <v>0.11952</v>
      </c>
      <c r="G28" s="180">
        <v>0.12003999999999999</v>
      </c>
      <c r="H28" s="181">
        <v>0.11781</v>
      </c>
      <c r="I28" s="180"/>
      <c r="J28" s="7" t="s">
        <v>918</v>
      </c>
      <c r="M28" s="188"/>
    </row>
    <row r="29" spans="1:15">
      <c r="A29" s="490"/>
      <c r="B29" s="167">
        <v>3</v>
      </c>
      <c r="D29" s="179" t="s">
        <v>328</v>
      </c>
      <c r="E29" s="180">
        <v>5.8599999999999999E-2</v>
      </c>
      <c r="F29" s="180">
        <v>5.568E-2</v>
      </c>
      <c r="G29" s="180">
        <v>5.2549999999999999E-2</v>
      </c>
      <c r="H29" s="181">
        <v>5.4022993288590601E-2</v>
      </c>
      <c r="I29" s="180"/>
      <c r="J29" s="7" t="s">
        <v>918</v>
      </c>
      <c r="M29" s="188"/>
    </row>
    <row r="30" spans="1:15">
      <c r="A30" s="490"/>
      <c r="B30" s="167">
        <v>3</v>
      </c>
      <c r="D30" s="179" t="s">
        <v>329</v>
      </c>
      <c r="E30" s="180">
        <v>9.2509999999999995E-2</v>
      </c>
      <c r="F30" s="180">
        <v>9.0969999999999995E-2</v>
      </c>
      <c r="G30" s="180">
        <v>8.5970000000000005E-2</v>
      </c>
      <c r="H30" s="181">
        <v>8.5007334228187903E-2</v>
      </c>
      <c r="I30" s="180"/>
      <c r="J30" s="7" t="s">
        <v>918</v>
      </c>
      <c r="M30" s="188"/>
    </row>
    <row r="31" spans="1:15">
      <c r="A31" s="490"/>
      <c r="B31" s="167">
        <v>3</v>
      </c>
      <c r="D31" s="179" t="s">
        <v>330</v>
      </c>
      <c r="E31" s="180">
        <v>0.10514999999999999</v>
      </c>
      <c r="F31" s="180">
        <v>0.10492</v>
      </c>
      <c r="G31" s="180">
        <v>0.10148</v>
      </c>
      <c r="H31" s="181">
        <v>0.101584382550336</v>
      </c>
      <c r="I31" s="180"/>
      <c r="J31" s="7" t="s">
        <v>918</v>
      </c>
      <c r="M31" s="188"/>
    </row>
    <row r="32" spans="1:15">
      <c r="A32" s="490"/>
      <c r="B32" s="167">
        <v>3</v>
      </c>
      <c r="D32" s="179" t="s">
        <v>331</v>
      </c>
      <c r="E32" s="180">
        <v>9.7119999999999998E-2</v>
      </c>
      <c r="F32" s="180">
        <v>9.6939999999999998E-2</v>
      </c>
      <c r="G32" s="180">
        <v>9.3490000000000004E-2</v>
      </c>
      <c r="H32" s="181">
        <v>9.3916412080536901E-2</v>
      </c>
      <c r="I32" s="180"/>
      <c r="J32" s="7" t="s">
        <v>918</v>
      </c>
      <c r="M32" s="188"/>
    </row>
    <row r="33" spans="1:13">
      <c r="A33" s="490"/>
      <c r="B33" s="167">
        <v>3</v>
      </c>
      <c r="D33" s="179" t="s">
        <v>332</v>
      </c>
      <c r="E33" s="180">
        <v>8.2769999999999996E-2</v>
      </c>
      <c r="F33" s="180">
        <v>8.3059999999999995E-2</v>
      </c>
      <c r="G33" s="180">
        <v>8.3059999999999995E-2</v>
      </c>
      <c r="H33" s="181">
        <v>8.31851865771812E-2</v>
      </c>
      <c r="I33" s="180"/>
      <c r="J33" s="7" t="s">
        <v>918</v>
      </c>
      <c r="M33" s="188"/>
    </row>
    <row r="34" spans="1:13">
      <c r="A34" s="490"/>
      <c r="B34" s="167">
        <v>3</v>
      </c>
      <c r="D34" s="179" t="s">
        <v>333</v>
      </c>
      <c r="E34" s="180">
        <v>0.10086000000000001</v>
      </c>
      <c r="F34" s="180">
        <v>0.1009</v>
      </c>
      <c r="G34" s="180">
        <v>0.1009</v>
      </c>
      <c r="H34" s="181">
        <v>0.10107835704698</v>
      </c>
      <c r="I34" s="180"/>
      <c r="J34" s="7" t="s">
        <v>918</v>
      </c>
      <c r="M34" s="188"/>
    </row>
    <row r="35" spans="1:13">
      <c r="A35" s="490"/>
      <c r="B35" s="167">
        <v>3</v>
      </c>
      <c r="D35" s="179" t="s">
        <v>334</v>
      </c>
      <c r="E35" s="180">
        <v>0.13236999999999999</v>
      </c>
      <c r="F35" s="180">
        <v>0.13245000000000001</v>
      </c>
      <c r="G35" s="180">
        <v>0.13245000000000001</v>
      </c>
      <c r="H35" s="181">
        <v>0.13251915704698</v>
      </c>
      <c r="I35" s="180"/>
      <c r="J35" s="7" t="s">
        <v>918</v>
      </c>
      <c r="M35" s="188"/>
    </row>
    <row r="36" spans="1:13">
      <c r="A36" s="490"/>
      <c r="B36" s="167">
        <v>3</v>
      </c>
      <c r="D36" s="179" t="s">
        <v>335</v>
      </c>
      <c r="E36" s="180">
        <v>0.11337</v>
      </c>
      <c r="F36" s="180">
        <v>0.11355</v>
      </c>
      <c r="G36" s="180">
        <v>0.11355</v>
      </c>
      <c r="H36" s="181">
        <v>0.11367426442953001</v>
      </c>
      <c r="I36" s="180"/>
      <c r="J36" s="7" t="s">
        <v>918</v>
      </c>
      <c r="M36" s="188"/>
    </row>
    <row r="37" spans="1:13">
      <c r="A37" s="490"/>
      <c r="B37" s="167">
        <v>3</v>
      </c>
      <c r="D37" s="179" t="s">
        <v>336</v>
      </c>
      <c r="E37" s="180">
        <v>0.14549000000000001</v>
      </c>
      <c r="F37" s="180">
        <v>0.14876</v>
      </c>
      <c r="G37" s="180">
        <v>0.14876</v>
      </c>
      <c r="H37" s="181">
        <v>0.20805644888053701</v>
      </c>
      <c r="I37" s="180"/>
      <c r="J37" s="7" t="s">
        <v>918</v>
      </c>
      <c r="M37" s="188"/>
    </row>
    <row r="38" spans="1:13">
      <c r="A38" s="490"/>
      <c r="B38" s="167">
        <v>3</v>
      </c>
      <c r="D38" s="179" t="s">
        <v>337</v>
      </c>
      <c r="E38" s="180">
        <v>0.20793</v>
      </c>
      <c r="F38" s="180">
        <v>0.20416000000000001</v>
      </c>
      <c r="G38" s="180">
        <v>0.20416000000000001</v>
      </c>
      <c r="H38" s="181">
        <v>0.204024668381208</v>
      </c>
      <c r="I38" s="180"/>
      <c r="J38" s="7" t="s">
        <v>918</v>
      </c>
      <c r="M38" s="188"/>
    </row>
    <row r="39" spans="1:13">
      <c r="A39" s="490"/>
      <c r="B39" s="167">
        <v>3</v>
      </c>
      <c r="D39" s="179" t="s">
        <v>338</v>
      </c>
      <c r="E39" s="180">
        <v>0.1195</v>
      </c>
      <c r="F39" s="180">
        <v>0.11774</v>
      </c>
      <c r="G39" s="180">
        <v>0.10778</v>
      </c>
      <c r="H39" s="181">
        <v>0.118362769127517</v>
      </c>
      <c r="I39" s="180"/>
      <c r="J39" s="7" t="s">
        <v>918</v>
      </c>
      <c r="M39" s="188"/>
    </row>
    <row r="40" spans="1:13">
      <c r="A40" s="490"/>
      <c r="B40" s="167">
        <v>3</v>
      </c>
      <c r="D40" s="179" t="s">
        <v>339</v>
      </c>
      <c r="E40" s="180">
        <v>7.8560000000000005E-2</v>
      </c>
      <c r="F40" s="180">
        <v>7.7179999999999999E-2</v>
      </c>
      <c r="G40" s="180">
        <v>7.936E-2</v>
      </c>
      <c r="H40" s="181">
        <v>7.8322508724832193E-2</v>
      </c>
      <c r="I40" s="180"/>
      <c r="J40" s="7" t="s">
        <v>918</v>
      </c>
      <c r="M40" s="188"/>
    </row>
    <row r="41" spans="1:13">
      <c r="A41" s="490"/>
      <c r="B41" s="167">
        <v>3</v>
      </c>
      <c r="D41" s="179" t="s">
        <v>340</v>
      </c>
      <c r="E41" s="180">
        <v>0.10312</v>
      </c>
      <c r="F41" s="180">
        <v>0.10227</v>
      </c>
      <c r="G41" s="180">
        <v>9.6500000000000002E-2</v>
      </c>
      <c r="H41" s="181">
        <v>0.102150394630872</v>
      </c>
      <c r="I41" s="180"/>
      <c r="J41" s="7" t="s">
        <v>918</v>
      </c>
      <c r="M41" s="188"/>
    </row>
    <row r="42" spans="1:13">
      <c r="A42" s="490"/>
      <c r="B42" s="167">
        <v>3</v>
      </c>
      <c r="D42" s="179" t="s">
        <v>341</v>
      </c>
      <c r="E42" s="180">
        <v>2.7320000000000001E-2</v>
      </c>
      <c r="F42" s="180">
        <v>2.6839999999999999E-2</v>
      </c>
      <c r="G42" s="180">
        <v>2.733E-2</v>
      </c>
      <c r="H42" s="181">
        <v>2.7181401342281902E-2</v>
      </c>
      <c r="I42" s="180"/>
      <c r="J42" s="7" t="s">
        <v>918</v>
      </c>
      <c r="M42" s="188"/>
    </row>
    <row r="43" spans="1:13">
      <c r="A43" s="490"/>
      <c r="B43" s="167">
        <v>3</v>
      </c>
      <c r="D43" s="179" t="s">
        <v>342</v>
      </c>
      <c r="E43" s="180">
        <v>3.6940000000000001E-2</v>
      </c>
      <c r="F43" s="180">
        <v>3.5490000000000001E-2</v>
      </c>
      <c r="G43" s="180">
        <v>3.5490000000000001E-2</v>
      </c>
      <c r="H43" s="181">
        <v>3.5462963758389303E-2</v>
      </c>
      <c r="I43" s="180"/>
      <c r="J43" s="7" t="s">
        <v>918</v>
      </c>
      <c r="M43" s="188"/>
    </row>
    <row r="44" spans="1:13">
      <c r="A44" s="490"/>
      <c r="B44" s="167">
        <v>3</v>
      </c>
      <c r="D44" s="179" t="s">
        <v>343</v>
      </c>
      <c r="E44" s="180">
        <v>4.9699999999999996E-3</v>
      </c>
      <c r="F44" s="180">
        <v>4.4600000000000004E-3</v>
      </c>
      <c r="G44" s="180">
        <v>4.4600000000000004E-3</v>
      </c>
      <c r="H44" s="181">
        <v>4.4590778523489897E-3</v>
      </c>
      <c r="I44" s="180"/>
      <c r="J44" s="7" t="s">
        <v>918</v>
      </c>
      <c r="M44" s="188"/>
    </row>
    <row r="45" spans="1:13" ht="22.5" customHeight="1">
      <c r="A45" s="490"/>
      <c r="B45" s="167">
        <v>3</v>
      </c>
      <c r="D45" s="179" t="s">
        <v>344</v>
      </c>
      <c r="E45" s="180">
        <v>2.9909999999999999E-2</v>
      </c>
      <c r="F45" s="180">
        <v>2.861E-2</v>
      </c>
      <c r="G45" s="180">
        <v>2.861E-2</v>
      </c>
      <c r="H45" s="181">
        <v>2.8603267114094E-2</v>
      </c>
      <c r="I45" s="180"/>
      <c r="J45" s="7" t="s">
        <v>918</v>
      </c>
      <c r="M45" s="188"/>
    </row>
    <row r="46" spans="1:13">
      <c r="A46" s="490"/>
      <c r="B46" s="167">
        <v>3</v>
      </c>
      <c r="D46" s="179" t="s">
        <v>345</v>
      </c>
      <c r="E46" s="180">
        <v>2.75E-2</v>
      </c>
      <c r="F46" s="180">
        <v>2.7810000000000001E-2</v>
      </c>
      <c r="G46" s="180">
        <v>2.7810000000000001E-2</v>
      </c>
      <c r="H46" s="181">
        <v>2.7802067114094001E-2</v>
      </c>
      <c r="I46" s="180"/>
      <c r="J46" s="7" t="s">
        <v>918</v>
      </c>
      <c r="M46" s="188"/>
    </row>
    <row r="47" spans="1:13">
      <c r="A47" s="490"/>
      <c r="B47" s="167">
        <v>3</v>
      </c>
      <c r="D47" s="179" t="s">
        <v>346</v>
      </c>
      <c r="E47" s="180">
        <v>0.24429999999999999</v>
      </c>
      <c r="F47" s="180">
        <v>0.27257678523489898</v>
      </c>
      <c r="G47" s="180">
        <v>0.24587000000000001</v>
      </c>
      <c r="H47" s="181">
        <v>0.27257678523489898</v>
      </c>
      <c r="I47" s="180"/>
      <c r="J47" s="7" t="s">
        <v>918</v>
      </c>
      <c r="M47" s="188"/>
    </row>
    <row r="48" spans="1:13">
      <c r="A48" s="490"/>
      <c r="B48" s="167">
        <v>3</v>
      </c>
      <c r="D48" s="179" t="s">
        <v>347</v>
      </c>
      <c r="E48" s="180">
        <v>0.15298</v>
      </c>
      <c r="F48" s="180">
        <v>0.182869354362416</v>
      </c>
      <c r="G48" s="180">
        <v>0.15101999999999999</v>
      </c>
      <c r="H48" s="181">
        <v>0.182869354362416</v>
      </c>
      <c r="I48" s="180"/>
      <c r="J48" s="7" t="s">
        <v>918</v>
      </c>
      <c r="M48" s="188"/>
    </row>
    <row r="49" spans="1:16">
      <c r="A49" s="490"/>
      <c r="B49" s="167">
        <v>3</v>
      </c>
      <c r="D49" s="179" t="s">
        <v>348</v>
      </c>
      <c r="E49" s="180">
        <v>0.15553</v>
      </c>
      <c r="F49" s="180">
        <v>0.18591713959731501</v>
      </c>
      <c r="G49" s="180">
        <v>0.15353</v>
      </c>
      <c r="H49" s="181">
        <v>0.18591713959731501</v>
      </c>
      <c r="I49" s="180"/>
      <c r="J49" s="7" t="s">
        <v>918</v>
      </c>
      <c r="M49" s="188"/>
    </row>
    <row r="50" spans="1:16">
      <c r="A50" s="490"/>
      <c r="B50" s="167">
        <v>3</v>
      </c>
      <c r="D50" s="179" t="s">
        <v>349</v>
      </c>
      <c r="E50" s="180">
        <v>0.22947000000000001</v>
      </c>
      <c r="F50" s="180">
        <v>0.27430287785234903</v>
      </c>
      <c r="G50" s="180">
        <v>0.22652</v>
      </c>
      <c r="H50" s="181">
        <v>0.27430287785234903</v>
      </c>
      <c r="I50" s="180"/>
      <c r="J50" s="7" t="s">
        <v>918</v>
      </c>
      <c r="M50" s="188"/>
    </row>
    <row r="51" spans="1:16">
      <c r="A51" s="490"/>
      <c r="B51" s="167">
        <v>3</v>
      </c>
      <c r="D51" s="179" t="s">
        <v>350</v>
      </c>
      <c r="E51" s="180">
        <v>0.14615</v>
      </c>
      <c r="F51" s="180">
        <v>0.20010828053691301</v>
      </c>
      <c r="G51" s="180">
        <v>0.14787</v>
      </c>
      <c r="H51" s="181">
        <v>0.20010828053691301</v>
      </c>
      <c r="I51" s="180"/>
      <c r="J51" s="7" t="s">
        <v>918</v>
      </c>
      <c r="M51" s="188"/>
    </row>
    <row r="52" spans="1:16">
      <c r="A52" s="490"/>
      <c r="B52" s="167">
        <v>3</v>
      </c>
      <c r="D52" s="179" t="s">
        <v>351</v>
      </c>
      <c r="E52" s="180">
        <v>0.19084999999999999</v>
      </c>
      <c r="F52" s="180">
        <v>0.26128062953020098</v>
      </c>
      <c r="G52" s="180">
        <v>0.19309000000000001</v>
      </c>
      <c r="H52" s="181">
        <v>0.26128062953020098</v>
      </c>
      <c r="I52" s="180"/>
      <c r="J52" s="7" t="s">
        <v>918</v>
      </c>
      <c r="M52" s="188"/>
    </row>
    <row r="53" spans="1:16">
      <c r="A53" s="490"/>
      <c r="B53" s="167">
        <v>3</v>
      </c>
      <c r="D53" s="179" t="s">
        <v>352</v>
      </c>
      <c r="E53" s="180">
        <v>0.42385</v>
      </c>
      <c r="F53" s="180">
        <v>0.58028693020134203</v>
      </c>
      <c r="G53" s="180">
        <v>0.42881999999999998</v>
      </c>
      <c r="H53" s="181">
        <v>0.39044320536912802</v>
      </c>
      <c r="I53" s="180"/>
      <c r="J53" s="7" t="s">
        <v>918</v>
      </c>
      <c r="M53" s="188"/>
      <c r="N53" s="187"/>
      <c r="O53" s="187"/>
      <c r="P53" s="187"/>
    </row>
    <row r="54" spans="1:16">
      <c r="A54" s="490"/>
      <c r="B54" s="167">
        <v>3</v>
      </c>
      <c r="D54" s="179" t="s">
        <v>353</v>
      </c>
      <c r="E54" s="180">
        <v>0.13924520000000001</v>
      </c>
      <c r="F54" s="180">
        <v>0.134643330308725</v>
      </c>
      <c r="G54" s="180">
        <v>0.140625</v>
      </c>
      <c r="H54" s="181">
        <v>0.134643330308725</v>
      </c>
      <c r="I54" s="180"/>
      <c r="J54" s="7" t="s">
        <v>918</v>
      </c>
      <c r="M54" s="188"/>
      <c r="O54" s="187"/>
    </row>
    <row r="55" spans="1:16">
      <c r="A55" s="490"/>
      <c r="B55" s="167">
        <v>3</v>
      </c>
      <c r="D55" s="179" t="s">
        <v>354</v>
      </c>
      <c r="E55" s="180">
        <v>0.18181</v>
      </c>
      <c r="F55" s="180">
        <v>0.175803783892617</v>
      </c>
      <c r="G55" s="180">
        <v>0.18362000000000001</v>
      </c>
      <c r="H55" s="181">
        <v>0.175803783892617</v>
      </c>
      <c r="I55" s="180"/>
      <c r="J55" s="7" t="s">
        <v>918</v>
      </c>
      <c r="M55" s="188"/>
      <c r="O55" s="187"/>
    </row>
    <row r="56" spans="1:16" ht="18" thickBot="1">
      <c r="A56" s="494"/>
      <c r="B56" s="171">
        <v>3</v>
      </c>
      <c r="C56" s="189"/>
      <c r="D56" s="183" t="s">
        <v>355</v>
      </c>
      <c r="E56" s="184">
        <v>0.40378999999999998</v>
      </c>
      <c r="F56" s="184">
        <v>0.39044320536912802</v>
      </c>
      <c r="G56" s="184">
        <v>0.40781000000000001</v>
      </c>
      <c r="H56" s="185">
        <v>0.39044320536912802</v>
      </c>
      <c r="I56" s="180"/>
      <c r="J56" s="7" t="s">
        <v>918</v>
      </c>
      <c r="M56" s="188"/>
      <c r="O56" s="187"/>
    </row>
    <row r="57" spans="1:16">
      <c r="A57" s="490" t="s">
        <v>839</v>
      </c>
      <c r="B57" s="167">
        <v>3</v>
      </c>
      <c r="D57" s="179" t="s">
        <v>357</v>
      </c>
      <c r="E57" s="180">
        <v>0.24709999999999999</v>
      </c>
      <c r="F57" s="180">
        <v>0.24116000000000001</v>
      </c>
      <c r="G57" s="180">
        <v>0.23155999999999999</v>
      </c>
      <c r="H57" s="178">
        <v>0.23128402684563801</v>
      </c>
      <c r="I57" s="180"/>
      <c r="J57" s="7" t="s">
        <v>918</v>
      </c>
      <c r="M57" s="188"/>
      <c r="O57" s="187"/>
    </row>
    <row r="58" spans="1:16">
      <c r="A58" s="490"/>
      <c r="B58" s="167">
        <v>3</v>
      </c>
      <c r="D58" s="179" t="s">
        <v>358</v>
      </c>
      <c r="E58" s="180">
        <v>0.21962000000000001</v>
      </c>
      <c r="F58" s="180">
        <v>0.21046999999999999</v>
      </c>
      <c r="G58" s="180">
        <v>0.21332000000000001</v>
      </c>
      <c r="H58" s="181">
        <v>0.20132453825503399</v>
      </c>
      <c r="I58" s="180"/>
      <c r="J58" s="7" t="s">
        <v>918</v>
      </c>
      <c r="M58" s="188"/>
      <c r="O58" s="187"/>
    </row>
    <row r="59" spans="1:16">
      <c r="A59" s="490"/>
      <c r="B59" s="167">
        <v>3</v>
      </c>
      <c r="D59" s="179" t="s">
        <v>359</v>
      </c>
      <c r="E59" s="180">
        <v>0.86539999999999995</v>
      </c>
      <c r="F59" s="180">
        <v>0.86407</v>
      </c>
      <c r="G59" s="180">
        <v>0.89061000000000001</v>
      </c>
      <c r="H59" s="181">
        <v>0.87204847785234896</v>
      </c>
      <c r="I59" s="180"/>
      <c r="J59" s="7" t="s">
        <v>918</v>
      </c>
      <c r="M59" s="188"/>
      <c r="O59" s="187"/>
    </row>
    <row r="60" spans="1:16">
      <c r="A60" s="490"/>
      <c r="B60" s="167">
        <v>3</v>
      </c>
      <c r="D60" s="179" t="s">
        <v>360</v>
      </c>
      <c r="E60" s="180">
        <v>1.0142</v>
      </c>
      <c r="F60" s="180">
        <v>1.0119199999999999</v>
      </c>
      <c r="G60" s="180">
        <v>1.0420799999999999</v>
      </c>
      <c r="H60" s="181">
        <v>1.0209784778523501</v>
      </c>
      <c r="I60" s="180"/>
      <c r="J60" s="7" t="s">
        <v>918</v>
      </c>
      <c r="M60" s="188"/>
      <c r="O60" s="187"/>
    </row>
    <row r="61" spans="1:16">
      <c r="A61" s="490"/>
      <c r="B61" s="167">
        <v>3</v>
      </c>
      <c r="D61" s="179" t="s">
        <v>361</v>
      </c>
      <c r="E61" s="180">
        <v>2.52129</v>
      </c>
      <c r="F61" s="180">
        <v>2.3765000000000001</v>
      </c>
      <c r="G61" s="180">
        <v>2.3765000000000001</v>
      </c>
      <c r="H61" s="181">
        <v>0.87204847785234896</v>
      </c>
      <c r="I61" s="180"/>
      <c r="J61" s="7" t="s">
        <v>918</v>
      </c>
      <c r="M61" s="188"/>
      <c r="O61" s="187"/>
    </row>
    <row r="62" spans="1:16">
      <c r="A62" s="490"/>
      <c r="B62" s="167">
        <v>3</v>
      </c>
      <c r="D62" s="179" t="s">
        <v>362</v>
      </c>
      <c r="E62" s="180">
        <v>1.1680999999999999</v>
      </c>
      <c r="F62" s="180">
        <v>1.2171700000000001</v>
      </c>
      <c r="G62" s="180">
        <v>1.2171700000000001</v>
      </c>
      <c r="H62" s="181">
        <v>0.98468517852349002</v>
      </c>
      <c r="I62" s="180"/>
      <c r="J62" s="7" t="s">
        <v>918</v>
      </c>
      <c r="M62" s="188"/>
      <c r="O62" s="187"/>
    </row>
    <row r="63" spans="1:16">
      <c r="A63" s="490"/>
      <c r="B63" s="167">
        <v>3</v>
      </c>
      <c r="D63" s="179" t="s">
        <v>363</v>
      </c>
      <c r="E63" s="180">
        <v>0.59943000000000002</v>
      </c>
      <c r="F63" s="180">
        <v>0.53866999999999998</v>
      </c>
      <c r="G63" s="180">
        <v>0.53866999999999998</v>
      </c>
      <c r="H63" s="181">
        <v>0.648741604026846</v>
      </c>
      <c r="I63" s="180"/>
      <c r="J63" s="7" t="s">
        <v>918</v>
      </c>
      <c r="M63" s="188"/>
      <c r="O63" s="187"/>
    </row>
    <row r="64" spans="1:16">
      <c r="A64" s="490"/>
      <c r="B64" s="167">
        <v>3</v>
      </c>
      <c r="D64" s="179" t="s">
        <v>364</v>
      </c>
      <c r="E64" s="180">
        <v>0.59943000000000002</v>
      </c>
      <c r="F64" s="180">
        <v>0.53866999999999998</v>
      </c>
      <c r="G64" s="180">
        <v>0.53866999999999998</v>
      </c>
      <c r="H64" s="181">
        <v>0.648741604026846</v>
      </c>
      <c r="I64" s="180"/>
      <c r="J64" s="7" t="s">
        <v>918</v>
      </c>
      <c r="M64" s="188"/>
      <c r="O64" s="187"/>
    </row>
    <row r="65" spans="1:15">
      <c r="A65" s="490"/>
      <c r="B65" s="167">
        <v>3</v>
      </c>
      <c r="D65" s="179" t="s">
        <v>365</v>
      </c>
      <c r="E65" s="180">
        <v>2.5559999999999999E-2</v>
      </c>
      <c r="F65" s="180">
        <v>2.7820000000000001E-2</v>
      </c>
      <c r="G65" s="180">
        <v>2.7820000000000001E-2</v>
      </c>
      <c r="H65" s="181">
        <v>2.7788071140939601E-2</v>
      </c>
      <c r="I65" s="180"/>
      <c r="J65" s="7" t="s">
        <v>918</v>
      </c>
      <c r="M65" s="188"/>
      <c r="O65" s="187"/>
    </row>
    <row r="66" spans="1:15">
      <c r="A66" s="490"/>
      <c r="B66" s="167">
        <v>3</v>
      </c>
      <c r="D66" s="179" t="s">
        <v>366</v>
      </c>
      <c r="E66" s="180">
        <v>3.539E-3</v>
      </c>
      <c r="F66" s="180">
        <v>3.539E-3</v>
      </c>
      <c r="G66" s="180">
        <v>3.539E-3</v>
      </c>
      <c r="H66" s="181">
        <v>3.53380456375839E-3</v>
      </c>
      <c r="I66" s="180"/>
      <c r="J66" s="7" t="s">
        <v>918</v>
      </c>
      <c r="M66" s="188"/>
      <c r="O66" s="187"/>
    </row>
    <row r="67" spans="1:15">
      <c r="A67" s="490"/>
      <c r="B67" s="167">
        <v>3</v>
      </c>
      <c r="D67" s="179" t="s">
        <v>367</v>
      </c>
      <c r="E67" s="180">
        <v>1.3232000000000001E-2</v>
      </c>
      <c r="F67" s="180">
        <v>1.3232000000000001E-2</v>
      </c>
      <c r="G67" s="180">
        <v>1.3232000000000001E-2</v>
      </c>
      <c r="H67" s="181">
        <v>1.3212768590603999E-2</v>
      </c>
      <c r="I67" s="180"/>
      <c r="J67" s="7" t="s">
        <v>918</v>
      </c>
      <c r="M67" s="188"/>
      <c r="O67" s="187"/>
    </row>
    <row r="68" spans="1:15">
      <c r="A68" s="490"/>
      <c r="B68" s="167">
        <v>3</v>
      </c>
      <c r="D68" s="179" t="s">
        <v>368</v>
      </c>
      <c r="E68" s="180">
        <v>1.6142E-2</v>
      </c>
      <c r="F68" s="180">
        <v>1.6142E-2</v>
      </c>
      <c r="G68" s="180">
        <v>1.6142E-2</v>
      </c>
      <c r="H68" s="181">
        <v>1.3212768590603999E-2</v>
      </c>
      <c r="I68" s="180"/>
      <c r="J68" s="7" t="s">
        <v>918</v>
      </c>
      <c r="M68" s="188"/>
      <c r="O68" s="187"/>
    </row>
    <row r="69" spans="1:15">
      <c r="A69" s="490"/>
      <c r="B69" s="167">
        <v>3</v>
      </c>
      <c r="D69" s="179" t="s">
        <v>369</v>
      </c>
      <c r="E69" s="180">
        <v>3.8580999999999997E-2</v>
      </c>
      <c r="F69" s="180">
        <v>3.8579000000000002E-2</v>
      </c>
      <c r="G69" s="180">
        <v>3.8579000000000002E-2</v>
      </c>
      <c r="H69" s="181">
        <v>3.8522957583892597E-2</v>
      </c>
      <c r="I69" s="180"/>
      <c r="J69" s="7" t="s">
        <v>918</v>
      </c>
      <c r="M69" s="188"/>
      <c r="O69" s="187"/>
    </row>
    <row r="70" spans="1:15" ht="18" thickBot="1">
      <c r="A70" s="490"/>
      <c r="B70" s="167">
        <v>3</v>
      </c>
      <c r="D70" s="179" t="s">
        <v>370</v>
      </c>
      <c r="E70" s="180">
        <v>1.308E-2</v>
      </c>
      <c r="F70" s="180">
        <v>1.308E-2</v>
      </c>
      <c r="G70" s="180">
        <v>1.308E-2</v>
      </c>
      <c r="H70" s="185">
        <v>1.30609900671141E-2</v>
      </c>
      <c r="I70" s="180"/>
      <c r="J70" s="7" t="s">
        <v>918</v>
      </c>
      <c r="M70" s="188"/>
      <c r="O70" s="187"/>
    </row>
    <row r="71" spans="1:15">
      <c r="A71" s="491" t="s">
        <v>919</v>
      </c>
      <c r="B71" s="162">
        <v>3</v>
      </c>
      <c r="C71" s="186"/>
      <c r="D71" s="176" t="s">
        <v>316</v>
      </c>
      <c r="E71" s="177">
        <v>0.14835999999999999</v>
      </c>
      <c r="F71" s="177">
        <v>0.14946000000000001</v>
      </c>
      <c r="G71" s="177">
        <v>0.14652000000000001</v>
      </c>
      <c r="H71" s="178">
        <v>0.140798534228188</v>
      </c>
      <c r="I71" s="180"/>
      <c r="J71" s="7" t="s">
        <v>918</v>
      </c>
      <c r="M71" s="188"/>
    </row>
    <row r="72" spans="1:15">
      <c r="A72" s="492"/>
      <c r="B72" s="167">
        <v>3</v>
      </c>
      <c r="D72" s="179" t="s">
        <v>317</v>
      </c>
      <c r="E72" s="180">
        <v>0.18659000000000001</v>
      </c>
      <c r="F72" s="180">
        <v>0.18784999999999999</v>
      </c>
      <c r="G72" s="180">
        <v>0.1847</v>
      </c>
      <c r="H72" s="181">
        <v>0.17818853422818801</v>
      </c>
      <c r="I72" s="180"/>
      <c r="J72" s="7" t="s">
        <v>918</v>
      </c>
      <c r="M72" s="188"/>
    </row>
    <row r="73" spans="1:15">
      <c r="A73" s="492"/>
      <c r="B73" s="167">
        <v>3</v>
      </c>
      <c r="D73" s="179" t="s">
        <v>318</v>
      </c>
      <c r="E73" s="180">
        <v>0.27806999999999998</v>
      </c>
      <c r="F73" s="180">
        <v>0.27909</v>
      </c>
      <c r="G73" s="180">
        <v>0.27639000000000002</v>
      </c>
      <c r="H73" s="181">
        <v>0.272238534228188</v>
      </c>
      <c r="I73" s="180"/>
      <c r="J73" s="7" t="s">
        <v>918</v>
      </c>
      <c r="M73" s="188"/>
    </row>
    <row r="74" spans="1:15">
      <c r="A74" s="492"/>
      <c r="B74" s="167">
        <v>3</v>
      </c>
      <c r="D74" s="179" t="s">
        <v>319</v>
      </c>
      <c r="E74" s="180">
        <v>0.17430000000000001</v>
      </c>
      <c r="F74" s="180">
        <v>0.17430999999999999</v>
      </c>
      <c r="G74" s="180">
        <v>0.17047999999999999</v>
      </c>
      <c r="H74" s="181">
        <v>0.16390853422818799</v>
      </c>
      <c r="I74" s="180"/>
      <c r="J74" s="7" t="s">
        <v>918</v>
      </c>
      <c r="M74" s="188"/>
    </row>
    <row r="75" spans="1:15">
      <c r="A75" s="492"/>
      <c r="B75" s="167">
        <v>3</v>
      </c>
      <c r="D75" s="179" t="s">
        <v>320</v>
      </c>
      <c r="E75" s="180">
        <v>0.13721</v>
      </c>
      <c r="F75" s="180">
        <v>0.13758000000000001</v>
      </c>
      <c r="G75" s="180">
        <v>0.13989414</v>
      </c>
      <c r="H75" s="181">
        <v>0.139306448880537</v>
      </c>
      <c r="I75" s="180"/>
      <c r="J75" s="7" t="s">
        <v>918</v>
      </c>
      <c r="M75" s="188"/>
    </row>
    <row r="76" spans="1:15">
      <c r="A76" s="492"/>
      <c r="B76" s="167">
        <v>3</v>
      </c>
      <c r="D76" s="179" t="s">
        <v>321</v>
      </c>
      <c r="E76" s="180">
        <v>0.16636999999999999</v>
      </c>
      <c r="F76" s="180">
        <v>0.16496</v>
      </c>
      <c r="G76" s="180">
        <v>0.16800414</v>
      </c>
      <c r="H76" s="181">
        <v>0.16715644888053699</v>
      </c>
      <c r="I76" s="180"/>
      <c r="J76" s="7" t="s">
        <v>918</v>
      </c>
      <c r="M76" s="188"/>
    </row>
    <row r="77" spans="1:15">
      <c r="A77" s="492"/>
      <c r="B77" s="167">
        <v>3</v>
      </c>
      <c r="D77" s="179" t="s">
        <v>322</v>
      </c>
      <c r="E77" s="180">
        <v>0.20419000000000001</v>
      </c>
      <c r="F77" s="180">
        <v>0.20721000000000001</v>
      </c>
      <c r="G77" s="180">
        <v>0.20953414000000001</v>
      </c>
      <c r="H77" s="181">
        <v>0.20858644888053701</v>
      </c>
      <c r="I77" s="180"/>
      <c r="J77" s="7" t="s">
        <v>918</v>
      </c>
      <c r="M77" s="188"/>
    </row>
    <row r="78" spans="1:15">
      <c r="A78" s="492"/>
      <c r="B78" s="167">
        <v>3</v>
      </c>
      <c r="D78" s="179" t="s">
        <v>323</v>
      </c>
      <c r="E78" s="180">
        <v>0.16844000000000001</v>
      </c>
      <c r="F78" s="180">
        <v>0.16843</v>
      </c>
      <c r="G78" s="180">
        <v>0.17082414000000001</v>
      </c>
      <c r="H78" s="181">
        <v>0.169826448880537</v>
      </c>
      <c r="I78" s="180"/>
      <c r="J78" s="7" t="s">
        <v>918</v>
      </c>
      <c r="M78" s="188"/>
    </row>
    <row r="79" spans="1:15">
      <c r="A79" s="492"/>
      <c r="B79" s="167">
        <v>3</v>
      </c>
      <c r="D79" s="179" t="s">
        <v>324</v>
      </c>
      <c r="E79" s="180">
        <v>0.10274999999999999</v>
      </c>
      <c r="F79" s="180">
        <v>0.10494000000000001</v>
      </c>
      <c r="G79" s="180">
        <v>0.10332</v>
      </c>
      <c r="H79" s="181">
        <v>0.101498857718121</v>
      </c>
      <c r="I79" s="180"/>
      <c r="J79" s="7" t="s">
        <v>918</v>
      </c>
      <c r="M79" s="188"/>
    </row>
    <row r="80" spans="1:15">
      <c r="A80" s="492"/>
      <c r="B80" s="167">
        <v>3</v>
      </c>
      <c r="D80" s="179" t="s">
        <v>325</v>
      </c>
      <c r="E80" s="180">
        <v>0.10698000000000001</v>
      </c>
      <c r="F80" s="180">
        <v>0.10957</v>
      </c>
      <c r="G80" s="180">
        <v>0.10999</v>
      </c>
      <c r="H80" s="181">
        <v>0.10783</v>
      </c>
      <c r="I80" s="180"/>
      <c r="J80" s="7" t="s">
        <v>918</v>
      </c>
      <c r="M80" s="188"/>
    </row>
    <row r="81" spans="1:13">
      <c r="A81" s="492"/>
      <c r="B81" s="167">
        <v>3</v>
      </c>
      <c r="D81" s="179" t="s">
        <v>326</v>
      </c>
      <c r="E81" s="180">
        <v>0.14480000000000001</v>
      </c>
      <c r="F81" s="180">
        <v>0.15151000000000001</v>
      </c>
      <c r="G81" s="180">
        <v>0.15490999999999999</v>
      </c>
      <c r="H81" s="181">
        <v>0.15101000000000001</v>
      </c>
      <c r="I81" s="180"/>
      <c r="J81" s="7" t="s">
        <v>918</v>
      </c>
      <c r="M81" s="188"/>
    </row>
    <row r="82" spans="1:13">
      <c r="A82" s="492"/>
      <c r="B82" s="167">
        <v>3</v>
      </c>
      <c r="D82" s="179" t="s">
        <v>327</v>
      </c>
      <c r="E82" s="180">
        <v>0.11558</v>
      </c>
      <c r="F82" s="180">
        <v>0.11952</v>
      </c>
      <c r="G82" s="180">
        <v>0.12003999999999999</v>
      </c>
      <c r="H82" s="181">
        <v>0.11781</v>
      </c>
      <c r="I82" s="180"/>
      <c r="J82" s="7" t="s">
        <v>918</v>
      </c>
      <c r="M82" s="188"/>
    </row>
    <row r="83" spans="1:13">
      <c r="A83" s="492"/>
      <c r="B83" s="167">
        <v>3</v>
      </c>
      <c r="D83" s="179" t="s">
        <v>328</v>
      </c>
      <c r="E83" s="180">
        <v>5.8599999999999999E-2</v>
      </c>
      <c r="F83" s="180">
        <v>5.568E-2</v>
      </c>
      <c r="G83" s="180">
        <v>5.2549999999999999E-2</v>
      </c>
      <c r="H83" s="181">
        <v>5.4022993288590601E-2</v>
      </c>
      <c r="I83" s="180"/>
      <c r="J83" s="7" t="s">
        <v>918</v>
      </c>
      <c r="M83" s="188"/>
    </row>
    <row r="84" spans="1:13">
      <c r="A84" s="492"/>
      <c r="B84" s="167">
        <v>3</v>
      </c>
      <c r="D84" s="179" t="s">
        <v>329</v>
      </c>
      <c r="E84" s="180">
        <v>9.2509999999999995E-2</v>
      </c>
      <c r="F84" s="180">
        <v>9.0969999999999995E-2</v>
      </c>
      <c r="G84" s="180">
        <v>8.5970000000000005E-2</v>
      </c>
      <c r="H84" s="181">
        <v>8.5007334228187903E-2</v>
      </c>
      <c r="I84" s="180"/>
      <c r="J84" s="7" t="s">
        <v>918</v>
      </c>
      <c r="M84" s="188"/>
    </row>
    <row r="85" spans="1:13">
      <c r="A85" s="492"/>
      <c r="B85" s="167">
        <v>3</v>
      </c>
      <c r="D85" s="179" t="s">
        <v>330</v>
      </c>
      <c r="E85" s="180">
        <v>0.10514999999999999</v>
      </c>
      <c r="F85" s="180">
        <v>0.10492</v>
      </c>
      <c r="G85" s="180">
        <v>0.10148</v>
      </c>
      <c r="H85" s="181">
        <v>0.101584382550336</v>
      </c>
      <c r="I85" s="180"/>
      <c r="J85" s="7" t="s">
        <v>918</v>
      </c>
      <c r="M85" s="188"/>
    </row>
    <row r="86" spans="1:13">
      <c r="A86" s="492"/>
      <c r="B86" s="167">
        <v>3</v>
      </c>
      <c r="D86" s="179" t="s">
        <v>331</v>
      </c>
      <c r="E86" s="180">
        <v>9.7119999999999998E-2</v>
      </c>
      <c r="F86" s="180">
        <v>9.6939999999999998E-2</v>
      </c>
      <c r="G86" s="180">
        <v>9.3490000000000004E-2</v>
      </c>
      <c r="H86" s="181">
        <v>9.3916412080536901E-2</v>
      </c>
      <c r="I86" s="180"/>
      <c r="J86" s="7" t="s">
        <v>918</v>
      </c>
      <c r="M86" s="188"/>
    </row>
    <row r="87" spans="1:13">
      <c r="A87" s="492"/>
      <c r="B87" s="167">
        <v>3</v>
      </c>
      <c r="D87" s="179" t="s">
        <v>332</v>
      </c>
      <c r="E87" s="180">
        <v>8.2769999999999996E-2</v>
      </c>
      <c r="F87" s="180">
        <v>8.3059999999999995E-2</v>
      </c>
      <c r="G87" s="180">
        <v>8.3059999999999995E-2</v>
      </c>
      <c r="H87" s="181">
        <v>8.31851865771812E-2</v>
      </c>
      <c r="I87" s="180"/>
      <c r="J87" s="7" t="s">
        <v>918</v>
      </c>
      <c r="M87" s="188"/>
    </row>
    <row r="88" spans="1:13">
      <c r="A88" s="492"/>
      <c r="B88" s="167">
        <v>3</v>
      </c>
      <c r="D88" s="179" t="s">
        <v>333</v>
      </c>
      <c r="E88" s="180">
        <v>0.10086000000000001</v>
      </c>
      <c r="F88" s="180">
        <v>0.1009</v>
      </c>
      <c r="G88" s="180">
        <v>0.1009</v>
      </c>
      <c r="H88" s="181">
        <v>0.10107835704698</v>
      </c>
      <c r="I88" s="180"/>
      <c r="J88" s="7" t="s">
        <v>918</v>
      </c>
      <c r="M88" s="188"/>
    </row>
    <row r="89" spans="1:13">
      <c r="A89" s="492"/>
      <c r="B89" s="167">
        <v>3</v>
      </c>
      <c r="D89" s="179" t="s">
        <v>334</v>
      </c>
      <c r="E89" s="180">
        <v>0.13236999999999999</v>
      </c>
      <c r="F89" s="180">
        <v>0.13245000000000001</v>
      </c>
      <c r="G89" s="180">
        <v>0.13245000000000001</v>
      </c>
      <c r="H89" s="181">
        <v>0.13251915704698</v>
      </c>
      <c r="I89" s="180"/>
      <c r="J89" s="7" t="s">
        <v>918</v>
      </c>
      <c r="M89" s="188"/>
    </row>
    <row r="90" spans="1:13">
      <c r="A90" s="492"/>
      <c r="B90" s="167">
        <v>3</v>
      </c>
      <c r="D90" s="179" t="s">
        <v>335</v>
      </c>
      <c r="E90" s="180">
        <v>0.11337</v>
      </c>
      <c r="F90" s="180">
        <v>0.11355</v>
      </c>
      <c r="G90" s="180">
        <v>0.11355</v>
      </c>
      <c r="H90" s="181">
        <v>0.11367426442953001</v>
      </c>
      <c r="I90" s="180"/>
      <c r="J90" s="7" t="s">
        <v>918</v>
      </c>
      <c r="M90" s="188"/>
    </row>
    <row r="91" spans="1:13">
      <c r="A91" s="492"/>
      <c r="B91" s="167">
        <v>3</v>
      </c>
      <c r="D91" s="179" t="s">
        <v>336</v>
      </c>
      <c r="E91" s="180">
        <v>0.14549000000000001</v>
      </c>
      <c r="F91" s="180">
        <v>0.14876</v>
      </c>
      <c r="G91" s="180">
        <v>0.14876</v>
      </c>
      <c r="H91" s="181">
        <v>0.20805644888053701</v>
      </c>
      <c r="I91" s="180"/>
      <c r="J91" s="7" t="s">
        <v>918</v>
      </c>
      <c r="M91" s="188"/>
    </row>
    <row r="92" spans="1:13">
      <c r="A92" s="492"/>
      <c r="B92" s="167">
        <v>3</v>
      </c>
      <c r="D92" s="179" t="s">
        <v>337</v>
      </c>
      <c r="E92" s="180">
        <v>0.20793</v>
      </c>
      <c r="F92" s="180">
        <v>0.20416000000000001</v>
      </c>
      <c r="G92" s="180">
        <v>0.20416000000000001</v>
      </c>
      <c r="H92" s="181">
        <v>0.204024668381208</v>
      </c>
      <c r="I92" s="180"/>
      <c r="J92" s="7" t="s">
        <v>918</v>
      </c>
      <c r="M92" s="188"/>
    </row>
    <row r="93" spans="1:13">
      <c r="A93" s="492"/>
      <c r="B93" s="167">
        <v>3</v>
      </c>
      <c r="D93" s="179" t="s">
        <v>338</v>
      </c>
      <c r="E93" s="180">
        <v>0.1195</v>
      </c>
      <c r="F93" s="180">
        <v>0.11774</v>
      </c>
      <c r="G93" s="180">
        <v>0.10778</v>
      </c>
      <c r="H93" s="181">
        <v>0.118362769127517</v>
      </c>
      <c r="I93" s="180"/>
      <c r="J93" s="7" t="s">
        <v>918</v>
      </c>
      <c r="M93" s="188"/>
    </row>
    <row r="94" spans="1:13">
      <c r="A94" s="492"/>
      <c r="B94" s="167">
        <v>3</v>
      </c>
      <c r="D94" s="179" t="s">
        <v>339</v>
      </c>
      <c r="E94" s="180">
        <v>7.8560000000000005E-2</v>
      </c>
      <c r="F94" s="180">
        <v>7.7179999999999999E-2</v>
      </c>
      <c r="G94" s="180">
        <v>7.936E-2</v>
      </c>
      <c r="H94" s="181">
        <v>7.8322508724832193E-2</v>
      </c>
      <c r="I94" s="180"/>
      <c r="J94" s="7" t="s">
        <v>918</v>
      </c>
      <c r="M94" s="188"/>
    </row>
    <row r="95" spans="1:13">
      <c r="A95" s="492"/>
      <c r="B95" s="167">
        <v>3</v>
      </c>
      <c r="D95" s="179" t="s">
        <v>340</v>
      </c>
      <c r="E95" s="180">
        <v>0.10312</v>
      </c>
      <c r="F95" s="180">
        <v>0.10227</v>
      </c>
      <c r="G95" s="180">
        <v>9.6500000000000002E-2</v>
      </c>
      <c r="H95" s="181">
        <v>0.102150394630872</v>
      </c>
      <c r="I95" s="180"/>
      <c r="J95" s="7" t="s">
        <v>918</v>
      </c>
      <c r="M95" s="188"/>
    </row>
    <row r="96" spans="1:13">
      <c r="A96" s="492"/>
      <c r="B96" s="167">
        <v>3</v>
      </c>
      <c r="D96" s="179" t="s">
        <v>341</v>
      </c>
      <c r="E96" s="180">
        <v>2.7320000000000001E-2</v>
      </c>
      <c r="F96" s="180">
        <v>2.6839999999999999E-2</v>
      </c>
      <c r="G96" s="180">
        <v>2.733E-2</v>
      </c>
      <c r="H96" s="181">
        <v>2.7181401342281902E-2</v>
      </c>
      <c r="I96" s="180"/>
      <c r="J96" s="7" t="s">
        <v>918</v>
      </c>
      <c r="M96" s="188"/>
    </row>
    <row r="97" spans="1:16">
      <c r="A97" s="492"/>
      <c r="B97" s="167">
        <v>3</v>
      </c>
      <c r="D97" s="179" t="s">
        <v>342</v>
      </c>
      <c r="E97" s="180">
        <v>3.6940000000000001E-2</v>
      </c>
      <c r="F97" s="180">
        <v>3.5490000000000001E-2</v>
      </c>
      <c r="G97" s="180">
        <v>3.5490000000000001E-2</v>
      </c>
      <c r="H97" s="181">
        <v>3.5462963758389303E-2</v>
      </c>
      <c r="I97" s="180"/>
      <c r="J97" s="7" t="s">
        <v>918</v>
      </c>
      <c r="M97" s="188"/>
    </row>
    <row r="98" spans="1:16">
      <c r="A98" s="492"/>
      <c r="B98" s="167">
        <v>3</v>
      </c>
      <c r="C98" s="190"/>
      <c r="D98" s="179" t="s">
        <v>343</v>
      </c>
      <c r="E98" s="180">
        <v>4.9699999999999996E-3</v>
      </c>
      <c r="F98" s="180">
        <v>4.4600000000000004E-3</v>
      </c>
      <c r="G98" s="180">
        <v>4.4600000000000004E-3</v>
      </c>
      <c r="H98" s="181">
        <v>4.4590778523489897E-3</v>
      </c>
      <c r="I98" s="180"/>
      <c r="J98" s="7" t="s">
        <v>918</v>
      </c>
      <c r="M98" s="188"/>
    </row>
    <row r="99" spans="1:16" ht="17" customHeight="1">
      <c r="A99" s="492"/>
      <c r="B99" s="167">
        <v>3</v>
      </c>
      <c r="C99" s="190"/>
      <c r="D99" s="179" t="s">
        <v>344</v>
      </c>
      <c r="E99" s="180">
        <v>2.9909999999999999E-2</v>
      </c>
      <c r="F99" s="180">
        <v>2.861E-2</v>
      </c>
      <c r="G99" s="180">
        <v>2.861E-2</v>
      </c>
      <c r="H99" s="181">
        <v>2.8603267114094E-2</v>
      </c>
      <c r="I99" s="180"/>
      <c r="J99" s="7" t="s">
        <v>918</v>
      </c>
      <c r="M99" s="188"/>
    </row>
    <row r="100" spans="1:16">
      <c r="A100" s="492"/>
      <c r="B100" s="167">
        <v>3</v>
      </c>
      <c r="C100" s="190"/>
      <c r="D100" s="179" t="s">
        <v>345</v>
      </c>
      <c r="E100" s="180">
        <v>2.75E-2</v>
      </c>
      <c r="F100" s="180">
        <v>2.7810000000000001E-2</v>
      </c>
      <c r="G100" s="180">
        <v>2.7810000000000001E-2</v>
      </c>
      <c r="H100" s="181">
        <v>2.7802067114094001E-2</v>
      </c>
      <c r="I100" s="180"/>
      <c r="J100" s="7" t="s">
        <v>918</v>
      </c>
      <c r="M100" s="188"/>
    </row>
    <row r="101" spans="1:16">
      <c r="A101" s="492"/>
      <c r="B101" s="167">
        <v>3</v>
      </c>
      <c r="C101" s="190"/>
      <c r="D101" s="179" t="s">
        <v>346</v>
      </c>
      <c r="E101" s="180">
        <v>0.24429999999999999</v>
      </c>
      <c r="F101" s="180">
        <v>0.27257678523489898</v>
      </c>
      <c r="G101" s="180">
        <v>0.24587000000000001</v>
      </c>
      <c r="H101" s="181">
        <v>0.27257678523489898</v>
      </c>
      <c r="I101" s="180"/>
      <c r="J101" s="7" t="s">
        <v>918</v>
      </c>
      <c r="M101" s="188"/>
    </row>
    <row r="102" spans="1:16">
      <c r="A102" s="492"/>
      <c r="B102" s="167">
        <v>3</v>
      </c>
      <c r="C102" s="190"/>
      <c r="D102" s="179" t="s">
        <v>347</v>
      </c>
      <c r="E102" s="180">
        <v>0.15298</v>
      </c>
      <c r="F102" s="180">
        <v>0.182869354362416</v>
      </c>
      <c r="G102" s="180">
        <v>0.15101999999999999</v>
      </c>
      <c r="H102" s="181">
        <v>0.182869354362416</v>
      </c>
      <c r="I102" s="180"/>
      <c r="J102" s="7" t="s">
        <v>918</v>
      </c>
      <c r="M102" s="188"/>
    </row>
    <row r="103" spans="1:16">
      <c r="A103" s="492"/>
      <c r="B103" s="167">
        <v>3</v>
      </c>
      <c r="C103" s="190"/>
      <c r="D103" s="179" t="s">
        <v>348</v>
      </c>
      <c r="E103" s="180">
        <v>0.15553</v>
      </c>
      <c r="F103" s="180">
        <v>0.18591713959731501</v>
      </c>
      <c r="G103" s="180">
        <v>0.15353</v>
      </c>
      <c r="H103" s="181">
        <v>0.18591713959731501</v>
      </c>
      <c r="I103" s="180"/>
      <c r="J103" s="7" t="s">
        <v>918</v>
      </c>
      <c r="M103" s="188"/>
    </row>
    <row r="104" spans="1:16">
      <c r="A104" s="492"/>
      <c r="B104" s="167">
        <v>3</v>
      </c>
      <c r="C104" s="191"/>
      <c r="D104" s="179" t="s">
        <v>349</v>
      </c>
      <c r="E104" s="180">
        <v>0.22947000000000001</v>
      </c>
      <c r="F104" s="180">
        <v>0.27430287785234903</v>
      </c>
      <c r="G104" s="180">
        <v>0.22652</v>
      </c>
      <c r="H104" s="181">
        <v>0.27430287785234903</v>
      </c>
      <c r="I104" s="180"/>
      <c r="J104" s="7" t="s">
        <v>918</v>
      </c>
      <c r="M104" s="188"/>
    </row>
    <row r="105" spans="1:16">
      <c r="A105" s="492"/>
      <c r="B105" s="167">
        <v>3</v>
      </c>
      <c r="C105" s="191"/>
      <c r="D105" s="179" t="s">
        <v>350</v>
      </c>
      <c r="E105" s="180">
        <v>0.14615</v>
      </c>
      <c r="F105" s="180">
        <v>0.20010828053691301</v>
      </c>
      <c r="G105" s="180">
        <v>0.14787</v>
      </c>
      <c r="H105" s="181">
        <v>0.20010828053691301</v>
      </c>
      <c r="I105" s="180"/>
      <c r="J105" s="7" t="s">
        <v>918</v>
      </c>
      <c r="M105" s="188"/>
    </row>
    <row r="106" spans="1:16">
      <c r="A106" s="492"/>
      <c r="B106" s="167">
        <v>3</v>
      </c>
      <c r="C106" s="190"/>
      <c r="D106" s="179" t="s">
        <v>351</v>
      </c>
      <c r="E106" s="180">
        <v>0.19084999999999999</v>
      </c>
      <c r="F106" s="180">
        <v>0.26128062953020098</v>
      </c>
      <c r="G106" s="180">
        <v>0.19309000000000001</v>
      </c>
      <c r="H106" s="181">
        <v>0.26128062953020098</v>
      </c>
      <c r="I106" s="180"/>
      <c r="J106" s="7" t="s">
        <v>918</v>
      </c>
      <c r="M106" s="188"/>
    </row>
    <row r="107" spans="1:16">
      <c r="A107" s="492"/>
      <c r="B107" s="167">
        <v>3</v>
      </c>
      <c r="C107" s="191"/>
      <c r="D107" s="179" t="s">
        <v>352</v>
      </c>
      <c r="E107" s="180">
        <v>0.42385</v>
      </c>
      <c r="F107" s="180">
        <v>0.58028693020134203</v>
      </c>
      <c r="G107" s="180">
        <v>0.42881999999999998</v>
      </c>
      <c r="H107" s="181">
        <v>0.39044320536912802</v>
      </c>
      <c r="I107" s="180"/>
      <c r="J107" s="7" t="s">
        <v>918</v>
      </c>
      <c r="M107" s="188"/>
      <c r="N107" s="187"/>
      <c r="P107" s="187"/>
    </row>
    <row r="108" spans="1:16">
      <c r="A108" s="492"/>
      <c r="B108" s="167">
        <v>3</v>
      </c>
      <c r="C108" s="191"/>
      <c r="D108" s="179" t="s">
        <v>353</v>
      </c>
      <c r="E108" s="180">
        <v>0.13924520000000001</v>
      </c>
      <c r="F108" s="180">
        <v>0.134643330308725</v>
      </c>
      <c r="G108" s="180">
        <v>0.140625</v>
      </c>
      <c r="H108" s="181">
        <v>0.134643330308725</v>
      </c>
      <c r="I108" s="180"/>
      <c r="J108" s="7" t="s">
        <v>918</v>
      </c>
      <c r="M108" s="188"/>
    </row>
    <row r="109" spans="1:16">
      <c r="A109" s="492"/>
      <c r="B109" s="167">
        <v>3</v>
      </c>
      <c r="C109" s="190"/>
      <c r="D109" s="179" t="s">
        <v>354</v>
      </c>
      <c r="E109" s="180">
        <v>0.18181</v>
      </c>
      <c r="F109" s="180">
        <v>0.175803783892617</v>
      </c>
      <c r="G109" s="180">
        <v>0.18362000000000001</v>
      </c>
      <c r="H109" s="181">
        <v>0.175803783892617</v>
      </c>
      <c r="I109" s="180"/>
      <c r="J109" s="7" t="s">
        <v>918</v>
      </c>
      <c r="M109" s="188"/>
    </row>
    <row r="110" spans="1:16" ht="18" thickBot="1">
      <c r="A110" s="492"/>
      <c r="B110" s="167">
        <v>3</v>
      </c>
      <c r="C110" s="190"/>
      <c r="D110" s="179" t="s">
        <v>355</v>
      </c>
      <c r="E110" s="180">
        <v>0.40378999999999998</v>
      </c>
      <c r="F110" s="180">
        <v>0.39044320536912802</v>
      </c>
      <c r="G110" s="180">
        <v>0.40781000000000001</v>
      </c>
      <c r="H110" s="181">
        <v>0.39044320536912802</v>
      </c>
      <c r="I110" s="180"/>
      <c r="J110" s="7" t="s">
        <v>918</v>
      </c>
      <c r="M110" s="188"/>
    </row>
    <row r="111" spans="1:16" s="1" customFormat="1">
      <c r="A111" s="491" t="s">
        <v>372</v>
      </c>
      <c r="B111" s="162">
        <v>2</v>
      </c>
      <c r="C111" s="186"/>
      <c r="D111" s="176" t="s">
        <v>316</v>
      </c>
      <c r="E111" s="177">
        <v>0.14835999999999999</v>
      </c>
      <c r="F111" s="177">
        <v>0.14946000000000001</v>
      </c>
      <c r="G111" s="177">
        <v>0.14652000000000001</v>
      </c>
      <c r="H111" s="178">
        <v>0.140798534228188</v>
      </c>
      <c r="I111" s="180"/>
      <c r="J111" s="7" t="s">
        <v>918</v>
      </c>
      <c r="K111" s="35"/>
      <c r="L111" s="274"/>
      <c r="M111" s="274"/>
      <c r="N111" s="274"/>
      <c r="O111" s="274"/>
      <c r="P111" s="12"/>
    </row>
    <row r="112" spans="1:16" s="1" customFormat="1">
      <c r="A112" s="492"/>
      <c r="B112" s="167">
        <v>2</v>
      </c>
      <c r="C112" s="7"/>
      <c r="D112" s="179" t="s">
        <v>317</v>
      </c>
      <c r="E112" s="180">
        <v>0.18659000000000001</v>
      </c>
      <c r="F112" s="180">
        <v>0.18784999999999999</v>
      </c>
      <c r="G112" s="180">
        <v>0.1847</v>
      </c>
      <c r="H112" s="181">
        <v>0.17818853422818801</v>
      </c>
      <c r="I112" s="180"/>
      <c r="J112" s="7" t="s">
        <v>918</v>
      </c>
      <c r="K112" s="35"/>
      <c r="L112" s="274"/>
      <c r="M112" s="274"/>
      <c r="N112" s="274"/>
      <c r="O112" s="274"/>
      <c r="P112" s="36"/>
    </row>
    <row r="113" spans="1:16" s="1" customFormat="1">
      <c r="A113" s="492"/>
      <c r="B113" s="167">
        <v>2</v>
      </c>
      <c r="C113" s="7"/>
      <c r="D113" s="179" t="s">
        <v>318</v>
      </c>
      <c r="E113" s="180">
        <v>0.27806999999999998</v>
      </c>
      <c r="F113" s="180">
        <v>0.27909</v>
      </c>
      <c r="G113" s="180">
        <v>0.27639000000000002</v>
      </c>
      <c r="H113" s="181">
        <v>0.272238534228188</v>
      </c>
      <c r="I113" s="180"/>
      <c r="J113" s="7" t="s">
        <v>918</v>
      </c>
      <c r="K113" s="35"/>
      <c r="L113" s="274"/>
      <c r="M113" s="274"/>
      <c r="N113" s="274"/>
      <c r="O113" s="274"/>
      <c r="P113" s="36"/>
    </row>
    <row r="114" spans="1:16" s="1" customFormat="1">
      <c r="A114" s="492"/>
      <c r="B114" s="167">
        <v>2</v>
      </c>
      <c r="C114" s="7"/>
      <c r="D114" s="179" t="s">
        <v>319</v>
      </c>
      <c r="E114" s="180">
        <v>0.17430000000000001</v>
      </c>
      <c r="F114" s="180">
        <v>0.17430999999999999</v>
      </c>
      <c r="G114" s="180">
        <v>0.17047999999999999</v>
      </c>
      <c r="H114" s="181">
        <v>0.16390853422818799</v>
      </c>
      <c r="I114" s="180"/>
      <c r="J114" s="7" t="s">
        <v>918</v>
      </c>
      <c r="K114" s="35"/>
      <c r="L114" s="274"/>
      <c r="M114" s="274"/>
      <c r="N114" s="274"/>
      <c r="O114" s="274"/>
      <c r="P114" s="36"/>
    </row>
    <row r="115" spans="1:16" s="1" customFormat="1">
      <c r="A115" s="492"/>
      <c r="B115" s="167">
        <v>2</v>
      </c>
      <c r="C115" s="7"/>
      <c r="D115" s="179" t="s">
        <v>320</v>
      </c>
      <c r="E115" s="180">
        <v>0.13721</v>
      </c>
      <c r="F115" s="180">
        <v>0.13758000000000001</v>
      </c>
      <c r="G115" s="180">
        <v>0.13989414</v>
      </c>
      <c r="H115" s="181">
        <v>0.139306448880537</v>
      </c>
      <c r="I115" s="180"/>
      <c r="J115" s="7" t="s">
        <v>918</v>
      </c>
      <c r="K115" s="35"/>
      <c r="L115" s="274"/>
      <c r="M115" s="274"/>
      <c r="N115" s="274"/>
      <c r="O115" s="274"/>
      <c r="P115" s="36"/>
    </row>
    <row r="116" spans="1:16" s="1" customFormat="1">
      <c r="A116" s="492"/>
      <c r="B116" s="167">
        <v>2</v>
      </c>
      <c r="C116" s="7"/>
      <c r="D116" s="179" t="s">
        <v>321</v>
      </c>
      <c r="E116" s="180">
        <v>0.16636999999999999</v>
      </c>
      <c r="F116" s="180">
        <v>0.16496</v>
      </c>
      <c r="G116" s="180">
        <v>0.16800414</v>
      </c>
      <c r="H116" s="181">
        <v>0.16715644888053699</v>
      </c>
      <c r="I116" s="180"/>
      <c r="J116" s="7" t="s">
        <v>918</v>
      </c>
      <c r="K116" s="35"/>
      <c r="L116" s="274"/>
      <c r="M116" s="274"/>
      <c r="N116" s="274"/>
      <c r="O116" s="274"/>
      <c r="P116" s="36"/>
    </row>
    <row r="117" spans="1:16" s="1" customFormat="1">
      <c r="A117" s="492"/>
      <c r="B117" s="167">
        <v>2</v>
      </c>
      <c r="C117" s="7"/>
      <c r="D117" s="179" t="s">
        <v>322</v>
      </c>
      <c r="E117" s="180">
        <v>0.20419000000000001</v>
      </c>
      <c r="F117" s="180">
        <v>0.20721000000000001</v>
      </c>
      <c r="G117" s="180">
        <v>0.20953414000000001</v>
      </c>
      <c r="H117" s="181">
        <v>0.20858644888053701</v>
      </c>
      <c r="I117" s="180"/>
      <c r="J117" s="7" t="s">
        <v>918</v>
      </c>
      <c r="K117" s="35"/>
      <c r="L117" s="274"/>
      <c r="M117" s="274"/>
      <c r="N117" s="274"/>
      <c r="O117" s="274"/>
      <c r="P117" s="36"/>
    </row>
    <row r="118" spans="1:16" s="1" customFormat="1">
      <c r="A118" s="492"/>
      <c r="B118" s="167">
        <v>2</v>
      </c>
      <c r="C118" s="7"/>
      <c r="D118" s="179" t="s">
        <v>323</v>
      </c>
      <c r="E118" s="180">
        <v>0.16844000000000001</v>
      </c>
      <c r="F118" s="180">
        <v>0.16843</v>
      </c>
      <c r="G118" s="180">
        <v>0.17082414000000001</v>
      </c>
      <c r="H118" s="181">
        <v>0.169826448880537</v>
      </c>
      <c r="I118" s="180"/>
      <c r="J118" s="7" t="s">
        <v>918</v>
      </c>
      <c r="K118" s="35"/>
      <c r="L118" s="274"/>
      <c r="M118" s="274"/>
      <c r="N118" s="274"/>
      <c r="O118" s="274"/>
      <c r="P118" s="36"/>
    </row>
    <row r="119" spans="1:16" s="1" customFormat="1">
      <c r="A119" s="492"/>
      <c r="B119" s="167">
        <v>2</v>
      </c>
      <c r="C119" s="7"/>
      <c r="D119" s="179" t="s">
        <v>324</v>
      </c>
      <c r="E119" s="180">
        <v>0.10274999999999999</v>
      </c>
      <c r="F119" s="180">
        <v>0.10494000000000001</v>
      </c>
      <c r="G119" s="180">
        <v>0.10332</v>
      </c>
      <c r="H119" s="181">
        <v>0.101498857718121</v>
      </c>
      <c r="I119" s="180"/>
      <c r="J119" s="7" t="s">
        <v>918</v>
      </c>
      <c r="K119" s="35"/>
      <c r="L119" s="274"/>
      <c r="M119" s="274"/>
      <c r="N119" s="274"/>
      <c r="O119" s="274"/>
      <c r="P119" s="36"/>
    </row>
    <row r="120" spans="1:16" s="1" customFormat="1">
      <c r="A120" s="492"/>
      <c r="B120" s="167">
        <v>2</v>
      </c>
      <c r="C120" s="7"/>
      <c r="D120" s="179" t="s">
        <v>325</v>
      </c>
      <c r="E120" s="180">
        <v>0.10698000000000001</v>
      </c>
      <c r="F120" s="180">
        <v>0.10957</v>
      </c>
      <c r="G120" s="180">
        <v>0.10999</v>
      </c>
      <c r="H120" s="181">
        <v>0.10783</v>
      </c>
      <c r="I120" s="180"/>
      <c r="J120" s="7" t="s">
        <v>918</v>
      </c>
      <c r="K120" s="35"/>
      <c r="L120" s="274"/>
      <c r="M120" s="274"/>
      <c r="N120" s="274"/>
      <c r="O120" s="274"/>
      <c r="P120" s="36"/>
    </row>
    <row r="121" spans="1:16" s="1" customFormat="1">
      <c r="A121" s="492"/>
      <c r="B121" s="167">
        <v>2</v>
      </c>
      <c r="C121" s="7"/>
      <c r="D121" s="179" t="s">
        <v>326</v>
      </c>
      <c r="E121" s="180">
        <v>0.14480000000000001</v>
      </c>
      <c r="F121" s="180">
        <v>0.15151000000000001</v>
      </c>
      <c r="G121" s="180">
        <v>0.15490999999999999</v>
      </c>
      <c r="H121" s="181">
        <v>0.15101000000000001</v>
      </c>
      <c r="I121" s="180"/>
      <c r="J121" s="7" t="s">
        <v>918</v>
      </c>
      <c r="K121" s="35"/>
      <c r="L121" s="274"/>
      <c r="M121" s="274"/>
      <c r="N121" s="274"/>
      <c r="O121" s="274"/>
      <c r="P121" s="36"/>
    </row>
    <row r="122" spans="1:16" s="1" customFormat="1">
      <c r="A122" s="492"/>
      <c r="B122" s="167">
        <v>2</v>
      </c>
      <c r="C122" s="7"/>
      <c r="D122" s="179" t="s">
        <v>327</v>
      </c>
      <c r="E122" s="180">
        <v>0.11558</v>
      </c>
      <c r="F122" s="180">
        <v>0.11952</v>
      </c>
      <c r="G122" s="180">
        <v>0.12003999999999999</v>
      </c>
      <c r="H122" s="181">
        <v>0.11781</v>
      </c>
      <c r="I122" s="180"/>
      <c r="J122" s="7" t="s">
        <v>918</v>
      </c>
      <c r="K122" s="35"/>
      <c r="L122" s="274"/>
      <c r="M122" s="274"/>
      <c r="N122" s="274"/>
      <c r="O122" s="274"/>
      <c r="P122" s="36"/>
    </row>
    <row r="123" spans="1:16" s="1" customFormat="1">
      <c r="A123" s="492"/>
      <c r="B123" s="167">
        <v>2</v>
      </c>
      <c r="C123" s="7"/>
      <c r="D123" s="179" t="s">
        <v>328</v>
      </c>
      <c r="E123" s="180">
        <v>5.8599999999999999E-2</v>
      </c>
      <c r="F123" s="180">
        <v>5.568E-2</v>
      </c>
      <c r="G123" s="180">
        <v>5.2549999999999999E-2</v>
      </c>
      <c r="H123" s="181">
        <v>5.4022993288590601E-2</v>
      </c>
      <c r="I123" s="180"/>
      <c r="J123" s="7" t="s">
        <v>918</v>
      </c>
      <c r="K123" s="35"/>
      <c r="L123" s="274"/>
      <c r="M123" s="274"/>
      <c r="N123" s="274"/>
      <c r="O123" s="274"/>
      <c r="P123" s="36"/>
    </row>
    <row r="124" spans="1:16" s="1" customFormat="1">
      <c r="A124" s="492"/>
      <c r="B124" s="167">
        <v>2</v>
      </c>
      <c r="C124" s="7"/>
      <c r="D124" s="179" t="s">
        <v>329</v>
      </c>
      <c r="E124" s="180">
        <v>9.2509999999999995E-2</v>
      </c>
      <c r="F124" s="180">
        <v>9.0969999999999995E-2</v>
      </c>
      <c r="G124" s="180">
        <v>8.5970000000000005E-2</v>
      </c>
      <c r="H124" s="181">
        <v>8.5007334228187903E-2</v>
      </c>
      <c r="I124" s="180"/>
      <c r="J124" s="7" t="s">
        <v>918</v>
      </c>
      <c r="K124" s="35"/>
      <c r="L124" s="274"/>
      <c r="M124" s="274"/>
      <c r="N124" s="274"/>
      <c r="O124" s="274"/>
      <c r="P124" s="36"/>
    </row>
    <row r="125" spans="1:16" s="1" customFormat="1">
      <c r="A125" s="492"/>
      <c r="B125" s="167">
        <v>2</v>
      </c>
      <c r="C125" s="7"/>
      <c r="D125" s="179" t="s">
        <v>330</v>
      </c>
      <c r="E125" s="180">
        <v>0.10514999999999999</v>
      </c>
      <c r="F125" s="180">
        <v>0.10492</v>
      </c>
      <c r="G125" s="180">
        <v>0.10148</v>
      </c>
      <c r="H125" s="181">
        <v>0.101584382550336</v>
      </c>
      <c r="I125" s="180"/>
      <c r="J125" s="7" t="s">
        <v>918</v>
      </c>
      <c r="K125" s="35"/>
      <c r="L125" s="274"/>
      <c r="M125" s="274"/>
      <c r="N125" s="274"/>
      <c r="O125" s="274"/>
      <c r="P125" s="36"/>
    </row>
    <row r="126" spans="1:16" s="1" customFormat="1" ht="18" thickBot="1">
      <c r="A126" s="493"/>
      <c r="B126" s="171">
        <v>2</v>
      </c>
      <c r="C126" s="189"/>
      <c r="D126" s="183" t="s">
        <v>331</v>
      </c>
      <c r="E126" s="184">
        <v>9.7119999999999998E-2</v>
      </c>
      <c r="F126" s="184">
        <v>9.6939999999999998E-2</v>
      </c>
      <c r="G126" s="184">
        <v>9.3490000000000004E-2</v>
      </c>
      <c r="H126" s="185">
        <v>9.3916412080536901E-2</v>
      </c>
      <c r="I126" s="180"/>
      <c r="J126" s="7" t="s">
        <v>918</v>
      </c>
      <c r="K126" s="35"/>
      <c r="L126" s="274"/>
      <c r="M126" s="274"/>
      <c r="N126" s="274"/>
      <c r="O126" s="274"/>
      <c r="P126" s="36"/>
    </row>
    <row r="127" spans="1:16" s="1" customFormat="1" ht="18" customHeight="1">
      <c r="A127" s="492" t="s">
        <v>373</v>
      </c>
      <c r="B127" s="167">
        <v>1</v>
      </c>
      <c r="C127" s="7"/>
      <c r="D127" s="154" t="s">
        <v>357</v>
      </c>
      <c r="E127" s="277">
        <v>0.24709999999999999</v>
      </c>
      <c r="F127" s="180">
        <v>0.24116000000000001</v>
      </c>
      <c r="G127" s="180">
        <v>0.23155999999999999</v>
      </c>
      <c r="H127" s="181">
        <v>0.23128402684563801</v>
      </c>
      <c r="I127" s="180"/>
      <c r="J127" s="7" t="s">
        <v>918</v>
      </c>
      <c r="K127" s="35"/>
      <c r="L127" s="274"/>
      <c r="M127" s="274"/>
      <c r="N127" s="274"/>
      <c r="O127" s="274"/>
      <c r="P127" s="36"/>
    </row>
    <row r="128" spans="1:16" s="1" customFormat="1">
      <c r="A128" s="492"/>
      <c r="B128" s="167">
        <v>1</v>
      </c>
      <c r="C128" s="7"/>
      <c r="D128" s="154" t="s">
        <v>358</v>
      </c>
      <c r="E128" s="277">
        <v>0.21962000000000001</v>
      </c>
      <c r="F128" s="180">
        <v>0.21046999999999999</v>
      </c>
      <c r="G128" s="180">
        <v>0.21332000000000001</v>
      </c>
      <c r="H128" s="181">
        <v>0.20132453825503399</v>
      </c>
      <c r="I128" s="180"/>
      <c r="J128" s="7" t="s">
        <v>918</v>
      </c>
      <c r="K128" s="35"/>
      <c r="L128" s="274"/>
      <c r="M128" s="274"/>
      <c r="N128" s="274"/>
      <c r="O128" s="274"/>
      <c r="P128" s="36"/>
    </row>
    <row r="129" spans="1:16" s="1" customFormat="1">
      <c r="A129" s="492"/>
      <c r="B129" s="167">
        <v>1</v>
      </c>
      <c r="C129" s="7"/>
      <c r="D129" s="154" t="s">
        <v>359</v>
      </c>
      <c r="E129" s="277">
        <v>0.86539999999999995</v>
      </c>
      <c r="F129" s="180">
        <v>0.86407</v>
      </c>
      <c r="G129" s="180">
        <v>0.89061000000000001</v>
      </c>
      <c r="H129" s="181">
        <v>0.87204847785234896</v>
      </c>
      <c r="I129" s="180"/>
      <c r="J129" s="7" t="s">
        <v>918</v>
      </c>
      <c r="K129" s="35"/>
      <c r="L129" s="274"/>
      <c r="M129" s="274"/>
      <c r="N129" s="274"/>
      <c r="O129" s="274"/>
      <c r="P129" s="36"/>
    </row>
    <row r="130" spans="1:16" s="1" customFormat="1">
      <c r="A130" s="492"/>
      <c r="B130" s="167">
        <v>1</v>
      </c>
      <c r="C130" s="7"/>
      <c r="D130" s="154" t="s">
        <v>360</v>
      </c>
      <c r="E130" s="277">
        <v>1.0142</v>
      </c>
      <c r="F130" s="180">
        <v>1.0119199999999999</v>
      </c>
      <c r="G130" s="180">
        <v>1.0420799999999999</v>
      </c>
      <c r="H130" s="181">
        <v>1.0209784778523501</v>
      </c>
      <c r="I130" s="180"/>
      <c r="J130" s="7" t="s">
        <v>918</v>
      </c>
      <c r="K130" s="35"/>
      <c r="L130" s="274"/>
      <c r="M130" s="274"/>
      <c r="N130" s="274"/>
      <c r="O130" s="274"/>
      <c r="P130" s="36"/>
    </row>
    <row r="131" spans="1:16" s="1" customFormat="1">
      <c r="A131" s="492"/>
      <c r="B131" s="167">
        <v>1</v>
      </c>
      <c r="C131" s="7"/>
      <c r="D131" s="154" t="s">
        <v>361</v>
      </c>
      <c r="E131" s="277">
        <v>2.52129</v>
      </c>
      <c r="F131" s="180">
        <v>2.3765000000000001</v>
      </c>
      <c r="G131" s="180">
        <v>2.3765000000000001</v>
      </c>
      <c r="H131" s="181">
        <v>0.87204847785234896</v>
      </c>
      <c r="I131" s="180"/>
      <c r="J131" s="7" t="s">
        <v>918</v>
      </c>
      <c r="K131" s="35"/>
      <c r="L131" s="274"/>
      <c r="M131" s="274"/>
      <c r="N131" s="274"/>
      <c r="O131" s="274"/>
      <c r="P131" s="36"/>
    </row>
    <row r="132" spans="1:16" s="1" customFormat="1">
      <c r="A132" s="492"/>
      <c r="B132" s="167">
        <v>1</v>
      </c>
      <c r="C132" s="7"/>
      <c r="D132" s="154" t="s">
        <v>362</v>
      </c>
      <c r="E132" s="277">
        <v>1.1680999999999999</v>
      </c>
      <c r="F132" s="180">
        <v>1.2171700000000001</v>
      </c>
      <c r="G132" s="180">
        <v>1.2171700000000001</v>
      </c>
      <c r="H132" s="181">
        <v>0.98468517852349002</v>
      </c>
      <c r="I132" s="180"/>
      <c r="J132" s="7" t="s">
        <v>918</v>
      </c>
      <c r="K132" s="35"/>
      <c r="L132" s="274"/>
      <c r="M132" s="274"/>
      <c r="N132" s="274"/>
      <c r="O132" s="274"/>
      <c r="P132" s="36"/>
    </row>
    <row r="133" spans="1:16" s="1" customFormat="1">
      <c r="A133" s="492"/>
      <c r="B133" s="167">
        <v>1</v>
      </c>
      <c r="C133" s="7"/>
      <c r="D133" s="154" t="s">
        <v>363</v>
      </c>
      <c r="E133" s="277">
        <v>0.59943000000000002</v>
      </c>
      <c r="F133" s="180">
        <v>0.53866999999999998</v>
      </c>
      <c r="G133" s="180">
        <v>0.53866999999999998</v>
      </c>
      <c r="H133" s="181">
        <v>0.648741604026846</v>
      </c>
      <c r="I133" s="180"/>
      <c r="J133" s="7" t="s">
        <v>918</v>
      </c>
      <c r="K133" s="35"/>
      <c r="L133" s="274"/>
      <c r="M133" s="274"/>
      <c r="N133" s="274"/>
      <c r="O133" s="274"/>
      <c r="P133" s="36"/>
    </row>
    <row r="134" spans="1:16" s="1" customFormat="1">
      <c r="A134" s="492"/>
      <c r="B134" s="167">
        <v>1</v>
      </c>
      <c r="C134" s="7"/>
      <c r="D134" s="154" t="s">
        <v>364</v>
      </c>
      <c r="E134" s="277">
        <v>0.59943000000000002</v>
      </c>
      <c r="F134" s="180">
        <v>0.53866999999999998</v>
      </c>
      <c r="G134" s="180">
        <v>0.53866999999999998</v>
      </c>
      <c r="H134" s="181">
        <v>0.648741604026846</v>
      </c>
      <c r="I134" s="180"/>
      <c r="J134" s="7" t="s">
        <v>918</v>
      </c>
      <c r="K134" s="35"/>
      <c r="L134" s="274"/>
      <c r="M134" s="274"/>
      <c r="N134" s="274"/>
      <c r="O134" s="274"/>
      <c r="P134" s="36"/>
    </row>
    <row r="135" spans="1:16" s="1" customFormat="1">
      <c r="A135" s="492"/>
      <c r="B135" s="167">
        <v>1</v>
      </c>
      <c r="C135" s="7"/>
      <c r="D135" s="154" t="s">
        <v>365</v>
      </c>
      <c r="E135" s="277">
        <v>2.5559999999999999E-2</v>
      </c>
      <c r="F135" s="180">
        <v>2.7820000000000001E-2</v>
      </c>
      <c r="G135" s="180">
        <v>2.7820000000000001E-2</v>
      </c>
      <c r="H135" s="181">
        <v>2.7788071140939601E-2</v>
      </c>
      <c r="I135" s="180"/>
      <c r="J135" s="7" t="s">
        <v>918</v>
      </c>
      <c r="K135" s="35"/>
      <c r="L135" s="274"/>
      <c r="M135" s="274"/>
      <c r="N135" s="274"/>
      <c r="O135" s="274"/>
      <c r="P135" s="36"/>
    </row>
    <row r="136" spans="1:16" s="1" customFormat="1">
      <c r="A136" s="492"/>
      <c r="B136" s="167">
        <v>1</v>
      </c>
      <c r="C136" s="7"/>
      <c r="D136" s="154" t="s">
        <v>366</v>
      </c>
      <c r="E136" s="277">
        <v>3.539E-3</v>
      </c>
      <c r="F136" s="180">
        <v>3.539E-3</v>
      </c>
      <c r="G136" s="180">
        <v>3.539E-3</v>
      </c>
      <c r="H136" s="181">
        <v>3.53380456375839E-3</v>
      </c>
      <c r="I136" s="180"/>
      <c r="J136" s="7" t="s">
        <v>918</v>
      </c>
      <c r="K136" s="35"/>
      <c r="L136" s="274"/>
      <c r="M136" s="274"/>
      <c r="N136" s="274"/>
      <c r="O136" s="274"/>
      <c r="P136" s="36"/>
    </row>
    <row r="137" spans="1:16" s="1" customFormat="1">
      <c r="A137" s="492"/>
      <c r="B137" s="167">
        <v>1</v>
      </c>
      <c r="C137" s="7"/>
      <c r="D137" s="154" t="s">
        <v>367</v>
      </c>
      <c r="E137" s="277">
        <v>1.3232000000000001E-2</v>
      </c>
      <c r="F137" s="180">
        <v>1.3232000000000001E-2</v>
      </c>
      <c r="G137" s="180">
        <v>1.3232000000000001E-2</v>
      </c>
      <c r="H137" s="181">
        <v>1.3212768590603999E-2</v>
      </c>
      <c r="I137" s="180"/>
      <c r="J137" s="7" t="s">
        <v>918</v>
      </c>
      <c r="K137" s="35"/>
      <c r="L137" s="274"/>
      <c r="M137" s="274"/>
      <c r="N137" s="274"/>
      <c r="O137" s="274"/>
      <c r="P137" s="36"/>
    </row>
    <row r="138" spans="1:16" s="1" customFormat="1">
      <c r="A138" s="492"/>
      <c r="B138" s="167">
        <v>1</v>
      </c>
      <c r="C138" s="7"/>
      <c r="D138" s="154" t="s">
        <v>368</v>
      </c>
      <c r="E138" s="277">
        <v>1.6142E-2</v>
      </c>
      <c r="F138" s="180">
        <v>1.6142E-2</v>
      </c>
      <c r="G138" s="180">
        <v>1.6142E-2</v>
      </c>
      <c r="H138" s="181">
        <v>1.3212768590603999E-2</v>
      </c>
      <c r="I138" s="180"/>
      <c r="J138" s="7" t="s">
        <v>918</v>
      </c>
      <c r="K138" s="35"/>
      <c r="L138" s="274"/>
      <c r="M138" s="274"/>
      <c r="N138" s="274"/>
      <c r="O138" s="274"/>
      <c r="P138" s="36"/>
    </row>
    <row r="139" spans="1:16" s="1" customFormat="1">
      <c r="A139" s="492"/>
      <c r="B139" s="167">
        <v>1</v>
      </c>
      <c r="C139" s="7"/>
      <c r="D139" s="154" t="s">
        <v>369</v>
      </c>
      <c r="E139" s="277">
        <v>3.8580999999999997E-2</v>
      </c>
      <c r="F139" s="180">
        <v>3.8579000000000002E-2</v>
      </c>
      <c r="G139" s="180">
        <v>3.8579000000000002E-2</v>
      </c>
      <c r="H139" s="181">
        <v>3.8522957583892597E-2</v>
      </c>
      <c r="I139" s="180"/>
      <c r="J139" s="7" t="s">
        <v>918</v>
      </c>
      <c r="K139" s="35"/>
      <c r="L139" s="274"/>
      <c r="M139" s="274"/>
      <c r="N139" s="274"/>
      <c r="O139" s="274"/>
      <c r="P139" s="36"/>
    </row>
    <row r="140" spans="1:16" s="1" customFormat="1">
      <c r="A140" s="492"/>
      <c r="B140" s="167">
        <v>1</v>
      </c>
      <c r="C140" s="7"/>
      <c r="D140" s="154" t="s">
        <v>370</v>
      </c>
      <c r="E140" s="277">
        <v>1.308E-2</v>
      </c>
      <c r="F140" s="180">
        <v>1.308E-2</v>
      </c>
      <c r="G140" s="180">
        <v>1.308E-2</v>
      </c>
      <c r="H140" s="181">
        <v>1.30609900671141E-2</v>
      </c>
      <c r="I140" s="180"/>
      <c r="J140" s="7" t="s">
        <v>918</v>
      </c>
      <c r="K140" s="35"/>
      <c r="L140" s="274"/>
      <c r="M140" s="274"/>
      <c r="N140" s="274"/>
      <c r="O140" s="274"/>
      <c r="P140" s="36"/>
    </row>
    <row r="141" spans="1:16" s="1" customFormat="1">
      <c r="A141" s="492"/>
      <c r="B141" s="167">
        <v>1</v>
      </c>
      <c r="C141" s="7"/>
      <c r="D141" s="154" t="s">
        <v>316</v>
      </c>
      <c r="E141" s="277">
        <v>0.14835999999999999</v>
      </c>
      <c r="F141" s="180">
        <v>0.14946000000000001</v>
      </c>
      <c r="G141" s="180">
        <v>0.14652000000000001</v>
      </c>
      <c r="H141" s="181">
        <v>0.140798534228188</v>
      </c>
      <c r="I141" s="180"/>
      <c r="J141" s="7" t="s">
        <v>918</v>
      </c>
      <c r="K141" s="35"/>
      <c r="L141" s="274"/>
      <c r="M141" s="274"/>
      <c r="N141" s="274"/>
      <c r="O141" s="274"/>
      <c r="P141" s="12"/>
    </row>
    <row r="142" spans="1:16" s="1" customFormat="1">
      <c r="A142" s="492"/>
      <c r="B142" s="167">
        <v>1</v>
      </c>
      <c r="C142" s="7"/>
      <c r="D142" s="154" t="s">
        <v>317</v>
      </c>
      <c r="E142" s="277">
        <v>0.18659000000000001</v>
      </c>
      <c r="F142" s="180">
        <v>0.18784999999999999</v>
      </c>
      <c r="G142" s="180">
        <v>0.1847</v>
      </c>
      <c r="H142" s="181">
        <v>0.17818853422818801</v>
      </c>
      <c r="I142" s="180"/>
      <c r="J142" s="7" t="s">
        <v>918</v>
      </c>
      <c r="K142" s="35"/>
      <c r="L142" s="274"/>
      <c r="M142" s="274"/>
      <c r="N142" s="274"/>
      <c r="O142" s="274"/>
      <c r="P142" s="36"/>
    </row>
    <row r="143" spans="1:16" s="1" customFormat="1">
      <c r="A143" s="492"/>
      <c r="B143" s="167">
        <v>1</v>
      </c>
      <c r="C143" s="7"/>
      <c r="D143" s="154" t="s">
        <v>318</v>
      </c>
      <c r="E143" s="277">
        <v>0.27806999999999998</v>
      </c>
      <c r="F143" s="180">
        <v>0.27909</v>
      </c>
      <c r="G143" s="180">
        <v>0.27639000000000002</v>
      </c>
      <c r="H143" s="181">
        <v>0.272238534228188</v>
      </c>
      <c r="I143" s="180"/>
      <c r="J143" s="7" t="s">
        <v>918</v>
      </c>
      <c r="K143" s="35"/>
      <c r="L143" s="274"/>
      <c r="M143" s="274"/>
      <c r="N143" s="274"/>
      <c r="O143" s="274"/>
      <c r="P143" s="36"/>
    </row>
    <row r="144" spans="1:16" s="1" customFormat="1">
      <c r="A144" s="492"/>
      <c r="B144" s="167">
        <v>1</v>
      </c>
      <c r="C144" s="7"/>
      <c r="D144" s="154" t="s">
        <v>319</v>
      </c>
      <c r="E144" s="277">
        <v>0.17430000000000001</v>
      </c>
      <c r="F144" s="180">
        <v>0.17430999999999999</v>
      </c>
      <c r="G144" s="180">
        <v>0.17047999999999999</v>
      </c>
      <c r="H144" s="181">
        <v>0.16390853422818799</v>
      </c>
      <c r="I144" s="180"/>
      <c r="J144" s="7" t="s">
        <v>918</v>
      </c>
      <c r="K144" s="35"/>
      <c r="L144" s="274"/>
      <c r="M144" s="274"/>
      <c r="N144" s="274"/>
      <c r="O144" s="274"/>
      <c r="P144" s="36"/>
    </row>
    <row r="145" spans="1:16" s="1" customFormat="1">
      <c r="A145" s="492"/>
      <c r="B145" s="167">
        <v>1</v>
      </c>
      <c r="C145" s="7"/>
      <c r="D145" s="154" t="s">
        <v>320</v>
      </c>
      <c r="E145" s="277">
        <v>0.13721</v>
      </c>
      <c r="F145" s="180">
        <v>0.13758000000000001</v>
      </c>
      <c r="G145" s="180">
        <v>0.13989414</v>
      </c>
      <c r="H145" s="181">
        <v>0.139306448880537</v>
      </c>
      <c r="I145" s="180"/>
      <c r="J145" s="7" t="s">
        <v>918</v>
      </c>
      <c r="K145" s="35"/>
      <c r="L145" s="274"/>
      <c r="M145" s="274"/>
      <c r="N145" s="274"/>
      <c r="O145" s="274"/>
      <c r="P145" s="36"/>
    </row>
    <row r="146" spans="1:16" s="1" customFormat="1">
      <c r="A146" s="492"/>
      <c r="B146" s="167">
        <v>1</v>
      </c>
      <c r="C146" s="7"/>
      <c r="D146" s="154" t="s">
        <v>321</v>
      </c>
      <c r="E146" s="277">
        <v>0.16636999999999999</v>
      </c>
      <c r="F146" s="180">
        <v>0.16496</v>
      </c>
      <c r="G146" s="180">
        <v>0.16800414</v>
      </c>
      <c r="H146" s="181">
        <v>0.16715644888053699</v>
      </c>
      <c r="I146" s="180"/>
      <c r="J146" s="7" t="s">
        <v>918</v>
      </c>
      <c r="K146" s="35"/>
      <c r="L146" s="274"/>
      <c r="M146" s="274"/>
      <c r="N146" s="274"/>
      <c r="O146" s="274"/>
      <c r="P146" s="36"/>
    </row>
    <row r="147" spans="1:16" s="1" customFormat="1">
      <c r="A147" s="492"/>
      <c r="B147" s="167">
        <v>1</v>
      </c>
      <c r="C147" s="7"/>
      <c r="D147" s="154" t="s">
        <v>322</v>
      </c>
      <c r="E147" s="277">
        <v>0.20419000000000001</v>
      </c>
      <c r="F147" s="180">
        <v>0.20721000000000001</v>
      </c>
      <c r="G147" s="180">
        <v>0.20953414000000001</v>
      </c>
      <c r="H147" s="181">
        <v>0.20858644888053701</v>
      </c>
      <c r="I147" s="180"/>
      <c r="J147" s="7" t="s">
        <v>918</v>
      </c>
      <c r="K147" s="35"/>
      <c r="L147" s="274"/>
      <c r="M147" s="274"/>
      <c r="N147" s="274"/>
      <c r="O147" s="274"/>
      <c r="P147" s="36"/>
    </row>
    <row r="148" spans="1:16" s="1" customFormat="1">
      <c r="A148" s="492"/>
      <c r="B148" s="167">
        <v>1</v>
      </c>
      <c r="C148" s="7"/>
      <c r="D148" s="154" t="s">
        <v>323</v>
      </c>
      <c r="E148" s="277">
        <v>0.16844000000000001</v>
      </c>
      <c r="F148" s="180">
        <v>0.16843</v>
      </c>
      <c r="G148" s="180">
        <v>0.17082414000000001</v>
      </c>
      <c r="H148" s="181">
        <v>0.169826448880537</v>
      </c>
      <c r="I148" s="180"/>
      <c r="J148" s="7" t="s">
        <v>918</v>
      </c>
      <c r="K148" s="35"/>
      <c r="L148" s="274"/>
      <c r="M148" s="274"/>
      <c r="N148" s="274"/>
      <c r="O148" s="274"/>
      <c r="P148" s="36"/>
    </row>
    <row r="149" spans="1:16" s="1" customFormat="1">
      <c r="A149" s="492"/>
      <c r="B149" s="167">
        <v>1</v>
      </c>
      <c r="C149" s="7"/>
      <c r="D149" s="154" t="s">
        <v>324</v>
      </c>
      <c r="E149" s="277">
        <v>0.10274999999999999</v>
      </c>
      <c r="F149" s="180">
        <v>0.10494000000000001</v>
      </c>
      <c r="G149" s="180">
        <v>0.10332</v>
      </c>
      <c r="H149" s="181">
        <v>0.101498857718121</v>
      </c>
      <c r="I149" s="180"/>
      <c r="J149" s="7" t="s">
        <v>918</v>
      </c>
      <c r="K149" s="35"/>
      <c r="L149" s="274"/>
      <c r="M149" s="274"/>
      <c r="N149" s="274"/>
      <c r="O149" s="274"/>
      <c r="P149" s="36"/>
    </row>
    <row r="150" spans="1:16" s="1" customFormat="1">
      <c r="A150" s="492"/>
      <c r="B150" s="167">
        <v>1</v>
      </c>
      <c r="C150" s="7"/>
      <c r="D150" s="154" t="s">
        <v>325</v>
      </c>
      <c r="E150" s="277">
        <v>0.10698000000000001</v>
      </c>
      <c r="F150" s="180">
        <v>0.10957</v>
      </c>
      <c r="G150" s="180">
        <v>0.10999</v>
      </c>
      <c r="H150" s="181">
        <v>0.10783</v>
      </c>
      <c r="I150" s="180"/>
      <c r="J150" s="7" t="s">
        <v>918</v>
      </c>
      <c r="K150" s="35"/>
      <c r="L150" s="274"/>
      <c r="M150" s="274"/>
      <c r="N150" s="274"/>
      <c r="O150" s="274"/>
      <c r="P150" s="36"/>
    </row>
    <row r="151" spans="1:16" s="1" customFormat="1">
      <c r="A151" s="492"/>
      <c r="B151" s="167">
        <v>1</v>
      </c>
      <c r="C151" s="7"/>
      <c r="D151" s="154" t="s">
        <v>326</v>
      </c>
      <c r="E151" s="277">
        <v>0.14480000000000001</v>
      </c>
      <c r="F151" s="180">
        <v>0.15151000000000001</v>
      </c>
      <c r="G151" s="180">
        <v>0.15490999999999999</v>
      </c>
      <c r="H151" s="181">
        <v>0.15101000000000001</v>
      </c>
      <c r="I151" s="180"/>
      <c r="J151" s="7" t="s">
        <v>918</v>
      </c>
      <c r="K151" s="35"/>
      <c r="L151" s="274"/>
      <c r="M151" s="274"/>
      <c r="N151" s="274"/>
      <c r="O151" s="274"/>
      <c r="P151" s="36"/>
    </row>
    <row r="152" spans="1:16" s="1" customFormat="1">
      <c r="A152" s="492"/>
      <c r="B152" s="167">
        <v>1</v>
      </c>
      <c r="C152" s="7"/>
      <c r="D152" s="154" t="s">
        <v>327</v>
      </c>
      <c r="E152" s="277">
        <v>0.11558</v>
      </c>
      <c r="F152" s="180">
        <v>0.11952</v>
      </c>
      <c r="G152" s="180">
        <v>0.12003999999999999</v>
      </c>
      <c r="H152" s="181">
        <v>0.11781</v>
      </c>
      <c r="I152" s="180"/>
      <c r="J152" s="7" t="s">
        <v>918</v>
      </c>
      <c r="K152" s="35"/>
      <c r="L152" s="274"/>
      <c r="M152" s="274"/>
      <c r="N152" s="274"/>
      <c r="O152" s="274"/>
      <c r="P152" s="36"/>
    </row>
    <row r="153" spans="1:16" s="1" customFormat="1">
      <c r="A153" s="492"/>
      <c r="B153" s="167">
        <v>1</v>
      </c>
      <c r="C153" s="7"/>
      <c r="D153" s="154" t="s">
        <v>328</v>
      </c>
      <c r="E153" s="277">
        <v>5.8599999999999999E-2</v>
      </c>
      <c r="F153" s="180">
        <v>5.568E-2</v>
      </c>
      <c r="G153" s="180">
        <v>5.2549999999999999E-2</v>
      </c>
      <c r="H153" s="181">
        <v>5.4022993288590601E-2</v>
      </c>
      <c r="I153" s="180"/>
      <c r="J153" s="7" t="s">
        <v>918</v>
      </c>
      <c r="K153" s="35"/>
      <c r="L153" s="274"/>
      <c r="M153" s="274"/>
      <c r="N153" s="274"/>
      <c r="O153" s="274"/>
      <c r="P153" s="36"/>
    </row>
    <row r="154" spans="1:16" s="1" customFormat="1">
      <c r="A154" s="492"/>
      <c r="B154" s="167">
        <v>1</v>
      </c>
      <c r="C154" s="7"/>
      <c r="D154" s="154" t="s">
        <v>329</v>
      </c>
      <c r="E154" s="277">
        <v>9.2509999999999995E-2</v>
      </c>
      <c r="F154" s="180">
        <v>9.0969999999999995E-2</v>
      </c>
      <c r="G154" s="180">
        <v>8.5970000000000005E-2</v>
      </c>
      <c r="H154" s="181">
        <v>8.5007334228187903E-2</v>
      </c>
      <c r="I154" s="180"/>
      <c r="J154" s="7" t="s">
        <v>918</v>
      </c>
      <c r="K154" s="35"/>
      <c r="L154" s="274"/>
      <c r="M154" s="274"/>
      <c r="N154" s="274"/>
      <c r="O154" s="274"/>
      <c r="P154" s="36"/>
    </row>
    <row r="155" spans="1:16" s="1" customFormat="1">
      <c r="A155" s="492"/>
      <c r="B155" s="167">
        <v>1</v>
      </c>
      <c r="C155" s="7"/>
      <c r="D155" s="154" t="s">
        <v>330</v>
      </c>
      <c r="E155" s="277">
        <v>0.10514999999999999</v>
      </c>
      <c r="F155" s="180">
        <v>0.10492</v>
      </c>
      <c r="G155" s="180">
        <v>0.10148</v>
      </c>
      <c r="H155" s="181">
        <v>0.101584382550336</v>
      </c>
      <c r="I155" s="180"/>
      <c r="J155" s="7" t="s">
        <v>918</v>
      </c>
      <c r="K155" s="35"/>
      <c r="L155" s="274"/>
      <c r="M155" s="274"/>
      <c r="N155" s="274"/>
      <c r="O155" s="274"/>
      <c r="P155" s="36"/>
    </row>
    <row r="156" spans="1:16" s="1" customFormat="1" ht="18" thickBot="1">
      <c r="A156" s="492"/>
      <c r="B156" s="167">
        <v>1</v>
      </c>
      <c r="C156" s="7"/>
      <c r="D156" s="154" t="s">
        <v>331</v>
      </c>
      <c r="E156" s="277">
        <v>9.7119999999999998E-2</v>
      </c>
      <c r="F156" s="180">
        <v>9.6939999999999998E-2</v>
      </c>
      <c r="G156" s="180">
        <v>9.3490000000000004E-2</v>
      </c>
      <c r="H156" s="181">
        <v>9.3916412080536901E-2</v>
      </c>
      <c r="I156" s="180"/>
      <c r="J156" s="7" t="s">
        <v>918</v>
      </c>
      <c r="K156" s="35"/>
      <c r="L156" s="274"/>
      <c r="M156" s="274"/>
      <c r="N156" s="274"/>
      <c r="O156" s="274"/>
      <c r="P156" s="36"/>
    </row>
    <row r="157" spans="1:16" ht="16" customHeight="1">
      <c r="A157" s="559" t="s">
        <v>809</v>
      </c>
      <c r="B157" s="162">
        <v>1</v>
      </c>
      <c r="C157" s="193"/>
      <c r="D157" s="176" t="s">
        <v>377</v>
      </c>
      <c r="E157" s="177">
        <v>3922</v>
      </c>
      <c r="F157" s="177">
        <v>3922</v>
      </c>
      <c r="G157" s="177">
        <v>3922</v>
      </c>
      <c r="H157" s="178">
        <v>3943</v>
      </c>
      <c r="I157" s="180"/>
      <c r="J157" s="7" t="s">
        <v>920</v>
      </c>
      <c r="K157" s="7" t="s">
        <v>921</v>
      </c>
      <c r="M157" s="188"/>
    </row>
    <row r="158" spans="1:16">
      <c r="A158" s="560"/>
      <c r="B158" s="167">
        <v>1</v>
      </c>
      <c r="C158" s="190"/>
      <c r="D158" s="179" t="s">
        <v>379</v>
      </c>
      <c r="E158" s="180">
        <v>2107</v>
      </c>
      <c r="F158" s="180">
        <v>2107</v>
      </c>
      <c r="G158" s="180">
        <v>2107</v>
      </c>
      <c r="H158" s="181">
        <v>1923</v>
      </c>
      <c r="I158" s="180"/>
      <c r="J158" s="7" t="s">
        <v>920</v>
      </c>
      <c r="M158" s="188"/>
    </row>
    <row r="159" spans="1:16">
      <c r="A159" s="560"/>
      <c r="B159" s="167">
        <v>1</v>
      </c>
      <c r="C159" s="190"/>
      <c r="D159" s="179" t="s">
        <v>380</v>
      </c>
      <c r="E159" s="180">
        <v>1774</v>
      </c>
      <c r="F159" s="180">
        <v>1774</v>
      </c>
      <c r="G159" s="180">
        <v>1774</v>
      </c>
      <c r="H159" s="181">
        <v>1624</v>
      </c>
      <c r="I159" s="180"/>
      <c r="J159" s="7" t="s">
        <v>920</v>
      </c>
      <c r="M159" s="188"/>
    </row>
    <row r="160" spans="1:16">
      <c r="A160" s="560"/>
      <c r="B160" s="167">
        <v>1</v>
      </c>
      <c r="C160" s="190"/>
      <c r="D160" s="179" t="s">
        <v>381</v>
      </c>
      <c r="E160" s="180">
        <v>3152</v>
      </c>
      <c r="F160" s="180">
        <v>3152</v>
      </c>
      <c r="G160" s="180">
        <v>2301</v>
      </c>
      <c r="H160" s="181">
        <v>2430</v>
      </c>
      <c r="I160" s="180"/>
      <c r="J160" s="7" t="s">
        <v>920</v>
      </c>
      <c r="M160" s="188"/>
    </row>
    <row r="161" spans="1:13">
      <c r="A161" s="560"/>
      <c r="B161" s="167">
        <v>1</v>
      </c>
      <c r="C161" s="190"/>
      <c r="D161" s="179" t="s">
        <v>382</v>
      </c>
      <c r="E161" s="180">
        <v>2088</v>
      </c>
      <c r="F161" s="180">
        <v>2088</v>
      </c>
      <c r="G161" s="180">
        <v>2088</v>
      </c>
      <c r="H161" s="181">
        <v>1924</v>
      </c>
      <c r="I161" s="180"/>
      <c r="J161" s="7" t="s">
        <v>920</v>
      </c>
      <c r="M161" s="188"/>
    </row>
    <row r="162" spans="1:13">
      <c r="A162" s="560"/>
      <c r="B162" s="167">
        <v>1</v>
      </c>
      <c r="C162" s="190"/>
      <c r="D162" s="179" t="s">
        <v>383</v>
      </c>
      <c r="E162" s="180">
        <v>1430</v>
      </c>
      <c r="F162" s="180">
        <v>1430</v>
      </c>
      <c r="G162" s="180">
        <v>1430</v>
      </c>
      <c r="H162" s="181">
        <v>1300</v>
      </c>
      <c r="I162" s="180"/>
      <c r="J162" s="7" t="s">
        <v>920</v>
      </c>
      <c r="M162" s="188"/>
    </row>
    <row r="163" spans="1:13" ht="18" thickBot="1">
      <c r="A163" s="561"/>
      <c r="B163" s="171">
        <v>1</v>
      </c>
      <c r="C163" s="192"/>
      <c r="D163" s="183" t="s">
        <v>922</v>
      </c>
      <c r="E163" s="184">
        <f>Refrigerants!C54</f>
        <v>0</v>
      </c>
      <c r="F163" s="184">
        <f>Refrigerants!D54</f>
        <v>0</v>
      </c>
      <c r="G163" s="184">
        <f>Refrigerants!E54</f>
        <v>0</v>
      </c>
      <c r="H163" s="185">
        <f>Refrigerants!F54</f>
        <v>0</v>
      </c>
      <c r="I163" s="180"/>
      <c r="J163" s="7" t="s">
        <v>920</v>
      </c>
      <c r="K163" s="7" t="s">
        <v>923</v>
      </c>
      <c r="M163" s="188"/>
    </row>
    <row r="164" spans="1:13" ht="37" thickBot="1">
      <c r="A164" s="194" t="s">
        <v>843</v>
      </c>
      <c r="B164" s="205">
        <v>3</v>
      </c>
      <c r="C164" s="195"/>
      <c r="D164" s="196" t="s">
        <v>810</v>
      </c>
      <c r="E164" s="197" t="s">
        <v>924</v>
      </c>
      <c r="F164" s="197" t="s">
        <v>924</v>
      </c>
      <c r="G164" s="197">
        <v>0.34075331486472998</v>
      </c>
      <c r="H164" s="198">
        <v>0.33378120456670202</v>
      </c>
      <c r="I164" s="180"/>
      <c r="J164" s="7" t="s">
        <v>925</v>
      </c>
    </row>
    <row r="165" spans="1:13">
      <c r="A165" s="554" t="s">
        <v>926</v>
      </c>
      <c r="B165" s="162">
        <v>3</v>
      </c>
      <c r="C165" s="193"/>
      <c r="D165" s="176" t="s">
        <v>927</v>
      </c>
      <c r="E165" s="180"/>
      <c r="F165" s="180">
        <v>13.9</v>
      </c>
      <c r="G165" s="180">
        <v>11.5</v>
      </c>
      <c r="H165" s="181">
        <v>11.5</v>
      </c>
      <c r="I165" s="180"/>
      <c r="J165" s="7" t="s">
        <v>928</v>
      </c>
    </row>
    <row r="166" spans="1:13" ht="20" thickBot="1">
      <c r="A166" s="555"/>
      <c r="B166" s="171">
        <v>3</v>
      </c>
      <c r="C166" s="192"/>
      <c r="D166" s="201" t="s">
        <v>929</v>
      </c>
      <c r="E166" s="184" t="s">
        <v>924</v>
      </c>
      <c r="F166" s="184">
        <v>13.8</v>
      </c>
      <c r="G166" s="184">
        <v>10.4</v>
      </c>
      <c r="H166" s="185">
        <v>10.4</v>
      </c>
      <c r="I166" s="180"/>
      <c r="J166" s="7" t="s">
        <v>928</v>
      </c>
    </row>
    <row r="167" spans="1:13" ht="19">
      <c r="A167" s="556" t="s">
        <v>930</v>
      </c>
      <c r="B167" s="167">
        <v>3</v>
      </c>
      <c r="C167" s="190"/>
      <c r="D167" s="203" t="s">
        <v>406</v>
      </c>
      <c r="E167" s="180">
        <v>79.267799999999994</v>
      </c>
      <c r="F167" s="180">
        <v>79.973672608544703</v>
      </c>
      <c r="G167" s="180">
        <v>80.337766784096203</v>
      </c>
      <c r="H167" s="181">
        <v>80.212818064521798</v>
      </c>
      <c r="I167" s="180"/>
      <c r="J167" s="7" t="s">
        <v>917</v>
      </c>
    </row>
    <row r="168" spans="1:13" ht="19">
      <c r="A168" s="557"/>
      <c r="B168" s="167">
        <v>3</v>
      </c>
      <c r="C168" s="190"/>
      <c r="D168" s="202" t="s">
        <v>407</v>
      </c>
      <c r="E168" s="180">
        <v>7.7725999999999997</v>
      </c>
      <c r="F168" s="180">
        <v>7.7589015999999997</v>
      </c>
      <c r="G168" s="180">
        <v>7.7510183499999998</v>
      </c>
      <c r="H168" s="181">
        <v>7.7513799903557103</v>
      </c>
      <c r="I168" s="180"/>
      <c r="J168" s="7" t="s">
        <v>917</v>
      </c>
    </row>
    <row r="169" spans="1:13" ht="19">
      <c r="A169" s="557"/>
      <c r="B169" s="167">
        <v>3</v>
      </c>
      <c r="C169" s="190"/>
      <c r="D169" s="202" t="s">
        <v>408</v>
      </c>
      <c r="E169" s="180">
        <v>2.21</v>
      </c>
      <c r="F169" s="180">
        <v>2.21</v>
      </c>
      <c r="G169" s="180">
        <v>2.21</v>
      </c>
      <c r="H169" s="181">
        <v>2.21</v>
      </c>
      <c r="I169" s="180"/>
      <c r="J169" s="7" t="s">
        <v>917</v>
      </c>
    </row>
    <row r="170" spans="1:13" ht="19">
      <c r="A170" s="557"/>
      <c r="B170" s="167">
        <v>3</v>
      </c>
      <c r="C170" s="190"/>
      <c r="D170" s="202" t="s">
        <v>409</v>
      </c>
      <c r="E170" s="180">
        <v>3.2067999999999999</v>
      </c>
      <c r="F170" s="180">
        <v>3.1991415999999999</v>
      </c>
      <c r="G170" s="180">
        <v>3.19470835</v>
      </c>
      <c r="H170" s="181">
        <v>3.19491172324161</v>
      </c>
      <c r="I170" s="180"/>
      <c r="J170" s="7" t="s">
        <v>917</v>
      </c>
    </row>
    <row r="171" spans="1:13" ht="19">
      <c r="A171" s="557"/>
      <c r="B171" s="167">
        <v>3</v>
      </c>
      <c r="C171" s="190"/>
      <c r="D171" s="202" t="s">
        <v>410</v>
      </c>
      <c r="E171" s="180">
        <v>39.212499999999999</v>
      </c>
      <c r="F171" s="180">
        <v>39.212491828578003</v>
      </c>
      <c r="G171" s="180">
        <v>39.212491828578003</v>
      </c>
      <c r="H171" s="181">
        <v>39.212491828578003</v>
      </c>
      <c r="I171" s="180"/>
      <c r="J171" s="7" t="s">
        <v>917</v>
      </c>
    </row>
    <row r="172" spans="1:13" ht="19">
      <c r="A172" s="557"/>
      <c r="B172" s="167">
        <v>3</v>
      </c>
      <c r="C172" s="190"/>
      <c r="D172" s="202" t="s">
        <v>411</v>
      </c>
      <c r="E172" s="180">
        <v>1.7383</v>
      </c>
      <c r="F172" s="180">
        <v>1.73826086956522</v>
      </c>
      <c r="G172" s="180">
        <v>1.73826086956522</v>
      </c>
      <c r="H172" s="181">
        <v>1.73826086956522</v>
      </c>
      <c r="I172" s="180"/>
      <c r="J172" s="7" t="s">
        <v>917</v>
      </c>
    </row>
    <row r="173" spans="1:13" ht="19">
      <c r="A173" s="557"/>
      <c r="B173" s="167">
        <v>3</v>
      </c>
      <c r="C173" s="190"/>
      <c r="D173" s="202" t="s">
        <v>412</v>
      </c>
      <c r="E173" s="180">
        <v>28.666799999999999</v>
      </c>
      <c r="F173" s="180">
        <v>28.659141600000002</v>
      </c>
      <c r="G173" s="180">
        <v>28.65470835</v>
      </c>
      <c r="H173" s="181">
        <v>28.6549117232416</v>
      </c>
      <c r="I173" s="180"/>
      <c r="J173" s="7" t="s">
        <v>917</v>
      </c>
    </row>
    <row r="174" spans="1:13" ht="19">
      <c r="A174" s="557"/>
      <c r="B174" s="167">
        <v>3</v>
      </c>
      <c r="C174" s="190"/>
      <c r="D174" s="202" t="s">
        <v>413</v>
      </c>
      <c r="E174" s="180">
        <v>241.77260000000001</v>
      </c>
      <c r="F174" s="180">
        <v>241.7589016</v>
      </c>
      <c r="G174" s="180">
        <v>241.75101835000001</v>
      </c>
      <c r="H174" s="181">
        <v>241.75137999035601</v>
      </c>
      <c r="I174" s="180"/>
      <c r="J174" s="7" t="s">
        <v>917</v>
      </c>
    </row>
    <row r="175" spans="1:13" ht="19">
      <c r="A175" s="557"/>
      <c r="B175" s="167">
        <v>3</v>
      </c>
      <c r="C175" s="190"/>
      <c r="D175" s="202" t="s">
        <v>414</v>
      </c>
      <c r="E175" s="180">
        <v>131.77260000000001</v>
      </c>
      <c r="F175" s="180">
        <v>131.7589016</v>
      </c>
      <c r="G175" s="180">
        <v>131.75101835000001</v>
      </c>
      <c r="H175" s="181">
        <v>131.75137999035601</v>
      </c>
      <c r="I175" s="180"/>
      <c r="J175" s="7" t="s">
        <v>917</v>
      </c>
    </row>
    <row r="176" spans="1:13" ht="20" thickBot="1">
      <c r="A176" s="558"/>
      <c r="B176" s="167">
        <v>3</v>
      </c>
      <c r="C176" s="192"/>
      <c r="D176" s="201" t="s">
        <v>415</v>
      </c>
      <c r="E176" s="204">
        <v>3.2067999999999999</v>
      </c>
      <c r="F176" s="184">
        <v>3.1991415999999999</v>
      </c>
      <c r="G176" s="184">
        <v>3.19470835</v>
      </c>
      <c r="H176" s="184">
        <v>3.19491172324161</v>
      </c>
      <c r="I176" s="180"/>
      <c r="J176" s="206" t="s">
        <v>917</v>
      </c>
      <c r="M176" s="188"/>
    </row>
    <row r="177" spans="1:22">
      <c r="A177" s="190"/>
      <c r="B177" s="193"/>
      <c r="C177" s="190"/>
      <c r="D177" s="190"/>
      <c r="K177" s="199"/>
      <c r="M177" s="188"/>
      <c r="U177" s="199"/>
      <c r="V177" s="199"/>
    </row>
    <row r="178" spans="1:22">
      <c r="U178" s="199"/>
    </row>
    <row r="179" spans="1:22" ht="18" thickBot="1">
      <c r="A179" s="7" t="s">
        <v>931</v>
      </c>
    </row>
    <row r="180" spans="1:22" ht="145" thickBot="1">
      <c r="A180" s="194" t="s">
        <v>932</v>
      </c>
      <c r="B180" s="341" t="s">
        <v>933</v>
      </c>
    </row>
    <row r="181" spans="1:22">
      <c r="A181" s="200" t="s">
        <v>934</v>
      </c>
    </row>
    <row r="182" spans="1:22">
      <c r="A182" s="200" t="s">
        <v>935</v>
      </c>
    </row>
    <row r="183" spans="1:22">
      <c r="A183" s="200" t="s">
        <v>936</v>
      </c>
    </row>
    <row r="184" spans="1:22">
      <c r="A184" s="200" t="s">
        <v>933</v>
      </c>
    </row>
    <row r="185" spans="1:22">
      <c r="A185" s="200" t="s">
        <v>937</v>
      </c>
    </row>
    <row r="187" spans="1:22">
      <c r="A187" s="200" t="s">
        <v>938</v>
      </c>
    </row>
    <row r="189" spans="1:22">
      <c r="A189" s="200" t="s">
        <v>939</v>
      </c>
    </row>
    <row r="190" spans="1:22">
      <c r="A190" s="200" t="s">
        <v>940</v>
      </c>
    </row>
    <row r="192" spans="1:22">
      <c r="A192" s="200" t="s">
        <v>935</v>
      </c>
    </row>
    <row r="223" spans="1:1">
      <c r="A223" s="7" t="s">
        <v>941</v>
      </c>
    </row>
    <row r="225" spans="1:1">
      <c r="A225" s="7" t="s">
        <v>942</v>
      </c>
    </row>
    <row r="226" spans="1:1">
      <c r="A226" s="7" t="s">
        <v>943</v>
      </c>
    </row>
    <row r="227" spans="1:1">
      <c r="A227" s="7" t="s">
        <v>944</v>
      </c>
    </row>
    <row r="228" spans="1:1">
      <c r="A228" s="7" t="s">
        <v>945</v>
      </c>
    </row>
    <row r="249" spans="1:1">
      <c r="A249" s="7" t="s">
        <v>946</v>
      </c>
    </row>
    <row r="250" spans="1:1">
      <c r="A250" s="213" t="s">
        <v>947</v>
      </c>
    </row>
  </sheetData>
  <mergeCells count="11">
    <mergeCell ref="A165:A166"/>
    <mergeCell ref="A167:A176"/>
    <mergeCell ref="A157:A163"/>
    <mergeCell ref="A71:A110"/>
    <mergeCell ref="A3:A10"/>
    <mergeCell ref="A11:A12"/>
    <mergeCell ref="A13:A16"/>
    <mergeCell ref="A17:A56"/>
    <mergeCell ref="A57:A70"/>
    <mergeCell ref="A127:A156"/>
    <mergeCell ref="A111:A126"/>
  </mergeCells>
  <phoneticPr fontId="50" type="noConversion"/>
  <hyperlinks>
    <hyperlink ref="A181" r:id="rId1" location="page27" xr:uid="{CB07FFE4-4812-2F4A-820C-5741CDA9A0D7}"/>
    <hyperlink ref="A183" r:id="rId2" xr:uid="{752AB2D9-5055-AC4F-8143-4C9EAF031D20}"/>
    <hyperlink ref="A185" r:id="rId3" xr:uid="{69098A0F-6E41-3A46-9255-CA0E1B792A88}"/>
    <hyperlink ref="A187" r:id="rId4" xr:uid="{0FB34804-870C-4F49-8054-93DE51109BD2}"/>
    <hyperlink ref="A190" r:id="rId5" xr:uid="{E5323844-5389-8B47-BD06-F58B93F297F0}"/>
    <hyperlink ref="A192" r:id="rId6" xr:uid="{9E21E599-8A10-A24E-ADCE-17DDB038AE5B}"/>
    <hyperlink ref="A182" r:id="rId7" xr:uid="{477516AF-32D5-4546-98B1-52A4F2DD9706}"/>
    <hyperlink ref="A184" r:id="rId8" xr:uid="{A6DE5895-6891-354A-AFBE-569564D54705}"/>
    <hyperlink ref="A189" r:id="rId9" xr:uid="{F02D6EB1-45E8-734A-974B-66AB8585061F}"/>
    <hyperlink ref="K7" r:id="rId10" location="page27" tooltip="https://assets.publishing.service.gov.uk/media/647f50dd103ca60013039a8a/2023-ghg-cf-methodology-paper.pdf#page27" display="https://assets.publishing.service.gov.uk/media/647f50dd103ca60013039a8a/2023-ghg-cf-methodology-paper.pdf - page27" xr:uid="{4F822B73-ABEE-2641-AE02-C29D13B307AB}"/>
    <hyperlink ref="B180" r:id="rId11" xr:uid="{AB88F0C5-6928-6441-B246-74EEE291C29D}"/>
  </hyperlinks>
  <pageMargins left="0.7" right="0.7" top="0.75" bottom="0.75" header="0.3" footer="0.3"/>
  <drawing r:id="rId12"/>
  <legacyDrawing r:id="rId1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C26F5-5A56-5149-8833-2E1982B90DA6}">
  <sheetPr>
    <tabColor rgb="FF7030A0"/>
  </sheetPr>
  <dimension ref="A1:W177"/>
  <sheetViews>
    <sheetView workbookViewId="0">
      <selection activeCell="D9" sqref="D9"/>
    </sheetView>
  </sheetViews>
  <sheetFormatPr baseColWidth="10" defaultColWidth="10.83203125" defaultRowHeight="17"/>
  <cols>
    <col min="1" max="1" width="10.83203125" style="7"/>
    <col min="2" max="2" width="13.5" style="7" bestFit="1" customWidth="1"/>
    <col min="3" max="3" width="10.83203125" style="7"/>
    <col min="4" max="4" width="48.83203125" style="7" customWidth="1"/>
    <col min="5" max="5" width="10.1640625" style="7" bestFit="1" customWidth="1"/>
    <col min="6" max="8" width="12.1640625" style="7" bestFit="1" customWidth="1"/>
    <col min="9" max="10" width="12.1640625" style="7" customWidth="1"/>
    <col min="11" max="11" width="19.33203125" style="7" bestFit="1" customWidth="1"/>
    <col min="12" max="21" width="10.83203125" style="7"/>
    <col min="22" max="22" width="11.1640625" style="7" bestFit="1" customWidth="1"/>
    <col min="23" max="16384" width="10.83203125" style="7"/>
  </cols>
  <sheetData>
    <row r="1" spans="1:17">
      <c r="E1" s="161">
        <v>2020</v>
      </c>
      <c r="F1" s="161">
        <v>2021</v>
      </c>
      <c r="G1" s="161">
        <v>2022</v>
      </c>
      <c r="H1" s="161">
        <v>2023</v>
      </c>
      <c r="I1" s="161">
        <v>2024</v>
      </c>
      <c r="J1" s="161">
        <v>2025</v>
      </c>
    </row>
    <row r="2" spans="1:17" ht="18" thickBot="1">
      <c r="A2" s="161"/>
      <c r="B2" s="161" t="s">
        <v>901</v>
      </c>
      <c r="C2" s="161"/>
      <c r="D2" s="161" t="s">
        <v>902</v>
      </c>
      <c r="E2" s="161"/>
      <c r="F2" s="161"/>
      <c r="G2" s="161"/>
      <c r="H2" s="161"/>
      <c r="I2" s="161"/>
      <c r="J2" s="161"/>
    </row>
    <row r="3" spans="1:17">
      <c r="A3" s="562" t="s">
        <v>112</v>
      </c>
      <c r="B3" s="162">
        <v>2</v>
      </c>
      <c r="C3" s="163"/>
      <c r="D3" s="186" t="s">
        <v>903</v>
      </c>
      <c r="E3" s="219">
        <f>Energy!B6</f>
        <v>0</v>
      </c>
      <c r="F3" s="163">
        <f>Energy!C6</f>
        <v>0</v>
      </c>
      <c r="G3" s="163">
        <f>Energy!D6</f>
        <v>0</v>
      </c>
      <c r="H3" s="220">
        <f>Energy!E6</f>
        <v>0</v>
      </c>
      <c r="I3" s="220">
        <f>Energy!F6</f>
        <v>0</v>
      </c>
      <c r="J3" s="168"/>
      <c r="M3" s="7" t="s">
        <v>905</v>
      </c>
    </row>
    <row r="4" spans="1:17">
      <c r="A4" s="563"/>
      <c r="B4" s="167">
        <v>1</v>
      </c>
      <c r="C4" s="168"/>
      <c r="D4" s="7" t="s">
        <v>906</v>
      </c>
      <c r="E4" s="221">
        <f>Energy!B7</f>
        <v>0</v>
      </c>
      <c r="F4" s="168">
        <f>Energy!C7</f>
        <v>0</v>
      </c>
      <c r="G4" s="168">
        <f>Energy!D7</f>
        <v>0</v>
      </c>
      <c r="H4" s="222">
        <f>Energy!E7</f>
        <v>0</v>
      </c>
      <c r="I4" s="222">
        <f>Energy!F7</f>
        <v>0</v>
      </c>
      <c r="J4" s="168"/>
    </row>
    <row r="5" spans="1:17">
      <c r="A5" s="563"/>
      <c r="B5" s="167">
        <v>1</v>
      </c>
      <c r="C5" s="168"/>
      <c r="D5" s="7" t="s">
        <v>554</v>
      </c>
      <c r="E5" s="221">
        <f>Energy!B8</f>
        <v>0</v>
      </c>
      <c r="F5" s="168">
        <f>Energy!C8</f>
        <v>0</v>
      </c>
      <c r="G5" s="168">
        <f>Energy!D8</f>
        <v>0</v>
      </c>
      <c r="H5" s="222">
        <f>Energy!E8</f>
        <v>0</v>
      </c>
      <c r="I5" s="222">
        <f>Energy!F8</f>
        <v>0</v>
      </c>
      <c r="J5" s="168"/>
    </row>
    <row r="6" spans="1:17">
      <c r="A6" s="563"/>
      <c r="B6" s="167">
        <v>1</v>
      </c>
      <c r="C6" s="168"/>
      <c r="D6" s="7" t="s">
        <v>907</v>
      </c>
      <c r="E6" s="221">
        <f>Energy!B9</f>
        <v>0</v>
      </c>
      <c r="F6" s="168">
        <f>Energy!C9</f>
        <v>0</v>
      </c>
      <c r="G6" s="168">
        <f>Energy!D9</f>
        <v>0</v>
      </c>
      <c r="H6" s="222">
        <f>Energy!E9</f>
        <v>0</v>
      </c>
      <c r="I6" s="222">
        <f>Energy!F9</f>
        <v>0</v>
      </c>
      <c r="J6" s="168"/>
    </row>
    <row r="7" spans="1:17">
      <c r="A7" s="563"/>
      <c r="B7" s="167">
        <v>3</v>
      </c>
      <c r="C7" s="168"/>
      <c r="D7" s="169" t="s">
        <v>908</v>
      </c>
      <c r="E7" s="221">
        <f>E3</f>
        <v>0</v>
      </c>
      <c r="F7" s="168">
        <f t="shared" ref="F7:H7" si="0">F3</f>
        <v>0</v>
      </c>
      <c r="G7" s="168">
        <f t="shared" si="0"/>
        <v>0</v>
      </c>
      <c r="H7" s="222">
        <f t="shared" si="0"/>
        <v>0</v>
      </c>
      <c r="I7" s="222">
        <f t="shared" ref="I7" si="1">I3</f>
        <v>0</v>
      </c>
      <c r="J7" s="168"/>
      <c r="K7" s="187" t="s">
        <v>948</v>
      </c>
    </row>
    <row r="8" spans="1:17">
      <c r="A8" s="563"/>
      <c r="B8" s="167">
        <v>3</v>
      </c>
      <c r="C8" s="168"/>
      <c r="D8" s="169" t="s">
        <v>910</v>
      </c>
      <c r="E8" s="221">
        <f>Energy!B11</f>
        <v>0</v>
      </c>
      <c r="F8" s="168">
        <f>Energy!C11</f>
        <v>0</v>
      </c>
      <c r="G8" s="168">
        <f>Energy!D11</f>
        <v>0</v>
      </c>
      <c r="H8" s="222">
        <f>Energy!E11</f>
        <v>0</v>
      </c>
      <c r="I8" s="222">
        <f>Energy!F11</f>
        <v>0</v>
      </c>
      <c r="J8" s="168"/>
      <c r="K8" s="187"/>
    </row>
    <row r="9" spans="1:17">
      <c r="A9" s="563"/>
      <c r="B9" s="167"/>
      <c r="C9" s="168"/>
      <c r="D9" s="7" t="s">
        <v>949</v>
      </c>
      <c r="E9" s="221">
        <f>Energy!B11</f>
        <v>0</v>
      </c>
      <c r="F9" s="168">
        <f>Energy!C11</f>
        <v>0</v>
      </c>
      <c r="G9" s="168">
        <f>Energy!D11</f>
        <v>0</v>
      </c>
      <c r="H9" s="222">
        <f>Energy!E11</f>
        <v>0</v>
      </c>
      <c r="I9" s="222">
        <f>Energy!F11</f>
        <v>0</v>
      </c>
      <c r="J9" s="168"/>
      <c r="K9" s="187"/>
    </row>
    <row r="10" spans="1:17" ht="18" thickBot="1">
      <c r="A10" s="564"/>
      <c r="B10" s="171">
        <v>1</v>
      </c>
      <c r="C10" s="172"/>
      <c r="D10" s="189" t="s">
        <v>912</v>
      </c>
      <c r="E10" s="223">
        <f>Energy!B10</f>
        <v>0</v>
      </c>
      <c r="F10" s="172">
        <f>Energy!C10</f>
        <v>0</v>
      </c>
      <c r="G10" s="172">
        <f>Energy!D10</f>
        <v>0</v>
      </c>
      <c r="H10" s="224">
        <f>Energy!E10</f>
        <v>0</v>
      </c>
      <c r="I10" s="224">
        <f>Energy!F10</f>
        <v>0</v>
      </c>
      <c r="J10" s="168"/>
      <c r="L10" s="7" t="s">
        <v>913</v>
      </c>
      <c r="O10" s="187" t="s">
        <v>914</v>
      </c>
    </row>
    <row r="11" spans="1:17">
      <c r="A11" s="565" t="s">
        <v>145</v>
      </c>
      <c r="B11" s="162">
        <v>3</v>
      </c>
      <c r="C11" s="163"/>
      <c r="D11" s="164" t="s">
        <v>145</v>
      </c>
      <c r="E11" s="252">
        <f>Water!C6</f>
        <v>0</v>
      </c>
      <c r="F11" s="253">
        <f>Water!D6</f>
        <v>0</v>
      </c>
      <c r="G11" s="253">
        <f>Water!E6</f>
        <v>0</v>
      </c>
      <c r="H11" s="254">
        <f>Water!F6</f>
        <v>0</v>
      </c>
      <c r="I11" s="254">
        <f>Water!G6</f>
        <v>0</v>
      </c>
      <c r="J11" s="253"/>
    </row>
    <row r="12" spans="1:17" ht="18" thickBot="1">
      <c r="A12" s="566"/>
      <c r="B12" s="171">
        <v>3</v>
      </c>
      <c r="C12" s="172"/>
      <c r="D12" s="173" t="s">
        <v>916</v>
      </c>
      <c r="E12" s="228">
        <f>Water!C8</f>
        <v>0</v>
      </c>
      <c r="F12" s="229">
        <f>Water!D8</f>
        <v>0</v>
      </c>
      <c r="G12" s="229">
        <f>Water!E8</f>
        <v>0</v>
      </c>
      <c r="H12" s="230">
        <f>Water!F8</f>
        <v>0</v>
      </c>
      <c r="I12" s="230">
        <f>Water!G8</f>
        <v>0</v>
      </c>
      <c r="J12" s="253"/>
    </row>
    <row r="13" spans="1:17">
      <c r="A13" s="562" t="s">
        <v>146</v>
      </c>
      <c r="B13" s="162">
        <v>3</v>
      </c>
      <c r="C13" s="163"/>
      <c r="D13" s="176" t="s">
        <v>289</v>
      </c>
      <c r="E13" s="219">
        <f>'Waste '!C8</f>
        <v>0</v>
      </c>
      <c r="F13" s="163">
        <f>'Waste '!D8</f>
        <v>0</v>
      </c>
      <c r="G13" s="163">
        <f>'Waste '!E8</f>
        <v>0</v>
      </c>
      <c r="H13" s="220">
        <f>'Waste '!F8</f>
        <v>0</v>
      </c>
      <c r="I13" s="220">
        <f>'Waste '!G8</f>
        <v>0</v>
      </c>
      <c r="J13" s="168"/>
    </row>
    <row r="14" spans="1:17">
      <c r="A14" s="563"/>
      <c r="B14" s="167">
        <v>3</v>
      </c>
      <c r="C14" s="168"/>
      <c r="D14" s="179" t="s">
        <v>295</v>
      </c>
      <c r="E14" s="221">
        <f>'Waste '!C10</f>
        <v>0</v>
      </c>
      <c r="F14" s="168">
        <f>'Waste '!D10</f>
        <v>0</v>
      </c>
      <c r="G14" s="168">
        <f>'Waste '!E10</f>
        <v>0</v>
      </c>
      <c r="H14" s="222">
        <f>'Waste '!F10</f>
        <v>0</v>
      </c>
      <c r="I14" s="222">
        <f>'Waste '!G10</f>
        <v>0</v>
      </c>
      <c r="J14" s="168"/>
    </row>
    <row r="15" spans="1:17" ht="18">
      <c r="A15" s="563"/>
      <c r="B15" s="167">
        <v>3</v>
      </c>
      <c r="C15" s="168"/>
      <c r="D15" s="179" t="s">
        <v>298</v>
      </c>
      <c r="E15" s="221">
        <f>'Waste '!C12</f>
        <v>0</v>
      </c>
      <c r="F15" s="168">
        <f>'Waste '!D12</f>
        <v>0</v>
      </c>
      <c r="G15" s="168">
        <f>'Waste '!E12</f>
        <v>0</v>
      </c>
      <c r="H15" s="222">
        <f>'Waste '!F12</f>
        <v>0</v>
      </c>
      <c r="I15" s="222">
        <f>'Waste '!G12</f>
        <v>0</v>
      </c>
      <c r="J15" s="168"/>
      <c r="Q15" s="182"/>
    </row>
    <row r="16" spans="1:17" ht="18" thickBot="1">
      <c r="A16" s="564"/>
      <c r="B16" s="171">
        <v>3</v>
      </c>
      <c r="C16" s="172"/>
      <c r="D16" s="183" t="s">
        <v>300</v>
      </c>
      <c r="E16" s="221">
        <f>'Waste '!C14</f>
        <v>0</v>
      </c>
      <c r="F16" s="168">
        <f>'Waste '!D14</f>
        <v>0</v>
      </c>
      <c r="G16" s="168">
        <f>'Waste '!E14</f>
        <v>0</v>
      </c>
      <c r="H16" s="222">
        <f>'Waste '!F14</f>
        <v>0</v>
      </c>
      <c r="I16" s="222">
        <f>'Waste '!G14</f>
        <v>0</v>
      </c>
      <c r="J16" s="168"/>
    </row>
    <row r="17" spans="1:16" ht="16" customHeight="1">
      <c r="A17" s="491" t="s">
        <v>311</v>
      </c>
      <c r="B17" s="162">
        <v>3</v>
      </c>
      <c r="C17" s="186"/>
      <c r="D17" s="231" t="s">
        <v>316</v>
      </c>
      <c r="E17" s="219">
        <f>'Business &amp; Staff Travel'!D14</f>
        <v>0</v>
      </c>
      <c r="F17" s="163">
        <f>'Business &amp; Staff Travel'!E14</f>
        <v>0</v>
      </c>
      <c r="G17" s="163">
        <f>'Business &amp; Staff Travel'!F14</f>
        <v>0</v>
      </c>
      <c r="H17" s="220">
        <f>'Business &amp; Staff Travel'!G14</f>
        <v>0</v>
      </c>
      <c r="I17" s="220">
        <f>'Business &amp; Staff Travel'!H14</f>
        <v>0</v>
      </c>
      <c r="J17" s="168"/>
      <c r="K17" s="154"/>
      <c r="L17" s="187"/>
      <c r="N17" s="188"/>
    </row>
    <row r="18" spans="1:16">
      <c r="A18" s="492"/>
      <c r="B18" s="167">
        <v>3</v>
      </c>
      <c r="D18" s="154" t="s">
        <v>317</v>
      </c>
      <c r="E18" s="221">
        <f>'Business &amp; Staff Travel'!D15</f>
        <v>0</v>
      </c>
      <c r="F18" s="168">
        <f>'Business &amp; Staff Travel'!E15</f>
        <v>0</v>
      </c>
      <c r="G18" s="168">
        <f>'Business &amp; Staff Travel'!F15</f>
        <v>0</v>
      </c>
      <c r="H18" s="222">
        <f>'Business &amp; Staff Travel'!G15</f>
        <v>0</v>
      </c>
      <c r="I18" s="222">
        <f>'Business &amp; Staff Travel'!H15</f>
        <v>0</v>
      </c>
      <c r="J18" s="168"/>
      <c r="N18" s="188"/>
    </row>
    <row r="19" spans="1:16">
      <c r="A19" s="492"/>
      <c r="B19" s="167">
        <v>3</v>
      </c>
      <c r="D19" s="154" t="s">
        <v>318</v>
      </c>
      <c r="E19" s="221">
        <f>'Business &amp; Staff Travel'!D16</f>
        <v>0</v>
      </c>
      <c r="F19" s="168">
        <f>'Business &amp; Staff Travel'!E16</f>
        <v>0</v>
      </c>
      <c r="G19" s="168">
        <f>'Business &amp; Staff Travel'!F16</f>
        <v>0</v>
      </c>
      <c r="H19" s="222">
        <f>'Business &amp; Staff Travel'!G16</f>
        <v>0</v>
      </c>
      <c r="I19" s="222">
        <f>'Business &amp; Staff Travel'!H16</f>
        <v>0</v>
      </c>
      <c r="J19" s="168"/>
      <c r="N19" s="188"/>
    </row>
    <row r="20" spans="1:16">
      <c r="A20" s="492"/>
      <c r="B20" s="167">
        <v>3</v>
      </c>
      <c r="D20" s="154" t="s">
        <v>319</v>
      </c>
      <c r="E20" s="221">
        <f>'Business &amp; Staff Travel'!D17</f>
        <v>0</v>
      </c>
      <c r="F20" s="168">
        <f>'Business &amp; Staff Travel'!E17</f>
        <v>0</v>
      </c>
      <c r="G20" s="168">
        <f>'Business &amp; Staff Travel'!F17</f>
        <v>0</v>
      </c>
      <c r="H20" s="222">
        <f>'Business &amp; Staff Travel'!G17</f>
        <v>0</v>
      </c>
      <c r="I20" s="222">
        <f>'Business &amp; Staff Travel'!H17</f>
        <v>0</v>
      </c>
      <c r="J20" s="168"/>
      <c r="N20" s="188"/>
    </row>
    <row r="21" spans="1:16">
      <c r="A21" s="492"/>
      <c r="B21" s="167">
        <v>3</v>
      </c>
      <c r="D21" s="154" t="s">
        <v>320</v>
      </c>
      <c r="E21" s="221">
        <f>'Business &amp; Staff Travel'!D18</f>
        <v>0</v>
      </c>
      <c r="F21" s="168">
        <f>'Business &amp; Staff Travel'!E18</f>
        <v>0</v>
      </c>
      <c r="G21" s="168">
        <f>'Business &amp; Staff Travel'!F18</f>
        <v>0</v>
      </c>
      <c r="H21" s="222">
        <f>'Business &amp; Staff Travel'!G18</f>
        <v>0</v>
      </c>
      <c r="I21" s="222">
        <f>'Business &amp; Staff Travel'!H18</f>
        <v>0</v>
      </c>
      <c r="J21" s="168"/>
      <c r="N21" s="188"/>
    </row>
    <row r="22" spans="1:16">
      <c r="A22" s="492"/>
      <c r="B22" s="167">
        <v>3</v>
      </c>
      <c r="D22" s="154" t="s">
        <v>321</v>
      </c>
      <c r="E22" s="221">
        <f>'Business &amp; Staff Travel'!D19</f>
        <v>0</v>
      </c>
      <c r="F22" s="168">
        <f>'Business &amp; Staff Travel'!E19</f>
        <v>0</v>
      </c>
      <c r="G22" s="168">
        <f>'Business &amp; Staff Travel'!F19</f>
        <v>0</v>
      </c>
      <c r="H22" s="222">
        <f>'Business &amp; Staff Travel'!G19</f>
        <v>0</v>
      </c>
      <c r="I22" s="222">
        <f>'Business &amp; Staff Travel'!H19</f>
        <v>0</v>
      </c>
      <c r="J22" s="168"/>
      <c r="N22" s="188"/>
    </row>
    <row r="23" spans="1:16">
      <c r="A23" s="492"/>
      <c r="B23" s="167">
        <v>3</v>
      </c>
      <c r="D23" s="154" t="s">
        <v>322</v>
      </c>
      <c r="E23" s="221">
        <f>'Business &amp; Staff Travel'!D20</f>
        <v>0</v>
      </c>
      <c r="F23" s="168">
        <f>'Business &amp; Staff Travel'!E20</f>
        <v>0</v>
      </c>
      <c r="G23" s="168">
        <f>'Business &amp; Staff Travel'!F20</f>
        <v>0</v>
      </c>
      <c r="H23" s="222">
        <f>'Business &amp; Staff Travel'!G20</f>
        <v>0</v>
      </c>
      <c r="I23" s="222">
        <f>'Business &amp; Staff Travel'!H20</f>
        <v>0</v>
      </c>
      <c r="J23" s="168"/>
      <c r="N23" s="188"/>
    </row>
    <row r="24" spans="1:16">
      <c r="A24" s="492"/>
      <c r="B24" s="167">
        <v>3</v>
      </c>
      <c r="D24" s="154" t="s">
        <v>323</v>
      </c>
      <c r="E24" s="221">
        <f>'Business &amp; Staff Travel'!D21</f>
        <v>0</v>
      </c>
      <c r="F24" s="168">
        <f>'Business &amp; Staff Travel'!E21</f>
        <v>0</v>
      </c>
      <c r="G24" s="168">
        <f>'Business &amp; Staff Travel'!F21</f>
        <v>0</v>
      </c>
      <c r="H24" s="222">
        <f>'Business &amp; Staff Travel'!G21</f>
        <v>0</v>
      </c>
      <c r="I24" s="222">
        <f>'Business &amp; Staff Travel'!H21</f>
        <v>0</v>
      </c>
      <c r="J24" s="168"/>
      <c r="N24" s="188"/>
    </row>
    <row r="25" spans="1:16">
      <c r="A25" s="492"/>
      <c r="B25" s="167">
        <v>3</v>
      </c>
      <c r="D25" s="154" t="s">
        <v>324</v>
      </c>
      <c r="E25" s="221">
        <f>'Business &amp; Staff Travel'!D22</f>
        <v>0</v>
      </c>
      <c r="F25" s="168">
        <f>'Business &amp; Staff Travel'!E22</f>
        <v>0</v>
      </c>
      <c r="G25" s="168">
        <f>'Business &amp; Staff Travel'!F22</f>
        <v>0</v>
      </c>
      <c r="H25" s="222">
        <f>'Business &amp; Staff Travel'!G22</f>
        <v>0</v>
      </c>
      <c r="I25" s="222">
        <f>'Business &amp; Staff Travel'!H22</f>
        <v>0</v>
      </c>
      <c r="J25" s="168"/>
      <c r="N25" s="188"/>
    </row>
    <row r="26" spans="1:16">
      <c r="A26" s="492"/>
      <c r="B26" s="167">
        <v>3</v>
      </c>
      <c r="D26" s="154" t="s">
        <v>325</v>
      </c>
      <c r="E26" s="221">
        <f>'Business &amp; Staff Travel'!D23</f>
        <v>0</v>
      </c>
      <c r="F26" s="168">
        <f>'Business &amp; Staff Travel'!E23</f>
        <v>0</v>
      </c>
      <c r="G26" s="168">
        <f>'Business &amp; Staff Travel'!F23</f>
        <v>0</v>
      </c>
      <c r="H26" s="222">
        <f>'Business &amp; Staff Travel'!G23</f>
        <v>0</v>
      </c>
      <c r="I26" s="222">
        <f>'Business &amp; Staff Travel'!H23</f>
        <v>0</v>
      </c>
      <c r="J26" s="168"/>
      <c r="N26" s="188"/>
      <c r="P26" s="187"/>
    </row>
    <row r="27" spans="1:16">
      <c r="A27" s="492"/>
      <c r="B27" s="167">
        <v>3</v>
      </c>
      <c r="D27" s="154" t="s">
        <v>326</v>
      </c>
      <c r="E27" s="221">
        <f>'Business &amp; Staff Travel'!D24</f>
        <v>0</v>
      </c>
      <c r="F27" s="168">
        <f>'Business &amp; Staff Travel'!E24</f>
        <v>0</v>
      </c>
      <c r="G27" s="168">
        <f>'Business &amp; Staff Travel'!F24</f>
        <v>0</v>
      </c>
      <c r="H27" s="222">
        <f>'Business &amp; Staff Travel'!G24</f>
        <v>0</v>
      </c>
      <c r="I27" s="222">
        <f>'Business &amp; Staff Travel'!H24</f>
        <v>0</v>
      </c>
      <c r="J27" s="168"/>
      <c r="N27" s="188"/>
    </row>
    <row r="28" spans="1:16">
      <c r="A28" s="492"/>
      <c r="B28" s="167">
        <v>3</v>
      </c>
      <c r="D28" s="154" t="s">
        <v>327</v>
      </c>
      <c r="E28" s="221">
        <f>'Business &amp; Staff Travel'!D25</f>
        <v>0</v>
      </c>
      <c r="F28" s="168">
        <f>'Business &amp; Staff Travel'!E25</f>
        <v>0</v>
      </c>
      <c r="G28" s="168">
        <f>'Business &amp; Staff Travel'!F25</f>
        <v>0</v>
      </c>
      <c r="H28" s="222">
        <f>'Business &amp; Staff Travel'!G25</f>
        <v>0</v>
      </c>
      <c r="I28" s="222">
        <f>'Business &amp; Staff Travel'!H25</f>
        <v>0</v>
      </c>
      <c r="J28" s="168"/>
      <c r="N28" s="188"/>
    </row>
    <row r="29" spans="1:16">
      <c r="A29" s="492"/>
      <c r="B29" s="167">
        <v>3</v>
      </c>
      <c r="D29" s="154" t="s">
        <v>328</v>
      </c>
      <c r="E29" s="221">
        <f>'Business &amp; Staff Travel'!D26</f>
        <v>0</v>
      </c>
      <c r="F29" s="168">
        <f>'Business &amp; Staff Travel'!E26</f>
        <v>0</v>
      </c>
      <c r="G29" s="168">
        <f>'Business &amp; Staff Travel'!F26</f>
        <v>0</v>
      </c>
      <c r="H29" s="222">
        <f>'Business &amp; Staff Travel'!G26</f>
        <v>0</v>
      </c>
      <c r="I29" s="222">
        <f>'Business &amp; Staff Travel'!H26</f>
        <v>0</v>
      </c>
      <c r="J29" s="168"/>
      <c r="N29" s="188"/>
    </row>
    <row r="30" spans="1:16">
      <c r="A30" s="492"/>
      <c r="B30" s="167">
        <v>3</v>
      </c>
      <c r="D30" s="154" t="s">
        <v>329</v>
      </c>
      <c r="E30" s="221">
        <f>'Business &amp; Staff Travel'!D27</f>
        <v>0</v>
      </c>
      <c r="F30" s="168">
        <f>'Business &amp; Staff Travel'!E27</f>
        <v>0</v>
      </c>
      <c r="G30" s="168">
        <f>'Business &amp; Staff Travel'!F27</f>
        <v>0</v>
      </c>
      <c r="H30" s="222">
        <f>'Business &amp; Staff Travel'!G27</f>
        <v>0</v>
      </c>
      <c r="I30" s="222">
        <f>'Business &amp; Staff Travel'!H27</f>
        <v>0</v>
      </c>
      <c r="J30" s="168"/>
      <c r="N30" s="188"/>
    </row>
    <row r="31" spans="1:16">
      <c r="A31" s="492"/>
      <c r="B31" s="167">
        <v>3</v>
      </c>
      <c r="D31" s="154" t="s">
        <v>330</v>
      </c>
      <c r="E31" s="221">
        <f>'Business &amp; Staff Travel'!D28</f>
        <v>0</v>
      </c>
      <c r="F31" s="168">
        <f>'Business &amp; Staff Travel'!E28</f>
        <v>0</v>
      </c>
      <c r="G31" s="168">
        <f>'Business &amp; Staff Travel'!F28</f>
        <v>0</v>
      </c>
      <c r="H31" s="222">
        <f>'Business &amp; Staff Travel'!G28</f>
        <v>0</v>
      </c>
      <c r="I31" s="222">
        <f>'Business &amp; Staff Travel'!H28</f>
        <v>0</v>
      </c>
      <c r="J31" s="168"/>
      <c r="N31" s="188"/>
    </row>
    <row r="32" spans="1:16">
      <c r="A32" s="492"/>
      <c r="B32" s="167">
        <v>3</v>
      </c>
      <c r="D32" s="154" t="s">
        <v>331</v>
      </c>
      <c r="E32" s="221">
        <f>'Business &amp; Staff Travel'!D29</f>
        <v>0</v>
      </c>
      <c r="F32" s="168">
        <f>'Business &amp; Staff Travel'!E29</f>
        <v>0</v>
      </c>
      <c r="G32" s="168">
        <f>'Business &amp; Staff Travel'!F29</f>
        <v>0</v>
      </c>
      <c r="H32" s="222">
        <f>'Business &amp; Staff Travel'!G29</f>
        <v>0</v>
      </c>
      <c r="I32" s="222">
        <f>'Business &amp; Staff Travel'!H29</f>
        <v>0</v>
      </c>
      <c r="J32" s="168"/>
      <c r="N32" s="188"/>
    </row>
    <row r="33" spans="1:14">
      <c r="A33" s="492"/>
      <c r="B33" s="167">
        <v>3</v>
      </c>
      <c r="D33" s="154" t="s">
        <v>332</v>
      </c>
      <c r="E33" s="221">
        <f>'Business &amp; Staff Travel'!D30</f>
        <v>0</v>
      </c>
      <c r="F33" s="168">
        <f>'Business &amp; Staff Travel'!E30</f>
        <v>0</v>
      </c>
      <c r="G33" s="168">
        <f>'Business &amp; Staff Travel'!F30</f>
        <v>0</v>
      </c>
      <c r="H33" s="222">
        <f>'Business &amp; Staff Travel'!G30</f>
        <v>0</v>
      </c>
      <c r="I33" s="222">
        <f>'Business &amp; Staff Travel'!H30</f>
        <v>0</v>
      </c>
      <c r="J33" s="168"/>
      <c r="N33" s="188"/>
    </row>
    <row r="34" spans="1:14">
      <c r="A34" s="492"/>
      <c r="B34" s="167">
        <v>3</v>
      </c>
      <c r="D34" s="154" t="s">
        <v>333</v>
      </c>
      <c r="E34" s="221">
        <f>'Business &amp; Staff Travel'!D31</f>
        <v>0</v>
      </c>
      <c r="F34" s="168">
        <f>'Business &amp; Staff Travel'!E31</f>
        <v>0</v>
      </c>
      <c r="G34" s="168">
        <f>'Business &amp; Staff Travel'!F31</f>
        <v>0</v>
      </c>
      <c r="H34" s="222">
        <f>'Business &amp; Staff Travel'!G31</f>
        <v>0</v>
      </c>
      <c r="I34" s="222">
        <f>'Business &amp; Staff Travel'!H31</f>
        <v>0</v>
      </c>
      <c r="J34" s="168"/>
      <c r="N34" s="188"/>
    </row>
    <row r="35" spans="1:14">
      <c r="A35" s="492"/>
      <c r="B35" s="167">
        <v>3</v>
      </c>
      <c r="D35" s="154" t="s">
        <v>334</v>
      </c>
      <c r="E35" s="221">
        <f>'Business &amp; Staff Travel'!D32</f>
        <v>0</v>
      </c>
      <c r="F35" s="168">
        <f>'Business &amp; Staff Travel'!E32</f>
        <v>0</v>
      </c>
      <c r="G35" s="168">
        <f>'Business &amp; Staff Travel'!F32</f>
        <v>0</v>
      </c>
      <c r="H35" s="222">
        <f>'Business &amp; Staff Travel'!G32</f>
        <v>0</v>
      </c>
      <c r="I35" s="222">
        <f>'Business &amp; Staff Travel'!H32</f>
        <v>0</v>
      </c>
      <c r="J35" s="168"/>
      <c r="N35" s="188"/>
    </row>
    <row r="36" spans="1:14">
      <c r="A36" s="492"/>
      <c r="B36" s="167">
        <v>3</v>
      </c>
      <c r="D36" s="154" t="s">
        <v>335</v>
      </c>
      <c r="E36" s="221">
        <f>'Business &amp; Staff Travel'!D33</f>
        <v>0</v>
      </c>
      <c r="F36" s="168">
        <f>'Business &amp; Staff Travel'!E33</f>
        <v>0</v>
      </c>
      <c r="G36" s="168">
        <f>'Business &amp; Staff Travel'!F33</f>
        <v>0</v>
      </c>
      <c r="H36" s="222">
        <f>'Business &amp; Staff Travel'!G33</f>
        <v>0</v>
      </c>
      <c r="I36" s="222">
        <f>'Business &amp; Staff Travel'!H33</f>
        <v>0</v>
      </c>
      <c r="J36" s="168"/>
      <c r="N36" s="188"/>
    </row>
    <row r="37" spans="1:14">
      <c r="A37" s="492"/>
      <c r="B37" s="167">
        <v>3</v>
      </c>
      <c r="D37" s="154" t="s">
        <v>336</v>
      </c>
      <c r="E37" s="221">
        <f>'Business &amp; Staff Travel'!D34</f>
        <v>0</v>
      </c>
      <c r="F37" s="168">
        <f>'Business &amp; Staff Travel'!E34</f>
        <v>0</v>
      </c>
      <c r="G37" s="168">
        <f>'Business &amp; Staff Travel'!F34</f>
        <v>0</v>
      </c>
      <c r="H37" s="222">
        <f>'Business &amp; Staff Travel'!G34</f>
        <v>0</v>
      </c>
      <c r="I37" s="222">
        <f>'Business &amp; Staff Travel'!H34</f>
        <v>0</v>
      </c>
      <c r="J37" s="168"/>
      <c r="N37" s="188"/>
    </row>
    <row r="38" spans="1:14">
      <c r="A38" s="492"/>
      <c r="B38" s="167">
        <v>3</v>
      </c>
      <c r="D38" s="154" t="s">
        <v>337</v>
      </c>
      <c r="E38" s="221">
        <f>'Business &amp; Staff Travel'!D35</f>
        <v>0</v>
      </c>
      <c r="F38" s="168">
        <f>'Business &amp; Staff Travel'!E35</f>
        <v>0</v>
      </c>
      <c r="G38" s="168">
        <f>'Business &amp; Staff Travel'!F35</f>
        <v>0</v>
      </c>
      <c r="H38" s="222">
        <f>'Business &amp; Staff Travel'!G35</f>
        <v>0</v>
      </c>
      <c r="I38" s="222">
        <f>'Business &amp; Staff Travel'!H35</f>
        <v>0</v>
      </c>
      <c r="J38" s="168"/>
      <c r="N38" s="188"/>
    </row>
    <row r="39" spans="1:14">
      <c r="A39" s="492"/>
      <c r="B39" s="167">
        <v>3</v>
      </c>
      <c r="D39" s="154" t="s">
        <v>338</v>
      </c>
      <c r="E39" s="221">
        <f>'Business &amp; Staff Travel'!D36</f>
        <v>0</v>
      </c>
      <c r="F39" s="168">
        <f>'Business &amp; Staff Travel'!E36</f>
        <v>0</v>
      </c>
      <c r="G39" s="168">
        <f>'Business &amp; Staff Travel'!F36</f>
        <v>0</v>
      </c>
      <c r="H39" s="222">
        <f>'Business &amp; Staff Travel'!G36</f>
        <v>0</v>
      </c>
      <c r="I39" s="222">
        <f>'Business &amp; Staff Travel'!H36</f>
        <v>0</v>
      </c>
      <c r="J39" s="168"/>
      <c r="N39" s="188"/>
    </row>
    <row r="40" spans="1:14">
      <c r="A40" s="492"/>
      <c r="B40" s="167">
        <v>3</v>
      </c>
      <c r="D40" s="154" t="s">
        <v>339</v>
      </c>
      <c r="E40" s="221">
        <f>'Business &amp; Staff Travel'!D37</f>
        <v>0</v>
      </c>
      <c r="F40" s="168">
        <f>'Business &amp; Staff Travel'!E37</f>
        <v>0</v>
      </c>
      <c r="G40" s="168">
        <f>'Business &amp; Staff Travel'!F37</f>
        <v>0</v>
      </c>
      <c r="H40" s="222">
        <f>'Business &amp; Staff Travel'!G37</f>
        <v>0</v>
      </c>
      <c r="I40" s="222">
        <f>'Business &amp; Staff Travel'!H37</f>
        <v>0</v>
      </c>
      <c r="J40" s="168"/>
      <c r="N40" s="188"/>
    </row>
    <row r="41" spans="1:14">
      <c r="A41" s="492"/>
      <c r="B41" s="167">
        <v>3</v>
      </c>
      <c r="D41" s="154" t="s">
        <v>340</v>
      </c>
      <c r="E41" s="221">
        <f>'Business &amp; Staff Travel'!D38</f>
        <v>0</v>
      </c>
      <c r="F41" s="168">
        <f>'Business &amp; Staff Travel'!E38</f>
        <v>0</v>
      </c>
      <c r="G41" s="168">
        <f>'Business &amp; Staff Travel'!F38</f>
        <v>0</v>
      </c>
      <c r="H41" s="222">
        <f>'Business &amp; Staff Travel'!G38</f>
        <v>0</v>
      </c>
      <c r="I41" s="222">
        <f>'Business &amp; Staff Travel'!H38</f>
        <v>0</v>
      </c>
      <c r="J41" s="168"/>
      <c r="N41" s="188"/>
    </row>
    <row r="42" spans="1:14">
      <c r="A42" s="492"/>
      <c r="B42" s="167">
        <v>3</v>
      </c>
      <c r="D42" s="154" t="s">
        <v>341</v>
      </c>
      <c r="E42" s="221">
        <f>'Business &amp; Staff Travel'!D39</f>
        <v>0</v>
      </c>
      <c r="F42" s="168">
        <f>'Business &amp; Staff Travel'!E39</f>
        <v>0</v>
      </c>
      <c r="G42" s="168">
        <f>'Business &amp; Staff Travel'!F39</f>
        <v>0</v>
      </c>
      <c r="H42" s="222">
        <f>'Business &amp; Staff Travel'!G39</f>
        <v>0</v>
      </c>
      <c r="I42" s="222">
        <f>'Business &amp; Staff Travel'!H39</f>
        <v>0</v>
      </c>
      <c r="J42" s="168"/>
      <c r="N42" s="188"/>
    </row>
    <row r="43" spans="1:14">
      <c r="A43" s="492"/>
      <c r="B43" s="167">
        <v>3</v>
      </c>
      <c r="D43" s="154" t="s">
        <v>342</v>
      </c>
      <c r="E43" s="221">
        <f>'Business &amp; Staff Travel'!D40</f>
        <v>0</v>
      </c>
      <c r="F43" s="168">
        <f>'Business &amp; Staff Travel'!E40</f>
        <v>0</v>
      </c>
      <c r="G43" s="168">
        <f>'Business &amp; Staff Travel'!F40</f>
        <v>0</v>
      </c>
      <c r="H43" s="222">
        <f>'Business &amp; Staff Travel'!G40</f>
        <v>0</v>
      </c>
      <c r="I43" s="222">
        <f>'Business &amp; Staff Travel'!H40</f>
        <v>0</v>
      </c>
      <c r="J43" s="168"/>
      <c r="N43" s="188"/>
    </row>
    <row r="44" spans="1:14">
      <c r="A44" s="492"/>
      <c r="B44" s="167">
        <v>3</v>
      </c>
      <c r="D44" s="154" t="s">
        <v>343</v>
      </c>
      <c r="E44" s="221">
        <f>'Business &amp; Staff Travel'!D41</f>
        <v>0</v>
      </c>
      <c r="F44" s="168">
        <f>'Business &amp; Staff Travel'!E41</f>
        <v>0</v>
      </c>
      <c r="G44" s="168">
        <f>'Business &amp; Staff Travel'!F41</f>
        <v>0</v>
      </c>
      <c r="H44" s="222">
        <f>'Business &amp; Staff Travel'!G41</f>
        <v>0</v>
      </c>
      <c r="I44" s="222">
        <f>'Business &amp; Staff Travel'!H41</f>
        <v>0</v>
      </c>
      <c r="J44" s="168"/>
      <c r="N44" s="188"/>
    </row>
    <row r="45" spans="1:14" ht="22.5" customHeight="1">
      <c r="A45" s="492"/>
      <c r="B45" s="167">
        <v>3</v>
      </c>
      <c r="D45" s="154" t="s">
        <v>344</v>
      </c>
      <c r="E45" s="221">
        <f>'Business &amp; Staff Travel'!D42</f>
        <v>0</v>
      </c>
      <c r="F45" s="168">
        <f>'Business &amp; Staff Travel'!E42</f>
        <v>0</v>
      </c>
      <c r="G45" s="168">
        <f>'Business &amp; Staff Travel'!F42</f>
        <v>0</v>
      </c>
      <c r="H45" s="222">
        <f>'Business &amp; Staff Travel'!G42</f>
        <v>0</v>
      </c>
      <c r="I45" s="222">
        <f>'Business &amp; Staff Travel'!H42</f>
        <v>0</v>
      </c>
      <c r="J45" s="168"/>
      <c r="N45" s="188"/>
    </row>
    <row r="46" spans="1:14">
      <c r="A46" s="492"/>
      <c r="B46" s="167">
        <v>3</v>
      </c>
      <c r="D46" s="154" t="s">
        <v>345</v>
      </c>
      <c r="E46" s="221">
        <f>'Business &amp; Staff Travel'!D43</f>
        <v>0</v>
      </c>
      <c r="F46" s="168">
        <f>'Business &amp; Staff Travel'!E43</f>
        <v>0</v>
      </c>
      <c r="G46" s="168">
        <f>'Business &amp; Staff Travel'!F43</f>
        <v>0</v>
      </c>
      <c r="H46" s="222">
        <f>'Business &amp; Staff Travel'!G43</f>
        <v>0</v>
      </c>
      <c r="I46" s="222">
        <f>'Business &amp; Staff Travel'!H43</f>
        <v>0</v>
      </c>
      <c r="J46" s="168"/>
      <c r="N46" s="188"/>
    </row>
    <row r="47" spans="1:14">
      <c r="A47" s="492"/>
      <c r="B47" s="167">
        <v>3</v>
      </c>
      <c r="D47" s="154" t="s">
        <v>346</v>
      </c>
      <c r="E47" s="221">
        <f>'Business &amp; Staff Travel'!D44</f>
        <v>0</v>
      </c>
      <c r="F47" s="168">
        <f>'Business &amp; Staff Travel'!E44</f>
        <v>0</v>
      </c>
      <c r="G47" s="168">
        <f>'Business &amp; Staff Travel'!F44</f>
        <v>0</v>
      </c>
      <c r="H47" s="222">
        <f>'Business &amp; Staff Travel'!G44</f>
        <v>0</v>
      </c>
      <c r="I47" s="222">
        <f>'Business &amp; Staff Travel'!H44</f>
        <v>0</v>
      </c>
      <c r="J47" s="168"/>
      <c r="N47" s="188"/>
    </row>
    <row r="48" spans="1:14">
      <c r="A48" s="492"/>
      <c r="B48" s="167">
        <v>3</v>
      </c>
      <c r="D48" s="154" t="s">
        <v>347</v>
      </c>
      <c r="E48" s="221">
        <f>'Business &amp; Staff Travel'!D45</f>
        <v>0</v>
      </c>
      <c r="F48" s="168">
        <f>'Business &amp; Staff Travel'!E45</f>
        <v>0</v>
      </c>
      <c r="G48" s="168">
        <f>'Business &amp; Staff Travel'!F45</f>
        <v>0</v>
      </c>
      <c r="H48" s="222">
        <f>'Business &amp; Staff Travel'!G45</f>
        <v>0</v>
      </c>
      <c r="I48" s="222">
        <f>'Business &amp; Staff Travel'!H45</f>
        <v>0</v>
      </c>
      <c r="J48" s="168"/>
      <c r="N48" s="188"/>
    </row>
    <row r="49" spans="1:17">
      <c r="A49" s="492"/>
      <c r="B49" s="167">
        <v>3</v>
      </c>
      <c r="D49" s="154" t="s">
        <v>348</v>
      </c>
      <c r="E49" s="221">
        <f>'Business &amp; Staff Travel'!D46</f>
        <v>0</v>
      </c>
      <c r="F49" s="168">
        <f>'Business &amp; Staff Travel'!E46</f>
        <v>0</v>
      </c>
      <c r="G49" s="168">
        <f>'Business &amp; Staff Travel'!F46</f>
        <v>0</v>
      </c>
      <c r="H49" s="222">
        <f>'Business &amp; Staff Travel'!G46</f>
        <v>0</v>
      </c>
      <c r="I49" s="222">
        <f>'Business &amp; Staff Travel'!H46</f>
        <v>0</v>
      </c>
      <c r="J49" s="168"/>
      <c r="N49" s="188"/>
    </row>
    <row r="50" spans="1:17">
      <c r="A50" s="492"/>
      <c r="B50" s="167">
        <v>3</v>
      </c>
      <c r="D50" s="154" t="s">
        <v>349</v>
      </c>
      <c r="E50" s="221">
        <f>'Business &amp; Staff Travel'!D47</f>
        <v>0</v>
      </c>
      <c r="F50" s="168">
        <f>'Business &amp; Staff Travel'!E47</f>
        <v>0</v>
      </c>
      <c r="G50" s="168">
        <f>'Business &amp; Staff Travel'!F47</f>
        <v>0</v>
      </c>
      <c r="H50" s="222">
        <f>'Business &amp; Staff Travel'!G47</f>
        <v>0</v>
      </c>
      <c r="I50" s="222">
        <f>'Business &amp; Staff Travel'!H47</f>
        <v>0</v>
      </c>
      <c r="J50" s="168"/>
      <c r="N50" s="188"/>
    </row>
    <row r="51" spans="1:17">
      <c r="A51" s="492"/>
      <c r="B51" s="167">
        <v>3</v>
      </c>
      <c r="D51" s="154" t="s">
        <v>350</v>
      </c>
      <c r="E51" s="221">
        <f>'Business &amp; Staff Travel'!D48</f>
        <v>0</v>
      </c>
      <c r="F51" s="168">
        <f>'Business &amp; Staff Travel'!E48</f>
        <v>0</v>
      </c>
      <c r="G51" s="168">
        <f>'Business &amp; Staff Travel'!F48</f>
        <v>0</v>
      </c>
      <c r="H51" s="222">
        <f>'Business &amp; Staff Travel'!G48</f>
        <v>0</v>
      </c>
      <c r="I51" s="222">
        <f>'Business &amp; Staff Travel'!H48</f>
        <v>0</v>
      </c>
      <c r="J51" s="168"/>
      <c r="N51" s="188"/>
    </row>
    <row r="52" spans="1:17">
      <c r="A52" s="492"/>
      <c r="B52" s="167">
        <v>3</v>
      </c>
      <c r="D52" s="154" t="s">
        <v>351</v>
      </c>
      <c r="E52" s="221">
        <f>'Business &amp; Staff Travel'!D49</f>
        <v>0</v>
      </c>
      <c r="F52" s="168">
        <f>'Business &amp; Staff Travel'!E49</f>
        <v>0</v>
      </c>
      <c r="G52" s="168">
        <f>'Business &amp; Staff Travel'!F49</f>
        <v>0</v>
      </c>
      <c r="H52" s="222">
        <f>'Business &amp; Staff Travel'!G49</f>
        <v>0</v>
      </c>
      <c r="I52" s="222">
        <f>'Business &amp; Staff Travel'!H49</f>
        <v>0</v>
      </c>
      <c r="J52" s="168"/>
      <c r="N52" s="188"/>
    </row>
    <row r="53" spans="1:17">
      <c r="A53" s="492"/>
      <c r="B53" s="167">
        <v>3</v>
      </c>
      <c r="D53" s="154" t="s">
        <v>352</v>
      </c>
      <c r="E53" s="221">
        <f>'Business &amp; Staff Travel'!D50</f>
        <v>0</v>
      </c>
      <c r="F53" s="168">
        <f>'Business &amp; Staff Travel'!E50</f>
        <v>0</v>
      </c>
      <c r="G53" s="168">
        <f>'Business &amp; Staff Travel'!F50</f>
        <v>0</v>
      </c>
      <c r="H53" s="222">
        <f>'Business &amp; Staff Travel'!G50</f>
        <v>0</v>
      </c>
      <c r="I53" s="222">
        <f>'Business &amp; Staff Travel'!H50</f>
        <v>0</v>
      </c>
      <c r="J53" s="168"/>
      <c r="N53" s="188"/>
      <c r="O53" s="187"/>
      <c r="P53" s="187"/>
      <c r="Q53" s="187"/>
    </row>
    <row r="54" spans="1:17">
      <c r="A54" s="492"/>
      <c r="B54" s="167">
        <v>3</v>
      </c>
      <c r="D54" s="154" t="s">
        <v>353</v>
      </c>
      <c r="E54" s="221">
        <f>'Business &amp; Staff Travel'!D51</f>
        <v>0</v>
      </c>
      <c r="F54" s="168">
        <f>'Business &amp; Staff Travel'!E51</f>
        <v>0</v>
      </c>
      <c r="G54" s="168">
        <f>'Business &amp; Staff Travel'!F51</f>
        <v>0</v>
      </c>
      <c r="H54" s="222">
        <f>'Business &amp; Staff Travel'!G51</f>
        <v>0</v>
      </c>
      <c r="I54" s="222">
        <f>'Business &amp; Staff Travel'!H51</f>
        <v>0</v>
      </c>
      <c r="J54" s="168"/>
      <c r="N54" s="188"/>
      <c r="P54" s="187"/>
    </row>
    <row r="55" spans="1:17">
      <c r="A55" s="492"/>
      <c r="B55" s="167">
        <v>3</v>
      </c>
      <c r="D55" s="154" t="s">
        <v>354</v>
      </c>
      <c r="E55" s="221">
        <f>'Business &amp; Staff Travel'!D52</f>
        <v>0</v>
      </c>
      <c r="F55" s="168">
        <f>'Business &amp; Staff Travel'!E52</f>
        <v>0</v>
      </c>
      <c r="G55" s="168">
        <f>'Business &amp; Staff Travel'!F52</f>
        <v>0</v>
      </c>
      <c r="H55" s="222">
        <f>'Business &amp; Staff Travel'!G52</f>
        <v>0</v>
      </c>
      <c r="I55" s="222">
        <f>'Business &amp; Staff Travel'!H52</f>
        <v>0</v>
      </c>
      <c r="J55" s="168"/>
      <c r="N55" s="188"/>
      <c r="P55" s="187"/>
    </row>
    <row r="56" spans="1:17" ht="18" thickBot="1">
      <c r="A56" s="492"/>
      <c r="B56" s="167">
        <v>3</v>
      </c>
      <c r="D56" s="154" t="s">
        <v>355</v>
      </c>
      <c r="E56" s="221">
        <f>'Business &amp; Staff Travel'!D53</f>
        <v>0</v>
      </c>
      <c r="F56" s="168">
        <f>'Business &amp; Staff Travel'!E53</f>
        <v>0</v>
      </c>
      <c r="G56" s="168">
        <f>'Business &amp; Staff Travel'!F53</f>
        <v>0</v>
      </c>
      <c r="H56" s="222">
        <f>'Business &amp; Staff Travel'!G53</f>
        <v>0</v>
      </c>
      <c r="I56" s="222">
        <f>'Business &amp; Staff Travel'!H53</f>
        <v>0</v>
      </c>
      <c r="J56" s="168"/>
      <c r="N56" s="188"/>
      <c r="P56" s="187"/>
    </row>
    <row r="57" spans="1:17">
      <c r="A57" s="491" t="s">
        <v>839</v>
      </c>
      <c r="B57" s="162">
        <v>3</v>
      </c>
      <c r="C57" s="186"/>
      <c r="D57" s="231" t="s">
        <v>357</v>
      </c>
      <c r="E57" s="219">
        <f>'Business &amp; Staff Travel'!D54</f>
        <v>0</v>
      </c>
      <c r="F57" s="163">
        <f>'Business &amp; Staff Travel'!E54</f>
        <v>0</v>
      </c>
      <c r="G57" s="163">
        <f>'Business &amp; Staff Travel'!F54</f>
        <v>0</v>
      </c>
      <c r="H57" s="220">
        <f>'Business &amp; Staff Travel'!G54</f>
        <v>0</v>
      </c>
      <c r="I57" s="220">
        <f>'Business &amp; Staff Travel'!H54</f>
        <v>0</v>
      </c>
      <c r="J57" s="168"/>
      <c r="N57" s="188"/>
      <c r="P57" s="187"/>
    </row>
    <row r="58" spans="1:17">
      <c r="A58" s="492"/>
      <c r="B58" s="167">
        <v>3</v>
      </c>
      <c r="D58" s="154" t="s">
        <v>358</v>
      </c>
      <c r="E58" s="221">
        <f>'Business &amp; Staff Travel'!D55</f>
        <v>0</v>
      </c>
      <c r="F58" s="168">
        <f>'Business &amp; Staff Travel'!E55</f>
        <v>0</v>
      </c>
      <c r="G58" s="168">
        <f>'Business &amp; Staff Travel'!F55</f>
        <v>0</v>
      </c>
      <c r="H58" s="222">
        <f>'Business &amp; Staff Travel'!G55</f>
        <v>0</v>
      </c>
      <c r="I58" s="222">
        <f>'Business &amp; Staff Travel'!H55</f>
        <v>0</v>
      </c>
      <c r="J58" s="168"/>
      <c r="N58" s="188"/>
      <c r="P58" s="187"/>
    </row>
    <row r="59" spans="1:17">
      <c r="A59" s="492"/>
      <c r="B59" s="167">
        <v>3</v>
      </c>
      <c r="D59" s="154" t="s">
        <v>359</v>
      </c>
      <c r="E59" s="221">
        <f>'Business &amp; Staff Travel'!D56</f>
        <v>0</v>
      </c>
      <c r="F59" s="168">
        <f>'Business &amp; Staff Travel'!E56</f>
        <v>0</v>
      </c>
      <c r="G59" s="168">
        <f>'Business &amp; Staff Travel'!F56</f>
        <v>0</v>
      </c>
      <c r="H59" s="222">
        <f>'Business &amp; Staff Travel'!G56</f>
        <v>0</v>
      </c>
      <c r="I59" s="222">
        <f>'Business &amp; Staff Travel'!H56</f>
        <v>0</v>
      </c>
      <c r="J59" s="168"/>
      <c r="N59" s="188"/>
      <c r="P59" s="187"/>
    </row>
    <row r="60" spans="1:17">
      <c r="A60" s="492"/>
      <c r="B60" s="167">
        <v>3</v>
      </c>
      <c r="D60" s="154" t="s">
        <v>360</v>
      </c>
      <c r="E60" s="221">
        <f>'Business &amp; Staff Travel'!D57</f>
        <v>0</v>
      </c>
      <c r="F60" s="168">
        <f>'Business &amp; Staff Travel'!E57</f>
        <v>0</v>
      </c>
      <c r="G60" s="168">
        <f>'Business &amp; Staff Travel'!F57</f>
        <v>0</v>
      </c>
      <c r="H60" s="222">
        <f>'Business &amp; Staff Travel'!G57</f>
        <v>0</v>
      </c>
      <c r="I60" s="222">
        <f>'Business &amp; Staff Travel'!H57</f>
        <v>0</v>
      </c>
      <c r="J60" s="168"/>
      <c r="N60" s="188"/>
      <c r="P60" s="187"/>
    </row>
    <row r="61" spans="1:17">
      <c r="A61" s="492"/>
      <c r="B61" s="167">
        <v>3</v>
      </c>
      <c r="D61" s="154" t="s">
        <v>361</v>
      </c>
      <c r="E61" s="221">
        <f>'Business &amp; Staff Travel'!D58</f>
        <v>0</v>
      </c>
      <c r="F61" s="168">
        <f>'Business &amp; Staff Travel'!E58</f>
        <v>0</v>
      </c>
      <c r="G61" s="168">
        <f>'Business &amp; Staff Travel'!F58</f>
        <v>0</v>
      </c>
      <c r="H61" s="222">
        <f>'Business &amp; Staff Travel'!G58</f>
        <v>0</v>
      </c>
      <c r="I61" s="222">
        <f>'Business &amp; Staff Travel'!H58</f>
        <v>0</v>
      </c>
      <c r="J61" s="168"/>
      <c r="N61" s="188"/>
      <c r="P61" s="187"/>
    </row>
    <row r="62" spans="1:17">
      <c r="A62" s="492"/>
      <c r="B62" s="167">
        <v>3</v>
      </c>
      <c r="D62" s="154" t="s">
        <v>362</v>
      </c>
      <c r="E62" s="221">
        <f>'Business &amp; Staff Travel'!D59</f>
        <v>0</v>
      </c>
      <c r="F62" s="168">
        <f>'Business &amp; Staff Travel'!E59</f>
        <v>0</v>
      </c>
      <c r="G62" s="168">
        <f>'Business &amp; Staff Travel'!F59</f>
        <v>0</v>
      </c>
      <c r="H62" s="222">
        <f>'Business &amp; Staff Travel'!G59</f>
        <v>0</v>
      </c>
      <c r="I62" s="222">
        <f>'Business &amp; Staff Travel'!H59</f>
        <v>0</v>
      </c>
      <c r="J62" s="168"/>
      <c r="N62" s="188"/>
      <c r="P62" s="187"/>
    </row>
    <row r="63" spans="1:17">
      <c r="A63" s="492"/>
      <c r="B63" s="167">
        <v>3</v>
      </c>
      <c r="D63" s="154" t="s">
        <v>363</v>
      </c>
      <c r="E63" s="221">
        <f>'Business &amp; Staff Travel'!D60</f>
        <v>0</v>
      </c>
      <c r="F63" s="168">
        <f>'Business &amp; Staff Travel'!E60</f>
        <v>0</v>
      </c>
      <c r="G63" s="168">
        <f>'Business &amp; Staff Travel'!F60</f>
        <v>0</v>
      </c>
      <c r="H63" s="222">
        <f>'Business &amp; Staff Travel'!G60</f>
        <v>0</v>
      </c>
      <c r="I63" s="222">
        <f>'Business &amp; Staff Travel'!H60</f>
        <v>0</v>
      </c>
      <c r="J63" s="168"/>
      <c r="N63" s="188"/>
      <c r="P63" s="187"/>
    </row>
    <row r="64" spans="1:17">
      <c r="A64" s="492"/>
      <c r="B64" s="167">
        <v>3</v>
      </c>
      <c r="D64" s="154" t="s">
        <v>364</v>
      </c>
      <c r="E64" s="221">
        <f>'Business &amp; Staff Travel'!D61</f>
        <v>0</v>
      </c>
      <c r="F64" s="168">
        <f>'Business &amp; Staff Travel'!E61</f>
        <v>0</v>
      </c>
      <c r="G64" s="168">
        <f>'Business &amp; Staff Travel'!F61</f>
        <v>0</v>
      </c>
      <c r="H64" s="222">
        <f>'Business &amp; Staff Travel'!G61</f>
        <v>0</v>
      </c>
      <c r="I64" s="222">
        <f>'Business &amp; Staff Travel'!H61</f>
        <v>0</v>
      </c>
      <c r="J64" s="168"/>
      <c r="N64" s="188"/>
      <c r="P64" s="187"/>
    </row>
    <row r="65" spans="1:16">
      <c r="A65" s="492"/>
      <c r="B65" s="167">
        <v>3</v>
      </c>
      <c r="D65" s="154" t="s">
        <v>365</v>
      </c>
      <c r="E65" s="221">
        <f>'Business &amp; Staff Travel'!D62</f>
        <v>0</v>
      </c>
      <c r="F65" s="168">
        <f>'Business &amp; Staff Travel'!E62</f>
        <v>0</v>
      </c>
      <c r="G65" s="168">
        <f>'Business &amp; Staff Travel'!F62</f>
        <v>0</v>
      </c>
      <c r="H65" s="222">
        <f>'Business &amp; Staff Travel'!G62</f>
        <v>0</v>
      </c>
      <c r="I65" s="222">
        <f>'Business &amp; Staff Travel'!H62</f>
        <v>0</v>
      </c>
      <c r="J65" s="168"/>
      <c r="N65" s="188"/>
      <c r="P65" s="187"/>
    </row>
    <row r="66" spans="1:16">
      <c r="A66" s="492"/>
      <c r="B66" s="167">
        <v>3</v>
      </c>
      <c r="D66" s="154" t="s">
        <v>366</v>
      </c>
      <c r="E66" s="221">
        <f>'Business &amp; Staff Travel'!D63</f>
        <v>0</v>
      </c>
      <c r="F66" s="168">
        <f>'Business &amp; Staff Travel'!E63</f>
        <v>0</v>
      </c>
      <c r="G66" s="168">
        <f>'Business &amp; Staff Travel'!F63</f>
        <v>0</v>
      </c>
      <c r="H66" s="222">
        <f>'Business &amp; Staff Travel'!G63</f>
        <v>0</v>
      </c>
      <c r="I66" s="222">
        <f>'Business &amp; Staff Travel'!H63</f>
        <v>0</v>
      </c>
      <c r="J66" s="168"/>
      <c r="N66" s="188"/>
      <c r="P66" s="187"/>
    </row>
    <row r="67" spans="1:16">
      <c r="A67" s="492"/>
      <c r="B67" s="167">
        <v>3</v>
      </c>
      <c r="D67" s="154" t="s">
        <v>367</v>
      </c>
      <c r="E67" s="221">
        <f>'Business &amp; Staff Travel'!D64</f>
        <v>0</v>
      </c>
      <c r="F67" s="168">
        <f>'Business &amp; Staff Travel'!E64</f>
        <v>0</v>
      </c>
      <c r="G67" s="168">
        <f>'Business &amp; Staff Travel'!F64</f>
        <v>0</v>
      </c>
      <c r="H67" s="222">
        <f>'Business &amp; Staff Travel'!G64</f>
        <v>0</v>
      </c>
      <c r="I67" s="222">
        <f>'Business &amp; Staff Travel'!H64</f>
        <v>0</v>
      </c>
      <c r="J67" s="168"/>
      <c r="N67" s="188"/>
      <c r="P67" s="187"/>
    </row>
    <row r="68" spans="1:16">
      <c r="A68" s="492"/>
      <c r="B68" s="167">
        <v>3</v>
      </c>
      <c r="D68" s="154" t="s">
        <v>368</v>
      </c>
      <c r="E68" s="221">
        <f>'Business &amp; Staff Travel'!D65</f>
        <v>0</v>
      </c>
      <c r="F68" s="168">
        <f>'Business &amp; Staff Travel'!E65</f>
        <v>0</v>
      </c>
      <c r="G68" s="168">
        <f>'Business &amp; Staff Travel'!F65</f>
        <v>0</v>
      </c>
      <c r="H68" s="222">
        <f>'Business &amp; Staff Travel'!G65</f>
        <v>0</v>
      </c>
      <c r="I68" s="222">
        <f>'Business &amp; Staff Travel'!H65</f>
        <v>0</v>
      </c>
      <c r="J68" s="168"/>
      <c r="N68" s="188"/>
      <c r="P68" s="187"/>
    </row>
    <row r="69" spans="1:16">
      <c r="A69" s="492"/>
      <c r="B69" s="167">
        <v>3</v>
      </c>
      <c r="D69" s="154" t="s">
        <v>369</v>
      </c>
      <c r="E69" s="221">
        <f>'Business &amp; Staff Travel'!D66</f>
        <v>0</v>
      </c>
      <c r="F69" s="168">
        <f>'Business &amp; Staff Travel'!E66</f>
        <v>0</v>
      </c>
      <c r="G69" s="168">
        <f>'Business &amp; Staff Travel'!F66</f>
        <v>0</v>
      </c>
      <c r="H69" s="222">
        <f>'Business &amp; Staff Travel'!G66</f>
        <v>0</v>
      </c>
      <c r="I69" s="222">
        <f>'Business &amp; Staff Travel'!H66</f>
        <v>0</v>
      </c>
      <c r="J69" s="168"/>
      <c r="N69" s="188"/>
      <c r="P69" s="187"/>
    </row>
    <row r="70" spans="1:16" ht="18" thickBot="1">
      <c r="A70" s="493"/>
      <c r="B70" s="171">
        <v>3</v>
      </c>
      <c r="C70" s="189"/>
      <c r="D70" s="232" t="s">
        <v>370</v>
      </c>
      <c r="E70" s="223">
        <f>'Business &amp; Staff Travel'!D67</f>
        <v>0</v>
      </c>
      <c r="F70" s="172">
        <f>'Business &amp; Staff Travel'!E67</f>
        <v>0</v>
      </c>
      <c r="G70" s="172">
        <f>'Business &amp; Staff Travel'!F67</f>
        <v>0</v>
      </c>
      <c r="H70" s="224">
        <f>'Business &amp; Staff Travel'!G67</f>
        <v>0</v>
      </c>
      <c r="I70" s="224">
        <f>'Business &amp; Staff Travel'!H67</f>
        <v>0</v>
      </c>
      <c r="J70" s="168"/>
      <c r="N70" s="188"/>
      <c r="P70" s="187"/>
    </row>
    <row r="71" spans="1:16">
      <c r="A71" s="492" t="s">
        <v>919</v>
      </c>
      <c r="B71" s="167">
        <v>3</v>
      </c>
      <c r="D71" s="154" t="s">
        <v>316</v>
      </c>
      <c r="E71" s="221">
        <f>'Business &amp; Staff Travel'!D68</f>
        <v>0</v>
      </c>
      <c r="F71" s="168">
        <f>'Business &amp; Staff Travel'!E68</f>
        <v>0</v>
      </c>
      <c r="G71" s="168">
        <f>'Business &amp; Staff Travel'!F68</f>
        <v>0</v>
      </c>
      <c r="H71" s="222">
        <f>'Business &amp; Staff Travel'!G68</f>
        <v>0</v>
      </c>
      <c r="I71" s="222">
        <f>'Business &amp; Staff Travel'!H68</f>
        <v>0</v>
      </c>
      <c r="J71" s="168"/>
      <c r="N71" s="188"/>
    </row>
    <row r="72" spans="1:16">
      <c r="A72" s="492"/>
      <c r="B72" s="167">
        <v>3</v>
      </c>
      <c r="D72" s="154" t="s">
        <v>317</v>
      </c>
      <c r="E72" s="221">
        <f>'Business &amp; Staff Travel'!D69</f>
        <v>0</v>
      </c>
      <c r="F72" s="168">
        <f>'Business &amp; Staff Travel'!E69</f>
        <v>0</v>
      </c>
      <c r="G72" s="168">
        <f>'Business &amp; Staff Travel'!F69</f>
        <v>0</v>
      </c>
      <c r="H72" s="222">
        <f>'Business &amp; Staff Travel'!G69</f>
        <v>0</v>
      </c>
      <c r="I72" s="222">
        <f>'Business &amp; Staff Travel'!H69</f>
        <v>0</v>
      </c>
      <c r="J72" s="168"/>
      <c r="N72" s="188"/>
    </row>
    <row r="73" spans="1:16">
      <c r="A73" s="492"/>
      <c r="B73" s="167">
        <v>3</v>
      </c>
      <c r="D73" s="154" t="s">
        <v>318</v>
      </c>
      <c r="E73" s="221">
        <f>'Business &amp; Staff Travel'!D70</f>
        <v>0</v>
      </c>
      <c r="F73" s="168">
        <f>'Business &amp; Staff Travel'!E70</f>
        <v>0</v>
      </c>
      <c r="G73" s="168">
        <f>'Business &amp; Staff Travel'!F70</f>
        <v>0</v>
      </c>
      <c r="H73" s="222">
        <f>'Business &amp; Staff Travel'!G70</f>
        <v>0</v>
      </c>
      <c r="I73" s="222">
        <f>'Business &amp; Staff Travel'!H70</f>
        <v>0</v>
      </c>
      <c r="J73" s="168"/>
      <c r="N73" s="188"/>
    </row>
    <row r="74" spans="1:16">
      <c r="A74" s="492"/>
      <c r="B74" s="167">
        <v>3</v>
      </c>
      <c r="D74" s="154" t="s">
        <v>319</v>
      </c>
      <c r="E74" s="221">
        <f>'Business &amp; Staff Travel'!D71</f>
        <v>0</v>
      </c>
      <c r="F74" s="168">
        <f>'Business &amp; Staff Travel'!E71</f>
        <v>0</v>
      </c>
      <c r="G74" s="168">
        <f>'Business &amp; Staff Travel'!F71</f>
        <v>0</v>
      </c>
      <c r="H74" s="222">
        <f>'Business &amp; Staff Travel'!G71</f>
        <v>0</v>
      </c>
      <c r="I74" s="222">
        <f>'Business &amp; Staff Travel'!H71</f>
        <v>0</v>
      </c>
      <c r="J74" s="168"/>
      <c r="N74" s="188"/>
    </row>
    <row r="75" spans="1:16">
      <c r="A75" s="492"/>
      <c r="B75" s="167">
        <v>3</v>
      </c>
      <c r="D75" s="154" t="s">
        <v>320</v>
      </c>
      <c r="E75" s="221">
        <f>'Business &amp; Staff Travel'!D72</f>
        <v>0</v>
      </c>
      <c r="F75" s="168">
        <f>'Business &amp; Staff Travel'!E72</f>
        <v>0</v>
      </c>
      <c r="G75" s="168">
        <f>'Business &amp; Staff Travel'!F72</f>
        <v>0</v>
      </c>
      <c r="H75" s="222">
        <f>'Business &amp; Staff Travel'!G72</f>
        <v>0</v>
      </c>
      <c r="I75" s="222">
        <f>'Business &amp; Staff Travel'!H72</f>
        <v>0</v>
      </c>
      <c r="J75" s="168"/>
      <c r="N75" s="188"/>
    </row>
    <row r="76" spans="1:16">
      <c r="A76" s="492"/>
      <c r="B76" s="167">
        <v>3</v>
      </c>
      <c r="D76" s="154" t="s">
        <v>321</v>
      </c>
      <c r="E76" s="221">
        <f>'Business &amp; Staff Travel'!D73</f>
        <v>0</v>
      </c>
      <c r="F76" s="168">
        <f>'Business &amp; Staff Travel'!E73</f>
        <v>0</v>
      </c>
      <c r="G76" s="168">
        <f>'Business &amp; Staff Travel'!F73</f>
        <v>0</v>
      </c>
      <c r="H76" s="222">
        <f>'Business &amp; Staff Travel'!G73</f>
        <v>0</v>
      </c>
      <c r="I76" s="222">
        <f>'Business &amp; Staff Travel'!H73</f>
        <v>0</v>
      </c>
      <c r="J76" s="168"/>
      <c r="N76" s="188"/>
    </row>
    <row r="77" spans="1:16">
      <c r="A77" s="492"/>
      <c r="B77" s="167">
        <v>3</v>
      </c>
      <c r="D77" s="154" t="s">
        <v>322</v>
      </c>
      <c r="E77" s="221">
        <f>'Business &amp; Staff Travel'!D74</f>
        <v>0</v>
      </c>
      <c r="F77" s="168">
        <f>'Business &amp; Staff Travel'!E74</f>
        <v>0</v>
      </c>
      <c r="G77" s="168">
        <f>'Business &amp; Staff Travel'!F74</f>
        <v>0</v>
      </c>
      <c r="H77" s="222">
        <f>'Business &amp; Staff Travel'!G74</f>
        <v>0</v>
      </c>
      <c r="I77" s="222">
        <f>'Business &amp; Staff Travel'!H74</f>
        <v>0</v>
      </c>
      <c r="J77" s="168"/>
      <c r="N77" s="188"/>
    </row>
    <row r="78" spans="1:16">
      <c r="A78" s="492"/>
      <c r="B78" s="167">
        <v>3</v>
      </c>
      <c r="D78" s="154" t="s">
        <v>323</v>
      </c>
      <c r="E78" s="221">
        <f>'Business &amp; Staff Travel'!D75</f>
        <v>0</v>
      </c>
      <c r="F78" s="168">
        <f>'Business &amp; Staff Travel'!E75</f>
        <v>0</v>
      </c>
      <c r="G78" s="168">
        <f>'Business &amp; Staff Travel'!F75</f>
        <v>0</v>
      </c>
      <c r="H78" s="222">
        <f>'Business &amp; Staff Travel'!G75</f>
        <v>0</v>
      </c>
      <c r="I78" s="222">
        <f>'Business &amp; Staff Travel'!H75</f>
        <v>0</v>
      </c>
      <c r="J78" s="168"/>
      <c r="N78" s="188"/>
    </row>
    <row r="79" spans="1:16">
      <c r="A79" s="492"/>
      <c r="B79" s="167">
        <v>3</v>
      </c>
      <c r="D79" s="154" t="s">
        <v>324</v>
      </c>
      <c r="E79" s="221">
        <f>'Business &amp; Staff Travel'!D76</f>
        <v>0</v>
      </c>
      <c r="F79" s="168">
        <f>'Business &amp; Staff Travel'!E76</f>
        <v>0</v>
      </c>
      <c r="G79" s="168">
        <f>'Business &amp; Staff Travel'!F76</f>
        <v>0</v>
      </c>
      <c r="H79" s="222">
        <f>'Business &amp; Staff Travel'!G76</f>
        <v>0</v>
      </c>
      <c r="I79" s="222">
        <f>'Business &amp; Staff Travel'!H76</f>
        <v>0</v>
      </c>
      <c r="J79" s="168"/>
      <c r="N79" s="188"/>
    </row>
    <row r="80" spans="1:16">
      <c r="A80" s="492"/>
      <c r="B80" s="167">
        <v>3</v>
      </c>
      <c r="D80" s="154" t="s">
        <v>325</v>
      </c>
      <c r="E80" s="221">
        <f>'Business &amp; Staff Travel'!D77</f>
        <v>0</v>
      </c>
      <c r="F80" s="168">
        <f>'Business &amp; Staff Travel'!E77</f>
        <v>0</v>
      </c>
      <c r="G80" s="168">
        <f>'Business &amp; Staff Travel'!F77</f>
        <v>0</v>
      </c>
      <c r="H80" s="222">
        <f>'Business &amp; Staff Travel'!G77</f>
        <v>0</v>
      </c>
      <c r="I80" s="222">
        <f>'Business &amp; Staff Travel'!H77</f>
        <v>0</v>
      </c>
      <c r="J80" s="168"/>
      <c r="N80" s="188"/>
    </row>
    <row r="81" spans="1:14">
      <c r="A81" s="492"/>
      <c r="B81" s="167">
        <v>3</v>
      </c>
      <c r="D81" s="154" t="s">
        <v>326</v>
      </c>
      <c r="E81" s="221">
        <f>'Business &amp; Staff Travel'!D78</f>
        <v>0</v>
      </c>
      <c r="F81" s="168">
        <f>'Business &amp; Staff Travel'!E78</f>
        <v>0</v>
      </c>
      <c r="G81" s="168">
        <f>'Business &amp; Staff Travel'!F78</f>
        <v>0</v>
      </c>
      <c r="H81" s="222">
        <f>'Business &amp; Staff Travel'!G78</f>
        <v>0</v>
      </c>
      <c r="I81" s="222">
        <f>'Business &amp; Staff Travel'!H78</f>
        <v>0</v>
      </c>
      <c r="J81" s="168"/>
      <c r="N81" s="188"/>
    </row>
    <row r="82" spans="1:14">
      <c r="A82" s="492"/>
      <c r="B82" s="167">
        <v>3</v>
      </c>
      <c r="D82" s="154" t="s">
        <v>327</v>
      </c>
      <c r="E82" s="221">
        <f>'Business &amp; Staff Travel'!D79</f>
        <v>0</v>
      </c>
      <c r="F82" s="168">
        <f>'Business &amp; Staff Travel'!E79</f>
        <v>0</v>
      </c>
      <c r="G82" s="168">
        <f>'Business &amp; Staff Travel'!F79</f>
        <v>0</v>
      </c>
      <c r="H82" s="222">
        <f>'Business &amp; Staff Travel'!G79</f>
        <v>0</v>
      </c>
      <c r="I82" s="222">
        <f>'Business &amp; Staff Travel'!H79</f>
        <v>0</v>
      </c>
      <c r="J82" s="168"/>
      <c r="N82" s="188"/>
    </row>
    <row r="83" spans="1:14">
      <c r="A83" s="492"/>
      <c r="B83" s="167">
        <v>3</v>
      </c>
      <c r="D83" s="154" t="s">
        <v>328</v>
      </c>
      <c r="E83" s="221">
        <f>'Business &amp; Staff Travel'!D80</f>
        <v>0</v>
      </c>
      <c r="F83" s="168">
        <f>'Business &amp; Staff Travel'!E80</f>
        <v>0</v>
      </c>
      <c r="G83" s="168">
        <f>'Business &amp; Staff Travel'!F80</f>
        <v>0</v>
      </c>
      <c r="H83" s="222">
        <f>'Business &amp; Staff Travel'!G80</f>
        <v>0</v>
      </c>
      <c r="I83" s="222">
        <f>'Business &amp; Staff Travel'!H80</f>
        <v>0</v>
      </c>
      <c r="J83" s="168"/>
      <c r="N83" s="188"/>
    </row>
    <row r="84" spans="1:14">
      <c r="A84" s="492"/>
      <c r="B84" s="167">
        <v>3</v>
      </c>
      <c r="D84" s="154" t="s">
        <v>329</v>
      </c>
      <c r="E84" s="221">
        <f>'Business &amp; Staff Travel'!D81</f>
        <v>0</v>
      </c>
      <c r="F84" s="168">
        <f>'Business &amp; Staff Travel'!E81</f>
        <v>0</v>
      </c>
      <c r="G84" s="168">
        <f>'Business &amp; Staff Travel'!F81</f>
        <v>0</v>
      </c>
      <c r="H84" s="222">
        <f>'Business &amp; Staff Travel'!G81</f>
        <v>0</v>
      </c>
      <c r="I84" s="222">
        <f>'Business &amp; Staff Travel'!H81</f>
        <v>0</v>
      </c>
      <c r="J84" s="168"/>
      <c r="N84" s="188"/>
    </row>
    <row r="85" spans="1:14">
      <c r="A85" s="492"/>
      <c r="B85" s="167">
        <v>3</v>
      </c>
      <c r="D85" s="154" t="s">
        <v>330</v>
      </c>
      <c r="E85" s="221">
        <f>'Business &amp; Staff Travel'!D82</f>
        <v>0</v>
      </c>
      <c r="F85" s="168">
        <f>'Business &amp; Staff Travel'!E82</f>
        <v>0</v>
      </c>
      <c r="G85" s="168">
        <f>'Business &amp; Staff Travel'!F82</f>
        <v>0</v>
      </c>
      <c r="H85" s="222">
        <f>'Business &amp; Staff Travel'!G82</f>
        <v>0</v>
      </c>
      <c r="I85" s="222">
        <f>'Business &amp; Staff Travel'!H82</f>
        <v>0</v>
      </c>
      <c r="J85" s="168"/>
      <c r="N85" s="188"/>
    </row>
    <row r="86" spans="1:14">
      <c r="A86" s="492"/>
      <c r="B86" s="167">
        <v>3</v>
      </c>
      <c r="D86" s="154" t="s">
        <v>331</v>
      </c>
      <c r="E86" s="221">
        <f>'Business &amp; Staff Travel'!D83</f>
        <v>0</v>
      </c>
      <c r="F86" s="168">
        <f>'Business &amp; Staff Travel'!E83</f>
        <v>0</v>
      </c>
      <c r="G86" s="168">
        <f>'Business &amp; Staff Travel'!F83</f>
        <v>0</v>
      </c>
      <c r="H86" s="222">
        <f>'Business &amp; Staff Travel'!G83</f>
        <v>0</v>
      </c>
      <c r="I86" s="222">
        <f>'Business &amp; Staff Travel'!H83</f>
        <v>0</v>
      </c>
      <c r="J86" s="168"/>
      <c r="N86" s="188"/>
    </row>
    <row r="87" spans="1:14">
      <c r="A87" s="492"/>
      <c r="B87" s="167">
        <v>3</v>
      </c>
      <c r="D87" s="154" t="s">
        <v>332</v>
      </c>
      <c r="E87" s="221">
        <f>'Business &amp; Staff Travel'!D84</f>
        <v>0</v>
      </c>
      <c r="F87" s="168">
        <f>'Business &amp; Staff Travel'!E84</f>
        <v>0</v>
      </c>
      <c r="G87" s="168">
        <f>'Business &amp; Staff Travel'!F84</f>
        <v>0</v>
      </c>
      <c r="H87" s="222">
        <f>'Business &amp; Staff Travel'!G84</f>
        <v>0</v>
      </c>
      <c r="I87" s="222">
        <f>'Business &amp; Staff Travel'!H84</f>
        <v>0</v>
      </c>
      <c r="J87" s="168"/>
      <c r="N87" s="188"/>
    </row>
    <row r="88" spans="1:14">
      <c r="A88" s="492"/>
      <c r="B88" s="167">
        <v>3</v>
      </c>
      <c r="D88" s="154" t="s">
        <v>333</v>
      </c>
      <c r="E88" s="221">
        <f>'Business &amp; Staff Travel'!D85</f>
        <v>0</v>
      </c>
      <c r="F88" s="168">
        <f>'Business &amp; Staff Travel'!E85</f>
        <v>0</v>
      </c>
      <c r="G88" s="168">
        <f>'Business &amp; Staff Travel'!F85</f>
        <v>0</v>
      </c>
      <c r="H88" s="222">
        <f>'Business &amp; Staff Travel'!G85</f>
        <v>0</v>
      </c>
      <c r="I88" s="222">
        <f>'Business &amp; Staff Travel'!H85</f>
        <v>0</v>
      </c>
      <c r="J88" s="168"/>
      <c r="N88" s="188"/>
    </row>
    <row r="89" spans="1:14">
      <c r="A89" s="492"/>
      <c r="B89" s="167">
        <v>3</v>
      </c>
      <c r="D89" s="154" t="s">
        <v>334</v>
      </c>
      <c r="E89" s="221">
        <f>'Business &amp; Staff Travel'!D86</f>
        <v>0</v>
      </c>
      <c r="F89" s="168">
        <f>'Business &amp; Staff Travel'!E86</f>
        <v>0</v>
      </c>
      <c r="G89" s="168">
        <f>'Business &amp; Staff Travel'!F86</f>
        <v>0</v>
      </c>
      <c r="H89" s="222">
        <f>'Business &amp; Staff Travel'!G86</f>
        <v>0</v>
      </c>
      <c r="I89" s="222">
        <f>'Business &amp; Staff Travel'!H86</f>
        <v>0</v>
      </c>
      <c r="J89" s="168"/>
      <c r="N89" s="188"/>
    </row>
    <row r="90" spans="1:14">
      <c r="A90" s="492"/>
      <c r="B90" s="167">
        <v>3</v>
      </c>
      <c r="D90" s="154" t="s">
        <v>335</v>
      </c>
      <c r="E90" s="221">
        <f>'Business &amp; Staff Travel'!D87</f>
        <v>0</v>
      </c>
      <c r="F90" s="168">
        <f>'Business &amp; Staff Travel'!E87</f>
        <v>0</v>
      </c>
      <c r="G90" s="168">
        <f>'Business &amp; Staff Travel'!F87</f>
        <v>0</v>
      </c>
      <c r="H90" s="222">
        <f>'Business &amp; Staff Travel'!G87</f>
        <v>0</v>
      </c>
      <c r="I90" s="222">
        <f>'Business &amp; Staff Travel'!H87</f>
        <v>0</v>
      </c>
      <c r="J90" s="168"/>
      <c r="N90" s="188"/>
    </row>
    <row r="91" spans="1:14">
      <c r="A91" s="492"/>
      <c r="B91" s="167">
        <v>3</v>
      </c>
      <c r="D91" s="154" t="s">
        <v>336</v>
      </c>
      <c r="E91" s="221">
        <f>'Business &amp; Staff Travel'!D88</f>
        <v>0</v>
      </c>
      <c r="F91" s="168">
        <f>'Business &amp; Staff Travel'!E88</f>
        <v>0</v>
      </c>
      <c r="G91" s="168">
        <f>'Business &amp; Staff Travel'!F88</f>
        <v>0</v>
      </c>
      <c r="H91" s="222">
        <f>'Business &amp; Staff Travel'!G88</f>
        <v>0</v>
      </c>
      <c r="I91" s="222">
        <f>'Business &amp; Staff Travel'!H88</f>
        <v>0</v>
      </c>
      <c r="J91" s="168"/>
      <c r="N91" s="188"/>
    </row>
    <row r="92" spans="1:14">
      <c r="A92" s="492"/>
      <c r="B92" s="167">
        <v>3</v>
      </c>
      <c r="D92" s="154" t="s">
        <v>337</v>
      </c>
      <c r="E92" s="221">
        <f>'Business &amp; Staff Travel'!D89</f>
        <v>0</v>
      </c>
      <c r="F92" s="168">
        <f>'Business &amp; Staff Travel'!E89</f>
        <v>0</v>
      </c>
      <c r="G92" s="168">
        <f>'Business &amp; Staff Travel'!F89</f>
        <v>0</v>
      </c>
      <c r="H92" s="222">
        <f>'Business &amp; Staff Travel'!G89</f>
        <v>0</v>
      </c>
      <c r="I92" s="222">
        <f>'Business &amp; Staff Travel'!H89</f>
        <v>0</v>
      </c>
      <c r="J92" s="168"/>
      <c r="N92" s="188"/>
    </row>
    <row r="93" spans="1:14">
      <c r="A93" s="492"/>
      <c r="B93" s="167">
        <v>3</v>
      </c>
      <c r="D93" s="154" t="s">
        <v>338</v>
      </c>
      <c r="E93" s="221">
        <f>'Business &amp; Staff Travel'!D90</f>
        <v>0</v>
      </c>
      <c r="F93" s="168">
        <f>'Business &amp; Staff Travel'!E90</f>
        <v>0</v>
      </c>
      <c r="G93" s="168">
        <f>'Business &amp; Staff Travel'!F90</f>
        <v>0</v>
      </c>
      <c r="H93" s="222">
        <f>'Business &amp; Staff Travel'!G90</f>
        <v>0</v>
      </c>
      <c r="I93" s="222">
        <f>'Business &amp; Staff Travel'!H90</f>
        <v>0</v>
      </c>
      <c r="J93" s="168"/>
      <c r="N93" s="188"/>
    </row>
    <row r="94" spans="1:14">
      <c r="A94" s="492"/>
      <c r="B94" s="167">
        <v>3</v>
      </c>
      <c r="D94" s="154" t="s">
        <v>339</v>
      </c>
      <c r="E94" s="221">
        <f>'Business &amp; Staff Travel'!D91</f>
        <v>0</v>
      </c>
      <c r="F94" s="168">
        <f>'Business &amp; Staff Travel'!E91</f>
        <v>0</v>
      </c>
      <c r="G94" s="168">
        <f>'Business &amp; Staff Travel'!F91</f>
        <v>0</v>
      </c>
      <c r="H94" s="222">
        <f>'Business &amp; Staff Travel'!G91</f>
        <v>0</v>
      </c>
      <c r="I94" s="222">
        <f>'Business &amp; Staff Travel'!H91</f>
        <v>0</v>
      </c>
      <c r="J94" s="168"/>
      <c r="N94" s="188"/>
    </row>
    <row r="95" spans="1:14">
      <c r="A95" s="492"/>
      <c r="B95" s="167">
        <v>3</v>
      </c>
      <c r="D95" s="154" t="s">
        <v>340</v>
      </c>
      <c r="E95" s="221">
        <f>'Business &amp; Staff Travel'!D92</f>
        <v>0</v>
      </c>
      <c r="F95" s="168">
        <f>'Business &amp; Staff Travel'!E92</f>
        <v>0</v>
      </c>
      <c r="G95" s="168">
        <f>'Business &amp; Staff Travel'!F92</f>
        <v>0</v>
      </c>
      <c r="H95" s="222">
        <f>'Business &amp; Staff Travel'!G92</f>
        <v>0</v>
      </c>
      <c r="I95" s="222">
        <f>'Business &amp; Staff Travel'!H92</f>
        <v>0</v>
      </c>
      <c r="J95" s="168"/>
      <c r="N95" s="188"/>
    </row>
    <row r="96" spans="1:14">
      <c r="A96" s="492"/>
      <c r="B96" s="167">
        <v>3</v>
      </c>
      <c r="D96" s="154" t="s">
        <v>341</v>
      </c>
      <c r="E96" s="221">
        <f>'Business &amp; Staff Travel'!D93</f>
        <v>0</v>
      </c>
      <c r="F96" s="168">
        <f>'Business &amp; Staff Travel'!E93</f>
        <v>0</v>
      </c>
      <c r="G96" s="168">
        <f>'Business &amp; Staff Travel'!F93</f>
        <v>0</v>
      </c>
      <c r="H96" s="222">
        <f>'Business &amp; Staff Travel'!G93</f>
        <v>0</v>
      </c>
      <c r="I96" s="222">
        <f>'Business &amp; Staff Travel'!H93</f>
        <v>0</v>
      </c>
      <c r="J96" s="168"/>
      <c r="N96" s="188"/>
    </row>
    <row r="97" spans="1:17">
      <c r="A97" s="492"/>
      <c r="B97" s="167">
        <v>3</v>
      </c>
      <c r="D97" s="154" t="s">
        <v>342</v>
      </c>
      <c r="E97" s="221">
        <f>'Business &amp; Staff Travel'!D94</f>
        <v>0</v>
      </c>
      <c r="F97" s="168">
        <f>'Business &amp; Staff Travel'!E94</f>
        <v>0</v>
      </c>
      <c r="G97" s="168">
        <f>'Business &amp; Staff Travel'!F94</f>
        <v>0</v>
      </c>
      <c r="H97" s="222">
        <f>'Business &amp; Staff Travel'!G94</f>
        <v>0</v>
      </c>
      <c r="I97" s="222">
        <f>'Business &amp; Staff Travel'!H94</f>
        <v>0</v>
      </c>
      <c r="J97" s="168"/>
      <c r="N97" s="188"/>
    </row>
    <row r="98" spans="1:17">
      <c r="A98" s="492"/>
      <c r="B98" s="167">
        <v>3</v>
      </c>
      <c r="C98" s="190"/>
      <c r="D98" s="154" t="s">
        <v>343</v>
      </c>
      <c r="E98" s="221">
        <f>'Business &amp; Staff Travel'!D95</f>
        <v>0</v>
      </c>
      <c r="F98" s="168">
        <f>'Business &amp; Staff Travel'!E95</f>
        <v>0</v>
      </c>
      <c r="G98" s="168">
        <f>'Business &amp; Staff Travel'!F95</f>
        <v>0</v>
      </c>
      <c r="H98" s="222">
        <f>'Business &amp; Staff Travel'!G95</f>
        <v>0</v>
      </c>
      <c r="I98" s="222">
        <f>'Business &amp; Staff Travel'!H95</f>
        <v>0</v>
      </c>
      <c r="J98" s="168"/>
      <c r="N98" s="188"/>
    </row>
    <row r="99" spans="1:17" ht="17" customHeight="1">
      <c r="A99" s="492"/>
      <c r="B99" s="167">
        <v>3</v>
      </c>
      <c r="C99" s="190"/>
      <c r="D99" s="154" t="s">
        <v>344</v>
      </c>
      <c r="E99" s="221">
        <f>'Business &amp; Staff Travel'!D96</f>
        <v>0</v>
      </c>
      <c r="F99" s="168">
        <f>'Business &amp; Staff Travel'!E96</f>
        <v>0</v>
      </c>
      <c r="G99" s="168">
        <f>'Business &amp; Staff Travel'!F96</f>
        <v>0</v>
      </c>
      <c r="H99" s="222">
        <f>'Business &amp; Staff Travel'!G96</f>
        <v>0</v>
      </c>
      <c r="I99" s="222">
        <f>'Business &amp; Staff Travel'!H96</f>
        <v>0</v>
      </c>
      <c r="J99" s="168"/>
      <c r="N99" s="188"/>
    </row>
    <row r="100" spans="1:17">
      <c r="A100" s="492"/>
      <c r="B100" s="167">
        <v>3</v>
      </c>
      <c r="C100" s="190"/>
      <c r="D100" s="154" t="s">
        <v>345</v>
      </c>
      <c r="E100" s="221">
        <f>'Business &amp; Staff Travel'!D97</f>
        <v>0</v>
      </c>
      <c r="F100" s="168">
        <f>'Business &amp; Staff Travel'!E97</f>
        <v>0</v>
      </c>
      <c r="G100" s="168">
        <f>'Business &amp; Staff Travel'!F97</f>
        <v>0</v>
      </c>
      <c r="H100" s="222">
        <f>'Business &amp; Staff Travel'!G97</f>
        <v>0</v>
      </c>
      <c r="I100" s="222">
        <f>'Business &amp; Staff Travel'!H97</f>
        <v>0</v>
      </c>
      <c r="J100" s="168"/>
      <c r="N100" s="188"/>
    </row>
    <row r="101" spans="1:17">
      <c r="A101" s="492"/>
      <c r="B101" s="167">
        <v>3</v>
      </c>
      <c r="C101" s="190"/>
      <c r="D101" s="154" t="s">
        <v>346</v>
      </c>
      <c r="E101" s="221">
        <f>'Business &amp; Staff Travel'!D98</f>
        <v>0</v>
      </c>
      <c r="F101" s="168">
        <f>'Business &amp; Staff Travel'!E98</f>
        <v>0</v>
      </c>
      <c r="G101" s="168">
        <f>'Business &amp; Staff Travel'!F98</f>
        <v>0</v>
      </c>
      <c r="H101" s="222">
        <f>'Business &amp; Staff Travel'!G98</f>
        <v>0</v>
      </c>
      <c r="I101" s="222">
        <f>'Business &amp; Staff Travel'!H98</f>
        <v>0</v>
      </c>
      <c r="J101" s="168"/>
      <c r="N101" s="188"/>
    </row>
    <row r="102" spans="1:17">
      <c r="A102" s="492"/>
      <c r="B102" s="167">
        <v>3</v>
      </c>
      <c r="C102" s="190"/>
      <c r="D102" s="154" t="s">
        <v>347</v>
      </c>
      <c r="E102" s="221">
        <f>'Business &amp; Staff Travel'!D99</f>
        <v>0</v>
      </c>
      <c r="F102" s="168">
        <f>'Business &amp; Staff Travel'!E99</f>
        <v>0</v>
      </c>
      <c r="G102" s="168">
        <f>'Business &amp; Staff Travel'!F99</f>
        <v>0</v>
      </c>
      <c r="H102" s="222">
        <f>'Business &amp; Staff Travel'!G99</f>
        <v>0</v>
      </c>
      <c r="I102" s="222">
        <f>'Business &amp; Staff Travel'!H99</f>
        <v>0</v>
      </c>
      <c r="J102" s="168"/>
      <c r="N102" s="188"/>
    </row>
    <row r="103" spans="1:17">
      <c r="A103" s="492"/>
      <c r="B103" s="167">
        <v>3</v>
      </c>
      <c r="C103" s="190"/>
      <c r="D103" s="154" t="s">
        <v>348</v>
      </c>
      <c r="E103" s="221">
        <f>'Business &amp; Staff Travel'!D100</f>
        <v>0</v>
      </c>
      <c r="F103" s="168">
        <f>'Business &amp; Staff Travel'!E100</f>
        <v>0</v>
      </c>
      <c r="G103" s="168">
        <f>'Business &amp; Staff Travel'!F100</f>
        <v>0</v>
      </c>
      <c r="H103" s="222">
        <f>'Business &amp; Staff Travel'!G100</f>
        <v>0</v>
      </c>
      <c r="I103" s="222">
        <f>'Business &amp; Staff Travel'!H100</f>
        <v>0</v>
      </c>
      <c r="J103" s="168"/>
      <c r="N103" s="188"/>
    </row>
    <row r="104" spans="1:17">
      <c r="A104" s="492"/>
      <c r="B104" s="167">
        <v>3</v>
      </c>
      <c r="C104" s="191"/>
      <c r="D104" s="154" t="s">
        <v>349</v>
      </c>
      <c r="E104" s="221">
        <f>'Business &amp; Staff Travel'!D101</f>
        <v>0</v>
      </c>
      <c r="F104" s="168">
        <f>'Business &amp; Staff Travel'!E101</f>
        <v>0</v>
      </c>
      <c r="G104" s="168">
        <f>'Business &amp; Staff Travel'!F101</f>
        <v>0</v>
      </c>
      <c r="H104" s="222">
        <f>'Business &amp; Staff Travel'!G101</f>
        <v>0</v>
      </c>
      <c r="I104" s="222">
        <f>'Business &amp; Staff Travel'!H101</f>
        <v>0</v>
      </c>
      <c r="J104" s="168"/>
      <c r="N104" s="188"/>
    </row>
    <row r="105" spans="1:17">
      <c r="A105" s="492"/>
      <c r="B105" s="167">
        <v>3</v>
      </c>
      <c r="C105" s="191"/>
      <c r="D105" s="154" t="s">
        <v>350</v>
      </c>
      <c r="E105" s="221">
        <f>'Business &amp; Staff Travel'!D102</f>
        <v>0</v>
      </c>
      <c r="F105" s="168">
        <f>'Business &amp; Staff Travel'!E102</f>
        <v>0</v>
      </c>
      <c r="G105" s="168">
        <f>'Business &amp; Staff Travel'!F102</f>
        <v>0</v>
      </c>
      <c r="H105" s="222">
        <f>'Business &amp; Staff Travel'!G102</f>
        <v>0</v>
      </c>
      <c r="I105" s="222">
        <f>'Business &amp; Staff Travel'!H102</f>
        <v>0</v>
      </c>
      <c r="J105" s="168"/>
      <c r="N105" s="188"/>
    </row>
    <row r="106" spans="1:17">
      <c r="A106" s="492"/>
      <c r="B106" s="167">
        <v>3</v>
      </c>
      <c r="C106" s="190"/>
      <c r="D106" s="154" t="s">
        <v>351</v>
      </c>
      <c r="E106" s="221">
        <f>'Business &amp; Staff Travel'!D103</f>
        <v>0</v>
      </c>
      <c r="F106" s="168">
        <f>'Business &amp; Staff Travel'!E103</f>
        <v>0</v>
      </c>
      <c r="G106" s="168">
        <f>'Business &amp; Staff Travel'!F103</f>
        <v>0</v>
      </c>
      <c r="H106" s="222">
        <f>'Business &amp; Staff Travel'!G103</f>
        <v>0</v>
      </c>
      <c r="I106" s="222">
        <f>'Business &amp; Staff Travel'!H103</f>
        <v>0</v>
      </c>
      <c r="J106" s="168"/>
      <c r="N106" s="188"/>
    </row>
    <row r="107" spans="1:17">
      <c r="A107" s="492"/>
      <c r="B107" s="167">
        <v>3</v>
      </c>
      <c r="C107" s="191"/>
      <c r="D107" s="154" t="s">
        <v>352</v>
      </c>
      <c r="E107" s="221">
        <f>'Business &amp; Staff Travel'!D104</f>
        <v>0</v>
      </c>
      <c r="F107" s="168">
        <f>'Business &amp; Staff Travel'!E104</f>
        <v>0</v>
      </c>
      <c r="G107" s="168">
        <f>'Business &amp; Staff Travel'!F104</f>
        <v>0</v>
      </c>
      <c r="H107" s="222">
        <f>'Business &amp; Staff Travel'!G104</f>
        <v>0</v>
      </c>
      <c r="I107" s="222">
        <f>'Business &amp; Staff Travel'!H104</f>
        <v>0</v>
      </c>
      <c r="J107" s="168"/>
      <c r="N107" s="188"/>
      <c r="O107" s="187"/>
      <c r="Q107" s="187"/>
    </row>
    <row r="108" spans="1:17">
      <c r="A108" s="492"/>
      <c r="B108" s="167">
        <v>3</v>
      </c>
      <c r="C108" s="191"/>
      <c r="D108" s="154" t="s">
        <v>353</v>
      </c>
      <c r="E108" s="221">
        <f>'Business &amp; Staff Travel'!D105</f>
        <v>0</v>
      </c>
      <c r="F108" s="168">
        <f>'Business &amp; Staff Travel'!E105</f>
        <v>0</v>
      </c>
      <c r="G108" s="168">
        <f>'Business &amp; Staff Travel'!F105</f>
        <v>0</v>
      </c>
      <c r="H108" s="222">
        <f>'Business &amp; Staff Travel'!G105</f>
        <v>0</v>
      </c>
      <c r="I108" s="222">
        <f>'Business &amp; Staff Travel'!H105</f>
        <v>0</v>
      </c>
      <c r="J108" s="168"/>
      <c r="N108" s="188"/>
    </row>
    <row r="109" spans="1:17">
      <c r="A109" s="492"/>
      <c r="B109" s="167">
        <v>3</v>
      </c>
      <c r="C109" s="190"/>
      <c r="D109" s="154" t="s">
        <v>354</v>
      </c>
      <c r="E109" s="221">
        <f>'Business &amp; Staff Travel'!D106</f>
        <v>0</v>
      </c>
      <c r="F109" s="168">
        <f>'Business &amp; Staff Travel'!E106</f>
        <v>0</v>
      </c>
      <c r="G109" s="168">
        <f>'Business &amp; Staff Travel'!F106</f>
        <v>0</v>
      </c>
      <c r="H109" s="222">
        <f>'Business &amp; Staff Travel'!G106</f>
        <v>0</v>
      </c>
      <c r="I109" s="222">
        <f>'Business &amp; Staff Travel'!H106</f>
        <v>0</v>
      </c>
      <c r="J109" s="168"/>
      <c r="N109" s="188"/>
    </row>
    <row r="110" spans="1:17" ht="18" thickBot="1">
      <c r="A110" s="492"/>
      <c r="B110" s="167">
        <v>3</v>
      </c>
      <c r="C110" s="190"/>
      <c r="D110" s="154" t="s">
        <v>355</v>
      </c>
      <c r="E110" s="221">
        <f>'Business &amp; Staff Travel'!D107</f>
        <v>0</v>
      </c>
      <c r="F110" s="168">
        <f>'Business &amp; Staff Travel'!E107</f>
        <v>0</v>
      </c>
      <c r="G110" s="168">
        <f>'Business &amp; Staff Travel'!F107</f>
        <v>0</v>
      </c>
      <c r="H110" s="222">
        <f>'Business &amp; Staff Travel'!G107</f>
        <v>0</v>
      </c>
      <c r="I110" s="222">
        <f>'Business &amp; Staff Travel'!H107</f>
        <v>0</v>
      </c>
      <c r="J110" s="168"/>
      <c r="N110" s="188"/>
    </row>
    <row r="111" spans="1:17" s="1" customFormat="1">
      <c r="A111" s="491" t="s">
        <v>372</v>
      </c>
      <c r="B111" s="162">
        <v>2</v>
      </c>
      <c r="C111" s="186"/>
      <c r="D111" s="231" t="s">
        <v>316</v>
      </c>
      <c r="E111" s="219">
        <f>'Business &amp; Staff Travel'!D108</f>
        <v>0</v>
      </c>
      <c r="F111" s="163">
        <f>'Business &amp; Staff Travel'!E108</f>
        <v>0</v>
      </c>
      <c r="G111" s="163">
        <f>'Business &amp; Staff Travel'!F108</f>
        <v>0</v>
      </c>
      <c r="H111" s="220">
        <f>'Business &amp; Staff Travel'!G108</f>
        <v>0</v>
      </c>
      <c r="I111" s="220">
        <f>'Business &amp; Staff Travel'!H108</f>
        <v>0</v>
      </c>
      <c r="J111" s="168"/>
      <c r="K111" s="7"/>
      <c r="L111" s="35"/>
      <c r="M111" s="274"/>
      <c r="N111" s="274"/>
      <c r="O111" s="274"/>
      <c r="P111" s="274"/>
      <c r="Q111" s="12"/>
    </row>
    <row r="112" spans="1:17" s="1" customFormat="1">
      <c r="A112" s="492"/>
      <c r="B112" s="167">
        <v>2</v>
      </c>
      <c r="C112" s="7"/>
      <c r="D112" s="154" t="s">
        <v>317</v>
      </c>
      <c r="E112" s="221">
        <f>'Business &amp; Staff Travel'!D109</f>
        <v>0</v>
      </c>
      <c r="F112" s="168">
        <f>'Business &amp; Staff Travel'!E109</f>
        <v>0</v>
      </c>
      <c r="G112" s="168">
        <f>'Business &amp; Staff Travel'!F109</f>
        <v>0</v>
      </c>
      <c r="H112" s="222">
        <f>'Business &amp; Staff Travel'!G109</f>
        <v>0</v>
      </c>
      <c r="I112" s="222">
        <f>'Business &amp; Staff Travel'!H109</f>
        <v>0</v>
      </c>
      <c r="J112" s="168"/>
      <c r="K112" s="7"/>
      <c r="L112" s="35"/>
      <c r="M112" s="274"/>
      <c r="N112" s="274"/>
      <c r="O112" s="274"/>
      <c r="P112" s="274"/>
      <c r="Q112" s="36"/>
    </row>
    <row r="113" spans="1:17" s="1" customFormat="1">
      <c r="A113" s="492"/>
      <c r="B113" s="167">
        <v>2</v>
      </c>
      <c r="C113" s="7"/>
      <c r="D113" s="154" t="s">
        <v>318</v>
      </c>
      <c r="E113" s="221">
        <f>'Business &amp; Staff Travel'!D110</f>
        <v>0</v>
      </c>
      <c r="F113" s="168">
        <f>'Business &amp; Staff Travel'!E110</f>
        <v>0</v>
      </c>
      <c r="G113" s="168">
        <f>'Business &amp; Staff Travel'!F110</f>
        <v>0</v>
      </c>
      <c r="H113" s="222">
        <f>'Business &amp; Staff Travel'!G110</f>
        <v>0</v>
      </c>
      <c r="I113" s="222">
        <f>'Business &amp; Staff Travel'!H110</f>
        <v>0</v>
      </c>
      <c r="J113" s="168"/>
      <c r="K113" s="7"/>
      <c r="L113" s="35"/>
      <c r="M113" s="274"/>
      <c r="N113" s="274"/>
      <c r="O113" s="274"/>
      <c r="P113" s="274"/>
      <c r="Q113" s="36"/>
    </row>
    <row r="114" spans="1:17" s="1" customFormat="1">
      <c r="A114" s="492"/>
      <c r="B114" s="167">
        <v>2</v>
      </c>
      <c r="C114" s="7"/>
      <c r="D114" s="154" t="s">
        <v>319</v>
      </c>
      <c r="E114" s="221">
        <f>'Business &amp; Staff Travel'!D111</f>
        <v>0</v>
      </c>
      <c r="F114" s="168">
        <f>'Business &amp; Staff Travel'!E111</f>
        <v>0</v>
      </c>
      <c r="G114" s="168">
        <f>'Business &amp; Staff Travel'!F111</f>
        <v>0</v>
      </c>
      <c r="H114" s="222">
        <f>'Business &amp; Staff Travel'!G111</f>
        <v>0</v>
      </c>
      <c r="I114" s="222">
        <f>'Business &amp; Staff Travel'!H111</f>
        <v>0</v>
      </c>
      <c r="J114" s="168"/>
      <c r="K114" s="7"/>
      <c r="L114" s="35"/>
      <c r="M114" s="274"/>
      <c r="N114" s="274"/>
      <c r="O114" s="274"/>
      <c r="P114" s="274"/>
      <c r="Q114" s="36"/>
    </row>
    <row r="115" spans="1:17" s="1" customFormat="1">
      <c r="A115" s="492"/>
      <c r="B115" s="167">
        <v>2</v>
      </c>
      <c r="C115" s="7"/>
      <c r="D115" s="154" t="s">
        <v>320</v>
      </c>
      <c r="E115" s="221">
        <f>'Business &amp; Staff Travel'!D112</f>
        <v>0</v>
      </c>
      <c r="F115" s="168">
        <f>'Business &amp; Staff Travel'!E112</f>
        <v>0</v>
      </c>
      <c r="G115" s="168">
        <f>'Business &amp; Staff Travel'!F112</f>
        <v>0</v>
      </c>
      <c r="H115" s="222">
        <f>'Business &amp; Staff Travel'!G112</f>
        <v>0</v>
      </c>
      <c r="I115" s="222">
        <f>'Business &amp; Staff Travel'!H112</f>
        <v>0</v>
      </c>
      <c r="J115" s="168"/>
      <c r="K115" s="7"/>
      <c r="L115" s="35"/>
      <c r="M115" s="274"/>
      <c r="N115" s="274"/>
      <c r="O115" s="274"/>
      <c r="P115" s="274"/>
      <c r="Q115" s="36"/>
    </row>
    <row r="116" spans="1:17" s="1" customFormat="1">
      <c r="A116" s="492"/>
      <c r="B116" s="167">
        <v>2</v>
      </c>
      <c r="C116" s="7"/>
      <c r="D116" s="154" t="s">
        <v>321</v>
      </c>
      <c r="E116" s="221">
        <f>'Business &amp; Staff Travel'!D113</f>
        <v>0</v>
      </c>
      <c r="F116" s="168">
        <f>'Business &amp; Staff Travel'!E113</f>
        <v>0</v>
      </c>
      <c r="G116" s="168">
        <f>'Business &amp; Staff Travel'!F113</f>
        <v>0</v>
      </c>
      <c r="H116" s="222">
        <f>'Business &amp; Staff Travel'!G113</f>
        <v>0</v>
      </c>
      <c r="I116" s="222">
        <f>'Business &amp; Staff Travel'!H113</f>
        <v>0</v>
      </c>
      <c r="J116" s="168"/>
      <c r="K116" s="7"/>
      <c r="L116" s="35"/>
      <c r="M116" s="274"/>
      <c r="N116" s="274"/>
      <c r="O116" s="274"/>
      <c r="P116" s="274"/>
      <c r="Q116" s="36"/>
    </row>
    <row r="117" spans="1:17" s="1" customFormat="1">
      <c r="A117" s="492"/>
      <c r="B117" s="167">
        <v>2</v>
      </c>
      <c r="C117" s="7"/>
      <c r="D117" s="154" t="s">
        <v>322</v>
      </c>
      <c r="E117" s="221">
        <f>'Business &amp; Staff Travel'!D114</f>
        <v>0</v>
      </c>
      <c r="F117" s="168">
        <f>'Business &amp; Staff Travel'!E114</f>
        <v>0</v>
      </c>
      <c r="G117" s="168">
        <f>'Business &amp; Staff Travel'!F114</f>
        <v>0</v>
      </c>
      <c r="H117" s="222">
        <f>'Business &amp; Staff Travel'!G114</f>
        <v>0</v>
      </c>
      <c r="I117" s="222">
        <f>'Business &amp; Staff Travel'!H114</f>
        <v>0</v>
      </c>
      <c r="J117" s="168"/>
      <c r="K117" s="7"/>
      <c r="L117" s="35"/>
      <c r="M117" s="274"/>
      <c r="N117" s="274"/>
      <c r="O117" s="274"/>
      <c r="P117" s="274"/>
      <c r="Q117" s="36"/>
    </row>
    <row r="118" spans="1:17" s="1" customFormat="1">
      <c r="A118" s="492"/>
      <c r="B118" s="167">
        <v>2</v>
      </c>
      <c r="C118" s="7"/>
      <c r="D118" s="154" t="s">
        <v>323</v>
      </c>
      <c r="E118" s="221">
        <f>'Business &amp; Staff Travel'!D115</f>
        <v>0</v>
      </c>
      <c r="F118" s="168">
        <f>'Business &amp; Staff Travel'!E115</f>
        <v>0</v>
      </c>
      <c r="G118" s="168">
        <f>'Business &amp; Staff Travel'!F115</f>
        <v>0</v>
      </c>
      <c r="H118" s="222">
        <f>'Business &amp; Staff Travel'!G115</f>
        <v>0</v>
      </c>
      <c r="I118" s="222">
        <f>'Business &amp; Staff Travel'!H115</f>
        <v>0</v>
      </c>
      <c r="J118" s="168"/>
      <c r="K118" s="7"/>
      <c r="L118" s="35"/>
      <c r="M118" s="274"/>
      <c r="N118" s="274"/>
      <c r="O118" s="274"/>
      <c r="P118" s="274"/>
      <c r="Q118" s="36"/>
    </row>
    <row r="119" spans="1:17" s="1" customFormat="1">
      <c r="A119" s="492"/>
      <c r="B119" s="167">
        <v>2</v>
      </c>
      <c r="C119" s="7"/>
      <c r="D119" s="154" t="s">
        <v>324</v>
      </c>
      <c r="E119" s="221">
        <f>'Business &amp; Staff Travel'!D116</f>
        <v>0</v>
      </c>
      <c r="F119" s="168">
        <f>'Business &amp; Staff Travel'!E116</f>
        <v>0</v>
      </c>
      <c r="G119" s="168">
        <f>'Business &amp; Staff Travel'!F116</f>
        <v>0</v>
      </c>
      <c r="H119" s="222">
        <f>'Business &amp; Staff Travel'!G116</f>
        <v>0</v>
      </c>
      <c r="I119" s="222">
        <f>'Business &amp; Staff Travel'!H116</f>
        <v>0</v>
      </c>
      <c r="J119" s="168"/>
      <c r="K119" s="7"/>
      <c r="L119" s="35"/>
      <c r="M119" s="274"/>
      <c r="N119" s="274"/>
      <c r="O119" s="274"/>
      <c r="P119" s="274"/>
      <c r="Q119" s="36"/>
    </row>
    <row r="120" spans="1:17" s="1" customFormat="1">
      <c r="A120" s="492"/>
      <c r="B120" s="167">
        <v>2</v>
      </c>
      <c r="C120" s="7"/>
      <c r="D120" s="154" t="s">
        <v>325</v>
      </c>
      <c r="E120" s="221">
        <f>'Business &amp; Staff Travel'!D117</f>
        <v>0</v>
      </c>
      <c r="F120" s="168">
        <f>'Business &amp; Staff Travel'!E117</f>
        <v>0</v>
      </c>
      <c r="G120" s="168">
        <f>'Business &amp; Staff Travel'!F117</f>
        <v>0</v>
      </c>
      <c r="H120" s="222">
        <f>'Business &amp; Staff Travel'!G117</f>
        <v>0</v>
      </c>
      <c r="I120" s="222">
        <f>'Business &amp; Staff Travel'!H117</f>
        <v>0</v>
      </c>
      <c r="J120" s="168"/>
      <c r="K120" s="7"/>
      <c r="L120" s="35"/>
      <c r="M120" s="274"/>
      <c r="N120" s="274"/>
      <c r="O120" s="274"/>
      <c r="P120" s="274"/>
      <c r="Q120" s="36"/>
    </row>
    <row r="121" spans="1:17" s="1" customFormat="1">
      <c r="A121" s="492"/>
      <c r="B121" s="167">
        <v>2</v>
      </c>
      <c r="C121" s="7"/>
      <c r="D121" s="154" t="s">
        <v>326</v>
      </c>
      <c r="E121" s="221">
        <f>'Business &amp; Staff Travel'!D118</f>
        <v>0</v>
      </c>
      <c r="F121" s="168">
        <f>'Business &amp; Staff Travel'!E118</f>
        <v>0</v>
      </c>
      <c r="G121" s="168">
        <f>'Business &amp; Staff Travel'!F118</f>
        <v>0</v>
      </c>
      <c r="H121" s="222">
        <f>'Business &amp; Staff Travel'!G118</f>
        <v>0</v>
      </c>
      <c r="I121" s="222">
        <f>'Business &amp; Staff Travel'!H118</f>
        <v>0</v>
      </c>
      <c r="J121" s="168"/>
      <c r="K121" s="7"/>
      <c r="L121" s="35"/>
      <c r="M121" s="274"/>
      <c r="N121" s="274"/>
      <c r="O121" s="274"/>
      <c r="P121" s="274"/>
      <c r="Q121" s="36"/>
    </row>
    <row r="122" spans="1:17" s="1" customFormat="1">
      <c r="A122" s="492"/>
      <c r="B122" s="167">
        <v>2</v>
      </c>
      <c r="C122" s="7"/>
      <c r="D122" s="154" t="s">
        <v>327</v>
      </c>
      <c r="E122" s="221">
        <f>'Business &amp; Staff Travel'!D119</f>
        <v>0</v>
      </c>
      <c r="F122" s="168">
        <f>'Business &amp; Staff Travel'!E119</f>
        <v>0</v>
      </c>
      <c r="G122" s="168">
        <f>'Business &amp; Staff Travel'!F119</f>
        <v>0</v>
      </c>
      <c r="H122" s="222">
        <f>'Business &amp; Staff Travel'!G119</f>
        <v>0</v>
      </c>
      <c r="I122" s="222">
        <f>'Business &amp; Staff Travel'!H119</f>
        <v>0</v>
      </c>
      <c r="J122" s="168"/>
      <c r="K122" s="7"/>
      <c r="L122" s="35"/>
      <c r="M122" s="274"/>
      <c r="N122" s="274"/>
      <c r="O122" s="274"/>
      <c r="P122" s="274"/>
      <c r="Q122" s="36"/>
    </row>
    <row r="123" spans="1:17" s="1" customFormat="1">
      <c r="A123" s="492"/>
      <c r="B123" s="167">
        <v>2</v>
      </c>
      <c r="C123" s="7"/>
      <c r="D123" s="154" t="s">
        <v>328</v>
      </c>
      <c r="E123" s="221">
        <f>'Business &amp; Staff Travel'!D120</f>
        <v>0</v>
      </c>
      <c r="F123" s="168">
        <f>'Business &amp; Staff Travel'!E120</f>
        <v>0</v>
      </c>
      <c r="G123" s="168">
        <f>'Business &amp; Staff Travel'!F120</f>
        <v>0</v>
      </c>
      <c r="H123" s="222">
        <f>'Business &amp; Staff Travel'!G120</f>
        <v>0</v>
      </c>
      <c r="I123" s="222">
        <f>'Business &amp; Staff Travel'!H120</f>
        <v>0</v>
      </c>
      <c r="J123" s="168"/>
      <c r="K123" s="7"/>
      <c r="L123" s="35"/>
      <c r="M123" s="274"/>
      <c r="N123" s="274"/>
      <c r="O123" s="274"/>
      <c r="P123" s="274"/>
      <c r="Q123" s="36"/>
    </row>
    <row r="124" spans="1:17" s="1" customFormat="1">
      <c r="A124" s="492"/>
      <c r="B124" s="167">
        <v>2</v>
      </c>
      <c r="C124" s="7"/>
      <c r="D124" s="154" t="s">
        <v>329</v>
      </c>
      <c r="E124" s="221">
        <f>'Business &amp; Staff Travel'!D121</f>
        <v>0</v>
      </c>
      <c r="F124" s="168">
        <f>'Business &amp; Staff Travel'!E121</f>
        <v>0</v>
      </c>
      <c r="G124" s="168">
        <f>'Business &amp; Staff Travel'!F121</f>
        <v>0</v>
      </c>
      <c r="H124" s="222">
        <f>'Business &amp; Staff Travel'!G121</f>
        <v>0</v>
      </c>
      <c r="I124" s="222">
        <f>'Business &amp; Staff Travel'!H121</f>
        <v>0</v>
      </c>
      <c r="J124" s="168"/>
      <c r="K124" s="7"/>
      <c r="L124" s="35"/>
      <c r="M124" s="274"/>
      <c r="N124" s="274"/>
      <c r="O124" s="274"/>
      <c r="P124" s="274"/>
      <c r="Q124" s="36"/>
    </row>
    <row r="125" spans="1:17" s="1" customFormat="1">
      <c r="A125" s="492"/>
      <c r="B125" s="167">
        <v>2</v>
      </c>
      <c r="C125" s="7"/>
      <c r="D125" s="154" t="s">
        <v>330</v>
      </c>
      <c r="E125" s="221">
        <f>'Business &amp; Staff Travel'!D122</f>
        <v>0</v>
      </c>
      <c r="F125" s="168">
        <f>'Business &amp; Staff Travel'!E122</f>
        <v>0</v>
      </c>
      <c r="G125" s="168">
        <f>'Business &amp; Staff Travel'!F122</f>
        <v>0</v>
      </c>
      <c r="H125" s="222">
        <f>'Business &amp; Staff Travel'!G122</f>
        <v>0</v>
      </c>
      <c r="I125" s="222">
        <f>'Business &amp; Staff Travel'!H122</f>
        <v>0</v>
      </c>
      <c r="J125" s="168"/>
      <c r="K125" s="7"/>
      <c r="L125" s="35"/>
      <c r="M125" s="274"/>
      <c r="N125" s="274"/>
      <c r="O125" s="274"/>
      <c r="P125" s="274"/>
      <c r="Q125" s="36"/>
    </row>
    <row r="126" spans="1:17" s="1" customFormat="1" ht="18" thickBot="1">
      <c r="A126" s="493"/>
      <c r="B126" s="171">
        <v>2</v>
      </c>
      <c r="C126" s="189"/>
      <c r="D126" s="232" t="s">
        <v>331</v>
      </c>
      <c r="E126" s="223">
        <f>'Business &amp; Staff Travel'!D123</f>
        <v>0</v>
      </c>
      <c r="F126" s="172">
        <f>'Business &amp; Staff Travel'!E123</f>
        <v>0</v>
      </c>
      <c r="G126" s="172">
        <f>'Business &amp; Staff Travel'!F123</f>
        <v>0</v>
      </c>
      <c r="H126" s="224">
        <f>'Business &amp; Staff Travel'!G123</f>
        <v>0</v>
      </c>
      <c r="I126" s="224">
        <f>'Business &amp; Staff Travel'!H123</f>
        <v>0</v>
      </c>
      <c r="J126" s="168"/>
      <c r="K126" s="7"/>
      <c r="L126" s="35"/>
      <c r="M126" s="274"/>
      <c r="N126" s="274"/>
      <c r="O126" s="274"/>
      <c r="P126" s="274"/>
      <c r="Q126" s="36"/>
    </row>
    <row r="127" spans="1:17" s="1" customFormat="1" ht="18" customHeight="1">
      <c r="A127" s="491" t="s">
        <v>373</v>
      </c>
      <c r="B127" s="162">
        <v>1</v>
      </c>
      <c r="C127" s="186"/>
      <c r="D127" s="231" t="s">
        <v>357</v>
      </c>
      <c r="E127" s="219">
        <f>'Business &amp; Staff Travel'!D124</f>
        <v>0</v>
      </c>
      <c r="F127" s="163">
        <f>'Business &amp; Staff Travel'!E124</f>
        <v>0</v>
      </c>
      <c r="G127" s="163">
        <f>'Business &amp; Staff Travel'!F124</f>
        <v>0</v>
      </c>
      <c r="H127" s="220">
        <f>'Business &amp; Staff Travel'!G124</f>
        <v>0</v>
      </c>
      <c r="I127" s="220">
        <f>'Business &amp; Staff Travel'!H124</f>
        <v>0</v>
      </c>
      <c r="J127" s="168"/>
      <c r="K127" s="7"/>
      <c r="L127" s="35"/>
      <c r="M127" s="274"/>
      <c r="N127" s="274"/>
      <c r="O127" s="274"/>
      <c r="P127" s="274"/>
      <c r="Q127" s="36"/>
    </row>
    <row r="128" spans="1:17" s="1" customFormat="1">
      <c r="A128" s="492"/>
      <c r="B128" s="167">
        <v>1</v>
      </c>
      <c r="C128" s="7"/>
      <c r="D128" s="154" t="s">
        <v>358</v>
      </c>
      <c r="E128" s="221">
        <f>'Business &amp; Staff Travel'!D125</f>
        <v>0</v>
      </c>
      <c r="F128" s="168">
        <f>'Business &amp; Staff Travel'!E125</f>
        <v>0</v>
      </c>
      <c r="G128" s="168">
        <f>'Business &amp; Staff Travel'!F125</f>
        <v>0</v>
      </c>
      <c r="H128" s="222">
        <f>'Business &amp; Staff Travel'!G125</f>
        <v>0</v>
      </c>
      <c r="I128" s="222">
        <f>'Business &amp; Staff Travel'!H125</f>
        <v>0</v>
      </c>
      <c r="J128" s="168"/>
      <c r="K128" s="7"/>
      <c r="L128" s="35"/>
      <c r="M128" s="274"/>
      <c r="N128" s="274"/>
      <c r="O128" s="274"/>
      <c r="P128" s="274"/>
      <c r="Q128" s="36"/>
    </row>
    <row r="129" spans="1:17" s="1" customFormat="1">
      <c r="A129" s="492"/>
      <c r="B129" s="167">
        <v>1</v>
      </c>
      <c r="C129" s="7"/>
      <c r="D129" s="154" t="s">
        <v>359</v>
      </c>
      <c r="E129" s="221">
        <f>'Business &amp; Staff Travel'!D126</f>
        <v>0</v>
      </c>
      <c r="F129" s="168">
        <f>'Business &amp; Staff Travel'!E126</f>
        <v>0</v>
      </c>
      <c r="G129" s="168">
        <f>'Business &amp; Staff Travel'!F126</f>
        <v>0</v>
      </c>
      <c r="H129" s="222">
        <f>'Business &amp; Staff Travel'!G126</f>
        <v>0</v>
      </c>
      <c r="I129" s="222">
        <f>'Business &amp; Staff Travel'!H126</f>
        <v>0</v>
      </c>
      <c r="J129" s="168"/>
      <c r="K129" s="7"/>
      <c r="L129" s="35"/>
      <c r="M129" s="274"/>
      <c r="N129" s="274"/>
      <c r="O129" s="274"/>
      <c r="P129" s="274"/>
      <c r="Q129" s="36"/>
    </row>
    <row r="130" spans="1:17" s="1" customFormat="1">
      <c r="A130" s="492"/>
      <c r="B130" s="167">
        <v>1</v>
      </c>
      <c r="C130" s="7"/>
      <c r="D130" s="154" t="s">
        <v>360</v>
      </c>
      <c r="E130" s="221">
        <f>'Business &amp; Staff Travel'!D127</f>
        <v>0</v>
      </c>
      <c r="F130" s="168">
        <f>'Business &amp; Staff Travel'!E127</f>
        <v>0</v>
      </c>
      <c r="G130" s="168">
        <f>'Business &amp; Staff Travel'!F127</f>
        <v>0</v>
      </c>
      <c r="H130" s="222">
        <f>'Business &amp; Staff Travel'!G127</f>
        <v>0</v>
      </c>
      <c r="I130" s="222">
        <f>'Business &amp; Staff Travel'!H127</f>
        <v>0</v>
      </c>
      <c r="J130" s="168"/>
      <c r="K130" s="7"/>
      <c r="L130" s="35"/>
      <c r="M130" s="274"/>
      <c r="N130" s="274"/>
      <c r="O130" s="274"/>
      <c r="P130" s="274"/>
      <c r="Q130" s="36"/>
    </row>
    <row r="131" spans="1:17" s="1" customFormat="1">
      <c r="A131" s="492"/>
      <c r="B131" s="167">
        <v>1</v>
      </c>
      <c r="C131" s="7"/>
      <c r="D131" s="154" t="s">
        <v>361</v>
      </c>
      <c r="E131" s="221">
        <f>'Business &amp; Staff Travel'!D128</f>
        <v>0</v>
      </c>
      <c r="F131" s="168">
        <f>'Business &amp; Staff Travel'!E128</f>
        <v>0</v>
      </c>
      <c r="G131" s="168">
        <f>'Business &amp; Staff Travel'!F128</f>
        <v>0</v>
      </c>
      <c r="H131" s="222">
        <f>'Business &amp; Staff Travel'!G128</f>
        <v>0</v>
      </c>
      <c r="I131" s="222">
        <f>'Business &amp; Staff Travel'!H128</f>
        <v>0</v>
      </c>
      <c r="J131" s="168"/>
      <c r="K131" s="7"/>
      <c r="L131" s="35"/>
      <c r="M131" s="274"/>
      <c r="N131" s="274"/>
      <c r="O131" s="274"/>
      <c r="P131" s="274"/>
      <c r="Q131" s="36"/>
    </row>
    <row r="132" spans="1:17" s="1" customFormat="1">
      <c r="A132" s="492"/>
      <c r="B132" s="167">
        <v>1</v>
      </c>
      <c r="C132" s="7"/>
      <c r="D132" s="154" t="s">
        <v>362</v>
      </c>
      <c r="E132" s="221">
        <f>'Business &amp; Staff Travel'!D129</f>
        <v>0</v>
      </c>
      <c r="F132" s="168">
        <f>'Business &amp; Staff Travel'!E129</f>
        <v>0</v>
      </c>
      <c r="G132" s="168">
        <f>'Business &amp; Staff Travel'!F129</f>
        <v>0</v>
      </c>
      <c r="H132" s="222">
        <f>'Business &amp; Staff Travel'!G129</f>
        <v>0</v>
      </c>
      <c r="I132" s="222">
        <f>'Business &amp; Staff Travel'!H129</f>
        <v>0</v>
      </c>
      <c r="J132" s="168"/>
      <c r="K132" s="7"/>
      <c r="L132" s="35"/>
      <c r="M132" s="274"/>
      <c r="N132" s="274"/>
      <c r="O132" s="274"/>
      <c r="P132" s="274"/>
      <c r="Q132" s="36"/>
    </row>
    <row r="133" spans="1:17" s="1" customFormat="1">
      <c r="A133" s="492"/>
      <c r="B133" s="167">
        <v>1</v>
      </c>
      <c r="C133" s="7"/>
      <c r="D133" s="154" t="s">
        <v>363</v>
      </c>
      <c r="E133" s="221">
        <f>'Business &amp; Staff Travel'!D130</f>
        <v>0</v>
      </c>
      <c r="F133" s="168">
        <f>'Business &amp; Staff Travel'!E130</f>
        <v>0</v>
      </c>
      <c r="G133" s="168">
        <f>'Business &amp; Staff Travel'!F130</f>
        <v>0</v>
      </c>
      <c r="H133" s="222">
        <f>'Business &amp; Staff Travel'!G130</f>
        <v>0</v>
      </c>
      <c r="I133" s="222">
        <f>'Business &amp; Staff Travel'!H130</f>
        <v>0</v>
      </c>
      <c r="J133" s="168"/>
      <c r="K133" s="7"/>
      <c r="L133" s="35"/>
      <c r="M133" s="274"/>
      <c r="N133" s="274"/>
      <c r="O133" s="274"/>
      <c r="P133" s="274"/>
      <c r="Q133" s="36"/>
    </row>
    <row r="134" spans="1:17" s="1" customFormat="1">
      <c r="A134" s="492"/>
      <c r="B134" s="167">
        <v>1</v>
      </c>
      <c r="C134" s="7"/>
      <c r="D134" s="154" t="s">
        <v>364</v>
      </c>
      <c r="E134" s="221">
        <f>'Business &amp; Staff Travel'!D131</f>
        <v>0</v>
      </c>
      <c r="F134" s="168">
        <f>'Business &amp; Staff Travel'!E131</f>
        <v>0</v>
      </c>
      <c r="G134" s="168">
        <f>'Business &amp; Staff Travel'!F131</f>
        <v>0</v>
      </c>
      <c r="H134" s="222">
        <f>'Business &amp; Staff Travel'!G131</f>
        <v>0</v>
      </c>
      <c r="I134" s="222">
        <f>'Business &amp; Staff Travel'!H131</f>
        <v>0</v>
      </c>
      <c r="J134" s="168"/>
      <c r="K134" s="7"/>
      <c r="L134" s="35"/>
      <c r="M134" s="274"/>
      <c r="N134" s="274"/>
      <c r="O134" s="274"/>
      <c r="P134" s="274"/>
      <c r="Q134" s="36"/>
    </row>
    <row r="135" spans="1:17" s="1" customFormat="1">
      <c r="A135" s="492"/>
      <c r="B135" s="167">
        <v>1</v>
      </c>
      <c r="C135" s="7"/>
      <c r="D135" s="154" t="s">
        <v>365</v>
      </c>
      <c r="E135" s="221">
        <f>'Business &amp; Staff Travel'!D132</f>
        <v>0</v>
      </c>
      <c r="F135" s="168">
        <f>'Business &amp; Staff Travel'!E132</f>
        <v>0</v>
      </c>
      <c r="G135" s="168">
        <f>'Business &amp; Staff Travel'!F132</f>
        <v>0</v>
      </c>
      <c r="H135" s="222">
        <f>'Business &amp; Staff Travel'!G132</f>
        <v>0</v>
      </c>
      <c r="I135" s="222">
        <f>'Business &amp; Staff Travel'!H132</f>
        <v>0</v>
      </c>
      <c r="J135" s="168"/>
      <c r="K135" s="7"/>
      <c r="L135" s="35"/>
      <c r="M135" s="274"/>
      <c r="N135" s="274"/>
      <c r="O135" s="274"/>
      <c r="P135" s="274"/>
      <c r="Q135" s="36"/>
    </row>
    <row r="136" spans="1:17" s="1" customFormat="1">
      <c r="A136" s="492"/>
      <c r="B136" s="167">
        <v>1</v>
      </c>
      <c r="C136" s="7"/>
      <c r="D136" s="154" t="s">
        <v>366</v>
      </c>
      <c r="E136" s="221">
        <f>'Business &amp; Staff Travel'!D133</f>
        <v>0</v>
      </c>
      <c r="F136" s="168">
        <f>'Business &amp; Staff Travel'!E133</f>
        <v>0</v>
      </c>
      <c r="G136" s="168">
        <f>'Business &amp; Staff Travel'!F133</f>
        <v>0</v>
      </c>
      <c r="H136" s="222">
        <f>'Business &amp; Staff Travel'!G133</f>
        <v>0</v>
      </c>
      <c r="I136" s="222">
        <f>'Business &amp; Staff Travel'!H133</f>
        <v>0</v>
      </c>
      <c r="J136" s="168"/>
      <c r="K136" s="7"/>
      <c r="L136" s="35"/>
      <c r="M136" s="274"/>
      <c r="N136" s="274"/>
      <c r="O136" s="274"/>
      <c r="P136" s="274"/>
      <c r="Q136" s="36"/>
    </row>
    <row r="137" spans="1:17" s="1" customFormat="1">
      <c r="A137" s="492"/>
      <c r="B137" s="167">
        <v>1</v>
      </c>
      <c r="C137" s="7"/>
      <c r="D137" s="154" t="s">
        <v>367</v>
      </c>
      <c r="E137" s="221">
        <f>'Business &amp; Staff Travel'!D134</f>
        <v>0</v>
      </c>
      <c r="F137" s="168">
        <f>'Business &amp; Staff Travel'!E134</f>
        <v>0</v>
      </c>
      <c r="G137" s="168">
        <f>'Business &amp; Staff Travel'!F134</f>
        <v>0</v>
      </c>
      <c r="H137" s="222">
        <f>'Business &amp; Staff Travel'!G134</f>
        <v>0</v>
      </c>
      <c r="I137" s="222">
        <f>'Business &amp; Staff Travel'!H134</f>
        <v>0</v>
      </c>
      <c r="J137" s="168"/>
      <c r="K137" s="7"/>
      <c r="L137" s="35"/>
      <c r="M137" s="274"/>
      <c r="N137" s="274"/>
      <c r="O137" s="274"/>
      <c r="P137" s="274"/>
      <c r="Q137" s="36"/>
    </row>
    <row r="138" spans="1:17" s="1" customFormat="1">
      <c r="A138" s="492"/>
      <c r="B138" s="167">
        <v>1</v>
      </c>
      <c r="C138" s="7"/>
      <c r="D138" s="154" t="s">
        <v>368</v>
      </c>
      <c r="E138" s="221">
        <f>'Business &amp; Staff Travel'!D135</f>
        <v>0</v>
      </c>
      <c r="F138" s="168">
        <f>'Business &amp; Staff Travel'!E135</f>
        <v>0</v>
      </c>
      <c r="G138" s="168">
        <f>'Business &amp; Staff Travel'!F135</f>
        <v>0</v>
      </c>
      <c r="H138" s="222">
        <f>'Business &amp; Staff Travel'!G135</f>
        <v>0</v>
      </c>
      <c r="I138" s="222">
        <f>'Business &amp; Staff Travel'!H135</f>
        <v>0</v>
      </c>
      <c r="J138" s="168"/>
      <c r="K138" s="7"/>
      <c r="L138" s="35"/>
      <c r="M138" s="274"/>
      <c r="N138" s="274"/>
      <c r="O138" s="274"/>
      <c r="P138" s="274"/>
      <c r="Q138" s="36"/>
    </row>
    <row r="139" spans="1:17" s="1" customFormat="1">
      <c r="A139" s="492"/>
      <c r="B139" s="167">
        <v>1</v>
      </c>
      <c r="C139" s="7"/>
      <c r="D139" s="154" t="s">
        <v>369</v>
      </c>
      <c r="E139" s="221">
        <f>'Business &amp; Staff Travel'!D136</f>
        <v>0</v>
      </c>
      <c r="F139" s="168">
        <f>'Business &amp; Staff Travel'!E136</f>
        <v>0</v>
      </c>
      <c r="G139" s="168">
        <f>'Business &amp; Staff Travel'!F136</f>
        <v>0</v>
      </c>
      <c r="H139" s="222">
        <f>'Business &amp; Staff Travel'!G136</f>
        <v>0</v>
      </c>
      <c r="I139" s="222">
        <f>'Business &amp; Staff Travel'!H136</f>
        <v>0</v>
      </c>
      <c r="J139" s="168"/>
      <c r="K139" s="7"/>
      <c r="L139" s="35"/>
      <c r="M139" s="274"/>
      <c r="N139" s="274"/>
      <c r="O139" s="274"/>
      <c r="P139" s="274"/>
      <c r="Q139" s="36"/>
    </row>
    <row r="140" spans="1:17" s="1" customFormat="1" ht="18" thickBot="1">
      <c r="A140" s="492"/>
      <c r="B140" s="167">
        <v>1</v>
      </c>
      <c r="C140" s="7"/>
      <c r="D140" s="154" t="s">
        <v>370</v>
      </c>
      <c r="E140" s="221">
        <f>'Business &amp; Staff Travel'!D137</f>
        <v>0</v>
      </c>
      <c r="F140" s="168">
        <f>'Business &amp; Staff Travel'!E137</f>
        <v>0</v>
      </c>
      <c r="G140" s="168">
        <f>'Business &amp; Staff Travel'!F137</f>
        <v>0</v>
      </c>
      <c r="H140" s="222">
        <f>'Business &amp; Staff Travel'!G137</f>
        <v>0</v>
      </c>
      <c r="I140" s="222">
        <f>'Business &amp; Staff Travel'!H137</f>
        <v>0</v>
      </c>
      <c r="J140" s="168"/>
      <c r="K140" s="7"/>
      <c r="L140" s="35"/>
      <c r="M140" s="274"/>
      <c r="N140" s="274"/>
      <c r="O140" s="274"/>
      <c r="P140" s="274"/>
      <c r="Q140" s="36"/>
    </row>
    <row r="141" spans="1:17" s="1" customFormat="1" ht="18" thickBot="1">
      <c r="A141" s="492"/>
      <c r="B141" s="167">
        <v>1</v>
      </c>
      <c r="C141" s="7"/>
      <c r="D141" s="154" t="s">
        <v>316</v>
      </c>
      <c r="E141" s="221">
        <f>'Business &amp; Staff Travel'!D138</f>
        <v>0</v>
      </c>
      <c r="F141" s="168">
        <f>'Business &amp; Staff Travel'!E138</f>
        <v>0</v>
      </c>
      <c r="G141" s="168">
        <f>'Business &amp; Staff Travel'!F138</f>
        <v>0</v>
      </c>
      <c r="H141" s="222">
        <f>'Business &amp; Staff Travel'!G138</f>
        <v>0</v>
      </c>
      <c r="I141" s="222">
        <f>'Business &amp; Staff Travel'!H138</f>
        <v>0</v>
      </c>
      <c r="J141" s="168"/>
      <c r="K141" s="7"/>
      <c r="L141" s="35"/>
      <c r="M141" s="274"/>
      <c r="N141" s="274"/>
      <c r="O141" s="274"/>
      <c r="P141" s="274"/>
      <c r="Q141" s="276"/>
    </row>
    <row r="142" spans="1:17" s="1" customFormat="1">
      <c r="A142" s="492"/>
      <c r="B142" s="167">
        <v>1</v>
      </c>
      <c r="C142" s="7"/>
      <c r="D142" s="154" t="s">
        <v>317</v>
      </c>
      <c r="E142" s="221">
        <f>'Business &amp; Staff Travel'!D139</f>
        <v>0</v>
      </c>
      <c r="F142" s="168">
        <f>'Business &amp; Staff Travel'!E139</f>
        <v>0</v>
      </c>
      <c r="G142" s="168">
        <f>'Business &amp; Staff Travel'!F139</f>
        <v>0</v>
      </c>
      <c r="H142" s="222">
        <f>'Business &amp; Staff Travel'!G139</f>
        <v>0</v>
      </c>
      <c r="I142" s="222">
        <f>'Business &amp; Staff Travel'!H139</f>
        <v>0</v>
      </c>
      <c r="J142" s="168"/>
      <c r="K142" s="7"/>
      <c r="L142" s="35"/>
      <c r="M142" s="274"/>
      <c r="N142" s="274"/>
      <c r="O142" s="274"/>
      <c r="P142" s="274"/>
      <c r="Q142" s="36"/>
    </row>
    <row r="143" spans="1:17" s="1" customFormat="1">
      <c r="A143" s="492"/>
      <c r="B143" s="167">
        <v>1</v>
      </c>
      <c r="C143" s="7"/>
      <c r="D143" s="154" t="s">
        <v>318</v>
      </c>
      <c r="E143" s="221">
        <f>'Business &amp; Staff Travel'!D140</f>
        <v>0</v>
      </c>
      <c r="F143" s="168">
        <f>'Business &amp; Staff Travel'!E140</f>
        <v>0</v>
      </c>
      <c r="G143" s="168">
        <f>'Business &amp; Staff Travel'!F140</f>
        <v>0</v>
      </c>
      <c r="H143" s="222">
        <f>'Business &amp; Staff Travel'!G140</f>
        <v>0</v>
      </c>
      <c r="I143" s="222">
        <f>'Business &amp; Staff Travel'!H140</f>
        <v>0</v>
      </c>
      <c r="J143" s="168"/>
      <c r="K143" s="7"/>
      <c r="L143" s="35"/>
      <c r="M143" s="274"/>
      <c r="N143" s="274"/>
      <c r="O143" s="274"/>
      <c r="P143" s="274"/>
      <c r="Q143" s="36"/>
    </row>
    <row r="144" spans="1:17" s="1" customFormat="1">
      <c r="A144" s="492"/>
      <c r="B144" s="167">
        <v>1</v>
      </c>
      <c r="C144" s="7"/>
      <c r="D144" s="154" t="s">
        <v>319</v>
      </c>
      <c r="E144" s="221">
        <f>'Business &amp; Staff Travel'!D141</f>
        <v>0</v>
      </c>
      <c r="F144" s="168">
        <f>'Business &amp; Staff Travel'!E141</f>
        <v>0</v>
      </c>
      <c r="G144" s="168">
        <f>'Business &amp; Staff Travel'!F141</f>
        <v>0</v>
      </c>
      <c r="H144" s="222">
        <f>'Business &amp; Staff Travel'!G141</f>
        <v>0</v>
      </c>
      <c r="I144" s="222">
        <f>'Business &amp; Staff Travel'!H141</f>
        <v>0</v>
      </c>
      <c r="J144" s="168"/>
      <c r="K144" s="7"/>
      <c r="L144" s="35"/>
      <c r="M144" s="274"/>
      <c r="N144" s="274"/>
      <c r="O144" s="274"/>
      <c r="P144" s="274"/>
      <c r="Q144" s="36"/>
    </row>
    <row r="145" spans="1:17" s="1" customFormat="1">
      <c r="A145" s="492"/>
      <c r="B145" s="167">
        <v>1</v>
      </c>
      <c r="C145" s="7"/>
      <c r="D145" s="154" t="s">
        <v>320</v>
      </c>
      <c r="E145" s="221">
        <f>'Business &amp; Staff Travel'!D142</f>
        <v>0</v>
      </c>
      <c r="F145" s="168">
        <f>'Business &amp; Staff Travel'!E142</f>
        <v>0</v>
      </c>
      <c r="G145" s="168">
        <f>'Business &amp; Staff Travel'!F142</f>
        <v>0</v>
      </c>
      <c r="H145" s="222">
        <f>'Business &amp; Staff Travel'!G142</f>
        <v>0</v>
      </c>
      <c r="I145" s="222">
        <f>'Business &amp; Staff Travel'!H142</f>
        <v>0</v>
      </c>
      <c r="J145" s="168"/>
      <c r="K145" s="7"/>
      <c r="L145" s="35"/>
      <c r="M145" s="274"/>
      <c r="N145" s="274"/>
      <c r="O145" s="274"/>
      <c r="P145" s="274"/>
      <c r="Q145" s="36"/>
    </row>
    <row r="146" spans="1:17" s="1" customFormat="1">
      <c r="A146" s="492"/>
      <c r="B146" s="167">
        <v>1</v>
      </c>
      <c r="C146" s="7"/>
      <c r="D146" s="154" t="s">
        <v>321</v>
      </c>
      <c r="E146" s="221">
        <f>'Business &amp; Staff Travel'!D143</f>
        <v>0</v>
      </c>
      <c r="F146" s="168">
        <f>'Business &amp; Staff Travel'!E143</f>
        <v>0</v>
      </c>
      <c r="G146" s="168">
        <f>'Business &amp; Staff Travel'!F143</f>
        <v>0</v>
      </c>
      <c r="H146" s="222">
        <f>'Business &amp; Staff Travel'!G143</f>
        <v>0</v>
      </c>
      <c r="I146" s="222">
        <f>'Business &amp; Staff Travel'!H143</f>
        <v>0</v>
      </c>
      <c r="J146" s="168"/>
      <c r="K146" s="7"/>
      <c r="L146" s="35"/>
      <c r="M146" s="274"/>
      <c r="N146" s="274"/>
      <c r="O146" s="274"/>
      <c r="P146" s="274"/>
      <c r="Q146" s="36"/>
    </row>
    <row r="147" spans="1:17" s="1" customFormat="1">
      <c r="A147" s="492"/>
      <c r="B147" s="167">
        <v>1</v>
      </c>
      <c r="C147" s="7"/>
      <c r="D147" s="154" t="s">
        <v>322</v>
      </c>
      <c r="E147" s="221">
        <f>'Business &amp; Staff Travel'!D144</f>
        <v>0</v>
      </c>
      <c r="F147" s="168">
        <f>'Business &amp; Staff Travel'!E144</f>
        <v>0</v>
      </c>
      <c r="G147" s="168">
        <f>'Business &amp; Staff Travel'!F144</f>
        <v>0</v>
      </c>
      <c r="H147" s="222">
        <f>'Business &amp; Staff Travel'!G144</f>
        <v>0</v>
      </c>
      <c r="I147" s="222">
        <f>'Business &amp; Staff Travel'!H144</f>
        <v>0</v>
      </c>
      <c r="J147" s="168"/>
      <c r="K147" s="7"/>
      <c r="L147" s="35"/>
      <c r="M147" s="274"/>
      <c r="N147" s="274"/>
      <c r="O147" s="274"/>
      <c r="P147" s="274"/>
      <c r="Q147" s="36"/>
    </row>
    <row r="148" spans="1:17" s="1" customFormat="1">
      <c r="A148" s="492"/>
      <c r="B148" s="167">
        <v>1</v>
      </c>
      <c r="C148" s="7"/>
      <c r="D148" s="154" t="s">
        <v>323</v>
      </c>
      <c r="E148" s="221">
        <f>'Business &amp; Staff Travel'!D145</f>
        <v>0</v>
      </c>
      <c r="F148" s="168">
        <f>'Business &amp; Staff Travel'!E145</f>
        <v>0</v>
      </c>
      <c r="G148" s="168">
        <f>'Business &amp; Staff Travel'!F145</f>
        <v>0</v>
      </c>
      <c r="H148" s="222">
        <f>'Business &amp; Staff Travel'!G145</f>
        <v>0</v>
      </c>
      <c r="I148" s="222">
        <f>'Business &amp; Staff Travel'!H145</f>
        <v>0</v>
      </c>
      <c r="J148" s="168"/>
      <c r="K148" s="7"/>
      <c r="L148" s="35"/>
      <c r="M148" s="274"/>
      <c r="N148" s="274"/>
      <c r="O148" s="274"/>
      <c r="P148" s="274"/>
      <c r="Q148" s="36"/>
    </row>
    <row r="149" spans="1:17" s="1" customFormat="1">
      <c r="A149" s="492"/>
      <c r="B149" s="167">
        <v>1</v>
      </c>
      <c r="C149" s="7"/>
      <c r="D149" s="154" t="s">
        <v>324</v>
      </c>
      <c r="E149" s="221">
        <f>'Business &amp; Staff Travel'!D146</f>
        <v>0</v>
      </c>
      <c r="F149" s="168">
        <f>'Business &amp; Staff Travel'!E146</f>
        <v>0</v>
      </c>
      <c r="G149" s="168">
        <f>'Business &amp; Staff Travel'!F146</f>
        <v>0</v>
      </c>
      <c r="H149" s="222">
        <f>'Business &amp; Staff Travel'!G146</f>
        <v>0</v>
      </c>
      <c r="I149" s="222">
        <f>'Business &amp; Staff Travel'!H146</f>
        <v>0</v>
      </c>
      <c r="J149" s="168"/>
      <c r="K149" s="7"/>
      <c r="L149" s="35"/>
      <c r="M149" s="274"/>
      <c r="N149" s="274"/>
      <c r="O149" s="274"/>
      <c r="P149" s="274"/>
      <c r="Q149" s="36"/>
    </row>
    <row r="150" spans="1:17" s="1" customFormat="1">
      <c r="A150" s="492"/>
      <c r="B150" s="167">
        <v>1</v>
      </c>
      <c r="C150" s="7"/>
      <c r="D150" s="154" t="s">
        <v>325</v>
      </c>
      <c r="E150" s="221">
        <f>'Business &amp; Staff Travel'!D147</f>
        <v>0</v>
      </c>
      <c r="F150" s="168">
        <f>'Business &amp; Staff Travel'!E147</f>
        <v>0</v>
      </c>
      <c r="G150" s="168">
        <f>'Business &amp; Staff Travel'!F147</f>
        <v>0</v>
      </c>
      <c r="H150" s="222">
        <f>'Business &amp; Staff Travel'!G147</f>
        <v>0</v>
      </c>
      <c r="I150" s="222">
        <f>'Business &amp; Staff Travel'!H147</f>
        <v>0</v>
      </c>
      <c r="J150" s="168"/>
      <c r="K150" s="7"/>
      <c r="L150" s="35"/>
      <c r="M150" s="274"/>
      <c r="N150" s="274"/>
      <c r="O150" s="274"/>
      <c r="P150" s="274"/>
      <c r="Q150" s="36"/>
    </row>
    <row r="151" spans="1:17" s="1" customFormat="1">
      <c r="A151" s="492"/>
      <c r="B151" s="167">
        <v>1</v>
      </c>
      <c r="C151" s="7"/>
      <c r="D151" s="154" t="s">
        <v>326</v>
      </c>
      <c r="E151" s="221">
        <f>'Business &amp; Staff Travel'!D148</f>
        <v>0</v>
      </c>
      <c r="F151" s="168">
        <f>'Business &amp; Staff Travel'!E148</f>
        <v>0</v>
      </c>
      <c r="G151" s="168">
        <f>'Business &amp; Staff Travel'!F148</f>
        <v>0</v>
      </c>
      <c r="H151" s="222">
        <f>'Business &amp; Staff Travel'!G148</f>
        <v>0</v>
      </c>
      <c r="I151" s="222">
        <f>'Business &amp; Staff Travel'!H148</f>
        <v>0</v>
      </c>
      <c r="J151" s="168"/>
      <c r="K151" s="7"/>
      <c r="L151" s="35"/>
      <c r="M151" s="274"/>
      <c r="N151" s="274"/>
      <c r="O151" s="274"/>
      <c r="P151" s="274"/>
      <c r="Q151" s="36"/>
    </row>
    <row r="152" spans="1:17" s="1" customFormat="1">
      <c r="A152" s="492"/>
      <c r="B152" s="167">
        <v>1</v>
      </c>
      <c r="C152" s="7"/>
      <c r="D152" s="154" t="s">
        <v>327</v>
      </c>
      <c r="E152" s="221">
        <f>'Business &amp; Staff Travel'!D149</f>
        <v>0</v>
      </c>
      <c r="F152" s="168">
        <f>'Business &amp; Staff Travel'!E149</f>
        <v>0</v>
      </c>
      <c r="G152" s="168">
        <f>'Business &amp; Staff Travel'!F149</f>
        <v>0</v>
      </c>
      <c r="H152" s="222">
        <f>'Business &amp; Staff Travel'!G149</f>
        <v>0</v>
      </c>
      <c r="I152" s="222">
        <f>'Business &amp; Staff Travel'!H149</f>
        <v>0</v>
      </c>
      <c r="J152" s="168"/>
      <c r="K152" s="7"/>
      <c r="L152" s="35"/>
      <c r="M152" s="274"/>
      <c r="N152" s="274"/>
      <c r="O152" s="274"/>
      <c r="P152" s="274"/>
      <c r="Q152" s="36"/>
    </row>
    <row r="153" spans="1:17" s="1" customFormat="1">
      <c r="A153" s="492"/>
      <c r="B153" s="167">
        <v>1</v>
      </c>
      <c r="C153" s="7"/>
      <c r="D153" s="154" t="s">
        <v>328</v>
      </c>
      <c r="E153" s="221">
        <f>'Business &amp; Staff Travel'!D150</f>
        <v>0</v>
      </c>
      <c r="F153" s="168">
        <f>'Business &amp; Staff Travel'!E150</f>
        <v>0</v>
      </c>
      <c r="G153" s="168">
        <f>'Business &amp; Staff Travel'!F150</f>
        <v>0</v>
      </c>
      <c r="H153" s="222">
        <f>'Business &amp; Staff Travel'!G150</f>
        <v>0</v>
      </c>
      <c r="I153" s="222">
        <f>'Business &amp; Staff Travel'!H150</f>
        <v>0</v>
      </c>
      <c r="J153" s="168"/>
      <c r="K153" s="7"/>
      <c r="L153" s="35"/>
      <c r="M153" s="274"/>
      <c r="N153" s="274"/>
      <c r="O153" s="274"/>
      <c r="P153" s="274"/>
      <c r="Q153" s="36"/>
    </row>
    <row r="154" spans="1:17" s="1" customFormat="1">
      <c r="A154" s="492"/>
      <c r="B154" s="167">
        <v>1</v>
      </c>
      <c r="C154" s="7"/>
      <c r="D154" s="154" t="s">
        <v>329</v>
      </c>
      <c r="E154" s="221">
        <f>'Business &amp; Staff Travel'!D151</f>
        <v>0</v>
      </c>
      <c r="F154" s="168">
        <f>'Business &amp; Staff Travel'!E151</f>
        <v>0</v>
      </c>
      <c r="G154" s="168">
        <f>'Business &amp; Staff Travel'!F151</f>
        <v>0</v>
      </c>
      <c r="H154" s="222">
        <f>'Business &amp; Staff Travel'!G151</f>
        <v>0</v>
      </c>
      <c r="I154" s="222">
        <f>'Business &amp; Staff Travel'!H151</f>
        <v>0</v>
      </c>
      <c r="J154" s="168"/>
      <c r="K154" s="7"/>
      <c r="L154" s="35"/>
      <c r="M154" s="274"/>
      <c r="N154" s="274"/>
      <c r="O154" s="274"/>
      <c r="P154" s="274"/>
      <c r="Q154" s="36"/>
    </row>
    <row r="155" spans="1:17" s="1" customFormat="1">
      <c r="A155" s="492"/>
      <c r="B155" s="167">
        <v>1</v>
      </c>
      <c r="C155" s="7"/>
      <c r="D155" s="154" t="s">
        <v>330</v>
      </c>
      <c r="E155" s="221">
        <f>'Business &amp; Staff Travel'!D152</f>
        <v>0</v>
      </c>
      <c r="F155" s="168">
        <f>'Business &amp; Staff Travel'!E152</f>
        <v>0</v>
      </c>
      <c r="G155" s="168">
        <f>'Business &amp; Staff Travel'!F152</f>
        <v>0</v>
      </c>
      <c r="H155" s="222">
        <f>'Business &amp; Staff Travel'!G152</f>
        <v>0</v>
      </c>
      <c r="I155" s="222">
        <f>'Business &amp; Staff Travel'!H152</f>
        <v>0</v>
      </c>
      <c r="J155" s="168"/>
      <c r="K155" s="7"/>
      <c r="L155" s="35"/>
      <c r="M155" s="274"/>
      <c r="N155" s="274"/>
      <c r="O155" s="274"/>
      <c r="P155" s="274"/>
      <c r="Q155" s="36"/>
    </row>
    <row r="156" spans="1:17" s="1" customFormat="1" ht="18" thickBot="1">
      <c r="A156" s="493"/>
      <c r="B156" s="171">
        <v>1</v>
      </c>
      <c r="C156" s="189"/>
      <c r="D156" s="232" t="s">
        <v>331</v>
      </c>
      <c r="E156" s="223">
        <f>'Business &amp; Staff Travel'!D153</f>
        <v>0</v>
      </c>
      <c r="F156" s="172">
        <f>'Business &amp; Staff Travel'!E153</f>
        <v>0</v>
      </c>
      <c r="G156" s="172">
        <f>'Business &amp; Staff Travel'!F153</f>
        <v>0</v>
      </c>
      <c r="H156" s="224">
        <f>'Business &amp; Staff Travel'!G153</f>
        <v>0</v>
      </c>
      <c r="I156" s="224">
        <f>'Business &amp; Staff Travel'!H153</f>
        <v>0</v>
      </c>
      <c r="J156" s="168"/>
      <c r="K156" s="7"/>
      <c r="L156" s="35"/>
      <c r="M156" s="274"/>
      <c r="N156" s="274"/>
      <c r="O156" s="274"/>
      <c r="P156" s="274"/>
      <c r="Q156" s="36"/>
    </row>
    <row r="157" spans="1:17" ht="16" customHeight="1">
      <c r="A157" s="560" t="s">
        <v>809</v>
      </c>
      <c r="B157" s="167">
        <v>1</v>
      </c>
      <c r="C157" s="190"/>
      <c r="D157" s="179" t="s">
        <v>377</v>
      </c>
      <c r="E157" s="221">
        <f>Refrigerants!C10</f>
        <v>0</v>
      </c>
      <c r="F157" s="168">
        <f>Refrigerants!D10</f>
        <v>0</v>
      </c>
      <c r="G157" s="168">
        <f>Refrigerants!E10</f>
        <v>0</v>
      </c>
      <c r="H157" s="222">
        <f>Refrigerants!F10</f>
        <v>0</v>
      </c>
      <c r="I157" s="222">
        <f>Refrigerants!G10</f>
        <v>0</v>
      </c>
      <c r="J157" s="168"/>
      <c r="L157" s="7" t="s">
        <v>921</v>
      </c>
      <c r="N157" s="188"/>
    </row>
    <row r="158" spans="1:17">
      <c r="A158" s="560"/>
      <c r="B158" s="167">
        <v>1</v>
      </c>
      <c r="C158" s="190"/>
      <c r="D158" s="179" t="s">
        <v>379</v>
      </c>
      <c r="E158" s="221">
        <f>Refrigerants!C16</f>
        <v>0</v>
      </c>
      <c r="F158" s="168">
        <f>Refrigerants!D16</f>
        <v>0</v>
      </c>
      <c r="G158" s="168">
        <f>Refrigerants!E16</f>
        <v>0</v>
      </c>
      <c r="H158" s="222">
        <f>Refrigerants!F16</f>
        <v>0</v>
      </c>
      <c r="I158" s="222">
        <f>Refrigerants!G16</f>
        <v>0</v>
      </c>
      <c r="J158" s="168"/>
      <c r="N158" s="188"/>
    </row>
    <row r="159" spans="1:17">
      <c r="A159" s="560"/>
      <c r="B159" s="167">
        <v>1</v>
      </c>
      <c r="C159" s="190"/>
      <c r="D159" s="179" t="s">
        <v>380</v>
      </c>
      <c r="E159" s="221">
        <f>Refrigerants!C22</f>
        <v>0</v>
      </c>
      <c r="F159" s="168">
        <f>Refrigerants!D22</f>
        <v>0</v>
      </c>
      <c r="G159" s="168">
        <f>Refrigerants!E22</f>
        <v>0</v>
      </c>
      <c r="H159" s="222">
        <f>Refrigerants!F22</f>
        <v>0</v>
      </c>
      <c r="I159" s="222">
        <f>Refrigerants!G22</f>
        <v>0</v>
      </c>
      <c r="J159" s="168"/>
      <c r="N159" s="188"/>
    </row>
    <row r="160" spans="1:17">
      <c r="A160" s="560"/>
      <c r="B160" s="167">
        <v>1</v>
      </c>
      <c r="C160" s="190"/>
      <c r="D160" s="179" t="s">
        <v>381</v>
      </c>
      <c r="E160" s="221" cm="1">
        <f t="array" ref="E160:H160">Refrigerants!C28:F28</f>
        <v>0</v>
      </c>
      <c r="F160" s="168">
        <v>0</v>
      </c>
      <c r="G160" s="168">
        <v>0</v>
      </c>
      <c r="H160" s="222">
        <v>0</v>
      </c>
      <c r="I160" s="222"/>
      <c r="J160" s="168"/>
      <c r="N160" s="188"/>
    </row>
    <row r="161" spans="1:14">
      <c r="A161" s="560"/>
      <c r="B161" s="167">
        <v>1</v>
      </c>
      <c r="C161" s="190"/>
      <c r="D161" s="179" t="s">
        <v>382</v>
      </c>
      <c r="E161" s="221" cm="1">
        <f t="array" ref="E161:H161">Refrigerants!C35:F35</f>
        <v>0</v>
      </c>
      <c r="F161" s="168">
        <v>0</v>
      </c>
      <c r="G161" s="168">
        <v>0</v>
      </c>
      <c r="H161" s="222">
        <v>0</v>
      </c>
      <c r="I161" s="222"/>
      <c r="J161" s="168"/>
      <c r="N161" s="188"/>
    </row>
    <row r="162" spans="1:14">
      <c r="A162" s="560"/>
      <c r="B162" s="167">
        <v>1</v>
      </c>
      <c r="C162" s="190"/>
      <c r="D162" s="179" t="s">
        <v>383</v>
      </c>
      <c r="E162" s="221" cm="1">
        <f t="array" ref="E162:H162">Refrigerants!C42:F42</f>
        <v>0</v>
      </c>
      <c r="F162" s="168">
        <v>0</v>
      </c>
      <c r="G162" s="168">
        <v>0</v>
      </c>
      <c r="H162" s="222">
        <v>0</v>
      </c>
      <c r="I162" s="222"/>
      <c r="J162" s="168"/>
      <c r="N162" s="188"/>
    </row>
    <row r="163" spans="1:14" ht="18" thickBot="1">
      <c r="A163" s="561"/>
      <c r="B163" s="171">
        <v>1</v>
      </c>
      <c r="C163" s="192"/>
      <c r="D163" s="183" t="s">
        <v>922</v>
      </c>
      <c r="E163" s="223" cm="1">
        <f t="array" ref="E163:H163">Refrigerants!C54:F54</f>
        <v>0</v>
      </c>
      <c r="F163" s="172">
        <v>0</v>
      </c>
      <c r="G163" s="172">
        <v>0</v>
      </c>
      <c r="H163" s="224">
        <v>0</v>
      </c>
      <c r="I163" s="224"/>
      <c r="J163" s="168"/>
      <c r="L163" s="7" t="s">
        <v>923</v>
      </c>
      <c r="N163" s="188"/>
    </row>
    <row r="164" spans="1:14" ht="37" thickBot="1">
      <c r="A164" s="194" t="s">
        <v>843</v>
      </c>
      <c r="B164" s="205">
        <v>3</v>
      </c>
      <c r="C164" s="195"/>
      <c r="D164" s="196" t="s">
        <v>950</v>
      </c>
      <c r="E164" s="234">
        <f>'Working from Home'!C7</f>
        <v>0</v>
      </c>
      <c r="F164" s="233">
        <f>'Working from Home'!D7</f>
        <v>0</v>
      </c>
      <c r="G164" s="233">
        <f>'Working from Home'!E7</f>
        <v>0</v>
      </c>
      <c r="H164" s="235">
        <f>'Working from Home'!F7</f>
        <v>0</v>
      </c>
      <c r="I164" s="235">
        <f>'Working from Home'!G7</f>
        <v>4179.6000000000004</v>
      </c>
      <c r="J164" s="253"/>
    </row>
    <row r="165" spans="1:14">
      <c r="A165" s="554" t="s">
        <v>926</v>
      </c>
      <c r="B165" s="162">
        <v>3</v>
      </c>
      <c r="C165" s="193"/>
      <c r="D165" s="176" t="s">
        <v>927</v>
      </c>
      <c r="E165" s="225">
        <f>'Hotel Stay'!C7</f>
        <v>0</v>
      </c>
      <c r="F165" s="226">
        <f>'Hotel Stay'!D7</f>
        <v>0</v>
      </c>
      <c r="G165" s="226">
        <f>'Hotel Stay'!E7</f>
        <v>0</v>
      </c>
      <c r="H165" s="227">
        <f>'Hotel Stay'!F7</f>
        <v>0</v>
      </c>
      <c r="I165" s="227">
        <f>'Hotel Stay'!G7</f>
        <v>0</v>
      </c>
      <c r="J165" s="253"/>
    </row>
    <row r="166" spans="1:14" ht="20" thickBot="1">
      <c r="A166" s="555"/>
      <c r="B166" s="171">
        <v>3</v>
      </c>
      <c r="C166" s="192"/>
      <c r="D166" s="201" t="s">
        <v>929</v>
      </c>
      <c r="E166" s="228">
        <f>'Hotel Stay'!C8</f>
        <v>0</v>
      </c>
      <c r="F166" s="229">
        <f>'Hotel Stay'!D8</f>
        <v>0</v>
      </c>
      <c r="G166" s="229">
        <f>'Hotel Stay'!E8</f>
        <v>0</v>
      </c>
      <c r="H166" s="230">
        <f>'Hotel Stay'!F8</f>
        <v>0</v>
      </c>
      <c r="I166" s="230">
        <f>'Hotel Stay'!G8</f>
        <v>0</v>
      </c>
      <c r="J166" s="253"/>
    </row>
    <row r="167" spans="1:14" ht="19">
      <c r="A167" s="556" t="s">
        <v>930</v>
      </c>
      <c r="B167" s="167">
        <v>3</v>
      </c>
      <c r="C167" s="190"/>
      <c r="D167" s="203" t="s">
        <v>406</v>
      </c>
      <c r="E167" s="219">
        <f>'Material Use'!C9</f>
        <v>0</v>
      </c>
      <c r="F167" s="163">
        <f>'Material Use'!D9</f>
        <v>0</v>
      </c>
      <c r="G167" s="163">
        <f>'Material Use'!E9</f>
        <v>0</v>
      </c>
      <c r="H167" s="220">
        <f>'Material Use'!F9</f>
        <v>0</v>
      </c>
      <c r="I167" s="220">
        <f>'Material Use'!G9</f>
        <v>0</v>
      </c>
      <c r="J167" s="168"/>
    </row>
    <row r="168" spans="1:14" ht="19">
      <c r="A168" s="557"/>
      <c r="B168" s="167">
        <v>3</v>
      </c>
      <c r="C168" s="190"/>
      <c r="D168" s="202" t="s">
        <v>407</v>
      </c>
      <c r="E168" s="221">
        <f>'Material Use'!C10</f>
        <v>0</v>
      </c>
      <c r="F168" s="168">
        <f>'Material Use'!D10</f>
        <v>0</v>
      </c>
      <c r="G168" s="168">
        <f>'Material Use'!E10</f>
        <v>0</v>
      </c>
      <c r="H168" s="222">
        <f>'Material Use'!F10</f>
        <v>0</v>
      </c>
      <c r="I168" s="222">
        <f>'Material Use'!G10</f>
        <v>0</v>
      </c>
      <c r="J168" s="168"/>
    </row>
    <row r="169" spans="1:14" ht="19">
      <c r="A169" s="557"/>
      <c r="B169" s="167">
        <v>3</v>
      </c>
      <c r="C169" s="190"/>
      <c r="D169" s="202" t="s">
        <v>408</v>
      </c>
      <c r="E169" s="221">
        <f>'Material Use'!C11</f>
        <v>0</v>
      </c>
      <c r="F169" s="168">
        <f>'Material Use'!D11</f>
        <v>0</v>
      </c>
      <c r="G169" s="168">
        <f>'Material Use'!E11</f>
        <v>0</v>
      </c>
      <c r="H169" s="222">
        <f>'Material Use'!F11</f>
        <v>0</v>
      </c>
      <c r="I169" s="222">
        <f>'Material Use'!G11</f>
        <v>0</v>
      </c>
      <c r="J169" s="168"/>
    </row>
    <row r="170" spans="1:14" ht="19">
      <c r="A170" s="557"/>
      <c r="B170" s="167">
        <v>3</v>
      </c>
      <c r="C170" s="190"/>
      <c r="D170" s="202" t="s">
        <v>409</v>
      </c>
      <c r="E170" s="221">
        <f>'Material Use'!C12</f>
        <v>0</v>
      </c>
      <c r="F170" s="168">
        <f>'Material Use'!D12</f>
        <v>0</v>
      </c>
      <c r="G170" s="168">
        <f>'Material Use'!E12</f>
        <v>0</v>
      </c>
      <c r="H170" s="222">
        <f>'Material Use'!F12</f>
        <v>0</v>
      </c>
      <c r="I170" s="222">
        <f>'Material Use'!G12</f>
        <v>0</v>
      </c>
      <c r="J170" s="168"/>
    </row>
    <row r="171" spans="1:14" ht="19">
      <c r="A171" s="557"/>
      <c r="B171" s="167">
        <v>3</v>
      </c>
      <c r="C171" s="190"/>
      <c r="D171" s="202" t="s">
        <v>410</v>
      </c>
      <c r="E171" s="221">
        <f>'Material Use'!C13</f>
        <v>0</v>
      </c>
      <c r="F171" s="168">
        <f>'Material Use'!D13</f>
        <v>0</v>
      </c>
      <c r="G171" s="168">
        <f>'Material Use'!E13</f>
        <v>0</v>
      </c>
      <c r="H171" s="222">
        <f>'Material Use'!F13</f>
        <v>0</v>
      </c>
      <c r="I171" s="222">
        <f>'Material Use'!G13</f>
        <v>0</v>
      </c>
      <c r="J171" s="168"/>
    </row>
    <row r="172" spans="1:14" ht="19">
      <c r="A172" s="557"/>
      <c r="B172" s="167">
        <v>3</v>
      </c>
      <c r="C172" s="190"/>
      <c r="D172" s="202" t="s">
        <v>411</v>
      </c>
      <c r="E172" s="221">
        <f>'Material Use'!C14</f>
        <v>0</v>
      </c>
      <c r="F172" s="168">
        <f>'Material Use'!D14</f>
        <v>0</v>
      </c>
      <c r="G172" s="168">
        <f>'Material Use'!E14</f>
        <v>0</v>
      </c>
      <c r="H172" s="222">
        <f>'Material Use'!F14</f>
        <v>0</v>
      </c>
      <c r="I172" s="222">
        <f>'Material Use'!G14</f>
        <v>0</v>
      </c>
      <c r="J172" s="168"/>
    </row>
    <row r="173" spans="1:14" ht="19">
      <c r="A173" s="557"/>
      <c r="B173" s="167">
        <v>3</v>
      </c>
      <c r="C173" s="190"/>
      <c r="D173" s="202" t="s">
        <v>412</v>
      </c>
      <c r="E173" s="221">
        <f>'Material Use'!C15</f>
        <v>0</v>
      </c>
      <c r="F173" s="168">
        <f>'Material Use'!D15</f>
        <v>0</v>
      </c>
      <c r="G173" s="168">
        <f>'Material Use'!E15</f>
        <v>0</v>
      </c>
      <c r="H173" s="222">
        <f>'Material Use'!F15</f>
        <v>0</v>
      </c>
      <c r="I173" s="222">
        <f>'Material Use'!G15</f>
        <v>0</v>
      </c>
      <c r="J173" s="168"/>
    </row>
    <row r="174" spans="1:14" ht="19">
      <c r="A174" s="557"/>
      <c r="B174" s="167">
        <v>3</v>
      </c>
      <c r="C174" s="190"/>
      <c r="D174" s="202" t="s">
        <v>413</v>
      </c>
      <c r="E174" s="221">
        <f>'Material Use'!C16</f>
        <v>0</v>
      </c>
      <c r="F174" s="168">
        <f>'Material Use'!D16</f>
        <v>0</v>
      </c>
      <c r="G174" s="168">
        <f>'Material Use'!E16</f>
        <v>0</v>
      </c>
      <c r="H174" s="222">
        <f>'Material Use'!F16</f>
        <v>0</v>
      </c>
      <c r="I174" s="222">
        <f>'Material Use'!G16</f>
        <v>0</v>
      </c>
      <c r="J174" s="168"/>
    </row>
    <row r="175" spans="1:14" ht="19">
      <c r="A175" s="557"/>
      <c r="B175" s="167">
        <v>3</v>
      </c>
      <c r="C175" s="190"/>
      <c r="D175" s="202" t="s">
        <v>414</v>
      </c>
      <c r="E175" s="221">
        <f>'Material Use'!C17</f>
        <v>0</v>
      </c>
      <c r="F175" s="168">
        <f>'Material Use'!D17</f>
        <v>0</v>
      </c>
      <c r="G175" s="168">
        <f>'Material Use'!E17</f>
        <v>0</v>
      </c>
      <c r="H175" s="222">
        <f>'Material Use'!F17</f>
        <v>0</v>
      </c>
      <c r="I175" s="222">
        <f>'Material Use'!G17</f>
        <v>0</v>
      </c>
      <c r="J175" s="168"/>
    </row>
    <row r="176" spans="1:14" ht="20" thickBot="1">
      <c r="A176" s="558"/>
      <c r="B176" s="167">
        <v>3</v>
      </c>
      <c r="C176" s="192"/>
      <c r="D176" s="201" t="s">
        <v>415</v>
      </c>
      <c r="E176" s="223">
        <f>'Material Use'!C18</f>
        <v>0</v>
      </c>
      <c r="F176" s="172">
        <f>'Material Use'!D18</f>
        <v>0</v>
      </c>
      <c r="G176" s="172">
        <f>'Material Use'!E18</f>
        <v>0</v>
      </c>
      <c r="H176" s="224">
        <f>'Material Use'!F18</f>
        <v>0</v>
      </c>
      <c r="I176" s="224">
        <f>'Material Use'!G18</f>
        <v>0</v>
      </c>
      <c r="J176" s="168"/>
      <c r="N176" s="188"/>
    </row>
    <row r="177" spans="1:23">
      <c r="A177" s="190"/>
      <c r="B177" s="193"/>
      <c r="C177" s="190"/>
      <c r="D177" s="190"/>
      <c r="L177" s="199"/>
      <c r="N177" s="188"/>
      <c r="V177" s="199"/>
      <c r="W177" s="199"/>
    </row>
  </sheetData>
  <mergeCells count="11">
    <mergeCell ref="A157:A163"/>
    <mergeCell ref="A165:A166"/>
    <mergeCell ref="A167:A176"/>
    <mergeCell ref="A3:A10"/>
    <mergeCell ref="A11:A12"/>
    <mergeCell ref="A13:A16"/>
    <mergeCell ref="A17:A56"/>
    <mergeCell ref="A57:A70"/>
    <mergeCell ref="A71:A110"/>
    <mergeCell ref="A127:A156"/>
    <mergeCell ref="A111:A126"/>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5D61E-5396-CD4D-983E-CDDE888753C5}">
  <sheetPr>
    <tabColor rgb="FF7030A0"/>
  </sheetPr>
  <dimension ref="A1:W197"/>
  <sheetViews>
    <sheetView workbookViewId="0">
      <selection activeCell="I10" sqref="I10"/>
    </sheetView>
  </sheetViews>
  <sheetFormatPr baseColWidth="10" defaultColWidth="10.83203125" defaultRowHeight="17"/>
  <cols>
    <col min="1" max="1" width="10.83203125" style="7"/>
    <col min="2" max="2" width="13.5" style="7" bestFit="1" customWidth="1"/>
    <col min="3" max="3" width="10.83203125" style="7"/>
    <col min="4" max="4" width="48.83203125" style="7" customWidth="1"/>
    <col min="5" max="6" width="13.6640625" style="7" customWidth="1"/>
    <col min="7" max="7" width="13.1640625" style="7" customWidth="1"/>
    <col min="8" max="8" width="15.1640625" style="7" customWidth="1"/>
    <col min="9" max="10" width="12.1640625" style="7" customWidth="1"/>
    <col min="11" max="11" width="19.33203125" style="7" bestFit="1" customWidth="1"/>
    <col min="12" max="21" width="10.83203125" style="7"/>
    <col min="22" max="22" width="11.1640625" style="7" bestFit="1" customWidth="1"/>
    <col min="23" max="16384" width="10.83203125" style="7"/>
  </cols>
  <sheetData>
    <row r="1" spans="1:17">
      <c r="E1" s="161" t="s">
        <v>951</v>
      </c>
      <c r="F1" s="161">
        <v>2021</v>
      </c>
      <c r="G1" s="161">
        <v>2022</v>
      </c>
      <c r="H1" s="161">
        <v>2023</v>
      </c>
      <c r="I1" s="161">
        <v>2024</v>
      </c>
      <c r="J1" s="161">
        <v>2025</v>
      </c>
    </row>
    <row r="2" spans="1:17" ht="18" thickBot="1">
      <c r="A2" s="161"/>
      <c r="B2" s="161" t="s">
        <v>901</v>
      </c>
      <c r="C2" s="161"/>
      <c r="D2" s="161" t="s">
        <v>902</v>
      </c>
      <c r="E2" s="161"/>
      <c r="F2" s="161"/>
      <c r="G2" s="161"/>
      <c r="H2" s="161"/>
      <c r="I2" s="161"/>
      <c r="J2" s="161"/>
    </row>
    <row r="3" spans="1:17">
      <c r="A3" s="562" t="s">
        <v>112</v>
      </c>
      <c r="B3" s="162">
        <v>2</v>
      </c>
      <c r="C3" s="163"/>
      <c r="D3" s="186" t="s">
        <v>903</v>
      </c>
      <c r="E3" s="435">
        <f>'1 Conversion Factor UK SQ'!E3*'2 Input data Summary SQ'!E3</f>
        <v>0</v>
      </c>
      <c r="F3" s="435">
        <f>'1 Conversion Factor UK SQ'!F3*'2 Input data Summary SQ'!F3</f>
        <v>0</v>
      </c>
      <c r="G3" s="435">
        <f>'1 Conversion Factor UK SQ'!G3*'2 Input data Summary SQ'!G3</f>
        <v>0</v>
      </c>
      <c r="H3" s="435">
        <f>'1 Conversion Factor UK SQ'!H3*'2 Input data Summary SQ'!H3</f>
        <v>0</v>
      </c>
      <c r="I3" s="435">
        <f>'1 Conversion Factor UK SQ'!H3*'2 Input data Summary SQ'!I3</f>
        <v>0</v>
      </c>
      <c r="J3" s="220"/>
      <c r="M3" s="7" t="s">
        <v>905</v>
      </c>
    </row>
    <row r="4" spans="1:17">
      <c r="A4" s="563"/>
      <c r="B4" s="167">
        <v>1</v>
      </c>
      <c r="C4" s="168"/>
      <c r="D4" s="7" t="s">
        <v>906</v>
      </c>
      <c r="E4" s="458">
        <f>'1 Conversion Factor UK SQ'!E4*'2 Input data Summary SQ'!E4</f>
        <v>0</v>
      </c>
      <c r="F4" s="458">
        <f>'1 Conversion Factor UK SQ'!F4*'2 Input data Summary SQ'!F4</f>
        <v>0</v>
      </c>
      <c r="G4" s="458">
        <f>'1 Conversion Factor UK SQ'!G4*'2 Input data Summary SQ'!G4</f>
        <v>0</v>
      </c>
      <c r="H4" s="458">
        <f>'1 Conversion Factor UK SQ'!H4*'2 Input data Summary SQ'!H4</f>
        <v>0</v>
      </c>
      <c r="I4" s="458">
        <f>'1 Conversion Factor UK SQ'!H4*'2 Input data Summary SQ'!I4</f>
        <v>0</v>
      </c>
      <c r="J4" s="222"/>
    </row>
    <row r="5" spans="1:17">
      <c r="A5" s="563"/>
      <c r="B5" s="167">
        <v>1</v>
      </c>
      <c r="C5" s="168"/>
      <c r="D5" s="7" t="s">
        <v>554</v>
      </c>
      <c r="E5" s="458">
        <f>'1 Conversion Factor UK SQ'!E5*'2 Input data Summary SQ'!E5</f>
        <v>0</v>
      </c>
      <c r="F5" s="458">
        <f>'1 Conversion Factor UK SQ'!F5*'2 Input data Summary SQ'!F5</f>
        <v>0</v>
      </c>
      <c r="G5" s="458">
        <f>'1 Conversion Factor UK SQ'!G5*'2 Input data Summary SQ'!G5</f>
        <v>0</v>
      </c>
      <c r="H5" s="458">
        <f>'1 Conversion Factor UK SQ'!H5*'2 Input data Summary SQ'!H5</f>
        <v>0</v>
      </c>
      <c r="I5" s="458">
        <f>'1 Conversion Factor UK SQ'!H5*'2 Input data Summary SQ'!I5</f>
        <v>0</v>
      </c>
      <c r="J5" s="222"/>
    </row>
    <row r="6" spans="1:17">
      <c r="A6" s="563"/>
      <c r="B6" s="167">
        <v>1</v>
      </c>
      <c r="C6" s="168"/>
      <c r="D6" s="7" t="s">
        <v>907</v>
      </c>
      <c r="E6" s="458">
        <f>'1 Conversion Factor UK SQ'!E6*'2 Input data Summary SQ'!E6</f>
        <v>0</v>
      </c>
      <c r="F6" s="458">
        <f>'1 Conversion Factor UK SQ'!F6*'2 Input data Summary SQ'!F6</f>
        <v>0</v>
      </c>
      <c r="G6" s="458">
        <f>'1 Conversion Factor UK SQ'!G6*'2 Input data Summary SQ'!G6</f>
        <v>0</v>
      </c>
      <c r="H6" s="458">
        <f>'1 Conversion Factor UK SQ'!H6*'2 Input data Summary SQ'!H6</f>
        <v>0</v>
      </c>
      <c r="I6" s="458">
        <f>'1 Conversion Factor UK SQ'!H6*'2 Input data Summary SQ'!I6</f>
        <v>0</v>
      </c>
      <c r="J6" s="222"/>
    </row>
    <row r="7" spans="1:17">
      <c r="A7" s="563"/>
      <c r="B7" s="167">
        <v>3</v>
      </c>
      <c r="C7" s="168"/>
      <c r="D7" s="7" t="s">
        <v>908</v>
      </c>
      <c r="E7" s="458">
        <f>'1 Conversion Factor UK SQ'!E7*'2 Input data Summary SQ'!E7</f>
        <v>0</v>
      </c>
      <c r="F7" s="458">
        <f>'1 Conversion Factor UK SQ'!F7*'2 Input data Summary SQ'!F7</f>
        <v>0</v>
      </c>
      <c r="G7" s="458">
        <f>'1 Conversion Factor UK SQ'!G7*'2 Input data Summary SQ'!G7</f>
        <v>0</v>
      </c>
      <c r="H7" s="458">
        <f>'1 Conversion Factor UK SQ'!H7*'2 Input data Summary SQ'!H7</f>
        <v>0</v>
      </c>
      <c r="I7" s="458">
        <f>'1 Conversion Factor UK SQ'!H7*'2 Input data Summary SQ'!I7</f>
        <v>0</v>
      </c>
      <c r="J7" s="222"/>
      <c r="K7" s="187" t="s">
        <v>948</v>
      </c>
    </row>
    <row r="8" spans="1:17">
      <c r="A8" s="563"/>
      <c r="B8" s="167">
        <v>3</v>
      </c>
      <c r="C8" s="168"/>
      <c r="D8" s="7" t="s">
        <v>910</v>
      </c>
      <c r="E8" s="458">
        <f>'1 Conversion Factor UK SQ'!E8*'2 Input data Summary SQ'!E8</f>
        <v>0</v>
      </c>
      <c r="F8" s="458">
        <f>'1 Conversion Factor UK SQ'!F8*'2 Input data Summary SQ'!F8</f>
        <v>0</v>
      </c>
      <c r="G8" s="458">
        <f>'1 Conversion Factor UK SQ'!G8*'2 Input data Summary SQ'!G8</f>
        <v>0</v>
      </c>
      <c r="H8" s="458">
        <f>'1 Conversion Factor UK SQ'!H8*'2 Input data Summary SQ'!H8</f>
        <v>0</v>
      </c>
      <c r="I8" s="458">
        <f>'1 Conversion Factor UK SQ'!H8*'2 Input data Summary SQ'!I8</f>
        <v>0</v>
      </c>
      <c r="J8" s="222"/>
      <c r="K8" s="187"/>
    </row>
    <row r="9" spans="1:17">
      <c r="A9" s="563"/>
      <c r="B9" s="167"/>
      <c r="C9" s="168"/>
      <c r="D9" s="7" t="s">
        <v>949</v>
      </c>
      <c r="E9" s="458">
        <f>'1 Conversion Factor UK SQ'!E9*'2 Input data Summary SQ'!E9</f>
        <v>0</v>
      </c>
      <c r="F9" s="458">
        <f>'1 Conversion Factor UK SQ'!F9*'2 Input data Summary SQ'!F9</f>
        <v>0</v>
      </c>
      <c r="G9" s="458">
        <f>'1 Conversion Factor UK SQ'!G9*'2 Input data Summary SQ'!G9</f>
        <v>0</v>
      </c>
      <c r="H9" s="458">
        <f>'1 Conversion Factor UK SQ'!H9*'2 Input data Summary SQ'!H9</f>
        <v>0</v>
      </c>
      <c r="I9" s="458">
        <f>'1 Conversion Factor UK SQ'!H9*'2 Input data Summary SQ'!I9</f>
        <v>0</v>
      </c>
      <c r="J9" s="222"/>
      <c r="K9" s="187"/>
    </row>
    <row r="10" spans="1:17" ht="18" thickBot="1">
      <c r="A10" s="564"/>
      <c r="B10" s="171">
        <v>1</v>
      </c>
      <c r="C10" s="172"/>
      <c r="D10" s="189" t="s">
        <v>912</v>
      </c>
      <c r="E10" s="436">
        <f>'1 Conversion Factor UK SQ'!E10*'2 Input data Summary SQ'!E10</f>
        <v>0</v>
      </c>
      <c r="F10" s="436">
        <f>'1 Conversion Factor UK SQ'!F10*'2 Input data Summary SQ'!F10</f>
        <v>0</v>
      </c>
      <c r="G10" s="436">
        <f>'1 Conversion Factor UK SQ'!G10*'2 Input data Summary SQ'!G10</f>
        <v>0</v>
      </c>
      <c r="H10" s="436">
        <f>'1 Conversion Factor UK SQ'!H10*'2 Input data Summary SQ'!H10</f>
        <v>0</v>
      </c>
      <c r="I10" s="436">
        <f>'1 Conversion Factor UK SQ'!H10*'2 Input data Summary SQ'!I10</f>
        <v>0</v>
      </c>
      <c r="J10" s="224"/>
      <c r="L10" s="187" t="s">
        <v>914</v>
      </c>
    </row>
    <row r="11" spans="1:17">
      <c r="A11" s="565" t="s">
        <v>145</v>
      </c>
      <c r="B11" s="162">
        <v>3</v>
      </c>
      <c r="C11" s="163"/>
      <c r="D11" s="186" t="s">
        <v>145</v>
      </c>
      <c r="E11" s="435">
        <f>'1 Conversion Factor UK SQ'!E11*'2 Input data Summary SQ'!E11</f>
        <v>0</v>
      </c>
      <c r="F11" s="435">
        <f>'1 Conversion Factor UK SQ'!F11*'2 Input data Summary SQ'!F11</f>
        <v>0</v>
      </c>
      <c r="G11" s="435">
        <f>'1 Conversion Factor UK SQ'!G11*'2 Input data Summary SQ'!G11</f>
        <v>0</v>
      </c>
      <c r="H11" s="435">
        <f>'1 Conversion Factor UK SQ'!H11*'2 Input data Summary SQ'!H11</f>
        <v>0</v>
      </c>
      <c r="I11" s="435">
        <f>'1 Conversion Factor UK SQ'!H11*'2 Input data Summary SQ'!I11</f>
        <v>0</v>
      </c>
      <c r="J11" s="220"/>
    </row>
    <row r="12" spans="1:17" ht="18" thickBot="1">
      <c r="A12" s="566"/>
      <c r="B12" s="171">
        <v>3</v>
      </c>
      <c r="C12" s="172"/>
      <c r="D12" s="189" t="s">
        <v>916</v>
      </c>
      <c r="E12" s="436">
        <f>'1 Conversion Factor UK SQ'!E12*'2 Input data Summary SQ'!E12</f>
        <v>0</v>
      </c>
      <c r="F12" s="436">
        <f>'1 Conversion Factor UK SQ'!F12*'2 Input data Summary SQ'!F12</f>
        <v>0</v>
      </c>
      <c r="G12" s="436">
        <f>'1 Conversion Factor UK SQ'!G12*'2 Input data Summary SQ'!G12</f>
        <v>0</v>
      </c>
      <c r="H12" s="436">
        <f>'1 Conversion Factor UK SQ'!H12*'2 Input data Summary SQ'!H12</f>
        <v>0</v>
      </c>
      <c r="I12" s="436">
        <f>'1 Conversion Factor UK SQ'!H12*'2 Input data Summary SQ'!I12</f>
        <v>0</v>
      </c>
      <c r="J12" s="224"/>
    </row>
    <row r="13" spans="1:17">
      <c r="A13" s="562" t="s">
        <v>146</v>
      </c>
      <c r="B13" s="162">
        <v>3</v>
      </c>
      <c r="C13" s="163"/>
      <c r="D13" s="231" t="s">
        <v>289</v>
      </c>
      <c r="E13" s="435">
        <f>'1 Conversion Factor UK SQ'!E13*'2 Input data Summary SQ'!E13</f>
        <v>0</v>
      </c>
      <c r="F13" s="435">
        <f>'1 Conversion Factor UK SQ'!F13*'2 Input data Summary SQ'!F13</f>
        <v>0</v>
      </c>
      <c r="G13" s="435">
        <f>'1 Conversion Factor UK SQ'!G13*'2 Input data Summary SQ'!G13</f>
        <v>0</v>
      </c>
      <c r="H13" s="435">
        <f>'1 Conversion Factor UK SQ'!H13*'2 Input data Summary SQ'!H13</f>
        <v>0</v>
      </c>
      <c r="I13" s="435">
        <f>'1 Conversion Factor UK SQ'!H13*'2 Input data Summary SQ'!I13</f>
        <v>0</v>
      </c>
      <c r="J13" s="220"/>
    </row>
    <row r="14" spans="1:17">
      <c r="A14" s="563"/>
      <c r="B14" s="167">
        <v>3</v>
      </c>
      <c r="C14" s="168"/>
      <c r="D14" s="154" t="s">
        <v>295</v>
      </c>
      <c r="E14" s="458">
        <f>'1 Conversion Factor UK SQ'!E14*'2 Input data Summary SQ'!E14</f>
        <v>0</v>
      </c>
      <c r="F14" s="458">
        <f>'1 Conversion Factor UK SQ'!F14*'2 Input data Summary SQ'!F14</f>
        <v>0</v>
      </c>
      <c r="G14" s="458">
        <f>'1 Conversion Factor UK SQ'!G14*'2 Input data Summary SQ'!G14</f>
        <v>0</v>
      </c>
      <c r="H14" s="458">
        <f>'1 Conversion Factor UK SQ'!H14*'2 Input data Summary SQ'!H14</f>
        <v>0</v>
      </c>
      <c r="I14" s="458">
        <f>'1 Conversion Factor UK SQ'!H14*'2 Input data Summary SQ'!I14</f>
        <v>0</v>
      </c>
      <c r="J14" s="222"/>
    </row>
    <row r="15" spans="1:17" ht="18">
      <c r="A15" s="563"/>
      <c r="B15" s="167">
        <v>3</v>
      </c>
      <c r="C15" s="168"/>
      <c r="D15" s="154" t="s">
        <v>298</v>
      </c>
      <c r="E15" s="458">
        <f>'1 Conversion Factor UK SQ'!E15*'2 Input data Summary SQ'!E15</f>
        <v>0</v>
      </c>
      <c r="F15" s="458">
        <f>'1 Conversion Factor UK SQ'!F15*'2 Input data Summary SQ'!F15</f>
        <v>0</v>
      </c>
      <c r="G15" s="458">
        <f>'1 Conversion Factor UK SQ'!G15*'2 Input data Summary SQ'!G15</f>
        <v>0</v>
      </c>
      <c r="H15" s="458">
        <f>'1 Conversion Factor UK SQ'!H15*'2 Input data Summary SQ'!H15</f>
        <v>0</v>
      </c>
      <c r="I15" s="458">
        <f>'1 Conversion Factor UK SQ'!H15*'2 Input data Summary SQ'!I15</f>
        <v>0</v>
      </c>
      <c r="J15" s="222"/>
      <c r="Q15" s="182"/>
    </row>
    <row r="16" spans="1:17" ht="18" thickBot="1">
      <c r="A16" s="564"/>
      <c r="B16" s="171">
        <v>3</v>
      </c>
      <c r="C16" s="172"/>
      <c r="D16" s="232" t="s">
        <v>300</v>
      </c>
      <c r="E16" s="436">
        <f>'1 Conversion Factor UK SQ'!E16*'2 Input data Summary SQ'!E16</f>
        <v>0</v>
      </c>
      <c r="F16" s="436">
        <f>'1 Conversion Factor UK SQ'!F16*'2 Input data Summary SQ'!F16</f>
        <v>0</v>
      </c>
      <c r="G16" s="436">
        <f>'1 Conversion Factor UK SQ'!G16*'2 Input data Summary SQ'!G16</f>
        <v>0</v>
      </c>
      <c r="H16" s="436">
        <f>'1 Conversion Factor UK SQ'!H16*'2 Input data Summary SQ'!H16</f>
        <v>0</v>
      </c>
      <c r="I16" s="436">
        <f>'1 Conversion Factor UK SQ'!H16*'2 Input data Summary SQ'!I16</f>
        <v>0</v>
      </c>
      <c r="J16" s="224"/>
    </row>
    <row r="17" spans="1:16" ht="16" customHeight="1">
      <c r="A17" s="491" t="s">
        <v>311</v>
      </c>
      <c r="B17" s="162">
        <v>3</v>
      </c>
      <c r="C17" s="186"/>
      <c r="D17" s="231" t="s">
        <v>316</v>
      </c>
      <c r="E17" s="435">
        <f>'1 Conversion Factor UK SQ'!E17*'2 Input data Summary SQ'!E17</f>
        <v>0</v>
      </c>
      <c r="F17" s="435">
        <f>'1 Conversion Factor UK SQ'!F17*'2 Input data Summary SQ'!F17</f>
        <v>0</v>
      </c>
      <c r="G17" s="435">
        <f>'1 Conversion Factor UK SQ'!G17*'2 Input data Summary SQ'!G17</f>
        <v>0</v>
      </c>
      <c r="H17" s="435">
        <f>'1 Conversion Factor UK SQ'!H17*'2 Input data Summary SQ'!H17</f>
        <v>0</v>
      </c>
      <c r="I17" s="435">
        <f>'1 Conversion Factor UK SQ'!H17*'2 Input data Summary SQ'!I17</f>
        <v>0</v>
      </c>
      <c r="J17" s="220"/>
      <c r="K17" s="154"/>
      <c r="L17" s="187"/>
      <c r="N17" s="188"/>
    </row>
    <row r="18" spans="1:16">
      <c r="A18" s="492"/>
      <c r="B18" s="167">
        <v>3</v>
      </c>
      <c r="D18" s="154" t="s">
        <v>317</v>
      </c>
      <c r="E18" s="458">
        <f>'1 Conversion Factor UK SQ'!E18*'2 Input data Summary SQ'!E18</f>
        <v>0</v>
      </c>
      <c r="F18" s="458">
        <f>'1 Conversion Factor UK SQ'!F18*'2 Input data Summary SQ'!F18</f>
        <v>0</v>
      </c>
      <c r="G18" s="458">
        <f>'1 Conversion Factor UK SQ'!G18*'2 Input data Summary SQ'!G18</f>
        <v>0</v>
      </c>
      <c r="H18" s="458">
        <f>'1 Conversion Factor UK SQ'!H18*'2 Input data Summary SQ'!H18</f>
        <v>0</v>
      </c>
      <c r="I18" s="458">
        <f>'1 Conversion Factor UK SQ'!H18*'2 Input data Summary SQ'!I18</f>
        <v>0</v>
      </c>
      <c r="J18" s="222"/>
      <c r="N18" s="188"/>
    </row>
    <row r="19" spans="1:16">
      <c r="A19" s="492"/>
      <c r="B19" s="167">
        <v>3</v>
      </c>
      <c r="D19" s="154" t="s">
        <v>318</v>
      </c>
      <c r="E19" s="458">
        <f>'1 Conversion Factor UK SQ'!E19*'2 Input data Summary SQ'!E19</f>
        <v>0</v>
      </c>
      <c r="F19" s="458">
        <f>'1 Conversion Factor UK SQ'!F19*'2 Input data Summary SQ'!F19</f>
        <v>0</v>
      </c>
      <c r="G19" s="458">
        <f>'1 Conversion Factor UK SQ'!G19*'2 Input data Summary SQ'!G19</f>
        <v>0</v>
      </c>
      <c r="H19" s="458">
        <f>'1 Conversion Factor UK SQ'!H19*'2 Input data Summary SQ'!H19</f>
        <v>0</v>
      </c>
      <c r="I19" s="458">
        <f>'1 Conversion Factor UK SQ'!H19*'2 Input data Summary SQ'!I19</f>
        <v>0</v>
      </c>
      <c r="J19" s="222"/>
      <c r="N19" s="188"/>
    </row>
    <row r="20" spans="1:16">
      <c r="A20" s="492"/>
      <c r="B20" s="167">
        <v>3</v>
      </c>
      <c r="D20" s="154" t="s">
        <v>319</v>
      </c>
      <c r="E20" s="458">
        <f>'1 Conversion Factor UK SQ'!E20*'2 Input data Summary SQ'!E20</f>
        <v>0</v>
      </c>
      <c r="F20" s="458">
        <f>'1 Conversion Factor UK SQ'!F20*'2 Input data Summary SQ'!F20</f>
        <v>0</v>
      </c>
      <c r="G20" s="458">
        <f>'1 Conversion Factor UK SQ'!G20*'2 Input data Summary SQ'!G20</f>
        <v>0</v>
      </c>
      <c r="H20" s="458">
        <f>'1 Conversion Factor UK SQ'!H20*'2 Input data Summary SQ'!H20</f>
        <v>0</v>
      </c>
      <c r="I20" s="458">
        <f>'1 Conversion Factor UK SQ'!H20*'2 Input data Summary SQ'!I20</f>
        <v>0</v>
      </c>
      <c r="J20" s="222"/>
      <c r="N20" s="188"/>
    </row>
    <row r="21" spans="1:16">
      <c r="A21" s="492"/>
      <c r="B21" s="167">
        <v>3</v>
      </c>
      <c r="D21" s="154" t="s">
        <v>320</v>
      </c>
      <c r="E21" s="458">
        <f>'1 Conversion Factor UK SQ'!E21*'2 Input data Summary SQ'!E21</f>
        <v>0</v>
      </c>
      <c r="F21" s="458">
        <f>'1 Conversion Factor UK SQ'!F21*'2 Input data Summary SQ'!F21</f>
        <v>0</v>
      </c>
      <c r="G21" s="458">
        <f>'1 Conversion Factor UK SQ'!G21*'2 Input data Summary SQ'!G21</f>
        <v>0</v>
      </c>
      <c r="H21" s="458">
        <f>'1 Conversion Factor UK SQ'!H21*'2 Input data Summary SQ'!H21</f>
        <v>0</v>
      </c>
      <c r="I21" s="458">
        <f>'1 Conversion Factor UK SQ'!H21*'2 Input data Summary SQ'!I21</f>
        <v>0</v>
      </c>
      <c r="J21" s="222"/>
      <c r="N21" s="188"/>
    </row>
    <row r="22" spans="1:16">
      <c r="A22" s="492"/>
      <c r="B22" s="167">
        <v>3</v>
      </c>
      <c r="D22" s="154" t="s">
        <v>321</v>
      </c>
      <c r="E22" s="458">
        <f>'1 Conversion Factor UK SQ'!E22*'2 Input data Summary SQ'!E22</f>
        <v>0</v>
      </c>
      <c r="F22" s="458">
        <f>'1 Conversion Factor UK SQ'!F22*'2 Input data Summary SQ'!F22</f>
        <v>0</v>
      </c>
      <c r="G22" s="458">
        <f>'1 Conversion Factor UK SQ'!G22*'2 Input data Summary SQ'!G22</f>
        <v>0</v>
      </c>
      <c r="H22" s="458">
        <f>'1 Conversion Factor UK SQ'!H22*'2 Input data Summary SQ'!H22</f>
        <v>0</v>
      </c>
      <c r="I22" s="458">
        <f>'1 Conversion Factor UK SQ'!H22*'2 Input data Summary SQ'!I22</f>
        <v>0</v>
      </c>
      <c r="J22" s="222"/>
      <c r="N22" s="188"/>
    </row>
    <row r="23" spans="1:16">
      <c r="A23" s="492"/>
      <c r="B23" s="167">
        <v>3</v>
      </c>
      <c r="D23" s="154" t="s">
        <v>322</v>
      </c>
      <c r="E23" s="458">
        <f>'1 Conversion Factor UK SQ'!E23*'2 Input data Summary SQ'!E23</f>
        <v>0</v>
      </c>
      <c r="F23" s="458">
        <f>'1 Conversion Factor UK SQ'!F23*'2 Input data Summary SQ'!F23</f>
        <v>0</v>
      </c>
      <c r="G23" s="458">
        <f>'1 Conversion Factor UK SQ'!G23*'2 Input data Summary SQ'!G23</f>
        <v>0</v>
      </c>
      <c r="H23" s="458">
        <f>'1 Conversion Factor UK SQ'!H23*'2 Input data Summary SQ'!H23</f>
        <v>0</v>
      </c>
      <c r="I23" s="458">
        <f>'1 Conversion Factor UK SQ'!H23*'2 Input data Summary SQ'!I23</f>
        <v>0</v>
      </c>
      <c r="J23" s="222"/>
      <c r="N23" s="188"/>
    </row>
    <row r="24" spans="1:16">
      <c r="A24" s="492"/>
      <c r="B24" s="167">
        <v>3</v>
      </c>
      <c r="D24" s="154" t="s">
        <v>323</v>
      </c>
      <c r="E24" s="458">
        <f>'1 Conversion Factor UK SQ'!E24*'2 Input data Summary SQ'!E24</f>
        <v>0</v>
      </c>
      <c r="F24" s="458">
        <f>'1 Conversion Factor UK SQ'!F24*'2 Input data Summary SQ'!F24</f>
        <v>0</v>
      </c>
      <c r="G24" s="458">
        <f>'1 Conversion Factor UK SQ'!G24*'2 Input data Summary SQ'!G24</f>
        <v>0</v>
      </c>
      <c r="H24" s="458">
        <f>'1 Conversion Factor UK SQ'!H24*'2 Input data Summary SQ'!H24</f>
        <v>0</v>
      </c>
      <c r="I24" s="458">
        <f>'1 Conversion Factor UK SQ'!H24*'2 Input data Summary SQ'!I24</f>
        <v>0</v>
      </c>
      <c r="J24" s="222"/>
      <c r="N24" s="188"/>
    </row>
    <row r="25" spans="1:16">
      <c r="A25" s="492"/>
      <c r="B25" s="167">
        <v>3</v>
      </c>
      <c r="D25" s="154" t="s">
        <v>324</v>
      </c>
      <c r="E25" s="458">
        <f>'1 Conversion Factor UK SQ'!E25*'2 Input data Summary SQ'!E25</f>
        <v>0</v>
      </c>
      <c r="F25" s="458">
        <f>'1 Conversion Factor UK SQ'!F25*'2 Input data Summary SQ'!F25</f>
        <v>0</v>
      </c>
      <c r="G25" s="458">
        <f>'1 Conversion Factor UK SQ'!G25*'2 Input data Summary SQ'!G25</f>
        <v>0</v>
      </c>
      <c r="H25" s="458">
        <f>'1 Conversion Factor UK SQ'!H25*'2 Input data Summary SQ'!H25</f>
        <v>0</v>
      </c>
      <c r="I25" s="458">
        <f>'1 Conversion Factor UK SQ'!H25*'2 Input data Summary SQ'!I25</f>
        <v>0</v>
      </c>
      <c r="J25" s="222"/>
      <c r="N25" s="188"/>
    </row>
    <row r="26" spans="1:16">
      <c r="A26" s="492"/>
      <c r="B26" s="167">
        <v>3</v>
      </c>
      <c r="D26" s="154" t="s">
        <v>325</v>
      </c>
      <c r="E26" s="458">
        <f>'1 Conversion Factor UK SQ'!E26*'2 Input data Summary SQ'!E26</f>
        <v>0</v>
      </c>
      <c r="F26" s="458">
        <f>'1 Conversion Factor UK SQ'!F26*'2 Input data Summary SQ'!F26</f>
        <v>0</v>
      </c>
      <c r="G26" s="458">
        <f>'1 Conversion Factor UK SQ'!G26*'2 Input data Summary SQ'!G26</f>
        <v>0</v>
      </c>
      <c r="H26" s="458">
        <f>'1 Conversion Factor UK SQ'!H26*'2 Input data Summary SQ'!H26</f>
        <v>0</v>
      </c>
      <c r="I26" s="458">
        <f>'1 Conversion Factor UK SQ'!H26*'2 Input data Summary SQ'!I26</f>
        <v>0</v>
      </c>
      <c r="J26" s="222"/>
      <c r="N26" s="188"/>
      <c r="P26" s="187"/>
    </row>
    <row r="27" spans="1:16">
      <c r="A27" s="492"/>
      <c r="B27" s="167">
        <v>3</v>
      </c>
      <c r="D27" s="154" t="s">
        <v>326</v>
      </c>
      <c r="E27" s="458">
        <f>'1 Conversion Factor UK SQ'!E27*'2 Input data Summary SQ'!E27</f>
        <v>0</v>
      </c>
      <c r="F27" s="458">
        <f>'1 Conversion Factor UK SQ'!F27*'2 Input data Summary SQ'!F27</f>
        <v>0</v>
      </c>
      <c r="G27" s="458">
        <f>'1 Conversion Factor UK SQ'!G27*'2 Input data Summary SQ'!G27</f>
        <v>0</v>
      </c>
      <c r="H27" s="458">
        <f>'1 Conversion Factor UK SQ'!H27*'2 Input data Summary SQ'!H27</f>
        <v>0</v>
      </c>
      <c r="I27" s="458">
        <f>'1 Conversion Factor UK SQ'!H27*'2 Input data Summary SQ'!I27</f>
        <v>0</v>
      </c>
      <c r="J27" s="222"/>
      <c r="N27" s="188"/>
    </row>
    <row r="28" spans="1:16">
      <c r="A28" s="492"/>
      <c r="B28" s="167">
        <v>3</v>
      </c>
      <c r="D28" s="154" t="s">
        <v>327</v>
      </c>
      <c r="E28" s="458">
        <f>'1 Conversion Factor UK SQ'!E28*'2 Input data Summary SQ'!E28</f>
        <v>0</v>
      </c>
      <c r="F28" s="458">
        <f>'1 Conversion Factor UK SQ'!F28*'2 Input data Summary SQ'!F28</f>
        <v>0</v>
      </c>
      <c r="G28" s="458">
        <f>'1 Conversion Factor UK SQ'!G28*'2 Input data Summary SQ'!G28</f>
        <v>0</v>
      </c>
      <c r="H28" s="458">
        <f>'1 Conversion Factor UK SQ'!H28*'2 Input data Summary SQ'!H28</f>
        <v>0</v>
      </c>
      <c r="I28" s="458">
        <f>'1 Conversion Factor UK SQ'!H28*'2 Input data Summary SQ'!I28</f>
        <v>0</v>
      </c>
      <c r="J28" s="222"/>
      <c r="N28" s="188"/>
    </row>
    <row r="29" spans="1:16">
      <c r="A29" s="492"/>
      <c r="B29" s="167">
        <v>3</v>
      </c>
      <c r="D29" s="154" t="s">
        <v>328</v>
      </c>
      <c r="E29" s="458">
        <f>'1 Conversion Factor UK SQ'!E29*'2 Input data Summary SQ'!E29</f>
        <v>0</v>
      </c>
      <c r="F29" s="458">
        <f>'1 Conversion Factor UK SQ'!F29*'2 Input data Summary SQ'!F29</f>
        <v>0</v>
      </c>
      <c r="G29" s="458">
        <f>'1 Conversion Factor UK SQ'!G29*'2 Input data Summary SQ'!G29</f>
        <v>0</v>
      </c>
      <c r="H29" s="458">
        <f>'1 Conversion Factor UK SQ'!H29*'2 Input data Summary SQ'!H29</f>
        <v>0</v>
      </c>
      <c r="I29" s="458">
        <f>'1 Conversion Factor UK SQ'!H29*'2 Input data Summary SQ'!I29</f>
        <v>0</v>
      </c>
      <c r="J29" s="222"/>
      <c r="N29" s="188"/>
    </row>
    <row r="30" spans="1:16">
      <c r="A30" s="492"/>
      <c r="B30" s="167">
        <v>3</v>
      </c>
      <c r="D30" s="154" t="s">
        <v>329</v>
      </c>
      <c r="E30" s="458">
        <f>'1 Conversion Factor UK SQ'!E30*'2 Input data Summary SQ'!E30</f>
        <v>0</v>
      </c>
      <c r="F30" s="458">
        <f>'1 Conversion Factor UK SQ'!F30*'2 Input data Summary SQ'!F30</f>
        <v>0</v>
      </c>
      <c r="G30" s="458">
        <f>'1 Conversion Factor UK SQ'!G30*'2 Input data Summary SQ'!G30</f>
        <v>0</v>
      </c>
      <c r="H30" s="458">
        <f>'1 Conversion Factor UK SQ'!H30*'2 Input data Summary SQ'!H30</f>
        <v>0</v>
      </c>
      <c r="I30" s="458">
        <f>'1 Conversion Factor UK SQ'!H30*'2 Input data Summary SQ'!I30</f>
        <v>0</v>
      </c>
      <c r="J30" s="222"/>
      <c r="N30" s="188"/>
    </row>
    <row r="31" spans="1:16">
      <c r="A31" s="492"/>
      <c r="B31" s="167">
        <v>3</v>
      </c>
      <c r="D31" s="154" t="s">
        <v>330</v>
      </c>
      <c r="E31" s="458">
        <f>'1 Conversion Factor UK SQ'!E31*'2 Input data Summary SQ'!E31</f>
        <v>0</v>
      </c>
      <c r="F31" s="458">
        <f>'1 Conversion Factor UK SQ'!F31*'2 Input data Summary SQ'!F31</f>
        <v>0</v>
      </c>
      <c r="G31" s="458">
        <f>'1 Conversion Factor UK SQ'!G31*'2 Input data Summary SQ'!G31</f>
        <v>0</v>
      </c>
      <c r="H31" s="458">
        <f>'1 Conversion Factor UK SQ'!H31*'2 Input data Summary SQ'!H31</f>
        <v>0</v>
      </c>
      <c r="I31" s="458">
        <f>'1 Conversion Factor UK SQ'!H31*'2 Input data Summary SQ'!I31</f>
        <v>0</v>
      </c>
      <c r="J31" s="222"/>
      <c r="N31" s="188"/>
    </row>
    <row r="32" spans="1:16">
      <c r="A32" s="492"/>
      <c r="B32" s="167">
        <v>3</v>
      </c>
      <c r="D32" s="154" t="s">
        <v>331</v>
      </c>
      <c r="E32" s="458">
        <f>'1 Conversion Factor UK SQ'!E32*'2 Input data Summary SQ'!E32</f>
        <v>0</v>
      </c>
      <c r="F32" s="458">
        <f>'1 Conversion Factor UK SQ'!F32*'2 Input data Summary SQ'!F32</f>
        <v>0</v>
      </c>
      <c r="G32" s="458">
        <f>'1 Conversion Factor UK SQ'!G32*'2 Input data Summary SQ'!G32</f>
        <v>0</v>
      </c>
      <c r="H32" s="458">
        <f>'1 Conversion Factor UK SQ'!H32*'2 Input data Summary SQ'!H32</f>
        <v>0</v>
      </c>
      <c r="I32" s="458">
        <f>'1 Conversion Factor UK SQ'!H32*'2 Input data Summary SQ'!I32</f>
        <v>0</v>
      </c>
      <c r="J32" s="222"/>
      <c r="N32" s="188"/>
    </row>
    <row r="33" spans="1:14">
      <c r="A33" s="492"/>
      <c r="B33" s="167">
        <v>3</v>
      </c>
      <c r="D33" s="154" t="s">
        <v>332</v>
      </c>
      <c r="E33" s="458">
        <f>'1 Conversion Factor UK SQ'!E33*'2 Input data Summary SQ'!E33</f>
        <v>0</v>
      </c>
      <c r="F33" s="458">
        <f>'1 Conversion Factor UK SQ'!F33*'2 Input data Summary SQ'!F33</f>
        <v>0</v>
      </c>
      <c r="G33" s="458">
        <f>'1 Conversion Factor UK SQ'!G33*'2 Input data Summary SQ'!G33</f>
        <v>0</v>
      </c>
      <c r="H33" s="458">
        <f>'1 Conversion Factor UK SQ'!H33*'2 Input data Summary SQ'!H33</f>
        <v>0</v>
      </c>
      <c r="I33" s="458">
        <f>'1 Conversion Factor UK SQ'!H33*'2 Input data Summary SQ'!I33</f>
        <v>0</v>
      </c>
      <c r="J33" s="222"/>
      <c r="N33" s="188"/>
    </row>
    <row r="34" spans="1:14">
      <c r="A34" s="492"/>
      <c r="B34" s="167">
        <v>3</v>
      </c>
      <c r="D34" s="154" t="s">
        <v>333</v>
      </c>
      <c r="E34" s="458">
        <f>'1 Conversion Factor UK SQ'!E34*'2 Input data Summary SQ'!E34</f>
        <v>0</v>
      </c>
      <c r="F34" s="458">
        <f>'1 Conversion Factor UK SQ'!F34*'2 Input data Summary SQ'!F34</f>
        <v>0</v>
      </c>
      <c r="G34" s="458">
        <f>'1 Conversion Factor UK SQ'!G34*'2 Input data Summary SQ'!G34</f>
        <v>0</v>
      </c>
      <c r="H34" s="458">
        <f>'1 Conversion Factor UK SQ'!H34*'2 Input data Summary SQ'!H34</f>
        <v>0</v>
      </c>
      <c r="I34" s="458">
        <f>'1 Conversion Factor UK SQ'!H34*'2 Input data Summary SQ'!I34</f>
        <v>0</v>
      </c>
      <c r="J34" s="222"/>
      <c r="N34" s="188"/>
    </row>
    <row r="35" spans="1:14">
      <c r="A35" s="492"/>
      <c r="B35" s="167">
        <v>3</v>
      </c>
      <c r="D35" s="154" t="s">
        <v>334</v>
      </c>
      <c r="E35" s="458">
        <f>'1 Conversion Factor UK SQ'!E35*'2 Input data Summary SQ'!E35</f>
        <v>0</v>
      </c>
      <c r="F35" s="458">
        <f>'1 Conversion Factor UK SQ'!F35*'2 Input data Summary SQ'!F35</f>
        <v>0</v>
      </c>
      <c r="G35" s="458">
        <f>'1 Conversion Factor UK SQ'!G35*'2 Input data Summary SQ'!G35</f>
        <v>0</v>
      </c>
      <c r="H35" s="458">
        <f>'1 Conversion Factor UK SQ'!H35*'2 Input data Summary SQ'!H35</f>
        <v>0</v>
      </c>
      <c r="I35" s="458">
        <f>'1 Conversion Factor UK SQ'!H35*'2 Input data Summary SQ'!I35</f>
        <v>0</v>
      </c>
      <c r="J35" s="222"/>
      <c r="N35" s="188"/>
    </row>
    <row r="36" spans="1:14">
      <c r="A36" s="492"/>
      <c r="B36" s="167">
        <v>3</v>
      </c>
      <c r="D36" s="154" t="s">
        <v>335</v>
      </c>
      <c r="E36" s="458">
        <f>'1 Conversion Factor UK SQ'!E36*'2 Input data Summary SQ'!E36</f>
        <v>0</v>
      </c>
      <c r="F36" s="458">
        <f>'1 Conversion Factor UK SQ'!F36*'2 Input data Summary SQ'!F36</f>
        <v>0</v>
      </c>
      <c r="G36" s="458">
        <f>'1 Conversion Factor UK SQ'!G36*'2 Input data Summary SQ'!G36</f>
        <v>0</v>
      </c>
      <c r="H36" s="458">
        <f>'1 Conversion Factor UK SQ'!H36*'2 Input data Summary SQ'!H36</f>
        <v>0</v>
      </c>
      <c r="I36" s="458">
        <f>'1 Conversion Factor UK SQ'!H36*'2 Input data Summary SQ'!I36</f>
        <v>0</v>
      </c>
      <c r="J36" s="222"/>
      <c r="N36" s="188"/>
    </row>
    <row r="37" spans="1:14">
      <c r="A37" s="492"/>
      <c r="B37" s="167">
        <v>3</v>
      </c>
      <c r="D37" s="154" t="s">
        <v>336</v>
      </c>
      <c r="E37" s="458">
        <f>'1 Conversion Factor UK SQ'!E37*'2 Input data Summary SQ'!E37</f>
        <v>0</v>
      </c>
      <c r="F37" s="458">
        <f>'1 Conversion Factor UK SQ'!F37*'2 Input data Summary SQ'!F37</f>
        <v>0</v>
      </c>
      <c r="G37" s="458">
        <f>'1 Conversion Factor UK SQ'!G37*'2 Input data Summary SQ'!G37</f>
        <v>0</v>
      </c>
      <c r="H37" s="458">
        <f>'1 Conversion Factor UK SQ'!H37*'2 Input data Summary SQ'!H37</f>
        <v>0</v>
      </c>
      <c r="I37" s="458">
        <f>'1 Conversion Factor UK SQ'!H37*'2 Input data Summary SQ'!I37</f>
        <v>0</v>
      </c>
      <c r="J37" s="222"/>
      <c r="N37" s="188"/>
    </row>
    <row r="38" spans="1:14">
      <c r="A38" s="492"/>
      <c r="B38" s="167">
        <v>3</v>
      </c>
      <c r="D38" s="154" t="s">
        <v>337</v>
      </c>
      <c r="E38" s="458">
        <f>'1 Conversion Factor UK SQ'!E38*'2 Input data Summary SQ'!E38</f>
        <v>0</v>
      </c>
      <c r="F38" s="458">
        <f>'1 Conversion Factor UK SQ'!F38*'2 Input data Summary SQ'!F38</f>
        <v>0</v>
      </c>
      <c r="G38" s="458">
        <f>'1 Conversion Factor UK SQ'!G38*'2 Input data Summary SQ'!G38</f>
        <v>0</v>
      </c>
      <c r="H38" s="458">
        <f>'1 Conversion Factor UK SQ'!H38*'2 Input data Summary SQ'!H38</f>
        <v>0</v>
      </c>
      <c r="I38" s="458">
        <f>'1 Conversion Factor UK SQ'!H38*'2 Input data Summary SQ'!I38</f>
        <v>0</v>
      </c>
      <c r="J38" s="222"/>
      <c r="N38" s="188"/>
    </row>
    <row r="39" spans="1:14">
      <c r="A39" s="492"/>
      <c r="B39" s="167">
        <v>3</v>
      </c>
      <c r="D39" s="154" t="s">
        <v>338</v>
      </c>
      <c r="E39" s="458">
        <f>'1 Conversion Factor UK SQ'!E39*'2 Input data Summary SQ'!E39</f>
        <v>0</v>
      </c>
      <c r="F39" s="458">
        <f>'1 Conversion Factor UK SQ'!F39*'2 Input data Summary SQ'!F39</f>
        <v>0</v>
      </c>
      <c r="G39" s="458">
        <f>'1 Conversion Factor UK SQ'!G39*'2 Input data Summary SQ'!G39</f>
        <v>0</v>
      </c>
      <c r="H39" s="458">
        <f>'1 Conversion Factor UK SQ'!H39*'2 Input data Summary SQ'!H39</f>
        <v>0</v>
      </c>
      <c r="I39" s="458">
        <f>'1 Conversion Factor UK SQ'!H39*'2 Input data Summary SQ'!I39</f>
        <v>0</v>
      </c>
      <c r="J39" s="222"/>
      <c r="N39" s="188"/>
    </row>
    <row r="40" spans="1:14">
      <c r="A40" s="492"/>
      <c r="B40" s="167">
        <v>3</v>
      </c>
      <c r="D40" s="154" t="s">
        <v>339</v>
      </c>
      <c r="E40" s="458">
        <f>'1 Conversion Factor UK SQ'!E40*'2 Input data Summary SQ'!E40</f>
        <v>0</v>
      </c>
      <c r="F40" s="458">
        <f>'1 Conversion Factor UK SQ'!F40*'2 Input data Summary SQ'!F40</f>
        <v>0</v>
      </c>
      <c r="G40" s="458">
        <f>'1 Conversion Factor UK SQ'!G40*'2 Input data Summary SQ'!G40</f>
        <v>0</v>
      </c>
      <c r="H40" s="458">
        <f>'1 Conversion Factor UK SQ'!H40*'2 Input data Summary SQ'!H40</f>
        <v>0</v>
      </c>
      <c r="I40" s="458">
        <f>'1 Conversion Factor UK SQ'!H40*'2 Input data Summary SQ'!I40</f>
        <v>0</v>
      </c>
      <c r="J40" s="222"/>
      <c r="N40" s="188"/>
    </row>
    <row r="41" spans="1:14">
      <c r="A41" s="492"/>
      <c r="B41" s="167">
        <v>3</v>
      </c>
      <c r="D41" s="154" t="s">
        <v>340</v>
      </c>
      <c r="E41" s="458">
        <f>'1 Conversion Factor UK SQ'!E41*'2 Input data Summary SQ'!E41</f>
        <v>0</v>
      </c>
      <c r="F41" s="458">
        <f>'1 Conversion Factor UK SQ'!F41*'2 Input data Summary SQ'!F41</f>
        <v>0</v>
      </c>
      <c r="G41" s="458">
        <f>'1 Conversion Factor UK SQ'!G41*'2 Input data Summary SQ'!G41</f>
        <v>0</v>
      </c>
      <c r="H41" s="458">
        <f>'1 Conversion Factor UK SQ'!H41*'2 Input data Summary SQ'!H41</f>
        <v>0</v>
      </c>
      <c r="I41" s="458">
        <f>'1 Conversion Factor UK SQ'!H41*'2 Input data Summary SQ'!I41</f>
        <v>0</v>
      </c>
      <c r="J41" s="222"/>
      <c r="N41" s="188"/>
    </row>
    <row r="42" spans="1:14">
      <c r="A42" s="492"/>
      <c r="B42" s="167">
        <v>3</v>
      </c>
      <c r="D42" s="154" t="s">
        <v>341</v>
      </c>
      <c r="E42" s="458">
        <f>'1 Conversion Factor UK SQ'!E42*'2 Input data Summary SQ'!E42</f>
        <v>0</v>
      </c>
      <c r="F42" s="458">
        <f>'1 Conversion Factor UK SQ'!F42*'2 Input data Summary SQ'!F42</f>
        <v>0</v>
      </c>
      <c r="G42" s="458">
        <f>'1 Conversion Factor UK SQ'!G42*'2 Input data Summary SQ'!G42</f>
        <v>0</v>
      </c>
      <c r="H42" s="458">
        <f>'1 Conversion Factor UK SQ'!H42*'2 Input data Summary SQ'!H42</f>
        <v>0</v>
      </c>
      <c r="I42" s="458">
        <f>'1 Conversion Factor UK SQ'!H42*'2 Input data Summary SQ'!I42</f>
        <v>0</v>
      </c>
      <c r="J42" s="222"/>
      <c r="N42" s="188"/>
    </row>
    <row r="43" spans="1:14">
      <c r="A43" s="492"/>
      <c r="B43" s="167">
        <v>3</v>
      </c>
      <c r="D43" s="154" t="s">
        <v>342</v>
      </c>
      <c r="E43" s="458">
        <f>'1 Conversion Factor UK SQ'!E43*'2 Input data Summary SQ'!E43</f>
        <v>0</v>
      </c>
      <c r="F43" s="458">
        <f>'1 Conversion Factor UK SQ'!F43*'2 Input data Summary SQ'!F43</f>
        <v>0</v>
      </c>
      <c r="G43" s="458">
        <f>'1 Conversion Factor UK SQ'!G43*'2 Input data Summary SQ'!G43</f>
        <v>0</v>
      </c>
      <c r="H43" s="458">
        <f>'1 Conversion Factor UK SQ'!H43*'2 Input data Summary SQ'!H43</f>
        <v>0</v>
      </c>
      <c r="I43" s="458">
        <f>'1 Conversion Factor UK SQ'!H43*'2 Input data Summary SQ'!I43</f>
        <v>0</v>
      </c>
      <c r="J43" s="222"/>
      <c r="N43" s="188"/>
    </row>
    <row r="44" spans="1:14">
      <c r="A44" s="492"/>
      <c r="B44" s="167">
        <v>3</v>
      </c>
      <c r="D44" s="154" t="s">
        <v>343</v>
      </c>
      <c r="E44" s="458">
        <f>'1 Conversion Factor UK SQ'!E44*'2 Input data Summary SQ'!E44</f>
        <v>0</v>
      </c>
      <c r="F44" s="458">
        <f>'1 Conversion Factor UK SQ'!F44*'2 Input data Summary SQ'!F44</f>
        <v>0</v>
      </c>
      <c r="G44" s="458">
        <f>'1 Conversion Factor UK SQ'!G44*'2 Input data Summary SQ'!G44</f>
        <v>0</v>
      </c>
      <c r="H44" s="458">
        <f>'1 Conversion Factor UK SQ'!H44*'2 Input data Summary SQ'!H44</f>
        <v>0</v>
      </c>
      <c r="I44" s="458">
        <f>'1 Conversion Factor UK SQ'!H44*'2 Input data Summary SQ'!I44</f>
        <v>0</v>
      </c>
      <c r="J44" s="222"/>
      <c r="N44" s="188"/>
    </row>
    <row r="45" spans="1:14" ht="22.5" customHeight="1">
      <c r="A45" s="492"/>
      <c r="B45" s="167">
        <v>3</v>
      </c>
      <c r="D45" s="154" t="s">
        <v>344</v>
      </c>
      <c r="E45" s="458">
        <f>'1 Conversion Factor UK SQ'!E45*'2 Input data Summary SQ'!E45</f>
        <v>0</v>
      </c>
      <c r="F45" s="458">
        <f>'1 Conversion Factor UK SQ'!F45*'2 Input data Summary SQ'!F45</f>
        <v>0</v>
      </c>
      <c r="G45" s="458">
        <f>'1 Conversion Factor UK SQ'!G45*'2 Input data Summary SQ'!G45</f>
        <v>0</v>
      </c>
      <c r="H45" s="458">
        <f>'1 Conversion Factor UK SQ'!H45*'2 Input data Summary SQ'!H45</f>
        <v>0</v>
      </c>
      <c r="I45" s="458">
        <f>'1 Conversion Factor UK SQ'!H45*'2 Input data Summary SQ'!I45</f>
        <v>0</v>
      </c>
      <c r="J45" s="222"/>
      <c r="N45" s="188"/>
    </row>
    <row r="46" spans="1:14">
      <c r="A46" s="492"/>
      <c r="B46" s="167">
        <v>3</v>
      </c>
      <c r="D46" s="154" t="s">
        <v>345</v>
      </c>
      <c r="E46" s="458">
        <f>'1 Conversion Factor UK SQ'!E46*'2 Input data Summary SQ'!E46</f>
        <v>0</v>
      </c>
      <c r="F46" s="458">
        <f>'1 Conversion Factor UK SQ'!F46*'2 Input data Summary SQ'!F46</f>
        <v>0</v>
      </c>
      <c r="G46" s="458">
        <f>'1 Conversion Factor UK SQ'!G46*'2 Input data Summary SQ'!G46</f>
        <v>0</v>
      </c>
      <c r="H46" s="458">
        <f>'1 Conversion Factor UK SQ'!H46*'2 Input data Summary SQ'!H46</f>
        <v>0</v>
      </c>
      <c r="I46" s="458">
        <f>'1 Conversion Factor UK SQ'!H46*'2 Input data Summary SQ'!I46</f>
        <v>0</v>
      </c>
      <c r="J46" s="222"/>
      <c r="N46" s="188"/>
    </row>
    <row r="47" spans="1:14">
      <c r="A47" s="492"/>
      <c r="B47" s="167">
        <v>3</v>
      </c>
      <c r="D47" s="154" t="s">
        <v>346</v>
      </c>
      <c r="E47" s="458">
        <f>'1 Conversion Factor UK SQ'!E47*'2 Input data Summary SQ'!E47</f>
        <v>0</v>
      </c>
      <c r="F47" s="458">
        <f>'1 Conversion Factor UK SQ'!F47*'2 Input data Summary SQ'!F47</f>
        <v>0</v>
      </c>
      <c r="G47" s="458">
        <f>'1 Conversion Factor UK SQ'!G47*'2 Input data Summary SQ'!G47</f>
        <v>0</v>
      </c>
      <c r="H47" s="458">
        <f>'1 Conversion Factor UK SQ'!H47*'2 Input data Summary SQ'!H47</f>
        <v>0</v>
      </c>
      <c r="I47" s="458">
        <f>'1 Conversion Factor UK SQ'!H47*'2 Input data Summary SQ'!I47</f>
        <v>0</v>
      </c>
      <c r="J47" s="222"/>
      <c r="N47" s="188"/>
    </row>
    <row r="48" spans="1:14">
      <c r="A48" s="492"/>
      <c r="B48" s="167">
        <v>3</v>
      </c>
      <c r="D48" s="154" t="s">
        <v>347</v>
      </c>
      <c r="E48" s="458">
        <f>'1 Conversion Factor UK SQ'!E48*'2 Input data Summary SQ'!E48</f>
        <v>0</v>
      </c>
      <c r="F48" s="458">
        <f>'1 Conversion Factor UK SQ'!F48*'2 Input data Summary SQ'!F48</f>
        <v>0</v>
      </c>
      <c r="G48" s="458">
        <f>'1 Conversion Factor UK SQ'!G48*'2 Input data Summary SQ'!G48</f>
        <v>0</v>
      </c>
      <c r="H48" s="458">
        <f>'1 Conversion Factor UK SQ'!H48*'2 Input data Summary SQ'!H48</f>
        <v>0</v>
      </c>
      <c r="I48" s="458">
        <f>'1 Conversion Factor UK SQ'!H48*'2 Input data Summary SQ'!I48</f>
        <v>0</v>
      </c>
      <c r="J48" s="222"/>
      <c r="N48" s="188"/>
    </row>
    <row r="49" spans="1:17">
      <c r="A49" s="492"/>
      <c r="B49" s="167">
        <v>3</v>
      </c>
      <c r="D49" s="154" t="s">
        <v>348</v>
      </c>
      <c r="E49" s="458">
        <f>'1 Conversion Factor UK SQ'!E49*'2 Input data Summary SQ'!E49</f>
        <v>0</v>
      </c>
      <c r="F49" s="458">
        <f>'1 Conversion Factor UK SQ'!F49*'2 Input data Summary SQ'!F49</f>
        <v>0</v>
      </c>
      <c r="G49" s="458">
        <f>'1 Conversion Factor UK SQ'!G49*'2 Input data Summary SQ'!G49</f>
        <v>0</v>
      </c>
      <c r="H49" s="458">
        <f>'1 Conversion Factor UK SQ'!H49*'2 Input data Summary SQ'!H49</f>
        <v>0</v>
      </c>
      <c r="I49" s="458">
        <f>'1 Conversion Factor UK SQ'!H49*'2 Input data Summary SQ'!I49</f>
        <v>0</v>
      </c>
      <c r="J49" s="222"/>
      <c r="N49" s="188"/>
    </row>
    <row r="50" spans="1:17">
      <c r="A50" s="492"/>
      <c r="B50" s="167">
        <v>3</v>
      </c>
      <c r="D50" s="154" t="s">
        <v>349</v>
      </c>
      <c r="E50" s="458">
        <f>'1 Conversion Factor UK SQ'!E50*'2 Input data Summary SQ'!E50</f>
        <v>0</v>
      </c>
      <c r="F50" s="458">
        <f>'1 Conversion Factor UK SQ'!F50*'2 Input data Summary SQ'!F50</f>
        <v>0</v>
      </c>
      <c r="G50" s="458">
        <f>'1 Conversion Factor UK SQ'!G50*'2 Input data Summary SQ'!G50</f>
        <v>0</v>
      </c>
      <c r="H50" s="458">
        <f>'1 Conversion Factor UK SQ'!H50*'2 Input data Summary SQ'!H50</f>
        <v>0</v>
      </c>
      <c r="I50" s="458">
        <f>'1 Conversion Factor UK SQ'!H50*'2 Input data Summary SQ'!I50</f>
        <v>0</v>
      </c>
      <c r="J50" s="222"/>
      <c r="N50" s="188"/>
    </row>
    <row r="51" spans="1:17">
      <c r="A51" s="492"/>
      <c r="B51" s="167">
        <v>3</v>
      </c>
      <c r="D51" s="154" t="s">
        <v>350</v>
      </c>
      <c r="E51" s="458">
        <f>'1 Conversion Factor UK SQ'!E51*'2 Input data Summary SQ'!E51</f>
        <v>0</v>
      </c>
      <c r="F51" s="458">
        <f>'1 Conversion Factor UK SQ'!F51*'2 Input data Summary SQ'!F51</f>
        <v>0</v>
      </c>
      <c r="G51" s="458">
        <f>'1 Conversion Factor UK SQ'!G51*'2 Input data Summary SQ'!G51</f>
        <v>0</v>
      </c>
      <c r="H51" s="458">
        <f>'1 Conversion Factor UK SQ'!H51*'2 Input data Summary SQ'!H51</f>
        <v>0</v>
      </c>
      <c r="I51" s="458">
        <f>'1 Conversion Factor UK SQ'!H51*'2 Input data Summary SQ'!I51</f>
        <v>0</v>
      </c>
      <c r="J51" s="222"/>
      <c r="N51" s="188"/>
    </row>
    <row r="52" spans="1:17">
      <c r="A52" s="492"/>
      <c r="B52" s="167">
        <v>3</v>
      </c>
      <c r="D52" s="154" t="s">
        <v>351</v>
      </c>
      <c r="E52" s="458">
        <f>'1 Conversion Factor UK SQ'!E52*'2 Input data Summary SQ'!E52</f>
        <v>0</v>
      </c>
      <c r="F52" s="458">
        <f>'1 Conversion Factor UK SQ'!F52*'2 Input data Summary SQ'!F52</f>
        <v>0</v>
      </c>
      <c r="G52" s="458">
        <f>'1 Conversion Factor UK SQ'!G52*'2 Input data Summary SQ'!G52</f>
        <v>0</v>
      </c>
      <c r="H52" s="458">
        <f>'1 Conversion Factor UK SQ'!H52*'2 Input data Summary SQ'!H52</f>
        <v>0</v>
      </c>
      <c r="I52" s="458">
        <f>'1 Conversion Factor UK SQ'!H52*'2 Input data Summary SQ'!I52</f>
        <v>0</v>
      </c>
      <c r="J52" s="222"/>
      <c r="N52" s="188"/>
    </row>
    <row r="53" spans="1:17">
      <c r="A53" s="492"/>
      <c r="B53" s="167">
        <v>3</v>
      </c>
      <c r="D53" s="154" t="s">
        <v>352</v>
      </c>
      <c r="E53" s="458">
        <f>'1 Conversion Factor UK SQ'!E53*'2 Input data Summary SQ'!E53</f>
        <v>0</v>
      </c>
      <c r="F53" s="458">
        <f>'1 Conversion Factor UK SQ'!F53*'2 Input data Summary SQ'!F53</f>
        <v>0</v>
      </c>
      <c r="G53" s="458">
        <f>'1 Conversion Factor UK SQ'!G53*'2 Input data Summary SQ'!G53</f>
        <v>0</v>
      </c>
      <c r="H53" s="458">
        <f>'1 Conversion Factor UK SQ'!H53*'2 Input data Summary SQ'!H53</f>
        <v>0</v>
      </c>
      <c r="I53" s="458">
        <f>'1 Conversion Factor UK SQ'!H53*'2 Input data Summary SQ'!I53</f>
        <v>0</v>
      </c>
      <c r="J53" s="222"/>
      <c r="N53" s="188"/>
      <c r="O53" s="187"/>
      <c r="P53" s="187"/>
      <c r="Q53" s="187"/>
    </row>
    <row r="54" spans="1:17">
      <c r="A54" s="492"/>
      <c r="B54" s="167">
        <v>3</v>
      </c>
      <c r="D54" s="154" t="s">
        <v>353</v>
      </c>
      <c r="E54" s="458">
        <f>'1 Conversion Factor UK SQ'!E54*'2 Input data Summary SQ'!E54</f>
        <v>0</v>
      </c>
      <c r="F54" s="458">
        <f>'1 Conversion Factor UK SQ'!F54*'2 Input data Summary SQ'!F54</f>
        <v>0</v>
      </c>
      <c r="G54" s="458">
        <f>'1 Conversion Factor UK SQ'!G54*'2 Input data Summary SQ'!G54</f>
        <v>0</v>
      </c>
      <c r="H54" s="458">
        <f>'1 Conversion Factor UK SQ'!H54*'2 Input data Summary SQ'!H54</f>
        <v>0</v>
      </c>
      <c r="I54" s="458">
        <f>'1 Conversion Factor UK SQ'!H54*'2 Input data Summary SQ'!I54</f>
        <v>0</v>
      </c>
      <c r="J54" s="222"/>
      <c r="N54" s="188"/>
      <c r="P54" s="187"/>
    </row>
    <row r="55" spans="1:17">
      <c r="A55" s="492"/>
      <c r="B55" s="167">
        <v>3</v>
      </c>
      <c r="D55" s="154" t="s">
        <v>354</v>
      </c>
      <c r="E55" s="458">
        <f>'1 Conversion Factor UK SQ'!E55*'2 Input data Summary SQ'!E55</f>
        <v>0</v>
      </c>
      <c r="F55" s="458">
        <f>'1 Conversion Factor UK SQ'!F55*'2 Input data Summary SQ'!F55</f>
        <v>0</v>
      </c>
      <c r="G55" s="458">
        <f>'1 Conversion Factor UK SQ'!G55*'2 Input data Summary SQ'!G55</f>
        <v>0</v>
      </c>
      <c r="H55" s="458">
        <f>'1 Conversion Factor UK SQ'!H55*'2 Input data Summary SQ'!H55</f>
        <v>0</v>
      </c>
      <c r="I55" s="458">
        <f>'1 Conversion Factor UK SQ'!H55*'2 Input data Summary SQ'!I55</f>
        <v>0</v>
      </c>
      <c r="J55" s="222"/>
      <c r="N55" s="188"/>
      <c r="P55" s="187"/>
    </row>
    <row r="56" spans="1:17" ht="18" thickBot="1">
      <c r="A56" s="493"/>
      <c r="B56" s="171">
        <v>3</v>
      </c>
      <c r="C56" s="189"/>
      <c r="D56" s="232" t="s">
        <v>355</v>
      </c>
      <c r="E56" s="436">
        <f>'1 Conversion Factor UK SQ'!E56*'2 Input data Summary SQ'!E56</f>
        <v>0</v>
      </c>
      <c r="F56" s="436">
        <f>'1 Conversion Factor UK SQ'!F56*'2 Input data Summary SQ'!F56</f>
        <v>0</v>
      </c>
      <c r="G56" s="436">
        <f>'1 Conversion Factor UK SQ'!G56*'2 Input data Summary SQ'!G56</f>
        <v>0</v>
      </c>
      <c r="H56" s="436">
        <f>'1 Conversion Factor UK SQ'!H56*'2 Input data Summary SQ'!H56</f>
        <v>0</v>
      </c>
      <c r="I56" s="436">
        <f>'1 Conversion Factor UK SQ'!H56*'2 Input data Summary SQ'!I56</f>
        <v>0</v>
      </c>
      <c r="J56" s="224"/>
      <c r="N56" s="188"/>
      <c r="P56" s="187"/>
    </row>
    <row r="57" spans="1:17">
      <c r="A57" s="491" t="s">
        <v>839</v>
      </c>
      <c r="B57" s="162">
        <v>3</v>
      </c>
      <c r="C57" s="186"/>
      <c r="D57" s="231" t="s">
        <v>357</v>
      </c>
      <c r="E57" s="435">
        <f>'1 Conversion Factor UK SQ'!E57*'2 Input data Summary SQ'!E57</f>
        <v>0</v>
      </c>
      <c r="F57" s="435">
        <f>'1 Conversion Factor UK SQ'!F57*'2 Input data Summary SQ'!F57</f>
        <v>0</v>
      </c>
      <c r="G57" s="435">
        <f>'1 Conversion Factor UK SQ'!G57*'2 Input data Summary SQ'!G57</f>
        <v>0</v>
      </c>
      <c r="H57" s="435">
        <f>'1 Conversion Factor UK SQ'!H57*'2 Input data Summary SQ'!H57</f>
        <v>0</v>
      </c>
      <c r="I57" s="435">
        <f>'1 Conversion Factor UK SQ'!H57*'2 Input data Summary SQ'!I57</f>
        <v>0</v>
      </c>
      <c r="J57" s="220"/>
      <c r="N57" s="188"/>
      <c r="P57" s="187"/>
    </row>
    <row r="58" spans="1:17">
      <c r="A58" s="492"/>
      <c r="B58" s="167">
        <v>3</v>
      </c>
      <c r="D58" s="154" t="s">
        <v>358</v>
      </c>
      <c r="E58" s="458">
        <f>'1 Conversion Factor UK SQ'!E58*'2 Input data Summary SQ'!E58</f>
        <v>0</v>
      </c>
      <c r="F58" s="458">
        <f>'1 Conversion Factor UK SQ'!F58*'2 Input data Summary SQ'!F58</f>
        <v>0</v>
      </c>
      <c r="G58" s="458">
        <f>'1 Conversion Factor UK SQ'!G58*'2 Input data Summary SQ'!G58</f>
        <v>0</v>
      </c>
      <c r="H58" s="458">
        <f>'1 Conversion Factor UK SQ'!H58*'2 Input data Summary SQ'!H58</f>
        <v>0</v>
      </c>
      <c r="I58" s="458">
        <f>'1 Conversion Factor UK SQ'!H58*'2 Input data Summary SQ'!I58</f>
        <v>0</v>
      </c>
      <c r="J58" s="222"/>
      <c r="N58" s="188"/>
      <c r="P58" s="187"/>
    </row>
    <row r="59" spans="1:17">
      <c r="A59" s="492"/>
      <c r="B59" s="167">
        <v>3</v>
      </c>
      <c r="D59" s="154" t="s">
        <v>359</v>
      </c>
      <c r="E59" s="458">
        <f>'1 Conversion Factor UK SQ'!E59*'2 Input data Summary SQ'!E59</f>
        <v>0</v>
      </c>
      <c r="F59" s="458">
        <f>'1 Conversion Factor UK SQ'!F59*'2 Input data Summary SQ'!F59</f>
        <v>0</v>
      </c>
      <c r="G59" s="458">
        <f>'1 Conversion Factor UK SQ'!G59*'2 Input data Summary SQ'!G59</f>
        <v>0</v>
      </c>
      <c r="H59" s="458">
        <f>'1 Conversion Factor UK SQ'!H59*'2 Input data Summary SQ'!H59</f>
        <v>0</v>
      </c>
      <c r="I59" s="458">
        <f>'1 Conversion Factor UK SQ'!H59*'2 Input data Summary SQ'!I59</f>
        <v>0</v>
      </c>
      <c r="J59" s="222"/>
      <c r="N59" s="188"/>
      <c r="P59" s="187"/>
    </row>
    <row r="60" spans="1:17">
      <c r="A60" s="492"/>
      <c r="B60" s="167">
        <v>3</v>
      </c>
      <c r="D60" s="154" t="s">
        <v>360</v>
      </c>
      <c r="E60" s="458">
        <f>'1 Conversion Factor UK SQ'!E60*'2 Input data Summary SQ'!E60</f>
        <v>0</v>
      </c>
      <c r="F60" s="458">
        <f>'1 Conversion Factor UK SQ'!F60*'2 Input data Summary SQ'!F60</f>
        <v>0</v>
      </c>
      <c r="G60" s="458">
        <f>'1 Conversion Factor UK SQ'!G60*'2 Input data Summary SQ'!G60</f>
        <v>0</v>
      </c>
      <c r="H60" s="458">
        <f>'1 Conversion Factor UK SQ'!H60*'2 Input data Summary SQ'!H60</f>
        <v>0</v>
      </c>
      <c r="I60" s="458">
        <f>'1 Conversion Factor UK SQ'!H60*'2 Input data Summary SQ'!I60</f>
        <v>0</v>
      </c>
      <c r="J60" s="222"/>
      <c r="N60" s="188"/>
      <c r="P60" s="187"/>
    </row>
    <row r="61" spans="1:17">
      <c r="A61" s="492"/>
      <c r="B61" s="167">
        <v>3</v>
      </c>
      <c r="D61" s="154" t="s">
        <v>361</v>
      </c>
      <c r="E61" s="458">
        <f>'1 Conversion Factor UK SQ'!E61*'2 Input data Summary SQ'!E61</f>
        <v>0</v>
      </c>
      <c r="F61" s="458">
        <f>'1 Conversion Factor UK SQ'!F61*'2 Input data Summary SQ'!F61</f>
        <v>0</v>
      </c>
      <c r="G61" s="458">
        <f>'1 Conversion Factor UK SQ'!G61*'2 Input data Summary SQ'!G61</f>
        <v>0</v>
      </c>
      <c r="H61" s="458">
        <f>'1 Conversion Factor UK SQ'!H61*'2 Input data Summary SQ'!H61</f>
        <v>0</v>
      </c>
      <c r="I61" s="458">
        <f>'1 Conversion Factor UK SQ'!H61*'2 Input data Summary SQ'!I61</f>
        <v>0</v>
      </c>
      <c r="J61" s="222"/>
      <c r="N61" s="188"/>
      <c r="P61" s="187"/>
    </row>
    <row r="62" spans="1:17">
      <c r="A62" s="492"/>
      <c r="B62" s="167">
        <v>3</v>
      </c>
      <c r="D62" s="154" t="s">
        <v>362</v>
      </c>
      <c r="E62" s="458">
        <f>'1 Conversion Factor UK SQ'!E62*'2 Input data Summary SQ'!E62</f>
        <v>0</v>
      </c>
      <c r="F62" s="458">
        <f>'1 Conversion Factor UK SQ'!F62*'2 Input data Summary SQ'!F62</f>
        <v>0</v>
      </c>
      <c r="G62" s="458">
        <f>'1 Conversion Factor UK SQ'!G62*'2 Input data Summary SQ'!G62</f>
        <v>0</v>
      </c>
      <c r="H62" s="458">
        <f>'1 Conversion Factor UK SQ'!H62*'2 Input data Summary SQ'!H62</f>
        <v>0</v>
      </c>
      <c r="I62" s="458">
        <f>'1 Conversion Factor UK SQ'!H62*'2 Input data Summary SQ'!I62</f>
        <v>0</v>
      </c>
      <c r="J62" s="222"/>
      <c r="N62" s="188"/>
      <c r="P62" s="187"/>
    </row>
    <row r="63" spans="1:17">
      <c r="A63" s="492"/>
      <c r="B63" s="167">
        <v>3</v>
      </c>
      <c r="D63" s="154" t="s">
        <v>363</v>
      </c>
      <c r="E63" s="458">
        <f>'1 Conversion Factor UK SQ'!E63*'2 Input data Summary SQ'!E63</f>
        <v>0</v>
      </c>
      <c r="F63" s="458">
        <f>'1 Conversion Factor UK SQ'!F63*'2 Input data Summary SQ'!F63</f>
        <v>0</v>
      </c>
      <c r="G63" s="458">
        <f>'1 Conversion Factor UK SQ'!G63*'2 Input data Summary SQ'!G63</f>
        <v>0</v>
      </c>
      <c r="H63" s="458">
        <f>'1 Conversion Factor UK SQ'!H63*'2 Input data Summary SQ'!H63</f>
        <v>0</v>
      </c>
      <c r="I63" s="458">
        <f>'1 Conversion Factor UK SQ'!H63*'2 Input data Summary SQ'!I63</f>
        <v>0</v>
      </c>
      <c r="J63" s="222"/>
      <c r="N63" s="188"/>
      <c r="P63" s="187"/>
    </row>
    <row r="64" spans="1:17">
      <c r="A64" s="492"/>
      <c r="B64" s="167">
        <v>3</v>
      </c>
      <c r="D64" s="154" t="s">
        <v>364</v>
      </c>
      <c r="E64" s="458">
        <f>'1 Conversion Factor UK SQ'!E64*'2 Input data Summary SQ'!E64</f>
        <v>0</v>
      </c>
      <c r="F64" s="458">
        <f>'1 Conversion Factor UK SQ'!F64*'2 Input data Summary SQ'!F64</f>
        <v>0</v>
      </c>
      <c r="G64" s="458">
        <f>'1 Conversion Factor UK SQ'!G64*'2 Input data Summary SQ'!G64</f>
        <v>0</v>
      </c>
      <c r="H64" s="458">
        <f>'1 Conversion Factor UK SQ'!H64*'2 Input data Summary SQ'!H64</f>
        <v>0</v>
      </c>
      <c r="I64" s="458">
        <f>'1 Conversion Factor UK SQ'!H64*'2 Input data Summary SQ'!I64</f>
        <v>0</v>
      </c>
      <c r="J64" s="222"/>
      <c r="N64" s="188"/>
      <c r="P64" s="187"/>
    </row>
    <row r="65" spans="1:16">
      <c r="A65" s="492"/>
      <c r="B65" s="167">
        <v>3</v>
      </c>
      <c r="D65" s="154" t="s">
        <v>365</v>
      </c>
      <c r="E65" s="458">
        <f>'1 Conversion Factor UK SQ'!E65*'2 Input data Summary SQ'!E65</f>
        <v>0</v>
      </c>
      <c r="F65" s="458">
        <f>'1 Conversion Factor UK SQ'!F65*'2 Input data Summary SQ'!F65</f>
        <v>0</v>
      </c>
      <c r="G65" s="458">
        <f>'1 Conversion Factor UK SQ'!G65*'2 Input data Summary SQ'!G65</f>
        <v>0</v>
      </c>
      <c r="H65" s="458">
        <f>'1 Conversion Factor UK SQ'!H65*'2 Input data Summary SQ'!H65</f>
        <v>0</v>
      </c>
      <c r="I65" s="458">
        <f>'1 Conversion Factor UK SQ'!H65*'2 Input data Summary SQ'!I65</f>
        <v>0</v>
      </c>
      <c r="J65" s="222"/>
      <c r="N65" s="188"/>
      <c r="P65" s="187"/>
    </row>
    <row r="66" spans="1:16">
      <c r="A66" s="492"/>
      <c r="B66" s="167">
        <v>3</v>
      </c>
      <c r="D66" s="154" t="s">
        <v>366</v>
      </c>
      <c r="E66" s="458">
        <f>'1 Conversion Factor UK SQ'!E66*'2 Input data Summary SQ'!E66</f>
        <v>0</v>
      </c>
      <c r="F66" s="458">
        <f>'1 Conversion Factor UK SQ'!F66*'2 Input data Summary SQ'!F66</f>
        <v>0</v>
      </c>
      <c r="G66" s="458">
        <f>'1 Conversion Factor UK SQ'!G66*'2 Input data Summary SQ'!G66</f>
        <v>0</v>
      </c>
      <c r="H66" s="458">
        <f>'1 Conversion Factor UK SQ'!H66*'2 Input data Summary SQ'!H66</f>
        <v>0</v>
      </c>
      <c r="I66" s="458">
        <f>'1 Conversion Factor UK SQ'!H66*'2 Input data Summary SQ'!I66</f>
        <v>0</v>
      </c>
      <c r="J66" s="222"/>
      <c r="N66" s="188"/>
      <c r="P66" s="187"/>
    </row>
    <row r="67" spans="1:16">
      <c r="A67" s="492"/>
      <c r="B67" s="167">
        <v>3</v>
      </c>
      <c r="D67" s="154" t="s">
        <v>367</v>
      </c>
      <c r="E67" s="458">
        <f>'1 Conversion Factor UK SQ'!E67*'2 Input data Summary SQ'!E67</f>
        <v>0</v>
      </c>
      <c r="F67" s="458">
        <f>'1 Conversion Factor UK SQ'!F67*'2 Input data Summary SQ'!F67</f>
        <v>0</v>
      </c>
      <c r="G67" s="458">
        <f>'1 Conversion Factor UK SQ'!G67*'2 Input data Summary SQ'!G67</f>
        <v>0</v>
      </c>
      <c r="H67" s="458">
        <f>'1 Conversion Factor UK SQ'!H67*'2 Input data Summary SQ'!H67</f>
        <v>0</v>
      </c>
      <c r="I67" s="458">
        <f>'1 Conversion Factor UK SQ'!H67*'2 Input data Summary SQ'!I67</f>
        <v>0</v>
      </c>
      <c r="J67" s="222"/>
      <c r="N67" s="188"/>
      <c r="P67" s="187"/>
    </row>
    <row r="68" spans="1:16">
      <c r="A68" s="492"/>
      <c r="B68" s="167">
        <v>3</v>
      </c>
      <c r="D68" s="154" t="s">
        <v>368</v>
      </c>
      <c r="E68" s="458">
        <f>'1 Conversion Factor UK SQ'!E68*'2 Input data Summary SQ'!E68</f>
        <v>0</v>
      </c>
      <c r="F68" s="458">
        <f>'1 Conversion Factor UK SQ'!F68*'2 Input data Summary SQ'!F68</f>
        <v>0</v>
      </c>
      <c r="G68" s="458">
        <f>'1 Conversion Factor UK SQ'!G68*'2 Input data Summary SQ'!G68</f>
        <v>0</v>
      </c>
      <c r="H68" s="458">
        <f>'1 Conversion Factor UK SQ'!H68*'2 Input data Summary SQ'!H68</f>
        <v>0</v>
      </c>
      <c r="I68" s="458">
        <f>'1 Conversion Factor UK SQ'!H68*'2 Input data Summary SQ'!I68</f>
        <v>0</v>
      </c>
      <c r="J68" s="222"/>
      <c r="N68" s="188"/>
      <c r="P68" s="187"/>
    </row>
    <row r="69" spans="1:16">
      <c r="A69" s="492"/>
      <c r="B69" s="167">
        <v>3</v>
      </c>
      <c r="D69" s="154" t="s">
        <v>369</v>
      </c>
      <c r="E69" s="458">
        <f>'1 Conversion Factor UK SQ'!E69*'2 Input data Summary SQ'!E69</f>
        <v>0</v>
      </c>
      <c r="F69" s="458">
        <f>'1 Conversion Factor UK SQ'!F69*'2 Input data Summary SQ'!F69</f>
        <v>0</v>
      </c>
      <c r="G69" s="458">
        <f>'1 Conversion Factor UK SQ'!G69*'2 Input data Summary SQ'!G69</f>
        <v>0</v>
      </c>
      <c r="H69" s="458">
        <f>'1 Conversion Factor UK SQ'!H69*'2 Input data Summary SQ'!H69</f>
        <v>0</v>
      </c>
      <c r="I69" s="458">
        <f>'1 Conversion Factor UK SQ'!H69*'2 Input data Summary SQ'!I69</f>
        <v>0</v>
      </c>
      <c r="J69" s="222"/>
      <c r="N69" s="188"/>
      <c r="P69" s="187"/>
    </row>
    <row r="70" spans="1:16" ht="18" thickBot="1">
      <c r="A70" s="493"/>
      <c r="B70" s="171">
        <v>3</v>
      </c>
      <c r="C70" s="189"/>
      <c r="D70" s="232" t="s">
        <v>370</v>
      </c>
      <c r="E70" s="436">
        <f>'1 Conversion Factor UK SQ'!E70*'2 Input data Summary SQ'!E70</f>
        <v>0</v>
      </c>
      <c r="F70" s="436">
        <f>'1 Conversion Factor UK SQ'!F70*'2 Input data Summary SQ'!F70</f>
        <v>0</v>
      </c>
      <c r="G70" s="436">
        <f>'1 Conversion Factor UK SQ'!G70*'2 Input data Summary SQ'!G70</f>
        <v>0</v>
      </c>
      <c r="H70" s="436">
        <f>'1 Conversion Factor UK SQ'!H70*'2 Input data Summary SQ'!H70</f>
        <v>0</v>
      </c>
      <c r="I70" s="436">
        <f>'1 Conversion Factor UK SQ'!H70*'2 Input data Summary SQ'!I70</f>
        <v>0</v>
      </c>
      <c r="J70" s="224"/>
      <c r="N70" s="188"/>
      <c r="P70" s="187"/>
    </row>
    <row r="71" spans="1:16">
      <c r="A71" s="491" t="s">
        <v>919</v>
      </c>
      <c r="B71" s="162">
        <v>3</v>
      </c>
      <c r="C71" s="186"/>
      <c r="D71" s="231" t="s">
        <v>316</v>
      </c>
      <c r="E71" s="435">
        <f>'1 Conversion Factor UK SQ'!E71*'2 Input data Summary SQ'!E71</f>
        <v>0</v>
      </c>
      <c r="F71" s="435">
        <f>'1 Conversion Factor UK SQ'!F71*'2 Input data Summary SQ'!F71</f>
        <v>0</v>
      </c>
      <c r="G71" s="435">
        <f>'1 Conversion Factor UK SQ'!G71*'2 Input data Summary SQ'!G71</f>
        <v>0</v>
      </c>
      <c r="H71" s="435">
        <f>'1 Conversion Factor UK SQ'!H71*'2 Input data Summary SQ'!H71</f>
        <v>0</v>
      </c>
      <c r="I71" s="435">
        <f>'1 Conversion Factor UK SQ'!H71*'2 Input data Summary SQ'!I71</f>
        <v>0</v>
      </c>
      <c r="J71" s="220"/>
      <c r="N71" s="188"/>
    </row>
    <row r="72" spans="1:16">
      <c r="A72" s="492"/>
      <c r="B72" s="167">
        <v>3</v>
      </c>
      <c r="D72" s="154" t="s">
        <v>317</v>
      </c>
      <c r="E72" s="458">
        <f>'1 Conversion Factor UK SQ'!E72*'2 Input data Summary SQ'!E72</f>
        <v>0</v>
      </c>
      <c r="F72" s="458">
        <f>'1 Conversion Factor UK SQ'!F72*'2 Input data Summary SQ'!F72</f>
        <v>0</v>
      </c>
      <c r="G72" s="458">
        <f>'1 Conversion Factor UK SQ'!G72*'2 Input data Summary SQ'!G72</f>
        <v>0</v>
      </c>
      <c r="H72" s="458">
        <f>'1 Conversion Factor UK SQ'!H72*'2 Input data Summary SQ'!H72</f>
        <v>0</v>
      </c>
      <c r="I72" s="458">
        <f>'1 Conversion Factor UK SQ'!H72*'2 Input data Summary SQ'!I72</f>
        <v>0</v>
      </c>
      <c r="J72" s="222"/>
      <c r="N72" s="188"/>
    </row>
    <row r="73" spans="1:16">
      <c r="A73" s="492"/>
      <c r="B73" s="167">
        <v>3</v>
      </c>
      <c r="D73" s="154" t="s">
        <v>318</v>
      </c>
      <c r="E73" s="458">
        <f>'1 Conversion Factor UK SQ'!E73*'2 Input data Summary SQ'!E73</f>
        <v>0</v>
      </c>
      <c r="F73" s="458">
        <f>'1 Conversion Factor UK SQ'!F73*'2 Input data Summary SQ'!F73</f>
        <v>0</v>
      </c>
      <c r="G73" s="458">
        <f>'1 Conversion Factor UK SQ'!G73*'2 Input data Summary SQ'!G73</f>
        <v>0</v>
      </c>
      <c r="H73" s="458">
        <f>'1 Conversion Factor UK SQ'!H73*'2 Input data Summary SQ'!H73</f>
        <v>0</v>
      </c>
      <c r="I73" s="458">
        <f>'1 Conversion Factor UK SQ'!H73*'2 Input data Summary SQ'!I73</f>
        <v>0</v>
      </c>
      <c r="J73" s="222"/>
      <c r="N73" s="188"/>
    </row>
    <row r="74" spans="1:16">
      <c r="A74" s="492"/>
      <c r="B74" s="167">
        <v>3</v>
      </c>
      <c r="D74" s="154" t="s">
        <v>319</v>
      </c>
      <c r="E74" s="458">
        <f>'1 Conversion Factor UK SQ'!E74*'2 Input data Summary SQ'!E74</f>
        <v>0</v>
      </c>
      <c r="F74" s="458">
        <f>'1 Conversion Factor UK SQ'!F74*'2 Input data Summary SQ'!F74</f>
        <v>0</v>
      </c>
      <c r="G74" s="458">
        <f>'1 Conversion Factor UK SQ'!G74*'2 Input data Summary SQ'!G74</f>
        <v>0</v>
      </c>
      <c r="H74" s="458">
        <f>'1 Conversion Factor UK SQ'!H74*'2 Input data Summary SQ'!H74</f>
        <v>0</v>
      </c>
      <c r="I74" s="458">
        <f>'1 Conversion Factor UK SQ'!H74*'2 Input data Summary SQ'!I74</f>
        <v>0</v>
      </c>
      <c r="J74" s="222"/>
      <c r="N74" s="188"/>
    </row>
    <row r="75" spans="1:16">
      <c r="A75" s="492"/>
      <c r="B75" s="167">
        <v>3</v>
      </c>
      <c r="D75" s="154" t="s">
        <v>320</v>
      </c>
      <c r="E75" s="458">
        <f>'1 Conversion Factor UK SQ'!E75*'2 Input data Summary SQ'!E75</f>
        <v>0</v>
      </c>
      <c r="F75" s="458">
        <f>'1 Conversion Factor UK SQ'!F75*'2 Input data Summary SQ'!F75</f>
        <v>0</v>
      </c>
      <c r="G75" s="458">
        <f>'1 Conversion Factor UK SQ'!G75*'2 Input data Summary SQ'!G75</f>
        <v>0</v>
      </c>
      <c r="H75" s="458">
        <f>'1 Conversion Factor UK SQ'!H75*'2 Input data Summary SQ'!H75</f>
        <v>0</v>
      </c>
      <c r="I75" s="458">
        <f>'1 Conversion Factor UK SQ'!H75*'2 Input data Summary SQ'!I75</f>
        <v>0</v>
      </c>
      <c r="J75" s="222"/>
      <c r="N75" s="188"/>
    </row>
    <row r="76" spans="1:16">
      <c r="A76" s="492"/>
      <c r="B76" s="167">
        <v>3</v>
      </c>
      <c r="D76" s="154" t="s">
        <v>321</v>
      </c>
      <c r="E76" s="458">
        <f>'1 Conversion Factor UK SQ'!E76*'2 Input data Summary SQ'!E76</f>
        <v>0</v>
      </c>
      <c r="F76" s="458">
        <f>'1 Conversion Factor UK SQ'!F76*'2 Input data Summary SQ'!F76</f>
        <v>0</v>
      </c>
      <c r="G76" s="458">
        <f>'1 Conversion Factor UK SQ'!G76*'2 Input data Summary SQ'!G76</f>
        <v>0</v>
      </c>
      <c r="H76" s="458">
        <f>'1 Conversion Factor UK SQ'!H76*'2 Input data Summary SQ'!H76</f>
        <v>0</v>
      </c>
      <c r="I76" s="458">
        <f>'1 Conversion Factor UK SQ'!H76*'2 Input data Summary SQ'!I76</f>
        <v>0</v>
      </c>
      <c r="J76" s="222"/>
      <c r="N76" s="188"/>
    </row>
    <row r="77" spans="1:16">
      <c r="A77" s="492"/>
      <c r="B77" s="167">
        <v>3</v>
      </c>
      <c r="D77" s="154" t="s">
        <v>322</v>
      </c>
      <c r="E77" s="458">
        <f>'1 Conversion Factor UK SQ'!E77*'2 Input data Summary SQ'!E77</f>
        <v>0</v>
      </c>
      <c r="F77" s="458">
        <f>'1 Conversion Factor UK SQ'!F77*'2 Input data Summary SQ'!F77</f>
        <v>0</v>
      </c>
      <c r="G77" s="458">
        <f>'1 Conversion Factor UK SQ'!G77*'2 Input data Summary SQ'!G77</f>
        <v>0</v>
      </c>
      <c r="H77" s="458">
        <f>'1 Conversion Factor UK SQ'!H77*'2 Input data Summary SQ'!H77</f>
        <v>0</v>
      </c>
      <c r="I77" s="458">
        <f>'1 Conversion Factor UK SQ'!H77*'2 Input data Summary SQ'!I77</f>
        <v>0</v>
      </c>
      <c r="J77" s="222"/>
      <c r="N77" s="188"/>
    </row>
    <row r="78" spans="1:16">
      <c r="A78" s="492"/>
      <c r="B78" s="167">
        <v>3</v>
      </c>
      <c r="D78" s="154" t="s">
        <v>323</v>
      </c>
      <c r="E78" s="458">
        <f>'1 Conversion Factor UK SQ'!E78*'2 Input data Summary SQ'!E78</f>
        <v>0</v>
      </c>
      <c r="F78" s="458">
        <f>'1 Conversion Factor UK SQ'!F78*'2 Input data Summary SQ'!F78</f>
        <v>0</v>
      </c>
      <c r="G78" s="458">
        <f>'1 Conversion Factor UK SQ'!G78*'2 Input data Summary SQ'!G78</f>
        <v>0</v>
      </c>
      <c r="H78" s="458">
        <f>'1 Conversion Factor UK SQ'!H78*'2 Input data Summary SQ'!H78</f>
        <v>0</v>
      </c>
      <c r="I78" s="458">
        <f>'1 Conversion Factor UK SQ'!H78*'2 Input data Summary SQ'!I78</f>
        <v>0</v>
      </c>
      <c r="J78" s="222"/>
      <c r="N78" s="188"/>
    </row>
    <row r="79" spans="1:16">
      <c r="A79" s="492"/>
      <c r="B79" s="167">
        <v>3</v>
      </c>
      <c r="D79" s="154" t="s">
        <v>324</v>
      </c>
      <c r="E79" s="458">
        <f>'1 Conversion Factor UK SQ'!E79*'2 Input data Summary SQ'!E79</f>
        <v>0</v>
      </c>
      <c r="F79" s="458">
        <f>'1 Conversion Factor UK SQ'!F79*'2 Input data Summary SQ'!F79</f>
        <v>0</v>
      </c>
      <c r="G79" s="458">
        <f>'1 Conversion Factor UK SQ'!G79*'2 Input data Summary SQ'!G79</f>
        <v>0</v>
      </c>
      <c r="H79" s="458">
        <f>'1 Conversion Factor UK SQ'!H79*'2 Input data Summary SQ'!H79</f>
        <v>0</v>
      </c>
      <c r="I79" s="458">
        <f>'1 Conversion Factor UK SQ'!H79*'2 Input data Summary SQ'!I79</f>
        <v>0</v>
      </c>
      <c r="J79" s="222"/>
      <c r="N79" s="188"/>
    </row>
    <row r="80" spans="1:16">
      <c r="A80" s="492"/>
      <c r="B80" s="167">
        <v>3</v>
      </c>
      <c r="D80" s="154" t="s">
        <v>325</v>
      </c>
      <c r="E80" s="458">
        <f>'1 Conversion Factor UK SQ'!E80*'2 Input data Summary SQ'!E80</f>
        <v>0</v>
      </c>
      <c r="F80" s="458">
        <f>'1 Conversion Factor UK SQ'!F80*'2 Input data Summary SQ'!F80</f>
        <v>0</v>
      </c>
      <c r="G80" s="458">
        <f>'1 Conversion Factor UK SQ'!G80*'2 Input data Summary SQ'!G80</f>
        <v>0</v>
      </c>
      <c r="H80" s="458">
        <f>'1 Conversion Factor UK SQ'!H80*'2 Input data Summary SQ'!H80</f>
        <v>0</v>
      </c>
      <c r="I80" s="458">
        <f>'1 Conversion Factor UK SQ'!H80*'2 Input data Summary SQ'!I80</f>
        <v>0</v>
      </c>
      <c r="J80" s="222"/>
      <c r="N80" s="188"/>
    </row>
    <row r="81" spans="1:14">
      <c r="A81" s="492"/>
      <c r="B81" s="167">
        <v>3</v>
      </c>
      <c r="D81" s="154" t="s">
        <v>326</v>
      </c>
      <c r="E81" s="458">
        <f>'1 Conversion Factor UK SQ'!E81*'2 Input data Summary SQ'!E81</f>
        <v>0</v>
      </c>
      <c r="F81" s="458">
        <f>'1 Conversion Factor UK SQ'!F81*'2 Input data Summary SQ'!F81</f>
        <v>0</v>
      </c>
      <c r="G81" s="458">
        <f>'1 Conversion Factor UK SQ'!G81*'2 Input data Summary SQ'!G81</f>
        <v>0</v>
      </c>
      <c r="H81" s="458">
        <f>'1 Conversion Factor UK SQ'!H81*'2 Input data Summary SQ'!H81</f>
        <v>0</v>
      </c>
      <c r="I81" s="458">
        <f>'1 Conversion Factor UK SQ'!H81*'2 Input data Summary SQ'!I81</f>
        <v>0</v>
      </c>
      <c r="J81" s="222"/>
      <c r="N81" s="188"/>
    </row>
    <row r="82" spans="1:14">
      <c r="A82" s="492"/>
      <c r="B82" s="167">
        <v>3</v>
      </c>
      <c r="D82" s="154" t="s">
        <v>327</v>
      </c>
      <c r="E82" s="458">
        <f>'1 Conversion Factor UK SQ'!E82*'2 Input data Summary SQ'!E82</f>
        <v>0</v>
      </c>
      <c r="F82" s="458">
        <f>'1 Conversion Factor UK SQ'!F82*'2 Input data Summary SQ'!F82</f>
        <v>0</v>
      </c>
      <c r="G82" s="458">
        <f>'1 Conversion Factor UK SQ'!G82*'2 Input data Summary SQ'!G82</f>
        <v>0</v>
      </c>
      <c r="H82" s="458">
        <f>'1 Conversion Factor UK SQ'!H82*'2 Input data Summary SQ'!H82</f>
        <v>0</v>
      </c>
      <c r="I82" s="458">
        <f>'1 Conversion Factor UK SQ'!H82*'2 Input data Summary SQ'!I82</f>
        <v>0</v>
      </c>
      <c r="J82" s="222"/>
      <c r="N82" s="188"/>
    </row>
    <row r="83" spans="1:14">
      <c r="A83" s="492"/>
      <c r="B83" s="167">
        <v>3</v>
      </c>
      <c r="D83" s="154" t="s">
        <v>328</v>
      </c>
      <c r="E83" s="458">
        <f>'1 Conversion Factor UK SQ'!E83*'2 Input data Summary SQ'!E83</f>
        <v>0</v>
      </c>
      <c r="F83" s="458">
        <f>'1 Conversion Factor UK SQ'!F83*'2 Input data Summary SQ'!F83</f>
        <v>0</v>
      </c>
      <c r="G83" s="458">
        <f>'1 Conversion Factor UK SQ'!G83*'2 Input data Summary SQ'!G83</f>
        <v>0</v>
      </c>
      <c r="H83" s="458">
        <f>'1 Conversion Factor UK SQ'!H83*'2 Input data Summary SQ'!H83</f>
        <v>0</v>
      </c>
      <c r="I83" s="458">
        <f>'1 Conversion Factor UK SQ'!H83*'2 Input data Summary SQ'!I83</f>
        <v>0</v>
      </c>
      <c r="J83" s="222"/>
      <c r="N83" s="188"/>
    </row>
    <row r="84" spans="1:14">
      <c r="A84" s="492"/>
      <c r="B84" s="167">
        <v>3</v>
      </c>
      <c r="D84" s="154" t="s">
        <v>329</v>
      </c>
      <c r="E84" s="458">
        <f>'1 Conversion Factor UK SQ'!E84*'2 Input data Summary SQ'!E84</f>
        <v>0</v>
      </c>
      <c r="F84" s="458">
        <f>'1 Conversion Factor UK SQ'!F84*'2 Input data Summary SQ'!F84</f>
        <v>0</v>
      </c>
      <c r="G84" s="458">
        <f>'1 Conversion Factor UK SQ'!G84*'2 Input data Summary SQ'!G84</f>
        <v>0</v>
      </c>
      <c r="H84" s="458">
        <f>'1 Conversion Factor UK SQ'!H84*'2 Input data Summary SQ'!H84</f>
        <v>0</v>
      </c>
      <c r="I84" s="458">
        <f>'1 Conversion Factor UK SQ'!H84*'2 Input data Summary SQ'!I84</f>
        <v>0</v>
      </c>
      <c r="J84" s="222"/>
      <c r="N84" s="188"/>
    </row>
    <row r="85" spans="1:14">
      <c r="A85" s="492"/>
      <c r="B85" s="167">
        <v>3</v>
      </c>
      <c r="D85" s="154" t="s">
        <v>330</v>
      </c>
      <c r="E85" s="458">
        <f>'1 Conversion Factor UK SQ'!E85*'2 Input data Summary SQ'!E85</f>
        <v>0</v>
      </c>
      <c r="F85" s="458">
        <f>'1 Conversion Factor UK SQ'!F85*'2 Input data Summary SQ'!F85</f>
        <v>0</v>
      </c>
      <c r="G85" s="458">
        <f>'1 Conversion Factor UK SQ'!G85*'2 Input data Summary SQ'!G85</f>
        <v>0</v>
      </c>
      <c r="H85" s="458">
        <f>'1 Conversion Factor UK SQ'!H85*'2 Input data Summary SQ'!H85</f>
        <v>0</v>
      </c>
      <c r="I85" s="458">
        <f>'1 Conversion Factor UK SQ'!H85*'2 Input data Summary SQ'!I85</f>
        <v>0</v>
      </c>
      <c r="J85" s="222"/>
      <c r="N85" s="188"/>
    </row>
    <row r="86" spans="1:14">
      <c r="A86" s="492"/>
      <c r="B86" s="167">
        <v>3</v>
      </c>
      <c r="D86" s="154" t="s">
        <v>331</v>
      </c>
      <c r="E86" s="458">
        <f>'1 Conversion Factor UK SQ'!E86*'2 Input data Summary SQ'!E86</f>
        <v>0</v>
      </c>
      <c r="F86" s="458">
        <f>'1 Conversion Factor UK SQ'!F86*'2 Input data Summary SQ'!F86</f>
        <v>0</v>
      </c>
      <c r="G86" s="458">
        <f>'1 Conversion Factor UK SQ'!G86*'2 Input data Summary SQ'!G86</f>
        <v>0</v>
      </c>
      <c r="H86" s="458">
        <f>'1 Conversion Factor UK SQ'!H86*'2 Input data Summary SQ'!H86</f>
        <v>0</v>
      </c>
      <c r="I86" s="458">
        <f>'1 Conversion Factor UK SQ'!H86*'2 Input data Summary SQ'!I86</f>
        <v>0</v>
      </c>
      <c r="J86" s="222"/>
      <c r="N86" s="188"/>
    </row>
    <row r="87" spans="1:14">
      <c r="A87" s="492"/>
      <c r="B87" s="167">
        <v>3</v>
      </c>
      <c r="D87" s="154" t="s">
        <v>332</v>
      </c>
      <c r="E87" s="458">
        <f>'1 Conversion Factor UK SQ'!E87*'2 Input data Summary SQ'!E87</f>
        <v>0</v>
      </c>
      <c r="F87" s="458">
        <f>'1 Conversion Factor UK SQ'!F87*'2 Input data Summary SQ'!F87</f>
        <v>0</v>
      </c>
      <c r="G87" s="458">
        <f>'1 Conversion Factor UK SQ'!G87*'2 Input data Summary SQ'!G87</f>
        <v>0</v>
      </c>
      <c r="H87" s="458">
        <f>'1 Conversion Factor UK SQ'!H87*'2 Input data Summary SQ'!H87</f>
        <v>0</v>
      </c>
      <c r="I87" s="458">
        <f>'1 Conversion Factor UK SQ'!H87*'2 Input data Summary SQ'!I87</f>
        <v>0</v>
      </c>
      <c r="J87" s="222"/>
      <c r="N87" s="188"/>
    </row>
    <row r="88" spans="1:14">
      <c r="A88" s="492"/>
      <c r="B88" s="167">
        <v>3</v>
      </c>
      <c r="D88" s="154" t="s">
        <v>333</v>
      </c>
      <c r="E88" s="458">
        <f>'1 Conversion Factor UK SQ'!E88*'2 Input data Summary SQ'!E88</f>
        <v>0</v>
      </c>
      <c r="F88" s="458">
        <f>'1 Conversion Factor UK SQ'!F88*'2 Input data Summary SQ'!F88</f>
        <v>0</v>
      </c>
      <c r="G88" s="458">
        <f>'1 Conversion Factor UK SQ'!G88*'2 Input data Summary SQ'!G88</f>
        <v>0</v>
      </c>
      <c r="H88" s="458">
        <f>'1 Conversion Factor UK SQ'!H88*'2 Input data Summary SQ'!H88</f>
        <v>0</v>
      </c>
      <c r="I88" s="458">
        <f>'1 Conversion Factor UK SQ'!H88*'2 Input data Summary SQ'!I88</f>
        <v>0</v>
      </c>
      <c r="J88" s="222"/>
      <c r="N88" s="188"/>
    </row>
    <row r="89" spans="1:14">
      <c r="A89" s="492"/>
      <c r="B89" s="167">
        <v>3</v>
      </c>
      <c r="D89" s="154" t="s">
        <v>334</v>
      </c>
      <c r="E89" s="458">
        <f>'1 Conversion Factor UK SQ'!E89*'2 Input data Summary SQ'!E89</f>
        <v>0</v>
      </c>
      <c r="F89" s="458">
        <f>'1 Conversion Factor UK SQ'!F89*'2 Input data Summary SQ'!F89</f>
        <v>0</v>
      </c>
      <c r="G89" s="458">
        <f>'1 Conversion Factor UK SQ'!G89*'2 Input data Summary SQ'!G89</f>
        <v>0</v>
      </c>
      <c r="H89" s="458">
        <f>'1 Conversion Factor UK SQ'!H89*'2 Input data Summary SQ'!H89</f>
        <v>0</v>
      </c>
      <c r="I89" s="458">
        <f>'1 Conversion Factor UK SQ'!H89*'2 Input data Summary SQ'!I89</f>
        <v>0</v>
      </c>
      <c r="J89" s="222"/>
      <c r="N89" s="188"/>
    </row>
    <row r="90" spans="1:14">
      <c r="A90" s="492"/>
      <c r="B90" s="167">
        <v>3</v>
      </c>
      <c r="D90" s="154" t="s">
        <v>335</v>
      </c>
      <c r="E90" s="458">
        <f>'1 Conversion Factor UK SQ'!E90*'2 Input data Summary SQ'!E90</f>
        <v>0</v>
      </c>
      <c r="F90" s="458">
        <f>'1 Conversion Factor UK SQ'!F90*'2 Input data Summary SQ'!F90</f>
        <v>0</v>
      </c>
      <c r="G90" s="458">
        <f>'1 Conversion Factor UK SQ'!G90*'2 Input data Summary SQ'!G90</f>
        <v>0</v>
      </c>
      <c r="H90" s="458">
        <f>'1 Conversion Factor UK SQ'!H90*'2 Input data Summary SQ'!H90</f>
        <v>0</v>
      </c>
      <c r="I90" s="458">
        <f>'1 Conversion Factor UK SQ'!H90*'2 Input data Summary SQ'!I90</f>
        <v>0</v>
      </c>
      <c r="J90" s="222"/>
      <c r="N90" s="188"/>
    </row>
    <row r="91" spans="1:14">
      <c r="A91" s="492"/>
      <c r="B91" s="167">
        <v>3</v>
      </c>
      <c r="D91" s="154" t="s">
        <v>336</v>
      </c>
      <c r="E91" s="458">
        <f>'1 Conversion Factor UK SQ'!E91*'2 Input data Summary SQ'!E91</f>
        <v>0</v>
      </c>
      <c r="F91" s="458">
        <f>'1 Conversion Factor UK SQ'!F91*'2 Input data Summary SQ'!F91</f>
        <v>0</v>
      </c>
      <c r="G91" s="458">
        <f>'1 Conversion Factor UK SQ'!G91*'2 Input data Summary SQ'!G91</f>
        <v>0</v>
      </c>
      <c r="H91" s="458">
        <f>'1 Conversion Factor UK SQ'!H91*'2 Input data Summary SQ'!H91</f>
        <v>0</v>
      </c>
      <c r="I91" s="458">
        <f>'1 Conversion Factor UK SQ'!H91*'2 Input data Summary SQ'!I91</f>
        <v>0</v>
      </c>
      <c r="J91" s="222"/>
      <c r="N91" s="188"/>
    </row>
    <row r="92" spans="1:14">
      <c r="A92" s="492"/>
      <c r="B92" s="167">
        <v>3</v>
      </c>
      <c r="D92" s="154" t="s">
        <v>337</v>
      </c>
      <c r="E92" s="458">
        <f>'1 Conversion Factor UK SQ'!E92*'2 Input data Summary SQ'!E92</f>
        <v>0</v>
      </c>
      <c r="F92" s="458">
        <f>'1 Conversion Factor UK SQ'!F92*'2 Input data Summary SQ'!F92</f>
        <v>0</v>
      </c>
      <c r="G92" s="458">
        <f>'1 Conversion Factor UK SQ'!G92*'2 Input data Summary SQ'!G92</f>
        <v>0</v>
      </c>
      <c r="H92" s="458">
        <f>'1 Conversion Factor UK SQ'!H92*'2 Input data Summary SQ'!H92</f>
        <v>0</v>
      </c>
      <c r="I92" s="458">
        <f>'1 Conversion Factor UK SQ'!H92*'2 Input data Summary SQ'!I92</f>
        <v>0</v>
      </c>
      <c r="J92" s="222"/>
      <c r="N92" s="188"/>
    </row>
    <row r="93" spans="1:14">
      <c r="A93" s="492"/>
      <c r="B93" s="167">
        <v>3</v>
      </c>
      <c r="D93" s="154" t="s">
        <v>338</v>
      </c>
      <c r="E93" s="458">
        <f>'1 Conversion Factor UK SQ'!E93*'2 Input data Summary SQ'!E93</f>
        <v>0</v>
      </c>
      <c r="F93" s="458">
        <f>'1 Conversion Factor UK SQ'!F93*'2 Input data Summary SQ'!F93</f>
        <v>0</v>
      </c>
      <c r="G93" s="458">
        <f>'1 Conversion Factor UK SQ'!G93*'2 Input data Summary SQ'!G93</f>
        <v>0</v>
      </c>
      <c r="H93" s="458">
        <f>'1 Conversion Factor UK SQ'!H93*'2 Input data Summary SQ'!H93</f>
        <v>0</v>
      </c>
      <c r="I93" s="458">
        <f>'1 Conversion Factor UK SQ'!H93*'2 Input data Summary SQ'!I93</f>
        <v>0</v>
      </c>
      <c r="J93" s="222"/>
      <c r="N93" s="188"/>
    </row>
    <row r="94" spans="1:14">
      <c r="A94" s="492"/>
      <c r="B94" s="167">
        <v>3</v>
      </c>
      <c r="D94" s="154" t="s">
        <v>339</v>
      </c>
      <c r="E94" s="458">
        <f>'1 Conversion Factor UK SQ'!E94*'2 Input data Summary SQ'!E94</f>
        <v>0</v>
      </c>
      <c r="F94" s="458">
        <f>'1 Conversion Factor UK SQ'!F94*'2 Input data Summary SQ'!F94</f>
        <v>0</v>
      </c>
      <c r="G94" s="458">
        <f>'1 Conversion Factor UK SQ'!G94*'2 Input data Summary SQ'!G94</f>
        <v>0</v>
      </c>
      <c r="H94" s="458">
        <f>'1 Conversion Factor UK SQ'!H94*'2 Input data Summary SQ'!H94</f>
        <v>0</v>
      </c>
      <c r="I94" s="458">
        <f>'1 Conversion Factor UK SQ'!H94*'2 Input data Summary SQ'!I94</f>
        <v>0</v>
      </c>
      <c r="J94" s="222"/>
      <c r="N94" s="188"/>
    </row>
    <row r="95" spans="1:14">
      <c r="A95" s="492"/>
      <c r="B95" s="167">
        <v>3</v>
      </c>
      <c r="D95" s="154" t="s">
        <v>340</v>
      </c>
      <c r="E95" s="458">
        <f>'1 Conversion Factor UK SQ'!E95*'2 Input data Summary SQ'!E95</f>
        <v>0</v>
      </c>
      <c r="F95" s="458">
        <f>'1 Conversion Factor UK SQ'!F95*'2 Input data Summary SQ'!F95</f>
        <v>0</v>
      </c>
      <c r="G95" s="458">
        <f>'1 Conversion Factor UK SQ'!G95*'2 Input data Summary SQ'!G95</f>
        <v>0</v>
      </c>
      <c r="H95" s="458">
        <f>'1 Conversion Factor UK SQ'!H95*'2 Input data Summary SQ'!H95</f>
        <v>0</v>
      </c>
      <c r="I95" s="458">
        <f>'1 Conversion Factor UK SQ'!H95*'2 Input data Summary SQ'!I95</f>
        <v>0</v>
      </c>
      <c r="J95" s="222"/>
      <c r="N95" s="188"/>
    </row>
    <row r="96" spans="1:14">
      <c r="A96" s="492"/>
      <c r="B96" s="167">
        <v>3</v>
      </c>
      <c r="D96" s="154" t="s">
        <v>341</v>
      </c>
      <c r="E96" s="458">
        <f>'1 Conversion Factor UK SQ'!E96*'2 Input data Summary SQ'!E96</f>
        <v>0</v>
      </c>
      <c r="F96" s="458">
        <f>'1 Conversion Factor UK SQ'!F96*'2 Input data Summary SQ'!F96</f>
        <v>0</v>
      </c>
      <c r="G96" s="458">
        <f>'1 Conversion Factor UK SQ'!G96*'2 Input data Summary SQ'!G96</f>
        <v>0</v>
      </c>
      <c r="H96" s="458">
        <f>'1 Conversion Factor UK SQ'!H96*'2 Input data Summary SQ'!H96</f>
        <v>0</v>
      </c>
      <c r="I96" s="458">
        <f>'1 Conversion Factor UK SQ'!H96*'2 Input data Summary SQ'!I96</f>
        <v>0</v>
      </c>
      <c r="J96" s="222"/>
      <c r="N96" s="188"/>
    </row>
    <row r="97" spans="1:17">
      <c r="A97" s="492"/>
      <c r="B97" s="167">
        <v>3</v>
      </c>
      <c r="D97" s="154" t="s">
        <v>342</v>
      </c>
      <c r="E97" s="458">
        <f>'1 Conversion Factor UK SQ'!E97*'2 Input data Summary SQ'!E97</f>
        <v>0</v>
      </c>
      <c r="F97" s="458">
        <f>'1 Conversion Factor UK SQ'!F97*'2 Input data Summary SQ'!F97</f>
        <v>0</v>
      </c>
      <c r="G97" s="458">
        <f>'1 Conversion Factor UK SQ'!G97*'2 Input data Summary SQ'!G97</f>
        <v>0</v>
      </c>
      <c r="H97" s="458">
        <f>'1 Conversion Factor UK SQ'!H97*'2 Input data Summary SQ'!H97</f>
        <v>0</v>
      </c>
      <c r="I97" s="458">
        <f>'1 Conversion Factor UK SQ'!H97*'2 Input data Summary SQ'!I97</f>
        <v>0</v>
      </c>
      <c r="J97" s="222"/>
      <c r="N97" s="188"/>
    </row>
    <row r="98" spans="1:17">
      <c r="A98" s="492"/>
      <c r="B98" s="167">
        <v>3</v>
      </c>
      <c r="C98" s="190"/>
      <c r="D98" s="154" t="s">
        <v>343</v>
      </c>
      <c r="E98" s="458">
        <f>'1 Conversion Factor UK SQ'!E98*'2 Input data Summary SQ'!E98</f>
        <v>0</v>
      </c>
      <c r="F98" s="458">
        <f>'1 Conversion Factor UK SQ'!F98*'2 Input data Summary SQ'!F98</f>
        <v>0</v>
      </c>
      <c r="G98" s="458">
        <f>'1 Conversion Factor UK SQ'!G98*'2 Input data Summary SQ'!G98</f>
        <v>0</v>
      </c>
      <c r="H98" s="458">
        <f>'1 Conversion Factor UK SQ'!H98*'2 Input data Summary SQ'!H98</f>
        <v>0</v>
      </c>
      <c r="I98" s="458">
        <f>'1 Conversion Factor UK SQ'!H98*'2 Input data Summary SQ'!I98</f>
        <v>0</v>
      </c>
      <c r="J98" s="222"/>
      <c r="N98" s="188"/>
    </row>
    <row r="99" spans="1:17" ht="17" customHeight="1">
      <c r="A99" s="492"/>
      <c r="B99" s="167">
        <v>3</v>
      </c>
      <c r="C99" s="190"/>
      <c r="D99" s="154" t="s">
        <v>344</v>
      </c>
      <c r="E99" s="458">
        <f>'1 Conversion Factor UK SQ'!E99*'2 Input data Summary SQ'!E99</f>
        <v>0</v>
      </c>
      <c r="F99" s="458">
        <f>'1 Conversion Factor UK SQ'!F99*'2 Input data Summary SQ'!F99</f>
        <v>0</v>
      </c>
      <c r="G99" s="458">
        <f>'1 Conversion Factor UK SQ'!G99*'2 Input data Summary SQ'!G99</f>
        <v>0</v>
      </c>
      <c r="H99" s="458">
        <f>'1 Conversion Factor UK SQ'!H99*'2 Input data Summary SQ'!H99</f>
        <v>0</v>
      </c>
      <c r="I99" s="458">
        <f>'1 Conversion Factor UK SQ'!H99*'2 Input data Summary SQ'!I99</f>
        <v>0</v>
      </c>
      <c r="J99" s="222"/>
      <c r="N99" s="188"/>
    </row>
    <row r="100" spans="1:17">
      <c r="A100" s="492"/>
      <c r="B100" s="167">
        <v>3</v>
      </c>
      <c r="C100" s="190"/>
      <c r="D100" s="154" t="s">
        <v>345</v>
      </c>
      <c r="E100" s="458">
        <f>'1 Conversion Factor UK SQ'!E100*'2 Input data Summary SQ'!E100</f>
        <v>0</v>
      </c>
      <c r="F100" s="458">
        <f>'1 Conversion Factor UK SQ'!F100*'2 Input data Summary SQ'!F100</f>
        <v>0</v>
      </c>
      <c r="G100" s="458">
        <f>'1 Conversion Factor UK SQ'!G100*'2 Input data Summary SQ'!G100</f>
        <v>0</v>
      </c>
      <c r="H100" s="458">
        <f>'1 Conversion Factor UK SQ'!H100*'2 Input data Summary SQ'!H100</f>
        <v>0</v>
      </c>
      <c r="I100" s="458">
        <f>'1 Conversion Factor UK SQ'!H100*'2 Input data Summary SQ'!I100</f>
        <v>0</v>
      </c>
      <c r="J100" s="222"/>
      <c r="N100" s="188"/>
    </row>
    <row r="101" spans="1:17">
      <c r="A101" s="492"/>
      <c r="B101" s="167">
        <v>3</v>
      </c>
      <c r="C101" s="190"/>
      <c r="D101" s="154" t="s">
        <v>346</v>
      </c>
      <c r="E101" s="458">
        <f>'1 Conversion Factor UK SQ'!E101*'2 Input data Summary SQ'!E101</f>
        <v>0</v>
      </c>
      <c r="F101" s="458">
        <f>'1 Conversion Factor UK SQ'!F101*'2 Input data Summary SQ'!F101</f>
        <v>0</v>
      </c>
      <c r="G101" s="458">
        <f>'1 Conversion Factor UK SQ'!G101*'2 Input data Summary SQ'!G101</f>
        <v>0</v>
      </c>
      <c r="H101" s="458">
        <f>'1 Conversion Factor UK SQ'!H101*'2 Input data Summary SQ'!H101</f>
        <v>0</v>
      </c>
      <c r="I101" s="458">
        <f>'1 Conversion Factor UK SQ'!H101*'2 Input data Summary SQ'!I101</f>
        <v>0</v>
      </c>
      <c r="J101" s="222"/>
      <c r="N101" s="188"/>
    </row>
    <row r="102" spans="1:17">
      <c r="A102" s="492"/>
      <c r="B102" s="167">
        <v>3</v>
      </c>
      <c r="C102" s="190"/>
      <c r="D102" s="154" t="s">
        <v>347</v>
      </c>
      <c r="E102" s="458">
        <f>'1 Conversion Factor UK SQ'!E102*'2 Input data Summary SQ'!E102</f>
        <v>0</v>
      </c>
      <c r="F102" s="458">
        <f>'1 Conversion Factor UK SQ'!F102*'2 Input data Summary SQ'!F102</f>
        <v>0</v>
      </c>
      <c r="G102" s="458">
        <f>'1 Conversion Factor UK SQ'!G102*'2 Input data Summary SQ'!G102</f>
        <v>0</v>
      </c>
      <c r="H102" s="458">
        <f>'1 Conversion Factor UK SQ'!H102*'2 Input data Summary SQ'!H102</f>
        <v>0</v>
      </c>
      <c r="I102" s="458">
        <f>'1 Conversion Factor UK SQ'!H102*'2 Input data Summary SQ'!I102</f>
        <v>0</v>
      </c>
      <c r="J102" s="222"/>
      <c r="N102" s="188"/>
    </row>
    <row r="103" spans="1:17">
      <c r="A103" s="492"/>
      <c r="B103" s="167">
        <v>3</v>
      </c>
      <c r="C103" s="190"/>
      <c r="D103" s="154" t="s">
        <v>348</v>
      </c>
      <c r="E103" s="458">
        <f>'1 Conversion Factor UK SQ'!E103*'2 Input data Summary SQ'!E103</f>
        <v>0</v>
      </c>
      <c r="F103" s="458">
        <f>'1 Conversion Factor UK SQ'!F103*'2 Input data Summary SQ'!F103</f>
        <v>0</v>
      </c>
      <c r="G103" s="458">
        <f>'1 Conversion Factor UK SQ'!G103*'2 Input data Summary SQ'!G103</f>
        <v>0</v>
      </c>
      <c r="H103" s="458">
        <f>'1 Conversion Factor UK SQ'!H103*'2 Input data Summary SQ'!H103</f>
        <v>0</v>
      </c>
      <c r="I103" s="458">
        <f>'1 Conversion Factor UK SQ'!H103*'2 Input data Summary SQ'!I103</f>
        <v>0</v>
      </c>
      <c r="J103" s="222"/>
      <c r="N103" s="188"/>
    </row>
    <row r="104" spans="1:17">
      <c r="A104" s="492"/>
      <c r="B104" s="167">
        <v>3</v>
      </c>
      <c r="C104" s="191"/>
      <c r="D104" s="154" t="s">
        <v>349</v>
      </c>
      <c r="E104" s="458">
        <f>'1 Conversion Factor UK SQ'!E104*'2 Input data Summary SQ'!E104</f>
        <v>0</v>
      </c>
      <c r="F104" s="458">
        <f>'1 Conversion Factor UK SQ'!F104*'2 Input data Summary SQ'!F104</f>
        <v>0</v>
      </c>
      <c r="G104" s="458">
        <f>'1 Conversion Factor UK SQ'!G104*'2 Input data Summary SQ'!G104</f>
        <v>0</v>
      </c>
      <c r="H104" s="458">
        <f>'1 Conversion Factor UK SQ'!H104*'2 Input data Summary SQ'!H104</f>
        <v>0</v>
      </c>
      <c r="I104" s="458">
        <f>'1 Conversion Factor UK SQ'!H104*'2 Input data Summary SQ'!I104</f>
        <v>0</v>
      </c>
      <c r="J104" s="222"/>
      <c r="N104" s="188"/>
    </row>
    <row r="105" spans="1:17">
      <c r="A105" s="492"/>
      <c r="B105" s="167">
        <v>3</v>
      </c>
      <c r="C105" s="191"/>
      <c r="D105" s="154" t="s">
        <v>350</v>
      </c>
      <c r="E105" s="458">
        <f>'1 Conversion Factor UK SQ'!E105*'2 Input data Summary SQ'!E105</f>
        <v>0</v>
      </c>
      <c r="F105" s="458">
        <f>'1 Conversion Factor UK SQ'!F105*'2 Input data Summary SQ'!F105</f>
        <v>0</v>
      </c>
      <c r="G105" s="458">
        <f>'1 Conversion Factor UK SQ'!G105*'2 Input data Summary SQ'!G105</f>
        <v>0</v>
      </c>
      <c r="H105" s="458">
        <f>'1 Conversion Factor UK SQ'!H105*'2 Input data Summary SQ'!H105</f>
        <v>0</v>
      </c>
      <c r="I105" s="458">
        <f>'1 Conversion Factor UK SQ'!H105*'2 Input data Summary SQ'!I105</f>
        <v>0</v>
      </c>
      <c r="J105" s="222"/>
      <c r="N105" s="188"/>
    </row>
    <row r="106" spans="1:17">
      <c r="A106" s="492"/>
      <c r="B106" s="167">
        <v>3</v>
      </c>
      <c r="C106" s="190"/>
      <c r="D106" s="154" t="s">
        <v>351</v>
      </c>
      <c r="E106" s="458">
        <f>'1 Conversion Factor UK SQ'!E106*'2 Input data Summary SQ'!E106</f>
        <v>0</v>
      </c>
      <c r="F106" s="458">
        <f>'1 Conversion Factor UK SQ'!F106*'2 Input data Summary SQ'!F106</f>
        <v>0</v>
      </c>
      <c r="G106" s="458">
        <f>'1 Conversion Factor UK SQ'!G106*'2 Input data Summary SQ'!G106</f>
        <v>0</v>
      </c>
      <c r="H106" s="458">
        <f>'1 Conversion Factor UK SQ'!H106*'2 Input data Summary SQ'!H106</f>
        <v>0</v>
      </c>
      <c r="I106" s="458">
        <f>'1 Conversion Factor UK SQ'!H106*'2 Input data Summary SQ'!I106</f>
        <v>0</v>
      </c>
      <c r="J106" s="222"/>
      <c r="N106" s="188"/>
    </row>
    <row r="107" spans="1:17">
      <c r="A107" s="492"/>
      <c r="B107" s="167">
        <v>3</v>
      </c>
      <c r="C107" s="191"/>
      <c r="D107" s="154" t="s">
        <v>352</v>
      </c>
      <c r="E107" s="458">
        <f>'1 Conversion Factor UK SQ'!E107*'2 Input data Summary SQ'!E107</f>
        <v>0</v>
      </c>
      <c r="F107" s="458">
        <f>'1 Conversion Factor UK SQ'!F107*'2 Input data Summary SQ'!F107</f>
        <v>0</v>
      </c>
      <c r="G107" s="458">
        <f>'1 Conversion Factor UK SQ'!G107*'2 Input data Summary SQ'!G107</f>
        <v>0</v>
      </c>
      <c r="H107" s="458">
        <f>'1 Conversion Factor UK SQ'!H107*'2 Input data Summary SQ'!H107</f>
        <v>0</v>
      </c>
      <c r="I107" s="458">
        <f>'1 Conversion Factor UK SQ'!H107*'2 Input data Summary SQ'!I107</f>
        <v>0</v>
      </c>
      <c r="J107" s="222"/>
      <c r="N107" s="188"/>
      <c r="O107" s="187"/>
      <c r="Q107" s="187"/>
    </row>
    <row r="108" spans="1:17">
      <c r="A108" s="492"/>
      <c r="B108" s="167">
        <v>3</v>
      </c>
      <c r="C108" s="191"/>
      <c r="D108" s="154" t="s">
        <v>353</v>
      </c>
      <c r="E108" s="458">
        <f>'1 Conversion Factor UK SQ'!E108*'2 Input data Summary SQ'!E108</f>
        <v>0</v>
      </c>
      <c r="F108" s="458">
        <f>'1 Conversion Factor UK SQ'!F108*'2 Input data Summary SQ'!F108</f>
        <v>0</v>
      </c>
      <c r="G108" s="458">
        <f>'1 Conversion Factor UK SQ'!G108*'2 Input data Summary SQ'!G108</f>
        <v>0</v>
      </c>
      <c r="H108" s="458">
        <f>'1 Conversion Factor UK SQ'!H108*'2 Input data Summary SQ'!H108</f>
        <v>0</v>
      </c>
      <c r="I108" s="458">
        <f>'1 Conversion Factor UK SQ'!H108*'2 Input data Summary SQ'!I108</f>
        <v>0</v>
      </c>
      <c r="J108" s="222"/>
      <c r="N108" s="188"/>
    </row>
    <row r="109" spans="1:17">
      <c r="A109" s="492"/>
      <c r="B109" s="167">
        <v>3</v>
      </c>
      <c r="C109" s="190"/>
      <c r="D109" s="154" t="s">
        <v>354</v>
      </c>
      <c r="E109" s="458">
        <f>'1 Conversion Factor UK SQ'!E109*'2 Input data Summary SQ'!E109</f>
        <v>0</v>
      </c>
      <c r="F109" s="458">
        <f>'1 Conversion Factor UK SQ'!F109*'2 Input data Summary SQ'!F109</f>
        <v>0</v>
      </c>
      <c r="G109" s="458">
        <f>'1 Conversion Factor UK SQ'!G109*'2 Input data Summary SQ'!G109</f>
        <v>0</v>
      </c>
      <c r="H109" s="458">
        <f>'1 Conversion Factor UK SQ'!H109*'2 Input data Summary SQ'!H109</f>
        <v>0</v>
      </c>
      <c r="I109" s="458">
        <f>'1 Conversion Factor UK SQ'!H109*'2 Input data Summary SQ'!I109</f>
        <v>0</v>
      </c>
      <c r="J109" s="222"/>
      <c r="N109" s="188"/>
    </row>
    <row r="110" spans="1:17" ht="18" thickBot="1">
      <c r="A110" s="493"/>
      <c r="B110" s="171">
        <v>3</v>
      </c>
      <c r="C110" s="192"/>
      <c r="D110" s="232" t="s">
        <v>355</v>
      </c>
      <c r="E110" s="436">
        <f>'1 Conversion Factor UK SQ'!E110*'2 Input data Summary SQ'!E110</f>
        <v>0</v>
      </c>
      <c r="F110" s="436">
        <f>'1 Conversion Factor UK SQ'!F110*'2 Input data Summary SQ'!F110</f>
        <v>0</v>
      </c>
      <c r="G110" s="436">
        <f>'1 Conversion Factor UK SQ'!G110*'2 Input data Summary SQ'!G110</f>
        <v>0</v>
      </c>
      <c r="H110" s="436">
        <f>'1 Conversion Factor UK SQ'!H110*'2 Input data Summary SQ'!H110</f>
        <v>0</v>
      </c>
      <c r="I110" s="436">
        <f>'1 Conversion Factor UK SQ'!H110*'2 Input data Summary SQ'!I110</f>
        <v>0</v>
      </c>
      <c r="J110" s="224"/>
      <c r="N110" s="188"/>
    </row>
    <row r="111" spans="1:17" s="1" customFormat="1">
      <c r="A111" s="491" t="s">
        <v>372</v>
      </c>
      <c r="B111" s="162">
        <v>2</v>
      </c>
      <c r="C111" s="186"/>
      <c r="D111" s="231" t="s">
        <v>316</v>
      </c>
      <c r="E111" s="435">
        <f>'1 Conversion Factor UK SQ'!E111*'2 Input data Summary SQ'!E111</f>
        <v>0</v>
      </c>
      <c r="F111" s="435">
        <f>'1 Conversion Factor UK SQ'!F111*'2 Input data Summary SQ'!F111</f>
        <v>0</v>
      </c>
      <c r="G111" s="435">
        <f>'1 Conversion Factor UK SQ'!G111*'2 Input data Summary SQ'!G111</f>
        <v>0</v>
      </c>
      <c r="H111" s="435">
        <f>'1 Conversion Factor UK SQ'!H111*'2 Input data Summary SQ'!H111</f>
        <v>0</v>
      </c>
      <c r="I111" s="435">
        <f>'1 Conversion Factor UK SQ'!H111*'2 Input data Summary SQ'!I111</f>
        <v>0</v>
      </c>
      <c r="J111" s="220"/>
      <c r="K111" s="7"/>
      <c r="L111" s="35"/>
      <c r="M111" s="274"/>
      <c r="N111" s="274"/>
      <c r="O111" s="274"/>
      <c r="P111" s="274"/>
      <c r="Q111" s="12"/>
    </row>
    <row r="112" spans="1:17" s="1" customFormat="1">
      <c r="A112" s="492"/>
      <c r="B112" s="167">
        <v>2</v>
      </c>
      <c r="C112" s="7"/>
      <c r="D112" s="154" t="s">
        <v>317</v>
      </c>
      <c r="E112" s="458">
        <f>'1 Conversion Factor UK SQ'!E112*'2 Input data Summary SQ'!E112</f>
        <v>0</v>
      </c>
      <c r="F112" s="458">
        <f>'1 Conversion Factor UK SQ'!F112*'2 Input data Summary SQ'!F112</f>
        <v>0</v>
      </c>
      <c r="G112" s="458">
        <f>'1 Conversion Factor UK SQ'!G112*'2 Input data Summary SQ'!G112</f>
        <v>0</v>
      </c>
      <c r="H112" s="458">
        <f>'1 Conversion Factor UK SQ'!H112*'2 Input data Summary SQ'!H112</f>
        <v>0</v>
      </c>
      <c r="I112" s="458">
        <f>'1 Conversion Factor UK SQ'!H112*'2 Input data Summary SQ'!I112</f>
        <v>0</v>
      </c>
      <c r="J112" s="222"/>
      <c r="K112" s="7"/>
      <c r="L112" s="35"/>
      <c r="M112" s="274"/>
      <c r="N112" s="274"/>
      <c r="O112" s="274"/>
      <c r="P112" s="274"/>
      <c r="Q112" s="36"/>
    </row>
    <row r="113" spans="1:17" s="1" customFormat="1">
      <c r="A113" s="492"/>
      <c r="B113" s="167">
        <v>2</v>
      </c>
      <c r="C113" s="7"/>
      <c r="D113" s="154" t="s">
        <v>318</v>
      </c>
      <c r="E113" s="458">
        <f>'1 Conversion Factor UK SQ'!E113*'2 Input data Summary SQ'!E113</f>
        <v>0</v>
      </c>
      <c r="F113" s="458">
        <f>'1 Conversion Factor UK SQ'!F113*'2 Input data Summary SQ'!F113</f>
        <v>0</v>
      </c>
      <c r="G113" s="458">
        <f>'1 Conversion Factor UK SQ'!G113*'2 Input data Summary SQ'!G113</f>
        <v>0</v>
      </c>
      <c r="H113" s="458">
        <f>'1 Conversion Factor UK SQ'!H113*'2 Input data Summary SQ'!H113</f>
        <v>0</v>
      </c>
      <c r="I113" s="458">
        <f>'1 Conversion Factor UK SQ'!H113*'2 Input data Summary SQ'!I113</f>
        <v>0</v>
      </c>
      <c r="J113" s="222"/>
      <c r="K113" s="7"/>
      <c r="L113" s="35"/>
      <c r="M113" s="274"/>
      <c r="N113" s="274"/>
      <c r="O113" s="274"/>
      <c r="P113" s="274"/>
      <c r="Q113" s="36"/>
    </row>
    <row r="114" spans="1:17" s="1" customFormat="1">
      <c r="A114" s="492"/>
      <c r="B114" s="167">
        <v>2</v>
      </c>
      <c r="C114" s="7"/>
      <c r="D114" s="154" t="s">
        <v>319</v>
      </c>
      <c r="E114" s="458">
        <f>'1 Conversion Factor UK SQ'!E114*'2 Input data Summary SQ'!E114</f>
        <v>0</v>
      </c>
      <c r="F114" s="458">
        <f>'1 Conversion Factor UK SQ'!F114*'2 Input data Summary SQ'!F114</f>
        <v>0</v>
      </c>
      <c r="G114" s="458">
        <f>'1 Conversion Factor UK SQ'!G114*'2 Input data Summary SQ'!G114</f>
        <v>0</v>
      </c>
      <c r="H114" s="458">
        <f>'1 Conversion Factor UK SQ'!H114*'2 Input data Summary SQ'!H114</f>
        <v>0</v>
      </c>
      <c r="I114" s="458">
        <f>'1 Conversion Factor UK SQ'!H114*'2 Input data Summary SQ'!I114</f>
        <v>0</v>
      </c>
      <c r="J114" s="222"/>
      <c r="K114" s="7"/>
      <c r="L114" s="35"/>
      <c r="M114" s="274"/>
      <c r="N114" s="274"/>
      <c r="O114" s="274"/>
      <c r="P114" s="274"/>
      <c r="Q114" s="36"/>
    </row>
    <row r="115" spans="1:17" s="1" customFormat="1">
      <c r="A115" s="492"/>
      <c r="B115" s="167">
        <v>2</v>
      </c>
      <c r="C115" s="7"/>
      <c r="D115" s="154" t="s">
        <v>320</v>
      </c>
      <c r="E115" s="458">
        <f>'1 Conversion Factor UK SQ'!E115*'2 Input data Summary SQ'!E115</f>
        <v>0</v>
      </c>
      <c r="F115" s="458">
        <f>'1 Conversion Factor UK SQ'!F115*'2 Input data Summary SQ'!F115</f>
        <v>0</v>
      </c>
      <c r="G115" s="458">
        <f>'1 Conversion Factor UK SQ'!G115*'2 Input data Summary SQ'!G115</f>
        <v>0</v>
      </c>
      <c r="H115" s="458">
        <f>'1 Conversion Factor UK SQ'!H115*'2 Input data Summary SQ'!H115</f>
        <v>0</v>
      </c>
      <c r="I115" s="458">
        <f>'1 Conversion Factor UK SQ'!H115*'2 Input data Summary SQ'!I115</f>
        <v>0</v>
      </c>
      <c r="J115" s="222"/>
      <c r="K115" s="7"/>
      <c r="L115" s="35"/>
      <c r="M115" s="274"/>
      <c r="N115" s="274"/>
      <c r="O115" s="274"/>
      <c r="P115" s="274"/>
      <c r="Q115" s="36"/>
    </row>
    <row r="116" spans="1:17" s="1" customFormat="1">
      <c r="A116" s="492"/>
      <c r="B116" s="167">
        <v>2</v>
      </c>
      <c r="C116" s="7"/>
      <c r="D116" s="154" t="s">
        <v>321</v>
      </c>
      <c r="E116" s="458">
        <f>'1 Conversion Factor UK SQ'!E116*'2 Input data Summary SQ'!E116</f>
        <v>0</v>
      </c>
      <c r="F116" s="458">
        <f>'1 Conversion Factor UK SQ'!F116*'2 Input data Summary SQ'!F116</f>
        <v>0</v>
      </c>
      <c r="G116" s="458">
        <f>'1 Conversion Factor UK SQ'!G116*'2 Input data Summary SQ'!G116</f>
        <v>0</v>
      </c>
      <c r="H116" s="458">
        <f>'1 Conversion Factor UK SQ'!H116*'2 Input data Summary SQ'!H116</f>
        <v>0</v>
      </c>
      <c r="I116" s="458">
        <f>'1 Conversion Factor UK SQ'!H116*'2 Input data Summary SQ'!I116</f>
        <v>0</v>
      </c>
      <c r="J116" s="222"/>
      <c r="K116" s="7"/>
      <c r="L116" s="35"/>
      <c r="M116" s="274"/>
      <c r="N116" s="274"/>
      <c r="O116" s="274"/>
      <c r="P116" s="274"/>
      <c r="Q116" s="36"/>
    </row>
    <row r="117" spans="1:17" s="1" customFormat="1">
      <c r="A117" s="492"/>
      <c r="B117" s="167">
        <v>2</v>
      </c>
      <c r="C117" s="7"/>
      <c r="D117" s="154" t="s">
        <v>322</v>
      </c>
      <c r="E117" s="458">
        <f>'1 Conversion Factor UK SQ'!E117*'2 Input data Summary SQ'!E117</f>
        <v>0</v>
      </c>
      <c r="F117" s="458">
        <f>'1 Conversion Factor UK SQ'!F117*'2 Input data Summary SQ'!F117</f>
        <v>0</v>
      </c>
      <c r="G117" s="458">
        <f>'1 Conversion Factor UK SQ'!G117*'2 Input data Summary SQ'!G117</f>
        <v>0</v>
      </c>
      <c r="H117" s="458">
        <f>'1 Conversion Factor UK SQ'!H117*'2 Input data Summary SQ'!H117</f>
        <v>0</v>
      </c>
      <c r="I117" s="458">
        <f>'1 Conversion Factor UK SQ'!H117*'2 Input data Summary SQ'!I117</f>
        <v>0</v>
      </c>
      <c r="J117" s="222"/>
      <c r="K117" s="7"/>
      <c r="L117" s="35"/>
      <c r="M117" s="274"/>
      <c r="N117" s="274"/>
      <c r="O117" s="274"/>
      <c r="P117" s="274"/>
      <c r="Q117" s="36"/>
    </row>
    <row r="118" spans="1:17" s="1" customFormat="1">
      <c r="A118" s="492"/>
      <c r="B118" s="167">
        <v>2</v>
      </c>
      <c r="C118" s="7"/>
      <c r="D118" s="154" t="s">
        <v>323</v>
      </c>
      <c r="E118" s="458">
        <f>'1 Conversion Factor UK SQ'!E118*'2 Input data Summary SQ'!E118</f>
        <v>0</v>
      </c>
      <c r="F118" s="458">
        <f>'1 Conversion Factor UK SQ'!F118*'2 Input data Summary SQ'!F118</f>
        <v>0</v>
      </c>
      <c r="G118" s="458">
        <f>'1 Conversion Factor UK SQ'!G118*'2 Input data Summary SQ'!G118</f>
        <v>0</v>
      </c>
      <c r="H118" s="458">
        <f>'1 Conversion Factor UK SQ'!H118*'2 Input data Summary SQ'!H118</f>
        <v>0</v>
      </c>
      <c r="I118" s="458">
        <f>'1 Conversion Factor UK SQ'!H118*'2 Input data Summary SQ'!I118</f>
        <v>0</v>
      </c>
      <c r="J118" s="222"/>
      <c r="K118" s="7"/>
      <c r="L118" s="35"/>
      <c r="M118" s="274"/>
      <c r="N118" s="274"/>
      <c r="O118" s="274"/>
      <c r="P118" s="274"/>
      <c r="Q118" s="36"/>
    </row>
    <row r="119" spans="1:17" s="1" customFormat="1">
      <c r="A119" s="492"/>
      <c r="B119" s="167">
        <v>2</v>
      </c>
      <c r="C119" s="7"/>
      <c r="D119" s="154" t="s">
        <v>324</v>
      </c>
      <c r="E119" s="458">
        <f>'1 Conversion Factor UK SQ'!E119*'2 Input data Summary SQ'!E119</f>
        <v>0</v>
      </c>
      <c r="F119" s="458">
        <f>'1 Conversion Factor UK SQ'!F119*'2 Input data Summary SQ'!F119</f>
        <v>0</v>
      </c>
      <c r="G119" s="458">
        <f>'1 Conversion Factor UK SQ'!G119*'2 Input data Summary SQ'!G119</f>
        <v>0</v>
      </c>
      <c r="H119" s="458">
        <f>'1 Conversion Factor UK SQ'!H119*'2 Input data Summary SQ'!H119</f>
        <v>0</v>
      </c>
      <c r="I119" s="458">
        <f>'1 Conversion Factor UK SQ'!H119*'2 Input data Summary SQ'!I119</f>
        <v>0</v>
      </c>
      <c r="J119" s="222"/>
      <c r="K119" s="7"/>
      <c r="L119" s="35"/>
      <c r="M119" s="274"/>
      <c r="N119" s="274"/>
      <c r="O119" s="274"/>
      <c r="P119" s="274"/>
      <c r="Q119" s="36"/>
    </row>
    <row r="120" spans="1:17" s="1" customFormat="1">
      <c r="A120" s="492"/>
      <c r="B120" s="167">
        <v>2</v>
      </c>
      <c r="C120" s="7"/>
      <c r="D120" s="154" t="s">
        <v>325</v>
      </c>
      <c r="E120" s="458">
        <f>'1 Conversion Factor UK SQ'!E120*'2 Input data Summary SQ'!E120</f>
        <v>0</v>
      </c>
      <c r="F120" s="458">
        <f>'1 Conversion Factor UK SQ'!F120*'2 Input data Summary SQ'!F120</f>
        <v>0</v>
      </c>
      <c r="G120" s="458">
        <f>'1 Conversion Factor UK SQ'!G120*'2 Input data Summary SQ'!G120</f>
        <v>0</v>
      </c>
      <c r="H120" s="458">
        <f>'1 Conversion Factor UK SQ'!H120*'2 Input data Summary SQ'!H120</f>
        <v>0</v>
      </c>
      <c r="I120" s="458">
        <f>'1 Conversion Factor UK SQ'!H120*'2 Input data Summary SQ'!I120</f>
        <v>0</v>
      </c>
      <c r="J120" s="222"/>
      <c r="K120" s="7"/>
      <c r="L120" s="35"/>
      <c r="M120" s="274"/>
      <c r="N120" s="274"/>
      <c r="O120" s="274"/>
      <c r="P120" s="274"/>
      <c r="Q120" s="36"/>
    </row>
    <row r="121" spans="1:17" s="1" customFormat="1">
      <c r="A121" s="492"/>
      <c r="B121" s="167">
        <v>2</v>
      </c>
      <c r="C121" s="7"/>
      <c r="D121" s="154" t="s">
        <v>326</v>
      </c>
      <c r="E121" s="458">
        <f>'1 Conversion Factor UK SQ'!E121*'2 Input data Summary SQ'!E121</f>
        <v>0</v>
      </c>
      <c r="F121" s="458">
        <f>'1 Conversion Factor UK SQ'!F121*'2 Input data Summary SQ'!F121</f>
        <v>0</v>
      </c>
      <c r="G121" s="458">
        <f>'1 Conversion Factor UK SQ'!G121*'2 Input data Summary SQ'!G121</f>
        <v>0</v>
      </c>
      <c r="H121" s="458">
        <f>'1 Conversion Factor UK SQ'!H121*'2 Input data Summary SQ'!H121</f>
        <v>0</v>
      </c>
      <c r="I121" s="458">
        <f>'1 Conversion Factor UK SQ'!H121*'2 Input data Summary SQ'!I121</f>
        <v>0</v>
      </c>
      <c r="J121" s="222"/>
      <c r="K121" s="7"/>
      <c r="L121" s="35"/>
      <c r="M121" s="274"/>
      <c r="N121" s="274"/>
      <c r="O121" s="274"/>
      <c r="P121" s="274"/>
      <c r="Q121" s="36"/>
    </row>
    <row r="122" spans="1:17" s="1" customFormat="1">
      <c r="A122" s="492"/>
      <c r="B122" s="167">
        <v>2</v>
      </c>
      <c r="C122" s="7"/>
      <c r="D122" s="154" t="s">
        <v>327</v>
      </c>
      <c r="E122" s="458">
        <f>'1 Conversion Factor UK SQ'!E122*'2 Input data Summary SQ'!E122</f>
        <v>0</v>
      </c>
      <c r="F122" s="458">
        <f>'1 Conversion Factor UK SQ'!F122*'2 Input data Summary SQ'!F122</f>
        <v>0</v>
      </c>
      <c r="G122" s="458">
        <f>'1 Conversion Factor UK SQ'!G122*'2 Input data Summary SQ'!G122</f>
        <v>0</v>
      </c>
      <c r="H122" s="458">
        <f>'1 Conversion Factor UK SQ'!H122*'2 Input data Summary SQ'!H122</f>
        <v>0</v>
      </c>
      <c r="I122" s="458">
        <f>'1 Conversion Factor UK SQ'!H122*'2 Input data Summary SQ'!I122</f>
        <v>0</v>
      </c>
      <c r="J122" s="222"/>
      <c r="K122" s="7"/>
      <c r="L122" s="35"/>
      <c r="M122" s="274"/>
      <c r="N122" s="274"/>
      <c r="O122" s="274"/>
      <c r="P122" s="274"/>
      <c r="Q122" s="36"/>
    </row>
    <row r="123" spans="1:17" s="1" customFormat="1">
      <c r="A123" s="492"/>
      <c r="B123" s="167">
        <v>2</v>
      </c>
      <c r="C123" s="7"/>
      <c r="D123" s="154" t="s">
        <v>328</v>
      </c>
      <c r="E123" s="458">
        <f>'1 Conversion Factor UK SQ'!E123*'2 Input data Summary SQ'!E123</f>
        <v>0</v>
      </c>
      <c r="F123" s="458">
        <f>'1 Conversion Factor UK SQ'!F123*'2 Input data Summary SQ'!F123</f>
        <v>0</v>
      </c>
      <c r="G123" s="458">
        <f>'1 Conversion Factor UK SQ'!G123*'2 Input data Summary SQ'!G123</f>
        <v>0</v>
      </c>
      <c r="H123" s="458">
        <f>'1 Conversion Factor UK SQ'!H123*'2 Input data Summary SQ'!H123</f>
        <v>0</v>
      </c>
      <c r="I123" s="458">
        <f>'1 Conversion Factor UK SQ'!H123*'2 Input data Summary SQ'!I123</f>
        <v>0</v>
      </c>
      <c r="J123" s="222"/>
      <c r="K123" s="7"/>
      <c r="L123" s="35"/>
      <c r="M123" s="274"/>
      <c r="N123" s="274"/>
      <c r="O123" s="274"/>
      <c r="P123" s="274"/>
      <c r="Q123" s="36"/>
    </row>
    <row r="124" spans="1:17" s="1" customFormat="1">
      <c r="A124" s="492"/>
      <c r="B124" s="167">
        <v>2</v>
      </c>
      <c r="C124" s="7"/>
      <c r="D124" s="154" t="s">
        <v>329</v>
      </c>
      <c r="E124" s="458">
        <f>'1 Conversion Factor UK SQ'!E124*'2 Input data Summary SQ'!E124</f>
        <v>0</v>
      </c>
      <c r="F124" s="458">
        <f>'1 Conversion Factor UK SQ'!F124*'2 Input data Summary SQ'!F124</f>
        <v>0</v>
      </c>
      <c r="G124" s="458">
        <f>'1 Conversion Factor UK SQ'!G124*'2 Input data Summary SQ'!G124</f>
        <v>0</v>
      </c>
      <c r="H124" s="458">
        <f>'1 Conversion Factor UK SQ'!H124*'2 Input data Summary SQ'!H124</f>
        <v>0</v>
      </c>
      <c r="I124" s="458">
        <f>'1 Conversion Factor UK SQ'!H124*'2 Input data Summary SQ'!I124</f>
        <v>0</v>
      </c>
      <c r="J124" s="222"/>
      <c r="K124" s="7"/>
      <c r="L124" s="35"/>
      <c r="M124" s="274"/>
      <c r="N124" s="274"/>
      <c r="O124" s="274"/>
      <c r="P124" s="274"/>
      <c r="Q124" s="36"/>
    </row>
    <row r="125" spans="1:17" s="1" customFormat="1">
      <c r="A125" s="492"/>
      <c r="B125" s="167">
        <v>2</v>
      </c>
      <c r="C125" s="7"/>
      <c r="D125" s="154" t="s">
        <v>330</v>
      </c>
      <c r="E125" s="458">
        <f>'1 Conversion Factor UK SQ'!E125*'2 Input data Summary SQ'!E125</f>
        <v>0</v>
      </c>
      <c r="F125" s="458">
        <f>'1 Conversion Factor UK SQ'!F125*'2 Input data Summary SQ'!F125</f>
        <v>0</v>
      </c>
      <c r="G125" s="458">
        <f>'1 Conversion Factor UK SQ'!G125*'2 Input data Summary SQ'!G125</f>
        <v>0</v>
      </c>
      <c r="H125" s="458">
        <f>'1 Conversion Factor UK SQ'!H125*'2 Input data Summary SQ'!H125</f>
        <v>0</v>
      </c>
      <c r="I125" s="458">
        <f>'1 Conversion Factor UK SQ'!H125*'2 Input data Summary SQ'!I125</f>
        <v>0</v>
      </c>
      <c r="J125" s="222"/>
      <c r="K125" s="7"/>
      <c r="L125" s="35"/>
      <c r="M125" s="274"/>
      <c r="N125" s="274"/>
      <c r="O125" s="274"/>
      <c r="P125" s="274"/>
      <c r="Q125" s="36"/>
    </row>
    <row r="126" spans="1:17" s="1" customFormat="1" ht="18" thickBot="1">
      <c r="A126" s="493"/>
      <c r="B126" s="171">
        <v>2</v>
      </c>
      <c r="C126" s="189"/>
      <c r="D126" s="232" t="s">
        <v>331</v>
      </c>
      <c r="E126" s="436">
        <f>'1 Conversion Factor UK SQ'!E126*'2 Input data Summary SQ'!E126</f>
        <v>0</v>
      </c>
      <c r="F126" s="436">
        <f>'1 Conversion Factor UK SQ'!F126*'2 Input data Summary SQ'!F126</f>
        <v>0</v>
      </c>
      <c r="G126" s="436">
        <f>'1 Conversion Factor UK SQ'!G126*'2 Input data Summary SQ'!G126</f>
        <v>0</v>
      </c>
      <c r="H126" s="436">
        <f>'1 Conversion Factor UK SQ'!H126*'2 Input data Summary SQ'!H126</f>
        <v>0</v>
      </c>
      <c r="I126" s="436">
        <f>'1 Conversion Factor UK SQ'!H126*'2 Input data Summary SQ'!I126</f>
        <v>0</v>
      </c>
      <c r="J126" s="224"/>
      <c r="K126" s="7"/>
      <c r="L126" s="35"/>
      <c r="M126" s="274"/>
      <c r="N126" s="274"/>
      <c r="O126" s="274"/>
      <c r="P126" s="274"/>
      <c r="Q126" s="36"/>
    </row>
    <row r="127" spans="1:17" s="1" customFormat="1" ht="18" customHeight="1">
      <c r="A127" s="491" t="s">
        <v>373</v>
      </c>
      <c r="B127" s="162">
        <v>1</v>
      </c>
      <c r="C127" s="186"/>
      <c r="D127" s="231" t="s">
        <v>357</v>
      </c>
      <c r="E127" s="435">
        <f>'1 Conversion Factor UK SQ'!E127*'2 Input data Summary SQ'!E127</f>
        <v>0</v>
      </c>
      <c r="F127" s="435">
        <f>'1 Conversion Factor UK SQ'!F127*'2 Input data Summary SQ'!F127</f>
        <v>0</v>
      </c>
      <c r="G127" s="435">
        <f>'1 Conversion Factor UK SQ'!G127*'2 Input data Summary SQ'!G127</f>
        <v>0</v>
      </c>
      <c r="H127" s="435">
        <f>'1 Conversion Factor UK SQ'!H127*'2 Input data Summary SQ'!H127</f>
        <v>0</v>
      </c>
      <c r="I127" s="435">
        <f>'1 Conversion Factor UK SQ'!H127*'2 Input data Summary SQ'!I127</f>
        <v>0</v>
      </c>
      <c r="J127" s="220"/>
      <c r="K127" s="7"/>
      <c r="L127" s="35"/>
      <c r="M127" s="274"/>
      <c r="N127" s="274"/>
      <c r="O127" s="274"/>
      <c r="P127" s="274"/>
      <c r="Q127" s="36"/>
    </row>
    <row r="128" spans="1:17" s="1" customFormat="1">
      <c r="A128" s="492"/>
      <c r="B128" s="167">
        <v>1</v>
      </c>
      <c r="C128" s="7"/>
      <c r="D128" s="154" t="s">
        <v>358</v>
      </c>
      <c r="E128" s="458">
        <f>'1 Conversion Factor UK SQ'!E128*'2 Input data Summary SQ'!E128</f>
        <v>0</v>
      </c>
      <c r="F128" s="458">
        <f>'1 Conversion Factor UK SQ'!F128*'2 Input data Summary SQ'!F128</f>
        <v>0</v>
      </c>
      <c r="G128" s="458">
        <f>'1 Conversion Factor UK SQ'!G128*'2 Input data Summary SQ'!G128</f>
        <v>0</v>
      </c>
      <c r="H128" s="458">
        <f>'1 Conversion Factor UK SQ'!H128*'2 Input data Summary SQ'!H128</f>
        <v>0</v>
      </c>
      <c r="I128" s="458">
        <f>'1 Conversion Factor UK SQ'!H128*'2 Input data Summary SQ'!I128</f>
        <v>0</v>
      </c>
      <c r="J128" s="222"/>
      <c r="K128" s="7"/>
      <c r="L128" s="35"/>
      <c r="M128" s="274"/>
      <c r="N128" s="274"/>
      <c r="O128" s="274"/>
      <c r="P128" s="274"/>
      <c r="Q128" s="36"/>
    </row>
    <row r="129" spans="1:17" s="1" customFormat="1">
      <c r="A129" s="492"/>
      <c r="B129" s="167">
        <v>1</v>
      </c>
      <c r="C129" s="7"/>
      <c r="D129" s="154" t="s">
        <v>359</v>
      </c>
      <c r="E129" s="458">
        <f>'1 Conversion Factor UK SQ'!E129*'2 Input data Summary SQ'!E129</f>
        <v>0</v>
      </c>
      <c r="F129" s="458">
        <f>'1 Conversion Factor UK SQ'!F129*'2 Input data Summary SQ'!F129</f>
        <v>0</v>
      </c>
      <c r="G129" s="458">
        <f>'1 Conversion Factor UK SQ'!G129*'2 Input data Summary SQ'!G129</f>
        <v>0</v>
      </c>
      <c r="H129" s="458">
        <f>'1 Conversion Factor UK SQ'!H129*'2 Input data Summary SQ'!H129</f>
        <v>0</v>
      </c>
      <c r="I129" s="458">
        <f>'1 Conversion Factor UK SQ'!H129*'2 Input data Summary SQ'!I129</f>
        <v>0</v>
      </c>
      <c r="J129" s="222"/>
      <c r="K129" s="7"/>
      <c r="L129" s="35"/>
      <c r="M129" s="274"/>
      <c r="N129" s="274"/>
      <c r="O129" s="274"/>
      <c r="P129" s="274"/>
      <c r="Q129" s="36"/>
    </row>
    <row r="130" spans="1:17" s="1" customFormat="1">
      <c r="A130" s="492"/>
      <c r="B130" s="167">
        <v>1</v>
      </c>
      <c r="C130" s="7"/>
      <c r="D130" s="154" t="s">
        <v>360</v>
      </c>
      <c r="E130" s="458">
        <f>'1 Conversion Factor UK SQ'!E130*'2 Input data Summary SQ'!E130</f>
        <v>0</v>
      </c>
      <c r="F130" s="458">
        <f>'1 Conversion Factor UK SQ'!F130*'2 Input data Summary SQ'!F130</f>
        <v>0</v>
      </c>
      <c r="G130" s="458">
        <f>'1 Conversion Factor UK SQ'!G130*'2 Input data Summary SQ'!G130</f>
        <v>0</v>
      </c>
      <c r="H130" s="458">
        <f>'1 Conversion Factor UK SQ'!H130*'2 Input data Summary SQ'!H130</f>
        <v>0</v>
      </c>
      <c r="I130" s="458">
        <f>'1 Conversion Factor UK SQ'!H130*'2 Input data Summary SQ'!I130</f>
        <v>0</v>
      </c>
      <c r="J130" s="222"/>
      <c r="K130" s="7"/>
      <c r="L130" s="35"/>
      <c r="M130" s="274"/>
      <c r="N130" s="274"/>
      <c r="O130" s="274"/>
      <c r="P130" s="274"/>
      <c r="Q130" s="36"/>
    </row>
    <row r="131" spans="1:17" s="1" customFormat="1">
      <c r="A131" s="492"/>
      <c r="B131" s="167">
        <v>1</v>
      </c>
      <c r="C131" s="7"/>
      <c r="D131" s="154" t="s">
        <v>361</v>
      </c>
      <c r="E131" s="458">
        <f>'1 Conversion Factor UK SQ'!E131*'2 Input data Summary SQ'!E131</f>
        <v>0</v>
      </c>
      <c r="F131" s="458">
        <f>'1 Conversion Factor UK SQ'!F131*'2 Input data Summary SQ'!F131</f>
        <v>0</v>
      </c>
      <c r="G131" s="458">
        <f>'1 Conversion Factor UK SQ'!G131*'2 Input data Summary SQ'!G131</f>
        <v>0</v>
      </c>
      <c r="H131" s="458">
        <f>'1 Conversion Factor UK SQ'!H131*'2 Input data Summary SQ'!H131</f>
        <v>0</v>
      </c>
      <c r="I131" s="458">
        <f>'1 Conversion Factor UK SQ'!H131*'2 Input data Summary SQ'!I131</f>
        <v>0</v>
      </c>
      <c r="J131" s="222"/>
      <c r="K131" s="7"/>
      <c r="L131" s="35"/>
      <c r="M131" s="274"/>
      <c r="N131" s="274"/>
      <c r="O131" s="274"/>
      <c r="P131" s="274"/>
      <c r="Q131" s="36"/>
    </row>
    <row r="132" spans="1:17" s="1" customFormat="1">
      <c r="A132" s="492"/>
      <c r="B132" s="167">
        <v>1</v>
      </c>
      <c r="C132" s="7"/>
      <c r="D132" s="154" t="s">
        <v>362</v>
      </c>
      <c r="E132" s="458">
        <f>'1 Conversion Factor UK SQ'!E132*'2 Input data Summary SQ'!E132</f>
        <v>0</v>
      </c>
      <c r="F132" s="458">
        <f>'1 Conversion Factor UK SQ'!F132*'2 Input data Summary SQ'!F132</f>
        <v>0</v>
      </c>
      <c r="G132" s="458">
        <f>'1 Conversion Factor UK SQ'!G132*'2 Input data Summary SQ'!G132</f>
        <v>0</v>
      </c>
      <c r="H132" s="458">
        <f>'1 Conversion Factor UK SQ'!H132*'2 Input data Summary SQ'!H132</f>
        <v>0</v>
      </c>
      <c r="I132" s="458">
        <f>'1 Conversion Factor UK SQ'!H132*'2 Input data Summary SQ'!I132</f>
        <v>0</v>
      </c>
      <c r="J132" s="222"/>
      <c r="K132" s="7"/>
      <c r="L132" s="35"/>
      <c r="M132" s="274"/>
      <c r="N132" s="274"/>
      <c r="O132" s="274"/>
      <c r="P132" s="274"/>
      <c r="Q132" s="36"/>
    </row>
    <row r="133" spans="1:17" s="1" customFormat="1">
      <c r="A133" s="492"/>
      <c r="B133" s="167">
        <v>1</v>
      </c>
      <c r="C133" s="7"/>
      <c r="D133" s="154" t="s">
        <v>363</v>
      </c>
      <c r="E133" s="458">
        <f>'1 Conversion Factor UK SQ'!E133*'2 Input data Summary SQ'!E133</f>
        <v>0</v>
      </c>
      <c r="F133" s="458">
        <f>'1 Conversion Factor UK SQ'!F133*'2 Input data Summary SQ'!F133</f>
        <v>0</v>
      </c>
      <c r="G133" s="458">
        <f>'1 Conversion Factor UK SQ'!G133*'2 Input data Summary SQ'!G133</f>
        <v>0</v>
      </c>
      <c r="H133" s="458">
        <f>'1 Conversion Factor UK SQ'!H133*'2 Input data Summary SQ'!H133</f>
        <v>0</v>
      </c>
      <c r="I133" s="458">
        <f>'1 Conversion Factor UK SQ'!H133*'2 Input data Summary SQ'!I133</f>
        <v>0</v>
      </c>
      <c r="J133" s="222"/>
      <c r="K133" s="7"/>
      <c r="L133" s="35"/>
      <c r="M133" s="274"/>
      <c r="N133" s="274"/>
      <c r="O133" s="274"/>
      <c r="P133" s="274"/>
      <c r="Q133" s="36"/>
    </row>
    <row r="134" spans="1:17" s="1" customFormat="1">
      <c r="A134" s="492"/>
      <c r="B134" s="167">
        <v>1</v>
      </c>
      <c r="C134" s="7"/>
      <c r="D134" s="154" t="s">
        <v>364</v>
      </c>
      <c r="E134" s="458">
        <f>'1 Conversion Factor UK SQ'!E134*'2 Input data Summary SQ'!E134</f>
        <v>0</v>
      </c>
      <c r="F134" s="458">
        <f>'1 Conversion Factor UK SQ'!F134*'2 Input data Summary SQ'!F134</f>
        <v>0</v>
      </c>
      <c r="G134" s="458">
        <f>'1 Conversion Factor UK SQ'!G134*'2 Input data Summary SQ'!G134</f>
        <v>0</v>
      </c>
      <c r="H134" s="458">
        <f>'1 Conversion Factor UK SQ'!H134*'2 Input data Summary SQ'!H134</f>
        <v>0</v>
      </c>
      <c r="I134" s="458">
        <f>'1 Conversion Factor UK SQ'!H134*'2 Input data Summary SQ'!I134</f>
        <v>0</v>
      </c>
      <c r="J134" s="222"/>
      <c r="K134" s="7"/>
      <c r="L134" s="35"/>
      <c r="M134" s="274"/>
      <c r="N134" s="274"/>
      <c r="O134" s="274"/>
      <c r="P134" s="274"/>
      <c r="Q134" s="36"/>
    </row>
    <row r="135" spans="1:17" s="1" customFormat="1">
      <c r="A135" s="492"/>
      <c r="B135" s="167">
        <v>1</v>
      </c>
      <c r="C135" s="7"/>
      <c r="D135" s="154" t="s">
        <v>365</v>
      </c>
      <c r="E135" s="458">
        <f>'1 Conversion Factor UK SQ'!E135*'2 Input data Summary SQ'!E135</f>
        <v>0</v>
      </c>
      <c r="F135" s="458">
        <f>'1 Conversion Factor UK SQ'!F135*'2 Input data Summary SQ'!F135</f>
        <v>0</v>
      </c>
      <c r="G135" s="458">
        <f>'1 Conversion Factor UK SQ'!G135*'2 Input data Summary SQ'!G135</f>
        <v>0</v>
      </c>
      <c r="H135" s="458">
        <f>'1 Conversion Factor UK SQ'!H135*'2 Input data Summary SQ'!H135</f>
        <v>0</v>
      </c>
      <c r="I135" s="458">
        <f>'1 Conversion Factor UK SQ'!H135*'2 Input data Summary SQ'!I135</f>
        <v>0</v>
      </c>
      <c r="J135" s="222"/>
      <c r="K135" s="7"/>
      <c r="L135" s="35"/>
      <c r="M135" s="274"/>
      <c r="N135" s="274"/>
      <c r="O135" s="274"/>
      <c r="P135" s="274"/>
      <c r="Q135" s="36"/>
    </row>
    <row r="136" spans="1:17" s="1" customFormat="1">
      <c r="A136" s="492"/>
      <c r="B136" s="167">
        <v>1</v>
      </c>
      <c r="C136" s="7"/>
      <c r="D136" s="154" t="s">
        <v>366</v>
      </c>
      <c r="E136" s="458">
        <f>'1 Conversion Factor UK SQ'!E136*'2 Input data Summary SQ'!E136</f>
        <v>0</v>
      </c>
      <c r="F136" s="458">
        <f>'1 Conversion Factor UK SQ'!F136*'2 Input data Summary SQ'!F136</f>
        <v>0</v>
      </c>
      <c r="G136" s="458">
        <f>'1 Conversion Factor UK SQ'!G136*'2 Input data Summary SQ'!G136</f>
        <v>0</v>
      </c>
      <c r="H136" s="458">
        <f>'1 Conversion Factor UK SQ'!H136*'2 Input data Summary SQ'!H136</f>
        <v>0</v>
      </c>
      <c r="I136" s="458">
        <f>'1 Conversion Factor UK SQ'!H136*'2 Input data Summary SQ'!I136</f>
        <v>0</v>
      </c>
      <c r="J136" s="222"/>
      <c r="K136" s="7"/>
      <c r="L136" s="35"/>
      <c r="M136" s="274"/>
      <c r="N136" s="274"/>
      <c r="O136" s="274"/>
      <c r="P136" s="274"/>
      <c r="Q136" s="36"/>
    </row>
    <row r="137" spans="1:17" s="1" customFormat="1">
      <c r="A137" s="492"/>
      <c r="B137" s="167">
        <v>1</v>
      </c>
      <c r="C137" s="7"/>
      <c r="D137" s="154" t="s">
        <v>367</v>
      </c>
      <c r="E137" s="458">
        <f>'1 Conversion Factor UK SQ'!E137*'2 Input data Summary SQ'!E137</f>
        <v>0</v>
      </c>
      <c r="F137" s="458">
        <f>'1 Conversion Factor UK SQ'!F137*'2 Input data Summary SQ'!F137</f>
        <v>0</v>
      </c>
      <c r="G137" s="458">
        <f>'1 Conversion Factor UK SQ'!G137*'2 Input data Summary SQ'!G137</f>
        <v>0</v>
      </c>
      <c r="H137" s="458">
        <f>'1 Conversion Factor UK SQ'!H137*'2 Input data Summary SQ'!H137</f>
        <v>0</v>
      </c>
      <c r="I137" s="458">
        <f>'1 Conversion Factor UK SQ'!H137*'2 Input data Summary SQ'!I137</f>
        <v>0</v>
      </c>
      <c r="J137" s="222"/>
      <c r="K137" s="7"/>
      <c r="L137" s="35"/>
      <c r="M137" s="274"/>
      <c r="N137" s="274"/>
      <c r="O137" s="274"/>
      <c r="P137" s="274"/>
      <c r="Q137" s="36"/>
    </row>
    <row r="138" spans="1:17" s="1" customFormat="1">
      <c r="A138" s="492"/>
      <c r="B138" s="167">
        <v>1</v>
      </c>
      <c r="C138" s="7"/>
      <c r="D138" s="154" t="s">
        <v>368</v>
      </c>
      <c r="E138" s="458">
        <f>'1 Conversion Factor UK SQ'!E138*'2 Input data Summary SQ'!E138</f>
        <v>0</v>
      </c>
      <c r="F138" s="458">
        <f>'1 Conversion Factor UK SQ'!F138*'2 Input data Summary SQ'!F138</f>
        <v>0</v>
      </c>
      <c r="G138" s="458">
        <f>'1 Conversion Factor UK SQ'!G138*'2 Input data Summary SQ'!G138</f>
        <v>0</v>
      </c>
      <c r="H138" s="458">
        <f>'1 Conversion Factor UK SQ'!H138*'2 Input data Summary SQ'!H138</f>
        <v>0</v>
      </c>
      <c r="I138" s="458">
        <f>'1 Conversion Factor UK SQ'!H138*'2 Input data Summary SQ'!I138</f>
        <v>0</v>
      </c>
      <c r="J138" s="222"/>
      <c r="K138" s="7"/>
      <c r="L138" s="35"/>
      <c r="M138" s="274"/>
      <c r="N138" s="274"/>
      <c r="O138" s="274"/>
      <c r="P138" s="274"/>
      <c r="Q138" s="36"/>
    </row>
    <row r="139" spans="1:17" s="1" customFormat="1">
      <c r="A139" s="492"/>
      <c r="B139" s="167">
        <v>1</v>
      </c>
      <c r="C139" s="7"/>
      <c r="D139" s="154" t="s">
        <v>369</v>
      </c>
      <c r="E139" s="458">
        <f>'1 Conversion Factor UK SQ'!E139*'2 Input data Summary SQ'!E139</f>
        <v>0</v>
      </c>
      <c r="F139" s="458">
        <f>'1 Conversion Factor UK SQ'!F139*'2 Input data Summary SQ'!F139</f>
        <v>0</v>
      </c>
      <c r="G139" s="458">
        <f>'1 Conversion Factor UK SQ'!G139*'2 Input data Summary SQ'!G139</f>
        <v>0</v>
      </c>
      <c r="H139" s="458">
        <f>'1 Conversion Factor UK SQ'!H139*'2 Input data Summary SQ'!H139</f>
        <v>0</v>
      </c>
      <c r="I139" s="458">
        <f>'1 Conversion Factor UK SQ'!H139*'2 Input data Summary SQ'!I139</f>
        <v>0</v>
      </c>
      <c r="J139" s="222"/>
      <c r="K139" s="7"/>
      <c r="L139" s="35"/>
      <c r="M139" s="274"/>
      <c r="N139" s="274"/>
      <c r="O139" s="274"/>
      <c r="P139" s="274"/>
      <c r="Q139" s="36"/>
    </row>
    <row r="140" spans="1:17" s="1" customFormat="1" ht="18" thickBot="1">
      <c r="A140" s="492"/>
      <c r="B140" s="167">
        <v>1</v>
      </c>
      <c r="C140" s="7"/>
      <c r="D140" s="154" t="s">
        <v>370</v>
      </c>
      <c r="E140" s="458">
        <f>'1 Conversion Factor UK SQ'!E140*'2 Input data Summary SQ'!E140</f>
        <v>0</v>
      </c>
      <c r="F140" s="458">
        <f>'1 Conversion Factor UK SQ'!F140*'2 Input data Summary SQ'!F140</f>
        <v>0</v>
      </c>
      <c r="G140" s="458">
        <f>'1 Conversion Factor UK SQ'!G140*'2 Input data Summary SQ'!G140</f>
        <v>0</v>
      </c>
      <c r="H140" s="458">
        <f>'1 Conversion Factor UK SQ'!H140*'2 Input data Summary SQ'!H140</f>
        <v>0</v>
      </c>
      <c r="I140" s="458">
        <f>'1 Conversion Factor UK SQ'!H140*'2 Input data Summary SQ'!I140</f>
        <v>0</v>
      </c>
      <c r="J140" s="222"/>
      <c r="K140" s="7"/>
      <c r="L140" s="35"/>
      <c r="M140" s="274"/>
      <c r="N140" s="274"/>
      <c r="O140" s="274"/>
      <c r="P140" s="274"/>
      <c r="Q140" s="36"/>
    </row>
    <row r="141" spans="1:17" s="1" customFormat="1" ht="18" thickBot="1">
      <c r="A141" s="492"/>
      <c r="B141" s="167">
        <v>1</v>
      </c>
      <c r="C141" s="7"/>
      <c r="D141" s="154" t="s">
        <v>316</v>
      </c>
      <c r="E141" s="458">
        <f>'1 Conversion Factor UK SQ'!E141*'2 Input data Summary SQ'!E141</f>
        <v>0</v>
      </c>
      <c r="F141" s="458">
        <f>'1 Conversion Factor UK SQ'!F141*'2 Input data Summary SQ'!F141</f>
        <v>0</v>
      </c>
      <c r="G141" s="458">
        <f>'1 Conversion Factor UK SQ'!G141*'2 Input data Summary SQ'!G141</f>
        <v>0</v>
      </c>
      <c r="H141" s="458">
        <f>'1 Conversion Factor UK SQ'!H141*'2 Input data Summary SQ'!H141</f>
        <v>0</v>
      </c>
      <c r="I141" s="458">
        <f>'1 Conversion Factor UK SQ'!H141*'2 Input data Summary SQ'!I141</f>
        <v>0</v>
      </c>
      <c r="J141" s="222"/>
      <c r="K141" s="7"/>
      <c r="L141" s="35"/>
      <c r="M141" s="274"/>
      <c r="N141" s="274"/>
      <c r="O141" s="274"/>
      <c r="P141" s="274"/>
      <c r="Q141" s="276"/>
    </row>
    <row r="142" spans="1:17" s="1" customFormat="1">
      <c r="A142" s="492"/>
      <c r="B142" s="167">
        <v>1</v>
      </c>
      <c r="C142" s="7"/>
      <c r="D142" s="154" t="s">
        <v>317</v>
      </c>
      <c r="E142" s="458">
        <f>'1 Conversion Factor UK SQ'!E142*'2 Input data Summary SQ'!E142</f>
        <v>0</v>
      </c>
      <c r="F142" s="458">
        <f>'1 Conversion Factor UK SQ'!F142*'2 Input data Summary SQ'!F142</f>
        <v>0</v>
      </c>
      <c r="G142" s="458">
        <f>'1 Conversion Factor UK SQ'!G142*'2 Input data Summary SQ'!G142</f>
        <v>0</v>
      </c>
      <c r="H142" s="458">
        <f>'1 Conversion Factor UK SQ'!H142*'2 Input data Summary SQ'!H142</f>
        <v>0</v>
      </c>
      <c r="I142" s="458">
        <f>'1 Conversion Factor UK SQ'!H142*'2 Input data Summary SQ'!I142</f>
        <v>0</v>
      </c>
      <c r="J142" s="222"/>
      <c r="K142" s="7"/>
      <c r="L142" s="35"/>
      <c r="M142" s="274"/>
      <c r="N142" s="274"/>
      <c r="O142" s="274"/>
      <c r="P142" s="274"/>
      <c r="Q142" s="36"/>
    </row>
    <row r="143" spans="1:17" s="1" customFormat="1">
      <c r="A143" s="492"/>
      <c r="B143" s="167">
        <v>1</v>
      </c>
      <c r="C143" s="7"/>
      <c r="D143" s="154" t="s">
        <v>318</v>
      </c>
      <c r="E143" s="458">
        <f>'1 Conversion Factor UK SQ'!E143*'2 Input data Summary SQ'!E143</f>
        <v>0</v>
      </c>
      <c r="F143" s="458">
        <f>'1 Conversion Factor UK SQ'!F143*'2 Input data Summary SQ'!F143</f>
        <v>0</v>
      </c>
      <c r="G143" s="458">
        <f>'1 Conversion Factor UK SQ'!G143*'2 Input data Summary SQ'!G143</f>
        <v>0</v>
      </c>
      <c r="H143" s="458">
        <f>'1 Conversion Factor UK SQ'!H143*'2 Input data Summary SQ'!H143</f>
        <v>0</v>
      </c>
      <c r="I143" s="458">
        <f>'1 Conversion Factor UK SQ'!H143*'2 Input data Summary SQ'!I143</f>
        <v>0</v>
      </c>
      <c r="J143" s="222"/>
      <c r="K143" s="7"/>
      <c r="L143" s="35"/>
      <c r="M143" s="274"/>
      <c r="N143" s="274"/>
      <c r="O143" s="274"/>
      <c r="P143" s="274"/>
      <c r="Q143" s="36"/>
    </row>
    <row r="144" spans="1:17" s="1" customFormat="1">
      <c r="A144" s="492"/>
      <c r="B144" s="167">
        <v>1</v>
      </c>
      <c r="C144" s="7"/>
      <c r="D144" s="154" t="s">
        <v>319</v>
      </c>
      <c r="E144" s="458">
        <f>'1 Conversion Factor UK SQ'!E144*'2 Input data Summary SQ'!E144</f>
        <v>0</v>
      </c>
      <c r="F144" s="458">
        <f>'1 Conversion Factor UK SQ'!F144*'2 Input data Summary SQ'!F144</f>
        <v>0</v>
      </c>
      <c r="G144" s="458">
        <f>'1 Conversion Factor UK SQ'!G144*'2 Input data Summary SQ'!G144</f>
        <v>0</v>
      </c>
      <c r="H144" s="458">
        <f>'1 Conversion Factor UK SQ'!H144*'2 Input data Summary SQ'!H144</f>
        <v>0</v>
      </c>
      <c r="I144" s="458">
        <f>'1 Conversion Factor UK SQ'!H144*'2 Input data Summary SQ'!I144</f>
        <v>0</v>
      </c>
      <c r="J144" s="222"/>
      <c r="K144" s="7"/>
      <c r="L144" s="35"/>
      <c r="M144" s="274"/>
      <c r="N144" s="274"/>
      <c r="O144" s="274"/>
      <c r="P144" s="274"/>
      <c r="Q144" s="36"/>
    </row>
    <row r="145" spans="1:17" s="1" customFormat="1">
      <c r="A145" s="492"/>
      <c r="B145" s="167">
        <v>1</v>
      </c>
      <c r="C145" s="7"/>
      <c r="D145" s="154" t="s">
        <v>320</v>
      </c>
      <c r="E145" s="458">
        <f>'1 Conversion Factor UK SQ'!E145*'2 Input data Summary SQ'!E145</f>
        <v>0</v>
      </c>
      <c r="F145" s="458">
        <f>'1 Conversion Factor UK SQ'!F145*'2 Input data Summary SQ'!F145</f>
        <v>0</v>
      </c>
      <c r="G145" s="458">
        <f>'1 Conversion Factor UK SQ'!G145*'2 Input data Summary SQ'!G145</f>
        <v>0</v>
      </c>
      <c r="H145" s="458">
        <f>'1 Conversion Factor UK SQ'!H145*'2 Input data Summary SQ'!H145</f>
        <v>0</v>
      </c>
      <c r="I145" s="458">
        <f>'1 Conversion Factor UK SQ'!H145*'2 Input data Summary SQ'!I145</f>
        <v>0</v>
      </c>
      <c r="J145" s="222"/>
      <c r="K145" s="7"/>
      <c r="L145" s="35"/>
      <c r="M145" s="274"/>
      <c r="N145" s="274"/>
      <c r="O145" s="274"/>
      <c r="P145" s="274"/>
      <c r="Q145" s="36"/>
    </row>
    <row r="146" spans="1:17" s="1" customFormat="1">
      <c r="A146" s="492"/>
      <c r="B146" s="167">
        <v>1</v>
      </c>
      <c r="C146" s="7"/>
      <c r="D146" s="154" t="s">
        <v>321</v>
      </c>
      <c r="E146" s="458">
        <f>'1 Conversion Factor UK SQ'!E146*'2 Input data Summary SQ'!E146</f>
        <v>0</v>
      </c>
      <c r="F146" s="458">
        <f>'1 Conversion Factor UK SQ'!F146*'2 Input data Summary SQ'!F146</f>
        <v>0</v>
      </c>
      <c r="G146" s="458">
        <f>'1 Conversion Factor UK SQ'!G146*'2 Input data Summary SQ'!G146</f>
        <v>0</v>
      </c>
      <c r="H146" s="458">
        <f>'1 Conversion Factor UK SQ'!H146*'2 Input data Summary SQ'!H146</f>
        <v>0</v>
      </c>
      <c r="I146" s="458">
        <f>'1 Conversion Factor UK SQ'!H146*'2 Input data Summary SQ'!I146</f>
        <v>0</v>
      </c>
      <c r="J146" s="222"/>
      <c r="K146" s="7"/>
      <c r="L146" s="35"/>
      <c r="M146" s="274"/>
      <c r="N146" s="274"/>
      <c r="O146" s="274"/>
      <c r="P146" s="274"/>
      <c r="Q146" s="36"/>
    </row>
    <row r="147" spans="1:17" s="1" customFormat="1">
      <c r="A147" s="492"/>
      <c r="B147" s="167">
        <v>1</v>
      </c>
      <c r="C147" s="7"/>
      <c r="D147" s="154" t="s">
        <v>322</v>
      </c>
      <c r="E147" s="458">
        <f>'1 Conversion Factor UK SQ'!E147*'2 Input data Summary SQ'!E147</f>
        <v>0</v>
      </c>
      <c r="F147" s="458">
        <f>'1 Conversion Factor UK SQ'!F147*'2 Input data Summary SQ'!F147</f>
        <v>0</v>
      </c>
      <c r="G147" s="458">
        <f>'1 Conversion Factor UK SQ'!G147*'2 Input data Summary SQ'!G147</f>
        <v>0</v>
      </c>
      <c r="H147" s="458">
        <f>'1 Conversion Factor UK SQ'!H147*'2 Input data Summary SQ'!H147</f>
        <v>0</v>
      </c>
      <c r="I147" s="458">
        <f>'1 Conversion Factor UK SQ'!H147*'2 Input data Summary SQ'!I147</f>
        <v>0</v>
      </c>
      <c r="J147" s="222"/>
      <c r="K147" s="7"/>
      <c r="L147" s="35"/>
      <c r="M147" s="274"/>
      <c r="N147" s="274"/>
      <c r="O147" s="274"/>
      <c r="P147" s="274"/>
      <c r="Q147" s="36"/>
    </row>
    <row r="148" spans="1:17" s="1" customFormat="1">
      <c r="A148" s="492"/>
      <c r="B148" s="167">
        <v>1</v>
      </c>
      <c r="C148" s="7"/>
      <c r="D148" s="154" t="s">
        <v>323</v>
      </c>
      <c r="E148" s="458">
        <f>'1 Conversion Factor UK SQ'!E148*'2 Input data Summary SQ'!E148</f>
        <v>0</v>
      </c>
      <c r="F148" s="458">
        <f>'1 Conversion Factor UK SQ'!F148*'2 Input data Summary SQ'!F148</f>
        <v>0</v>
      </c>
      <c r="G148" s="458">
        <f>'1 Conversion Factor UK SQ'!G148*'2 Input data Summary SQ'!G148</f>
        <v>0</v>
      </c>
      <c r="H148" s="458">
        <f>'1 Conversion Factor UK SQ'!H148*'2 Input data Summary SQ'!H148</f>
        <v>0</v>
      </c>
      <c r="I148" s="458">
        <f>'1 Conversion Factor UK SQ'!H148*'2 Input data Summary SQ'!I148</f>
        <v>0</v>
      </c>
      <c r="J148" s="222"/>
      <c r="K148" s="7"/>
      <c r="L148" s="35"/>
      <c r="M148" s="274"/>
      <c r="N148" s="274"/>
      <c r="O148" s="274"/>
      <c r="P148" s="274"/>
      <c r="Q148" s="36"/>
    </row>
    <row r="149" spans="1:17" s="1" customFormat="1">
      <c r="A149" s="492"/>
      <c r="B149" s="167">
        <v>1</v>
      </c>
      <c r="C149" s="7"/>
      <c r="D149" s="154" t="s">
        <v>324</v>
      </c>
      <c r="E149" s="458">
        <f>'1 Conversion Factor UK SQ'!E149*'2 Input data Summary SQ'!E149</f>
        <v>0</v>
      </c>
      <c r="F149" s="458">
        <f>'1 Conversion Factor UK SQ'!F149*'2 Input data Summary SQ'!F149</f>
        <v>0</v>
      </c>
      <c r="G149" s="458">
        <f>'1 Conversion Factor UK SQ'!G149*'2 Input data Summary SQ'!G149</f>
        <v>0</v>
      </c>
      <c r="H149" s="458">
        <f>'1 Conversion Factor UK SQ'!H149*'2 Input data Summary SQ'!H149</f>
        <v>0</v>
      </c>
      <c r="I149" s="458">
        <f>'1 Conversion Factor UK SQ'!H149*'2 Input data Summary SQ'!I149</f>
        <v>0</v>
      </c>
      <c r="J149" s="222"/>
      <c r="K149" s="7"/>
      <c r="L149" s="35"/>
      <c r="M149" s="274"/>
      <c r="N149" s="274"/>
      <c r="O149" s="274"/>
      <c r="P149" s="274"/>
      <c r="Q149" s="36"/>
    </row>
    <row r="150" spans="1:17" s="1" customFormat="1">
      <c r="A150" s="492"/>
      <c r="B150" s="167">
        <v>1</v>
      </c>
      <c r="C150" s="7"/>
      <c r="D150" s="154" t="s">
        <v>325</v>
      </c>
      <c r="E150" s="458">
        <f>'1 Conversion Factor UK SQ'!E150*'2 Input data Summary SQ'!E150</f>
        <v>0</v>
      </c>
      <c r="F150" s="458">
        <f>'1 Conversion Factor UK SQ'!F150*'2 Input data Summary SQ'!F150</f>
        <v>0</v>
      </c>
      <c r="G150" s="458">
        <f>'1 Conversion Factor UK SQ'!G150*'2 Input data Summary SQ'!G150</f>
        <v>0</v>
      </c>
      <c r="H150" s="458">
        <f>'1 Conversion Factor UK SQ'!H150*'2 Input data Summary SQ'!H150</f>
        <v>0</v>
      </c>
      <c r="I150" s="458">
        <f>'1 Conversion Factor UK SQ'!H150*'2 Input data Summary SQ'!I150</f>
        <v>0</v>
      </c>
      <c r="J150" s="222"/>
      <c r="K150" s="7"/>
      <c r="L150" s="35"/>
      <c r="M150" s="274"/>
      <c r="N150" s="274"/>
      <c r="O150" s="274"/>
      <c r="P150" s="274"/>
      <c r="Q150" s="36"/>
    </row>
    <row r="151" spans="1:17" s="1" customFormat="1">
      <c r="A151" s="492"/>
      <c r="B151" s="167">
        <v>1</v>
      </c>
      <c r="C151" s="7"/>
      <c r="D151" s="154" t="s">
        <v>326</v>
      </c>
      <c r="E151" s="458">
        <f>'1 Conversion Factor UK SQ'!E151*'2 Input data Summary SQ'!E151</f>
        <v>0</v>
      </c>
      <c r="F151" s="458">
        <f>'1 Conversion Factor UK SQ'!F151*'2 Input data Summary SQ'!F151</f>
        <v>0</v>
      </c>
      <c r="G151" s="458">
        <f>'1 Conversion Factor UK SQ'!G151*'2 Input data Summary SQ'!G151</f>
        <v>0</v>
      </c>
      <c r="H151" s="458">
        <f>'1 Conversion Factor UK SQ'!H151*'2 Input data Summary SQ'!H151</f>
        <v>0</v>
      </c>
      <c r="I151" s="458">
        <f>'1 Conversion Factor UK SQ'!H151*'2 Input data Summary SQ'!I151</f>
        <v>0</v>
      </c>
      <c r="J151" s="222"/>
      <c r="K151" s="7"/>
      <c r="L151" s="35"/>
      <c r="M151" s="274"/>
      <c r="N151" s="274"/>
      <c r="O151" s="274"/>
      <c r="P151" s="274"/>
      <c r="Q151" s="36"/>
    </row>
    <row r="152" spans="1:17" s="1" customFormat="1">
      <c r="A152" s="492"/>
      <c r="B152" s="167">
        <v>1</v>
      </c>
      <c r="C152" s="7"/>
      <c r="D152" s="154" t="s">
        <v>327</v>
      </c>
      <c r="E152" s="458">
        <f>'1 Conversion Factor UK SQ'!E152*'2 Input data Summary SQ'!E152</f>
        <v>0</v>
      </c>
      <c r="F152" s="458">
        <f>'1 Conversion Factor UK SQ'!F152*'2 Input data Summary SQ'!F152</f>
        <v>0</v>
      </c>
      <c r="G152" s="458">
        <f>'1 Conversion Factor UK SQ'!G152*'2 Input data Summary SQ'!G152</f>
        <v>0</v>
      </c>
      <c r="H152" s="458">
        <f>'1 Conversion Factor UK SQ'!H152*'2 Input data Summary SQ'!H152</f>
        <v>0</v>
      </c>
      <c r="I152" s="458">
        <f>'1 Conversion Factor UK SQ'!H152*'2 Input data Summary SQ'!I152</f>
        <v>0</v>
      </c>
      <c r="J152" s="222"/>
      <c r="K152" s="7"/>
      <c r="L152" s="35"/>
      <c r="M152" s="274"/>
      <c r="N152" s="274"/>
      <c r="O152" s="274"/>
      <c r="P152" s="274"/>
      <c r="Q152" s="36"/>
    </row>
    <row r="153" spans="1:17" s="1" customFormat="1">
      <c r="A153" s="492"/>
      <c r="B153" s="167">
        <v>1</v>
      </c>
      <c r="C153" s="7"/>
      <c r="D153" s="154" t="s">
        <v>328</v>
      </c>
      <c r="E153" s="458">
        <f>'1 Conversion Factor UK SQ'!E153*'2 Input data Summary SQ'!E153</f>
        <v>0</v>
      </c>
      <c r="F153" s="458">
        <f>'1 Conversion Factor UK SQ'!F153*'2 Input data Summary SQ'!F153</f>
        <v>0</v>
      </c>
      <c r="G153" s="458">
        <f>'1 Conversion Factor UK SQ'!G153*'2 Input data Summary SQ'!G153</f>
        <v>0</v>
      </c>
      <c r="H153" s="458">
        <f>'1 Conversion Factor UK SQ'!H153*'2 Input data Summary SQ'!H153</f>
        <v>0</v>
      </c>
      <c r="I153" s="458">
        <f>'1 Conversion Factor UK SQ'!H153*'2 Input data Summary SQ'!I153</f>
        <v>0</v>
      </c>
      <c r="J153" s="222"/>
      <c r="K153" s="7"/>
      <c r="L153" s="35"/>
      <c r="M153" s="274"/>
      <c r="N153" s="274"/>
      <c r="O153" s="274"/>
      <c r="P153" s="274"/>
      <c r="Q153" s="36"/>
    </row>
    <row r="154" spans="1:17" s="1" customFormat="1">
      <c r="A154" s="492"/>
      <c r="B154" s="167">
        <v>1</v>
      </c>
      <c r="C154" s="7"/>
      <c r="D154" s="154" t="s">
        <v>329</v>
      </c>
      <c r="E154" s="458">
        <f>'1 Conversion Factor UK SQ'!E154*'2 Input data Summary SQ'!E154</f>
        <v>0</v>
      </c>
      <c r="F154" s="458">
        <f>'1 Conversion Factor UK SQ'!F154*'2 Input data Summary SQ'!F154</f>
        <v>0</v>
      </c>
      <c r="G154" s="458">
        <f>'1 Conversion Factor UK SQ'!G154*'2 Input data Summary SQ'!G154</f>
        <v>0</v>
      </c>
      <c r="H154" s="458">
        <f>'1 Conversion Factor UK SQ'!H154*'2 Input data Summary SQ'!H154</f>
        <v>0</v>
      </c>
      <c r="I154" s="458">
        <f>'1 Conversion Factor UK SQ'!H154*'2 Input data Summary SQ'!I154</f>
        <v>0</v>
      </c>
      <c r="J154" s="222"/>
      <c r="K154" s="7"/>
      <c r="L154" s="35"/>
      <c r="M154" s="274"/>
      <c r="N154" s="274"/>
      <c r="O154" s="274"/>
      <c r="P154" s="274"/>
      <c r="Q154" s="36"/>
    </row>
    <row r="155" spans="1:17" s="1" customFormat="1">
      <c r="A155" s="492"/>
      <c r="B155" s="167">
        <v>1</v>
      </c>
      <c r="C155" s="7"/>
      <c r="D155" s="154" t="s">
        <v>330</v>
      </c>
      <c r="E155" s="458">
        <f>'1 Conversion Factor UK SQ'!E155*'2 Input data Summary SQ'!E155</f>
        <v>0</v>
      </c>
      <c r="F155" s="458">
        <f>'1 Conversion Factor UK SQ'!F155*'2 Input data Summary SQ'!F155</f>
        <v>0</v>
      </c>
      <c r="G155" s="458">
        <f>'1 Conversion Factor UK SQ'!G155*'2 Input data Summary SQ'!G155</f>
        <v>0</v>
      </c>
      <c r="H155" s="458">
        <f>'1 Conversion Factor UK SQ'!H155*'2 Input data Summary SQ'!H155</f>
        <v>0</v>
      </c>
      <c r="I155" s="458">
        <f>'1 Conversion Factor UK SQ'!H155*'2 Input data Summary SQ'!I155</f>
        <v>0</v>
      </c>
      <c r="J155" s="222"/>
      <c r="K155" s="7"/>
      <c r="L155" s="35"/>
      <c r="M155" s="274"/>
      <c r="N155" s="274"/>
      <c r="O155" s="274"/>
      <c r="P155" s="274"/>
      <c r="Q155" s="36"/>
    </row>
    <row r="156" spans="1:17" s="1" customFormat="1" ht="18" thickBot="1">
      <c r="A156" s="493"/>
      <c r="B156" s="171">
        <v>1</v>
      </c>
      <c r="C156" s="189"/>
      <c r="D156" s="232" t="s">
        <v>331</v>
      </c>
      <c r="E156" s="436">
        <f>'1 Conversion Factor UK SQ'!E156*'2 Input data Summary SQ'!E156</f>
        <v>0</v>
      </c>
      <c r="F156" s="436">
        <f>'1 Conversion Factor UK SQ'!F156*'2 Input data Summary SQ'!F156</f>
        <v>0</v>
      </c>
      <c r="G156" s="436">
        <f>'1 Conversion Factor UK SQ'!G156*'2 Input data Summary SQ'!G156</f>
        <v>0</v>
      </c>
      <c r="H156" s="436">
        <f>'1 Conversion Factor UK SQ'!H156*'2 Input data Summary SQ'!H156</f>
        <v>0</v>
      </c>
      <c r="I156" s="436">
        <f>'1 Conversion Factor UK SQ'!H156*'2 Input data Summary SQ'!I156</f>
        <v>0</v>
      </c>
      <c r="J156" s="224"/>
      <c r="K156" s="7"/>
      <c r="L156" s="35"/>
      <c r="M156" s="274"/>
      <c r="N156" s="274"/>
      <c r="O156" s="274"/>
      <c r="P156" s="274"/>
      <c r="Q156" s="36"/>
    </row>
    <row r="157" spans="1:17" ht="16" customHeight="1">
      <c r="A157" s="559" t="s">
        <v>809</v>
      </c>
      <c r="B157" s="162">
        <v>1</v>
      </c>
      <c r="C157" s="193"/>
      <c r="D157" s="231" t="s">
        <v>377</v>
      </c>
      <c r="E157" s="435">
        <f>'1 Conversion Factor UK SQ'!E157*'2 Input data Summary SQ'!E157</f>
        <v>0</v>
      </c>
      <c r="F157" s="435">
        <f>'1 Conversion Factor UK SQ'!F157*'2 Input data Summary SQ'!F157</f>
        <v>0</v>
      </c>
      <c r="G157" s="435">
        <f>'1 Conversion Factor UK SQ'!G157*'2 Input data Summary SQ'!G157</f>
        <v>0</v>
      </c>
      <c r="H157" s="435">
        <f>'1 Conversion Factor UK SQ'!H157*'2 Input data Summary SQ'!H157</f>
        <v>0</v>
      </c>
      <c r="I157" s="435">
        <f>'1 Conversion Factor UK SQ'!H157*'2 Input data Summary SQ'!I157</f>
        <v>0</v>
      </c>
      <c r="J157" s="220"/>
      <c r="L157" s="7" t="s">
        <v>921</v>
      </c>
      <c r="N157" s="188"/>
    </row>
    <row r="158" spans="1:17">
      <c r="A158" s="560"/>
      <c r="B158" s="167">
        <v>1</v>
      </c>
      <c r="C158" s="190"/>
      <c r="D158" s="154" t="s">
        <v>379</v>
      </c>
      <c r="E158" s="458">
        <f>'1 Conversion Factor UK SQ'!E158*'2 Input data Summary SQ'!E158</f>
        <v>0</v>
      </c>
      <c r="F158" s="458">
        <f>'1 Conversion Factor UK SQ'!F158*'2 Input data Summary SQ'!F158</f>
        <v>0</v>
      </c>
      <c r="G158" s="458">
        <f>'1 Conversion Factor UK SQ'!G158*'2 Input data Summary SQ'!G158</f>
        <v>0</v>
      </c>
      <c r="H158" s="458">
        <f>'1 Conversion Factor UK SQ'!H158*'2 Input data Summary SQ'!H158</f>
        <v>0</v>
      </c>
      <c r="I158" s="458">
        <f>'1 Conversion Factor UK SQ'!H158*'2 Input data Summary SQ'!I158</f>
        <v>0</v>
      </c>
      <c r="J158" s="222"/>
      <c r="N158" s="188"/>
    </row>
    <row r="159" spans="1:17">
      <c r="A159" s="560"/>
      <c r="B159" s="167">
        <v>1</v>
      </c>
      <c r="C159" s="190"/>
      <c r="D159" s="154" t="s">
        <v>380</v>
      </c>
      <c r="E159" s="458">
        <f>'1 Conversion Factor UK SQ'!E159*'2 Input data Summary SQ'!E159</f>
        <v>0</v>
      </c>
      <c r="F159" s="458">
        <f>'1 Conversion Factor UK SQ'!F159*'2 Input data Summary SQ'!F159</f>
        <v>0</v>
      </c>
      <c r="G159" s="458">
        <f>'1 Conversion Factor UK SQ'!G159*'2 Input data Summary SQ'!G159</f>
        <v>0</v>
      </c>
      <c r="H159" s="458">
        <f>'1 Conversion Factor UK SQ'!H159*'2 Input data Summary SQ'!H159</f>
        <v>0</v>
      </c>
      <c r="I159" s="458">
        <f>'1 Conversion Factor UK SQ'!H159*'2 Input data Summary SQ'!I159</f>
        <v>0</v>
      </c>
      <c r="J159" s="222"/>
      <c r="N159" s="188"/>
    </row>
    <row r="160" spans="1:17">
      <c r="A160" s="560"/>
      <c r="B160" s="167">
        <v>1</v>
      </c>
      <c r="C160" s="190"/>
      <c r="D160" s="154" t="s">
        <v>381</v>
      </c>
      <c r="E160" s="458">
        <f>'1 Conversion Factor UK SQ'!E160*'2 Input data Summary SQ'!E160</f>
        <v>0</v>
      </c>
      <c r="F160" s="458">
        <f>'1 Conversion Factor UK SQ'!F160*'2 Input data Summary SQ'!F160</f>
        <v>0</v>
      </c>
      <c r="G160" s="458">
        <f>'1 Conversion Factor UK SQ'!G160*'2 Input data Summary SQ'!G160</f>
        <v>0</v>
      </c>
      <c r="H160" s="458">
        <f>'1 Conversion Factor UK SQ'!H160*'2 Input data Summary SQ'!H160</f>
        <v>0</v>
      </c>
      <c r="I160" s="458">
        <f>'1 Conversion Factor UK SQ'!H160*'2 Input data Summary SQ'!I160</f>
        <v>0</v>
      </c>
      <c r="J160" s="222"/>
      <c r="N160" s="188"/>
    </row>
    <row r="161" spans="1:14">
      <c r="A161" s="560"/>
      <c r="B161" s="167">
        <v>1</v>
      </c>
      <c r="C161" s="190"/>
      <c r="D161" s="154" t="s">
        <v>382</v>
      </c>
      <c r="E161" s="458">
        <f>'1 Conversion Factor UK SQ'!E161*'2 Input data Summary SQ'!E161</f>
        <v>0</v>
      </c>
      <c r="F161" s="458">
        <f>'1 Conversion Factor UK SQ'!F161*'2 Input data Summary SQ'!F161</f>
        <v>0</v>
      </c>
      <c r="G161" s="458">
        <f>'1 Conversion Factor UK SQ'!G161*'2 Input data Summary SQ'!G161</f>
        <v>0</v>
      </c>
      <c r="H161" s="458">
        <f>'1 Conversion Factor UK SQ'!H161*'2 Input data Summary SQ'!H161</f>
        <v>0</v>
      </c>
      <c r="I161" s="458">
        <f>'1 Conversion Factor UK SQ'!H161*'2 Input data Summary SQ'!I161</f>
        <v>0</v>
      </c>
      <c r="J161" s="222"/>
      <c r="N161" s="188"/>
    </row>
    <row r="162" spans="1:14">
      <c r="A162" s="560"/>
      <c r="B162" s="167">
        <v>1</v>
      </c>
      <c r="C162" s="190"/>
      <c r="D162" s="154" t="s">
        <v>383</v>
      </c>
      <c r="E162" s="458">
        <f>'1 Conversion Factor UK SQ'!E162*'2 Input data Summary SQ'!E162</f>
        <v>0</v>
      </c>
      <c r="F162" s="458">
        <f>'1 Conversion Factor UK SQ'!F162*'2 Input data Summary SQ'!F162</f>
        <v>0</v>
      </c>
      <c r="G162" s="458">
        <f>'1 Conversion Factor UK SQ'!G162*'2 Input data Summary SQ'!G162</f>
        <v>0</v>
      </c>
      <c r="H162" s="458">
        <f>'1 Conversion Factor UK SQ'!H162*'2 Input data Summary SQ'!H162</f>
        <v>0</v>
      </c>
      <c r="I162" s="458">
        <f>'1 Conversion Factor UK SQ'!H162*'2 Input data Summary SQ'!I162</f>
        <v>0</v>
      </c>
      <c r="J162" s="222"/>
      <c r="N162" s="188"/>
    </row>
    <row r="163" spans="1:14" ht="18" thickBot="1">
      <c r="A163" s="561"/>
      <c r="B163" s="171">
        <v>1</v>
      </c>
      <c r="C163" s="192"/>
      <c r="D163" s="232" t="s">
        <v>922</v>
      </c>
      <c r="E163" s="436">
        <f>'1 Conversion Factor UK SQ'!E163*'2 Input data Summary SQ'!E163</f>
        <v>0</v>
      </c>
      <c r="F163" s="436">
        <f>'1 Conversion Factor UK SQ'!F163*'2 Input data Summary SQ'!F163</f>
        <v>0</v>
      </c>
      <c r="G163" s="436">
        <f>'1 Conversion Factor UK SQ'!G163*'2 Input data Summary SQ'!G163</f>
        <v>0</v>
      </c>
      <c r="H163" s="436">
        <f>'1 Conversion Factor UK SQ'!H163*'2 Input data Summary SQ'!H163</f>
        <v>0</v>
      </c>
      <c r="I163" s="436">
        <f>'1 Conversion Factor UK SQ'!H163*'2 Input data Summary SQ'!I163</f>
        <v>0</v>
      </c>
      <c r="J163" s="224"/>
      <c r="L163" s="7" t="s">
        <v>923</v>
      </c>
      <c r="N163" s="188"/>
    </row>
    <row r="164" spans="1:14" ht="37" thickBot="1">
      <c r="A164" s="194" t="s">
        <v>843</v>
      </c>
      <c r="B164" s="459">
        <v>3</v>
      </c>
      <c r="C164" s="195"/>
      <c r="D164" s="238" t="s">
        <v>950</v>
      </c>
      <c r="E164" s="460" t="s">
        <v>924</v>
      </c>
      <c r="F164" s="460" t="s">
        <v>924</v>
      </c>
      <c r="G164" s="461">
        <f>'1 Conversion Factor UK SQ'!G164*'2 Input data Summary SQ'!G164</f>
        <v>0</v>
      </c>
      <c r="H164" s="461">
        <f>'1 Conversion Factor UK SQ'!H164*'2 Input data Summary SQ'!H164</f>
        <v>0</v>
      </c>
      <c r="I164" s="461">
        <f>'1 Conversion Factor UK SQ'!H164*'2 Input data Summary SQ'!I164</f>
        <v>1395.071922606988</v>
      </c>
      <c r="J164" s="462"/>
    </row>
    <row r="165" spans="1:14">
      <c r="A165" s="567" t="s">
        <v>926</v>
      </c>
      <c r="B165" s="162">
        <v>3</v>
      </c>
      <c r="C165" s="193"/>
      <c r="D165" s="231" t="s">
        <v>927</v>
      </c>
      <c r="E165" s="435">
        <f>'1 Conversion Factor UK SQ'!E165*'2 Input data Summary SQ'!E165</f>
        <v>0</v>
      </c>
      <c r="F165" s="435">
        <f>'1 Conversion Factor UK SQ'!F165*'2 Input data Summary SQ'!F165</f>
        <v>0</v>
      </c>
      <c r="G165" s="435">
        <f>'1 Conversion Factor UK SQ'!G165*'2 Input data Summary SQ'!G165</f>
        <v>0</v>
      </c>
      <c r="H165" s="435">
        <f>'1 Conversion Factor UK SQ'!H165*'2 Input data Summary SQ'!H165</f>
        <v>0</v>
      </c>
      <c r="I165" s="435">
        <f>'1 Conversion Factor UK SQ'!H165*'2 Input data Summary SQ'!I165</f>
        <v>0</v>
      </c>
      <c r="J165" s="220"/>
    </row>
    <row r="166" spans="1:14" ht="20" thickBot="1">
      <c r="A166" s="568"/>
      <c r="B166" s="171">
        <v>3</v>
      </c>
      <c r="C166" s="192"/>
      <c r="D166" s="239" t="s">
        <v>929</v>
      </c>
      <c r="E166" s="463" t="s">
        <v>924</v>
      </c>
      <c r="F166" s="436">
        <f>'1 Conversion Factor UK SQ'!F166*'2 Input data Summary SQ'!F166</f>
        <v>0</v>
      </c>
      <c r="G166" s="436">
        <f>'1 Conversion Factor UK SQ'!G166*'2 Input data Summary SQ'!G166</f>
        <v>0</v>
      </c>
      <c r="H166" s="436">
        <f>'1 Conversion Factor UK SQ'!H166*'2 Input data Summary SQ'!H166</f>
        <v>0</v>
      </c>
      <c r="I166" s="436">
        <f>'1 Conversion Factor UK SQ'!H166*'2 Input data Summary SQ'!I166</f>
        <v>0</v>
      </c>
      <c r="J166" s="224"/>
    </row>
    <row r="167" spans="1:14" ht="19">
      <c r="A167" s="559" t="s">
        <v>930</v>
      </c>
      <c r="B167" s="162">
        <v>3</v>
      </c>
      <c r="C167" s="193"/>
      <c r="D167" s="240" t="s">
        <v>406</v>
      </c>
      <c r="E167" s="435">
        <f>'1 Conversion Factor UK SQ'!E167*'2 Input data Summary SQ'!E167</f>
        <v>0</v>
      </c>
      <c r="F167" s="435">
        <f>'1 Conversion Factor UK SQ'!F167*'2 Input data Summary SQ'!F167</f>
        <v>0</v>
      </c>
      <c r="G167" s="435">
        <f>'1 Conversion Factor UK SQ'!G167*'2 Input data Summary SQ'!G167</f>
        <v>0</v>
      </c>
      <c r="H167" s="435">
        <f>'1 Conversion Factor UK SQ'!H167*'2 Input data Summary SQ'!H167</f>
        <v>0</v>
      </c>
      <c r="I167" s="435">
        <f>'1 Conversion Factor UK SQ'!H167*'2 Input data Summary SQ'!I167</f>
        <v>0</v>
      </c>
      <c r="J167" s="220"/>
    </row>
    <row r="168" spans="1:14" ht="19">
      <c r="A168" s="560"/>
      <c r="B168" s="167">
        <v>3</v>
      </c>
      <c r="C168" s="190"/>
      <c r="D168" s="236" t="s">
        <v>407</v>
      </c>
      <c r="E168" s="458">
        <f>'1 Conversion Factor UK SQ'!E168*'2 Input data Summary SQ'!E168</f>
        <v>0</v>
      </c>
      <c r="F168" s="458">
        <f>'1 Conversion Factor UK SQ'!F168*'2 Input data Summary SQ'!F168</f>
        <v>0</v>
      </c>
      <c r="G168" s="458">
        <f>'1 Conversion Factor UK SQ'!G168*'2 Input data Summary SQ'!G168</f>
        <v>0</v>
      </c>
      <c r="H168" s="458">
        <f>'1 Conversion Factor UK SQ'!H168*'2 Input data Summary SQ'!H168</f>
        <v>0</v>
      </c>
      <c r="I168" s="458">
        <f>'1 Conversion Factor UK SQ'!H168*'2 Input data Summary SQ'!I168</f>
        <v>0</v>
      </c>
      <c r="J168" s="222"/>
    </row>
    <row r="169" spans="1:14" ht="19">
      <c r="A169" s="560"/>
      <c r="B169" s="167">
        <v>3</v>
      </c>
      <c r="C169" s="190"/>
      <c r="D169" s="236" t="s">
        <v>408</v>
      </c>
      <c r="E169" s="458">
        <f>'1 Conversion Factor UK SQ'!E169*'2 Input data Summary SQ'!E169</f>
        <v>0</v>
      </c>
      <c r="F169" s="458">
        <f>'1 Conversion Factor UK SQ'!F169*'2 Input data Summary SQ'!F169</f>
        <v>0</v>
      </c>
      <c r="G169" s="458">
        <f>'1 Conversion Factor UK SQ'!G169*'2 Input data Summary SQ'!G169</f>
        <v>0</v>
      </c>
      <c r="H169" s="458">
        <f>'1 Conversion Factor UK SQ'!H169*'2 Input data Summary SQ'!H169</f>
        <v>0</v>
      </c>
      <c r="I169" s="458">
        <f>'1 Conversion Factor UK SQ'!H169*'2 Input data Summary SQ'!I169</f>
        <v>0</v>
      </c>
      <c r="J169" s="222"/>
    </row>
    <row r="170" spans="1:14" ht="19">
      <c r="A170" s="560"/>
      <c r="B170" s="167">
        <v>3</v>
      </c>
      <c r="C170" s="190"/>
      <c r="D170" s="236" t="s">
        <v>409</v>
      </c>
      <c r="E170" s="458">
        <f>'1 Conversion Factor UK SQ'!E170*'2 Input data Summary SQ'!E170</f>
        <v>0</v>
      </c>
      <c r="F170" s="458">
        <f>'1 Conversion Factor UK SQ'!F170*'2 Input data Summary SQ'!F170</f>
        <v>0</v>
      </c>
      <c r="G170" s="458">
        <f>'1 Conversion Factor UK SQ'!G170*'2 Input data Summary SQ'!G170</f>
        <v>0</v>
      </c>
      <c r="H170" s="458">
        <f>'1 Conversion Factor UK SQ'!H170*'2 Input data Summary SQ'!H170</f>
        <v>0</v>
      </c>
      <c r="I170" s="458">
        <f>'1 Conversion Factor UK SQ'!H170*'2 Input data Summary SQ'!I170</f>
        <v>0</v>
      </c>
      <c r="J170" s="222"/>
    </row>
    <row r="171" spans="1:14" ht="19">
      <c r="A171" s="560"/>
      <c r="B171" s="167">
        <v>3</v>
      </c>
      <c r="C171" s="190"/>
      <c r="D171" s="236" t="s">
        <v>410</v>
      </c>
      <c r="E171" s="458">
        <f>'1 Conversion Factor UK SQ'!E171*'2 Input data Summary SQ'!E171</f>
        <v>0</v>
      </c>
      <c r="F171" s="458">
        <f>'1 Conversion Factor UK SQ'!F171*'2 Input data Summary SQ'!F171</f>
        <v>0</v>
      </c>
      <c r="G171" s="458">
        <f>'1 Conversion Factor UK SQ'!G171*'2 Input data Summary SQ'!G171</f>
        <v>0</v>
      </c>
      <c r="H171" s="458">
        <f>'1 Conversion Factor UK SQ'!H171*'2 Input data Summary SQ'!H171</f>
        <v>0</v>
      </c>
      <c r="I171" s="458">
        <f>'1 Conversion Factor UK SQ'!H171*'2 Input data Summary SQ'!I171</f>
        <v>0</v>
      </c>
      <c r="J171" s="222"/>
    </row>
    <row r="172" spans="1:14" ht="19">
      <c r="A172" s="560"/>
      <c r="B172" s="167">
        <v>3</v>
      </c>
      <c r="C172" s="190"/>
      <c r="D172" s="236" t="s">
        <v>411</v>
      </c>
      <c r="E172" s="458">
        <f>'1 Conversion Factor UK SQ'!E172*'2 Input data Summary SQ'!E172</f>
        <v>0</v>
      </c>
      <c r="F172" s="458">
        <f>'1 Conversion Factor UK SQ'!F172*'2 Input data Summary SQ'!F172</f>
        <v>0</v>
      </c>
      <c r="G172" s="458">
        <f>'1 Conversion Factor UK SQ'!G172*'2 Input data Summary SQ'!G172</f>
        <v>0</v>
      </c>
      <c r="H172" s="458">
        <f>'1 Conversion Factor UK SQ'!H172*'2 Input data Summary SQ'!H172</f>
        <v>0</v>
      </c>
      <c r="I172" s="458">
        <f>'1 Conversion Factor UK SQ'!H172*'2 Input data Summary SQ'!I172</f>
        <v>0</v>
      </c>
      <c r="J172" s="222"/>
    </row>
    <row r="173" spans="1:14" ht="19">
      <c r="A173" s="560"/>
      <c r="B173" s="167">
        <v>3</v>
      </c>
      <c r="C173" s="190"/>
      <c r="D173" s="236" t="s">
        <v>412</v>
      </c>
      <c r="E173" s="458">
        <f>'1 Conversion Factor UK SQ'!E173*'2 Input data Summary SQ'!E173</f>
        <v>0</v>
      </c>
      <c r="F173" s="458">
        <f>'1 Conversion Factor UK SQ'!F173*'2 Input data Summary SQ'!F173</f>
        <v>0</v>
      </c>
      <c r="G173" s="458">
        <f>'1 Conversion Factor UK SQ'!G173*'2 Input data Summary SQ'!G173</f>
        <v>0</v>
      </c>
      <c r="H173" s="458">
        <f>'1 Conversion Factor UK SQ'!H173*'2 Input data Summary SQ'!H173</f>
        <v>0</v>
      </c>
      <c r="I173" s="458">
        <f>'1 Conversion Factor UK SQ'!H173*'2 Input data Summary SQ'!I173</f>
        <v>0</v>
      </c>
      <c r="J173" s="222"/>
    </row>
    <row r="174" spans="1:14" ht="19">
      <c r="A174" s="560"/>
      <c r="B174" s="167">
        <v>3</v>
      </c>
      <c r="C174" s="190"/>
      <c r="D174" s="236" t="s">
        <v>413</v>
      </c>
      <c r="E174" s="458">
        <f>'1 Conversion Factor UK SQ'!E174*'2 Input data Summary SQ'!E174</f>
        <v>0</v>
      </c>
      <c r="F174" s="458">
        <f>'1 Conversion Factor UK SQ'!F174*'2 Input data Summary SQ'!F174</f>
        <v>0</v>
      </c>
      <c r="G174" s="458">
        <f>'1 Conversion Factor UK SQ'!G174*'2 Input data Summary SQ'!G174</f>
        <v>0</v>
      </c>
      <c r="H174" s="458">
        <f>'1 Conversion Factor UK SQ'!H174*'2 Input data Summary SQ'!H174</f>
        <v>0</v>
      </c>
      <c r="I174" s="458">
        <f>'1 Conversion Factor UK SQ'!H174*'2 Input data Summary SQ'!I174</f>
        <v>0</v>
      </c>
      <c r="J174" s="222"/>
    </row>
    <row r="175" spans="1:14" ht="19">
      <c r="A175" s="560"/>
      <c r="B175" s="167">
        <v>3</v>
      </c>
      <c r="C175" s="190"/>
      <c r="D175" s="236" t="s">
        <v>414</v>
      </c>
      <c r="E175" s="458">
        <f>'1 Conversion Factor UK SQ'!E175*'2 Input data Summary SQ'!E175</f>
        <v>0</v>
      </c>
      <c r="F175" s="458">
        <f>'1 Conversion Factor UK SQ'!F175*'2 Input data Summary SQ'!F175</f>
        <v>0</v>
      </c>
      <c r="G175" s="458">
        <f>'1 Conversion Factor UK SQ'!G175*'2 Input data Summary SQ'!G175</f>
        <v>0</v>
      </c>
      <c r="H175" s="458">
        <f>'1 Conversion Factor UK SQ'!H175*'2 Input data Summary SQ'!H175</f>
        <v>0</v>
      </c>
      <c r="I175" s="458">
        <f>'1 Conversion Factor UK SQ'!H175*'2 Input data Summary SQ'!I175</f>
        <v>0</v>
      </c>
      <c r="J175" s="222"/>
    </row>
    <row r="176" spans="1:14" ht="20" thickBot="1">
      <c r="A176" s="561"/>
      <c r="B176" s="171">
        <v>3</v>
      </c>
      <c r="C176" s="192"/>
      <c r="D176" s="239" t="s">
        <v>415</v>
      </c>
      <c r="E176" s="436">
        <f>'1 Conversion Factor UK SQ'!E176*'2 Input data Summary SQ'!E176</f>
        <v>0</v>
      </c>
      <c r="F176" s="436">
        <f>'1 Conversion Factor UK SQ'!F176*'2 Input data Summary SQ'!F176</f>
        <v>0</v>
      </c>
      <c r="G176" s="436">
        <f>'1 Conversion Factor UK SQ'!G176*'2 Input data Summary SQ'!G176</f>
        <v>0</v>
      </c>
      <c r="H176" s="436">
        <f>'1 Conversion Factor UK SQ'!H176*'2 Input data Summary SQ'!H176</f>
        <v>0</v>
      </c>
      <c r="I176" s="436">
        <f>'1 Conversion Factor UK SQ'!H176*'2 Input data Summary SQ'!I176</f>
        <v>0</v>
      </c>
      <c r="J176" s="224"/>
      <c r="N176" s="188"/>
    </row>
    <row r="177" spans="1:23">
      <c r="A177" s="190"/>
      <c r="B177" s="190"/>
      <c r="C177" s="190"/>
      <c r="D177" s="190"/>
      <c r="L177" s="199"/>
      <c r="N177" s="188"/>
      <c r="V177" s="199"/>
      <c r="W177" s="199"/>
    </row>
    <row r="180" spans="1:23" customFormat="1" ht="15">
      <c r="A180" s="58" t="s">
        <v>952</v>
      </c>
      <c r="B180" s="58"/>
      <c r="C180" s="58"/>
      <c r="D180" s="58"/>
      <c r="E180" s="58"/>
      <c r="F180" s="58"/>
    </row>
    <row r="181" spans="1:23" customFormat="1" ht="16" thickBot="1">
      <c r="A181" s="72"/>
      <c r="B181" s="72"/>
      <c r="C181" s="72"/>
      <c r="D181" s="72"/>
      <c r="E181" s="72"/>
      <c r="F181" s="72"/>
    </row>
    <row r="182" spans="1:23" customFormat="1">
      <c r="A182" s="7"/>
      <c r="B182" s="244"/>
      <c r="C182" s="7"/>
      <c r="D182" s="241"/>
      <c r="E182" s="242">
        <v>2020</v>
      </c>
      <c r="F182" s="242">
        <v>2021</v>
      </c>
      <c r="G182" s="242">
        <v>2022</v>
      </c>
      <c r="H182" s="242">
        <v>2023</v>
      </c>
      <c r="I182" s="243">
        <v>2024</v>
      </c>
      <c r="J182" s="58"/>
    </row>
    <row r="183" spans="1:23" customFormat="1">
      <c r="A183" s="7"/>
      <c r="B183" s="78"/>
      <c r="C183" s="7"/>
      <c r="D183" s="245" t="s">
        <v>112</v>
      </c>
      <c r="E183" s="441">
        <f>SUM(E3:E10)</f>
        <v>0</v>
      </c>
      <c r="F183" s="441">
        <f t="shared" ref="F183:H183" si="0">SUM(F3:F10)</f>
        <v>0</v>
      </c>
      <c r="G183" s="441">
        <f t="shared" si="0"/>
        <v>0</v>
      </c>
      <c r="H183" s="441">
        <f t="shared" si="0"/>
        <v>0</v>
      </c>
      <c r="I183" s="445">
        <f t="shared" ref="I183" si="1">SUM(I3:I10)</f>
        <v>0</v>
      </c>
      <c r="J183" s="36"/>
    </row>
    <row r="184" spans="1:23" customFormat="1">
      <c r="A184" s="7"/>
      <c r="B184" s="78"/>
      <c r="C184" s="7"/>
      <c r="D184" s="245" t="s">
        <v>145</v>
      </c>
      <c r="E184" s="441">
        <f>SUM(E11:E12)</f>
        <v>0</v>
      </c>
      <c r="F184" s="441">
        <f t="shared" ref="F184:H184" si="2">SUM(F11:F12)</f>
        <v>0</v>
      </c>
      <c r="G184" s="441">
        <f t="shared" si="2"/>
        <v>0</v>
      </c>
      <c r="H184" s="441">
        <f t="shared" si="2"/>
        <v>0</v>
      </c>
      <c r="I184" s="445">
        <f t="shared" ref="I184" si="3">SUM(I11:I12)</f>
        <v>0</v>
      </c>
      <c r="J184" s="36"/>
    </row>
    <row r="185" spans="1:23" customFormat="1">
      <c r="A185" s="7"/>
      <c r="B185" s="78"/>
      <c r="C185" s="7"/>
      <c r="D185" s="245" t="s">
        <v>146</v>
      </c>
      <c r="E185" s="441">
        <f>SUM(E13:E16)</f>
        <v>0</v>
      </c>
      <c r="F185" s="441">
        <f t="shared" ref="F185:H185" si="4">SUM(F13:F16)</f>
        <v>0</v>
      </c>
      <c r="G185" s="441">
        <f t="shared" si="4"/>
        <v>0</v>
      </c>
      <c r="H185" s="441">
        <f t="shared" si="4"/>
        <v>0</v>
      </c>
      <c r="I185" s="445">
        <f t="shared" ref="I185" si="5">SUM(I13:I16)</f>
        <v>0</v>
      </c>
      <c r="J185" s="36"/>
    </row>
    <row r="186" spans="1:23" customFormat="1">
      <c r="A186" s="7"/>
      <c r="B186" s="78"/>
      <c r="C186" s="7"/>
      <c r="D186" s="245" t="s">
        <v>808</v>
      </c>
      <c r="E186" s="441">
        <f>SUM(E17:E156)</f>
        <v>0</v>
      </c>
      <c r="F186" s="441">
        <f t="shared" ref="F186:H186" si="6">SUM(F17:F156)</f>
        <v>0</v>
      </c>
      <c r="G186" s="441">
        <f t="shared" si="6"/>
        <v>0</v>
      </c>
      <c r="H186" s="441">
        <f t="shared" si="6"/>
        <v>0</v>
      </c>
      <c r="I186" s="445">
        <f t="shared" ref="I186" si="7">SUM(I17:I156)</f>
        <v>0</v>
      </c>
      <c r="J186" s="36"/>
    </row>
    <row r="187" spans="1:23" customFormat="1">
      <c r="A187" s="7"/>
      <c r="B187" s="78"/>
      <c r="C187" s="7"/>
      <c r="D187" s="245" t="s">
        <v>809</v>
      </c>
      <c r="E187" s="441">
        <f>SUM(E157:E163)</f>
        <v>0</v>
      </c>
      <c r="F187" s="441">
        <f t="shared" ref="F187:H187" si="8">SUM(F157:F163)</f>
        <v>0</v>
      </c>
      <c r="G187" s="441">
        <f t="shared" si="8"/>
        <v>0</v>
      </c>
      <c r="H187" s="441">
        <f t="shared" si="8"/>
        <v>0</v>
      </c>
      <c r="I187" s="445">
        <f t="shared" ref="I187" si="9">SUM(I157:I163)</f>
        <v>0</v>
      </c>
      <c r="J187" s="36"/>
    </row>
    <row r="188" spans="1:23" customFormat="1">
      <c r="A188" s="7"/>
      <c r="B188" s="78"/>
      <c r="C188" s="7"/>
      <c r="D188" s="245" t="s">
        <v>810</v>
      </c>
      <c r="E188" s="441"/>
      <c r="F188" s="441"/>
      <c r="G188" s="441">
        <f>G164</f>
        <v>0</v>
      </c>
      <c r="H188" s="441">
        <f>H164</f>
        <v>0</v>
      </c>
      <c r="I188" s="445">
        <f>I164</f>
        <v>1395.071922606988</v>
      </c>
      <c r="J188" s="36"/>
    </row>
    <row r="189" spans="1:23" customFormat="1">
      <c r="A189" s="7"/>
      <c r="B189" s="78"/>
      <c r="C189" s="7"/>
      <c r="D189" s="245" t="s">
        <v>811</v>
      </c>
      <c r="E189" s="441">
        <f>E165</f>
        <v>0</v>
      </c>
      <c r="F189" s="441">
        <f>SUM(F165:F166)</f>
        <v>0</v>
      </c>
      <c r="G189" s="441">
        <f t="shared" ref="G189:H189" si="10">SUM(G165:G166)</f>
        <v>0</v>
      </c>
      <c r="H189" s="441">
        <f t="shared" si="10"/>
        <v>0</v>
      </c>
      <c r="I189" s="445">
        <f t="shared" ref="I189" si="11">SUM(I165:I166)</f>
        <v>0</v>
      </c>
      <c r="J189" s="36"/>
    </row>
    <row r="190" spans="1:23" customFormat="1">
      <c r="A190" s="7"/>
      <c r="B190" s="78"/>
      <c r="C190" s="7"/>
      <c r="D190" s="245" t="s">
        <v>812</v>
      </c>
      <c r="E190" s="441">
        <f>SUM(E167:E176)</f>
        <v>0</v>
      </c>
      <c r="F190" s="441">
        <f t="shared" ref="F190:H190" si="12">SUM(F167:F176)</f>
        <v>0</v>
      </c>
      <c r="G190" s="441">
        <f t="shared" si="12"/>
        <v>0</v>
      </c>
      <c r="H190" s="441">
        <f t="shared" si="12"/>
        <v>0</v>
      </c>
      <c r="I190" s="445">
        <f t="shared" ref="I190" si="13">SUM(I167:I176)</f>
        <v>0</v>
      </c>
      <c r="J190" s="36"/>
    </row>
    <row r="191" spans="1:23" customFormat="1" ht="18" thickBot="1">
      <c r="A191" s="7"/>
      <c r="B191" s="78"/>
      <c r="C191" s="7"/>
      <c r="D191" s="246" t="s">
        <v>272</v>
      </c>
      <c r="E191" s="442">
        <f>SUM(E183:E190)</f>
        <v>0</v>
      </c>
      <c r="F191" s="442">
        <f t="shared" ref="F191:H191" si="14">SUM(F183:F190)</f>
        <v>0</v>
      </c>
      <c r="G191" s="442">
        <f t="shared" si="14"/>
        <v>0</v>
      </c>
      <c r="H191" s="442">
        <f t="shared" si="14"/>
        <v>0</v>
      </c>
      <c r="I191" s="446">
        <f t="shared" ref="I191" si="15">SUM(I183:I190)</f>
        <v>1395.071922606988</v>
      </c>
      <c r="J191" s="30"/>
    </row>
    <row r="192" spans="1:23" customFormat="1" ht="18" thickBot="1">
      <c r="C192" s="7"/>
      <c r="D192" s="7"/>
    </row>
    <row r="193" spans="1:10" customFormat="1" ht="15">
      <c r="A193" s="72"/>
      <c r="B193" s="241" t="s">
        <v>901</v>
      </c>
      <c r="C193" s="242"/>
      <c r="D193" s="242" t="s">
        <v>901</v>
      </c>
      <c r="E193" s="242">
        <v>2020</v>
      </c>
      <c r="F193" s="242">
        <v>2021</v>
      </c>
      <c r="G193" s="242">
        <v>2022</v>
      </c>
      <c r="H193" s="242">
        <v>2023</v>
      </c>
      <c r="I193" s="243">
        <v>2024</v>
      </c>
      <c r="J193" s="58"/>
    </row>
    <row r="194" spans="1:10" customFormat="1" ht="15">
      <c r="B194" s="450">
        <v>1</v>
      </c>
      <c r="C194" s="444" t="s">
        <v>816</v>
      </c>
      <c r="D194" s="447">
        <v>1</v>
      </c>
      <c r="E194" s="448">
        <f>SUMIF(B3:B176,D194,E3:E176)</f>
        <v>0</v>
      </c>
      <c r="F194" s="449">
        <f>SUMIF(B3:B176,D194,F3:F176)</f>
        <v>0</v>
      </c>
      <c r="G194" s="449">
        <f>SUMIF(B3:B176,D194,G3:G176)</f>
        <v>0</v>
      </c>
      <c r="H194" s="449">
        <f>SUMIF(B3:B176,D194,H3:H176)</f>
        <v>0</v>
      </c>
      <c r="I194" s="451">
        <f>SUMIF(B3:B176,D194,I3:I176)</f>
        <v>0</v>
      </c>
      <c r="J194" s="248"/>
    </row>
    <row r="195" spans="1:10" customFormat="1" ht="15">
      <c r="B195" s="450">
        <v>2</v>
      </c>
      <c r="C195" s="444" t="s">
        <v>817</v>
      </c>
      <c r="D195" s="447">
        <v>2</v>
      </c>
      <c r="E195" s="448">
        <f>SUMIF(B3:B176,D195,E3:E176)</f>
        <v>0</v>
      </c>
      <c r="F195" s="449">
        <f>SUMIF(B3:B176,D195,F3:F176)</f>
        <v>0</v>
      </c>
      <c r="G195" s="449">
        <f>SUMIF(B3:B176,D195,G3:G176)</f>
        <v>0</v>
      </c>
      <c r="H195" s="449">
        <f>SUMIF(B3:B176,D195,H3:H176)</f>
        <v>0</v>
      </c>
      <c r="I195" s="451">
        <f>SUMIF(B3:B176,D195,I3:I176)</f>
        <v>0</v>
      </c>
      <c r="J195" s="248"/>
    </row>
    <row r="196" spans="1:10" customFormat="1" ht="16" thickBot="1">
      <c r="B196" s="452">
        <v>3</v>
      </c>
      <c r="C196" s="453" t="s">
        <v>818</v>
      </c>
      <c r="D196" s="454">
        <v>3</v>
      </c>
      <c r="E196" s="455">
        <f>SUMIF(B3:B176,D196,E3:E176)</f>
        <v>0</v>
      </c>
      <c r="F196" s="456">
        <f>SUMIF(B3:B176,D196,F3:F176)</f>
        <v>0</v>
      </c>
      <c r="G196" s="456">
        <f>SUMIF(B3:B176,D196,G3:G176)</f>
        <v>0</v>
      </c>
      <c r="H196" s="456">
        <f>SUMIF(B3:B176,D196,H3:H176)</f>
        <v>0</v>
      </c>
      <c r="I196" s="457">
        <f>SUMIF(B3:B176,D196,I3:I176)</f>
        <v>1395.071922606988</v>
      </c>
      <c r="J196" s="248"/>
    </row>
    <row r="197" spans="1:10" customFormat="1" ht="14">
      <c r="C197" s="84" t="s">
        <v>953</v>
      </c>
      <c r="D197" s="84"/>
      <c r="E197" s="443">
        <f>SUM(E194:E196)</f>
        <v>0</v>
      </c>
      <c r="F197" s="443">
        <f t="shared" ref="F197:H197" si="16">SUM(F194:F196)</f>
        <v>0</v>
      </c>
      <c r="G197" s="443">
        <f t="shared" si="16"/>
        <v>0</v>
      </c>
      <c r="H197" s="443">
        <f t="shared" si="16"/>
        <v>0</v>
      </c>
      <c r="I197" s="443">
        <f t="shared" ref="I197" si="17">SUM(I194:I196)</f>
        <v>1395.071922606988</v>
      </c>
      <c r="J197" s="84"/>
    </row>
  </sheetData>
  <mergeCells count="11">
    <mergeCell ref="A71:A110"/>
    <mergeCell ref="A157:A163"/>
    <mergeCell ref="A165:A166"/>
    <mergeCell ref="A167:A176"/>
    <mergeCell ref="A111:A126"/>
    <mergeCell ref="A127:A156"/>
    <mergeCell ref="A3:A10"/>
    <mergeCell ref="A11:A12"/>
    <mergeCell ref="A13:A16"/>
    <mergeCell ref="A17:A56"/>
    <mergeCell ref="A57:A70"/>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55CA-47F4-6943-BDCE-C22A2B7F49F3}">
  <sheetPr>
    <tabColor rgb="FFFFFF00"/>
  </sheetPr>
  <dimension ref="A1:AS51"/>
  <sheetViews>
    <sheetView workbookViewId="0">
      <selection activeCell="A6" sqref="A6"/>
    </sheetView>
  </sheetViews>
  <sheetFormatPr baseColWidth="10" defaultColWidth="11" defaultRowHeight="14"/>
  <cols>
    <col min="3" max="3" width="24.5" customWidth="1"/>
    <col min="11" max="11" width="10.33203125" customWidth="1"/>
    <col min="12" max="12" width="11.5" customWidth="1"/>
    <col min="18" max="18" width="13" customWidth="1"/>
    <col min="27" max="27" width="7.83203125" customWidth="1"/>
    <col min="30" max="30" width="11.6640625" customWidth="1"/>
  </cols>
  <sheetData>
    <row r="1" spans="1:45" ht="35">
      <c r="A1" s="402" t="s">
        <v>954</v>
      </c>
      <c r="B1" s="402"/>
      <c r="C1" s="402"/>
      <c r="D1" s="402"/>
      <c r="E1" s="402"/>
    </row>
    <row r="5" spans="1:45" ht="16">
      <c r="A5" s="343" t="s">
        <v>955</v>
      </c>
      <c r="B5" s="344"/>
      <c r="C5" s="345"/>
      <c r="D5" s="345"/>
      <c r="E5" s="345"/>
      <c r="F5" s="345"/>
      <c r="G5" s="345"/>
      <c r="H5" s="345"/>
      <c r="I5" s="345"/>
      <c r="J5" s="345"/>
      <c r="K5" s="345"/>
      <c r="L5" s="345"/>
      <c r="M5" s="345"/>
      <c r="N5" s="345"/>
      <c r="O5" s="345"/>
      <c r="P5" s="345"/>
      <c r="Q5" s="345"/>
      <c r="R5" s="345"/>
      <c r="S5" s="345"/>
      <c r="T5" s="345"/>
      <c r="U5" s="345"/>
      <c r="V5" s="345"/>
      <c r="W5" s="345"/>
      <c r="X5" s="346"/>
      <c r="Y5" s="346"/>
      <c r="Z5" s="346"/>
      <c r="AA5" s="346"/>
      <c r="AB5" s="346"/>
      <c r="AC5" s="346"/>
      <c r="AD5" s="346"/>
      <c r="AE5" s="346"/>
      <c r="AF5" s="346"/>
      <c r="AG5" s="346"/>
      <c r="AH5" s="346"/>
      <c r="AI5" s="346"/>
      <c r="AJ5" s="346"/>
      <c r="AK5" s="347"/>
      <c r="AL5" s="347"/>
      <c r="AM5" s="347"/>
      <c r="AN5" s="347"/>
      <c r="AO5" s="347"/>
      <c r="AP5" s="347"/>
      <c r="AQ5" s="347"/>
      <c r="AR5" s="347"/>
      <c r="AS5" s="347"/>
    </row>
    <row r="6" spans="1:45" ht="15">
      <c r="A6" s="345"/>
      <c r="B6" s="345"/>
      <c r="C6" s="345"/>
      <c r="D6" s="345"/>
      <c r="E6" s="345"/>
      <c r="F6" s="345"/>
      <c r="G6" s="345"/>
      <c r="H6" s="345"/>
      <c r="I6" s="345"/>
      <c r="J6" s="345"/>
      <c r="K6" s="345"/>
      <c r="L6" s="345"/>
      <c r="M6" s="345"/>
      <c r="N6" s="345"/>
      <c r="O6" s="345"/>
      <c r="P6" s="345"/>
      <c r="Q6" s="345"/>
      <c r="R6" s="345"/>
      <c r="S6" s="345"/>
      <c r="T6" s="345"/>
      <c r="U6" s="345"/>
      <c r="V6" s="345"/>
      <c r="W6" s="345"/>
      <c r="X6" s="346"/>
      <c r="Y6" s="346"/>
      <c r="Z6" s="346"/>
      <c r="AA6" s="346"/>
      <c r="AB6" s="346"/>
      <c r="AC6" s="346"/>
      <c r="AD6" s="346"/>
      <c r="AE6" s="346"/>
      <c r="AF6" s="346"/>
      <c r="AG6" s="346"/>
      <c r="AH6" s="346"/>
      <c r="AI6" s="346"/>
      <c r="AJ6" s="346"/>
      <c r="AK6" s="347"/>
      <c r="AL6" s="347"/>
      <c r="AM6" s="347"/>
      <c r="AN6" s="347"/>
      <c r="AO6" s="347"/>
      <c r="AP6" s="347"/>
      <c r="AQ6" s="347"/>
      <c r="AR6" s="347"/>
      <c r="AS6" s="347"/>
    </row>
    <row r="7" spans="1:45" ht="15">
      <c r="A7" s="348"/>
      <c r="B7" s="348"/>
      <c r="C7" s="348"/>
      <c r="D7" s="348" t="s">
        <v>956</v>
      </c>
      <c r="E7" s="349"/>
      <c r="F7" s="348"/>
      <c r="G7" s="348"/>
      <c r="H7" s="348"/>
      <c r="I7" s="348"/>
      <c r="J7" s="348"/>
      <c r="K7" s="348"/>
      <c r="L7" s="348"/>
      <c r="M7" s="348" t="s">
        <v>957</v>
      </c>
      <c r="N7" s="348"/>
      <c r="O7" s="348"/>
      <c r="P7" s="348"/>
      <c r="Q7" s="348"/>
      <c r="R7" s="350"/>
      <c r="S7" s="348"/>
      <c r="T7" s="348"/>
      <c r="U7" s="348" t="s">
        <v>958</v>
      </c>
      <c r="V7" s="348"/>
      <c r="W7" s="348"/>
      <c r="X7" s="351"/>
      <c r="Y7" s="351"/>
      <c r="Z7" s="351"/>
      <c r="AA7" s="352"/>
      <c r="AB7" s="352"/>
      <c r="AC7" s="353" t="s">
        <v>959</v>
      </c>
      <c r="AD7" s="354"/>
      <c r="AE7" s="354"/>
      <c r="AF7" s="354"/>
      <c r="AG7" s="355"/>
      <c r="AH7" s="355"/>
      <c r="AI7" s="355"/>
      <c r="AJ7" s="355"/>
    </row>
    <row r="8" spans="1:45" s="358" customFormat="1" ht="16">
      <c r="A8" s="356" t="s">
        <v>960</v>
      </c>
      <c r="B8" s="356" t="s">
        <v>961</v>
      </c>
      <c r="C8" s="356" t="s">
        <v>252</v>
      </c>
      <c r="D8" s="356" t="s">
        <v>962</v>
      </c>
      <c r="E8" s="356" t="s">
        <v>963</v>
      </c>
      <c r="F8" s="356" t="s">
        <v>964</v>
      </c>
      <c r="G8" s="356" t="s">
        <v>378</v>
      </c>
      <c r="H8" s="356"/>
      <c r="I8" s="356"/>
      <c r="J8" s="356"/>
      <c r="K8" s="356"/>
      <c r="L8" s="356" t="s">
        <v>965</v>
      </c>
      <c r="M8" s="356" t="s">
        <v>962</v>
      </c>
      <c r="N8" s="356" t="s">
        <v>963</v>
      </c>
      <c r="O8" s="356" t="s">
        <v>891</v>
      </c>
      <c r="P8" s="356" t="s">
        <v>378</v>
      </c>
      <c r="Q8" s="356"/>
      <c r="R8" s="356"/>
      <c r="S8" s="356"/>
      <c r="T8" s="356" t="s">
        <v>252</v>
      </c>
      <c r="U8" s="356" t="s">
        <v>966</v>
      </c>
      <c r="V8" s="356" t="s">
        <v>967</v>
      </c>
      <c r="W8" s="356" t="s">
        <v>891</v>
      </c>
      <c r="X8" s="357" t="s">
        <v>378</v>
      </c>
      <c r="Y8" s="357"/>
      <c r="Z8" s="357"/>
      <c r="AA8" s="357"/>
      <c r="AB8" s="357" t="s">
        <v>252</v>
      </c>
      <c r="AC8" s="357" t="s">
        <v>966</v>
      </c>
      <c r="AD8" s="357" t="s">
        <v>968</v>
      </c>
      <c r="AE8" s="357" t="s">
        <v>891</v>
      </c>
      <c r="AF8" s="357" t="s">
        <v>378</v>
      </c>
      <c r="AG8" s="357"/>
      <c r="AH8" s="357"/>
      <c r="AI8" s="357"/>
      <c r="AJ8" s="357"/>
    </row>
    <row r="9" spans="1:45" ht="15">
      <c r="A9" s="60" t="s">
        <v>969</v>
      </c>
      <c r="B9" s="359" t="s">
        <v>970</v>
      </c>
      <c r="C9" s="359">
        <f>0.17*E9</f>
        <v>0.44200000000000006</v>
      </c>
      <c r="D9" s="360" t="s">
        <v>971</v>
      </c>
      <c r="E9" s="359">
        <v>2.6</v>
      </c>
      <c r="F9" s="359" t="s">
        <v>972</v>
      </c>
      <c r="G9" s="359"/>
      <c r="H9" s="60"/>
      <c r="I9" s="361" t="s">
        <v>973</v>
      </c>
      <c r="J9" s="361"/>
      <c r="K9" s="362" t="s">
        <v>974</v>
      </c>
      <c r="L9" s="362">
        <f>0.17*N9</f>
        <v>1.1475000000000002</v>
      </c>
      <c r="M9" s="362" t="s">
        <v>971</v>
      </c>
      <c r="N9" s="363">
        <v>6.75</v>
      </c>
      <c r="O9" s="362" t="s">
        <v>975</v>
      </c>
      <c r="P9" s="362"/>
      <c r="Q9" s="60"/>
      <c r="R9" s="364" t="s">
        <v>976</v>
      </c>
      <c r="S9" s="364"/>
      <c r="T9" s="60"/>
      <c r="U9" s="60"/>
      <c r="V9" s="60"/>
      <c r="W9" s="60"/>
      <c r="X9" s="355"/>
      <c r="Y9" s="355"/>
      <c r="Z9" s="355" t="s">
        <v>977</v>
      </c>
      <c r="AA9" s="365" t="s">
        <v>978</v>
      </c>
      <c r="AB9" s="366">
        <f>0.15*AD9</f>
        <v>0.16650000000000001</v>
      </c>
      <c r="AC9" s="366" t="s">
        <v>971</v>
      </c>
      <c r="AD9" s="366">
        <v>1.1100000000000001</v>
      </c>
      <c r="AE9" s="366" t="s">
        <v>979</v>
      </c>
      <c r="AF9" s="366"/>
      <c r="AG9" s="355"/>
      <c r="AH9" s="355"/>
      <c r="AI9" s="355"/>
      <c r="AJ9" s="355"/>
    </row>
    <row r="10" spans="1:45" ht="15">
      <c r="A10" s="60" t="s">
        <v>980</v>
      </c>
      <c r="B10" s="367" t="s">
        <v>981</v>
      </c>
      <c r="C10" s="367">
        <f>0.08*E10</f>
        <v>0.44799999999999995</v>
      </c>
      <c r="D10" s="368" t="s">
        <v>971</v>
      </c>
      <c r="E10" s="367">
        <v>5.6</v>
      </c>
      <c r="F10" s="367" t="s">
        <v>982</v>
      </c>
      <c r="G10" s="367"/>
      <c r="H10" s="60"/>
      <c r="I10" s="361" t="s">
        <v>983</v>
      </c>
      <c r="J10" s="361"/>
      <c r="K10" s="359"/>
      <c r="L10" s="359"/>
      <c r="M10" s="359"/>
      <c r="N10" s="359"/>
      <c r="O10" s="359"/>
      <c r="P10" s="359"/>
      <c r="Q10" s="60"/>
      <c r="R10" s="60" t="s">
        <v>984</v>
      </c>
      <c r="S10" s="369" t="s">
        <v>985</v>
      </c>
      <c r="T10" s="370">
        <f>0.09*V10</f>
        <v>0.4788</v>
      </c>
      <c r="U10" s="370" t="s">
        <v>971</v>
      </c>
      <c r="V10" s="370">
        <v>5.32</v>
      </c>
      <c r="W10" s="371" t="s">
        <v>986</v>
      </c>
      <c r="X10" s="372"/>
      <c r="Y10" s="355"/>
      <c r="Z10" s="355" t="s">
        <v>987</v>
      </c>
      <c r="AA10" s="373" t="s">
        <v>978</v>
      </c>
      <c r="AB10" s="374">
        <f>0.15*AD10</f>
        <v>0.16650000000000001</v>
      </c>
      <c r="AC10" s="375" t="s">
        <v>971</v>
      </c>
      <c r="AD10" s="374">
        <v>1.1100000000000001</v>
      </c>
      <c r="AE10" s="374" t="s">
        <v>988</v>
      </c>
      <c r="AF10" s="374"/>
      <c r="AG10" s="355"/>
      <c r="AH10" s="355"/>
      <c r="AI10" s="355"/>
      <c r="AJ10" s="355"/>
    </row>
    <row r="11" spans="1:45" ht="15">
      <c r="A11" s="60" t="s">
        <v>989</v>
      </c>
      <c r="B11" s="359" t="s">
        <v>981</v>
      </c>
      <c r="C11" s="359">
        <f>0.08*E11</f>
        <v>0.1</v>
      </c>
      <c r="D11" s="360" t="s">
        <v>971</v>
      </c>
      <c r="E11" s="359">
        <v>1.25</v>
      </c>
      <c r="F11" s="359" t="s">
        <v>990</v>
      </c>
      <c r="G11" s="359"/>
      <c r="H11" s="60"/>
      <c r="I11" s="361" t="s">
        <v>991</v>
      </c>
      <c r="J11" s="361"/>
      <c r="K11" s="367" t="s">
        <v>992</v>
      </c>
      <c r="L11" s="367">
        <f>0.04*N11</f>
        <v>2.3599999999999999E-2</v>
      </c>
      <c r="M11" s="367" t="s">
        <v>971</v>
      </c>
      <c r="N11" s="367">
        <v>0.59</v>
      </c>
      <c r="O11" s="367" t="s">
        <v>993</v>
      </c>
      <c r="P11" s="367"/>
      <c r="Q11" s="60"/>
      <c r="R11" s="60" t="s">
        <v>994</v>
      </c>
      <c r="S11" s="370" t="s">
        <v>992</v>
      </c>
      <c r="T11" s="376">
        <f>0.04*V11</f>
        <v>2.4E-2</v>
      </c>
      <c r="U11" s="377" t="s">
        <v>971</v>
      </c>
      <c r="V11" s="377">
        <v>0.6</v>
      </c>
      <c r="W11" s="370" t="s">
        <v>995</v>
      </c>
      <c r="X11" s="372"/>
      <c r="Y11" s="355"/>
      <c r="Z11" s="355" t="s">
        <v>996</v>
      </c>
      <c r="AA11" s="373" t="s">
        <v>978</v>
      </c>
      <c r="AB11" s="366">
        <f>0.15*AD11</f>
        <v>8.4000000000000005E-2</v>
      </c>
      <c r="AC11" s="378" t="s">
        <v>971</v>
      </c>
      <c r="AD11" s="366">
        <v>0.56000000000000005</v>
      </c>
      <c r="AE11" s="366" t="s">
        <v>997</v>
      </c>
      <c r="AF11" s="366"/>
      <c r="AG11" s="355"/>
      <c r="AH11" s="355"/>
      <c r="AI11" s="355"/>
      <c r="AJ11" s="355"/>
    </row>
    <row r="12" spans="1:45" ht="15">
      <c r="A12" s="60" t="s">
        <v>998</v>
      </c>
      <c r="B12" s="359" t="s">
        <v>999</v>
      </c>
      <c r="C12" s="359">
        <v>0.15858</v>
      </c>
      <c r="D12" s="360" t="s">
        <v>971</v>
      </c>
      <c r="E12" s="359">
        <v>5.2859999999999996</v>
      </c>
      <c r="F12" s="359" t="s">
        <v>1000</v>
      </c>
      <c r="G12" s="359"/>
      <c r="H12" s="60"/>
      <c r="I12" s="361" t="s">
        <v>1001</v>
      </c>
      <c r="J12" s="361"/>
      <c r="K12" s="359" t="s">
        <v>1002</v>
      </c>
      <c r="L12" s="359">
        <f>0.02*N12</f>
        <v>1.1599999999999999E-2</v>
      </c>
      <c r="M12" s="359" t="s">
        <v>971</v>
      </c>
      <c r="N12" s="359">
        <v>0.57999999999999996</v>
      </c>
      <c r="O12" s="359" t="s">
        <v>1003</v>
      </c>
      <c r="P12" s="359"/>
      <c r="Q12" s="60"/>
      <c r="R12" s="60" t="s">
        <v>1004</v>
      </c>
      <c r="S12" s="370" t="s">
        <v>1005</v>
      </c>
      <c r="T12" s="371">
        <f>0.025*V12</f>
        <v>6.0299999999999999E-2</v>
      </c>
      <c r="U12" s="370" t="s">
        <v>971</v>
      </c>
      <c r="V12" s="370">
        <v>2.4119999999999999</v>
      </c>
      <c r="W12" s="370" t="s">
        <v>1000</v>
      </c>
      <c r="X12" s="379" t="s">
        <v>1006</v>
      </c>
      <c r="Y12" s="355"/>
      <c r="Z12" s="355" t="s">
        <v>1007</v>
      </c>
      <c r="AA12" s="373" t="s">
        <v>1008</v>
      </c>
      <c r="AB12" s="366" t="s">
        <v>924</v>
      </c>
      <c r="AC12" s="380" t="s">
        <v>924</v>
      </c>
      <c r="AD12" s="381" t="s">
        <v>924</v>
      </c>
      <c r="AE12" s="381" t="s">
        <v>924</v>
      </c>
      <c r="AF12" s="381"/>
      <c r="AG12" s="355"/>
      <c r="AH12" s="355"/>
      <c r="AI12" s="355"/>
      <c r="AJ12" s="355"/>
    </row>
    <row r="13" spans="1:45" ht="15">
      <c r="A13" s="60" t="s">
        <v>1009</v>
      </c>
      <c r="B13" s="359" t="s">
        <v>1010</v>
      </c>
      <c r="C13" s="359">
        <f>0.025*E13</f>
        <v>4.0225000000000004E-2</v>
      </c>
      <c r="D13" s="360" t="s">
        <v>971</v>
      </c>
      <c r="E13" s="359">
        <v>1.609</v>
      </c>
      <c r="F13" s="359" t="s">
        <v>1000</v>
      </c>
      <c r="G13" s="359" t="s">
        <v>1006</v>
      </c>
      <c r="H13" s="60"/>
      <c r="I13" s="361" t="s">
        <v>1011</v>
      </c>
      <c r="J13" s="361"/>
      <c r="K13" s="359" t="s">
        <v>1012</v>
      </c>
      <c r="L13" s="359">
        <f>0.004*N13</f>
        <v>2.2799999999999999E-3</v>
      </c>
      <c r="M13" s="359" t="s">
        <v>971</v>
      </c>
      <c r="N13" s="359">
        <v>0.56999999999999995</v>
      </c>
      <c r="O13" s="359" t="s">
        <v>1013</v>
      </c>
      <c r="P13" s="359"/>
      <c r="Q13" s="60"/>
      <c r="R13" s="60" t="s">
        <v>1014</v>
      </c>
      <c r="S13" s="382" t="s">
        <v>1005</v>
      </c>
      <c r="T13" s="383">
        <f>0.025*V13</f>
        <v>2.5500000000000002E-2</v>
      </c>
      <c r="U13" s="382" t="s">
        <v>971</v>
      </c>
      <c r="V13" s="382">
        <v>1.02</v>
      </c>
      <c r="W13" s="384" t="s">
        <v>1015</v>
      </c>
      <c r="X13" s="379"/>
      <c r="Y13" s="355"/>
      <c r="Z13" s="355"/>
      <c r="AA13" s="385" t="s">
        <v>272</v>
      </c>
      <c r="AB13" s="385">
        <f>SUM(AB9:AB11)</f>
        <v>0.41700000000000004</v>
      </c>
      <c r="AC13" s="354"/>
      <c r="AD13" s="354"/>
      <c r="AE13" s="354"/>
      <c r="AF13" s="354"/>
      <c r="AG13" s="355"/>
      <c r="AH13" s="355"/>
      <c r="AI13" s="355"/>
      <c r="AJ13" s="355"/>
    </row>
    <row r="14" spans="1:45" ht="15">
      <c r="A14" s="60" t="s">
        <v>1016</v>
      </c>
      <c r="B14" s="359" t="s">
        <v>1017</v>
      </c>
      <c r="C14" s="359">
        <f>0.06*E14</f>
        <v>2.0999999999999998E-2</v>
      </c>
      <c r="D14" s="360" t="s">
        <v>971</v>
      </c>
      <c r="E14" s="359">
        <v>0.35</v>
      </c>
      <c r="F14" s="359" t="s">
        <v>1018</v>
      </c>
      <c r="G14" s="359"/>
      <c r="H14" s="60"/>
      <c r="I14" s="361" t="s">
        <v>1019</v>
      </c>
      <c r="J14" s="361"/>
      <c r="K14" s="359" t="s">
        <v>1020</v>
      </c>
      <c r="L14" s="359">
        <f>0.03*N14</f>
        <v>3.7499999999999999E-2</v>
      </c>
      <c r="M14" s="359" t="s">
        <v>971</v>
      </c>
      <c r="N14" s="359">
        <v>1.25</v>
      </c>
      <c r="O14" s="359" t="s">
        <v>1021</v>
      </c>
      <c r="P14" s="359"/>
      <c r="Q14" s="60"/>
      <c r="R14" s="60" t="s">
        <v>1022</v>
      </c>
      <c r="S14" s="370" t="s">
        <v>1023</v>
      </c>
      <c r="T14" s="370">
        <f>0.021*V14</f>
        <v>2.7363000000000002E-2</v>
      </c>
      <c r="U14" s="370" t="s">
        <v>971</v>
      </c>
      <c r="V14" s="370">
        <v>1.3029999999999999</v>
      </c>
      <c r="W14" s="370" t="s">
        <v>1000</v>
      </c>
      <c r="X14" s="372" t="s">
        <v>1006</v>
      </c>
      <c r="Y14" s="355"/>
      <c r="Z14" s="355"/>
      <c r="AA14" s="355"/>
      <c r="AB14" s="355"/>
      <c r="AC14" s="355"/>
      <c r="AD14" s="355"/>
      <c r="AE14" s="355"/>
      <c r="AF14" s="355"/>
      <c r="AG14" s="355"/>
      <c r="AH14" s="355"/>
      <c r="AI14" s="355"/>
      <c r="AJ14" s="355"/>
    </row>
    <row r="15" spans="1:45" ht="15">
      <c r="A15" s="60" t="s">
        <v>1024</v>
      </c>
      <c r="B15" s="359" t="s">
        <v>1025</v>
      </c>
      <c r="C15" s="359">
        <f>0.016*E15</f>
        <v>3.552E-3</v>
      </c>
      <c r="D15" s="360" t="s">
        <v>971</v>
      </c>
      <c r="E15" s="359">
        <v>0.222</v>
      </c>
      <c r="F15" s="359" t="s">
        <v>1000</v>
      </c>
      <c r="G15" s="359" t="s">
        <v>1006</v>
      </c>
      <c r="H15" s="60"/>
      <c r="I15" s="361" t="s">
        <v>1026</v>
      </c>
      <c r="J15" s="361"/>
      <c r="K15" s="359" t="s">
        <v>992</v>
      </c>
      <c r="L15" s="362">
        <f>0.04*N15</f>
        <v>6.6799999999999998E-2</v>
      </c>
      <c r="M15" s="359" t="s">
        <v>971</v>
      </c>
      <c r="N15" s="359">
        <v>1.67</v>
      </c>
      <c r="O15" s="359" t="s">
        <v>1027</v>
      </c>
      <c r="P15" s="359"/>
      <c r="Q15" s="60"/>
      <c r="R15" s="386" t="s">
        <v>1028</v>
      </c>
      <c r="S15" s="370" t="s">
        <v>1005</v>
      </c>
      <c r="T15" s="370" t="s">
        <v>924</v>
      </c>
      <c r="U15" s="370" t="s">
        <v>924</v>
      </c>
      <c r="V15" s="370" t="s">
        <v>924</v>
      </c>
      <c r="W15" s="370" t="s">
        <v>924</v>
      </c>
      <c r="X15" s="372"/>
      <c r="Y15" s="355"/>
      <c r="Z15" s="355"/>
      <c r="AA15" s="355"/>
      <c r="AB15" s="355"/>
      <c r="AC15" s="355"/>
      <c r="AD15" s="355"/>
      <c r="AE15" s="355"/>
      <c r="AF15" s="355"/>
      <c r="AG15" s="355"/>
      <c r="AH15" s="355"/>
      <c r="AI15" s="355"/>
      <c r="AJ15" s="355"/>
    </row>
    <row r="16" spans="1:45" ht="15">
      <c r="A16" s="60" t="s">
        <v>1029</v>
      </c>
      <c r="B16" s="362" t="s">
        <v>1002</v>
      </c>
      <c r="C16" s="362">
        <v>2.2599999999999999E-2</v>
      </c>
      <c r="D16" s="363" t="s">
        <v>971</v>
      </c>
      <c r="E16" s="362">
        <v>1.1299999999999999</v>
      </c>
      <c r="F16" s="362" t="s">
        <v>1000</v>
      </c>
      <c r="G16" s="362" t="s">
        <v>1006</v>
      </c>
      <c r="H16" s="60"/>
      <c r="I16" s="361" t="s">
        <v>1030</v>
      </c>
      <c r="J16" s="361"/>
      <c r="K16" s="387" t="s">
        <v>985</v>
      </c>
      <c r="L16" s="362">
        <f>0.09*N16</f>
        <v>0.16109999999999999</v>
      </c>
      <c r="M16" s="363" t="s">
        <v>971</v>
      </c>
      <c r="N16" s="362">
        <v>1.79</v>
      </c>
      <c r="O16" s="362" t="s">
        <v>1031</v>
      </c>
      <c r="P16" s="362"/>
      <c r="Q16" s="60"/>
      <c r="R16" s="60"/>
      <c r="S16" s="388" t="s">
        <v>272</v>
      </c>
      <c r="T16" s="389">
        <f>SUM(T10:T14)</f>
        <v>0.61596300000000004</v>
      </c>
      <c r="U16" s="390"/>
      <c r="V16" s="390"/>
      <c r="W16" s="390"/>
      <c r="X16" s="354"/>
      <c r="Y16" s="355"/>
      <c r="Z16" s="355"/>
      <c r="AA16" s="355"/>
      <c r="AB16" s="355"/>
      <c r="AC16" s="355"/>
      <c r="AD16" s="355"/>
      <c r="AE16" s="355"/>
      <c r="AF16" s="355"/>
      <c r="AG16" s="355"/>
      <c r="AH16" s="355"/>
      <c r="AI16" s="355"/>
      <c r="AJ16" s="355"/>
    </row>
    <row r="17" spans="1:36" ht="15">
      <c r="A17" s="60"/>
      <c r="B17" s="390" t="s">
        <v>272</v>
      </c>
      <c r="C17" s="391">
        <f>SUM(C9:C16)</f>
        <v>1.2359569999999998</v>
      </c>
      <c r="D17" s="389"/>
      <c r="E17" s="389"/>
      <c r="F17" s="390"/>
      <c r="G17" s="390"/>
      <c r="H17" s="60"/>
      <c r="I17" s="60"/>
      <c r="J17" s="388" t="s">
        <v>272</v>
      </c>
      <c r="K17" s="391"/>
      <c r="L17" s="392">
        <f>SUM(L9:L16)</f>
        <v>1.4503800000000004</v>
      </c>
      <c r="M17" s="391"/>
      <c r="N17" s="391"/>
      <c r="O17" s="391"/>
      <c r="P17" s="391"/>
      <c r="Q17" s="393">
        <f>L17*371</f>
        <v>538.09098000000017</v>
      </c>
      <c r="R17" s="60"/>
      <c r="S17" s="60"/>
      <c r="T17" s="60"/>
      <c r="U17" s="60"/>
      <c r="V17" s="60"/>
      <c r="W17" s="60"/>
      <c r="X17" s="355"/>
      <c r="Y17" s="355"/>
      <c r="Z17" s="355"/>
      <c r="AA17" s="355"/>
      <c r="AB17" s="355"/>
      <c r="AC17" s="355"/>
      <c r="AD17" s="355"/>
      <c r="AE17" s="355"/>
      <c r="AF17" s="355"/>
      <c r="AG17" s="355"/>
      <c r="AH17" s="355"/>
      <c r="AI17" s="355"/>
      <c r="AJ17" s="355"/>
    </row>
    <row r="18" spans="1:36" ht="16">
      <c r="A18" s="60"/>
      <c r="B18" s="60"/>
      <c r="C18" s="60"/>
      <c r="D18" s="60"/>
      <c r="E18" s="60"/>
      <c r="F18" s="60"/>
      <c r="G18" s="60"/>
      <c r="H18" s="60"/>
      <c r="I18" s="60"/>
      <c r="J18" s="60"/>
      <c r="K18" s="60"/>
      <c r="L18" s="394"/>
      <c r="M18" s="394"/>
      <c r="N18" s="394"/>
      <c r="O18" s="394"/>
      <c r="P18" s="394"/>
      <c r="Q18" s="395"/>
      <c r="R18" s="60"/>
      <c r="S18" s="60">
        <v>1</v>
      </c>
      <c r="T18" s="60"/>
      <c r="U18" s="60"/>
      <c r="V18" s="60"/>
      <c r="W18" s="60"/>
      <c r="X18" s="355"/>
      <c r="Y18" s="355"/>
      <c r="Z18" s="355"/>
      <c r="AA18" s="355"/>
      <c r="AB18" s="355"/>
      <c r="AC18" s="355"/>
      <c r="AD18" s="355"/>
      <c r="AE18" s="355"/>
      <c r="AF18" s="355"/>
      <c r="AG18" s="355"/>
      <c r="AH18" s="355"/>
      <c r="AI18" s="355"/>
      <c r="AJ18" s="355"/>
    </row>
    <row r="19" spans="1:36" ht="15">
      <c r="A19" s="348" t="s">
        <v>1032</v>
      </c>
      <c r="B19" s="60"/>
      <c r="C19" s="60"/>
      <c r="D19" s="60"/>
      <c r="E19" s="60"/>
      <c r="F19" s="60"/>
      <c r="G19" s="60"/>
      <c r="H19" s="60"/>
      <c r="I19" s="348" t="s">
        <v>1033</v>
      </c>
      <c r="J19" s="60"/>
      <c r="K19" s="60"/>
      <c r="L19" s="394"/>
      <c r="M19" s="394"/>
      <c r="N19" s="394"/>
      <c r="O19" s="394"/>
      <c r="P19" s="394"/>
      <c r="Q19" s="393"/>
      <c r="R19" s="60"/>
      <c r="S19" s="60"/>
      <c r="T19" s="60"/>
      <c r="U19" s="60"/>
      <c r="V19" s="60"/>
      <c r="W19" s="60"/>
      <c r="X19" s="355"/>
      <c r="Y19" s="355"/>
      <c r="Z19" s="355"/>
      <c r="AA19" s="355"/>
      <c r="AB19" s="355"/>
      <c r="AC19" s="355"/>
      <c r="AD19" s="355"/>
      <c r="AE19" s="355"/>
      <c r="AF19" s="355"/>
      <c r="AG19" s="355"/>
      <c r="AH19" s="355"/>
      <c r="AI19" s="355"/>
      <c r="AJ19" s="355"/>
    </row>
    <row r="20" spans="1:36" ht="15">
      <c r="A20" s="60" t="s">
        <v>1034</v>
      </c>
      <c r="B20" s="359" t="s">
        <v>978</v>
      </c>
      <c r="C20" s="359">
        <f>0.15*E20</f>
        <v>0.30749999999999994</v>
      </c>
      <c r="D20" s="359" t="s">
        <v>971</v>
      </c>
      <c r="E20" s="359">
        <v>2.0499999999999998</v>
      </c>
      <c r="F20" s="359" t="s">
        <v>1035</v>
      </c>
      <c r="G20" s="359"/>
      <c r="H20" s="60"/>
      <c r="I20" s="361" t="s">
        <v>1036</v>
      </c>
      <c r="J20" s="361"/>
      <c r="K20" s="359" t="s">
        <v>978</v>
      </c>
      <c r="L20" s="359">
        <f>0.15*N20</f>
        <v>4.0500000000000001E-2</v>
      </c>
      <c r="M20" s="359" t="s">
        <v>971</v>
      </c>
      <c r="N20" s="359">
        <v>0.27</v>
      </c>
      <c r="O20" s="359" t="s">
        <v>1037</v>
      </c>
      <c r="P20" s="359"/>
      <c r="Q20" s="393"/>
      <c r="R20" s="60"/>
      <c r="S20" s="60"/>
      <c r="T20" s="60"/>
      <c r="U20" s="60"/>
      <c r="V20" s="60"/>
      <c r="W20" s="60"/>
      <c r="X20" s="355"/>
      <c r="Y20" s="355"/>
      <c r="Z20" s="355"/>
      <c r="AA20" s="355"/>
      <c r="AB20" s="355"/>
      <c r="AC20" s="355"/>
      <c r="AD20" s="355"/>
      <c r="AE20" s="355"/>
      <c r="AF20" s="355"/>
      <c r="AG20" s="355"/>
      <c r="AH20" s="355"/>
      <c r="AI20" s="355"/>
      <c r="AJ20" s="355"/>
    </row>
    <row r="21" spans="1:36" ht="15">
      <c r="A21" s="60" t="s">
        <v>980</v>
      </c>
      <c r="B21" s="359" t="s">
        <v>981</v>
      </c>
      <c r="C21" s="359">
        <f>0.08*E21</f>
        <v>3.2000000000000002E-3</v>
      </c>
      <c r="D21" s="359" t="s">
        <v>971</v>
      </c>
      <c r="E21" s="359">
        <v>0.04</v>
      </c>
      <c r="F21" s="359" t="s">
        <v>1038</v>
      </c>
      <c r="G21" s="359"/>
      <c r="H21" s="60"/>
      <c r="I21" s="361" t="s">
        <v>1039</v>
      </c>
      <c r="J21" s="361"/>
      <c r="K21" s="367" t="s">
        <v>1040</v>
      </c>
      <c r="L21" s="367">
        <f>0.08*N21</f>
        <v>2.5600000000000001E-2</v>
      </c>
      <c r="M21" s="367" t="s">
        <v>971</v>
      </c>
      <c r="N21" s="367">
        <v>0.32</v>
      </c>
      <c r="O21" s="367" t="s">
        <v>1041</v>
      </c>
      <c r="P21" s="367"/>
      <c r="Q21" s="393"/>
      <c r="R21" s="60"/>
      <c r="S21" s="60"/>
      <c r="T21" s="60"/>
      <c r="U21" s="60"/>
      <c r="V21" s="60"/>
      <c r="W21" s="60"/>
      <c r="X21" s="355"/>
      <c r="Y21" s="355"/>
      <c r="Z21" s="355"/>
      <c r="AA21" s="355"/>
      <c r="AB21" s="355"/>
      <c r="AC21" s="355"/>
      <c r="AD21" s="355"/>
      <c r="AE21" s="355"/>
      <c r="AF21" s="355"/>
      <c r="AG21" s="355"/>
      <c r="AH21" s="355"/>
      <c r="AI21" s="355"/>
      <c r="AJ21" s="355"/>
    </row>
    <row r="22" spans="1:36" ht="15">
      <c r="A22" s="60" t="s">
        <v>989</v>
      </c>
      <c r="B22" s="359" t="s">
        <v>1040</v>
      </c>
      <c r="C22" s="359">
        <f>0.08*E22</f>
        <v>0.1</v>
      </c>
      <c r="D22" s="359" t="s">
        <v>971</v>
      </c>
      <c r="E22" s="359">
        <v>1.25</v>
      </c>
      <c r="F22" s="359" t="s">
        <v>1021</v>
      </c>
      <c r="G22" s="359"/>
      <c r="H22" s="60"/>
      <c r="I22" s="361" t="s">
        <v>1042</v>
      </c>
      <c r="J22" s="361"/>
      <c r="K22" s="359" t="s">
        <v>1020</v>
      </c>
      <c r="L22" s="359">
        <f>0.03*N22</f>
        <v>0.26579999999999998</v>
      </c>
      <c r="M22" s="359" t="s">
        <v>971</v>
      </c>
      <c r="N22" s="359">
        <v>8.86</v>
      </c>
      <c r="O22" s="359" t="s">
        <v>1043</v>
      </c>
      <c r="P22" s="359"/>
      <c r="Q22" s="393"/>
      <c r="R22" s="60"/>
      <c r="S22" s="60"/>
      <c r="T22" s="60"/>
      <c r="U22" s="60"/>
      <c r="V22" s="60"/>
      <c r="W22" s="60"/>
      <c r="X22" s="355"/>
      <c r="Y22" s="355"/>
      <c r="Z22" s="355"/>
      <c r="AA22" s="355"/>
      <c r="AB22" s="355"/>
      <c r="AC22" s="355"/>
      <c r="AD22" s="355"/>
      <c r="AE22" s="355"/>
      <c r="AF22" s="355"/>
      <c r="AG22" s="355"/>
      <c r="AH22" s="355"/>
      <c r="AI22" s="355"/>
      <c r="AJ22" s="355"/>
    </row>
    <row r="23" spans="1:36" ht="15">
      <c r="A23" s="60" t="s">
        <v>998</v>
      </c>
      <c r="B23" s="359" t="s">
        <v>999</v>
      </c>
      <c r="C23" s="359">
        <f>0.03*E23</f>
        <v>0.15857999999999997</v>
      </c>
      <c r="D23" s="359" t="s">
        <v>971</v>
      </c>
      <c r="E23" s="359">
        <v>5.2859999999999996</v>
      </c>
      <c r="F23" s="359" t="s">
        <v>1000</v>
      </c>
      <c r="G23" s="359" t="s">
        <v>1006</v>
      </c>
      <c r="H23" s="60"/>
      <c r="I23" s="361" t="s">
        <v>1044</v>
      </c>
      <c r="J23" s="361"/>
      <c r="K23" s="359" t="s">
        <v>1045</v>
      </c>
      <c r="L23" s="359">
        <f>0.043*N23</f>
        <v>2.4939999999999997E-2</v>
      </c>
      <c r="M23" s="359" t="s">
        <v>971</v>
      </c>
      <c r="N23" s="359">
        <v>0.57999999999999996</v>
      </c>
      <c r="O23" s="359" t="s">
        <v>1003</v>
      </c>
      <c r="P23" s="359"/>
      <c r="Q23" s="393"/>
      <c r="R23" s="60"/>
      <c r="S23" s="60"/>
      <c r="T23" s="60"/>
      <c r="U23" s="60"/>
      <c r="V23" s="60"/>
      <c r="W23" s="60"/>
      <c r="X23" s="355"/>
      <c r="Y23" s="355"/>
      <c r="Z23" s="355"/>
      <c r="AA23" s="355"/>
      <c r="AB23" s="355"/>
      <c r="AC23" s="355"/>
      <c r="AD23" s="355"/>
      <c r="AE23" s="355"/>
      <c r="AF23" s="355"/>
      <c r="AG23" s="355"/>
      <c r="AH23" s="355"/>
      <c r="AI23" s="355"/>
      <c r="AJ23" s="355"/>
    </row>
    <row r="24" spans="1:36" ht="15">
      <c r="A24" s="60" t="s">
        <v>1046</v>
      </c>
      <c r="B24" s="359" t="s">
        <v>1005</v>
      </c>
      <c r="C24" s="359">
        <f>0.025*E24</f>
        <v>4.0225000000000004E-2</v>
      </c>
      <c r="D24" s="359" t="s">
        <v>971</v>
      </c>
      <c r="E24" s="359">
        <v>1.609</v>
      </c>
      <c r="F24" s="359" t="s">
        <v>1000</v>
      </c>
      <c r="G24" s="359" t="s">
        <v>1006</v>
      </c>
      <c r="H24" s="60"/>
      <c r="I24" s="361" t="s">
        <v>1047</v>
      </c>
      <c r="J24" s="361"/>
      <c r="K24" s="359" t="s">
        <v>1040</v>
      </c>
      <c r="L24" s="359">
        <f>0.08*N24</f>
        <v>4.6399999999999997E-2</v>
      </c>
      <c r="M24" s="359" t="s">
        <v>971</v>
      </c>
      <c r="N24" s="359">
        <v>0.57999999999999996</v>
      </c>
      <c r="O24" s="359" t="s">
        <v>1048</v>
      </c>
      <c r="P24" s="359"/>
      <c r="Q24" s="393"/>
      <c r="R24" s="60"/>
      <c r="S24" s="60"/>
      <c r="T24" s="60"/>
      <c r="U24" s="60"/>
      <c r="V24" s="60"/>
      <c r="W24" s="60"/>
      <c r="X24" s="355"/>
      <c r="Y24" s="355"/>
      <c r="Z24" s="355"/>
      <c r="AA24" s="355"/>
      <c r="AB24" s="355"/>
      <c r="AC24" s="355"/>
      <c r="AD24" s="355"/>
      <c r="AE24" s="355"/>
      <c r="AF24" s="355"/>
      <c r="AG24" s="355"/>
      <c r="AH24" s="355"/>
      <c r="AI24" s="355"/>
      <c r="AJ24" s="355"/>
    </row>
    <row r="25" spans="1:36" ht="15">
      <c r="A25" s="60" t="s">
        <v>1016</v>
      </c>
      <c r="B25" s="359" t="s">
        <v>1017</v>
      </c>
      <c r="C25" s="359">
        <f>0.06*E25</f>
        <v>2.0999999999999998E-2</v>
      </c>
      <c r="D25" s="359" t="s">
        <v>971</v>
      </c>
      <c r="E25" s="359">
        <v>0.35</v>
      </c>
      <c r="F25" s="359" t="s">
        <v>1049</v>
      </c>
      <c r="G25" s="359"/>
      <c r="H25" s="60"/>
      <c r="I25" s="60"/>
      <c r="J25" s="396" t="s">
        <v>272</v>
      </c>
      <c r="K25" s="392"/>
      <c r="L25" s="397">
        <f>SUM(L20:L24)</f>
        <v>0.40323999999999999</v>
      </c>
      <c r="M25" s="391"/>
      <c r="N25" s="391"/>
      <c r="O25" s="391"/>
      <c r="P25" s="391"/>
      <c r="Q25" s="393">
        <f>23*L25</f>
        <v>9.274519999999999</v>
      </c>
      <c r="R25" s="60"/>
      <c r="S25" s="60"/>
      <c r="T25" s="60"/>
      <c r="U25" s="60"/>
      <c r="V25" s="60"/>
      <c r="W25" s="60"/>
      <c r="X25" s="355"/>
      <c r="Y25" s="355"/>
      <c r="Z25" s="355"/>
      <c r="AA25" s="355"/>
      <c r="AB25" s="355"/>
      <c r="AC25" s="355"/>
      <c r="AD25" s="355"/>
      <c r="AE25" s="355"/>
      <c r="AF25" s="355"/>
      <c r="AG25" s="355"/>
      <c r="AH25" s="355"/>
      <c r="AI25" s="355"/>
      <c r="AJ25" s="355"/>
    </row>
    <row r="26" spans="1:36" ht="15">
      <c r="A26" s="60" t="s">
        <v>1024</v>
      </c>
      <c r="B26" s="359" t="s">
        <v>1025</v>
      </c>
      <c r="C26" s="359">
        <f>0.016*E26</f>
        <v>3.552E-3</v>
      </c>
      <c r="D26" s="359" t="s">
        <v>971</v>
      </c>
      <c r="E26" s="359">
        <v>0.222</v>
      </c>
      <c r="F26" s="359" t="s">
        <v>1000</v>
      </c>
      <c r="G26" s="359" t="s">
        <v>1006</v>
      </c>
      <c r="H26" s="60"/>
      <c r="I26" s="348" t="s">
        <v>1032</v>
      </c>
      <c r="J26" s="60"/>
      <c r="K26" s="60"/>
      <c r="L26" s="394"/>
      <c r="M26" s="394"/>
      <c r="N26" s="394"/>
      <c r="O26" s="394"/>
      <c r="P26" s="394"/>
      <c r="Q26" s="393"/>
      <c r="R26" s="60"/>
      <c r="S26" s="60"/>
      <c r="T26" s="60"/>
      <c r="U26" s="60"/>
      <c r="V26" s="60"/>
      <c r="W26" s="60"/>
      <c r="X26" s="355"/>
      <c r="Y26" s="355"/>
      <c r="Z26" s="355"/>
      <c r="AA26" s="355"/>
      <c r="AB26" s="355"/>
      <c r="AC26" s="355"/>
      <c r="AD26" s="355"/>
      <c r="AE26" s="355"/>
      <c r="AF26" s="355"/>
      <c r="AG26" s="355"/>
      <c r="AH26" s="355"/>
      <c r="AI26" s="355"/>
      <c r="AJ26" s="355"/>
    </row>
    <row r="27" spans="1:36" ht="15">
      <c r="A27" s="60" t="s">
        <v>1029</v>
      </c>
      <c r="B27" s="362" t="s">
        <v>1002</v>
      </c>
      <c r="C27" s="398">
        <f>0.02*E27</f>
        <v>2.2599999999999999E-2</v>
      </c>
      <c r="D27" s="398" t="s">
        <v>971</v>
      </c>
      <c r="E27" s="362">
        <v>1.1299999999999999</v>
      </c>
      <c r="F27" s="399" t="s">
        <v>1000</v>
      </c>
      <c r="G27" s="398" t="s">
        <v>1006</v>
      </c>
      <c r="H27" s="60"/>
      <c r="I27" s="361" t="s">
        <v>1036</v>
      </c>
      <c r="J27" s="361"/>
      <c r="K27" s="359" t="s">
        <v>978</v>
      </c>
      <c r="L27" s="360">
        <f>0.15*N27</f>
        <v>4.0500000000000001E-2</v>
      </c>
      <c r="M27" s="359" t="s">
        <v>971</v>
      </c>
      <c r="N27" s="359">
        <v>0.27</v>
      </c>
      <c r="O27" s="359" t="s">
        <v>1037</v>
      </c>
      <c r="P27" s="359"/>
      <c r="Q27" s="393"/>
      <c r="R27" s="60"/>
      <c r="S27" s="60"/>
      <c r="T27" s="60"/>
      <c r="U27" s="60"/>
      <c r="V27" s="60"/>
      <c r="W27" s="60"/>
      <c r="X27" s="355"/>
      <c r="Y27" s="355"/>
      <c r="Z27" s="355"/>
      <c r="AA27" s="355"/>
      <c r="AB27" s="355"/>
      <c r="AC27" s="355"/>
      <c r="AD27" s="355"/>
      <c r="AE27" s="355"/>
      <c r="AF27" s="355"/>
      <c r="AG27" s="355"/>
      <c r="AH27" s="355"/>
      <c r="AI27" s="355"/>
      <c r="AJ27" s="355"/>
    </row>
    <row r="28" spans="1:36" ht="15">
      <c r="A28" s="60"/>
      <c r="B28" s="390" t="s">
        <v>272</v>
      </c>
      <c r="C28" s="388">
        <f>SUM(C20:C27)</f>
        <v>0.65665699999999982</v>
      </c>
      <c r="D28" s="390"/>
      <c r="E28" s="390"/>
      <c r="F28" s="390"/>
      <c r="G28" s="390"/>
      <c r="H28" s="60"/>
      <c r="I28" s="361" t="s">
        <v>1039</v>
      </c>
      <c r="J28" s="361"/>
      <c r="K28" s="367" t="s">
        <v>1040</v>
      </c>
      <c r="L28" s="368">
        <f>0.08*N28</f>
        <v>2.5600000000000001E-2</v>
      </c>
      <c r="M28" s="368" t="s">
        <v>971</v>
      </c>
      <c r="N28" s="367">
        <v>0.32</v>
      </c>
      <c r="O28" s="367" t="s">
        <v>1041</v>
      </c>
      <c r="P28" s="367"/>
      <c r="Q28" s="393"/>
      <c r="R28" s="60"/>
      <c r="S28" s="60"/>
      <c r="T28" s="60"/>
      <c r="U28" s="60"/>
      <c r="V28" s="60"/>
      <c r="W28" s="60"/>
      <c r="X28" s="355"/>
      <c r="Y28" s="355"/>
      <c r="Z28" s="355"/>
      <c r="AA28" s="355"/>
      <c r="AB28" s="355"/>
      <c r="AC28" s="355"/>
      <c r="AD28" s="355"/>
      <c r="AE28" s="355"/>
      <c r="AF28" s="355"/>
      <c r="AG28" s="355"/>
      <c r="AH28" s="355"/>
      <c r="AI28" s="355"/>
      <c r="AJ28" s="355"/>
    </row>
    <row r="29" spans="1:36" ht="15">
      <c r="A29" s="60"/>
      <c r="B29" s="60"/>
      <c r="C29" s="60"/>
      <c r="D29" s="60"/>
      <c r="E29" s="60"/>
      <c r="F29" s="60"/>
      <c r="G29" s="60"/>
      <c r="H29" s="60"/>
      <c r="I29" s="361" t="s">
        <v>1044</v>
      </c>
      <c r="J29" s="361"/>
      <c r="K29" s="359" t="s">
        <v>1050</v>
      </c>
      <c r="L29" s="360">
        <f>0.043*N29</f>
        <v>2.4939999999999997E-2</v>
      </c>
      <c r="M29" s="360" t="s">
        <v>971</v>
      </c>
      <c r="N29" s="359">
        <v>0.57999999999999996</v>
      </c>
      <c r="O29" s="359" t="s">
        <v>1003</v>
      </c>
      <c r="P29" s="359"/>
      <c r="Q29" s="393"/>
      <c r="R29" s="60"/>
      <c r="S29" s="60"/>
      <c r="T29" s="60"/>
      <c r="U29" s="60"/>
      <c r="V29" s="60"/>
      <c r="W29" s="60"/>
      <c r="X29" s="355"/>
      <c r="Y29" s="355"/>
      <c r="Z29" s="355"/>
      <c r="AA29" s="355"/>
      <c r="AB29" s="355"/>
      <c r="AC29" s="355"/>
      <c r="AD29" s="355"/>
      <c r="AE29" s="355"/>
      <c r="AF29" s="355"/>
      <c r="AG29" s="355"/>
      <c r="AH29" s="355"/>
      <c r="AI29" s="355"/>
      <c r="AJ29" s="355"/>
    </row>
    <row r="30" spans="1:36" ht="15">
      <c r="A30" s="60"/>
      <c r="B30" s="60"/>
      <c r="C30" s="60"/>
      <c r="D30" s="60"/>
      <c r="E30" s="60"/>
      <c r="F30" s="60"/>
      <c r="G30" s="60"/>
      <c r="H30" s="60"/>
      <c r="I30" s="361" t="s">
        <v>1047</v>
      </c>
      <c r="J30" s="361"/>
      <c r="K30" s="362" t="s">
        <v>1040</v>
      </c>
      <c r="L30" s="363">
        <f>0.08*N30</f>
        <v>4.6399999999999997E-2</v>
      </c>
      <c r="M30" s="363" t="s">
        <v>971</v>
      </c>
      <c r="N30" s="362">
        <v>0.57999999999999996</v>
      </c>
      <c r="O30" s="362" t="s">
        <v>1048</v>
      </c>
      <c r="P30" s="362"/>
      <c r="Q30" s="393"/>
      <c r="R30" s="60"/>
      <c r="S30" s="60"/>
      <c r="T30" s="60"/>
      <c r="U30" s="60"/>
      <c r="V30" s="60"/>
      <c r="W30" s="60"/>
      <c r="X30" s="355"/>
      <c r="Y30" s="355"/>
      <c r="Z30" s="355"/>
      <c r="AA30" s="355"/>
      <c r="AB30" s="355"/>
      <c r="AC30" s="355"/>
      <c r="AD30" s="355"/>
      <c r="AE30" s="355"/>
      <c r="AF30" s="355"/>
      <c r="AG30" s="355"/>
      <c r="AH30" s="355"/>
      <c r="AI30" s="355"/>
      <c r="AJ30" s="355"/>
    </row>
    <row r="31" spans="1:36" ht="15">
      <c r="A31" s="60"/>
      <c r="B31" s="60"/>
      <c r="C31" s="60"/>
      <c r="D31" s="60"/>
      <c r="E31" s="60"/>
      <c r="F31" s="60"/>
      <c r="G31" s="60"/>
      <c r="H31" s="60"/>
      <c r="I31" s="60"/>
      <c r="J31" s="396" t="s">
        <v>272</v>
      </c>
      <c r="K31" s="392"/>
      <c r="L31" s="392">
        <f>SUM(L27:L30)</f>
        <v>0.13744000000000001</v>
      </c>
      <c r="M31" s="391"/>
      <c r="N31" s="391"/>
      <c r="O31" s="391"/>
      <c r="P31" s="391"/>
      <c r="Q31" s="393">
        <f>9*L31</f>
        <v>1.2369600000000001</v>
      </c>
      <c r="R31" s="60"/>
      <c r="S31" s="60"/>
      <c r="T31" s="60"/>
      <c r="U31" s="60"/>
      <c r="V31" s="60"/>
      <c r="W31" s="60"/>
      <c r="X31" s="355"/>
      <c r="Y31" s="355"/>
      <c r="Z31" s="355"/>
      <c r="AA31" s="355"/>
      <c r="AB31" s="355"/>
      <c r="AC31" s="355"/>
      <c r="AD31" s="355"/>
      <c r="AE31" s="355"/>
      <c r="AF31" s="355"/>
      <c r="AG31" s="355"/>
      <c r="AH31" s="355"/>
      <c r="AI31" s="355"/>
      <c r="AJ31" s="355"/>
    </row>
    <row r="32" spans="1:36" ht="15">
      <c r="A32" s="60"/>
      <c r="B32" s="60"/>
      <c r="C32" s="60"/>
      <c r="D32" s="60"/>
      <c r="E32" s="60"/>
      <c r="F32" s="60"/>
      <c r="G32" s="60"/>
      <c r="H32" s="60"/>
      <c r="I32" s="60"/>
      <c r="J32" s="60"/>
      <c r="K32" s="60"/>
      <c r="L32" s="60"/>
      <c r="M32" s="60"/>
      <c r="N32" s="60"/>
      <c r="O32" s="60"/>
      <c r="P32" s="60"/>
      <c r="Q32" s="393"/>
      <c r="R32" s="60"/>
      <c r="S32" s="60"/>
      <c r="T32" s="60"/>
      <c r="U32" s="60"/>
      <c r="V32" s="60"/>
      <c r="W32" s="60"/>
      <c r="X32" s="355"/>
      <c r="Y32" s="355"/>
      <c r="Z32" s="355"/>
      <c r="AA32" s="355"/>
      <c r="AB32" s="355"/>
      <c r="AC32" s="355"/>
      <c r="AD32" s="355"/>
      <c r="AE32" s="355"/>
      <c r="AF32" s="355"/>
      <c r="AG32" s="355"/>
      <c r="AH32" s="355"/>
      <c r="AI32" s="355"/>
      <c r="AJ32" s="355"/>
    </row>
    <row r="33" spans="1:36" ht="15">
      <c r="A33" s="60"/>
      <c r="B33" s="60"/>
      <c r="C33" s="60"/>
      <c r="D33" s="60"/>
      <c r="E33" s="60"/>
      <c r="F33" s="60"/>
      <c r="G33" s="60"/>
      <c r="H33" s="60"/>
      <c r="I33" s="60"/>
      <c r="J33" s="60"/>
      <c r="K33" s="60"/>
      <c r="L33" s="60"/>
      <c r="M33" s="60"/>
      <c r="N33" s="60"/>
      <c r="O33" s="60"/>
      <c r="P33" s="60" t="s">
        <v>1051</v>
      </c>
      <c r="Q33" s="393">
        <f>SUM(Q17:Q31)</f>
        <v>548.60246000000018</v>
      </c>
      <c r="R33" s="60" t="s">
        <v>1052</v>
      </c>
      <c r="S33" s="60"/>
      <c r="T33" s="60"/>
      <c r="U33" s="60"/>
      <c r="V33" s="60"/>
      <c r="W33" s="60"/>
      <c r="X33" s="355"/>
      <c r="Y33" s="355"/>
      <c r="Z33" s="355"/>
      <c r="AA33" s="355"/>
      <c r="AB33" s="355"/>
      <c r="AC33" s="355"/>
      <c r="AD33" s="355"/>
      <c r="AE33" s="355"/>
      <c r="AF33" s="355"/>
      <c r="AG33" s="355"/>
      <c r="AH33" s="355"/>
      <c r="AI33" s="355"/>
      <c r="AJ33" s="355"/>
    </row>
    <row r="34" spans="1:36" ht="15">
      <c r="A34" s="60"/>
      <c r="B34" s="60"/>
      <c r="C34" s="60"/>
      <c r="D34" s="60"/>
      <c r="E34" s="60"/>
      <c r="F34" s="60"/>
      <c r="G34" s="60"/>
      <c r="H34" s="60"/>
      <c r="I34" s="60"/>
      <c r="J34" s="60"/>
      <c r="K34" s="60"/>
      <c r="L34" s="60"/>
      <c r="M34" s="60"/>
      <c r="N34" s="60"/>
      <c r="O34" s="60"/>
      <c r="P34" s="60"/>
      <c r="Q34" s="393">
        <v>0.54800000000000004</v>
      </c>
      <c r="R34" s="60" t="s">
        <v>1053</v>
      </c>
      <c r="S34" s="60"/>
      <c r="T34" s="60"/>
      <c r="U34" s="60"/>
      <c r="V34" s="60"/>
      <c r="W34" s="60"/>
      <c r="X34" s="355"/>
      <c r="Y34" s="355"/>
      <c r="Z34" s="355"/>
      <c r="AA34" s="355"/>
      <c r="AB34" s="355"/>
      <c r="AC34" s="355"/>
      <c r="AD34" s="355"/>
      <c r="AE34" s="355"/>
      <c r="AF34" s="355"/>
      <c r="AG34" s="355"/>
      <c r="AH34" s="355"/>
      <c r="AI34" s="355"/>
      <c r="AJ34" s="355"/>
    </row>
    <row r="35" spans="1:36" ht="15">
      <c r="A35" s="264" t="s">
        <v>1054</v>
      </c>
      <c r="B35" s="60"/>
      <c r="C35" s="60"/>
      <c r="D35" s="60"/>
      <c r="E35" s="60"/>
      <c r="F35" s="60"/>
      <c r="G35" s="60"/>
      <c r="H35" s="60"/>
      <c r="I35" s="60"/>
      <c r="J35" s="60"/>
      <c r="K35" s="60"/>
      <c r="L35" s="60"/>
      <c r="M35" s="60"/>
      <c r="N35" s="60"/>
      <c r="O35" s="60"/>
      <c r="P35" s="60"/>
      <c r="Q35" s="60"/>
      <c r="R35" s="60"/>
      <c r="S35" s="60"/>
      <c r="T35" s="60"/>
      <c r="U35" s="60"/>
      <c r="V35" s="60"/>
      <c r="W35" s="60"/>
      <c r="X35" s="355"/>
      <c r="Y35" s="355"/>
      <c r="Z35" s="355"/>
      <c r="AA35" s="355"/>
      <c r="AB35" s="355"/>
      <c r="AC35" s="355"/>
      <c r="AD35" s="355"/>
      <c r="AE35" s="355"/>
      <c r="AF35" s="355"/>
      <c r="AG35" s="355"/>
      <c r="AH35" s="355"/>
      <c r="AI35" s="355"/>
      <c r="AJ35" s="355"/>
    </row>
    <row r="36" spans="1:36" ht="15">
      <c r="A36" s="60"/>
      <c r="B36" s="60"/>
      <c r="C36" s="60"/>
      <c r="D36" s="60"/>
      <c r="E36" s="60"/>
      <c r="F36" s="60"/>
      <c r="G36" s="60"/>
      <c r="H36" s="60"/>
      <c r="I36" s="60"/>
      <c r="J36" s="60"/>
      <c r="K36" s="60"/>
      <c r="L36" s="60"/>
      <c r="M36" s="60"/>
      <c r="N36" s="60"/>
      <c r="O36" s="60"/>
      <c r="P36" s="60"/>
      <c r="Q36" s="60"/>
      <c r="R36" s="60"/>
      <c r="S36" s="60"/>
      <c r="T36" s="60"/>
      <c r="U36" s="60"/>
      <c r="V36" s="60"/>
      <c r="W36" s="60"/>
      <c r="X36" s="355"/>
      <c r="Y36" s="355"/>
      <c r="Z36" s="355"/>
      <c r="AA36" s="355"/>
      <c r="AB36" s="355"/>
      <c r="AC36" s="355"/>
      <c r="AD36" s="355"/>
      <c r="AE36" s="355"/>
      <c r="AF36" s="355"/>
      <c r="AG36" s="355"/>
      <c r="AH36" s="355"/>
      <c r="AI36" s="355"/>
      <c r="AJ36" s="355"/>
    </row>
    <row r="37" spans="1:36" ht="15">
      <c r="A37" s="60" t="s">
        <v>1055</v>
      </c>
      <c r="B37" s="60"/>
      <c r="C37" s="60"/>
      <c r="D37" s="60"/>
      <c r="E37" s="60"/>
      <c r="F37" s="60"/>
      <c r="G37" s="60"/>
      <c r="H37" s="60"/>
      <c r="I37" s="60"/>
      <c r="J37" s="60"/>
      <c r="K37" s="60"/>
      <c r="L37" s="60"/>
      <c r="M37" s="60"/>
      <c r="N37" s="60"/>
      <c r="O37" s="60"/>
      <c r="P37" s="60"/>
      <c r="Q37" s="60"/>
      <c r="R37" s="60"/>
      <c r="S37" s="60"/>
      <c r="T37" s="60"/>
      <c r="U37" s="60"/>
      <c r="V37" s="60"/>
      <c r="W37" s="60"/>
      <c r="X37" s="355"/>
      <c r="Y37" s="355"/>
      <c r="Z37" s="355"/>
      <c r="AA37" s="355"/>
      <c r="AB37" s="355"/>
      <c r="AC37" s="355"/>
      <c r="AD37" s="355"/>
      <c r="AE37" s="355"/>
      <c r="AF37" s="355"/>
      <c r="AG37" s="355"/>
      <c r="AH37" s="355"/>
      <c r="AI37" s="355"/>
      <c r="AJ37" s="355"/>
    </row>
    <row r="38" spans="1:36" ht="15">
      <c r="A38" s="400" t="s">
        <v>1056</v>
      </c>
      <c r="B38" s="355"/>
      <c r="C38" s="355"/>
      <c r="D38" s="355"/>
      <c r="E38" s="355"/>
      <c r="F38" s="355"/>
      <c r="G38" s="355"/>
      <c r="H38" s="355"/>
      <c r="I38" s="355"/>
      <c r="J38" s="355"/>
      <c r="K38" s="355"/>
      <c r="L38" s="355"/>
      <c r="M38" s="355"/>
      <c r="N38" s="355"/>
      <c r="O38" s="355"/>
      <c r="P38" s="355"/>
      <c r="Q38" s="355"/>
      <c r="R38" s="355"/>
      <c r="S38" s="355"/>
      <c r="T38" s="355"/>
      <c r="U38" s="355"/>
      <c r="V38" s="355"/>
      <c r="W38" s="355"/>
      <c r="X38" s="355"/>
      <c r="Y38" s="355"/>
      <c r="Z38" s="355"/>
      <c r="AA38" s="355"/>
      <c r="AB38" s="355"/>
      <c r="AC38" s="355"/>
      <c r="AD38" s="355"/>
      <c r="AE38" s="355"/>
      <c r="AF38" s="355"/>
      <c r="AG38" s="355"/>
      <c r="AH38" s="355"/>
      <c r="AI38" s="355"/>
      <c r="AJ38" s="355"/>
    </row>
    <row r="39" spans="1:36" ht="16">
      <c r="A39" s="401" t="s">
        <v>1057</v>
      </c>
      <c r="B39" s="355"/>
      <c r="C39" s="355"/>
      <c r="D39" s="355"/>
      <c r="E39" s="355"/>
      <c r="F39" s="355"/>
      <c r="G39" s="355"/>
      <c r="H39" s="355"/>
      <c r="I39" s="355"/>
      <c r="J39" s="355"/>
      <c r="K39" s="355"/>
      <c r="L39" s="355"/>
      <c r="M39" s="355"/>
      <c r="N39" s="355"/>
      <c r="O39" s="355"/>
      <c r="P39" s="355"/>
      <c r="Q39" s="355"/>
      <c r="R39" s="355"/>
      <c r="S39" s="355"/>
      <c r="T39" s="355"/>
      <c r="U39" s="355"/>
      <c r="V39" s="355"/>
      <c r="W39" s="355"/>
      <c r="X39" s="355"/>
      <c r="Y39" s="355"/>
      <c r="Z39" s="355"/>
      <c r="AA39" s="355"/>
      <c r="AB39" s="355"/>
      <c r="AC39" s="355"/>
      <c r="AD39" s="355"/>
      <c r="AE39" s="355"/>
      <c r="AF39" s="355"/>
      <c r="AG39" s="355"/>
      <c r="AH39" s="355"/>
      <c r="AI39" s="355"/>
      <c r="AJ39" s="355"/>
    </row>
    <row r="40" spans="1:36" ht="15">
      <c r="A40" s="355"/>
      <c r="B40" s="355"/>
      <c r="C40" s="355"/>
      <c r="D40" s="355"/>
      <c r="E40" s="355"/>
      <c r="F40" s="355"/>
      <c r="G40" s="355"/>
      <c r="H40" s="355"/>
      <c r="I40" s="355"/>
      <c r="J40" s="355"/>
      <c r="K40" s="355"/>
      <c r="L40" s="355"/>
      <c r="M40" s="355"/>
      <c r="N40" s="355"/>
      <c r="O40" s="355"/>
      <c r="P40" s="355"/>
      <c r="Q40" s="355"/>
      <c r="R40" s="355"/>
      <c r="S40" s="355"/>
      <c r="T40" s="355"/>
      <c r="U40" s="355"/>
      <c r="V40" s="355"/>
      <c r="W40" s="355"/>
      <c r="X40" s="355"/>
      <c r="Y40" s="355"/>
      <c r="Z40" s="355"/>
      <c r="AA40" s="355"/>
      <c r="AB40" s="355"/>
      <c r="AC40" s="355"/>
      <c r="AD40" s="355"/>
      <c r="AE40" s="355"/>
      <c r="AF40" s="355"/>
      <c r="AG40" s="355"/>
      <c r="AH40" s="355"/>
      <c r="AI40" s="355"/>
      <c r="AJ40" s="355"/>
    </row>
    <row r="41" spans="1:36" ht="15">
      <c r="A41" s="355" t="s">
        <v>1058</v>
      </c>
      <c r="B41" s="355"/>
      <c r="C41" s="355"/>
      <c r="D41" s="355"/>
      <c r="E41" s="355"/>
      <c r="F41" s="355"/>
      <c r="G41" s="355"/>
      <c r="H41" s="355"/>
      <c r="I41" s="355"/>
      <c r="J41" s="355"/>
      <c r="K41" s="355"/>
      <c r="L41" s="355"/>
      <c r="M41" s="355"/>
      <c r="N41" s="355"/>
      <c r="O41" s="355"/>
      <c r="P41" s="355"/>
      <c r="Q41" s="355"/>
      <c r="R41" s="355"/>
      <c r="S41" s="355"/>
      <c r="T41" s="355"/>
      <c r="U41" s="355"/>
      <c r="V41" s="355"/>
      <c r="W41" s="355"/>
      <c r="X41" s="355"/>
      <c r="Y41" s="355"/>
      <c r="Z41" s="355"/>
      <c r="AA41" s="355"/>
      <c r="AB41" s="355"/>
      <c r="AC41" s="355"/>
      <c r="AD41" s="355"/>
      <c r="AE41" s="355"/>
      <c r="AF41" s="355"/>
      <c r="AG41" s="355"/>
      <c r="AH41" s="355"/>
      <c r="AI41" s="355"/>
      <c r="AJ41" s="355"/>
    </row>
    <row r="42" spans="1:36" ht="15">
      <c r="A42" s="82" t="s">
        <v>1059</v>
      </c>
      <c r="B42" s="355"/>
      <c r="C42" s="355"/>
      <c r="D42" s="355"/>
      <c r="E42" s="355"/>
      <c r="F42" s="355"/>
      <c r="G42" s="355"/>
      <c r="H42" s="355"/>
      <c r="I42" s="355"/>
      <c r="J42" s="355"/>
      <c r="K42" s="355"/>
      <c r="L42" s="355"/>
      <c r="M42" s="355"/>
      <c r="N42" s="355"/>
      <c r="O42" s="355"/>
      <c r="P42" s="355"/>
      <c r="Q42" s="355"/>
      <c r="R42" s="355"/>
      <c r="S42" s="355"/>
      <c r="T42" s="355"/>
      <c r="U42" s="355"/>
      <c r="V42" s="355"/>
      <c r="W42" s="355"/>
      <c r="X42" s="355"/>
      <c r="Y42" s="355"/>
      <c r="Z42" s="355"/>
      <c r="AA42" s="355"/>
      <c r="AB42" s="355"/>
      <c r="AC42" s="355"/>
      <c r="AD42" s="355"/>
      <c r="AE42" s="355"/>
      <c r="AF42" s="355"/>
      <c r="AG42" s="355"/>
      <c r="AH42" s="355"/>
      <c r="AI42" s="355"/>
      <c r="AJ42" s="355"/>
    </row>
    <row r="43" spans="1:36" ht="15">
      <c r="A43" s="355"/>
      <c r="B43" s="355"/>
      <c r="C43" s="355"/>
      <c r="D43" s="355"/>
      <c r="E43" s="355"/>
      <c r="F43" s="355"/>
      <c r="G43" s="355"/>
      <c r="H43" s="355"/>
      <c r="I43" s="355"/>
      <c r="J43" s="355"/>
      <c r="K43" s="355"/>
      <c r="L43" s="355"/>
      <c r="M43" s="355"/>
      <c r="N43" s="355"/>
      <c r="O43" s="355"/>
      <c r="P43" s="355"/>
      <c r="Q43" s="355"/>
      <c r="R43" s="355"/>
      <c r="S43" s="355"/>
      <c r="T43" s="355"/>
      <c r="U43" s="355"/>
      <c r="V43" s="355"/>
      <c r="W43" s="355"/>
      <c r="X43" s="355"/>
      <c r="Y43" s="355"/>
      <c r="Z43" s="355"/>
      <c r="AA43" s="355"/>
      <c r="AB43" s="355"/>
      <c r="AC43" s="355"/>
      <c r="AD43" s="355"/>
      <c r="AE43" s="355"/>
      <c r="AF43" s="355"/>
      <c r="AG43" s="355"/>
      <c r="AH43" s="355"/>
      <c r="AI43" s="355"/>
      <c r="AJ43" s="355"/>
    </row>
    <row r="44" spans="1:36" ht="15">
      <c r="A44" s="355"/>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row>
    <row r="45" spans="1:36" ht="15">
      <c r="A45" s="355"/>
      <c r="B45" s="355"/>
      <c r="C45" s="355"/>
      <c r="D45" s="355"/>
      <c r="E45" s="355"/>
      <c r="F45" s="355"/>
      <c r="G45" s="355"/>
      <c r="H45" s="355"/>
      <c r="I45" s="355"/>
      <c r="J45" s="355"/>
      <c r="K45" s="355"/>
      <c r="L45" s="355"/>
      <c r="M45" s="355"/>
      <c r="N45" s="355"/>
      <c r="O45" s="355"/>
      <c r="P45" s="355"/>
      <c r="Q45" s="355"/>
      <c r="R45" s="355"/>
      <c r="S45" s="355"/>
      <c r="T45" s="355"/>
      <c r="U45" s="355"/>
      <c r="V45" s="355"/>
      <c r="W45" s="355"/>
      <c r="X45" s="355"/>
      <c r="Y45" s="355"/>
      <c r="Z45" s="355"/>
      <c r="AA45" s="355"/>
      <c r="AB45" s="355"/>
      <c r="AC45" s="355"/>
      <c r="AD45" s="355"/>
      <c r="AE45" s="355"/>
      <c r="AF45" s="355"/>
      <c r="AG45" s="355"/>
      <c r="AH45" s="355"/>
      <c r="AI45" s="355"/>
      <c r="AJ45" s="355"/>
    </row>
    <row r="46" spans="1:36" ht="15">
      <c r="A46" s="355"/>
      <c r="B46" s="355"/>
      <c r="C46" s="355"/>
      <c r="D46" s="355"/>
      <c r="E46" s="355"/>
      <c r="F46" s="355"/>
      <c r="G46" s="355"/>
      <c r="H46" s="355"/>
      <c r="I46" s="355"/>
      <c r="J46" s="355"/>
      <c r="K46" s="355"/>
      <c r="L46" s="355"/>
      <c r="M46" s="355"/>
      <c r="N46" s="355"/>
      <c r="O46" s="355"/>
      <c r="P46" s="355"/>
      <c r="Q46" s="355"/>
      <c r="R46" s="355"/>
      <c r="S46" s="355"/>
      <c r="T46" s="355"/>
      <c r="U46" s="355"/>
      <c r="V46" s="355"/>
      <c r="W46" s="355"/>
      <c r="X46" s="355"/>
      <c r="Y46" s="355"/>
      <c r="Z46" s="355"/>
      <c r="AA46" s="355"/>
      <c r="AB46" s="355"/>
      <c r="AC46" s="355"/>
      <c r="AD46" s="355"/>
      <c r="AE46" s="355"/>
      <c r="AF46" s="355"/>
      <c r="AG46" s="355"/>
      <c r="AH46" s="355"/>
      <c r="AI46" s="355"/>
      <c r="AJ46" s="355"/>
    </row>
    <row r="47" spans="1:36" ht="15">
      <c r="A47" s="355"/>
      <c r="B47" s="355"/>
      <c r="C47" s="355"/>
      <c r="D47" s="355"/>
      <c r="E47" s="355"/>
      <c r="F47" s="355"/>
      <c r="G47" s="355"/>
      <c r="H47" s="355"/>
      <c r="I47" s="355"/>
      <c r="J47" s="355"/>
      <c r="K47" s="355"/>
      <c r="L47" s="355"/>
      <c r="M47" s="355"/>
      <c r="N47" s="355"/>
      <c r="O47" s="355"/>
      <c r="P47" s="355"/>
      <c r="Q47" s="355"/>
      <c r="R47" s="355"/>
      <c r="S47" s="355"/>
      <c r="T47" s="355"/>
      <c r="U47" s="355"/>
      <c r="V47" s="355"/>
      <c r="W47" s="355"/>
      <c r="X47" s="355"/>
      <c r="Y47" s="355"/>
      <c r="Z47" s="355"/>
      <c r="AA47" s="355"/>
      <c r="AB47" s="355"/>
      <c r="AC47" s="355"/>
      <c r="AD47" s="355"/>
      <c r="AE47" s="355"/>
      <c r="AF47" s="355"/>
      <c r="AG47" s="355"/>
      <c r="AH47" s="355"/>
      <c r="AI47" s="355"/>
      <c r="AJ47" s="355"/>
    </row>
    <row r="48" spans="1:36" ht="15">
      <c r="A48" s="355"/>
      <c r="B48" s="355"/>
      <c r="C48" s="355"/>
      <c r="D48" s="355"/>
      <c r="E48" s="355"/>
      <c r="F48" s="355"/>
      <c r="G48" s="355"/>
      <c r="H48" s="355"/>
      <c r="I48" s="355"/>
      <c r="J48" s="355"/>
      <c r="K48" s="355"/>
      <c r="L48" s="355"/>
      <c r="M48" s="355"/>
      <c r="N48" s="355"/>
      <c r="O48" s="355"/>
      <c r="P48" s="355"/>
      <c r="Q48" s="355"/>
      <c r="R48" s="355"/>
      <c r="S48" s="355"/>
      <c r="T48" s="355"/>
      <c r="U48" s="355"/>
      <c r="V48" s="355"/>
      <c r="W48" s="355"/>
      <c r="X48" s="355"/>
      <c r="Y48" s="355"/>
      <c r="Z48" s="355"/>
      <c r="AA48" s="355"/>
      <c r="AB48" s="355"/>
      <c r="AC48" s="355"/>
      <c r="AD48" s="355"/>
      <c r="AE48" s="355"/>
      <c r="AF48" s="355"/>
      <c r="AG48" s="355"/>
      <c r="AH48" s="355"/>
      <c r="AI48" s="355"/>
      <c r="AJ48" s="355"/>
    </row>
    <row r="49" spans="1:36" ht="15">
      <c r="A49" s="355"/>
      <c r="B49" s="355"/>
      <c r="C49" s="355"/>
      <c r="D49" s="355"/>
      <c r="E49" s="355"/>
      <c r="F49" s="355"/>
      <c r="G49" s="355"/>
      <c r="H49" s="355"/>
      <c r="I49" s="355"/>
      <c r="J49" s="355"/>
      <c r="K49" s="355"/>
      <c r="L49" s="355"/>
      <c r="M49" s="355"/>
      <c r="N49" s="355"/>
      <c r="O49" s="355"/>
      <c r="P49" s="355"/>
      <c r="Q49" s="355"/>
      <c r="R49" s="355"/>
      <c r="S49" s="355"/>
      <c r="T49" s="355"/>
      <c r="U49" s="355"/>
      <c r="V49" s="355"/>
      <c r="W49" s="355"/>
      <c r="X49" s="355"/>
      <c r="Y49" s="355"/>
      <c r="Z49" s="355"/>
      <c r="AA49" s="355"/>
      <c r="AB49" s="355"/>
      <c r="AC49" s="355"/>
      <c r="AD49" s="355"/>
      <c r="AE49" s="355"/>
      <c r="AF49" s="355"/>
      <c r="AG49" s="355"/>
      <c r="AH49" s="355"/>
      <c r="AI49" s="355"/>
      <c r="AJ49" s="355"/>
    </row>
    <row r="50" spans="1:36" ht="15">
      <c r="A50" s="355"/>
      <c r="B50" s="355"/>
      <c r="C50" s="355"/>
      <c r="D50" s="355"/>
      <c r="E50" s="355"/>
      <c r="F50" s="355"/>
      <c r="G50" s="355"/>
      <c r="H50" s="355"/>
      <c r="I50" s="355"/>
      <c r="J50" s="355"/>
      <c r="K50" s="355"/>
      <c r="L50" s="355"/>
      <c r="M50" s="355"/>
      <c r="N50" s="355"/>
      <c r="O50" s="355"/>
      <c r="P50" s="355"/>
      <c r="Q50" s="355"/>
      <c r="R50" s="355"/>
      <c r="S50" s="355"/>
      <c r="T50" s="355"/>
      <c r="U50" s="355"/>
      <c r="V50" s="355"/>
      <c r="W50" s="355"/>
      <c r="X50" s="355"/>
      <c r="Y50" s="355"/>
      <c r="Z50" s="355"/>
      <c r="AA50" s="355"/>
      <c r="AB50" s="355"/>
      <c r="AC50" s="355"/>
      <c r="AD50" s="355"/>
      <c r="AE50" s="355"/>
      <c r="AF50" s="355"/>
      <c r="AG50" s="355"/>
      <c r="AH50" s="355"/>
      <c r="AI50" s="355"/>
      <c r="AJ50" s="355"/>
    </row>
    <row r="51" spans="1:36" ht="15">
      <c r="A51" s="355"/>
      <c r="B51" s="355"/>
      <c r="C51" s="355"/>
      <c r="D51" s="355"/>
      <c r="E51" s="355"/>
      <c r="F51" s="355"/>
      <c r="G51" s="355"/>
      <c r="H51" s="355"/>
      <c r="I51" s="355"/>
      <c r="J51" s="355"/>
      <c r="K51" s="355"/>
      <c r="L51" s="355"/>
      <c r="M51" s="355"/>
      <c r="N51" s="355"/>
      <c r="O51" s="355"/>
      <c r="P51" s="355"/>
      <c r="Q51" s="355"/>
      <c r="R51" s="355"/>
      <c r="S51" s="355"/>
      <c r="T51" s="355"/>
      <c r="U51" s="355"/>
      <c r="V51" s="355"/>
      <c r="W51" s="355"/>
      <c r="X51" s="355"/>
      <c r="Y51" s="355"/>
      <c r="Z51" s="355"/>
      <c r="AA51" s="355"/>
      <c r="AB51" s="355"/>
      <c r="AC51" s="355"/>
      <c r="AD51" s="355"/>
      <c r="AE51" s="355"/>
      <c r="AF51" s="355"/>
      <c r="AG51" s="355"/>
      <c r="AH51" s="355"/>
      <c r="AI51" s="355"/>
      <c r="AJ51" s="355"/>
    </row>
  </sheetData>
  <hyperlinks>
    <hyperlink ref="A42" r:id="rId1" location="download-file" xr:uid="{B43E47D4-D235-3746-877A-5693F8B82A1B}"/>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1B20-B041-5944-98C4-E6DD43AA90CD}">
  <sheetPr>
    <tabColor rgb="FFFFFF00"/>
  </sheetPr>
  <dimension ref="A1:A31"/>
  <sheetViews>
    <sheetView workbookViewId="0">
      <selection activeCell="A24" sqref="A24"/>
    </sheetView>
  </sheetViews>
  <sheetFormatPr baseColWidth="10" defaultColWidth="10.83203125" defaultRowHeight="14"/>
  <cols>
    <col min="1" max="1" width="255.83203125" bestFit="1" customWidth="1"/>
  </cols>
  <sheetData>
    <row r="1" spans="1:1" ht="18">
      <c r="A1" s="127" t="s">
        <v>1060</v>
      </c>
    </row>
    <row r="3" spans="1:1" ht="18">
      <c r="A3" s="127" t="s">
        <v>1061</v>
      </c>
    </row>
    <row r="5" spans="1:1" ht="18">
      <c r="A5" s="127" t="s">
        <v>1062</v>
      </c>
    </row>
    <row r="7" spans="1:1" ht="18">
      <c r="A7" s="128" t="s">
        <v>1063</v>
      </c>
    </row>
    <row r="8" spans="1:1">
      <c r="A8" s="263" t="s">
        <v>1064</v>
      </c>
    </row>
    <row r="9" spans="1:1" ht="18">
      <c r="A9" s="128" t="s">
        <v>8</v>
      </c>
    </row>
    <row r="11" spans="1:1" ht="18">
      <c r="A11" s="128" t="s">
        <v>1065</v>
      </c>
    </row>
    <row r="12" spans="1:1">
      <c r="A12" s="263" t="s">
        <v>1066</v>
      </c>
    </row>
    <row r="13" spans="1:1" ht="18">
      <c r="A13" s="128" t="s">
        <v>1067</v>
      </c>
    </row>
    <row r="14" spans="1:1">
      <c r="A14" s="263" t="s">
        <v>1068</v>
      </c>
    </row>
    <row r="15" spans="1:1" ht="18">
      <c r="A15" s="128" t="s">
        <v>1069</v>
      </c>
    </row>
    <row r="16" spans="1:1">
      <c r="A16" s="263" t="s">
        <v>1070</v>
      </c>
    </row>
    <row r="17" spans="1:1" ht="18">
      <c r="A17" s="128" t="s">
        <v>1071</v>
      </c>
    </row>
    <row r="18" spans="1:1">
      <c r="A18" s="263" t="s">
        <v>1072</v>
      </c>
    </row>
    <row r="19" spans="1:1" ht="18">
      <c r="A19" s="128" t="s">
        <v>1073</v>
      </c>
    </row>
    <row r="21" spans="1:1" ht="18">
      <c r="A21" s="128" t="s">
        <v>1074</v>
      </c>
    </row>
    <row r="22" spans="1:1">
      <c r="A22" t="s">
        <v>1075</v>
      </c>
    </row>
    <row r="23" spans="1:1">
      <c r="A23" t="s">
        <v>1076</v>
      </c>
    </row>
    <row r="24" spans="1:1">
      <c r="A24" t="s">
        <v>1077</v>
      </c>
    </row>
    <row r="25" spans="1:1">
      <c r="A25" t="s">
        <v>174</v>
      </c>
    </row>
    <row r="27" spans="1:1">
      <c r="A27" s="299" t="s">
        <v>1078</v>
      </c>
    </row>
    <row r="29" spans="1:1">
      <c r="A29" s="83" t="s">
        <v>137</v>
      </c>
    </row>
    <row r="31" spans="1:1">
      <c r="A31" s="83" t="s">
        <v>1079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DB76-1A72-EF43-BD16-38BC2EABD4CB}">
  <dimension ref="A1:D37"/>
  <sheetViews>
    <sheetView workbookViewId="0">
      <selection activeCell="K42" sqref="K42"/>
    </sheetView>
  </sheetViews>
  <sheetFormatPr baseColWidth="10" defaultColWidth="10.83203125" defaultRowHeight="14"/>
  <cols>
    <col min="1" max="1" width="30.1640625" customWidth="1"/>
    <col min="2" max="2" width="31.6640625" customWidth="1"/>
    <col min="3" max="3" width="13.6640625" customWidth="1"/>
  </cols>
  <sheetData>
    <row r="1" spans="1:4" ht="15">
      <c r="A1" s="60" t="s">
        <v>1091</v>
      </c>
      <c r="B1" s="60"/>
      <c r="C1" s="60"/>
    </row>
    <row r="2" spans="1:4" ht="15">
      <c r="A2" s="60" t="s">
        <v>1092</v>
      </c>
      <c r="B2" s="60"/>
      <c r="C2" s="60"/>
    </row>
    <row r="3" spans="1:4" ht="15">
      <c r="A3" s="60"/>
      <c r="B3" s="60"/>
      <c r="C3" s="60"/>
    </row>
    <row r="4" spans="1:4" ht="18">
      <c r="A4" s="136" t="s">
        <v>50</v>
      </c>
      <c r="B4" s="134"/>
      <c r="C4" s="144" t="s">
        <v>27</v>
      </c>
    </row>
    <row r="5" spans="1:4" ht="17">
      <c r="A5" s="154" t="s">
        <v>1093</v>
      </c>
      <c r="B5" s="137"/>
      <c r="C5" s="284">
        <f>'General Info'!C47</f>
        <v>0</v>
      </c>
      <c r="D5" t="s">
        <v>1094</v>
      </c>
    </row>
    <row r="6" spans="1:4" ht="17">
      <c r="A6" s="154" t="s">
        <v>220</v>
      </c>
      <c r="B6" s="137"/>
      <c r="C6" s="284">
        <f>'2 Input data Summary SQ'!H3</f>
        <v>0</v>
      </c>
      <c r="D6" t="s">
        <v>1095</v>
      </c>
    </row>
    <row r="7" spans="1:4" ht="17">
      <c r="A7" s="154" t="s">
        <v>223</v>
      </c>
      <c r="C7" s="284">
        <f>'2 Input data Summary SQ'!H4</f>
        <v>0</v>
      </c>
    </row>
    <row r="9" spans="1:4" ht="17">
      <c r="A9" s="285" t="s">
        <v>1096</v>
      </c>
    </row>
    <row r="10" spans="1:4" ht="15">
      <c r="A10" s="60"/>
      <c r="B10" s="60"/>
      <c r="C10" s="60"/>
    </row>
    <row r="11" spans="1:4" ht="15">
      <c r="A11" s="60"/>
      <c r="B11" s="60"/>
      <c r="C11" s="60"/>
    </row>
    <row r="12" spans="1:4" ht="15">
      <c r="A12" s="60"/>
      <c r="B12" s="60"/>
      <c r="C12" s="60"/>
    </row>
    <row r="13" spans="1:4" ht="15">
      <c r="A13" s="286" t="s">
        <v>1097</v>
      </c>
      <c r="B13" s="60"/>
      <c r="C13" s="60"/>
    </row>
    <row r="14" spans="1:4" ht="15">
      <c r="A14" s="60"/>
      <c r="B14" s="60"/>
      <c r="C14" s="60"/>
    </row>
    <row r="15" spans="1:4" ht="15">
      <c r="A15" s="60"/>
      <c r="B15" s="60"/>
      <c r="C15" s="60"/>
    </row>
    <row r="16" spans="1:4" ht="15">
      <c r="A16" s="60"/>
      <c r="B16" s="60"/>
      <c r="C16" s="60"/>
    </row>
    <row r="17" spans="1:3" ht="15">
      <c r="A17" s="60"/>
      <c r="B17" s="60"/>
      <c r="C17" s="60"/>
    </row>
    <row r="18" spans="1:3" ht="15">
      <c r="A18" s="60"/>
      <c r="B18" s="60"/>
      <c r="C18" s="60"/>
    </row>
    <row r="19" spans="1:3" ht="15">
      <c r="A19" s="60"/>
      <c r="B19" s="60"/>
      <c r="C19" s="60"/>
    </row>
    <row r="20" spans="1:3" ht="15">
      <c r="A20" s="60"/>
      <c r="B20" s="60"/>
      <c r="C20" s="60"/>
    </row>
    <row r="21" spans="1:3" ht="15">
      <c r="A21" s="60"/>
      <c r="B21" s="60"/>
      <c r="C21" s="60"/>
    </row>
    <row r="22" spans="1:3" ht="15">
      <c r="A22" s="60"/>
      <c r="B22" s="60"/>
      <c r="C22" s="60"/>
    </row>
    <row r="23" spans="1:3" ht="15">
      <c r="A23" s="60"/>
      <c r="B23" s="60"/>
      <c r="C23" s="60"/>
    </row>
    <row r="24" spans="1:3" ht="15">
      <c r="A24" s="60"/>
      <c r="B24" s="60"/>
      <c r="C24" s="60"/>
    </row>
    <row r="25" spans="1:3" ht="15">
      <c r="A25" s="60"/>
      <c r="B25" s="60"/>
      <c r="C25" s="60"/>
    </row>
    <row r="26" spans="1:3" ht="15">
      <c r="A26" s="60"/>
      <c r="B26" s="60"/>
      <c r="C26" s="60"/>
    </row>
    <row r="27" spans="1:3" ht="15">
      <c r="A27" s="60"/>
      <c r="B27" s="60"/>
      <c r="C27" s="60"/>
    </row>
    <row r="28" spans="1:3" ht="15">
      <c r="A28" s="60"/>
      <c r="B28" s="60"/>
      <c r="C28" s="60"/>
    </row>
    <row r="29" spans="1:3" ht="15">
      <c r="A29" s="60"/>
      <c r="B29" s="60"/>
      <c r="C29" s="60"/>
    </row>
    <row r="30" spans="1:3" ht="15">
      <c r="A30" s="60"/>
      <c r="B30" s="60"/>
      <c r="C30" s="60"/>
    </row>
    <row r="31" spans="1:3" ht="15">
      <c r="A31" s="60"/>
      <c r="B31" s="60"/>
      <c r="C31" s="60"/>
    </row>
    <row r="32" spans="1:3" ht="15">
      <c r="A32" s="60"/>
      <c r="B32" s="60"/>
      <c r="C32" s="60"/>
    </row>
    <row r="33" spans="1:3" ht="15">
      <c r="A33" s="60"/>
      <c r="B33" s="60"/>
      <c r="C33" s="60"/>
    </row>
    <row r="34" spans="1:3" ht="15">
      <c r="A34" s="60"/>
      <c r="B34" s="60"/>
      <c r="C34" s="60"/>
    </row>
    <row r="35" spans="1:3" ht="15">
      <c r="A35" s="60"/>
      <c r="B35" s="60"/>
      <c r="C35" s="60"/>
    </row>
    <row r="36" spans="1:3" ht="15">
      <c r="A36" s="60"/>
      <c r="B36" s="60"/>
      <c r="C36" s="60"/>
    </row>
    <row r="37" spans="1:3" ht="15">
      <c r="A37" s="60"/>
      <c r="B37" s="60"/>
      <c r="C37" s="60"/>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84CD-BBD4-174F-8E10-548D39F2D371}">
  <dimension ref="A1"/>
  <sheetViews>
    <sheetView workbookViewId="0"/>
  </sheetViews>
  <sheetFormatPr baseColWidth="10" defaultColWidth="11.5" defaultRowHeight="14"/>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10345-990A-7C46-9623-CE362016BF22}">
  <dimension ref="A1"/>
  <sheetViews>
    <sheetView workbookViewId="0"/>
  </sheetViews>
  <sheetFormatPr baseColWidth="10" defaultColWidth="11.5" defaultRowHeight="14"/>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E3DDB-5369-5647-BA29-96F69B4ED43A}">
  <dimension ref="A1"/>
  <sheetViews>
    <sheetView zoomScaleNormal="100" zoomScaleSheetLayoutView="100" workbookViewId="0">
      <selection activeCell="B14" sqref="B14"/>
    </sheetView>
  </sheetViews>
  <sheetFormatPr baseColWidth="10" defaultColWidth="8.83203125" defaultRowHeight="14"/>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E2ED-AE68-E147-966D-E824044CE490}">
  <dimension ref="A1:H39"/>
  <sheetViews>
    <sheetView workbookViewId="0">
      <selection activeCell="O49" sqref="O49"/>
    </sheetView>
  </sheetViews>
  <sheetFormatPr baseColWidth="10" defaultColWidth="10.83203125" defaultRowHeight="14"/>
  <sheetData>
    <row r="1" spans="1:8">
      <c r="A1" t="s">
        <v>1098</v>
      </c>
    </row>
    <row r="2" spans="1:8">
      <c r="A2" t="s">
        <v>1099</v>
      </c>
      <c r="B2" t="s">
        <v>1100</v>
      </c>
    </row>
    <row r="3" spans="1:8">
      <c r="B3" t="s">
        <v>1101</v>
      </c>
    </row>
    <row r="5" spans="1:8">
      <c r="A5" t="s">
        <v>1102</v>
      </c>
      <c r="B5" t="s">
        <v>1103</v>
      </c>
      <c r="C5" t="s">
        <v>1104</v>
      </c>
      <c r="D5" t="s">
        <v>1105</v>
      </c>
      <c r="E5" t="s">
        <v>1106</v>
      </c>
      <c r="F5" t="s">
        <v>1107</v>
      </c>
      <c r="G5" t="s">
        <v>1108</v>
      </c>
      <c r="H5" t="s">
        <v>1109</v>
      </c>
    </row>
    <row r="6" spans="1:8">
      <c r="A6" t="s">
        <v>1110</v>
      </c>
      <c r="B6" t="s">
        <v>1111</v>
      </c>
      <c r="C6" t="s">
        <v>1111</v>
      </c>
      <c r="D6" t="s">
        <v>1111</v>
      </c>
      <c r="E6" t="s">
        <v>1111</v>
      </c>
      <c r="F6" t="s">
        <v>1111</v>
      </c>
      <c r="G6" t="s">
        <v>1111</v>
      </c>
      <c r="H6" t="s">
        <v>1111</v>
      </c>
    </row>
    <row r="7" spans="1:8">
      <c r="A7" t="s">
        <v>1112</v>
      </c>
      <c r="B7">
        <v>300</v>
      </c>
      <c r="C7">
        <v>320</v>
      </c>
      <c r="D7">
        <v>360</v>
      </c>
      <c r="E7">
        <v>400</v>
      </c>
      <c r="F7">
        <v>440</v>
      </c>
      <c r="G7">
        <v>480</v>
      </c>
      <c r="H7">
        <v>640</v>
      </c>
    </row>
    <row r="8" spans="1:8">
      <c r="A8" t="s">
        <v>1113</v>
      </c>
      <c r="B8">
        <v>150</v>
      </c>
      <c r="C8" s="129">
        <f>C7/2</f>
        <v>160</v>
      </c>
      <c r="D8" s="129">
        <f t="shared" ref="D8:H19" si="0">D7/2</f>
        <v>180</v>
      </c>
      <c r="E8" s="129">
        <f t="shared" si="0"/>
        <v>200</v>
      </c>
      <c r="F8" s="129">
        <f t="shared" si="0"/>
        <v>220</v>
      </c>
      <c r="G8" s="129">
        <f t="shared" si="0"/>
        <v>240</v>
      </c>
      <c r="H8" s="129">
        <f t="shared" si="0"/>
        <v>320</v>
      </c>
    </row>
    <row r="9" spans="1:8">
      <c r="A9" t="s">
        <v>1114</v>
      </c>
      <c r="B9">
        <v>75</v>
      </c>
      <c r="C9" s="129">
        <f t="shared" ref="C9:C19" si="1">C8/2</f>
        <v>80</v>
      </c>
      <c r="D9" s="129">
        <f t="shared" si="0"/>
        <v>90</v>
      </c>
      <c r="E9" s="129">
        <f t="shared" si="0"/>
        <v>100</v>
      </c>
      <c r="F9" s="129">
        <f t="shared" si="0"/>
        <v>110</v>
      </c>
      <c r="G9" s="129">
        <f t="shared" si="0"/>
        <v>120</v>
      </c>
      <c r="H9" s="129">
        <f t="shared" si="0"/>
        <v>160</v>
      </c>
    </row>
    <row r="10" spans="1:8">
      <c r="A10" t="s">
        <v>1115</v>
      </c>
      <c r="B10">
        <v>37.5</v>
      </c>
      <c r="C10" s="129">
        <f t="shared" si="1"/>
        <v>40</v>
      </c>
      <c r="D10" s="129">
        <f t="shared" si="0"/>
        <v>45</v>
      </c>
      <c r="E10" s="129">
        <f t="shared" si="0"/>
        <v>50</v>
      </c>
      <c r="F10" s="129">
        <f t="shared" si="0"/>
        <v>55</v>
      </c>
      <c r="G10" s="129">
        <f t="shared" si="0"/>
        <v>60</v>
      </c>
      <c r="H10" s="129">
        <f t="shared" si="0"/>
        <v>80</v>
      </c>
    </row>
    <row r="11" spans="1:8">
      <c r="A11" t="s">
        <v>1116</v>
      </c>
      <c r="B11">
        <v>18.75</v>
      </c>
      <c r="C11" s="129">
        <f t="shared" si="1"/>
        <v>20</v>
      </c>
      <c r="D11" s="129">
        <f t="shared" si="0"/>
        <v>22.5</v>
      </c>
      <c r="E11" s="129">
        <f t="shared" si="0"/>
        <v>25</v>
      </c>
      <c r="F11" s="129">
        <f t="shared" si="0"/>
        <v>27.5</v>
      </c>
      <c r="G11" s="129">
        <f t="shared" si="0"/>
        <v>30</v>
      </c>
      <c r="H11" s="129">
        <f t="shared" si="0"/>
        <v>40</v>
      </c>
    </row>
    <row r="12" spans="1:8">
      <c r="A12" t="s">
        <v>1117</v>
      </c>
      <c r="B12">
        <v>9.3800000000000008</v>
      </c>
      <c r="C12" s="129">
        <f t="shared" si="1"/>
        <v>10</v>
      </c>
      <c r="D12" s="129">
        <f t="shared" si="0"/>
        <v>11.25</v>
      </c>
      <c r="E12" s="129">
        <f t="shared" si="0"/>
        <v>12.5</v>
      </c>
      <c r="F12" s="129">
        <f t="shared" si="0"/>
        <v>13.75</v>
      </c>
      <c r="G12" s="129">
        <f t="shared" si="0"/>
        <v>15</v>
      </c>
      <c r="H12" s="129">
        <f t="shared" si="0"/>
        <v>20</v>
      </c>
    </row>
    <row r="13" spans="1:8">
      <c r="A13" t="s">
        <v>1118</v>
      </c>
      <c r="B13">
        <v>4.6900000000000004</v>
      </c>
      <c r="C13" s="129">
        <f t="shared" si="1"/>
        <v>5</v>
      </c>
      <c r="D13" s="129">
        <f t="shared" si="0"/>
        <v>5.625</v>
      </c>
      <c r="E13" s="129">
        <f t="shared" si="0"/>
        <v>6.25</v>
      </c>
      <c r="F13" s="129">
        <f t="shared" si="0"/>
        <v>6.875</v>
      </c>
      <c r="G13" s="129">
        <f t="shared" si="0"/>
        <v>7.5</v>
      </c>
      <c r="H13" s="129">
        <f t="shared" si="0"/>
        <v>10</v>
      </c>
    </row>
    <row r="14" spans="1:8">
      <c r="A14" t="s">
        <v>1119</v>
      </c>
      <c r="B14">
        <v>2.34</v>
      </c>
      <c r="C14" s="129">
        <f t="shared" si="1"/>
        <v>2.5</v>
      </c>
      <c r="D14" s="129">
        <f t="shared" si="0"/>
        <v>2.8125</v>
      </c>
      <c r="E14" s="129">
        <f t="shared" si="0"/>
        <v>3.125</v>
      </c>
      <c r="F14" s="129">
        <f t="shared" si="0"/>
        <v>3.4375</v>
      </c>
      <c r="G14" s="129">
        <f t="shared" si="0"/>
        <v>3.75</v>
      </c>
      <c r="H14" s="129">
        <f t="shared" si="0"/>
        <v>5</v>
      </c>
    </row>
    <row r="15" spans="1:8">
      <c r="A15" t="s">
        <v>1120</v>
      </c>
      <c r="B15">
        <v>1.17</v>
      </c>
      <c r="C15" s="129">
        <f t="shared" si="1"/>
        <v>1.25</v>
      </c>
      <c r="D15" s="129">
        <f t="shared" si="0"/>
        <v>1.40625</v>
      </c>
      <c r="E15" s="129">
        <f t="shared" si="0"/>
        <v>1.5625</v>
      </c>
      <c r="F15" s="129">
        <f t="shared" si="0"/>
        <v>1.71875</v>
      </c>
      <c r="G15" s="129">
        <f t="shared" si="0"/>
        <v>1.875</v>
      </c>
      <c r="H15" s="129">
        <f t="shared" si="0"/>
        <v>2.5</v>
      </c>
    </row>
    <row r="16" spans="1:8">
      <c r="A16" t="s">
        <v>1121</v>
      </c>
      <c r="B16">
        <v>0.59</v>
      </c>
      <c r="C16" s="129">
        <f t="shared" si="1"/>
        <v>0.625</v>
      </c>
      <c r="D16" s="129">
        <f t="shared" si="0"/>
        <v>0.703125</v>
      </c>
      <c r="E16" s="129">
        <f t="shared" si="0"/>
        <v>0.78125</v>
      </c>
      <c r="F16" s="129">
        <f t="shared" si="0"/>
        <v>0.859375</v>
      </c>
      <c r="G16" s="129">
        <f t="shared" si="0"/>
        <v>0.9375</v>
      </c>
      <c r="H16" s="129">
        <f t="shared" si="0"/>
        <v>1.25</v>
      </c>
    </row>
    <row r="17" spans="1:8">
      <c r="A17" t="s">
        <v>1122</v>
      </c>
      <c r="B17">
        <v>0.28999999999999998</v>
      </c>
      <c r="C17" s="129">
        <f t="shared" si="1"/>
        <v>0.3125</v>
      </c>
      <c r="D17" s="129">
        <f t="shared" si="0"/>
        <v>0.3515625</v>
      </c>
      <c r="E17" s="129">
        <f t="shared" si="0"/>
        <v>0.390625</v>
      </c>
      <c r="F17" s="129">
        <f t="shared" si="0"/>
        <v>0.4296875</v>
      </c>
      <c r="G17" s="129">
        <f t="shared" si="0"/>
        <v>0.46875</v>
      </c>
      <c r="H17" s="129">
        <f t="shared" si="0"/>
        <v>0.625</v>
      </c>
    </row>
    <row r="18" spans="1:8">
      <c r="A18" t="s">
        <v>1123</v>
      </c>
      <c r="B18">
        <v>0.15</v>
      </c>
      <c r="C18" s="129">
        <f t="shared" si="1"/>
        <v>0.15625</v>
      </c>
      <c r="D18" s="129">
        <f t="shared" si="0"/>
        <v>0.17578125</v>
      </c>
      <c r="E18" s="129">
        <f t="shared" si="0"/>
        <v>0.1953125</v>
      </c>
      <c r="F18" s="129">
        <f t="shared" si="0"/>
        <v>0.21484375</v>
      </c>
      <c r="G18" s="129">
        <f t="shared" si="0"/>
        <v>0.234375</v>
      </c>
      <c r="H18" s="129">
        <f t="shared" si="0"/>
        <v>0.3125</v>
      </c>
    </row>
    <row r="19" spans="1:8">
      <c r="A19" t="s">
        <v>1124</v>
      </c>
      <c r="B19">
        <v>7.0000000000000007E-2</v>
      </c>
      <c r="C19" s="129">
        <f t="shared" si="1"/>
        <v>7.8125E-2</v>
      </c>
      <c r="D19" s="129">
        <f t="shared" si="0"/>
        <v>8.7890625E-2</v>
      </c>
      <c r="E19" s="129">
        <f t="shared" si="0"/>
        <v>9.765625E-2</v>
      </c>
      <c r="F19" s="129">
        <f t="shared" si="0"/>
        <v>0.107421875</v>
      </c>
      <c r="G19" s="129">
        <f t="shared" si="0"/>
        <v>0.1171875</v>
      </c>
      <c r="H19" s="129">
        <f t="shared" si="0"/>
        <v>0.15625</v>
      </c>
    </row>
    <row r="20" spans="1:8" ht="15" thickBot="1"/>
    <row r="21" spans="1:8">
      <c r="A21" s="130" t="s">
        <v>1125</v>
      </c>
      <c r="B21" s="68"/>
      <c r="C21" s="68"/>
      <c r="D21" s="68">
        <v>500</v>
      </c>
      <c r="E21" s="124" t="s">
        <v>1126</v>
      </c>
    </row>
    <row r="22" spans="1:8" ht="15" thickBot="1">
      <c r="A22" s="76" t="s">
        <v>1127</v>
      </c>
      <c r="B22" s="69"/>
      <c r="C22" s="69"/>
      <c r="D22" s="69">
        <f>1/1000000</f>
        <v>9.9999999999999995E-7</v>
      </c>
      <c r="E22" s="125"/>
    </row>
    <row r="24" spans="1:8">
      <c r="A24" t="s">
        <v>1128</v>
      </c>
    </row>
    <row r="25" spans="1:8">
      <c r="A25" t="s">
        <v>1102</v>
      </c>
      <c r="B25" t="s">
        <v>1103</v>
      </c>
      <c r="C25" t="s">
        <v>1104</v>
      </c>
      <c r="D25" t="s">
        <v>1105</v>
      </c>
      <c r="E25" t="s">
        <v>1106</v>
      </c>
      <c r="F25" t="s">
        <v>1107</v>
      </c>
      <c r="G25" t="s">
        <v>1108</v>
      </c>
      <c r="H25" t="s">
        <v>1109</v>
      </c>
    </row>
    <row r="26" spans="1:8">
      <c r="A26" t="s">
        <v>1110</v>
      </c>
      <c r="B26" t="s">
        <v>1129</v>
      </c>
      <c r="C26" t="s">
        <v>1129</v>
      </c>
      <c r="D26" t="s">
        <v>1129</v>
      </c>
      <c r="E26" t="s">
        <v>1129</v>
      </c>
      <c r="F26" t="s">
        <v>1129</v>
      </c>
      <c r="G26" t="s">
        <v>1129</v>
      </c>
      <c r="H26" t="s">
        <v>1129</v>
      </c>
    </row>
    <row r="27" spans="1:8">
      <c r="A27" t="s">
        <v>1112</v>
      </c>
      <c r="B27" s="131">
        <f>(B7*$D$21)*$D$22</f>
        <v>0.15</v>
      </c>
      <c r="C27" s="131">
        <f t="shared" ref="C27:H27" si="2">(C7*$D$21)*$D$22</f>
        <v>0.16</v>
      </c>
      <c r="D27" s="131">
        <f t="shared" si="2"/>
        <v>0.18</v>
      </c>
      <c r="E27" s="131">
        <f t="shared" si="2"/>
        <v>0.19999999999999998</v>
      </c>
      <c r="F27" s="131">
        <f t="shared" si="2"/>
        <v>0.22</v>
      </c>
      <c r="G27" s="131">
        <f t="shared" si="2"/>
        <v>0.24</v>
      </c>
      <c r="H27" s="131">
        <f t="shared" si="2"/>
        <v>0.32</v>
      </c>
    </row>
    <row r="28" spans="1:8">
      <c r="A28" t="s">
        <v>1113</v>
      </c>
      <c r="B28" s="131">
        <f t="shared" ref="B28:H39" si="3">(B8*$D$21)*$D$22</f>
        <v>7.4999999999999997E-2</v>
      </c>
      <c r="C28" s="131">
        <f t="shared" si="3"/>
        <v>0.08</v>
      </c>
      <c r="D28" s="131">
        <f t="shared" si="3"/>
        <v>0.09</v>
      </c>
      <c r="E28" s="131">
        <f t="shared" si="3"/>
        <v>9.9999999999999992E-2</v>
      </c>
      <c r="F28" s="131">
        <f t="shared" si="3"/>
        <v>0.11</v>
      </c>
      <c r="G28" s="131">
        <f t="shared" si="3"/>
        <v>0.12</v>
      </c>
      <c r="H28" s="131">
        <f t="shared" si="3"/>
        <v>0.16</v>
      </c>
    </row>
    <row r="29" spans="1:8">
      <c r="A29" t="s">
        <v>1114</v>
      </c>
      <c r="B29" s="131">
        <f t="shared" si="3"/>
        <v>3.7499999999999999E-2</v>
      </c>
      <c r="C29" s="131">
        <f t="shared" si="3"/>
        <v>0.04</v>
      </c>
      <c r="D29" s="131">
        <f t="shared" si="3"/>
        <v>4.4999999999999998E-2</v>
      </c>
      <c r="E29" s="131">
        <f t="shared" si="3"/>
        <v>4.9999999999999996E-2</v>
      </c>
      <c r="F29" s="131">
        <f t="shared" si="3"/>
        <v>5.5E-2</v>
      </c>
      <c r="G29" s="131">
        <f t="shared" si="3"/>
        <v>0.06</v>
      </c>
      <c r="H29" s="131">
        <f t="shared" si="3"/>
        <v>0.08</v>
      </c>
    </row>
    <row r="30" spans="1:8">
      <c r="A30" t="s">
        <v>1115</v>
      </c>
      <c r="B30" s="131">
        <f t="shared" si="3"/>
        <v>1.8749999999999999E-2</v>
      </c>
      <c r="C30" s="131">
        <f t="shared" si="3"/>
        <v>0.02</v>
      </c>
      <c r="D30" s="131">
        <f t="shared" si="3"/>
        <v>2.2499999999999999E-2</v>
      </c>
      <c r="E30" s="131">
        <f t="shared" si="3"/>
        <v>2.4999999999999998E-2</v>
      </c>
      <c r="F30" s="131">
        <f t="shared" si="3"/>
        <v>2.75E-2</v>
      </c>
      <c r="G30" s="131">
        <f t="shared" si="3"/>
        <v>0.03</v>
      </c>
      <c r="H30" s="131">
        <f t="shared" si="3"/>
        <v>0.04</v>
      </c>
    </row>
    <row r="31" spans="1:8">
      <c r="A31" t="s">
        <v>1116</v>
      </c>
      <c r="B31" s="131">
        <f t="shared" si="3"/>
        <v>9.3749999999999997E-3</v>
      </c>
      <c r="C31" s="131">
        <f t="shared" si="3"/>
        <v>0.01</v>
      </c>
      <c r="D31" s="131">
        <f t="shared" si="3"/>
        <v>1.125E-2</v>
      </c>
      <c r="E31" s="131">
        <f t="shared" si="3"/>
        <v>1.2499999999999999E-2</v>
      </c>
      <c r="F31" s="131">
        <f t="shared" si="3"/>
        <v>1.375E-2</v>
      </c>
      <c r="G31" s="131">
        <f t="shared" si="3"/>
        <v>1.4999999999999999E-2</v>
      </c>
      <c r="H31" s="131">
        <f t="shared" si="3"/>
        <v>0.02</v>
      </c>
    </row>
    <row r="32" spans="1:8">
      <c r="A32" t="s">
        <v>1117</v>
      </c>
      <c r="B32" s="131">
        <f t="shared" si="3"/>
        <v>4.6899999999999997E-3</v>
      </c>
      <c r="C32" s="131">
        <f t="shared" si="3"/>
        <v>5.0000000000000001E-3</v>
      </c>
      <c r="D32" s="131">
        <f t="shared" si="3"/>
        <v>5.6249999999999998E-3</v>
      </c>
      <c r="E32" s="131">
        <f t="shared" si="3"/>
        <v>6.2499999999999995E-3</v>
      </c>
      <c r="F32" s="131">
        <f t="shared" si="3"/>
        <v>6.875E-3</v>
      </c>
      <c r="G32" s="131">
        <f t="shared" si="3"/>
        <v>7.4999999999999997E-3</v>
      </c>
      <c r="H32" s="131">
        <f t="shared" si="3"/>
        <v>0.01</v>
      </c>
    </row>
    <row r="33" spans="1:8">
      <c r="A33" t="s">
        <v>1118</v>
      </c>
      <c r="B33" s="131">
        <f t="shared" si="3"/>
        <v>2.3449999999999999E-3</v>
      </c>
      <c r="C33" s="131">
        <f t="shared" si="3"/>
        <v>2.5000000000000001E-3</v>
      </c>
      <c r="D33" s="131">
        <f t="shared" si="3"/>
        <v>2.8124999999999999E-3</v>
      </c>
      <c r="E33" s="131">
        <f t="shared" si="3"/>
        <v>3.1249999999999997E-3</v>
      </c>
      <c r="F33" s="131">
        <f t="shared" si="3"/>
        <v>3.4375E-3</v>
      </c>
      <c r="G33" s="131">
        <f t="shared" si="3"/>
        <v>3.7499999999999999E-3</v>
      </c>
      <c r="H33" s="131">
        <f t="shared" si="3"/>
        <v>5.0000000000000001E-3</v>
      </c>
    </row>
    <row r="34" spans="1:8">
      <c r="A34" t="s">
        <v>1119</v>
      </c>
      <c r="B34" s="131">
        <f t="shared" si="3"/>
        <v>1.17E-3</v>
      </c>
      <c r="C34" s="131">
        <f t="shared" si="3"/>
        <v>1.25E-3</v>
      </c>
      <c r="D34" s="131">
        <f t="shared" si="3"/>
        <v>1.4062499999999999E-3</v>
      </c>
      <c r="E34" s="131">
        <f t="shared" si="3"/>
        <v>1.5624999999999999E-3</v>
      </c>
      <c r="F34" s="131">
        <f t="shared" si="3"/>
        <v>1.71875E-3</v>
      </c>
      <c r="G34" s="131">
        <f t="shared" si="3"/>
        <v>1.8749999999999999E-3</v>
      </c>
      <c r="H34" s="131">
        <f t="shared" si="3"/>
        <v>2.5000000000000001E-3</v>
      </c>
    </row>
    <row r="35" spans="1:8">
      <c r="A35" t="s">
        <v>1120</v>
      </c>
      <c r="B35" s="131">
        <f t="shared" si="3"/>
        <v>5.8500000000000002E-4</v>
      </c>
      <c r="C35" s="131">
        <f t="shared" si="3"/>
        <v>6.2500000000000001E-4</v>
      </c>
      <c r="D35" s="131">
        <f t="shared" si="3"/>
        <v>7.0312499999999997E-4</v>
      </c>
      <c r="E35" s="131">
        <f t="shared" si="3"/>
        <v>7.8124999999999993E-4</v>
      </c>
      <c r="F35" s="131">
        <f t="shared" si="3"/>
        <v>8.59375E-4</v>
      </c>
      <c r="G35" s="131">
        <f t="shared" si="3"/>
        <v>9.3749999999999997E-4</v>
      </c>
      <c r="H35" s="131">
        <f t="shared" si="3"/>
        <v>1.25E-3</v>
      </c>
    </row>
    <row r="36" spans="1:8">
      <c r="A36" t="s">
        <v>1121</v>
      </c>
      <c r="B36" s="131">
        <f t="shared" si="3"/>
        <v>2.9499999999999996E-4</v>
      </c>
      <c r="C36" s="131">
        <f t="shared" si="3"/>
        <v>3.1250000000000001E-4</v>
      </c>
      <c r="D36" s="131">
        <f t="shared" si="3"/>
        <v>3.5156249999999999E-4</v>
      </c>
      <c r="E36" s="131">
        <f t="shared" si="3"/>
        <v>3.9062499999999997E-4</v>
      </c>
      <c r="F36" s="131">
        <f t="shared" si="3"/>
        <v>4.296875E-4</v>
      </c>
      <c r="G36" s="131">
        <f t="shared" si="3"/>
        <v>4.6874999999999998E-4</v>
      </c>
      <c r="H36" s="131">
        <f t="shared" si="3"/>
        <v>6.2500000000000001E-4</v>
      </c>
    </row>
    <row r="37" spans="1:8">
      <c r="A37" t="s">
        <v>1122</v>
      </c>
      <c r="B37" s="131">
        <f t="shared" si="3"/>
        <v>1.45E-4</v>
      </c>
      <c r="C37" s="131">
        <f t="shared" si="3"/>
        <v>1.5625E-4</v>
      </c>
      <c r="D37" s="131">
        <f t="shared" si="3"/>
        <v>1.7578124999999999E-4</v>
      </c>
      <c r="E37" s="131">
        <f t="shared" si="3"/>
        <v>1.9531249999999998E-4</v>
      </c>
      <c r="F37" s="131">
        <f t="shared" si="3"/>
        <v>2.1484375E-4</v>
      </c>
      <c r="G37" s="131">
        <f t="shared" si="3"/>
        <v>2.3437499999999999E-4</v>
      </c>
      <c r="H37" s="131">
        <f t="shared" si="3"/>
        <v>3.1250000000000001E-4</v>
      </c>
    </row>
    <row r="38" spans="1:8">
      <c r="A38" t="s">
        <v>1123</v>
      </c>
      <c r="B38" s="131">
        <f t="shared" si="3"/>
        <v>7.4999999999999993E-5</v>
      </c>
      <c r="C38" s="131">
        <f t="shared" si="3"/>
        <v>7.8125000000000002E-5</v>
      </c>
      <c r="D38" s="131">
        <f t="shared" si="3"/>
        <v>8.7890624999999997E-5</v>
      </c>
      <c r="E38" s="131">
        <f t="shared" si="3"/>
        <v>9.7656249999999992E-5</v>
      </c>
      <c r="F38" s="131">
        <f t="shared" si="3"/>
        <v>1.07421875E-4</v>
      </c>
      <c r="G38" s="131">
        <f t="shared" si="3"/>
        <v>1.171875E-4</v>
      </c>
      <c r="H38" s="131">
        <f t="shared" si="3"/>
        <v>1.5625E-4</v>
      </c>
    </row>
    <row r="39" spans="1:8">
      <c r="A39" t="s">
        <v>1124</v>
      </c>
      <c r="B39" s="131">
        <f t="shared" si="3"/>
        <v>3.4999999999999997E-5</v>
      </c>
      <c r="C39" s="131">
        <f t="shared" si="3"/>
        <v>3.9062500000000001E-5</v>
      </c>
      <c r="D39" s="131">
        <f t="shared" si="3"/>
        <v>4.3945312499999998E-5</v>
      </c>
      <c r="E39" s="131">
        <f t="shared" si="3"/>
        <v>4.8828124999999996E-5</v>
      </c>
      <c r="F39" s="131">
        <f t="shared" si="3"/>
        <v>5.37109375E-5</v>
      </c>
      <c r="G39" s="131">
        <f t="shared" si="3"/>
        <v>5.8593749999999998E-5</v>
      </c>
      <c r="H39" s="131">
        <f t="shared" si="3"/>
        <v>7.8125000000000002E-5</v>
      </c>
    </row>
  </sheetData>
  <hyperlinks>
    <hyperlink ref="B2" r:id="rId1" display="https://www.papersizes.org/paper-weights.htm" xr:uid="{8D8B94AA-5A61-BA43-A0BB-8C922FA20065}"/>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DC9C-5D45-984C-B371-6AED4D28116A}">
  <dimension ref="A1"/>
  <sheetViews>
    <sheetView workbookViewId="0">
      <selection activeCell="S13" sqref="S13"/>
    </sheetView>
  </sheetViews>
  <sheetFormatPr baseColWidth="10" defaultColWidth="10.83203125" defaultRowHeight="14"/>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E766A-FB47-4A4B-B97B-A6C2C9820C0C}">
  <dimension ref="A11:A25"/>
  <sheetViews>
    <sheetView workbookViewId="0">
      <selection activeCell="S37" sqref="S37"/>
    </sheetView>
  </sheetViews>
  <sheetFormatPr baseColWidth="10" defaultColWidth="10.83203125" defaultRowHeight="14"/>
  <sheetData>
    <row r="11" spans="1:1">
      <c r="A11" s="84" t="s">
        <v>434</v>
      </c>
    </row>
    <row r="12" spans="1:1">
      <c r="A12" s="84" t="s">
        <v>1130</v>
      </c>
    </row>
    <row r="13" spans="1:1">
      <c r="A13" s="84" t="s">
        <v>1131</v>
      </c>
    </row>
    <row r="14" spans="1:1">
      <c r="A14" t="s">
        <v>1132</v>
      </c>
    </row>
    <row r="16" spans="1:1">
      <c r="A16" t="s">
        <v>1133</v>
      </c>
    </row>
    <row r="17" spans="1:1">
      <c r="A17" t="s">
        <v>1134</v>
      </c>
    </row>
    <row r="18" spans="1:1">
      <c r="A18" t="s">
        <v>1135</v>
      </c>
    </row>
    <row r="19" spans="1:1">
      <c r="A19" t="s">
        <v>1136</v>
      </c>
    </row>
    <row r="21" spans="1:1">
      <c r="A21" t="s">
        <v>1137</v>
      </c>
    </row>
    <row r="22" spans="1:1">
      <c r="A22" t="s">
        <v>1138</v>
      </c>
    </row>
    <row r="24" spans="1:1">
      <c r="A24" t="s">
        <v>1139</v>
      </c>
    </row>
    <row r="25" spans="1:1">
      <c r="A25" t="s">
        <v>1140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FD7C1-70CC-A24D-ABB1-DE33CABDA971}">
  <dimension ref="A1"/>
  <sheetViews>
    <sheetView workbookViewId="0"/>
  </sheetViews>
  <sheetFormatPr baseColWidth="10" defaultColWidth="10.83203125" defaultRowHeight="14"/>
  <cols>
    <col min="1" max="1" width="85.83203125" bestFit="1" customWidth="1"/>
  </cols>
  <sheetData>
    <row r="1" spans="1:1" ht="42">
      <c r="A1" s="159" t="s">
        <v>1141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B04F6-FFA0-514B-96C9-0EA737FF9A91}">
  <dimension ref="A1:A16"/>
  <sheetViews>
    <sheetView workbookViewId="0">
      <selection activeCell="A7" sqref="A7"/>
    </sheetView>
  </sheetViews>
  <sheetFormatPr baseColWidth="10" defaultColWidth="10.83203125" defaultRowHeight="14"/>
  <sheetData>
    <row r="1" spans="1:1">
      <c r="A1" t="s">
        <v>1142</v>
      </c>
    </row>
    <row r="7" spans="1:1">
      <c r="A7" s="84" t="s">
        <v>434</v>
      </c>
    </row>
    <row r="8" spans="1:1">
      <c r="A8" t="s">
        <v>192</v>
      </c>
    </row>
    <row r="9" spans="1:1">
      <c r="A9" t="s">
        <v>1143</v>
      </c>
    </row>
    <row r="10" spans="1:1">
      <c r="A10" t="s">
        <v>1144</v>
      </c>
    </row>
    <row r="12" spans="1:1">
      <c r="A12" t="s">
        <v>1145</v>
      </c>
    </row>
    <row r="13" spans="1:1">
      <c r="A13" t="s">
        <v>1146</v>
      </c>
    </row>
    <row r="14" spans="1:1">
      <c r="A14" t="s">
        <v>1147</v>
      </c>
    </row>
    <row r="15" spans="1:1">
      <c r="A15" t="s">
        <v>1148</v>
      </c>
    </row>
    <row r="16" spans="1:1">
      <c r="A16" s="160" t="s">
        <v>1149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9618E-3CFF-ED44-9460-74165B1521FF}">
  <dimension ref="A1"/>
  <sheetViews>
    <sheetView workbookViewId="0">
      <selection activeCell="J46" sqref="J46"/>
    </sheetView>
  </sheetViews>
  <sheetFormatPr baseColWidth="10" defaultColWidth="10.83203125" defaultRowHeight="14"/>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22520-E1BA-6A49-AB65-140ED2A1457F}">
  <dimension ref="A4:A10"/>
  <sheetViews>
    <sheetView workbookViewId="0">
      <selection activeCell="A12" sqref="A12"/>
    </sheetView>
  </sheetViews>
  <sheetFormatPr baseColWidth="10" defaultColWidth="10.83203125" defaultRowHeight="14"/>
  <sheetData>
    <row r="4" spans="1:1">
      <c r="A4" s="82" t="s">
        <v>1150</v>
      </c>
    </row>
    <row r="6" spans="1:1">
      <c r="A6" s="82" t="s">
        <v>1151</v>
      </c>
    </row>
    <row r="8" spans="1:1">
      <c r="A8" s="82" t="s">
        <v>1152</v>
      </c>
    </row>
    <row r="10" spans="1:1">
      <c r="A10" s="82" t="s">
        <v>1153</v>
      </c>
    </row>
  </sheetData>
  <hyperlinks>
    <hyperlink ref="A4" r:id="rId1" xr:uid="{882B6987-EA5B-4B4F-99ED-28FDFD36EEB6}"/>
    <hyperlink ref="A6" r:id="rId2" xr:uid="{D607767C-5058-ED42-A1DE-E20F5CDB7E45}"/>
    <hyperlink ref="A8" r:id="rId3" xr:uid="{BF8FF8B3-C516-4142-8EA7-5850483103F8}"/>
    <hyperlink ref="A10" r:id="rId4" xr:uid="{CBEE2F21-5632-C84F-AD4F-18B3A6AAAF82}"/>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7329-46FD-E548-8CF6-4F0E0DB159E1}">
  <dimension ref="A1"/>
  <sheetViews>
    <sheetView zoomScaleNormal="100" zoomScaleSheetLayoutView="100" workbookViewId="0">
      <selection activeCell="A12" sqref="A12"/>
    </sheetView>
  </sheetViews>
  <sheetFormatPr baseColWidth="10" defaultColWidth="8.83203125" defaultRowHeight="14"/>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91AB-631B-DE40-B893-9B4406E1BA4C}">
  <dimension ref="A17:W131"/>
  <sheetViews>
    <sheetView topLeftCell="A118" zoomScale="160" zoomScaleNormal="160" workbookViewId="0">
      <selection activeCell="B126" sqref="B126:D130"/>
    </sheetView>
  </sheetViews>
  <sheetFormatPr baseColWidth="10" defaultColWidth="10.83203125" defaultRowHeight="14"/>
  <cols>
    <col min="2" max="2" width="13" customWidth="1"/>
  </cols>
  <sheetData>
    <row r="17" spans="1:1">
      <c r="A17" s="57" t="s">
        <v>1154</v>
      </c>
    </row>
    <row r="18" spans="1:1">
      <c r="A18" t="s">
        <v>1155</v>
      </c>
    </row>
    <row r="19" spans="1:1">
      <c r="A19" t="s">
        <v>1156</v>
      </c>
    </row>
    <row r="25" spans="1:1">
      <c r="A25" s="57" t="s">
        <v>434</v>
      </c>
    </row>
    <row r="26" spans="1:1">
      <c r="A26" s="82" t="s">
        <v>1157</v>
      </c>
    </row>
    <row r="27" spans="1:1" ht="18.75" customHeight="1">
      <c r="A27" s="82" t="s">
        <v>1158</v>
      </c>
    </row>
    <row r="28" spans="1:1" ht="18.75" customHeight="1">
      <c r="A28" s="82" t="s">
        <v>1159</v>
      </c>
    </row>
    <row r="29" spans="1:1" ht="18.75" customHeight="1">
      <c r="A29" s="82"/>
    </row>
    <row r="30" spans="1:1">
      <c r="A30" s="82"/>
    </row>
    <row r="31" spans="1:1">
      <c r="A31" s="82" t="s">
        <v>1160</v>
      </c>
    </row>
    <row r="32" spans="1:1">
      <c r="A32" s="82" t="s">
        <v>1161</v>
      </c>
    </row>
    <row r="33" spans="1:1">
      <c r="A33" s="82"/>
    </row>
    <row r="34" spans="1:1">
      <c r="A34" s="82"/>
    </row>
    <row r="35" spans="1:1">
      <c r="A35" s="82"/>
    </row>
    <row r="36" spans="1:1">
      <c r="A36" s="82"/>
    </row>
    <row r="37" spans="1:1">
      <c r="A37" s="82" t="s">
        <v>1162</v>
      </c>
    </row>
    <row r="38" spans="1:1">
      <c r="A38" s="82" t="s">
        <v>1163</v>
      </c>
    </row>
    <row r="39" spans="1:1">
      <c r="A39" s="82" t="s">
        <v>1164</v>
      </c>
    </row>
    <row r="46" spans="1:1">
      <c r="A46" s="82" t="s">
        <v>1159</v>
      </c>
    </row>
    <row r="50" spans="2:10">
      <c r="B50" s="84" t="s">
        <v>1165</v>
      </c>
      <c r="C50" s="84"/>
      <c r="D50" s="84"/>
      <c r="E50" s="84"/>
      <c r="F50" s="84"/>
      <c r="G50" s="84"/>
      <c r="H50" s="84"/>
      <c r="I50" s="84"/>
      <c r="J50" s="84"/>
    </row>
    <row r="51" spans="2:10">
      <c r="B51" s="84" t="s">
        <v>1166</v>
      </c>
      <c r="C51" s="84"/>
      <c r="D51" s="84"/>
      <c r="E51" s="84"/>
      <c r="F51" s="84"/>
      <c r="G51" s="84"/>
      <c r="H51" s="84"/>
      <c r="I51" s="84"/>
      <c r="J51" s="84"/>
    </row>
    <row r="54" spans="2:10">
      <c r="B54" t="s">
        <v>1167</v>
      </c>
      <c r="E54" t="s">
        <v>1168</v>
      </c>
    </row>
    <row r="68" spans="2:23">
      <c r="B68">
        <f>0.261*1000/52</f>
        <v>5.0192307692307692</v>
      </c>
      <c r="C68" t="s">
        <v>1169</v>
      </c>
      <c r="K68">
        <f>0.209*1000/51</f>
        <v>4.0980392156862742</v>
      </c>
      <c r="L68" t="s">
        <v>1169</v>
      </c>
      <c r="V68">
        <f>0.991*1000/52</f>
        <v>19.057692307692307</v>
      </c>
      <c r="W68" t="s">
        <v>1169</v>
      </c>
    </row>
    <row r="69" spans="2:23">
      <c r="B69">
        <f>B68/60</f>
        <v>8.3653846153846148E-2</v>
      </c>
      <c r="C69" t="s">
        <v>1170</v>
      </c>
      <c r="K69">
        <f>K68/60</f>
        <v>6.8300653594771235E-2</v>
      </c>
      <c r="L69" t="s">
        <v>1170</v>
      </c>
      <c r="V69">
        <f>V68/60</f>
        <v>0.31762820512820511</v>
      </c>
      <c r="W69" t="s">
        <v>1170</v>
      </c>
    </row>
    <row r="83" spans="12:12">
      <c r="L83" t="s">
        <v>1163</v>
      </c>
    </row>
    <row r="106" spans="2:12">
      <c r="B106" t="s">
        <v>1171</v>
      </c>
    </row>
    <row r="107" spans="2:12">
      <c r="B107" t="s">
        <v>1172</v>
      </c>
    </row>
    <row r="110" spans="2:12">
      <c r="B110" t="s">
        <v>1173</v>
      </c>
    </row>
    <row r="111" spans="2:12">
      <c r="B111" t="s">
        <v>1157</v>
      </c>
    </row>
    <row r="112" spans="2:12">
      <c r="L112" t="s">
        <v>1174</v>
      </c>
    </row>
    <row r="126" spans="2:6">
      <c r="B126" s="263" t="s">
        <v>1175</v>
      </c>
      <c r="C126" s="263"/>
      <c r="D126" s="263"/>
      <c r="E126" s="263"/>
      <c r="F126" s="263"/>
    </row>
    <row r="127" spans="2:6">
      <c r="B127" s="263"/>
      <c r="C127" s="263" t="s">
        <v>292</v>
      </c>
      <c r="D127" s="263" t="s">
        <v>293</v>
      </c>
      <c r="E127" s="263"/>
      <c r="F127" s="263"/>
    </row>
    <row r="128" spans="2:6">
      <c r="B128" s="263" t="s">
        <v>296</v>
      </c>
      <c r="C128" s="263">
        <v>5.0192307700000001</v>
      </c>
      <c r="D128" s="263">
        <v>8.3653850000000002E-2</v>
      </c>
      <c r="E128" s="263"/>
      <c r="F128" s="263"/>
    </row>
    <row r="129" spans="2:6">
      <c r="B129" s="263" t="s">
        <v>297</v>
      </c>
      <c r="C129" s="263">
        <v>4.0980392200000004</v>
      </c>
      <c r="D129" s="263">
        <v>6.8300650000000004E-2</v>
      </c>
      <c r="E129" s="263"/>
      <c r="F129" s="263"/>
    </row>
    <row r="130" spans="2:6">
      <c r="B130" s="263" t="s">
        <v>299</v>
      </c>
      <c r="C130" s="263">
        <v>19.057692299999999</v>
      </c>
      <c r="D130" s="263">
        <v>0.31762810000000002</v>
      </c>
      <c r="E130" s="263"/>
      <c r="F130" s="263"/>
    </row>
    <row r="131" spans="2:6">
      <c r="B131" s="263"/>
      <c r="C131" s="263"/>
      <c r="D131" s="263"/>
      <c r="E131" s="263"/>
      <c r="F131" s="263"/>
    </row>
  </sheetData>
  <hyperlinks>
    <hyperlink ref="A37" r:id="rId1" xr:uid="{B90946F7-0525-7E48-B962-574067740613}"/>
    <hyperlink ref="A38" r:id="rId2" xr:uid="{EF144A15-9A00-5845-8815-243DB0B5B006}"/>
    <hyperlink ref="A39" r:id="rId3" xr:uid="{29811AA7-0368-614E-B2F3-BF83370A01D8}"/>
    <hyperlink ref="A26" r:id="rId4" xr:uid="{163796DA-9072-EC41-82B3-C2BF85F65F9E}"/>
    <hyperlink ref="A27" r:id="rId5" xr:uid="{C193BE68-BEB7-5D4E-BC65-1F1BF7DDB932}"/>
    <hyperlink ref="A31" r:id="rId6" xr:uid="{405B8096-5C3A-E545-BB98-B625E6584878}"/>
    <hyperlink ref="A32" r:id="rId7" xr:uid="{41141471-D176-7F4D-8423-867F695566AA}"/>
    <hyperlink ref="A28" r:id="rId8" xr:uid="{2DA9E3A3-8A9D-2946-80AA-1887CD80C72C}"/>
    <hyperlink ref="A46" r:id="rId9" xr:uid="{CAB29D7B-9F01-3849-B496-16CA1B56FE46}"/>
  </hyperlinks>
  <pageMargins left="0.7" right="0.7" top="0.75" bottom="0.75" header="0.3" footer="0.3"/>
  <drawing r:id="rId1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5E63C-7876-BF47-BD49-F8E04C68626F}">
  <sheetPr>
    <tabColor rgb="FF00B0F0"/>
  </sheetPr>
  <dimension ref="A2:F39"/>
  <sheetViews>
    <sheetView zoomScale="160" zoomScaleNormal="160" workbookViewId="0">
      <selection activeCell="A2" sqref="A2:F41"/>
    </sheetView>
  </sheetViews>
  <sheetFormatPr baseColWidth="10" defaultColWidth="10.83203125" defaultRowHeight="17"/>
  <cols>
    <col min="1" max="1" width="54.1640625" style="207" customWidth="1"/>
    <col min="2" max="16384" width="10.83203125" style="7"/>
  </cols>
  <sheetData>
    <row r="2" spans="1:6" ht="23">
      <c r="A2" s="208" t="s">
        <v>1176</v>
      </c>
      <c r="B2" s="208"/>
      <c r="C2" s="208"/>
      <c r="D2" s="208"/>
      <c r="E2" s="208"/>
    </row>
    <row r="3" spans="1:6" ht="23">
      <c r="A3" s="209"/>
      <c r="B3" s="209"/>
      <c r="C3" s="209"/>
      <c r="D3" s="209"/>
      <c r="E3" s="209"/>
    </row>
    <row r="4" spans="1:6">
      <c r="A4" s="161" t="s">
        <v>1177</v>
      </c>
      <c r="B4" s="161">
        <v>2020</v>
      </c>
      <c r="C4" s="161">
        <v>2021</v>
      </c>
      <c r="D4" s="161">
        <v>2022</v>
      </c>
      <c r="E4" s="161">
        <v>2023</v>
      </c>
    </row>
    <row r="5" spans="1:6" ht="36">
      <c r="A5" s="207" t="s">
        <v>1178</v>
      </c>
      <c r="B5" s="7">
        <f>'2024 Results Graphs'!B81</f>
        <v>0</v>
      </c>
      <c r="C5" s="7">
        <f>'2024 Results Graphs'!C81</f>
        <v>0</v>
      </c>
      <c r="D5" s="7">
        <f>'2024 Results Graphs'!D81</f>
        <v>0</v>
      </c>
      <c r="E5" s="7">
        <f>'2024 Results Graphs'!E81</f>
        <v>0</v>
      </c>
    </row>
    <row r="6" spans="1:6" ht="18">
      <c r="A6" s="207" t="s">
        <v>820</v>
      </c>
      <c r="B6" s="552" t="s">
        <v>821</v>
      </c>
      <c r="C6" s="552"/>
      <c r="D6" s="552"/>
      <c r="E6" s="552"/>
      <c r="F6" s="187"/>
    </row>
    <row r="7" spans="1:6" ht="72">
      <c r="A7" s="207" t="s">
        <v>822</v>
      </c>
      <c r="B7" s="552">
        <f>'Assessment Scope'!L20</f>
        <v>0</v>
      </c>
      <c r="C7" s="552"/>
      <c r="D7" s="552"/>
      <c r="E7" s="552"/>
    </row>
    <row r="8" spans="1:6" ht="18">
      <c r="A8" s="207" t="s">
        <v>823</v>
      </c>
      <c r="B8" s="552" t="s">
        <v>824</v>
      </c>
      <c r="C8" s="552"/>
      <c r="D8" s="552"/>
      <c r="E8" s="552"/>
      <c r="F8" s="187" t="s">
        <v>1179</v>
      </c>
    </row>
    <row r="9" spans="1:6" ht="36">
      <c r="A9" s="207" t="s">
        <v>825</v>
      </c>
      <c r="B9" s="569" t="s">
        <v>826</v>
      </c>
      <c r="C9" s="552"/>
      <c r="D9" s="552"/>
      <c r="E9" s="552"/>
      <c r="F9" s="187"/>
    </row>
    <row r="11" spans="1:6">
      <c r="A11" s="161" t="s">
        <v>1180</v>
      </c>
      <c r="B11" s="161"/>
      <c r="C11" s="161"/>
      <c r="D11" s="161"/>
      <c r="E11" s="161"/>
    </row>
    <row r="12" spans="1:6" ht="36">
      <c r="A12" s="207" t="s">
        <v>1181</v>
      </c>
      <c r="B12" s="7">
        <f>'2024 Results Graphs'!B82</f>
        <v>0</v>
      </c>
      <c r="C12" s="7">
        <f>'2024 Results Graphs'!C82</f>
        <v>0</v>
      </c>
      <c r="D12" s="7">
        <f>'2024 Results Graphs'!D82</f>
        <v>0</v>
      </c>
      <c r="E12" s="7">
        <f>'2024 Results Graphs'!E82</f>
        <v>0</v>
      </c>
    </row>
    <row r="13" spans="1:6" ht="18">
      <c r="A13" s="207" t="s">
        <v>1182</v>
      </c>
      <c r="B13" s="552" t="s">
        <v>821</v>
      </c>
      <c r="C13" s="552"/>
      <c r="D13" s="552"/>
      <c r="E13" s="552"/>
    </row>
    <row r="14" spans="1:6" ht="72">
      <c r="A14" s="207" t="s">
        <v>822</v>
      </c>
      <c r="B14" s="552">
        <f>'Assessment Scope'!L20</f>
        <v>0</v>
      </c>
      <c r="C14" s="552"/>
      <c r="D14" s="552"/>
      <c r="E14" s="552"/>
    </row>
    <row r="15" spans="1:6" ht="18">
      <c r="A15" s="207" t="s">
        <v>823</v>
      </c>
      <c r="B15" s="552" t="s">
        <v>824</v>
      </c>
      <c r="C15" s="552"/>
      <c r="D15" s="552"/>
      <c r="E15" s="552"/>
    </row>
    <row r="16" spans="1:6" ht="36">
      <c r="A16" s="207" t="s">
        <v>825</v>
      </c>
      <c r="B16" s="569" t="s">
        <v>826</v>
      </c>
      <c r="C16" s="552"/>
      <c r="D16" s="552"/>
      <c r="E16" s="552"/>
    </row>
    <row r="18" spans="1:6">
      <c r="A18" s="161" t="s">
        <v>1183</v>
      </c>
      <c r="B18" s="161"/>
      <c r="C18" s="161"/>
      <c r="D18" s="161"/>
      <c r="E18" s="161"/>
    </row>
    <row r="19" spans="1:6" ht="36">
      <c r="A19" s="207" t="s">
        <v>1184</v>
      </c>
      <c r="B19" s="7">
        <f>'2024 Results Graphs'!B83</f>
        <v>0</v>
      </c>
      <c r="C19" s="7">
        <f>'2024 Results Graphs'!C83</f>
        <v>0</v>
      </c>
      <c r="D19" s="7">
        <f>'2024 Results Graphs'!D83</f>
        <v>0</v>
      </c>
      <c r="E19" s="7">
        <f>'2024 Results Graphs'!E83</f>
        <v>0</v>
      </c>
    </row>
    <row r="20" spans="1:6" ht="18">
      <c r="A20" s="207" t="s">
        <v>820</v>
      </c>
      <c r="B20" s="552" t="s">
        <v>821</v>
      </c>
      <c r="C20" s="552"/>
      <c r="D20" s="552"/>
      <c r="E20" s="552"/>
    </row>
    <row r="21" spans="1:6" ht="72">
      <c r="A21" s="207" t="s">
        <v>822</v>
      </c>
      <c r="B21" s="552">
        <f>'Assessment Scope'!L20</f>
        <v>0</v>
      </c>
      <c r="C21" s="552"/>
      <c r="D21" s="552"/>
      <c r="E21" s="552"/>
    </row>
    <row r="22" spans="1:6" ht="18">
      <c r="A22" s="207" t="s">
        <v>823</v>
      </c>
      <c r="B22" s="552" t="s">
        <v>824</v>
      </c>
      <c r="C22" s="552"/>
      <c r="D22" s="552"/>
      <c r="E22" s="552"/>
    </row>
    <row r="23" spans="1:6" ht="36">
      <c r="A23" s="207" t="s">
        <v>825</v>
      </c>
      <c r="B23" s="569" t="s">
        <v>826</v>
      </c>
      <c r="C23" s="552"/>
      <c r="D23" s="552"/>
      <c r="E23" s="552"/>
    </row>
    <row r="25" spans="1:6" ht="36">
      <c r="A25" s="210" t="s">
        <v>1185</v>
      </c>
      <c r="B25" s="7" t="s">
        <v>1186</v>
      </c>
    </row>
    <row r="27" spans="1:6">
      <c r="A27" s="161" t="s">
        <v>1187</v>
      </c>
      <c r="B27" s="161"/>
      <c r="C27" s="161"/>
      <c r="D27" s="161"/>
      <c r="E27" s="161"/>
    </row>
    <row r="28" spans="1:6" ht="90">
      <c r="A28" s="207" t="s">
        <v>1188</v>
      </c>
      <c r="C28" s="7">
        <f>'Carbon Reduction Plan'!F18</f>
        <v>0</v>
      </c>
      <c r="D28" s="7">
        <f>'Carbon Reduction Plan'!F19</f>
        <v>0</v>
      </c>
      <c r="E28" s="7">
        <f>'Carbon Reduction Plan'!F20</f>
        <v>0</v>
      </c>
      <c r="F28" s="7" t="s">
        <v>1189</v>
      </c>
    </row>
    <row r="29" spans="1:6" ht="18">
      <c r="A29" s="207" t="s">
        <v>820</v>
      </c>
      <c r="B29" s="552" t="s">
        <v>821</v>
      </c>
      <c r="C29" s="552"/>
      <c r="D29" s="552"/>
      <c r="E29" s="552"/>
    </row>
    <row r="30" spans="1:6" ht="36">
      <c r="A30" s="207" t="s">
        <v>1190</v>
      </c>
      <c r="B30" s="552">
        <f>'Assessment Scope'!L20</f>
        <v>0</v>
      </c>
      <c r="C30" s="552"/>
      <c r="D30" s="552"/>
      <c r="E30" s="552"/>
    </row>
    <row r="31" spans="1:6" ht="18">
      <c r="A31" s="207" t="s">
        <v>1191</v>
      </c>
      <c r="F31" s="7" t="s">
        <v>1192</v>
      </c>
    </row>
    <row r="32" spans="1:6" ht="36">
      <c r="A32" s="207" t="s">
        <v>825</v>
      </c>
      <c r="B32" s="569" t="s">
        <v>826</v>
      </c>
      <c r="C32" s="552"/>
      <c r="D32" s="552"/>
      <c r="E32" s="552"/>
    </row>
    <row r="34" spans="1:5" ht="108" customHeight="1">
      <c r="A34" s="207" t="s">
        <v>1193</v>
      </c>
      <c r="B34" s="569" t="s">
        <v>164</v>
      </c>
      <c r="C34" s="569"/>
      <c r="D34" s="569"/>
      <c r="E34" s="569"/>
    </row>
    <row r="36" spans="1:5" ht="36">
      <c r="A36" s="207" t="s">
        <v>1194</v>
      </c>
      <c r="B36" s="569" t="s">
        <v>1195</v>
      </c>
      <c r="C36" s="569"/>
      <c r="D36" s="569"/>
      <c r="E36" s="569"/>
    </row>
    <row r="37" spans="1:5" ht="54">
      <c r="A37" s="207" t="s">
        <v>1196</v>
      </c>
    </row>
    <row r="38" spans="1:5" ht="18">
      <c r="A38" s="207" t="s">
        <v>1197</v>
      </c>
      <c r="B38" s="552" t="s">
        <v>1198</v>
      </c>
      <c r="C38" s="552"/>
      <c r="D38" s="552"/>
      <c r="E38" s="552"/>
    </row>
    <row r="39" spans="1:5" ht="36">
      <c r="A39" s="207" t="s">
        <v>1199</v>
      </c>
      <c r="B39" s="569" t="s">
        <v>826</v>
      </c>
      <c r="C39" s="552"/>
      <c r="D39" s="552"/>
      <c r="E39" s="552"/>
    </row>
  </sheetData>
  <mergeCells count="19">
    <mergeCell ref="B32:E32"/>
    <mergeCell ref="B39:E39"/>
    <mergeCell ref="B38:E38"/>
    <mergeCell ref="B36:E36"/>
    <mergeCell ref="B34:E34"/>
    <mergeCell ref="B6:E6"/>
    <mergeCell ref="B8:E8"/>
    <mergeCell ref="B13:E13"/>
    <mergeCell ref="B15:E15"/>
    <mergeCell ref="B16:E16"/>
    <mergeCell ref="B14:E14"/>
    <mergeCell ref="B21:E21"/>
    <mergeCell ref="B30:E30"/>
    <mergeCell ref="B7:E7"/>
    <mergeCell ref="B9:E9"/>
    <mergeCell ref="B22:E22"/>
    <mergeCell ref="B23:E23"/>
    <mergeCell ref="B20:E20"/>
    <mergeCell ref="B29:E29"/>
  </mergeCells>
  <phoneticPr fontId="50"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23F0-D41D-8840-A0DE-5D4FCAACE501}">
  <sheetPr>
    <tabColor rgb="FFFFFF00"/>
  </sheetPr>
  <dimension ref="A2:C35"/>
  <sheetViews>
    <sheetView workbookViewId="0">
      <selection activeCell="A54" sqref="A54"/>
    </sheetView>
  </sheetViews>
  <sheetFormatPr baseColWidth="10" defaultColWidth="10.83203125" defaultRowHeight="18"/>
  <cols>
    <col min="1" max="1" width="100.6640625" style="142" bestFit="1" customWidth="1"/>
    <col min="2" max="16384" width="10.83203125" style="142"/>
  </cols>
  <sheetData>
    <row r="2" spans="1:1">
      <c r="A2" s="142" t="s">
        <v>1080</v>
      </c>
    </row>
    <row r="4" spans="1:1">
      <c r="A4" s="127" t="s">
        <v>1081</v>
      </c>
    </row>
    <row r="5" spans="1:1">
      <c r="A5" s="152"/>
    </row>
    <row r="6" spans="1:1">
      <c r="A6" s="153" t="s">
        <v>125</v>
      </c>
    </row>
    <row r="7" spans="1:1">
      <c r="A7" s="152"/>
    </row>
    <row r="8" spans="1:1">
      <c r="A8" s="152"/>
    </row>
    <row r="9" spans="1:1">
      <c r="A9" s="127" t="s">
        <v>112</v>
      </c>
    </row>
    <row r="10" spans="1:1">
      <c r="A10" s="152"/>
    </row>
    <row r="11" spans="1:1">
      <c r="A11" s="152"/>
    </row>
    <row r="12" spans="1:1">
      <c r="A12" s="128" t="s">
        <v>145</v>
      </c>
    </row>
    <row r="13" spans="1:1">
      <c r="A13" s="152"/>
    </row>
    <row r="14" spans="1:1">
      <c r="A14" s="128" t="s">
        <v>146</v>
      </c>
    </row>
    <row r="15" spans="1:1">
      <c r="A15" s="152"/>
    </row>
    <row r="16" spans="1:1">
      <c r="A16" s="128" t="s">
        <v>1082</v>
      </c>
    </row>
    <row r="17" spans="1:3">
      <c r="A17" s="151"/>
    </row>
    <row r="18" spans="1:3">
      <c r="A18" s="128" t="s">
        <v>311</v>
      </c>
    </row>
    <row r="19" spans="1:3">
      <c r="A19" s="152"/>
    </row>
    <row r="20" spans="1:3">
      <c r="A20" s="128" t="s">
        <v>919</v>
      </c>
    </row>
    <row r="21" spans="1:3">
      <c r="A21" s="152"/>
    </row>
    <row r="22" spans="1:3">
      <c r="A22" s="128" t="s">
        <v>148</v>
      </c>
    </row>
    <row r="23" spans="1:3">
      <c r="A23" s="152"/>
    </row>
    <row r="24" spans="1:3">
      <c r="A24" s="128" t="s">
        <v>1083</v>
      </c>
    </row>
    <row r="25" spans="1:3">
      <c r="A25" s="152"/>
    </row>
    <row r="26" spans="1:3">
      <c r="A26" s="128" t="s">
        <v>1084</v>
      </c>
    </row>
    <row r="29" spans="1:3" ht="36">
      <c r="A29" s="140" t="s">
        <v>1085</v>
      </c>
      <c r="B29" s="140"/>
      <c r="C29" s="140" t="s">
        <v>1086</v>
      </c>
    </row>
    <row r="30" spans="1:3">
      <c r="A30" s="141"/>
      <c r="B30" s="141"/>
      <c r="C30" s="141"/>
    </row>
    <row r="31" spans="1:3" ht="36">
      <c r="A31" s="141" t="s">
        <v>1087</v>
      </c>
      <c r="B31" s="8"/>
      <c r="C31" s="135"/>
    </row>
    <row r="32" spans="1:3" ht="36">
      <c r="A32" s="141" t="s">
        <v>1088</v>
      </c>
      <c r="B32" s="8"/>
      <c r="C32" s="135"/>
    </row>
    <row r="33" spans="1:3" ht="72">
      <c r="A33" s="141" t="s">
        <v>1089</v>
      </c>
      <c r="B33" s="8"/>
      <c r="C33" s="135"/>
    </row>
    <row r="34" spans="1:3">
      <c r="A34" s="141"/>
      <c r="B34" s="8"/>
      <c r="C34" s="8"/>
    </row>
    <row r="35" spans="1:3">
      <c r="A35" s="570" t="s">
        <v>1090</v>
      </c>
      <c r="B35" s="570"/>
      <c r="C35" s="570"/>
    </row>
  </sheetData>
  <mergeCells count="1">
    <mergeCell ref="A35:C3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6aa15fc-5389-412b-b3c0-e12069a8cf6a">
      <Terms xmlns="http://schemas.microsoft.com/office/infopath/2007/PartnerControls"/>
    </lcf76f155ced4ddcb4097134ff3c332f>
    <TaxCatchAll xmlns="eb7a4abe-2c2e-4d01-a799-8a9a65f3ee3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DEDDE7D0F231B43B104D2E051FE33B3" ma:contentTypeVersion="10" ma:contentTypeDescription="Create a new document." ma:contentTypeScope="" ma:versionID="bab69e0cf86100b54bb33be52cd9b2b3">
  <xsd:schema xmlns:xsd="http://www.w3.org/2001/XMLSchema" xmlns:xs="http://www.w3.org/2001/XMLSchema" xmlns:p="http://schemas.microsoft.com/office/2006/metadata/properties" xmlns:ns2="46aa15fc-5389-412b-b3c0-e12069a8cf6a" xmlns:ns3="eb7a4abe-2c2e-4d01-a799-8a9a65f3ee37" targetNamespace="http://schemas.microsoft.com/office/2006/metadata/properties" ma:root="true" ma:fieldsID="7e52345c0758c9534ea50a44168af4de" ns2:_="" ns3:_="">
    <xsd:import namespace="46aa15fc-5389-412b-b3c0-e12069a8cf6a"/>
    <xsd:import namespace="eb7a4abe-2c2e-4d01-a799-8a9a65f3ee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aa15fc-5389-412b-b3c0-e12069a8cf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fad1d67-8e46-4ec4-9863-f934b124662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7a4abe-2c2e-4d01-a799-8a9a65f3ee3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f8ae1f3-7d0a-4962-bd66-2980fddd2b14}" ma:internalName="TaxCatchAll" ma:showField="CatchAllData" ma:web="eb7a4abe-2c2e-4d01-a799-8a9a65f3ee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8E77DC-5644-40BD-910D-E98B640C2E84}">
  <ds:schemaRefs>
    <ds:schemaRef ds:uri="http://purl.org/dc/dcmitype/"/>
    <ds:schemaRef ds:uri="eb7a4abe-2c2e-4d01-a799-8a9a65f3ee37"/>
    <ds:schemaRef ds:uri="http://purl.org/dc/terms/"/>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http://schemas.microsoft.com/office/2006/metadata/properties"/>
    <ds:schemaRef ds:uri="http://www.w3.org/XML/1998/namespace"/>
    <ds:schemaRef ds:uri="46aa15fc-5389-412b-b3c0-e12069a8cf6a"/>
  </ds:schemaRefs>
</ds:datastoreItem>
</file>

<file path=customXml/itemProps2.xml><?xml version="1.0" encoding="utf-8"?>
<ds:datastoreItem xmlns:ds="http://schemas.openxmlformats.org/officeDocument/2006/customXml" ds:itemID="{D5654B4D-B8D8-4477-8C46-9D06EE2A1F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aa15fc-5389-412b-b3c0-e12069a8cf6a"/>
    <ds:schemaRef ds:uri="eb7a4abe-2c2e-4d01-a799-8a9a65f3ee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92F7F1-4061-4AE9-A4DD-E497EE1C78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1</vt:i4>
      </vt:variant>
    </vt:vector>
  </HeadingPairs>
  <TitlesOfParts>
    <vt:vector size="38" baseType="lpstr">
      <vt:lpstr>General Info</vt:lpstr>
      <vt:lpstr>Assessment Scope</vt:lpstr>
      <vt:lpstr>Energy</vt:lpstr>
      <vt:lpstr>Water</vt:lpstr>
      <vt:lpstr>Waste </vt:lpstr>
      <vt:lpstr>Business &amp; Staff Travel</vt:lpstr>
      <vt:lpstr>Refrigerants</vt:lpstr>
      <vt:lpstr>Hotel Stay</vt:lpstr>
      <vt:lpstr>Working from Home</vt:lpstr>
      <vt:lpstr>Material Use</vt:lpstr>
      <vt:lpstr>Elements Tab Energy...</vt:lpstr>
      <vt:lpstr>Carbon Reduction Plan</vt:lpstr>
      <vt:lpstr>BREEAM IN USE Part 2</vt:lpstr>
      <vt:lpstr>Eco Audit action plan</vt:lpstr>
      <vt:lpstr>Offset - live projects</vt:lpstr>
      <vt:lpstr>2024 Results Graphs</vt:lpstr>
      <vt:lpstr>Carbon Reduction Plan Report</vt:lpstr>
      <vt:lpstr>1 Conversion Factor UK SQ</vt:lpstr>
      <vt:lpstr>2 Input data Summary SQ</vt:lpstr>
      <vt:lpstr>1x2 Carbon Emissions KgCO2e SQ</vt:lpstr>
      <vt:lpstr>Catering data input</vt:lpstr>
      <vt:lpstr>Final Report</vt:lpstr>
      <vt:lpstr>CIBSE BENCHMARK</vt:lpstr>
      <vt:lpstr>EDGE</vt:lpstr>
      <vt:lpstr>FIT WELL</vt:lpstr>
      <vt:lpstr>Science Based Targets </vt:lpstr>
      <vt:lpstr>Paper Mass Calcs</vt:lpstr>
      <vt:lpstr>SASB, SFDR</vt:lpstr>
      <vt:lpstr>European Legislation </vt:lpstr>
      <vt:lpstr>Eco Audit Questions</vt:lpstr>
      <vt:lpstr>Eco Church</vt:lpstr>
      <vt:lpstr>Conversion Factor country 1...</vt:lpstr>
      <vt:lpstr>CREEEM</vt:lpstr>
      <vt:lpstr>NABERS EQUIVALENT </vt:lpstr>
      <vt:lpstr>Waste Mass calcs &amp; miles to km</vt:lpstr>
      <vt:lpstr>GRI Carbon Emissions Criteria</vt:lpstr>
      <vt:lpstr>How to use the tool checklists</vt:lpstr>
      <vt:lpstr>'Carbon Reduction Plan Report'!_ftnref3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Georgia Attlesey</dc:creator>
  <cp:keywords/>
  <dc:description/>
  <cp:lastModifiedBy>Thiago Haberli</cp:lastModifiedBy>
  <cp:revision/>
  <dcterms:created xsi:type="dcterms:W3CDTF">2019-12-20T12:41:35Z</dcterms:created>
  <dcterms:modified xsi:type="dcterms:W3CDTF">2026-01-09T12:10:08Z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0x0101000DEDDE7D0F231B43B104D2E051FE33B3</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y fmtid="{D5CDD505-2E9C-101B-9397-08002B2CF9AE}" pid="12" name="Order">
    <vt:r8>324200</vt:r8>
  </property>
</Properties>
</file>