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UDEL SEMERU\Downloads\"/>
    </mc:Choice>
  </mc:AlternateContent>
  <bookViews>
    <workbookView xWindow="0" yWindow="0" windowWidth="28800" windowHeight="12300"/>
  </bookViews>
  <sheets>
    <sheet name="RABkolam" sheetId="1" r:id="rId1"/>
  </sheets>
  <calcPr calcId="162913"/>
  <extLst>
    <ext uri="GoogleSheetsCustomDataVersion1">
      <go:sheetsCustomData xmlns:go="http://customooxmlschemas.google.com/" r:id="rId4" roundtripDataSignature="AMtx7mjzSBpiuiWWg5kjJf3VAqkScbhExQ=="/>
    </ext>
  </extLst>
</workbook>
</file>

<file path=xl/calcChain.xml><?xml version="1.0" encoding="utf-8"?>
<calcChain xmlns="http://schemas.openxmlformats.org/spreadsheetml/2006/main">
  <c r="C51" i="1" l="1"/>
  <c r="C50" i="1"/>
  <c r="C49" i="1"/>
  <c r="C48" i="1"/>
  <c r="C47" i="1"/>
  <c r="C46" i="1"/>
  <c r="C45" i="1"/>
  <c r="C41" i="1"/>
  <c r="C40" i="1"/>
  <c r="C39" i="1"/>
  <c r="C38" i="1"/>
  <c r="C37" i="1"/>
  <c r="C36" i="1"/>
  <c r="C35" i="1"/>
  <c r="C31" i="1"/>
  <c r="C30" i="1"/>
  <c r="C29" i="1"/>
  <c r="C28" i="1"/>
  <c r="C27" i="1"/>
  <c r="C26" i="1"/>
  <c r="C25" i="1"/>
  <c r="C24" i="1"/>
  <c r="C2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<sst xmlns="http://schemas.openxmlformats.org/spreadsheetml/2006/main" count="95" uniqueCount="94">
  <si>
    <t>Details Rincian Anggaran Belanja (RAB) Pembuatan Kolam</t>
  </si>
  <si>
    <t>Ukuran Kolam+chamber:</t>
  </si>
  <si>
    <t>400cm X 200cm X 150cm</t>
  </si>
  <si>
    <t>No.</t>
  </si>
  <si>
    <t>Material</t>
  </si>
  <si>
    <t>Harga</t>
  </si>
  <si>
    <t>Keterangan</t>
  </si>
  <si>
    <t>semen Tiga Roda</t>
  </si>
  <si>
    <t>30 sak @50kg @55rb</t>
  </si>
  <si>
    <t>batu bata merah</t>
  </si>
  <si>
    <t>2000 pcs @700</t>
  </si>
  <si>
    <t>pasir</t>
  </si>
  <si>
    <t>5 rit @300rb</t>
  </si>
  <si>
    <t>batu split cor</t>
  </si>
  <si>
    <t>2 rit @300rb</t>
  </si>
  <si>
    <t>besi wiremesh</t>
  </si>
  <si>
    <t>2.1 meter X 5.4 meter @1 lembar</t>
  </si>
  <si>
    <t>besi 10 buat slup tiang kolam</t>
  </si>
  <si>
    <t>besi 10</t>
  </si>
  <si>
    <t>kayu kaso buat cor</t>
  </si>
  <si>
    <t>5m X 7m 10 batang @35rb</t>
  </si>
  <si>
    <t>papan cor</t>
  </si>
  <si>
    <t>25cm x 300cm 20 batang @15rb</t>
  </si>
  <si>
    <t>damdex multifungsi</t>
  </si>
  <si>
    <t>10 liter =&gt; @250rb per 5 liter</t>
  </si>
  <si>
    <t>damdex warna hitam</t>
  </si>
  <si>
    <t>5 liter =&gt; @150rb per 2.5 liter</t>
  </si>
  <si>
    <t>coating batu alam</t>
  </si>
  <si>
    <t>2 kaleng</t>
  </si>
  <si>
    <t>batu alam 10*20</t>
  </si>
  <si>
    <t>1 m2 @a25rb</t>
  </si>
  <si>
    <t>batu alam 20*40</t>
  </si>
  <si>
    <t>2 m2 @150rb</t>
  </si>
  <si>
    <t>batu alam 30*60</t>
  </si>
  <si>
    <t>2 m2 @205rb</t>
  </si>
  <si>
    <t>Granit</t>
  </si>
  <si>
    <t>50cm X 50cm 6 dus / 6m2 @90rb</t>
  </si>
  <si>
    <t>Pipa BD</t>
  </si>
  <si>
    <t>4" 2 meter AW 1/2batang @275rb</t>
  </si>
  <si>
    <t>Pipa Chamber bawah</t>
  </si>
  <si>
    <t>2" 2 batang AW @90rb</t>
  </si>
  <si>
    <t>Pipa Diffuser + aerasi chamber</t>
  </si>
  <si>
    <t>1/2" 2 batang AW @22rb</t>
  </si>
  <si>
    <t>kran chamber</t>
  </si>
  <si>
    <t>4pcs @45rb</t>
  </si>
  <si>
    <t>Knee L chamber bawah</t>
  </si>
  <si>
    <t>2" 11pcs @15rb</t>
  </si>
  <si>
    <t>Knee L chamber atas</t>
  </si>
  <si>
    <t>1/2" 5pcs @2rb</t>
  </si>
  <si>
    <t>Knee L drat dalam chamber</t>
  </si>
  <si>
    <t>1/2" 2pcs @3rb</t>
  </si>
  <si>
    <t>Knee L drat dalam overflow</t>
  </si>
  <si>
    <t>1" 3pcs @15rb</t>
  </si>
  <si>
    <t>Knee T drat dalam aerasi chamber</t>
  </si>
  <si>
    <t>1/2" 7pcs @5rb</t>
  </si>
  <si>
    <t>dop tutup pipa aerasi</t>
  </si>
  <si>
    <t>1/2" 2pcs @2rb</t>
  </si>
  <si>
    <t>BD + diffuser</t>
  </si>
  <si>
    <t>4"</t>
  </si>
  <si>
    <t>skimmer</t>
  </si>
  <si>
    <t>4" to 2"</t>
  </si>
  <si>
    <t>dop tutup skimmer</t>
  </si>
  <si>
    <t>4" 1pcs @5rb</t>
  </si>
  <si>
    <t>tukang sindang (nggali)</t>
  </si>
  <si>
    <t>kedalaman 150cm per meter3 200rb</t>
  </si>
  <si>
    <t>tukang buang puing/galian</t>
  </si>
  <si>
    <t>buang puing per meter3 150rb</t>
  </si>
  <si>
    <t>tukang+kuli kolam harian</t>
  </si>
  <si>
    <t>1tukang+1kuli 14 hari kerja</t>
  </si>
  <si>
    <t>tatakan chamber</t>
  </si>
  <si>
    <t>2pcs @230rb</t>
  </si>
  <si>
    <t>jaring</t>
  </si>
  <si>
    <t>20 bungkus @15rb</t>
  </si>
  <si>
    <t>oyster</t>
  </si>
  <si>
    <t>20kg @10rb</t>
  </si>
  <si>
    <t>bioball</t>
  </si>
  <si>
    <t>4 bungkus @130rb</t>
  </si>
  <si>
    <t>Aerator</t>
  </si>
  <si>
    <t>Resun LP60</t>
  </si>
  <si>
    <t>Pompa air</t>
  </si>
  <si>
    <t>Lifetech HP 12000</t>
  </si>
  <si>
    <t>airlift</t>
  </si>
  <si>
    <t>barang jadi</t>
  </si>
  <si>
    <t>konektor selang L</t>
  </si>
  <si>
    <t>5pcs @1rb</t>
  </si>
  <si>
    <t>konektor selang T</t>
  </si>
  <si>
    <t>selang aerator double silicon</t>
  </si>
  <si>
    <t>10 meter @7.700</t>
  </si>
  <si>
    <t>Batu aerasi pipih</t>
  </si>
  <si>
    <t>8cm 1pcs</t>
  </si>
  <si>
    <t>Batu aerasi bundar</t>
  </si>
  <si>
    <t>5cm 2pcs @15.900</t>
  </si>
  <si>
    <t>Total SEMUA</t>
  </si>
  <si>
    <t>Total KOLAM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</si>
</sst>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Rp-421]#,##0"/>
  </numFmts>
  <fonts count="6" x14ac:knownFonts="1">
    <font>
      <sz val="11"/>
      <color rgb="FF082125"/>
      <name val="Verdana"/>
    </font>
    <font>
      <b/>
      <sz val="12"/>
      <name val="Verdana"/>
    </font>
    <font>
      <sz val="14"/>
      <color rgb="FF2AAFC5"/>
      <name val="Verdana"/>
    </font>
    <font>
      <sz val="11"/>
      <color rgb="FF000000"/>
      <name val="Verdana"/>
    </font>
    <font>
      <sz val="12"/>
      <name val="Verdana"/>
    </font>
    <font>
      <b/>
      <sz val="12"/>
      <color rgb="FF08212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82125"/>
    <pageSetUpPr fitToPage="1"/>
  </sheetPr>
  <dimension ref="A1:V1000"/>
  <sheetViews>
    <sheetView showGridLines="0" tabSelected="1" workbookViewId="0">
      <selection activeCell="I6" sqref="I6"/>
    </sheetView>
  </sheetViews>
  <sheetFormatPr defaultColWidth="12.59765625" defaultRowHeight="15" customHeight="1" x14ac:dyDescent="0.2"/>
  <cols>
    <col min="1" max="1" width="5.09765625" customWidth="1"/>
    <col min="2" max="2" width="26.69921875" customWidth="1"/>
    <col min="3" max="3" width="16.3984375" customWidth="1"/>
    <col min="4" max="4" width="33.3984375" customWidth="1"/>
    <col min="5" max="22" width="8.69921875" customWidth="1"/>
  </cols>
  <sheetData>
    <row r="1" spans="1:22" ht="21.75" customHeight="1" x14ac:dyDescent="0.2">
      <c r="A1" s="1" t="s">
        <v>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1.75" customHeight="1" x14ac:dyDescent="0.2">
      <c r="A2" s="5" t="s">
        <v>1</v>
      </c>
      <c r="B2" s="5"/>
      <c r="C2" s="6" t="s">
        <v>2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1.75" customHeight="1" x14ac:dyDescent="0.2">
      <c r="A3" s="5"/>
      <c r="B3" s="5"/>
      <c r="C3" s="5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1.75" customHeight="1" x14ac:dyDescent="0.2">
      <c r="A4" s="5"/>
      <c r="B4" s="5"/>
      <c r="C4" s="5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1.75" customHeight="1" x14ac:dyDescent="0.2">
      <c r="A5" s="5"/>
      <c r="B5" s="5"/>
      <c r="C5" s="5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1.75" customHeight="1" x14ac:dyDescent="0.2">
      <c r="A6" s="7" t="s">
        <v>3</v>
      </c>
      <c r="B6" s="8" t="s">
        <v>4</v>
      </c>
      <c r="C6" s="8" t="s">
        <v>5</v>
      </c>
      <c r="D6" s="8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30" customHeight="1" x14ac:dyDescent="0.2">
      <c r="A7" s="7">
        <v>1</v>
      </c>
      <c r="B7" s="9" t="s">
        <v>7</v>
      </c>
      <c r="C7" s="10">
        <f>30*56000</f>
        <v>1680000</v>
      </c>
      <c r="D7" s="11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30" customHeight="1" x14ac:dyDescent="0.2">
      <c r="A8" s="7">
        <v>2</v>
      </c>
      <c r="B8" s="9" t="s">
        <v>9</v>
      </c>
      <c r="C8" s="10">
        <f>2000*700</f>
        <v>1400000</v>
      </c>
      <c r="D8" s="12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" customHeight="1" x14ac:dyDescent="0.2">
      <c r="A9" s="7">
        <v>3</v>
      </c>
      <c r="B9" s="9" t="s">
        <v>11</v>
      </c>
      <c r="C9" s="10">
        <f>5*300000</f>
        <v>1500000</v>
      </c>
      <c r="D9" s="11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30" customHeight="1" x14ac:dyDescent="0.2">
      <c r="A10" s="7">
        <v>4</v>
      </c>
      <c r="B10" s="9" t="s">
        <v>13</v>
      </c>
      <c r="C10" s="10">
        <f>2*300000</f>
        <v>600000</v>
      </c>
      <c r="D10" s="11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30" customHeight="1" x14ac:dyDescent="0.2">
      <c r="A11" s="7">
        <v>5</v>
      </c>
      <c r="B11" s="9" t="s">
        <v>15</v>
      </c>
      <c r="C11" s="10">
        <f>508000</f>
        <v>508000</v>
      </c>
      <c r="D11" s="11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0" customHeight="1" x14ac:dyDescent="0.2">
      <c r="A12" s="7">
        <v>6</v>
      </c>
      <c r="B12" s="9" t="s">
        <v>17</v>
      </c>
      <c r="C12" s="10">
        <f>5*75000</f>
        <v>375000</v>
      </c>
      <c r="D12" s="11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30" customHeight="1" x14ac:dyDescent="0.2">
      <c r="A13" s="7">
        <v>7</v>
      </c>
      <c r="B13" s="9" t="s">
        <v>19</v>
      </c>
      <c r="C13" s="10">
        <f>10*35000</f>
        <v>350000</v>
      </c>
      <c r="D13" s="11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30" customHeight="1" x14ac:dyDescent="0.2">
      <c r="A14" s="7">
        <v>8</v>
      </c>
      <c r="B14" s="9" t="s">
        <v>21</v>
      </c>
      <c r="C14" s="10">
        <f>20*15000</f>
        <v>300000</v>
      </c>
      <c r="D14" s="11" t="s">
        <v>22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30" customHeight="1" x14ac:dyDescent="0.2">
      <c r="A15" s="7">
        <v>9</v>
      </c>
      <c r="B15" s="9" t="s">
        <v>23</v>
      </c>
      <c r="C15" s="10">
        <f>2*250000</f>
        <v>500000</v>
      </c>
      <c r="D15" s="11" t="s">
        <v>24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30" customHeight="1" x14ac:dyDescent="0.2">
      <c r="A16" s="7">
        <v>10</v>
      </c>
      <c r="B16" s="9" t="s">
        <v>25</v>
      </c>
      <c r="C16" s="10">
        <f>2*150000</f>
        <v>300000</v>
      </c>
      <c r="D16" s="11" t="s">
        <v>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30" customHeight="1" x14ac:dyDescent="0.2">
      <c r="A17" s="7">
        <v>11</v>
      </c>
      <c r="B17" s="9" t="s">
        <v>27</v>
      </c>
      <c r="C17" s="10">
        <f>2*70000</f>
        <v>140000</v>
      </c>
      <c r="D17" s="12" t="s">
        <v>28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0" customHeight="1" x14ac:dyDescent="0.2">
      <c r="A18" s="7">
        <v>12</v>
      </c>
      <c r="B18" s="9" t="s">
        <v>29</v>
      </c>
      <c r="C18" s="10">
        <f>1*125000</f>
        <v>125000</v>
      </c>
      <c r="D18" s="12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0" customHeight="1" x14ac:dyDescent="0.2">
      <c r="A19" s="7">
        <v>13</v>
      </c>
      <c r="B19" s="9" t="s">
        <v>31</v>
      </c>
      <c r="C19" s="10">
        <f>2*150000</f>
        <v>300000</v>
      </c>
      <c r="D19" s="12" t="s">
        <v>32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0" customHeight="1" x14ac:dyDescent="0.2">
      <c r="A20" s="7">
        <v>14</v>
      </c>
      <c r="B20" s="9" t="s">
        <v>33</v>
      </c>
      <c r="C20" s="10">
        <f>2*205000</f>
        <v>410000</v>
      </c>
      <c r="D20" s="12" t="s">
        <v>34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0" customHeight="1" x14ac:dyDescent="0.2">
      <c r="A21" s="7">
        <v>15</v>
      </c>
      <c r="B21" s="9" t="s">
        <v>35</v>
      </c>
      <c r="C21" s="10">
        <f>(((3*8)/4)*90000)</f>
        <v>540000</v>
      </c>
      <c r="D21" s="12" t="s">
        <v>36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0" customHeight="1" x14ac:dyDescent="0.2">
      <c r="A22" s="7">
        <v>16</v>
      </c>
      <c r="B22" s="9" t="s">
        <v>37</v>
      </c>
      <c r="C22" s="10">
        <v>137500</v>
      </c>
      <c r="D22" s="12" t="s">
        <v>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30" customHeight="1" x14ac:dyDescent="0.2">
      <c r="A23" s="7">
        <v>17</v>
      </c>
      <c r="B23" s="9" t="s">
        <v>39</v>
      </c>
      <c r="C23" s="10">
        <f>2*90000</f>
        <v>180000</v>
      </c>
      <c r="D23" s="12" t="s">
        <v>40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30" customHeight="1" x14ac:dyDescent="0.2">
      <c r="A24" s="7">
        <v>18</v>
      </c>
      <c r="B24" s="9" t="s">
        <v>41</v>
      </c>
      <c r="C24" s="10">
        <f>2*22000</f>
        <v>44000</v>
      </c>
      <c r="D24" s="12" t="s">
        <v>42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0" customHeight="1" x14ac:dyDescent="0.2">
      <c r="A25" s="7">
        <v>19</v>
      </c>
      <c r="B25" s="9" t="s">
        <v>43</v>
      </c>
      <c r="C25" s="10">
        <f>4*45000</f>
        <v>180000</v>
      </c>
      <c r="D25" s="12" t="s">
        <v>44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30" customHeight="1" x14ac:dyDescent="0.2">
      <c r="A26" s="7">
        <v>20</v>
      </c>
      <c r="B26" s="9" t="s">
        <v>45</v>
      </c>
      <c r="C26" s="10">
        <f>11*15000</f>
        <v>165000</v>
      </c>
      <c r="D26" s="12" t="s">
        <v>46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30" customHeight="1" x14ac:dyDescent="0.2">
      <c r="A27" s="7">
        <v>21</v>
      </c>
      <c r="B27" s="9" t="s">
        <v>47</v>
      </c>
      <c r="C27" s="10">
        <f>5*2000</f>
        <v>10000</v>
      </c>
      <c r="D27" s="12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30" customHeight="1" x14ac:dyDescent="0.2">
      <c r="A28" s="7">
        <v>22</v>
      </c>
      <c r="B28" s="9" t="s">
        <v>49</v>
      </c>
      <c r="C28" s="10">
        <f>2*3000</f>
        <v>6000</v>
      </c>
      <c r="D28" s="12" t="s">
        <v>50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30" customHeight="1" x14ac:dyDescent="0.2">
      <c r="A29" s="7">
        <v>23</v>
      </c>
      <c r="B29" s="9" t="s">
        <v>51</v>
      </c>
      <c r="C29" s="10">
        <f>3*15000</f>
        <v>45000</v>
      </c>
      <c r="D29" s="12" t="s">
        <v>52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30" customHeight="1" x14ac:dyDescent="0.2">
      <c r="A30" s="7">
        <v>24</v>
      </c>
      <c r="B30" s="9" t="s">
        <v>53</v>
      </c>
      <c r="C30" s="10">
        <f>7*5000</f>
        <v>35000</v>
      </c>
      <c r="D30" s="12" t="s">
        <v>54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30" customHeight="1" x14ac:dyDescent="0.2">
      <c r="A31" s="7">
        <v>25</v>
      </c>
      <c r="B31" s="9" t="s">
        <v>55</v>
      </c>
      <c r="C31" s="10">
        <f>2*2000</f>
        <v>4000</v>
      </c>
      <c r="D31" s="12" t="s">
        <v>56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0" customHeight="1" x14ac:dyDescent="0.2">
      <c r="A32" s="7">
        <v>26</v>
      </c>
      <c r="B32" s="9" t="s">
        <v>57</v>
      </c>
      <c r="C32" s="10">
        <v>400000</v>
      </c>
      <c r="D32" s="12" t="s">
        <v>58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30" customHeight="1" x14ac:dyDescent="0.2">
      <c r="A33" s="7">
        <v>27</v>
      </c>
      <c r="B33" s="9" t="s">
        <v>59</v>
      </c>
      <c r="C33" s="10">
        <v>250000</v>
      </c>
      <c r="D33" s="12" t="s">
        <v>60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30" customHeight="1" x14ac:dyDescent="0.2">
      <c r="A34" s="7">
        <v>28</v>
      </c>
      <c r="B34" s="9" t="s">
        <v>61</v>
      </c>
      <c r="C34" s="10">
        <v>5000</v>
      </c>
      <c r="D34" s="12" t="s">
        <v>62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30" customHeight="1" x14ac:dyDescent="0.2">
      <c r="A35" s="7">
        <v>29</v>
      </c>
      <c r="B35" s="9" t="s">
        <v>63</v>
      </c>
      <c r="C35" s="10">
        <f>((4*2*1.5)*200000)</f>
        <v>2400000</v>
      </c>
      <c r="D35" s="11" t="s">
        <v>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30" customHeight="1" x14ac:dyDescent="0.2">
      <c r="A36" s="7">
        <v>30</v>
      </c>
      <c r="B36" s="9" t="s">
        <v>65</v>
      </c>
      <c r="C36" s="10">
        <f>((4*2*1.5)*150000)</f>
        <v>1800000</v>
      </c>
      <c r="D36" s="11" t="s">
        <v>66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30" customHeight="1" x14ac:dyDescent="0.2">
      <c r="A37" s="7">
        <v>31</v>
      </c>
      <c r="B37" s="9" t="s">
        <v>67</v>
      </c>
      <c r="C37" s="10">
        <f>((150000*1)+(110000*1))*14</f>
        <v>3640000</v>
      </c>
      <c r="D37" s="11" t="s">
        <v>68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30" customHeight="1" x14ac:dyDescent="0.2">
      <c r="A38" s="7">
        <v>32</v>
      </c>
      <c r="B38" s="9" t="s">
        <v>69</v>
      </c>
      <c r="C38" s="10">
        <f>2*230000</f>
        <v>460000</v>
      </c>
      <c r="D38" s="12" t="s">
        <v>70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30" customHeight="1" x14ac:dyDescent="0.2">
      <c r="A39" s="7">
        <v>33</v>
      </c>
      <c r="B39" s="9" t="s">
        <v>71</v>
      </c>
      <c r="C39" s="10">
        <f>20*15000</f>
        <v>300000</v>
      </c>
      <c r="D39" s="12" t="s">
        <v>72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30" customHeight="1" x14ac:dyDescent="0.2">
      <c r="A40" s="7">
        <v>34</v>
      </c>
      <c r="B40" s="9" t="s">
        <v>73</v>
      </c>
      <c r="C40" s="10">
        <f>20*10000</f>
        <v>200000</v>
      </c>
      <c r="D40" s="12" t="s">
        <v>74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30" customHeight="1" x14ac:dyDescent="0.2">
      <c r="A41" s="7">
        <v>35</v>
      </c>
      <c r="B41" s="9" t="s">
        <v>75</v>
      </c>
      <c r="C41" s="10">
        <f>4*130000</f>
        <v>520000</v>
      </c>
      <c r="D41" s="12" t="s">
        <v>76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30" customHeight="1" x14ac:dyDescent="0.2">
      <c r="A42" s="7">
        <v>36</v>
      </c>
      <c r="B42" s="9" t="s">
        <v>77</v>
      </c>
      <c r="C42" s="10">
        <v>1060000</v>
      </c>
      <c r="D42" s="11" t="s">
        <v>78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30" customHeight="1" x14ac:dyDescent="0.2">
      <c r="A43" s="7">
        <v>37</v>
      </c>
      <c r="B43" s="9" t="s">
        <v>79</v>
      </c>
      <c r="C43" s="10">
        <v>990000</v>
      </c>
      <c r="D43" s="11" t="s">
        <v>80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30" customHeight="1" x14ac:dyDescent="0.2">
      <c r="A44" s="7">
        <v>38</v>
      </c>
      <c r="B44" s="9" t="s">
        <v>81</v>
      </c>
      <c r="C44" s="10">
        <v>400000</v>
      </c>
      <c r="D44" s="11" t="s">
        <v>82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30" customHeight="1" x14ac:dyDescent="0.2">
      <c r="A45" s="7">
        <v>39</v>
      </c>
      <c r="B45" s="9" t="s">
        <v>83</v>
      </c>
      <c r="C45" s="10">
        <f t="shared" ref="C45:C46" si="0">1000*5</f>
        <v>5000</v>
      </c>
      <c r="D45" s="11" t="s">
        <v>84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30" customHeight="1" x14ac:dyDescent="0.2">
      <c r="A46" s="7">
        <v>40</v>
      </c>
      <c r="B46" s="9" t="s">
        <v>85</v>
      </c>
      <c r="C46" s="10">
        <f t="shared" si="0"/>
        <v>5000</v>
      </c>
      <c r="D46" s="11" t="s">
        <v>84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30" customHeight="1" x14ac:dyDescent="0.2">
      <c r="A47" s="7">
        <v>41</v>
      </c>
      <c r="B47" s="9" t="s">
        <v>86</v>
      </c>
      <c r="C47" s="10">
        <f>7700*10</f>
        <v>77000</v>
      </c>
      <c r="D47" s="11" t="s">
        <v>87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30" customHeight="1" x14ac:dyDescent="0.2">
      <c r="A48" s="7">
        <v>42</v>
      </c>
      <c r="B48" s="9" t="s">
        <v>88</v>
      </c>
      <c r="C48" s="10">
        <f>38900</f>
        <v>38900</v>
      </c>
      <c r="D48" s="11" t="s">
        <v>89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30" customHeight="1" x14ac:dyDescent="0.2">
      <c r="A49" s="7">
        <v>43</v>
      </c>
      <c r="B49" s="9" t="s">
        <v>90</v>
      </c>
      <c r="C49" s="10">
        <f>15900*2</f>
        <v>31800</v>
      </c>
      <c r="D49" s="11" t="s">
        <v>91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30" customHeight="1" x14ac:dyDescent="0.2">
      <c r="A50" s="7">
        <v>44</v>
      </c>
      <c r="B50" s="13" t="s">
        <v>92</v>
      </c>
      <c r="C50" s="14">
        <f>SUBTOTAL(109,RABkolam!C7:C49)</f>
        <v>22417200</v>
      </c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30" customHeight="1" x14ac:dyDescent="0.2">
      <c r="A51" s="7">
        <v>45</v>
      </c>
      <c r="B51" s="13" t="s">
        <v>93</v>
      </c>
      <c r="C51" s="14">
        <f>SUBTOTAL(109,RABkolam!C7:C37)</f>
        <v>18329500</v>
      </c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30" customHeight="1" x14ac:dyDescent="0.2">
      <c r="A52" s="4"/>
      <c r="B52" s="15"/>
      <c r="C52" s="16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30" customHeight="1" x14ac:dyDescent="0.2">
      <c r="A53" s="4"/>
      <c r="B53" s="15"/>
      <c r="C53" s="16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30" customHeight="1" x14ac:dyDescent="0.2">
      <c r="A54" s="4"/>
      <c r="B54" s="15"/>
      <c r="C54" s="16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30" customHeight="1" x14ac:dyDescent="0.2">
      <c r="A55" s="4"/>
      <c r="B55" s="15"/>
      <c r="C55" s="16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30" customHeight="1" x14ac:dyDescent="0.2">
      <c r="A56" s="4"/>
      <c r="B56" s="15"/>
      <c r="C56" s="16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30" customHeight="1" x14ac:dyDescent="0.2">
      <c r="A57" s="4"/>
      <c r="B57" s="15"/>
      <c r="C57" s="16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30" customHeight="1" x14ac:dyDescent="0.2">
      <c r="A58" s="4"/>
      <c r="B58" s="15"/>
      <c r="C58" s="16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30" customHeight="1" x14ac:dyDescent="0.2">
      <c r="A59" s="4"/>
      <c r="B59" s="15"/>
      <c r="C59" s="16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30" customHeight="1" x14ac:dyDescent="0.2">
      <c r="A60" s="4"/>
      <c r="B60" s="15"/>
      <c r="C60" s="16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30" customHeight="1" x14ac:dyDescent="0.2">
      <c r="A61" s="4"/>
      <c r="B61" s="15"/>
      <c r="C61" s="16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30" customHeight="1" x14ac:dyDescent="0.2">
      <c r="A62" s="4"/>
      <c r="B62" s="15"/>
      <c r="C62" s="16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30" customHeight="1" x14ac:dyDescent="0.2">
      <c r="A63" s="4"/>
      <c r="B63" s="15"/>
      <c r="C63" s="16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30" customHeight="1" x14ac:dyDescent="0.2">
      <c r="A64" s="4"/>
      <c r="B64" s="15"/>
      <c r="C64" s="16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30" customHeight="1" x14ac:dyDescent="0.2">
      <c r="A65" s="4"/>
      <c r="B65" s="15"/>
      <c r="C65" s="16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30" customHeight="1" x14ac:dyDescent="0.2">
      <c r="A66" s="4"/>
      <c r="B66" s="15"/>
      <c r="C66" s="16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30" customHeight="1" x14ac:dyDescent="0.2">
      <c r="A67" s="4"/>
      <c r="B67" s="15"/>
      <c r="C67" s="16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30" customHeight="1" x14ac:dyDescent="0.2">
      <c r="A68" s="4"/>
      <c r="B68" s="15"/>
      <c r="C68" s="16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30" customHeight="1" x14ac:dyDescent="0.2">
      <c r="A69" s="4"/>
      <c r="B69" s="15"/>
      <c r="C69" s="16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30" customHeight="1" x14ac:dyDescent="0.2">
      <c r="A70" s="4"/>
      <c r="B70" s="15"/>
      <c r="C70" s="16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30" customHeight="1" x14ac:dyDescent="0.2">
      <c r="A71" s="4"/>
      <c r="B71" s="15"/>
      <c r="C71" s="16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30" customHeight="1" x14ac:dyDescent="0.2">
      <c r="A72" s="4"/>
      <c r="B72" s="15"/>
      <c r="C72" s="16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30" customHeight="1" x14ac:dyDescent="0.2">
      <c r="A73" s="4"/>
      <c r="B73" s="15"/>
      <c r="C73" s="16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30" customHeight="1" x14ac:dyDescent="0.2">
      <c r="A74" s="4"/>
      <c r="B74" s="15"/>
      <c r="C74" s="16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30" customHeight="1" x14ac:dyDescent="0.2">
      <c r="A75" s="4"/>
      <c r="B75" s="15"/>
      <c r="C75" s="16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30" customHeight="1" x14ac:dyDescent="0.2">
      <c r="A76" s="4"/>
      <c r="B76" s="15"/>
      <c r="C76" s="16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30" customHeight="1" x14ac:dyDescent="0.2">
      <c r="A77" s="4"/>
      <c r="B77" s="15"/>
      <c r="C77" s="16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30" customHeight="1" x14ac:dyDescent="0.2">
      <c r="A78" s="4"/>
      <c r="B78" s="15"/>
      <c r="C78" s="16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30" customHeight="1" x14ac:dyDescent="0.2">
      <c r="A79" s="4"/>
      <c r="B79" s="15"/>
      <c r="C79" s="16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30" customHeight="1" x14ac:dyDescent="0.2">
      <c r="A80" s="4"/>
      <c r="B80" s="15"/>
      <c r="C80" s="16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30" customHeight="1" x14ac:dyDescent="0.2">
      <c r="A81" s="4"/>
      <c r="B81" s="15"/>
      <c r="C81" s="16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30" customHeight="1" x14ac:dyDescent="0.2">
      <c r="A82" s="4"/>
      <c r="B82" s="15"/>
      <c r="C82" s="16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30" customHeight="1" x14ac:dyDescent="0.2">
      <c r="A83" s="4"/>
      <c r="B83" s="15"/>
      <c r="C83" s="16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30" customHeight="1" x14ac:dyDescent="0.2">
      <c r="A84" s="4"/>
      <c r="B84" s="15"/>
      <c r="C84" s="16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30" customHeight="1" x14ac:dyDescent="0.2">
      <c r="A85" s="4"/>
      <c r="B85" s="15"/>
      <c r="C85" s="16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30" customHeight="1" x14ac:dyDescent="0.2">
      <c r="A86" s="4"/>
      <c r="B86" s="15"/>
      <c r="C86" s="16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30" customHeight="1" x14ac:dyDescent="0.2">
      <c r="A87" s="4"/>
      <c r="B87" s="15"/>
      <c r="C87" s="16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30" customHeight="1" x14ac:dyDescent="0.2">
      <c r="A88" s="4"/>
      <c r="B88" s="15"/>
      <c r="C88" s="16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30" customHeight="1" x14ac:dyDescent="0.2">
      <c r="A89" s="4"/>
      <c r="B89" s="15"/>
      <c r="C89" s="16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30" customHeight="1" x14ac:dyDescent="0.2">
      <c r="A90" s="4"/>
      <c r="B90" s="15"/>
      <c r="C90" s="16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30" customHeight="1" x14ac:dyDescent="0.2">
      <c r="A91" s="4"/>
      <c r="B91" s="15"/>
      <c r="C91" s="16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30" customHeight="1" x14ac:dyDescent="0.2">
      <c r="A92" s="4"/>
      <c r="B92" s="15"/>
      <c r="C92" s="16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30" customHeight="1" x14ac:dyDescent="0.2">
      <c r="A93" s="4"/>
      <c r="B93" s="15"/>
      <c r="C93" s="16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30" customHeight="1" x14ac:dyDescent="0.2">
      <c r="A94" s="4"/>
      <c r="B94" s="15"/>
      <c r="C94" s="16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30" customHeight="1" x14ac:dyDescent="0.2">
      <c r="A95" s="4"/>
      <c r="B95" s="15"/>
      <c r="C95" s="16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30" customHeight="1" x14ac:dyDescent="0.2">
      <c r="A96" s="4"/>
      <c r="B96" s="15"/>
      <c r="C96" s="16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30" customHeight="1" x14ac:dyDescent="0.2">
      <c r="A97" s="4"/>
      <c r="B97" s="15"/>
      <c r="C97" s="16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30" customHeight="1" x14ac:dyDescent="0.2">
      <c r="A98" s="4"/>
      <c r="B98" s="15"/>
      <c r="C98" s="16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30" customHeight="1" x14ac:dyDescent="0.2">
      <c r="A99" s="4"/>
      <c r="B99" s="15"/>
      <c r="C99" s="16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30" customHeight="1" x14ac:dyDescent="0.2">
      <c r="A100" s="4"/>
      <c r="B100" s="15"/>
      <c r="C100" s="16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30" customHeight="1" x14ac:dyDescent="0.2">
      <c r="A101" s="4"/>
      <c r="B101" s="15"/>
      <c r="C101" s="16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30" customHeight="1" x14ac:dyDescent="0.2">
      <c r="A102" s="4"/>
      <c r="B102" s="15"/>
      <c r="C102" s="16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30" customHeight="1" x14ac:dyDescent="0.2">
      <c r="A103" s="4"/>
      <c r="B103" s="15"/>
      <c r="C103" s="16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30" customHeight="1" x14ac:dyDescent="0.2">
      <c r="A104" s="4"/>
      <c r="B104" s="15"/>
      <c r="C104" s="16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30" customHeight="1" x14ac:dyDescent="0.2">
      <c r="A105" s="4"/>
      <c r="B105" s="15"/>
      <c r="C105" s="16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30" customHeight="1" x14ac:dyDescent="0.2">
      <c r="A106" s="4"/>
      <c r="B106" s="15"/>
      <c r="C106" s="16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30" customHeight="1" x14ac:dyDescent="0.2">
      <c r="A107" s="4"/>
      <c r="B107" s="15"/>
      <c r="C107" s="16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30" customHeight="1" x14ac:dyDescent="0.2">
      <c r="A108" s="4"/>
      <c r="B108" s="15"/>
      <c r="C108" s="16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30" customHeight="1" x14ac:dyDescent="0.2">
      <c r="A109" s="4"/>
      <c r="B109" s="15"/>
      <c r="C109" s="16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30" customHeight="1" x14ac:dyDescent="0.2">
      <c r="A110" s="4"/>
      <c r="B110" s="15"/>
      <c r="C110" s="16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30" customHeight="1" x14ac:dyDescent="0.2">
      <c r="A111" s="4"/>
      <c r="B111" s="15"/>
      <c r="C111" s="16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30" customHeight="1" x14ac:dyDescent="0.2">
      <c r="A112" s="4"/>
      <c r="B112" s="15"/>
      <c r="C112" s="16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30" customHeight="1" x14ac:dyDescent="0.2">
      <c r="A113" s="4"/>
      <c r="B113" s="15"/>
      <c r="C113" s="16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30" customHeight="1" x14ac:dyDescent="0.2">
      <c r="A114" s="4"/>
      <c r="B114" s="15"/>
      <c r="C114" s="16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30" customHeight="1" x14ac:dyDescent="0.2">
      <c r="A115" s="4"/>
      <c r="B115" s="15"/>
      <c r="C115" s="16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30" customHeight="1" x14ac:dyDescent="0.2">
      <c r="A116" s="4"/>
      <c r="B116" s="15"/>
      <c r="C116" s="16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30" customHeight="1" x14ac:dyDescent="0.2">
      <c r="A117" s="4"/>
      <c r="B117" s="15"/>
      <c r="C117" s="16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30" customHeight="1" x14ac:dyDescent="0.2">
      <c r="A118" s="4"/>
      <c r="B118" s="15"/>
      <c r="C118" s="16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30" customHeight="1" x14ac:dyDescent="0.2">
      <c r="A119" s="4"/>
      <c r="B119" s="15"/>
      <c r="C119" s="16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30" customHeight="1" x14ac:dyDescent="0.2">
      <c r="A120" s="4"/>
      <c r="B120" s="15"/>
      <c r="C120" s="16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30" customHeight="1" x14ac:dyDescent="0.2">
      <c r="A121" s="4"/>
      <c r="B121" s="15"/>
      <c r="C121" s="16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30" customHeight="1" x14ac:dyDescent="0.2">
      <c r="A122" s="4"/>
      <c r="B122" s="15"/>
      <c r="C122" s="16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30" customHeight="1" x14ac:dyDescent="0.2">
      <c r="A123" s="4"/>
      <c r="B123" s="15"/>
      <c r="C123" s="16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30" customHeight="1" x14ac:dyDescent="0.2">
      <c r="A124" s="4"/>
      <c r="B124" s="15"/>
      <c r="C124" s="16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30" customHeight="1" x14ac:dyDescent="0.2">
      <c r="A125" s="4"/>
      <c r="B125" s="15"/>
      <c r="C125" s="16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30" customHeight="1" x14ac:dyDescent="0.2">
      <c r="A126" s="4"/>
      <c r="B126" s="15"/>
      <c r="C126" s="16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30" customHeight="1" x14ac:dyDescent="0.2">
      <c r="A127" s="4"/>
      <c r="B127" s="15"/>
      <c r="C127" s="16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30" customHeight="1" x14ac:dyDescent="0.2">
      <c r="A128" s="4"/>
      <c r="B128" s="15"/>
      <c r="C128" s="16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30" customHeight="1" x14ac:dyDescent="0.2">
      <c r="A129" s="4"/>
      <c r="B129" s="15"/>
      <c r="C129" s="16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30" customHeight="1" x14ac:dyDescent="0.2">
      <c r="A130" s="4"/>
      <c r="B130" s="15"/>
      <c r="C130" s="16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30" customHeight="1" x14ac:dyDescent="0.2">
      <c r="A131" s="4"/>
      <c r="B131" s="15"/>
      <c r="C131" s="16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30" customHeight="1" x14ac:dyDescent="0.2">
      <c r="A132" s="4"/>
      <c r="B132" s="15"/>
      <c r="C132" s="16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30" customHeight="1" x14ac:dyDescent="0.2">
      <c r="A133" s="4"/>
      <c r="B133" s="15"/>
      <c r="C133" s="16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30" customHeight="1" x14ac:dyDescent="0.2">
      <c r="A134" s="4"/>
      <c r="B134" s="15"/>
      <c r="C134" s="16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30" customHeight="1" x14ac:dyDescent="0.2">
      <c r="A135" s="4"/>
      <c r="B135" s="15"/>
      <c r="C135" s="16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30" customHeight="1" x14ac:dyDescent="0.2">
      <c r="A136" s="4"/>
      <c r="B136" s="15"/>
      <c r="C136" s="16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30" customHeight="1" x14ac:dyDescent="0.2">
      <c r="A137" s="4"/>
      <c r="B137" s="15"/>
      <c r="C137" s="16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30" customHeight="1" x14ac:dyDescent="0.2">
      <c r="A138" s="4"/>
      <c r="B138" s="15"/>
      <c r="C138" s="16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30" customHeight="1" x14ac:dyDescent="0.2">
      <c r="A139" s="4"/>
      <c r="B139" s="15"/>
      <c r="C139" s="16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30" customHeight="1" x14ac:dyDescent="0.2">
      <c r="A140" s="4"/>
      <c r="B140" s="15"/>
      <c r="C140" s="16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30" customHeight="1" x14ac:dyDescent="0.2">
      <c r="A141" s="4"/>
      <c r="B141" s="15"/>
      <c r="C141" s="16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30" customHeight="1" x14ac:dyDescent="0.2">
      <c r="A142" s="4"/>
      <c r="B142" s="15"/>
      <c r="C142" s="16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30" customHeight="1" x14ac:dyDescent="0.2">
      <c r="A143" s="4"/>
      <c r="B143" s="15"/>
      <c r="C143" s="16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30" customHeight="1" x14ac:dyDescent="0.2">
      <c r="A144" s="4"/>
      <c r="B144" s="15"/>
      <c r="C144" s="16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30" customHeight="1" x14ac:dyDescent="0.2">
      <c r="A145" s="4"/>
      <c r="B145" s="15"/>
      <c r="C145" s="16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30" customHeight="1" x14ac:dyDescent="0.2">
      <c r="A146" s="4"/>
      <c r="B146" s="15"/>
      <c r="C146" s="16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30" customHeight="1" x14ac:dyDescent="0.2">
      <c r="A147" s="4"/>
      <c r="B147" s="15"/>
      <c r="C147" s="16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30" customHeight="1" x14ac:dyDescent="0.2">
      <c r="A148" s="4"/>
      <c r="B148" s="15"/>
      <c r="C148" s="16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30" customHeight="1" x14ac:dyDescent="0.2">
      <c r="A149" s="4"/>
      <c r="B149" s="15"/>
      <c r="C149" s="16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30" customHeight="1" x14ac:dyDescent="0.2">
      <c r="A150" s="4"/>
      <c r="B150" s="15"/>
      <c r="C150" s="16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30" customHeight="1" x14ac:dyDescent="0.2">
      <c r="A151" s="4"/>
      <c r="B151" s="15"/>
      <c r="C151" s="16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30" customHeight="1" x14ac:dyDescent="0.2">
      <c r="A152" s="4"/>
      <c r="B152" s="15"/>
      <c r="C152" s="16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30" customHeight="1" x14ac:dyDescent="0.2">
      <c r="A153" s="4"/>
      <c r="B153" s="15"/>
      <c r="C153" s="16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30" customHeight="1" x14ac:dyDescent="0.2">
      <c r="A154" s="4"/>
      <c r="B154" s="15"/>
      <c r="C154" s="16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30" customHeight="1" x14ac:dyDescent="0.2">
      <c r="A155" s="4"/>
      <c r="B155" s="15"/>
      <c r="C155" s="16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30" customHeight="1" x14ac:dyDescent="0.2">
      <c r="A156" s="4"/>
      <c r="B156" s="15"/>
      <c r="C156" s="16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30" customHeight="1" x14ac:dyDescent="0.2">
      <c r="A157" s="4"/>
      <c r="B157" s="15"/>
      <c r="C157" s="16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30" customHeight="1" x14ac:dyDescent="0.2">
      <c r="A158" s="4"/>
      <c r="B158" s="15"/>
      <c r="C158" s="16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30" customHeight="1" x14ac:dyDescent="0.2">
      <c r="A159" s="4"/>
      <c r="B159" s="15"/>
      <c r="C159" s="16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30" customHeight="1" x14ac:dyDescent="0.2">
      <c r="A160" s="4"/>
      <c r="B160" s="15"/>
      <c r="C160" s="16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30" customHeight="1" x14ac:dyDescent="0.2">
      <c r="A161" s="4"/>
      <c r="B161" s="15"/>
      <c r="C161" s="16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30" customHeight="1" x14ac:dyDescent="0.2">
      <c r="A162" s="4"/>
      <c r="B162" s="15"/>
      <c r="C162" s="16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30" customHeight="1" x14ac:dyDescent="0.2">
      <c r="A163" s="4"/>
      <c r="B163" s="15"/>
      <c r="C163" s="16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30" customHeight="1" x14ac:dyDescent="0.2">
      <c r="A164" s="4"/>
      <c r="B164" s="15"/>
      <c r="C164" s="16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30" customHeight="1" x14ac:dyDescent="0.2">
      <c r="A165" s="4"/>
      <c r="B165" s="15"/>
      <c r="C165" s="16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30" customHeight="1" x14ac:dyDescent="0.2">
      <c r="A166" s="4"/>
      <c r="B166" s="15"/>
      <c r="C166" s="16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30" customHeight="1" x14ac:dyDescent="0.2">
      <c r="A167" s="4"/>
      <c r="B167" s="15"/>
      <c r="C167" s="16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30" customHeight="1" x14ac:dyDescent="0.2">
      <c r="A168" s="4"/>
      <c r="B168" s="15"/>
      <c r="C168" s="16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30" customHeight="1" x14ac:dyDescent="0.2">
      <c r="A169" s="4"/>
      <c r="B169" s="15"/>
      <c r="C169" s="16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30" customHeight="1" x14ac:dyDescent="0.2">
      <c r="A170" s="4"/>
      <c r="B170" s="15"/>
      <c r="C170" s="16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30" customHeight="1" x14ac:dyDescent="0.2">
      <c r="A171" s="4"/>
      <c r="B171" s="15"/>
      <c r="C171" s="16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30" customHeight="1" x14ac:dyDescent="0.2">
      <c r="A172" s="4"/>
      <c r="B172" s="15"/>
      <c r="C172" s="16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30" customHeight="1" x14ac:dyDescent="0.2">
      <c r="A173" s="4"/>
      <c r="B173" s="15"/>
      <c r="C173" s="16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30" customHeight="1" x14ac:dyDescent="0.2">
      <c r="A174" s="4"/>
      <c r="B174" s="15"/>
      <c r="C174" s="16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30" customHeight="1" x14ac:dyDescent="0.2">
      <c r="A175" s="4"/>
      <c r="B175" s="15"/>
      <c r="C175" s="16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30" customHeight="1" x14ac:dyDescent="0.2">
      <c r="A176" s="4"/>
      <c r="B176" s="15"/>
      <c r="C176" s="16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30" customHeight="1" x14ac:dyDescent="0.2">
      <c r="A177" s="4"/>
      <c r="B177" s="15"/>
      <c r="C177" s="16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30" customHeight="1" x14ac:dyDescent="0.2">
      <c r="A178" s="4"/>
      <c r="B178" s="15"/>
      <c r="C178" s="16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30" customHeight="1" x14ac:dyDescent="0.2">
      <c r="A179" s="4"/>
      <c r="B179" s="15"/>
      <c r="C179" s="16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30" customHeight="1" x14ac:dyDescent="0.2">
      <c r="A180" s="4"/>
      <c r="B180" s="15"/>
      <c r="C180" s="16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30" customHeight="1" x14ac:dyDescent="0.2">
      <c r="A181" s="4"/>
      <c r="B181" s="15"/>
      <c r="C181" s="16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30" customHeight="1" x14ac:dyDescent="0.2">
      <c r="A182" s="4"/>
      <c r="B182" s="15"/>
      <c r="C182" s="16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30" customHeight="1" x14ac:dyDescent="0.2">
      <c r="A183" s="4"/>
      <c r="B183" s="15"/>
      <c r="C183" s="16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30" customHeight="1" x14ac:dyDescent="0.2">
      <c r="A184" s="4"/>
      <c r="B184" s="15"/>
      <c r="C184" s="16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30" customHeight="1" x14ac:dyDescent="0.2">
      <c r="A185" s="4"/>
      <c r="B185" s="15"/>
      <c r="C185" s="16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30" customHeight="1" x14ac:dyDescent="0.2">
      <c r="A186" s="4"/>
      <c r="B186" s="15"/>
      <c r="C186" s="16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30" customHeight="1" x14ac:dyDescent="0.2">
      <c r="A187" s="4"/>
      <c r="B187" s="15"/>
      <c r="C187" s="16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30" customHeight="1" x14ac:dyDescent="0.2">
      <c r="A188" s="4"/>
      <c r="B188" s="15"/>
      <c r="C188" s="16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30" customHeight="1" x14ac:dyDescent="0.2">
      <c r="A189" s="4"/>
      <c r="B189" s="15"/>
      <c r="C189" s="16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30" customHeight="1" x14ac:dyDescent="0.2">
      <c r="A190" s="4"/>
      <c r="B190" s="15"/>
      <c r="C190" s="16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30" customHeight="1" x14ac:dyDescent="0.2">
      <c r="A191" s="4"/>
      <c r="B191" s="15"/>
      <c r="C191" s="16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30" customHeight="1" x14ac:dyDescent="0.2">
      <c r="A192" s="4"/>
      <c r="B192" s="15"/>
      <c r="C192" s="16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30" customHeight="1" x14ac:dyDescent="0.2">
      <c r="A193" s="4"/>
      <c r="B193" s="15"/>
      <c r="C193" s="16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30" customHeight="1" x14ac:dyDescent="0.2">
      <c r="A194" s="4"/>
      <c r="B194" s="15"/>
      <c r="C194" s="16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30" customHeight="1" x14ac:dyDescent="0.2">
      <c r="A195" s="4"/>
      <c r="B195" s="15"/>
      <c r="C195" s="16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30" customHeight="1" x14ac:dyDescent="0.2">
      <c r="A196" s="4"/>
      <c r="B196" s="15"/>
      <c r="C196" s="16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30" customHeight="1" x14ac:dyDescent="0.2">
      <c r="A197" s="4"/>
      <c r="B197" s="15"/>
      <c r="C197" s="16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30" customHeight="1" x14ac:dyDescent="0.2">
      <c r="A198" s="4"/>
      <c r="B198" s="15"/>
      <c r="C198" s="16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30" customHeight="1" x14ac:dyDescent="0.2">
      <c r="A199" s="4"/>
      <c r="B199" s="15"/>
      <c r="C199" s="16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30" customHeight="1" x14ac:dyDescent="0.2">
      <c r="A200" s="4"/>
      <c r="B200" s="15"/>
      <c r="C200" s="16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30" customHeight="1" x14ac:dyDescent="0.2">
      <c r="A201" s="4"/>
      <c r="B201" s="15"/>
      <c r="C201" s="16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30" customHeight="1" x14ac:dyDescent="0.2">
      <c r="A202" s="4"/>
      <c r="B202" s="15"/>
      <c r="C202" s="16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30" customHeight="1" x14ac:dyDescent="0.2">
      <c r="A203" s="4"/>
      <c r="B203" s="15"/>
      <c r="C203" s="16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30" customHeight="1" x14ac:dyDescent="0.2">
      <c r="A204" s="4"/>
      <c r="B204" s="15"/>
      <c r="C204" s="16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30" customHeight="1" x14ac:dyDescent="0.2">
      <c r="A205" s="4"/>
      <c r="B205" s="15"/>
      <c r="C205" s="16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30" customHeight="1" x14ac:dyDescent="0.2">
      <c r="A206" s="4"/>
      <c r="B206" s="15"/>
      <c r="C206" s="16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30" customHeight="1" x14ac:dyDescent="0.2">
      <c r="A207" s="4"/>
      <c r="B207" s="15"/>
      <c r="C207" s="16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30" customHeight="1" x14ac:dyDescent="0.2">
      <c r="A208" s="4"/>
      <c r="B208" s="15"/>
      <c r="C208" s="16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30" customHeight="1" x14ac:dyDescent="0.2">
      <c r="A209" s="4"/>
      <c r="B209" s="15"/>
      <c r="C209" s="16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30" customHeight="1" x14ac:dyDescent="0.2">
      <c r="A210" s="4"/>
      <c r="B210" s="15"/>
      <c r="C210" s="16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30" customHeight="1" x14ac:dyDescent="0.2">
      <c r="A211" s="4"/>
      <c r="B211" s="15"/>
      <c r="C211" s="16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30" customHeight="1" x14ac:dyDescent="0.2">
      <c r="A212" s="4"/>
      <c r="B212" s="15"/>
      <c r="C212" s="16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30" customHeight="1" x14ac:dyDescent="0.2">
      <c r="A213" s="4"/>
      <c r="B213" s="15"/>
      <c r="C213" s="16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30" customHeight="1" x14ac:dyDescent="0.2">
      <c r="A214" s="4"/>
      <c r="B214" s="15"/>
      <c r="C214" s="16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30" customHeight="1" x14ac:dyDescent="0.2">
      <c r="A215" s="4"/>
      <c r="B215" s="15"/>
      <c r="C215" s="16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30" customHeight="1" x14ac:dyDescent="0.2">
      <c r="A216" s="4"/>
      <c r="B216" s="15"/>
      <c r="C216" s="16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30" customHeight="1" x14ac:dyDescent="0.2">
      <c r="A217" s="4"/>
      <c r="B217" s="15"/>
      <c r="C217" s="16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30" customHeight="1" x14ac:dyDescent="0.2">
      <c r="A218" s="4"/>
      <c r="B218" s="15"/>
      <c r="C218" s="16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30" customHeight="1" x14ac:dyDescent="0.2">
      <c r="A219" s="4"/>
      <c r="B219" s="15"/>
      <c r="C219" s="16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30" customHeight="1" x14ac:dyDescent="0.2">
      <c r="A220" s="4"/>
      <c r="B220" s="15"/>
      <c r="C220" s="16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30" customHeight="1" x14ac:dyDescent="0.2">
      <c r="A221" s="4"/>
      <c r="B221" s="15"/>
      <c r="C221" s="16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30" customHeight="1" x14ac:dyDescent="0.2">
      <c r="A222" s="4"/>
      <c r="B222" s="15"/>
      <c r="C222" s="16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30" customHeight="1" x14ac:dyDescent="0.2">
      <c r="A223" s="4"/>
      <c r="B223" s="15"/>
      <c r="C223" s="16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30" customHeight="1" x14ac:dyDescent="0.2">
      <c r="A224" s="4"/>
      <c r="B224" s="15"/>
      <c r="C224" s="16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30" customHeight="1" x14ac:dyDescent="0.2">
      <c r="A225" s="4"/>
      <c r="B225" s="15"/>
      <c r="C225" s="16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30" customHeight="1" x14ac:dyDescent="0.2">
      <c r="A226" s="4"/>
      <c r="B226" s="15"/>
      <c r="C226" s="16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30" customHeight="1" x14ac:dyDescent="0.2">
      <c r="A227" s="4"/>
      <c r="B227" s="15"/>
      <c r="C227" s="16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30" customHeight="1" x14ac:dyDescent="0.2">
      <c r="A228" s="4"/>
      <c r="B228" s="15"/>
      <c r="C228" s="16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30" customHeight="1" x14ac:dyDescent="0.2">
      <c r="A229" s="4"/>
      <c r="B229" s="15"/>
      <c r="C229" s="16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30" customHeight="1" x14ac:dyDescent="0.2">
      <c r="A230" s="4"/>
      <c r="B230" s="15"/>
      <c r="C230" s="16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.75" customHeight="1" x14ac:dyDescent="0.2"/>
    <row r="232" spans="1:22" ht="15.75" customHeight="1" x14ac:dyDescent="0.2"/>
    <row r="233" spans="1:22" ht="15.75" customHeight="1" x14ac:dyDescent="0.2"/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/>
  <pageMargins left="0.4" right="0.4" top="0.4" bottom="0.4" header="0" footer="0"/>
  <pageSetup fitToHeight="0" orientation="portrait"/>
  <headerFooter>
    <oddFooter>&amp;CPage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RABkolam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STRUDEL SEMERU</cp:lastModifiedBy>
  <dcterms:modified xsi:type="dcterms:W3CDTF">2022-10-04T02:43:28Z</dcterms:modified>
</cp:coreProperties>
</file>