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120D3362-965C-44F5-872C-925EC0B5C58A}" xr6:coauthVersionLast="47" xr6:coauthVersionMax="47" xr10:uidLastSave="{00000000-0000-0000-0000-000000000000}"/>
  <bookViews>
    <workbookView xWindow="2130" yWindow="4725" windowWidth="21600" windowHeight="1183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A24" i="1"/>
  <c r="B26" i="1" s="1"/>
  <c r="E19" i="1"/>
  <c r="E20" i="1"/>
  <c r="E21" i="1"/>
  <c r="E22" i="1"/>
  <c r="E23" i="1"/>
  <c r="E18" i="1"/>
  <c r="C19" i="1"/>
  <c r="D19" i="1" s="1"/>
  <c r="C20" i="1"/>
  <c r="D20" i="1" s="1"/>
  <c r="C21" i="1"/>
  <c r="D21" i="1" s="1"/>
  <c r="C22" i="1"/>
  <c r="D22" i="1" s="1"/>
  <c r="C23" i="1"/>
  <c r="D23" i="1" s="1"/>
  <c r="C18" i="1"/>
  <c r="D18" i="1" s="1"/>
  <c r="B11" i="1"/>
  <c r="B13" i="1" s="1"/>
  <c r="B8" i="1"/>
  <c r="A8" i="1"/>
  <c r="B10" i="1" s="1"/>
  <c r="D4" i="1"/>
  <c r="D5" i="1"/>
  <c r="D6" i="1"/>
  <c r="D7" i="1"/>
  <c r="D3" i="1"/>
  <c r="D8" i="1" s="1"/>
  <c r="C4" i="1"/>
  <c r="C5" i="1"/>
  <c r="C6" i="1"/>
  <c r="C7" i="1"/>
  <c r="C3" i="1"/>
  <c r="C8" i="1" s="1"/>
  <c r="B12" i="1" s="1"/>
  <c r="D24" i="1" l="1"/>
  <c r="E24" i="1"/>
  <c r="E4" i="1"/>
  <c r="F4" i="1" s="1"/>
  <c r="G4" i="1" s="1"/>
  <c r="E5" i="1"/>
  <c r="F5" i="1" s="1"/>
  <c r="G5" i="1" s="1"/>
  <c r="E3" i="1"/>
  <c r="F3" i="1" s="1"/>
  <c r="G3" i="1" s="1"/>
  <c r="E6" i="1"/>
  <c r="F6" i="1" s="1"/>
  <c r="E7" i="1"/>
  <c r="C24" i="1"/>
  <c r="B27" i="1" s="1"/>
  <c r="B24" i="2"/>
  <c r="A24" i="2"/>
  <c r="B26" i="2" s="1"/>
  <c r="E23" i="2"/>
  <c r="C23" i="2"/>
  <c r="D23" i="2" s="1"/>
  <c r="E22" i="2"/>
  <c r="C22" i="2"/>
  <c r="D22" i="2" s="1"/>
  <c r="E21" i="2"/>
  <c r="C21" i="2"/>
  <c r="D21" i="2" s="1"/>
  <c r="E20" i="2"/>
  <c r="C20" i="2"/>
  <c r="D20" i="2" s="1"/>
  <c r="E19" i="2"/>
  <c r="C19" i="2"/>
  <c r="D19" i="2" s="1"/>
  <c r="E18" i="2"/>
  <c r="C18" i="2"/>
  <c r="D18" i="2" s="1"/>
  <c r="B8" i="2"/>
  <c r="B11" i="2" s="1"/>
  <c r="A8" i="2"/>
  <c r="B10" i="2" s="1"/>
  <c r="D7" i="2"/>
  <c r="C7" i="2"/>
  <c r="D6" i="2"/>
  <c r="C6" i="2"/>
  <c r="D5" i="2"/>
  <c r="C5" i="2"/>
  <c r="D4" i="2"/>
  <c r="C4" i="2"/>
  <c r="D3" i="2"/>
  <c r="C3" i="2"/>
  <c r="C8" i="2" l="1"/>
  <c r="B28" i="1"/>
  <c r="B29" i="1" s="1"/>
  <c r="B30" i="1" s="1"/>
  <c r="E8" i="1"/>
  <c r="F7" i="1"/>
  <c r="G7" i="1" s="1"/>
  <c r="E24" i="2"/>
  <c r="D8" i="2"/>
  <c r="F8" i="1"/>
  <c r="G6" i="1"/>
  <c r="D24" i="2"/>
  <c r="B12" i="2"/>
  <c r="B13" i="2" s="1"/>
  <c r="C24" i="2"/>
  <c r="B27" i="2" s="1"/>
  <c r="G8" i="1" l="1"/>
  <c r="B14" i="1" s="1"/>
  <c r="F22" i="1"/>
  <c r="G22" i="1" s="1"/>
  <c r="H22" i="1" s="1"/>
  <c r="F18" i="1"/>
  <c r="F19" i="1"/>
  <c r="G19" i="1" s="1"/>
  <c r="H19" i="1" s="1"/>
  <c r="F23" i="1"/>
  <c r="G23" i="1" s="1"/>
  <c r="H23" i="1" s="1"/>
  <c r="F20" i="1"/>
  <c r="G20" i="1" s="1"/>
  <c r="H20" i="1" s="1"/>
  <c r="F21" i="1"/>
  <c r="G21" i="1" s="1"/>
  <c r="H21" i="1" s="1"/>
  <c r="E7" i="2"/>
  <c r="F7" i="2" s="1"/>
  <c r="G7" i="2" s="1"/>
  <c r="E3" i="2"/>
  <c r="E6" i="2"/>
  <c r="F6" i="2" s="1"/>
  <c r="G6" i="2" s="1"/>
  <c r="E5" i="2"/>
  <c r="F5" i="2" s="1"/>
  <c r="G5" i="2" s="1"/>
  <c r="E4" i="2"/>
  <c r="F4" i="2" s="1"/>
  <c r="G4" i="2" s="1"/>
  <c r="B28" i="2"/>
  <c r="B29" i="2" s="1"/>
  <c r="B30" i="2" s="1"/>
  <c r="F24" i="1" l="1"/>
  <c r="G18" i="1"/>
  <c r="F23" i="2"/>
  <c r="G23" i="2" s="1"/>
  <c r="H23" i="2" s="1"/>
  <c r="F21" i="2"/>
  <c r="G21" i="2" s="1"/>
  <c r="H21" i="2" s="1"/>
  <c r="F19" i="2"/>
  <c r="G19" i="2" s="1"/>
  <c r="H19" i="2" s="1"/>
  <c r="F20" i="2"/>
  <c r="G20" i="2" s="1"/>
  <c r="H20" i="2" s="1"/>
  <c r="F22" i="2"/>
  <c r="G22" i="2" s="1"/>
  <c r="H22" i="2" s="1"/>
  <c r="F18" i="2"/>
  <c r="E8" i="2"/>
  <c r="F3" i="2"/>
  <c r="G24" i="1" l="1"/>
  <c r="H18" i="1"/>
  <c r="H24" i="1" s="1"/>
  <c r="B31" i="1" s="1"/>
  <c r="F8" i="2"/>
  <c r="G3" i="2"/>
  <c r="G8" i="2" s="1"/>
  <c r="B14" i="2" s="1"/>
  <c r="F24" i="2"/>
  <c r="G18" i="2"/>
  <c r="H18" i="2" l="1"/>
  <c r="H24" i="2" s="1"/>
  <c r="B31" i="2" s="1"/>
  <c r="G24" i="2"/>
</calcChain>
</file>

<file path=xl/sharedStrings.xml><?xml version="1.0" encoding="utf-8"?>
<sst xmlns="http://schemas.openxmlformats.org/spreadsheetml/2006/main" count="44" uniqueCount="15">
  <si>
    <t>Linear Regression</t>
  </si>
  <si>
    <t>x bar=</t>
  </si>
  <si>
    <t>b=</t>
  </si>
  <si>
    <t>a=</t>
  </si>
  <si>
    <t>y bar=</t>
  </si>
  <si>
    <t>f(x)</t>
  </si>
  <si>
    <t>y - f(x)</t>
  </si>
  <si>
    <t>[y - f(x)]^2</t>
  </si>
  <si>
    <t>SD=</t>
  </si>
  <si>
    <t>Exponential Regression</t>
  </si>
  <si>
    <t>z=ln(y)</t>
  </si>
  <si>
    <t>xz</t>
  </si>
  <si>
    <t>x^2</t>
  </si>
  <si>
    <t>z bar=</t>
  </si>
  <si>
    <t>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</si>
</sst>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i/>
      <sz val="14"/>
      <color theme="1"/>
      <name val="Arial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4" fontId="0" fillId="0" borderId="0" xfId="0" applyNumberFormat="1"/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3" fillId="0" borderId="5" xfId="0" applyNumberFormat="1" applyFont="1" applyBorder="1" applyAlignment="1">
      <alignment horizontal="center" vertical="center" wrapText="1"/>
    </xf>
    <xf numFmtId="0" fontId="1" fillId="0" borderId="0" xfId="0" applyFont="1"/>
    <xf numFmtId="0" fontId="2" fillId="0" borderId="6" xfId="0" applyFont="1" applyBorder="1" applyAlignment="1">
      <alignment vertical="top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4" fillId="0" borderId="5" xfId="0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Exponential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Sheet1!$A$18:$A$23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45</c:v>
                </c:pt>
                <c:pt idx="5">
                  <c:v>60</c:v>
                </c:pt>
              </c:numCache>
            </c:numRef>
          </c:xVal>
          <c:yVal>
            <c:numRef>
              <c:f>Sheet1!$B$18:$B$23</c:f>
              <c:numCache>
                <c:formatCode>General</c:formatCode>
                <c:ptCount val="6"/>
                <c:pt idx="0">
                  <c:v>98</c:v>
                </c:pt>
                <c:pt idx="1">
                  <c:v>81</c:v>
                </c:pt>
                <c:pt idx="2">
                  <c:v>67</c:v>
                </c:pt>
                <c:pt idx="3">
                  <c:v>52</c:v>
                </c:pt>
                <c:pt idx="4">
                  <c:v>40</c:v>
                </c:pt>
                <c:pt idx="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E-4913-AA37-D4876747F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255295"/>
        <c:axId val="554255711"/>
      </c:scatterChart>
      <c:valAx>
        <c:axId val="55425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255711"/>
        <c:crosses val="autoZero"/>
        <c:crossBetween val="midCat"/>
      </c:valAx>
      <c:valAx>
        <c:axId val="55425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25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104775</xdr:colOff>
      <xdr:row>1</xdr:row>
      <xdr:rowOff>228600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"/>
          <a:ext cx="1047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</xdr:row>
      <xdr:rowOff>0</xdr:rowOff>
    </xdr:from>
    <xdr:to>
      <xdr:col>1</xdr:col>
      <xdr:colOff>104775</xdr:colOff>
      <xdr:row>1</xdr:row>
      <xdr:rowOff>228600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025"/>
          <a:ext cx="1047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</xdr:row>
      <xdr:rowOff>0</xdr:rowOff>
    </xdr:from>
    <xdr:to>
      <xdr:col>2</xdr:col>
      <xdr:colOff>200025</xdr:colOff>
      <xdr:row>1</xdr:row>
      <xdr:rowOff>228600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0025"/>
          <a:ext cx="20002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180975</xdr:colOff>
      <xdr:row>1</xdr:row>
      <xdr:rowOff>228600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0025"/>
          <a:ext cx="1809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16</xdr:row>
      <xdr:rowOff>0</xdr:rowOff>
    </xdr:from>
    <xdr:to>
      <xdr:col>0</xdr:col>
      <xdr:colOff>104775</xdr:colOff>
      <xdr:row>16</xdr:row>
      <xdr:rowOff>228600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09950"/>
          <a:ext cx="1047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1</xdr:col>
      <xdr:colOff>104775</xdr:colOff>
      <xdr:row>16</xdr:row>
      <xdr:rowOff>228600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09950"/>
          <a:ext cx="1047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1365</xdr:colOff>
      <xdr:row>25</xdr:row>
      <xdr:rowOff>0</xdr:rowOff>
    </xdr:from>
    <xdr:to>
      <xdr:col>8</xdr:col>
      <xdr:colOff>1365</xdr:colOff>
      <xdr:row>39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46154F5-A634-43D3-AF90-FB14CEE8C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104775</xdr:colOff>
      <xdr:row>1</xdr:row>
      <xdr:rowOff>228600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"/>
          <a:ext cx="1047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</xdr:row>
      <xdr:rowOff>0</xdr:rowOff>
    </xdr:from>
    <xdr:to>
      <xdr:col>1</xdr:col>
      <xdr:colOff>104775</xdr:colOff>
      <xdr:row>1</xdr:row>
      <xdr:rowOff>228600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025"/>
          <a:ext cx="1047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</xdr:row>
      <xdr:rowOff>0</xdr:rowOff>
    </xdr:from>
    <xdr:to>
      <xdr:col>2</xdr:col>
      <xdr:colOff>200025</xdr:colOff>
      <xdr:row>1</xdr:row>
      <xdr:rowOff>228600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0025"/>
          <a:ext cx="20002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180975</xdr:colOff>
      <xdr:row>1</xdr:row>
      <xdr:rowOff>228600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0025"/>
          <a:ext cx="1809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16</xdr:row>
      <xdr:rowOff>0</xdr:rowOff>
    </xdr:from>
    <xdr:to>
      <xdr:col>0</xdr:col>
      <xdr:colOff>104775</xdr:colOff>
      <xdr:row>16</xdr:row>
      <xdr:rowOff>228600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09950"/>
          <a:ext cx="1047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1</xdr:col>
      <xdr:colOff>104775</xdr:colOff>
      <xdr:row>16</xdr:row>
      <xdr:rowOff>228600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09950"/>
          <a:ext cx="1047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topLeftCell="A21" zoomScaleNormal="100" workbookViewId="0">
      <selection activeCell="L30" sqref="L30"/>
    </sheetView>
  </sheetViews>
  <sheetFormatPr defaultRowHeight="15" x14ac:dyDescent="0.25"/>
  <cols>
    <col min="5" max="5" width="12.28515625" bestFit="1" customWidth="1"/>
    <col min="6" max="6" width="10.7109375" bestFit="1" customWidth="1"/>
    <col min="7" max="7" width="14.140625" customWidth="1"/>
    <col min="8" max="8" width="12.85546875" customWidth="1"/>
  </cols>
  <sheetData>
    <row r="1" spans="1:7" ht="15.75" thickBot="1" x14ac:dyDescent="0.3">
      <c r="A1" s="15" t="s">
        <v>0</v>
      </c>
    </row>
    <row r="2" spans="1:7" ht="18.75" thickBot="1" x14ac:dyDescent="0.3">
      <c r="A2" s="4"/>
      <c r="B2" s="5"/>
      <c r="C2" s="5"/>
      <c r="D2" s="9"/>
      <c r="E2" s="12" t="s">
        <v>5</v>
      </c>
      <c r="F2" s="12" t="s">
        <v>6</v>
      </c>
      <c r="G2" s="12" t="s">
        <v>7</v>
      </c>
    </row>
    <row r="3" spans="1:7" ht="18.75" thickBot="1" x14ac:dyDescent="0.3">
      <c r="A3" s="2">
        <v>0</v>
      </c>
      <c r="B3" s="3">
        <v>2.9</v>
      </c>
      <c r="C3" s="3">
        <f>A3*B3</f>
        <v>0</v>
      </c>
      <c r="D3" s="10">
        <f>A3^2</f>
        <v>0</v>
      </c>
      <c r="E3" s="13">
        <f>$B$13+$B$12*A3</f>
        <v>2.926724137931036</v>
      </c>
      <c r="F3" s="13">
        <f>B3-E3</f>
        <v>-2.6724137931036118E-2</v>
      </c>
      <c r="G3" s="13">
        <f>F3^2</f>
        <v>7.1417954815704342E-4</v>
      </c>
    </row>
    <row r="4" spans="1:7" ht="18.75" thickBot="1" x14ac:dyDescent="0.3">
      <c r="A4" s="2">
        <v>1</v>
      </c>
      <c r="B4" s="3">
        <v>3.7</v>
      </c>
      <c r="C4" s="3">
        <f t="shared" ref="C4:C7" si="0">A4*B4</f>
        <v>3.7</v>
      </c>
      <c r="D4" s="10">
        <f t="shared" ref="D4:D7" si="1">A4^2</f>
        <v>1</v>
      </c>
      <c r="E4" s="13">
        <f>$B$13+$B$12*A4</f>
        <v>3.5698275862068973</v>
      </c>
      <c r="F4" s="13">
        <f t="shared" ref="F4:F7" si="2">B4-E4</f>
        <v>0.13017241379310285</v>
      </c>
      <c r="G4" s="13">
        <f t="shared" ref="G4:G7" si="3">F4^2</f>
        <v>1.6944857312722793E-2</v>
      </c>
    </row>
    <row r="5" spans="1:7" ht="18.75" thickBot="1" x14ac:dyDescent="0.3">
      <c r="A5" s="2">
        <v>2</v>
      </c>
      <c r="B5" s="3">
        <v>4.0999999999999996</v>
      </c>
      <c r="C5" s="3">
        <f t="shared" si="0"/>
        <v>8.1999999999999993</v>
      </c>
      <c r="D5" s="10">
        <f t="shared" si="1"/>
        <v>4</v>
      </c>
      <c r="E5" s="13">
        <f>$B$13+$B$12*A5</f>
        <v>4.2129310344827591</v>
      </c>
      <c r="F5" s="13">
        <f t="shared" si="2"/>
        <v>-0.11293103448275943</v>
      </c>
      <c r="G5" s="13">
        <f t="shared" si="3"/>
        <v>1.2753418549346199E-2</v>
      </c>
    </row>
    <row r="6" spans="1:7" ht="18.75" thickBot="1" x14ac:dyDescent="0.3">
      <c r="A6" s="2">
        <v>2.5</v>
      </c>
      <c r="B6" s="3">
        <v>4.4000000000000004</v>
      </c>
      <c r="C6" s="3">
        <f t="shared" si="0"/>
        <v>11</v>
      </c>
      <c r="D6" s="10">
        <f t="shared" si="1"/>
        <v>6.25</v>
      </c>
      <c r="E6" s="13">
        <f t="shared" ref="E6:E7" si="4">$B$13+$B$12*A6</f>
        <v>4.5344827586206895</v>
      </c>
      <c r="F6" s="13">
        <f t="shared" si="2"/>
        <v>-0.13448275862068915</v>
      </c>
      <c r="G6" s="13">
        <f t="shared" si="3"/>
        <v>1.808561236623054E-2</v>
      </c>
    </row>
    <row r="7" spans="1:7" ht="18.75" thickBot="1" x14ac:dyDescent="0.3">
      <c r="A7" s="2">
        <v>3</v>
      </c>
      <c r="B7" s="3">
        <v>5</v>
      </c>
      <c r="C7" s="3">
        <f t="shared" si="0"/>
        <v>15</v>
      </c>
      <c r="D7" s="10">
        <f t="shared" si="1"/>
        <v>9</v>
      </c>
      <c r="E7" s="13">
        <f t="shared" si="4"/>
        <v>4.8560344827586199</v>
      </c>
      <c r="F7" s="13">
        <f t="shared" si="2"/>
        <v>0.14396551724138007</v>
      </c>
      <c r="G7" s="13">
        <f t="shared" si="3"/>
        <v>2.0726070154578103E-2</v>
      </c>
    </row>
    <row r="8" spans="1:7" ht="19.5" thickBot="1" x14ac:dyDescent="0.3">
      <c r="A8" s="6">
        <f>SUM(A3:A7)</f>
        <v>8.5</v>
      </c>
      <c r="B8" s="6">
        <f t="shared" ref="B8:G8" si="5">SUM(B3:B7)</f>
        <v>20.100000000000001</v>
      </c>
      <c r="C8" s="6">
        <f t="shared" si="5"/>
        <v>37.9</v>
      </c>
      <c r="D8" s="6">
        <f t="shared" si="5"/>
        <v>20.25</v>
      </c>
      <c r="E8" s="6">
        <f t="shared" si="5"/>
        <v>20.100000000000001</v>
      </c>
      <c r="F8" s="6">
        <f t="shared" si="5"/>
        <v>-1.7763568394002505E-15</v>
      </c>
      <c r="G8" s="22">
        <f t="shared" si="5"/>
        <v>6.9224137931034671E-2</v>
      </c>
    </row>
    <row r="10" spans="1:7" x14ac:dyDescent="0.25">
      <c r="A10" t="s">
        <v>1</v>
      </c>
      <c r="B10">
        <f>A8/5</f>
        <v>1.7</v>
      </c>
    </row>
    <row r="11" spans="1:7" x14ac:dyDescent="0.25">
      <c r="A11" t="s">
        <v>4</v>
      </c>
      <c r="B11">
        <f>B8/5</f>
        <v>4.0200000000000005</v>
      </c>
    </row>
    <row r="12" spans="1:7" x14ac:dyDescent="0.25">
      <c r="A12" t="s">
        <v>2</v>
      </c>
      <c r="B12">
        <f>(C8-B10*B8)/(D8-5*B10^2)</f>
        <v>0.64310344827586141</v>
      </c>
    </row>
    <row r="13" spans="1:7" x14ac:dyDescent="0.25">
      <c r="A13" t="s">
        <v>3</v>
      </c>
      <c r="B13" s="8">
        <f>B11-B12*B10</f>
        <v>2.926724137931036</v>
      </c>
    </row>
    <row r="14" spans="1:7" x14ac:dyDescent="0.25">
      <c r="A14" t="s">
        <v>8</v>
      </c>
      <c r="B14">
        <f>SQRT(G8/3)</f>
        <v>0.15190362946183419</v>
      </c>
    </row>
    <row r="16" spans="1:7" ht="15.75" thickBot="1" x14ac:dyDescent="0.3">
      <c r="A16" s="15" t="s">
        <v>9</v>
      </c>
    </row>
    <row r="17" spans="1:8" ht="18.75" thickBot="1" x14ac:dyDescent="0.3">
      <c r="A17" s="1"/>
      <c r="B17" s="16"/>
      <c r="C17" s="12" t="s">
        <v>10</v>
      </c>
      <c r="D17" s="12" t="s">
        <v>11</v>
      </c>
      <c r="E17" s="12" t="s">
        <v>12</v>
      </c>
      <c r="F17" s="12" t="s">
        <v>5</v>
      </c>
      <c r="G17" s="12" t="s">
        <v>6</v>
      </c>
      <c r="H17" s="12" t="s">
        <v>7</v>
      </c>
    </row>
    <row r="18" spans="1:8" ht="18.75" thickBot="1" x14ac:dyDescent="0.3">
      <c r="A18" s="2">
        <v>1</v>
      </c>
      <c r="B18" s="10">
        <v>98</v>
      </c>
      <c r="C18" s="13">
        <f>LN(B18)</f>
        <v>4.5849674786705723</v>
      </c>
      <c r="D18" s="13">
        <f>A18*C18</f>
        <v>4.5849674786705723</v>
      </c>
      <c r="E18" s="13">
        <f>A18^2</f>
        <v>1</v>
      </c>
      <c r="F18" s="13">
        <f>$B$30*EXP($B$28*A18)</f>
        <v>97.554782782457451</v>
      </c>
      <c r="G18" s="13">
        <f>B18-F18</f>
        <v>0.44521721754254884</v>
      </c>
      <c r="H18" s="13">
        <f>G18^2</f>
        <v>0.19821837079632926</v>
      </c>
    </row>
    <row r="19" spans="1:8" ht="18.75" thickBot="1" x14ac:dyDescent="0.3">
      <c r="A19" s="2">
        <v>10</v>
      </c>
      <c r="B19" s="10">
        <v>81</v>
      </c>
      <c r="C19" s="13">
        <f t="shared" ref="C19:C23" si="6">LN(B19)</f>
        <v>4.3944491546724391</v>
      </c>
      <c r="D19" s="13">
        <f t="shared" ref="D19:D23" si="7">A19*C19</f>
        <v>43.944491546724393</v>
      </c>
      <c r="E19" s="13">
        <f t="shared" ref="E19:E23" si="8">A19^2</f>
        <v>100</v>
      </c>
      <c r="F19" s="13">
        <f t="shared" ref="F19:F23" si="9">$B$30*EXP($B$28*A19)</f>
        <v>81.407435016569337</v>
      </c>
      <c r="G19" s="13">
        <f t="shared" ref="G19:G23" si="10">B19-F19</f>
        <v>-0.40743501656933745</v>
      </c>
      <c r="H19" s="13">
        <f t="shared" ref="H19:H23" si="11">G19^2</f>
        <v>0.16600329272685629</v>
      </c>
    </row>
    <row r="20" spans="1:8" ht="18.75" thickBot="1" x14ac:dyDescent="0.3">
      <c r="A20" s="2">
        <v>20</v>
      </c>
      <c r="B20" s="10">
        <v>67</v>
      </c>
      <c r="C20" s="13">
        <f t="shared" si="6"/>
        <v>4.2046926193909657</v>
      </c>
      <c r="D20" s="13">
        <f t="shared" si="7"/>
        <v>84.093852387819311</v>
      </c>
      <c r="E20" s="13">
        <f t="shared" si="8"/>
        <v>400</v>
      </c>
      <c r="F20" s="13">
        <f t="shared" si="9"/>
        <v>66.580640026874704</v>
      </c>
      <c r="G20" s="13">
        <f t="shared" si="10"/>
        <v>0.41935997312529594</v>
      </c>
      <c r="H20" s="13">
        <f t="shared" si="11"/>
        <v>0.17586278705964892</v>
      </c>
    </row>
    <row r="21" spans="1:8" ht="18.75" thickBot="1" x14ac:dyDescent="0.3">
      <c r="A21" s="2">
        <v>32</v>
      </c>
      <c r="B21" s="10">
        <v>52</v>
      </c>
      <c r="C21" s="13">
        <f t="shared" si="6"/>
        <v>3.9512437185814275</v>
      </c>
      <c r="D21" s="13">
        <f t="shared" si="7"/>
        <v>126.43979899460568</v>
      </c>
      <c r="E21" s="13">
        <f t="shared" si="8"/>
        <v>1024</v>
      </c>
      <c r="F21" s="13">
        <f t="shared" si="9"/>
        <v>52.308063095429823</v>
      </c>
      <c r="G21" s="13">
        <f t="shared" si="10"/>
        <v>-0.30806309542982291</v>
      </c>
      <c r="H21" s="13">
        <f t="shared" si="11"/>
        <v>9.490287076580417E-2</v>
      </c>
    </row>
    <row r="22" spans="1:8" ht="18.75" thickBot="1" x14ac:dyDescent="0.3">
      <c r="A22" s="2">
        <v>45</v>
      </c>
      <c r="B22" s="10">
        <v>40</v>
      </c>
      <c r="C22" s="13">
        <f t="shared" si="6"/>
        <v>3.6888794541139363</v>
      </c>
      <c r="D22" s="13">
        <f t="shared" si="7"/>
        <v>165.99957543512713</v>
      </c>
      <c r="E22" s="13">
        <f t="shared" si="8"/>
        <v>2025</v>
      </c>
      <c r="F22" s="13">
        <f t="shared" si="9"/>
        <v>40.277054406478882</v>
      </c>
      <c r="G22" s="13">
        <f t="shared" si="10"/>
        <v>-0.27705440647888224</v>
      </c>
      <c r="H22" s="13">
        <f t="shared" si="11"/>
        <v>7.6759144149365702E-2</v>
      </c>
    </row>
    <row r="23" spans="1:8" ht="18" x14ac:dyDescent="0.25">
      <c r="A23" s="17">
        <v>60</v>
      </c>
      <c r="B23" s="18">
        <v>30</v>
      </c>
      <c r="C23" s="13">
        <f t="shared" si="6"/>
        <v>3.4011973816621555</v>
      </c>
      <c r="D23" s="13">
        <f t="shared" si="7"/>
        <v>204.07184289972932</v>
      </c>
      <c r="E23" s="13">
        <f t="shared" si="8"/>
        <v>3600</v>
      </c>
      <c r="F23" s="13">
        <f t="shared" si="9"/>
        <v>29.79089448346431</v>
      </c>
      <c r="G23" s="13">
        <f t="shared" si="10"/>
        <v>0.20910551653568987</v>
      </c>
      <c r="H23" s="13">
        <f t="shared" si="11"/>
        <v>4.3725117045657673E-2</v>
      </c>
    </row>
    <row r="24" spans="1:8" x14ac:dyDescent="0.25">
      <c r="A24" s="20">
        <f>SUM(A18:A23)</f>
        <v>168</v>
      </c>
      <c r="B24" s="20">
        <f t="shared" ref="B24:H24" si="12">SUM(B18:B23)</f>
        <v>368</v>
      </c>
      <c r="C24" s="20">
        <f t="shared" si="12"/>
        <v>24.225429807091494</v>
      </c>
      <c r="D24" s="20">
        <f t="shared" si="12"/>
        <v>629.13452874267637</v>
      </c>
      <c r="E24" s="20">
        <f t="shared" si="12"/>
        <v>7150</v>
      </c>
      <c r="F24" s="20">
        <f t="shared" si="12"/>
        <v>367.91886981127453</v>
      </c>
      <c r="G24" s="21">
        <f t="shared" si="12"/>
        <v>8.1130188725492047E-2</v>
      </c>
      <c r="H24" s="21">
        <f t="shared" si="12"/>
        <v>0.75547158254366187</v>
      </c>
    </row>
    <row r="26" spans="1:8" x14ac:dyDescent="0.25">
      <c r="A26" t="s">
        <v>1</v>
      </c>
      <c r="B26" s="8">
        <f>A24/6</f>
        <v>28</v>
      </c>
    </row>
    <row r="27" spans="1:8" x14ac:dyDescent="0.25">
      <c r="A27" t="s">
        <v>13</v>
      </c>
      <c r="B27" s="8">
        <f>C24/6</f>
        <v>4.037571634515249</v>
      </c>
    </row>
    <row r="28" spans="1:8" x14ac:dyDescent="0.25">
      <c r="A28" t="s">
        <v>2</v>
      </c>
      <c r="B28" s="8">
        <f>(D24-B26*C24)/(E24-6*B26^2)</f>
        <v>-2.0105276310664531E-2</v>
      </c>
    </row>
    <row r="29" spans="1:8" x14ac:dyDescent="0.25">
      <c r="A29" t="s">
        <v>14</v>
      </c>
      <c r="B29" s="8">
        <f>B27-B28*B26</f>
        <v>4.6005193712138563</v>
      </c>
    </row>
    <row r="30" spans="1:8" x14ac:dyDescent="0.25">
      <c r="A30" t="s">
        <v>3</v>
      </c>
      <c r="B30" s="8">
        <f>EXP(B29)</f>
        <v>99.535998351802533</v>
      </c>
    </row>
    <row r="31" spans="1:8" x14ac:dyDescent="0.25">
      <c r="A31" t="s">
        <v>8</v>
      </c>
      <c r="B31" s="8">
        <f>SQRT(H24/4)</f>
        <v>0.4345893413740326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1"/>
  <sheetViews>
    <sheetView zoomScale="140" zoomScaleNormal="140" workbookViewId="0"/>
  </sheetViews>
  <sheetFormatPr defaultRowHeight="15" x14ac:dyDescent="0.25"/>
  <cols>
    <col min="5" max="5" width="13" customWidth="1"/>
  </cols>
  <sheetData>
    <row r="1" spans="1:7" ht="15.75" thickBot="1" x14ac:dyDescent="0.3">
      <c r="A1" s="15" t="s">
        <v>0</v>
      </c>
    </row>
    <row r="2" spans="1:7" ht="18.75" thickBot="1" x14ac:dyDescent="0.3">
      <c r="A2" s="4"/>
      <c r="B2" s="5"/>
      <c r="C2" s="5"/>
      <c r="D2" s="9"/>
      <c r="E2" s="12" t="s">
        <v>5</v>
      </c>
      <c r="F2" s="12" t="s">
        <v>6</v>
      </c>
      <c r="G2" s="12" t="s">
        <v>7</v>
      </c>
    </row>
    <row r="3" spans="1:7" ht="18.75" thickBot="1" x14ac:dyDescent="0.3">
      <c r="A3" s="2">
        <v>0</v>
      </c>
      <c r="B3" s="3">
        <v>2.9</v>
      </c>
      <c r="C3" s="3">
        <f>A3*B3</f>
        <v>0</v>
      </c>
      <c r="D3" s="10">
        <f>A3^2</f>
        <v>0</v>
      </c>
      <c r="E3" s="13">
        <f>$B$13+$B$12*A3</f>
        <v>2.926724137931036</v>
      </c>
      <c r="F3" s="13">
        <f>B3-E3</f>
        <v>-2.6724137931036118E-2</v>
      </c>
      <c r="G3" s="13">
        <f>F3^2</f>
        <v>7.1417954815704342E-4</v>
      </c>
    </row>
    <row r="4" spans="1:7" ht="18.75" thickBot="1" x14ac:dyDescent="0.3">
      <c r="A4" s="2">
        <v>1</v>
      </c>
      <c r="B4" s="3">
        <v>3.7</v>
      </c>
      <c r="C4" s="3">
        <f t="shared" ref="C4:C7" si="0">A4*B4</f>
        <v>3.7</v>
      </c>
      <c r="D4" s="10">
        <f t="shared" ref="D4:D7" si="1">A4^2</f>
        <v>1</v>
      </c>
      <c r="E4" s="13">
        <f t="shared" ref="E4:E7" si="2">$B$13+$B$12*A4</f>
        <v>3.5698275862068973</v>
      </c>
      <c r="F4" s="13">
        <f t="shared" ref="F4:F7" si="3">B4-E4</f>
        <v>0.13017241379310285</v>
      </c>
      <c r="G4" s="13">
        <f t="shared" ref="G4:G7" si="4">F4^2</f>
        <v>1.6944857312722793E-2</v>
      </c>
    </row>
    <row r="5" spans="1:7" ht="18.75" thickBot="1" x14ac:dyDescent="0.3">
      <c r="A5" s="2">
        <v>2</v>
      </c>
      <c r="B5" s="3">
        <v>4.0999999999999996</v>
      </c>
      <c r="C5" s="3">
        <f t="shared" si="0"/>
        <v>8.1999999999999993</v>
      </c>
      <c r="D5" s="10">
        <f t="shared" si="1"/>
        <v>4</v>
      </c>
      <c r="E5" s="13">
        <f t="shared" si="2"/>
        <v>4.2129310344827591</v>
      </c>
      <c r="F5" s="13">
        <f t="shared" si="3"/>
        <v>-0.11293103448275943</v>
      </c>
      <c r="G5" s="13">
        <f t="shared" si="4"/>
        <v>1.2753418549346199E-2</v>
      </c>
    </row>
    <row r="6" spans="1:7" ht="18.75" thickBot="1" x14ac:dyDescent="0.3">
      <c r="A6" s="2">
        <v>2.5</v>
      </c>
      <c r="B6" s="3">
        <v>4.4000000000000004</v>
      </c>
      <c r="C6" s="3">
        <f t="shared" si="0"/>
        <v>11</v>
      </c>
      <c r="D6" s="10">
        <f t="shared" si="1"/>
        <v>6.25</v>
      </c>
      <c r="E6" s="13">
        <f t="shared" si="2"/>
        <v>4.5344827586206895</v>
      </c>
      <c r="F6" s="13">
        <f t="shared" si="3"/>
        <v>-0.13448275862068915</v>
      </c>
      <c r="G6" s="13">
        <f t="shared" si="4"/>
        <v>1.808561236623054E-2</v>
      </c>
    </row>
    <row r="7" spans="1:7" ht="18.75" thickBot="1" x14ac:dyDescent="0.3">
      <c r="A7" s="2">
        <v>3</v>
      </c>
      <c r="B7" s="3">
        <v>5</v>
      </c>
      <c r="C7" s="3">
        <f t="shared" si="0"/>
        <v>15</v>
      </c>
      <c r="D7" s="10">
        <f t="shared" si="1"/>
        <v>9</v>
      </c>
      <c r="E7" s="13">
        <f t="shared" si="2"/>
        <v>4.8560344827586199</v>
      </c>
      <c r="F7" s="13">
        <f t="shared" si="3"/>
        <v>0.14396551724138007</v>
      </c>
      <c r="G7" s="13">
        <f t="shared" si="4"/>
        <v>2.0726070154578103E-2</v>
      </c>
    </row>
    <row r="8" spans="1:7" ht="19.5" thickBot="1" x14ac:dyDescent="0.3">
      <c r="A8" s="6">
        <f>SUM(A3:A7)</f>
        <v>8.5</v>
      </c>
      <c r="B8" s="7">
        <f>SUM(B3:B7)</f>
        <v>20.100000000000001</v>
      </c>
      <c r="C8" s="7">
        <f t="shared" ref="C8:G8" si="5">SUM(C3:C7)</f>
        <v>37.9</v>
      </c>
      <c r="D8" s="11">
        <f t="shared" si="5"/>
        <v>20.25</v>
      </c>
      <c r="E8" s="14">
        <f t="shared" si="5"/>
        <v>20.100000000000001</v>
      </c>
      <c r="F8" s="14">
        <f t="shared" si="5"/>
        <v>-1.7763568394002505E-15</v>
      </c>
      <c r="G8" s="14">
        <f t="shared" si="5"/>
        <v>6.9224137931034671E-2</v>
      </c>
    </row>
    <row r="10" spans="1:7" x14ac:dyDescent="0.25">
      <c r="A10" t="s">
        <v>1</v>
      </c>
      <c r="B10">
        <f>A8/5</f>
        <v>1.7</v>
      </c>
    </row>
    <row r="11" spans="1:7" x14ac:dyDescent="0.25">
      <c r="A11" t="s">
        <v>4</v>
      </c>
      <c r="B11">
        <f>B8/5</f>
        <v>4.0200000000000005</v>
      </c>
    </row>
    <row r="12" spans="1:7" x14ac:dyDescent="0.25">
      <c r="A12" t="s">
        <v>2</v>
      </c>
      <c r="B12">
        <f>(C8-B10*B8)/(D8-5*B10^2)</f>
        <v>0.64310344827586141</v>
      </c>
    </row>
    <row r="13" spans="1:7" x14ac:dyDescent="0.25">
      <c r="A13" t="s">
        <v>3</v>
      </c>
      <c r="B13" s="8">
        <f>B11-B12*B10</f>
        <v>2.926724137931036</v>
      </c>
    </row>
    <row r="14" spans="1:7" x14ac:dyDescent="0.25">
      <c r="A14" t="s">
        <v>8</v>
      </c>
      <c r="B14">
        <f>SQRT(G8/3)</f>
        <v>0.15190362946183419</v>
      </c>
    </row>
    <row r="16" spans="1:7" ht="15.75" thickBot="1" x14ac:dyDescent="0.3">
      <c r="A16" s="15" t="s">
        <v>9</v>
      </c>
    </row>
    <row r="17" spans="1:8" ht="18.75" thickBot="1" x14ac:dyDescent="0.3">
      <c r="A17" s="1"/>
      <c r="B17" s="16"/>
      <c r="C17" s="12" t="s">
        <v>10</v>
      </c>
      <c r="D17" s="12" t="s">
        <v>11</v>
      </c>
      <c r="E17" s="12" t="s">
        <v>12</v>
      </c>
      <c r="F17" s="12" t="s">
        <v>5</v>
      </c>
      <c r="G17" s="12" t="s">
        <v>6</v>
      </c>
      <c r="H17" s="12" t="s">
        <v>7</v>
      </c>
    </row>
    <row r="18" spans="1:8" ht="18.75" thickBot="1" x14ac:dyDescent="0.3">
      <c r="A18" s="2">
        <v>1.2</v>
      </c>
      <c r="B18" s="10">
        <v>7.5</v>
      </c>
      <c r="C18" s="13">
        <f>LN(B18)</f>
        <v>2.0149030205422647</v>
      </c>
      <c r="D18" s="13">
        <f>A18*C18</f>
        <v>2.4178836246507176</v>
      </c>
      <c r="E18" s="13">
        <f>A18^2</f>
        <v>1.44</v>
      </c>
      <c r="F18" s="13">
        <f>$B$30*EXP($B$28*A18)</f>
        <v>7.2135779780600444</v>
      </c>
      <c r="G18" s="13">
        <f>B18-F18</f>
        <v>0.28642202193995558</v>
      </c>
      <c r="H18" s="13">
        <f>G18^2</f>
        <v>8.2037574652172401E-2</v>
      </c>
    </row>
    <row r="19" spans="1:8" ht="18.75" thickBot="1" x14ac:dyDescent="0.3">
      <c r="A19" s="2">
        <v>2.8</v>
      </c>
      <c r="B19" s="10">
        <v>16.100000000000001</v>
      </c>
      <c r="C19" s="13">
        <f t="shared" ref="C19:C22" si="6">LN(B19)</f>
        <v>2.7788192719904172</v>
      </c>
      <c r="D19" s="13">
        <f t="shared" ref="D19:D23" si="7">A19*C19</f>
        <v>7.7806939615731681</v>
      </c>
      <c r="E19" s="13">
        <f t="shared" ref="E19:E22" si="8">A19^2</f>
        <v>7.839999999999999</v>
      </c>
      <c r="F19" s="13">
        <f t="shared" ref="F19:F23" si="9">$B$30*EXP($B$28*A19)</f>
        <v>17.021870130490903</v>
      </c>
      <c r="G19" s="13">
        <f t="shared" ref="G19:G22" si="10">B19-F19</f>
        <v>-0.92187013049090183</v>
      </c>
      <c r="H19" s="13">
        <f t="shared" ref="H19:H23" si="11">G19^2</f>
        <v>0.84984453749131239</v>
      </c>
    </row>
    <row r="20" spans="1:8" ht="18.75" thickBot="1" x14ac:dyDescent="0.3">
      <c r="A20" s="2">
        <v>4.3</v>
      </c>
      <c r="B20" s="10">
        <v>38.9</v>
      </c>
      <c r="C20" s="13">
        <f t="shared" si="6"/>
        <v>3.6609942506244004</v>
      </c>
      <c r="D20" s="13">
        <f t="shared" si="7"/>
        <v>15.742275277684922</v>
      </c>
      <c r="E20" s="13">
        <f t="shared" si="8"/>
        <v>18.489999999999998</v>
      </c>
      <c r="F20" s="13">
        <f t="shared" si="9"/>
        <v>38.068019291448145</v>
      </c>
      <c r="G20" s="13">
        <f t="shared" si="10"/>
        <v>0.83198070855185335</v>
      </c>
      <c r="H20" s="13">
        <f t="shared" si="11"/>
        <v>0.69219189940244397</v>
      </c>
    </row>
    <row r="21" spans="1:8" ht="18.75" thickBot="1" x14ac:dyDescent="0.3">
      <c r="A21" s="2">
        <v>5.4</v>
      </c>
      <c r="B21" s="10">
        <v>67</v>
      </c>
      <c r="C21" s="13">
        <f t="shared" si="6"/>
        <v>4.2046926193909657</v>
      </c>
      <c r="D21" s="13">
        <f t="shared" si="7"/>
        <v>22.705340144711215</v>
      </c>
      <c r="E21" s="13">
        <f t="shared" si="8"/>
        <v>29.160000000000004</v>
      </c>
      <c r="F21" s="13">
        <f t="shared" si="9"/>
        <v>68.690891561814055</v>
      </c>
      <c r="G21" s="13">
        <f t="shared" si="10"/>
        <v>-1.6908915618140554</v>
      </c>
      <c r="H21" s="13">
        <f t="shared" si="11"/>
        <v>2.8591142738139754</v>
      </c>
    </row>
    <row r="22" spans="1:8" ht="18.75" thickBot="1" x14ac:dyDescent="0.3">
      <c r="A22" s="2">
        <v>6.8</v>
      </c>
      <c r="B22" s="10">
        <v>146.6</v>
      </c>
      <c r="C22" s="13">
        <f t="shared" si="6"/>
        <v>4.9877077894525508</v>
      </c>
      <c r="D22" s="13">
        <f t="shared" si="7"/>
        <v>33.916412968277342</v>
      </c>
      <c r="E22" s="13">
        <f t="shared" si="8"/>
        <v>46.239999999999995</v>
      </c>
      <c r="F22" s="13">
        <f t="shared" si="9"/>
        <v>145.59572635878905</v>
      </c>
      <c r="G22" s="13">
        <f t="shared" si="10"/>
        <v>1.0042736412109434</v>
      </c>
      <c r="H22" s="13">
        <f t="shared" si="11"/>
        <v>1.0085655464310868</v>
      </c>
    </row>
    <row r="23" spans="1:8" ht="18" x14ac:dyDescent="0.25">
      <c r="A23" s="17">
        <v>7.9</v>
      </c>
      <c r="B23" s="18">
        <v>266.2</v>
      </c>
      <c r="C23" s="19">
        <f>LN(B23)</f>
        <v>5.5842479059610115</v>
      </c>
      <c r="D23" s="13">
        <f t="shared" si="7"/>
        <v>44.115558457091993</v>
      </c>
      <c r="E23" s="13">
        <f>A23^2</f>
        <v>62.410000000000004</v>
      </c>
      <c r="F23" s="13">
        <f t="shared" si="9"/>
        <v>262.7165909160355</v>
      </c>
      <c r="G23" s="13">
        <f>B23-F23</f>
        <v>3.4834090839644887</v>
      </c>
      <c r="H23" s="13">
        <f t="shared" si="11"/>
        <v>12.134138846246318</v>
      </c>
    </row>
    <row r="24" spans="1:8" x14ac:dyDescent="0.25">
      <c r="A24" s="20">
        <f>SUM(A18:A23)</f>
        <v>28.4</v>
      </c>
      <c r="B24" s="20">
        <f t="shared" ref="B24:H24" si="12">SUM(B18:B23)</f>
        <v>542.29999999999995</v>
      </c>
      <c r="C24" s="20">
        <f t="shared" si="12"/>
        <v>23.231364857961609</v>
      </c>
      <c r="D24" s="20">
        <f t="shared" si="12"/>
        <v>126.67816443398937</v>
      </c>
      <c r="E24" s="20">
        <f t="shared" si="12"/>
        <v>165.57999999999998</v>
      </c>
      <c r="F24" s="20">
        <f t="shared" si="12"/>
        <v>539.30667623663771</v>
      </c>
      <c r="G24" s="21">
        <f t="shared" si="12"/>
        <v>2.9933237633622838</v>
      </c>
      <c r="H24" s="20">
        <f t="shared" si="12"/>
        <v>17.62589267803731</v>
      </c>
    </row>
    <row r="26" spans="1:8" x14ac:dyDescent="0.25">
      <c r="A26" t="s">
        <v>1</v>
      </c>
      <c r="B26">
        <f>A24/6</f>
        <v>4.7333333333333334</v>
      </c>
    </row>
    <row r="27" spans="1:8" x14ac:dyDescent="0.25">
      <c r="A27" t="s">
        <v>13</v>
      </c>
      <c r="B27">
        <f>C24/6</f>
        <v>3.8718941429936016</v>
      </c>
    </row>
    <row r="28" spans="1:8" x14ac:dyDescent="0.25">
      <c r="A28" t="s">
        <v>2</v>
      </c>
      <c r="B28">
        <f>(D24-B26*C24)/(E24-6*B26^2)</f>
        <v>0.53658369697103903</v>
      </c>
    </row>
    <row r="29" spans="1:8" x14ac:dyDescent="0.25">
      <c r="A29" t="s">
        <v>14</v>
      </c>
      <c r="B29" s="8">
        <f>B27-B28*B26</f>
        <v>1.33206464399735</v>
      </c>
    </row>
    <row r="30" spans="1:8" x14ac:dyDescent="0.25">
      <c r="A30" t="s">
        <v>3</v>
      </c>
      <c r="B30" s="8">
        <f>EXP(B29)</f>
        <v>3.7888579604822064</v>
      </c>
    </row>
    <row r="31" spans="1:8" x14ac:dyDescent="0.25">
      <c r="A31" t="s">
        <v>8</v>
      </c>
      <c r="B31" s="8">
        <f>SQRT(H24/4)</f>
        <v>2.0991601104987985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Tasman</dc:creator>
  <cp:lastModifiedBy>LENOVO</cp:lastModifiedBy>
  <dcterms:created xsi:type="dcterms:W3CDTF">2023-02-28T13:28:35Z</dcterms:created>
  <dcterms:modified xsi:type="dcterms:W3CDTF">2023-03-10T16:43:39Z</dcterms:modified>
</cp:coreProperties>
</file>