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sire#03" sheetId="1" r:id="rId4"/>
  </sheets>
  <definedNames/>
  <calcPr/>
</workbook>
</file>

<file path=xl/sharedStrings.xml><?xml version="1.0" encoding="utf-8"?>
<sst xmlns="http://schemas.openxmlformats.org/spreadsheetml/2006/main" count="71" uniqueCount="37">
  <si>
    <t>No</t>
  </si>
  <si>
    <t>Daily Steps</t>
  </si>
  <si>
    <t xml:space="preserve">Hours of Sleep </t>
  </si>
  <si>
    <t>Daily Calorie Intake</t>
  </si>
  <si>
    <t>x1-x1_bar</t>
  </si>
  <si>
    <t>x2-x2_bar</t>
  </si>
  <si>
    <t>x3-x3_bar</t>
  </si>
  <si>
    <t>x_bar</t>
  </si>
  <si>
    <t>x_var(σ^2)</t>
  </si>
  <si>
    <t>x_std(σ)</t>
  </si>
  <si>
    <t>Standard Deviation</t>
  </si>
  <si>
    <t>Sorted Eigenvalue</t>
  </si>
  <si>
    <t>Precentage of Eigenvalues</t>
  </si>
  <si>
    <t>no</t>
  </si>
  <si>
    <t>column1</t>
  </si>
  <si>
    <t>column2</t>
  </si>
  <si>
    <t>column3</t>
  </si>
  <si>
    <t>Calculate PCA</t>
  </si>
  <si>
    <t>n_components = 3</t>
  </si>
  <si>
    <t>x1 - x_bar</t>
  </si>
  <si>
    <t>x2 - x_bar</t>
  </si>
  <si>
    <t>x3 - x_bar</t>
  </si>
  <si>
    <t>PC1</t>
  </si>
  <si>
    <t>PC2</t>
  </si>
  <si>
    <t>PC3</t>
  </si>
  <si>
    <t>n_components = 2</t>
  </si>
  <si>
    <t>Inverse PCA</t>
  </si>
  <si>
    <t>Inverse STD</t>
  </si>
  <si>
    <t>~X1</t>
  </si>
  <si>
    <t>~X2</t>
  </si>
  <si>
    <t>~X3</t>
  </si>
  <si>
    <t>Error abs x1</t>
  </si>
  <si>
    <t>Error abs x2</t>
  </si>
  <si>
    <t>Error abs x3</t>
  </si>
  <si>
    <t>House of Sleep</t>
  </si>
  <si>
    <t>MSE</t>
  </si>
  <si>
    <t>std_val * std +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</si>
</sst>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1155CC"/>
      <name val="&quot;Google Sans Mono&quot;"/>
    </font>
    <font>
      <sz val="9.0"/>
      <color rgb="FF000000"/>
      <name val="&quot;Google Sans Mon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BC2E6"/>
      </left>
      <top style="thin">
        <color rgb="FF9BC2E6"/>
      </top>
    </border>
    <border>
      <top style="thin">
        <color rgb="FF9BC2E6"/>
      </top>
    </border>
    <border>
      <right style="thin">
        <color rgb="FF9BC2E6"/>
      </right>
      <top style="thin">
        <color rgb="FF9BC2E6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2" fillId="2" fontId="5" numFmtId="0" xfId="0" applyAlignment="1" applyBorder="1" applyFont="1">
      <alignment horizontal="center" readingOrder="0" shrinkToFit="0" vertical="bottom" wrapText="0"/>
    </xf>
    <xf borderId="3" fillId="2" fontId="5" numFmtId="0" xfId="0" applyAlignment="1" applyBorder="1" applyFont="1">
      <alignment horizontal="center" readingOrder="0" shrinkToFit="0" vertical="bottom" wrapText="0"/>
    </xf>
    <xf borderId="4" fillId="2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right" vertical="bottom"/>
    </xf>
    <xf borderId="1" fillId="2" fontId="1" numFmtId="0" xfId="0" applyAlignment="1" applyBorder="1" applyFont="1">
      <alignment horizontal="right" readingOrder="0" vertical="bottom"/>
    </xf>
    <xf borderId="1" fillId="3" fontId="0" numFmtId="0" xfId="0" applyBorder="1" applyFont="1"/>
    <xf borderId="0" fillId="3" fontId="4" numFmtId="0" xfId="0" applyFont="1"/>
    <xf borderId="1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0" fillId="3" fontId="2" numFmtId="0" xfId="0" applyAlignment="1" applyFont="1">
      <alignment readingOrder="0"/>
    </xf>
    <xf borderId="6" fillId="0" fontId="1" numFmtId="0" xfId="0" applyAlignment="1" applyBorder="1" applyFont="1">
      <alignment horizontal="right" vertical="bottom"/>
    </xf>
    <xf borderId="0" fillId="3" fontId="0" numFmtId="0" xfId="0" applyFont="1"/>
    <xf borderId="1" fillId="0" fontId="1" numFmtId="0" xfId="0" applyAlignment="1" applyBorder="1" applyFont="1">
      <alignment horizontal="right" vertical="bottom"/>
    </xf>
    <xf borderId="1" fillId="2" fontId="2" numFmtId="0" xfId="0" applyBorder="1" applyFont="1"/>
    <xf borderId="1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3" fontId="2" numFmtId="0" xfId="0" applyFont="1"/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1" fillId="2" fontId="5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'Exersire#03'!$B$2:$B$6</c:f>
            </c:numRef>
          </c:xVal>
          <c:yVal>
            <c:numRef>
              <c:f>'Exersire#03'!$C$2:$C$6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'Exersire#03'!$B$2:$B$6</c:f>
            </c:numRef>
          </c:xVal>
          <c:yVal>
            <c:numRef>
              <c:f>'Exersire#03'!$D$2:$D$6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609263"/>
        <c:axId val="926526202"/>
      </c:scatterChart>
      <c:valAx>
        <c:axId val="15346092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6526202"/>
      </c:valAx>
      <c:valAx>
        <c:axId val="9265262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4609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'Exersire#03'!$B$16:$B$20</c:f>
            </c:numRef>
          </c:xVal>
          <c:yVal>
            <c:numRef>
              <c:f>'Exersire#03'!$C$16:$C$20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'Exersire#03'!$B$16:$B$20</c:f>
            </c:numRef>
          </c:xVal>
          <c:yVal>
            <c:numRef>
              <c:f>'Exersire#03'!$D$16:$D$20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476729"/>
        <c:axId val="1537719430"/>
      </c:scatterChart>
      <c:valAx>
        <c:axId val="7994767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719430"/>
      </c:valAx>
      <c:valAx>
        <c:axId val="1537719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94767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561975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561975</xdr:colOff>
      <xdr:row>18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3.75"/>
    <col customWidth="1" min="3" max="3" width="16.25"/>
    <col customWidth="1" min="4" max="4" width="16.75"/>
    <col customWidth="1" min="7" max="7" width="16.63"/>
    <col customWidth="1" min="8" max="8" width="16.25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>
        <v>0.0</v>
      </c>
      <c r="B2" s="4">
        <v>8000.0</v>
      </c>
      <c r="C2" s="4">
        <v>7.0</v>
      </c>
      <c r="D2" s="4">
        <v>2200.0</v>
      </c>
      <c r="E2" s="5">
        <f t="shared" ref="E2:G2" si="1">B2-B$7</f>
        <v>-100</v>
      </c>
      <c r="F2" s="5">
        <f t="shared" si="1"/>
        <v>0.2</v>
      </c>
      <c r="G2" s="5">
        <f t="shared" si="1"/>
        <v>-80</v>
      </c>
    </row>
    <row r="3">
      <c r="A3" s="3">
        <v>1.0</v>
      </c>
      <c r="B3" s="4">
        <v>6000.0</v>
      </c>
      <c r="C3" s="4">
        <v>6.0</v>
      </c>
      <c r="D3" s="4">
        <v>2000.0</v>
      </c>
      <c r="E3" s="5">
        <f t="shared" ref="E3:G3" si="2">B3-B$7</f>
        <v>-2100</v>
      </c>
      <c r="F3" s="5">
        <f t="shared" si="2"/>
        <v>-0.8</v>
      </c>
      <c r="G3" s="5">
        <f t="shared" si="2"/>
        <v>-280</v>
      </c>
    </row>
    <row r="4">
      <c r="A4" s="3">
        <v>2.0</v>
      </c>
      <c r="B4" s="4">
        <v>10000.0</v>
      </c>
      <c r="C4" s="4">
        <v>8.0</v>
      </c>
      <c r="D4" s="4">
        <v>2500.0</v>
      </c>
      <c r="E4" s="5">
        <f t="shared" ref="E4:G4" si="3">B4-B$7</f>
        <v>1900</v>
      </c>
      <c r="F4" s="5">
        <f t="shared" si="3"/>
        <v>1.2</v>
      </c>
      <c r="G4" s="5">
        <f t="shared" si="3"/>
        <v>220</v>
      </c>
    </row>
    <row r="5">
      <c r="A5" s="3">
        <v>3.0</v>
      </c>
      <c r="B5" s="4">
        <v>7500.0</v>
      </c>
      <c r="C5" s="4">
        <v>7.0</v>
      </c>
      <c r="D5" s="4">
        <v>2300.0</v>
      </c>
      <c r="E5" s="5">
        <f t="shared" ref="E5:G5" si="4">B5-B$7</f>
        <v>-600</v>
      </c>
      <c r="F5" s="5">
        <f t="shared" si="4"/>
        <v>0.2</v>
      </c>
      <c r="G5" s="5">
        <f t="shared" si="4"/>
        <v>20</v>
      </c>
    </row>
    <row r="6">
      <c r="A6" s="3">
        <v>4.0</v>
      </c>
      <c r="B6" s="4">
        <v>9000.0</v>
      </c>
      <c r="C6" s="4">
        <v>6.0</v>
      </c>
      <c r="D6" s="4">
        <v>2400.0</v>
      </c>
      <c r="E6" s="5">
        <f t="shared" ref="E6:G6" si="5">B6-B$7</f>
        <v>900</v>
      </c>
      <c r="F6" s="5">
        <f t="shared" si="5"/>
        <v>-0.8</v>
      </c>
      <c r="G6" s="5">
        <f t="shared" si="5"/>
        <v>120</v>
      </c>
    </row>
    <row r="7">
      <c r="A7" s="6" t="s">
        <v>7</v>
      </c>
      <c r="B7" s="7">
        <f t="shared" ref="B7:D7" si="6">SUM(B2:B6)/COUNT(B2:B6)</f>
        <v>8100</v>
      </c>
      <c r="C7" s="7">
        <f t="shared" si="6"/>
        <v>6.8</v>
      </c>
      <c r="D7" s="7">
        <f t="shared" si="6"/>
        <v>2280</v>
      </c>
    </row>
    <row r="8">
      <c r="A8" s="6" t="s">
        <v>8</v>
      </c>
      <c r="B8" s="7">
        <f t="shared" ref="B8:D8" si="7">(E2^2+E3^2+E4^2+E5^2+E6^2)/5</f>
        <v>1840000</v>
      </c>
      <c r="C8" s="7">
        <f t="shared" si="7"/>
        <v>0.56</v>
      </c>
      <c r="D8" s="7">
        <f t="shared" si="7"/>
        <v>29600</v>
      </c>
    </row>
    <row r="9">
      <c r="A9" s="6" t="s">
        <v>9</v>
      </c>
      <c r="B9" s="7">
        <f t="shared" ref="B9:D9" si="8">SQRT(B8)</f>
        <v>1356.465997</v>
      </c>
      <c r="C9" s="7">
        <f t="shared" si="8"/>
        <v>0.7483314774</v>
      </c>
      <c r="D9" s="7">
        <f t="shared" si="8"/>
        <v>172.0465053</v>
      </c>
    </row>
    <row r="11">
      <c r="B11" s="8"/>
    </row>
    <row r="12">
      <c r="A12" s="3" t="s">
        <v>10</v>
      </c>
      <c r="B12" s="7">
        <f t="shared" ref="B12:D12" si="9">SQRT(((B2-B7)^2+(B3-B7)^2+(B4-B7)^2+(B5-B7)^2+(B6-B7)^2)/(5))</f>
        <v>1356.465997</v>
      </c>
      <c r="C12" s="7">
        <f t="shared" si="9"/>
        <v>0.7483314774</v>
      </c>
      <c r="D12" s="7">
        <f t="shared" si="9"/>
        <v>172.0465053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9" t="s">
        <v>4</v>
      </c>
      <c r="F15" s="9" t="s">
        <v>5</v>
      </c>
      <c r="G15" s="9" t="s">
        <v>6</v>
      </c>
    </row>
    <row r="16">
      <c r="A16" s="3">
        <v>0.0</v>
      </c>
      <c r="B16" s="4">
        <f t="shared" ref="B16:D16" si="10">(B2-B$7)/B$12</f>
        <v>-0.07372097808</v>
      </c>
      <c r="C16" s="4">
        <f t="shared" si="10"/>
        <v>0.2672612419</v>
      </c>
      <c r="D16" s="4">
        <f t="shared" si="10"/>
        <v>-0.464990555</v>
      </c>
      <c r="E16" s="10">
        <f t="shared" ref="E16:G16" si="11">B16-B$21</f>
        <v>-0.07372097808</v>
      </c>
      <c r="F16" s="10">
        <f t="shared" si="11"/>
        <v>0.2672612419</v>
      </c>
      <c r="G16" s="10">
        <f t="shared" si="11"/>
        <v>-0.464990555</v>
      </c>
    </row>
    <row r="17">
      <c r="A17" s="3">
        <v>1.0</v>
      </c>
      <c r="B17" s="4">
        <f t="shared" ref="B17:D17" si="12">(B3-B$7)/B$12</f>
        <v>-1.54814054</v>
      </c>
      <c r="C17" s="4">
        <f t="shared" si="12"/>
        <v>-1.069044968</v>
      </c>
      <c r="D17" s="4">
        <f t="shared" si="12"/>
        <v>-1.627466942</v>
      </c>
      <c r="E17" s="10">
        <f t="shared" ref="E17:G17" si="13">B17-B$21</f>
        <v>-1.54814054</v>
      </c>
      <c r="F17" s="10">
        <f t="shared" si="13"/>
        <v>-1.069044968</v>
      </c>
      <c r="G17" s="10">
        <f t="shared" si="13"/>
        <v>-1.627466942</v>
      </c>
    </row>
    <row r="18">
      <c r="A18" s="3">
        <v>2.0</v>
      </c>
      <c r="B18" s="4">
        <f t="shared" ref="B18:D18" si="14">(B4-B$7)/B$12</f>
        <v>1.400698583</v>
      </c>
      <c r="C18" s="4">
        <f t="shared" si="14"/>
        <v>1.603567451</v>
      </c>
      <c r="D18" s="4">
        <f t="shared" si="14"/>
        <v>1.278724026</v>
      </c>
      <c r="E18" s="10">
        <f t="shared" ref="E18:G18" si="15">B18-B$21</f>
        <v>1.400698583</v>
      </c>
      <c r="F18" s="10">
        <f t="shared" si="15"/>
        <v>1.603567451</v>
      </c>
      <c r="G18" s="10">
        <f t="shared" si="15"/>
        <v>1.278724026</v>
      </c>
    </row>
    <row r="19">
      <c r="A19" s="3">
        <v>3.0</v>
      </c>
      <c r="B19" s="4">
        <f t="shared" ref="B19:D19" si="16">(B5-B$7)/B$12</f>
        <v>-0.4423258685</v>
      </c>
      <c r="C19" s="4">
        <f t="shared" si="16"/>
        <v>0.2672612419</v>
      </c>
      <c r="D19" s="4">
        <f t="shared" si="16"/>
        <v>0.1162476387</v>
      </c>
      <c r="E19" s="10">
        <f t="shared" ref="E19:G19" si="17">B19-B$21</f>
        <v>-0.4423258685</v>
      </c>
      <c r="F19" s="10">
        <f t="shared" si="17"/>
        <v>0.2672612419</v>
      </c>
      <c r="G19" s="10">
        <f t="shared" si="17"/>
        <v>0.1162476387</v>
      </c>
    </row>
    <row r="20">
      <c r="A20" s="3">
        <v>4.0</v>
      </c>
      <c r="B20" s="4">
        <f t="shared" ref="B20:D20" si="18">(B6-B$7)/B$12</f>
        <v>0.6634888027</v>
      </c>
      <c r="C20" s="4">
        <f t="shared" si="18"/>
        <v>-1.069044968</v>
      </c>
      <c r="D20" s="4">
        <f t="shared" si="18"/>
        <v>0.6974858325</v>
      </c>
      <c r="E20" s="10">
        <f t="shared" ref="E20:G20" si="19">B20-B$21</f>
        <v>0.6634888027</v>
      </c>
      <c r="F20" s="10">
        <f t="shared" si="19"/>
        <v>-1.069044968</v>
      </c>
      <c r="G20" s="10">
        <f t="shared" si="19"/>
        <v>0.6974858325</v>
      </c>
    </row>
    <row r="21">
      <c r="A21" s="11" t="s">
        <v>7</v>
      </c>
      <c r="B21" s="12">
        <f t="shared" ref="B21:D21" si="20">SUM(B16:B20)/COUNT(B16:B20)</f>
        <v>0</v>
      </c>
      <c r="C21" s="12">
        <f t="shared" si="20"/>
        <v>0</v>
      </c>
      <c r="D21" s="12">
        <f t="shared" si="20"/>
        <v>0</v>
      </c>
      <c r="E21" s="13"/>
      <c r="F21" s="13"/>
      <c r="G21" s="13"/>
    </row>
    <row r="22">
      <c r="A22" s="11" t="s">
        <v>8</v>
      </c>
      <c r="B22" s="13">
        <f t="shared" ref="B22:D22" si="21">(E16^2+E17^2+E18^2+E19^2+E20^2)/5</f>
        <v>1</v>
      </c>
      <c r="C22" s="13">
        <f t="shared" si="21"/>
        <v>1</v>
      </c>
      <c r="D22" s="13">
        <f t="shared" si="21"/>
        <v>1</v>
      </c>
      <c r="E22" s="13"/>
      <c r="F22" s="13"/>
      <c r="G22" s="13"/>
    </row>
    <row r="23">
      <c r="A23" s="11" t="s">
        <v>9</v>
      </c>
      <c r="B23" s="13">
        <f t="shared" ref="B23:D23" si="22">SQRT(B22)</f>
        <v>1</v>
      </c>
      <c r="C23" s="13">
        <f t="shared" si="22"/>
        <v>1</v>
      </c>
      <c r="D23" s="13">
        <f t="shared" si="22"/>
        <v>1</v>
      </c>
      <c r="E23" s="13"/>
      <c r="F23" s="13"/>
      <c r="G23" s="13"/>
    </row>
    <row r="25">
      <c r="A25" s="2" t="s">
        <v>11</v>
      </c>
      <c r="B25" s="2" t="s">
        <v>12</v>
      </c>
    </row>
    <row r="26">
      <c r="A26" s="14">
        <v>3.06132691492898</v>
      </c>
      <c r="B26" s="5">
        <f t="shared" ref="B26:B28" si="23">A26/SUM($A$26:$A$28)*100</f>
        <v>81.6353844</v>
      </c>
    </row>
    <row r="27">
      <c r="A27" s="14">
        <v>0.628203304020026</v>
      </c>
      <c r="B27" s="5">
        <f t="shared" si="23"/>
        <v>16.75208811</v>
      </c>
    </row>
    <row r="28">
      <c r="A28" s="14">
        <v>0.060469781</v>
      </c>
      <c r="B28" s="5">
        <f t="shared" si="23"/>
        <v>1.612527493</v>
      </c>
    </row>
    <row r="31">
      <c r="A31" s="15" t="s">
        <v>13</v>
      </c>
      <c r="B31" s="16" t="s">
        <v>14</v>
      </c>
      <c r="C31" s="16" t="s">
        <v>15</v>
      </c>
      <c r="D31" s="17" t="s">
        <v>16</v>
      </c>
    </row>
    <row r="32">
      <c r="A32" s="18">
        <v>0.0</v>
      </c>
      <c r="B32" s="19">
        <v>-0.61219317</v>
      </c>
      <c r="C32" s="19">
        <v>-0.50567196</v>
      </c>
      <c r="D32" s="19">
        <v>-0.60787778</v>
      </c>
    </row>
    <row r="33">
      <c r="A33" s="20">
        <v>1.0</v>
      </c>
      <c r="B33" s="21">
        <v>0.33801926</v>
      </c>
      <c r="C33" s="21">
        <v>-0.86235514</v>
      </c>
      <c r="D33" s="21">
        <v>0.37694375</v>
      </c>
    </row>
    <row r="34">
      <c r="A34" s="20">
        <v>2.0</v>
      </c>
      <c r="B34" s="21">
        <v>-0.71481641</v>
      </c>
      <c r="C34" s="21">
        <v>0.025288</v>
      </c>
      <c r="D34" s="21">
        <v>0.69885479</v>
      </c>
    </row>
    <row r="35">
      <c r="B35" s="22"/>
      <c r="C35" s="22"/>
      <c r="D35" s="22"/>
    </row>
    <row r="36">
      <c r="A36" s="2" t="s">
        <v>17</v>
      </c>
      <c r="B36" s="23" t="s">
        <v>18</v>
      </c>
      <c r="C36" s="22"/>
      <c r="D36" s="22"/>
    </row>
    <row r="37">
      <c r="A37" s="2" t="s">
        <v>13</v>
      </c>
      <c r="B37" s="2" t="s">
        <v>19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</row>
    <row r="38">
      <c r="A38" s="14">
        <v>0.0</v>
      </c>
      <c r="B38" s="5">
        <f t="shared" ref="B38:D38" si="24">B16</f>
        <v>-0.07372097808</v>
      </c>
      <c r="C38" s="5">
        <f t="shared" si="24"/>
        <v>0.2672612419</v>
      </c>
      <c r="D38" s="5">
        <f t="shared" si="24"/>
        <v>-0.464990555</v>
      </c>
      <c r="E38" s="5">
        <f t="shared" ref="E38:E42" si="26">((B38*$B$32)+(C38*$C$32)+(D38*$D$32))</f>
        <v>0.1926423895</v>
      </c>
      <c r="F38" s="5">
        <f t="shared" ref="F38:F42" si="27">((B38*$B$33)+(C38*$C$33)+(D38*$D$33))</f>
        <v>-0.4306684996</v>
      </c>
      <c r="G38" s="24">
        <f t="shared" ref="G38:G42" si="28">((B38*$B$34)+(C38*$C$34)+(D38*$D$34))</f>
        <v>-0.2655054095</v>
      </c>
    </row>
    <row r="39">
      <c r="A39" s="14">
        <v>1.0</v>
      </c>
      <c r="B39" s="5">
        <f t="shared" ref="B39:D39" si="25">B17</f>
        <v>-1.54814054</v>
      </c>
      <c r="C39" s="5">
        <f t="shared" si="25"/>
        <v>-1.069044968</v>
      </c>
      <c r="D39" s="5">
        <f t="shared" si="25"/>
        <v>-1.627466942</v>
      </c>
      <c r="E39" s="5">
        <f t="shared" si="26"/>
        <v>2.477648121</v>
      </c>
      <c r="F39" s="5">
        <f t="shared" si="27"/>
        <v>-0.2148683891</v>
      </c>
      <c r="G39" s="24">
        <f t="shared" si="28"/>
        <v>-0.0577608147</v>
      </c>
    </row>
    <row r="40">
      <c r="A40" s="14">
        <v>2.0</v>
      </c>
      <c r="B40" s="5">
        <f t="shared" ref="B40:D40" si="29">B18</f>
        <v>1.400698583</v>
      </c>
      <c r="C40" s="5">
        <f t="shared" si="29"/>
        <v>1.603567451</v>
      </c>
      <c r="D40" s="5">
        <f t="shared" si="29"/>
        <v>1.278724026</v>
      </c>
      <c r="E40" s="5">
        <f t="shared" si="26"/>
        <v>-2.445685124</v>
      </c>
      <c r="F40" s="5">
        <f t="shared" si="27"/>
        <v>-0.4273745058</v>
      </c>
      <c r="G40" s="24">
        <f t="shared" si="28"/>
        <v>-0.06704890843</v>
      </c>
    </row>
    <row r="41">
      <c r="A41" s="14">
        <v>3.0</v>
      </c>
      <c r="B41" s="14">
        <f t="shared" ref="B41:D41" si="30">B19</f>
        <v>-0.4423258685</v>
      </c>
      <c r="C41" s="5">
        <f t="shared" si="30"/>
        <v>0.2672612419</v>
      </c>
      <c r="D41" s="5">
        <f t="shared" si="30"/>
        <v>0.1162476387</v>
      </c>
      <c r="E41" s="5">
        <f t="shared" si="26"/>
        <v>0.06497800299</v>
      </c>
      <c r="F41" s="5">
        <f t="shared" si="27"/>
        <v>-0.3361699475</v>
      </c>
      <c r="G41" s="24">
        <f t="shared" si="28"/>
        <v>0.4041805108</v>
      </c>
    </row>
    <row r="42">
      <c r="A42" s="14">
        <v>4.0</v>
      </c>
      <c r="B42" s="5">
        <f t="shared" ref="B42:D42" si="31">B20</f>
        <v>0.6634888027</v>
      </c>
      <c r="C42" s="5">
        <f t="shared" si="31"/>
        <v>-1.069044968</v>
      </c>
      <c r="D42" s="5">
        <f t="shared" si="31"/>
        <v>0.6974858325</v>
      </c>
      <c r="E42" s="5">
        <f t="shared" si="26"/>
        <v>-0.2895833887</v>
      </c>
      <c r="F42" s="5">
        <f t="shared" si="27"/>
        <v>1.409081342</v>
      </c>
      <c r="G42" s="24">
        <f t="shared" si="28"/>
        <v>-0.01386537819</v>
      </c>
    </row>
    <row r="43">
      <c r="A43" s="6"/>
      <c r="B43" s="6"/>
      <c r="C43" s="6"/>
      <c r="D43" s="6"/>
      <c r="G43" s="25"/>
    </row>
    <row r="44">
      <c r="A44" s="6"/>
      <c r="G44" s="25"/>
    </row>
    <row r="45">
      <c r="A45" s="2" t="s">
        <v>17</v>
      </c>
      <c r="B45" s="23" t="s">
        <v>25</v>
      </c>
      <c r="C45" s="22"/>
      <c r="D45" s="22"/>
    </row>
    <row r="46">
      <c r="A46" s="2" t="s">
        <v>13</v>
      </c>
      <c r="B46" s="2" t="s">
        <v>19</v>
      </c>
      <c r="C46" s="2" t="s">
        <v>20</v>
      </c>
      <c r="D46" s="2" t="s">
        <v>21</v>
      </c>
      <c r="E46" s="26" t="s">
        <v>22</v>
      </c>
      <c r="F46" s="27" t="s">
        <v>23</v>
      </c>
      <c r="G46" s="28"/>
    </row>
    <row r="47">
      <c r="A47" s="14">
        <v>0.0</v>
      </c>
      <c r="B47" s="5">
        <f t="shared" ref="B47:D47" si="32">B16</f>
        <v>-0.07372097808</v>
      </c>
      <c r="C47" s="5">
        <f t="shared" si="32"/>
        <v>0.2672612419</v>
      </c>
      <c r="D47" s="5">
        <f t="shared" si="32"/>
        <v>-0.464990555</v>
      </c>
      <c r="E47" s="29">
        <f t="shared" ref="E47:E51" si="34">((B47*$B$32)+(C47*$C$32)+(D47*$D$32))</f>
        <v>0.1926423895</v>
      </c>
      <c r="F47" s="29">
        <f t="shared" ref="F47:F51" si="35">((B47*$B$33)+(C47*$C$33)+(D47*$D$33))</f>
        <v>-0.4306684996</v>
      </c>
      <c r="G47" s="30"/>
    </row>
    <row r="48">
      <c r="A48" s="14">
        <v>1.0</v>
      </c>
      <c r="B48" s="5">
        <f t="shared" ref="B48:D48" si="33">B17</f>
        <v>-1.54814054</v>
      </c>
      <c r="C48" s="5">
        <f t="shared" si="33"/>
        <v>-1.069044968</v>
      </c>
      <c r="D48" s="5">
        <f t="shared" si="33"/>
        <v>-1.627466942</v>
      </c>
      <c r="E48" s="29">
        <f t="shared" si="34"/>
        <v>2.477648121</v>
      </c>
      <c r="F48" s="29">
        <f t="shared" si="35"/>
        <v>-0.2148683891</v>
      </c>
      <c r="G48" s="30"/>
    </row>
    <row r="49">
      <c r="A49" s="14">
        <v>2.0</v>
      </c>
      <c r="B49" s="5">
        <f t="shared" ref="B49:D49" si="36">B18</f>
        <v>1.400698583</v>
      </c>
      <c r="C49" s="5">
        <f t="shared" si="36"/>
        <v>1.603567451</v>
      </c>
      <c r="D49" s="5">
        <f t="shared" si="36"/>
        <v>1.278724026</v>
      </c>
      <c r="E49" s="29">
        <f t="shared" si="34"/>
        <v>-2.445685124</v>
      </c>
      <c r="F49" s="29">
        <f t="shared" si="35"/>
        <v>-0.4273745058</v>
      </c>
      <c r="G49" s="30"/>
    </row>
    <row r="50">
      <c r="A50" s="14">
        <v>3.0</v>
      </c>
      <c r="B50" s="5">
        <f t="shared" ref="B50:D50" si="37">B19</f>
        <v>-0.4423258685</v>
      </c>
      <c r="C50" s="5">
        <f t="shared" si="37"/>
        <v>0.2672612419</v>
      </c>
      <c r="D50" s="5">
        <f t="shared" si="37"/>
        <v>0.1162476387</v>
      </c>
      <c r="E50" s="29">
        <f t="shared" si="34"/>
        <v>0.06497800299</v>
      </c>
      <c r="F50" s="29">
        <f t="shared" si="35"/>
        <v>-0.3361699475</v>
      </c>
      <c r="G50" s="30"/>
    </row>
    <row r="51">
      <c r="A51" s="14">
        <v>4.0</v>
      </c>
      <c r="B51" s="5">
        <f t="shared" ref="B51:D51" si="38">B20</f>
        <v>0.6634888027</v>
      </c>
      <c r="C51" s="5">
        <f t="shared" si="38"/>
        <v>-1.069044968</v>
      </c>
      <c r="D51" s="5">
        <f t="shared" si="38"/>
        <v>0.6974858325</v>
      </c>
      <c r="E51" s="29">
        <f t="shared" si="34"/>
        <v>-0.2895833887</v>
      </c>
      <c r="F51" s="31">
        <f t="shared" si="35"/>
        <v>1.409081342</v>
      </c>
      <c r="G51" s="30"/>
    </row>
    <row r="52">
      <c r="F52" s="22"/>
    </row>
    <row r="54">
      <c r="A54" s="2" t="s">
        <v>26</v>
      </c>
      <c r="B54" s="32"/>
      <c r="C54" s="32"/>
      <c r="D54" s="32"/>
      <c r="E54" s="32"/>
      <c r="F54" s="32"/>
      <c r="G54" s="2" t="s">
        <v>27</v>
      </c>
      <c r="H54" s="32"/>
      <c r="I54" s="32"/>
    </row>
    <row r="55">
      <c r="A55" s="2" t="s">
        <v>28</v>
      </c>
      <c r="B55" s="2" t="s">
        <v>29</v>
      </c>
      <c r="C55" s="2" t="s">
        <v>30</v>
      </c>
      <c r="D55" s="2" t="s">
        <v>31</v>
      </c>
      <c r="E55" s="2" t="s">
        <v>32</v>
      </c>
      <c r="F55" s="2" t="s">
        <v>33</v>
      </c>
      <c r="G55" s="2" t="s">
        <v>1</v>
      </c>
      <c r="H55" s="2" t="s">
        <v>34</v>
      </c>
      <c r="I55" s="2" t="s">
        <v>3</v>
      </c>
    </row>
    <row r="56">
      <c r="A56" s="5">
        <f t="shared" ref="A56:A60" si="40">((E38*$B$32)+(F38*$C$32)+(G38*$D$32))</f>
        <v>0.2612374681</v>
      </c>
      <c r="B56" s="5">
        <f t="shared" ref="B56:B60" si="41">((F38*$B$33)+(G38*$C$33)+(H38*$D$33))</f>
        <v>0.083385707</v>
      </c>
      <c r="C56" s="5">
        <f t="shared" ref="C56:C60" si="42">((G38*$B$34)+(H38*$C$34)+(I38*$D$34))</f>
        <v>0.1897876236</v>
      </c>
      <c r="D56" s="5">
        <f t="shared" ref="D56:F56" si="39">B16-A56</f>
        <v>-0.3349584462</v>
      </c>
      <c r="E56" s="5">
        <f t="shared" si="39"/>
        <v>0.1838755349</v>
      </c>
      <c r="F56" s="5">
        <f t="shared" si="39"/>
        <v>-0.6547781786</v>
      </c>
      <c r="G56" s="5">
        <f t="shared" ref="G56:G60" si="44">A56*$B$9+$B$7</f>
        <v>8454.359743</v>
      </c>
      <c r="H56" s="5">
        <f t="shared" ref="H56:H60" si="45">B56*$C$9+$C$7</f>
        <v>6.862400149</v>
      </c>
      <c r="I56" s="5">
        <f t="shared" ref="I56:I60" si="46">C56*$D$9+$D$7</f>
        <v>2312.652297</v>
      </c>
    </row>
    <row r="57">
      <c r="A57" s="5">
        <f t="shared" si="40"/>
        <v>-1.373034822</v>
      </c>
      <c r="B57" s="5">
        <f t="shared" si="41"/>
        <v>-0.02281931843</v>
      </c>
      <c r="C57" s="5">
        <f t="shared" si="42"/>
        <v>0.0412883782</v>
      </c>
      <c r="D57" s="5">
        <f t="shared" ref="D57:F57" si="43">B17-A57</f>
        <v>-0.1751057178</v>
      </c>
      <c r="E57" s="5">
        <f t="shared" si="43"/>
        <v>-1.046225649</v>
      </c>
      <c r="F57" s="5">
        <f t="shared" si="43"/>
        <v>-1.668755321</v>
      </c>
      <c r="G57" s="5">
        <f t="shared" si="44"/>
        <v>6237.524952</v>
      </c>
      <c r="H57" s="5">
        <f t="shared" si="45"/>
        <v>6.782923586</v>
      </c>
      <c r="I57" s="5">
        <f t="shared" si="46"/>
        <v>2287.103521</v>
      </c>
    </row>
    <row r="58">
      <c r="A58" s="5">
        <f t="shared" si="40"/>
        <v>1.754100575</v>
      </c>
      <c r="B58" s="5">
        <f t="shared" si="41"/>
        <v>-0.08664084338</v>
      </c>
      <c r="C58" s="5">
        <f t="shared" si="42"/>
        <v>0.04792766002</v>
      </c>
      <c r="D58" s="5">
        <f t="shared" ref="D58:F58" si="47">B18-A58</f>
        <v>-0.3534019913</v>
      </c>
      <c r="E58" s="5">
        <f t="shared" si="47"/>
        <v>1.690208295</v>
      </c>
      <c r="F58" s="5">
        <f t="shared" si="47"/>
        <v>1.230796366</v>
      </c>
      <c r="G58" s="5">
        <f t="shared" si="44"/>
        <v>10479.37778</v>
      </c>
      <c r="H58" s="5">
        <f t="shared" si="45"/>
        <v>6.73516393</v>
      </c>
      <c r="I58" s="5">
        <f t="shared" si="46"/>
        <v>2288.245786</v>
      </c>
    </row>
    <row r="59">
      <c r="A59" s="5">
        <f t="shared" si="40"/>
        <v>-0.115479725</v>
      </c>
      <c r="B59" s="5">
        <f t="shared" si="41"/>
        <v>-0.4621790579</v>
      </c>
      <c r="C59" s="5">
        <f t="shared" si="42"/>
        <v>-0.2889148617</v>
      </c>
      <c r="D59" s="5">
        <f t="shared" ref="D59:F59" si="48">B19-A59</f>
        <v>-0.3268461435</v>
      </c>
      <c r="E59" s="5">
        <f t="shared" si="48"/>
        <v>0.7294402998</v>
      </c>
      <c r="F59" s="5">
        <f t="shared" si="48"/>
        <v>0.4051625005</v>
      </c>
      <c r="G59" s="5">
        <f t="shared" si="44"/>
        <v>7943.35568</v>
      </c>
      <c r="H59" s="5">
        <f t="shared" si="45"/>
        <v>6.454136863</v>
      </c>
      <c r="I59" s="5">
        <f t="shared" si="46"/>
        <v>2230.293208</v>
      </c>
    </row>
    <row r="60">
      <c r="A60" s="5">
        <f t="shared" si="40"/>
        <v>-0.5268234961</v>
      </c>
      <c r="B60" s="5">
        <f t="shared" si="41"/>
        <v>0.4882535127</v>
      </c>
      <c r="C60" s="5">
        <f t="shared" si="42"/>
        <v>0.009911199859</v>
      </c>
      <c r="D60" s="5">
        <f t="shared" ref="D60:F60" si="49">B20-A60</f>
        <v>1.190312299</v>
      </c>
      <c r="E60" s="5">
        <f t="shared" si="49"/>
        <v>-1.55729848</v>
      </c>
      <c r="F60" s="5">
        <f t="shared" si="49"/>
        <v>0.6875746326</v>
      </c>
      <c r="G60" s="5">
        <f t="shared" si="44"/>
        <v>7385.381841</v>
      </c>
      <c r="H60" s="5">
        <f t="shared" si="45"/>
        <v>7.165375472</v>
      </c>
      <c r="I60" s="5">
        <f t="shared" si="46"/>
        <v>2281.705187</v>
      </c>
    </row>
    <row r="61">
      <c r="C61" s="2" t="s">
        <v>35</v>
      </c>
      <c r="D61" s="5">
        <f t="array" ref="D61">AVERAGE(ABS(D56:D60))
</f>
        <v>0.4761249195</v>
      </c>
      <c r="E61" s="5">
        <f t="array" ref="E61">AVERAGE(ABS(E56:E60))
</f>
        <v>1.041409652</v>
      </c>
      <c r="F61" s="5">
        <f t="array" ref="F61">AVERAGE(ABS(F56:F60))
</f>
        <v>0.9294133997</v>
      </c>
    </row>
    <row r="64">
      <c r="A64" s="2" t="s">
        <v>26</v>
      </c>
      <c r="B64" s="32"/>
      <c r="C64" s="33"/>
      <c r="D64" s="34"/>
      <c r="E64" s="33" t="s">
        <v>27</v>
      </c>
      <c r="F64" s="34"/>
      <c r="G64" s="26"/>
      <c r="H64" s="35"/>
      <c r="I64" s="36"/>
    </row>
    <row r="65">
      <c r="A65" s="2" t="s">
        <v>28</v>
      </c>
      <c r="B65" s="2" t="s">
        <v>29</v>
      </c>
      <c r="C65" s="37" t="s">
        <v>31</v>
      </c>
      <c r="D65" s="38" t="s">
        <v>32</v>
      </c>
      <c r="E65" s="37" t="s">
        <v>1</v>
      </c>
      <c r="F65" s="38" t="s">
        <v>34</v>
      </c>
      <c r="G65" s="26" t="s">
        <v>3</v>
      </c>
      <c r="H65" s="39"/>
      <c r="I65" s="28"/>
    </row>
    <row r="66">
      <c r="A66" s="5">
        <f>((E47*$B$33)+(F47*$C$33))</f>
        <v>0.4365060323</v>
      </c>
      <c r="B66" s="5">
        <f>((F47*$B$32)+(G47*$C$32))</f>
        <v>0.263652314</v>
      </c>
      <c r="C66" s="5">
        <f t="shared" ref="C66:D66" si="50">B16-A66</f>
        <v>-0.5102270103</v>
      </c>
      <c r="D66" s="5">
        <f t="shared" si="50"/>
        <v>0.003608927893</v>
      </c>
      <c r="E66" s="5">
        <f t="shared" ref="E66:E70" si="53">A66*$B$9+$B$7</f>
        <v>8692.10559</v>
      </c>
      <c r="F66" s="5">
        <f t="shared" ref="F66:F70" si="54">B66*$C$9+$C$7</f>
        <v>6.997299326</v>
      </c>
      <c r="G66" s="5">
        <f t="shared" ref="G66:G70" si="55">C66*$D$9+$D$7</f>
        <v>2192.217226</v>
      </c>
    </row>
    <row r="67">
      <c r="A67" s="5">
        <f t="shared" ref="A67:B67" si="51">((E48*$B$32)+(F48*$C$32))</f>
        <v>-1.408146338</v>
      </c>
      <c r="B67" s="5">
        <f t="shared" si="51"/>
        <v>0.1315409603</v>
      </c>
      <c r="C67" s="5">
        <f t="shared" ref="C67:D67" si="52">B17-A67</f>
        <v>-0.139994202</v>
      </c>
      <c r="D67" s="5">
        <f t="shared" si="52"/>
        <v>-1.200585928</v>
      </c>
      <c r="E67" s="5">
        <f t="shared" si="53"/>
        <v>6189.897375</v>
      </c>
      <c r="F67" s="5">
        <f t="shared" si="54"/>
        <v>6.898436241</v>
      </c>
      <c r="G67" s="5">
        <f t="shared" si="55"/>
        <v>2255.914487</v>
      </c>
    </row>
    <row r="68">
      <c r="A68" s="5">
        <f t="shared" ref="A68:B68" si="56">((E49*$B$32)+(F49*$C$32))</f>
        <v>1.713343033</v>
      </c>
      <c r="B68" s="5">
        <f t="shared" si="56"/>
        <v>0.2616357535</v>
      </c>
      <c r="C68" s="5">
        <f t="shared" ref="C68:D68" si="57">B18-A68</f>
        <v>-0.3126444497</v>
      </c>
      <c r="D68" s="5">
        <f t="shared" si="57"/>
        <v>1.341931698</v>
      </c>
      <c r="E68" s="5">
        <f t="shared" si="53"/>
        <v>10424.09157</v>
      </c>
      <c r="F68" s="5">
        <f t="shared" si="54"/>
        <v>6.99579027</v>
      </c>
      <c r="G68" s="5">
        <f t="shared" si="55"/>
        <v>2226.210615</v>
      </c>
    </row>
    <row r="69">
      <c r="A69" s="5">
        <f t="shared" ref="A69:B69" si="58">((E50*$B$32)+(F50*$C$32))</f>
        <v>0.1302126266</v>
      </c>
      <c r="B69" s="5">
        <f t="shared" si="58"/>
        <v>0.2058009458</v>
      </c>
      <c r="C69" s="5">
        <f t="shared" ref="C69:D69" si="59">B19-A69</f>
        <v>-0.5725384951</v>
      </c>
      <c r="D69" s="5">
        <f t="shared" si="59"/>
        <v>0.06146029607</v>
      </c>
      <c r="E69" s="5">
        <f t="shared" si="53"/>
        <v>8276.629</v>
      </c>
      <c r="F69" s="5">
        <f t="shared" si="54"/>
        <v>6.954007326</v>
      </c>
      <c r="G69" s="5">
        <f t="shared" si="55"/>
        <v>2181.496753</v>
      </c>
    </row>
    <row r="70">
      <c r="A70" s="5">
        <f t="shared" ref="A70:B70" si="60">((E51*$B$32)+(F51*$C$32))</f>
        <v>-0.5352519514</v>
      </c>
      <c r="B70" s="5">
        <f t="shared" si="60"/>
        <v>-0.8626299736</v>
      </c>
      <c r="C70" s="5">
        <f t="shared" ref="C70:D70" si="61">B20-A70</f>
        <v>1.198740754</v>
      </c>
      <c r="D70" s="5">
        <f t="shared" si="61"/>
        <v>-0.206414994</v>
      </c>
      <c r="E70" s="5">
        <f t="shared" si="53"/>
        <v>7373.948928</v>
      </c>
      <c r="F70" s="5">
        <f t="shared" si="54"/>
        <v>6.154466837</v>
      </c>
      <c r="G70" s="5">
        <f t="shared" si="55"/>
        <v>2486.239158</v>
      </c>
    </row>
    <row r="71">
      <c r="B71" s="2" t="s">
        <v>35</v>
      </c>
      <c r="C71" s="5">
        <f t="array" ref="C71">AVERAGE(ABS(C66:C70))
</f>
        <v>0.5468289822</v>
      </c>
      <c r="D71" s="5">
        <f t="array" ref="D71">AVERAGE(ABS(D66:D70))
</f>
        <v>0.5628003688</v>
      </c>
    </row>
    <row r="75">
      <c r="A75" s="2" t="s">
        <v>27</v>
      </c>
      <c r="B75" s="40" t="s">
        <v>36</v>
      </c>
    </row>
    <row r="76">
      <c r="A76" s="2" t="s">
        <v>1</v>
      </c>
      <c r="B76" s="2" t="s">
        <v>34</v>
      </c>
      <c r="C76" s="2" t="s">
        <v>3</v>
      </c>
    </row>
    <row r="77">
      <c r="A77" s="5">
        <f t="shared" ref="A77:C77" si="62">B16*B$9+B$7</f>
        <v>8000</v>
      </c>
      <c r="B77" s="5">
        <f t="shared" si="62"/>
        <v>7</v>
      </c>
      <c r="C77" s="5">
        <f t="shared" si="62"/>
        <v>2200</v>
      </c>
    </row>
    <row r="78">
      <c r="A78" s="5">
        <f t="shared" ref="A78:C78" si="63">B17*B$9+B$7</f>
        <v>6000</v>
      </c>
      <c r="B78" s="5">
        <f t="shared" si="63"/>
        <v>6</v>
      </c>
      <c r="C78" s="5">
        <f t="shared" si="63"/>
        <v>2000</v>
      </c>
    </row>
    <row r="79">
      <c r="A79" s="5">
        <f t="shared" ref="A79:C79" si="64">B18*B$9+B$7</f>
        <v>10000</v>
      </c>
      <c r="B79" s="5">
        <f t="shared" si="64"/>
        <v>8</v>
      </c>
      <c r="C79" s="5">
        <f t="shared" si="64"/>
        <v>2500</v>
      </c>
    </row>
    <row r="80">
      <c r="A80" s="5">
        <f t="shared" ref="A80:C80" si="65">B19*B$9+B$7</f>
        <v>7500</v>
      </c>
      <c r="B80" s="5">
        <f t="shared" si="65"/>
        <v>7</v>
      </c>
      <c r="C80" s="5">
        <f t="shared" si="65"/>
        <v>2300</v>
      </c>
    </row>
    <row r="81">
      <c r="A81" s="5">
        <f t="shared" ref="A81:C81" si="66">B20*B$9+B$7</f>
        <v>9000</v>
      </c>
      <c r="B81" s="5">
        <f t="shared" si="66"/>
        <v>6</v>
      </c>
      <c r="C81" s="5">
        <f t="shared" si="66"/>
        <v>2400</v>
      </c>
    </row>
  </sheetData>
  <drawing r:id="rId1"/>
</worksheet>
</file>