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D:\1 Git项目\PyLEAP\ImportExcel\"/>
    </mc:Choice>
  </mc:AlternateContent>
  <xr:revisionPtr revIDLastSave="0" documentId="13_ncr:1_{210F88E3-7A3E-427C-8176-D31495465B7D}" xr6:coauthVersionLast="36" xr6:coauthVersionMax="47" xr10:uidLastSave="{00000000-0000-0000-0000-000000000000}"/>
  <bookViews>
    <workbookView xWindow="-106" yWindow="-106" windowWidth="23450" windowHeight="13290" xr2:uid="{00000000-000D-0000-FFFF-FFFF00000000}"/>
  </bookViews>
  <sheets>
    <sheet name="Sheet2" sheetId="2" r:id="rId1"/>
    <sheet name="Sheet3" sheetId="3" r:id="rId2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2" i="2" l="1"/>
  <c r="G22" i="2"/>
  <c r="J22" i="2"/>
  <c r="M22" i="2"/>
  <c r="O22" i="2"/>
  <c r="F22" i="2"/>
  <c r="O19" i="2"/>
  <c r="N19" i="2"/>
  <c r="M19" i="2"/>
  <c r="L19" i="2"/>
  <c r="K19" i="2"/>
  <c r="J19" i="2"/>
  <c r="I19" i="2"/>
  <c r="H19" i="2"/>
  <c r="G19" i="2"/>
  <c r="F19" i="2"/>
  <c r="O18" i="2"/>
  <c r="N18" i="2"/>
  <c r="M18" i="2"/>
  <c r="L18" i="2"/>
  <c r="K18" i="2"/>
  <c r="J18" i="2"/>
  <c r="I18" i="2"/>
  <c r="H18" i="2"/>
  <c r="G18" i="2"/>
  <c r="F18" i="2"/>
  <c r="E19" i="2"/>
  <c r="E18" i="2"/>
  <c r="E7" i="2" l="1"/>
  <c r="E6" i="2"/>
  <c r="G3" i="2"/>
  <c r="H3" i="2"/>
  <c r="I3" i="2"/>
  <c r="J3" i="2"/>
  <c r="K3" i="2"/>
  <c r="L3" i="2"/>
  <c r="M3" i="2"/>
  <c r="N3" i="2"/>
  <c r="O3" i="2"/>
  <c r="G4" i="2"/>
  <c r="H4" i="2"/>
  <c r="I4" i="2"/>
  <c r="J4" i="2"/>
  <c r="K4" i="2"/>
  <c r="L4" i="2"/>
  <c r="M4" i="2"/>
  <c r="N4" i="2"/>
  <c r="O4" i="2"/>
  <c r="F4" i="2"/>
  <c r="F3" i="2"/>
  <c r="N16" i="2" l="1"/>
  <c r="N14" i="2"/>
  <c r="K15" i="2" l="1"/>
  <c r="M15" i="2"/>
  <c r="N15" i="2"/>
  <c r="O15" i="2"/>
  <c r="I15" i="2"/>
  <c r="H21" i="2" l="1"/>
  <c r="K21" i="2"/>
  <c r="K22" i="2" s="1"/>
  <c r="N21" i="2"/>
  <c r="N22" i="2" s="1"/>
  <c r="N20" i="2"/>
  <c r="L20" i="2"/>
  <c r="K20" i="2"/>
  <c r="I20" i="2"/>
  <c r="H20" i="2"/>
  <c r="N6" i="2"/>
  <c r="O6" i="2"/>
  <c r="N7" i="2"/>
  <c r="O7" i="2"/>
  <c r="M7" i="2"/>
  <c r="F30" i="2"/>
  <c r="G6" i="2"/>
  <c r="H6" i="2"/>
  <c r="I6" i="2"/>
  <c r="J6" i="2"/>
  <c r="K6" i="2"/>
  <c r="L6" i="2"/>
  <c r="M6" i="2"/>
  <c r="G7" i="2"/>
  <c r="H7" i="2"/>
  <c r="I7" i="2"/>
  <c r="J7" i="2"/>
  <c r="K7" i="2"/>
  <c r="L7" i="2"/>
  <c r="F7" i="2"/>
  <c r="F6" i="2"/>
  <c r="L21" i="2" l="1"/>
  <c r="L22" i="2" s="1"/>
  <c r="I21" i="2"/>
  <c r="I22" i="2" s="1"/>
  <c r="H22" i="2"/>
  <c r="G30" i="2"/>
  <c r="M46" i="2"/>
  <c r="F46" i="2"/>
  <c r="J2" i="2"/>
  <c r="L2" i="2"/>
  <c r="G15" i="2" l="1"/>
  <c r="L16" i="2" l="1"/>
  <c r="J16" i="2"/>
  <c r="H16" i="2"/>
  <c r="F16" i="2"/>
  <c r="L14" i="2"/>
  <c r="J14" i="2"/>
  <c r="H14" i="2"/>
  <c r="F14" i="2"/>
  <c r="J15" i="2" l="1"/>
  <c r="L15" i="2"/>
  <c r="H15" i="2"/>
  <c r="F15" i="2"/>
  <c r="G46" i="2"/>
  <c r="H46" i="2" s="1"/>
  <c r="I46" i="2" s="1"/>
  <c r="J46" i="2" s="1"/>
  <c r="K46" i="2" s="1"/>
  <c r="L46" i="2" s="1"/>
  <c r="E43" i="2" l="1"/>
  <c r="E42" i="2"/>
  <c r="G38" i="2"/>
  <c r="H38" i="2"/>
  <c r="I38" i="2"/>
  <c r="J38" i="2"/>
  <c r="K38" i="2"/>
  <c r="L38" i="2"/>
  <c r="M38" i="2"/>
  <c r="F38" i="2"/>
  <c r="G37" i="2"/>
  <c r="H37" i="2"/>
  <c r="I37" i="2"/>
  <c r="J37" i="2"/>
  <c r="K37" i="2"/>
  <c r="L37" i="2"/>
  <c r="M37" i="2"/>
  <c r="F37" i="2"/>
  <c r="F43" i="2" l="1"/>
  <c r="G43" i="2" s="1"/>
  <c r="H43" i="2" s="1"/>
  <c r="I43" i="2" s="1"/>
  <c r="J43" i="2" s="1"/>
  <c r="K43" i="2" s="1"/>
  <c r="L43" i="2" s="1"/>
  <c r="M43" i="2" s="1"/>
  <c r="F42" i="2"/>
  <c r="G42" i="2" s="1"/>
  <c r="H42" i="2" s="1"/>
  <c r="I42" i="2" s="1"/>
  <c r="J42" i="2" s="1"/>
  <c r="K42" i="2" s="1"/>
  <c r="L42" i="2" s="1"/>
  <c r="M42" i="2" s="1"/>
  <c r="F48" i="2" l="1"/>
  <c r="F47" i="2"/>
  <c r="G47" i="2" l="1"/>
  <c r="H47" i="2" s="1"/>
  <c r="I47" i="2" s="1"/>
  <c r="J47" i="2" s="1"/>
  <c r="K47" i="2" s="1"/>
  <c r="L47" i="2" s="1"/>
  <c r="M47" i="2" s="1"/>
  <c r="G48" i="2"/>
  <c r="H48" i="2" s="1"/>
  <c r="I48" i="2" s="1"/>
  <c r="J48" i="2" s="1"/>
  <c r="K48" i="2" s="1"/>
  <c r="L48" i="2" s="1"/>
  <c r="M48" i="2" s="1"/>
  <c r="E31" i="2"/>
  <c r="E30" i="2"/>
  <c r="F31" i="2" l="1"/>
  <c r="G31" i="2" s="1"/>
  <c r="H31" i="2" s="1"/>
  <c r="I31" i="2" s="1"/>
  <c r="J31" i="2" s="1"/>
  <c r="K31" i="2" s="1"/>
  <c r="L31" i="2" s="1"/>
  <c r="M31" i="2" s="1"/>
  <c r="G6" i="3"/>
  <c r="G7" i="3"/>
  <c r="G8" i="3"/>
  <c r="G9" i="3"/>
  <c r="G10" i="3"/>
  <c r="G11" i="3"/>
  <c r="G12" i="3"/>
  <c r="G13" i="3"/>
  <c r="F6" i="3"/>
  <c r="F7" i="3"/>
  <c r="F8" i="3"/>
  <c r="F9" i="3"/>
  <c r="F10" i="3"/>
  <c r="F11" i="3"/>
  <c r="F12" i="3"/>
  <c r="F13" i="3"/>
  <c r="H30" i="2" l="1"/>
  <c r="I30" i="2" l="1"/>
  <c r="J30" i="2" s="1"/>
  <c r="K30" i="2" s="1"/>
  <c r="L30" i="2" s="1"/>
  <c r="M30" i="2" s="1"/>
</calcChain>
</file>

<file path=xl/sharedStrings.xml><?xml version="1.0" encoding="utf-8"?>
<sst xmlns="http://schemas.openxmlformats.org/spreadsheetml/2006/main" count="98" uniqueCount="30">
  <si>
    <t>上限</t>
    <phoneticPr fontId="1" type="noConversion"/>
  </si>
  <si>
    <t>下限</t>
    <phoneticPr fontId="1" type="noConversion"/>
  </si>
  <si>
    <r>
      <rPr>
        <b/>
        <sz val="12"/>
        <color theme="1"/>
        <rFont val="宋体"/>
        <family val="3"/>
        <charset val="134"/>
      </rPr>
      <t>指标名称</t>
    </r>
    <phoneticPr fontId="1" type="noConversion"/>
  </si>
  <si>
    <t>基准</t>
    <phoneticPr fontId="1" type="noConversion"/>
  </si>
  <si>
    <t>分级</t>
    <phoneticPr fontId="1" type="noConversion"/>
  </si>
  <si>
    <t>单位</t>
    <phoneticPr fontId="1" type="noConversion"/>
  </si>
  <si>
    <t>%</t>
    <phoneticPr fontId="1" type="noConversion"/>
  </si>
  <si>
    <t>说明</t>
    <phoneticPr fontId="1" type="noConversion"/>
  </si>
  <si>
    <r>
      <rPr>
        <sz val="12"/>
        <color theme="1"/>
        <rFont val="宋体"/>
        <family val="1"/>
        <charset val="134"/>
      </rPr>
      <t>高中低分别差0.5</t>
    </r>
    <r>
      <rPr>
        <sz val="12"/>
        <color theme="1"/>
        <rFont val="Times New Roman"/>
        <family val="1"/>
      </rPr>
      <t>%</t>
    </r>
    <phoneticPr fontId="1" type="noConversion"/>
  </si>
  <si>
    <r>
      <rPr>
        <sz val="12"/>
        <color theme="1"/>
        <rFont val="宋体"/>
        <family val="1"/>
        <charset val="134"/>
      </rPr>
      <t>上限的增长时高50</t>
    </r>
    <r>
      <rPr>
        <sz val="12"/>
        <color theme="1"/>
        <rFont val="Times New Roman"/>
        <family val="1"/>
      </rPr>
      <t>%</t>
    </r>
    <r>
      <rPr>
        <sz val="12"/>
        <color theme="1"/>
        <rFont val="宋体"/>
        <family val="1"/>
        <charset val="134"/>
      </rPr>
      <t>，减少时低50</t>
    </r>
    <r>
      <rPr>
        <sz val="12"/>
        <color theme="1"/>
        <rFont val="Times New Roman"/>
        <family val="1"/>
      </rPr>
      <t>%</t>
    </r>
    <r>
      <rPr>
        <sz val="12"/>
        <color theme="1"/>
        <rFont val="宋体"/>
        <family val="1"/>
        <charset val="134"/>
      </rPr>
      <t>，下限相反</t>
    </r>
    <phoneticPr fontId="1" type="noConversion"/>
  </si>
  <si>
    <t>高能耗企业包括钢铁、有色、化工、建材，与低能耗企业此消彼长</t>
    <phoneticPr fontId="1" type="noConversion"/>
  </si>
  <si>
    <r>
      <t>GDP</t>
    </r>
    <r>
      <rPr>
        <sz val="12"/>
        <color theme="1"/>
        <rFont val="宋体"/>
        <family val="3"/>
        <charset val="134"/>
      </rPr>
      <t>增长率（</t>
    </r>
    <r>
      <rPr>
        <sz val="12"/>
        <color theme="1"/>
        <rFont val="Times New Roman"/>
        <family val="3"/>
      </rPr>
      <t>Gg)</t>
    </r>
    <phoneticPr fontId="1" type="noConversion"/>
  </si>
  <si>
    <t>高能耗产业占比（Hp）</t>
    <phoneticPr fontId="1" type="noConversion"/>
  </si>
  <si>
    <t>电能替代速度（Er）</t>
    <phoneticPr fontId="1" type="noConversion"/>
  </si>
  <si>
    <t>光伏发电装机容量提升速度（Pg）</t>
    <phoneticPr fontId="1" type="noConversion"/>
  </si>
  <si>
    <t>调入电力增长速度(Ig)</t>
    <phoneticPr fontId="1" type="noConversion"/>
  </si>
  <si>
    <t>氢能替代速度（Hr)</t>
    <phoneticPr fontId="1" type="noConversion"/>
  </si>
  <si>
    <r>
      <rPr>
        <sz val="12"/>
        <color theme="1"/>
        <rFont val="宋体"/>
        <family val="1"/>
        <charset val="134"/>
      </rPr>
      <t>工业</t>
    </r>
    <r>
      <rPr>
        <sz val="12"/>
        <color theme="1"/>
        <rFont val="Times New Roman"/>
        <family val="1"/>
      </rPr>
      <t>GDP</t>
    </r>
    <r>
      <rPr>
        <sz val="12"/>
        <color theme="1"/>
        <rFont val="宋体"/>
        <family val="1"/>
        <charset val="134"/>
      </rPr>
      <t>占比增速（</t>
    </r>
    <r>
      <rPr>
        <sz val="12"/>
        <color theme="1"/>
        <rFont val="Times New Roman"/>
        <family val="1"/>
        <charset val="134"/>
      </rPr>
      <t>Ip</t>
    </r>
    <r>
      <rPr>
        <sz val="12"/>
        <color theme="1"/>
        <rFont val="宋体"/>
        <family val="1"/>
        <charset val="134"/>
      </rPr>
      <t>）</t>
    </r>
    <phoneticPr fontId="1" type="noConversion"/>
  </si>
  <si>
    <t>Mw</t>
    <phoneticPr fontId="1" type="noConversion"/>
  </si>
  <si>
    <r>
      <rPr>
        <b/>
        <sz val="10"/>
        <color theme="1"/>
        <rFont val="宋体"/>
        <family val="3"/>
        <charset val="134"/>
      </rPr>
      <t>指标名称</t>
    </r>
    <phoneticPr fontId="1" type="noConversion"/>
  </si>
  <si>
    <r>
      <rPr>
        <sz val="10"/>
        <color theme="1"/>
        <rFont val="宋体"/>
        <family val="1"/>
        <charset val="134"/>
      </rPr>
      <t>工业</t>
    </r>
    <r>
      <rPr>
        <sz val="10"/>
        <color theme="1"/>
        <rFont val="Times New Roman"/>
        <family val="1"/>
      </rPr>
      <t>GDP</t>
    </r>
    <r>
      <rPr>
        <sz val="10"/>
        <color theme="1"/>
        <rFont val="宋体"/>
        <family val="1"/>
        <charset val="134"/>
      </rPr>
      <t>占比增速（</t>
    </r>
    <r>
      <rPr>
        <sz val="10"/>
        <color theme="1"/>
        <rFont val="Times New Roman"/>
        <family val="1"/>
        <charset val="134"/>
      </rPr>
      <t>Ip</t>
    </r>
    <r>
      <rPr>
        <sz val="10"/>
        <color theme="1"/>
        <rFont val="宋体"/>
        <family val="1"/>
        <charset val="134"/>
      </rPr>
      <t>）</t>
    </r>
    <phoneticPr fontId="1" type="noConversion"/>
  </si>
  <si>
    <t>用电强度（Es)</t>
    <phoneticPr fontId="1" type="noConversion"/>
  </si>
  <si>
    <t>电动车占比（Es)</t>
    <phoneticPr fontId="1" type="noConversion"/>
  </si>
  <si>
    <t>基准</t>
    <phoneticPr fontId="1" type="noConversion"/>
  </si>
  <si>
    <t>人口增长率（Po)</t>
    <phoneticPr fontId="1" type="noConversion"/>
  </si>
  <si>
    <r>
      <rPr>
        <sz val="10"/>
        <color theme="1"/>
        <rFont val="宋体"/>
        <family val="1"/>
        <charset val="134"/>
      </rPr>
      <t>人均</t>
    </r>
    <r>
      <rPr>
        <sz val="10"/>
        <color theme="1"/>
        <rFont val="Times New Roman"/>
        <family val="1"/>
      </rPr>
      <t>GDP</t>
    </r>
    <r>
      <rPr>
        <sz val="10"/>
        <color theme="1"/>
        <rFont val="宋体"/>
        <family val="3"/>
        <charset val="134"/>
      </rPr>
      <t>增长率（</t>
    </r>
    <r>
      <rPr>
        <sz val="10"/>
        <color theme="1"/>
        <rFont val="Times New Roman"/>
        <family val="3"/>
      </rPr>
      <t>Gg)</t>
    </r>
    <phoneticPr fontId="1" type="noConversion"/>
  </si>
  <si>
    <r>
      <rPr>
        <sz val="10"/>
        <color theme="1"/>
        <rFont val="宋体"/>
        <family val="1"/>
        <charset val="134"/>
      </rPr>
      <t>高中低分别差0.3</t>
    </r>
    <r>
      <rPr>
        <sz val="10"/>
        <color theme="1"/>
        <rFont val="Times New Roman"/>
        <family val="1"/>
      </rPr>
      <t>%</t>
    </r>
    <phoneticPr fontId="1" type="noConversion"/>
  </si>
  <si>
    <r>
      <rPr>
        <sz val="10"/>
        <color theme="1"/>
        <rFont val="宋体"/>
        <family val="1"/>
        <charset val="134"/>
      </rPr>
      <t>上限比基准高0.3</t>
    </r>
    <r>
      <rPr>
        <sz val="10"/>
        <color theme="1"/>
        <rFont val="Times New Roman"/>
        <family val="1"/>
      </rPr>
      <t>%</t>
    </r>
    <r>
      <rPr>
        <sz val="10"/>
        <color theme="1"/>
        <rFont val="宋体"/>
        <family val="1"/>
        <charset val="134"/>
      </rPr>
      <t>的增长率，下限相反</t>
    </r>
    <phoneticPr fontId="1" type="noConversion"/>
  </si>
  <si>
    <r>
      <rPr>
        <sz val="10"/>
        <color theme="1"/>
        <rFont val="宋体"/>
        <family val="1"/>
        <charset val="134"/>
      </rPr>
      <t>上限比基准高0.1</t>
    </r>
    <r>
      <rPr>
        <sz val="10"/>
        <color theme="1"/>
        <rFont val="Times New Roman"/>
        <family val="1"/>
      </rPr>
      <t>%</t>
    </r>
    <r>
      <rPr>
        <sz val="10"/>
        <color theme="1"/>
        <rFont val="宋体"/>
        <family val="1"/>
        <charset val="134"/>
      </rPr>
      <t>的增长率，下限相反</t>
    </r>
    <phoneticPr fontId="1" type="noConversion"/>
  </si>
  <si>
    <r>
      <rPr>
        <sz val="10"/>
        <color theme="1"/>
        <rFont val="宋体"/>
        <family val="1"/>
        <charset val="134"/>
      </rPr>
      <t>上限比基准高1</t>
    </r>
    <r>
      <rPr>
        <sz val="10"/>
        <color theme="1"/>
        <rFont val="Times New Roman"/>
        <family val="1"/>
      </rPr>
      <t>%</t>
    </r>
    <r>
      <rPr>
        <sz val="10"/>
        <color theme="1"/>
        <rFont val="宋体"/>
        <family val="1"/>
        <charset val="134"/>
      </rPr>
      <t>的增长率，下限相反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</si>
</sst>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 "/>
    <numFmt numFmtId="177" formatCode="0_ "/>
    <numFmt numFmtId="178" formatCode="0.0%"/>
  </numFmts>
  <fonts count="1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theme="1"/>
      <name val="Times New Roman"/>
      <family val="1"/>
    </font>
    <font>
      <b/>
      <sz val="12"/>
      <color theme="1"/>
      <name val="宋体"/>
      <family val="3"/>
      <charset val="134"/>
    </font>
    <font>
      <sz val="12"/>
      <color theme="1"/>
      <name val="Times New Roman"/>
      <family val="1"/>
    </font>
    <font>
      <sz val="12"/>
      <color theme="1"/>
      <name val="宋体"/>
      <family val="3"/>
      <charset val="134"/>
    </font>
    <font>
      <sz val="12"/>
      <color theme="1"/>
      <name val="宋体"/>
      <family val="1"/>
      <charset val="134"/>
    </font>
    <font>
      <b/>
      <sz val="12"/>
      <color theme="1"/>
      <name val="宋体"/>
      <family val="1"/>
      <charset val="134"/>
    </font>
    <font>
      <sz val="12"/>
      <color theme="1"/>
      <name val="Times New Roman"/>
      <family val="1"/>
      <charset val="134"/>
    </font>
    <font>
      <sz val="12"/>
      <color theme="1"/>
      <name val="Times New Roman"/>
      <family val="3"/>
    </font>
    <font>
      <b/>
      <sz val="10"/>
      <color theme="1"/>
      <name val="Times New Roman"/>
      <family val="1"/>
    </font>
    <font>
      <b/>
      <sz val="10"/>
      <color theme="1"/>
      <name val="宋体"/>
      <family val="3"/>
      <charset val="134"/>
    </font>
    <font>
      <b/>
      <sz val="10"/>
      <color theme="1"/>
      <name val="宋体"/>
      <family val="1"/>
      <charset val="134"/>
    </font>
    <font>
      <sz val="10"/>
      <color theme="1"/>
      <name val="Times New Roman"/>
      <family val="1"/>
    </font>
    <font>
      <sz val="10"/>
      <color theme="1"/>
      <name val="宋体"/>
      <family val="3"/>
      <charset val="134"/>
    </font>
    <font>
      <sz val="10"/>
      <color theme="1"/>
      <name val="Times New Roman"/>
      <family val="3"/>
    </font>
    <font>
      <sz val="10"/>
      <color theme="1"/>
      <name val="宋体"/>
      <family val="1"/>
      <charset val="134"/>
    </font>
    <font>
      <sz val="10"/>
      <color theme="1"/>
      <name val="Times New Roman"/>
      <family val="1"/>
      <charset val="134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76" fontId="4" fillId="0" borderId="1" xfId="0" applyNumberFormat="1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6" fillId="0" borderId="5" xfId="0" applyFont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 wrapText="1"/>
    </xf>
    <xf numFmtId="0" fontId="13" fillId="0" borderId="7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13" fillId="0" borderId="10" xfId="0" applyFont="1" applyBorder="1" applyAlignment="1">
      <alignment horizontal="center" vertical="center" wrapText="1"/>
    </xf>
    <xf numFmtId="0" fontId="13" fillId="0" borderId="11" xfId="0" applyFont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176" fontId="13" fillId="0" borderId="0" xfId="0" applyNumberFormat="1" applyFont="1" applyAlignment="1">
      <alignment horizontal="center" vertical="center" wrapText="1"/>
    </xf>
    <xf numFmtId="176" fontId="13" fillId="0" borderId="12" xfId="0" applyNumberFormat="1" applyFont="1" applyBorder="1" applyAlignment="1">
      <alignment horizontal="center" vertical="center" wrapText="1"/>
    </xf>
    <xf numFmtId="177" fontId="13" fillId="0" borderId="7" xfId="0" applyNumberFormat="1" applyFont="1" applyBorder="1" applyAlignment="1">
      <alignment horizontal="center" vertical="center" wrapText="1"/>
    </xf>
    <xf numFmtId="177" fontId="13" fillId="0" borderId="0" xfId="0" applyNumberFormat="1" applyFont="1" applyAlignment="1">
      <alignment horizontal="center" vertical="center" wrapText="1"/>
    </xf>
    <xf numFmtId="177" fontId="13" fillId="0" borderId="12" xfId="0" applyNumberFormat="1" applyFont="1" applyBorder="1" applyAlignment="1">
      <alignment horizontal="center" vertical="center" wrapText="1"/>
    </xf>
    <xf numFmtId="0" fontId="13" fillId="0" borderId="0" xfId="0" applyFont="1" applyAlignment="1">
      <alignment horizontal="left" vertical="center" wrapText="1"/>
    </xf>
    <xf numFmtId="0" fontId="14" fillId="0" borderId="0" xfId="0" applyFont="1" applyAlignment="1">
      <alignment horizontal="center" vertical="center" wrapText="1"/>
    </xf>
    <xf numFmtId="178" fontId="13" fillId="0" borderId="0" xfId="0" applyNumberFormat="1" applyFont="1" applyAlignment="1">
      <alignment horizontal="center" vertical="center" wrapText="1"/>
    </xf>
    <xf numFmtId="177" fontId="13" fillId="0" borderId="10" xfId="0" applyNumberFormat="1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13" fillId="0" borderId="0" xfId="0" applyFont="1" applyBorder="1" applyAlignment="1">
      <alignment horizontal="center" vertical="center" wrapText="1"/>
    </xf>
    <xf numFmtId="176" fontId="13" fillId="0" borderId="0" xfId="0" applyNumberFormat="1" applyFont="1" applyBorder="1" applyAlignment="1">
      <alignment horizontal="center" vertical="center" wrapText="1"/>
    </xf>
    <xf numFmtId="177" fontId="13" fillId="0" borderId="0" xfId="0" applyNumberFormat="1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16" fillId="0" borderId="2" xfId="0" applyFont="1" applyBorder="1" applyAlignment="1">
      <alignment horizontal="center" vertical="center" wrapText="1"/>
    </xf>
    <xf numFmtId="0" fontId="17" fillId="0" borderId="8" xfId="0" applyFont="1" applyBorder="1" applyAlignment="1">
      <alignment horizontal="left" vertical="center" wrapText="1"/>
    </xf>
    <xf numFmtId="0" fontId="17" fillId="0" borderId="10" xfId="0" applyFont="1" applyBorder="1" applyAlignment="1">
      <alignment horizontal="left" vertical="center" wrapText="1"/>
    </xf>
    <xf numFmtId="0" fontId="17" fillId="0" borderId="4" xfId="0" applyFont="1" applyBorder="1" applyAlignment="1">
      <alignment horizontal="left" vertical="center" wrapText="1"/>
    </xf>
    <xf numFmtId="0" fontId="17" fillId="0" borderId="2" xfId="0" applyFont="1" applyBorder="1" applyAlignment="1">
      <alignment horizontal="left" vertical="center" wrapText="1"/>
    </xf>
    <xf numFmtId="0" fontId="13" fillId="0" borderId="10" xfId="0" applyFont="1" applyBorder="1" applyAlignment="1">
      <alignment horizontal="left" vertical="center" wrapText="1"/>
    </xf>
    <xf numFmtId="0" fontId="13" fillId="0" borderId="4" xfId="0" applyFont="1" applyBorder="1" applyAlignment="1">
      <alignment horizontal="left" vertical="center" wrapText="1"/>
    </xf>
    <xf numFmtId="0" fontId="13" fillId="0" borderId="2" xfId="0" applyFont="1" applyBorder="1" applyAlignment="1">
      <alignment horizontal="left" vertical="center" wrapText="1"/>
    </xf>
    <xf numFmtId="0" fontId="13" fillId="0" borderId="13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Sheet2!$E$1:$O$1</c:f>
              <c:numCache>
                <c:formatCode>General</c:formatCode>
                <c:ptCount val="11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  <c:pt idx="7">
                  <c:v>2055</c:v>
                </c:pt>
                <c:pt idx="8">
                  <c:v>2060</c:v>
                </c:pt>
                <c:pt idx="9">
                  <c:v>2065</c:v>
                </c:pt>
                <c:pt idx="10">
                  <c:v>2070</c:v>
                </c:pt>
              </c:numCache>
            </c:numRef>
          </c:xVal>
          <c:yVal>
            <c:numRef>
              <c:f>Sheet2!$E$14:$O$14</c:f>
              <c:numCache>
                <c:formatCode>General</c:formatCode>
                <c:ptCount val="11"/>
                <c:pt idx="0">
                  <c:v>3</c:v>
                </c:pt>
                <c:pt idx="1">
                  <c:v>9</c:v>
                </c:pt>
                <c:pt idx="2">
                  <c:v>15</c:v>
                </c:pt>
                <c:pt idx="3">
                  <c:v>21</c:v>
                </c:pt>
                <c:pt idx="4">
                  <c:v>27</c:v>
                </c:pt>
                <c:pt idx="5">
                  <c:v>43.5</c:v>
                </c:pt>
                <c:pt idx="6">
                  <c:v>60</c:v>
                </c:pt>
                <c:pt idx="7">
                  <c:v>75</c:v>
                </c:pt>
                <c:pt idx="8">
                  <c:v>90</c:v>
                </c:pt>
                <c:pt idx="9">
                  <c:v>95</c:v>
                </c:pt>
                <c:pt idx="1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39-45E5-9F82-886D382F0642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Sheet2!$E$1:$O$1</c:f>
              <c:numCache>
                <c:formatCode>General</c:formatCode>
                <c:ptCount val="11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  <c:pt idx="7">
                  <c:v>2055</c:v>
                </c:pt>
                <c:pt idx="8">
                  <c:v>2060</c:v>
                </c:pt>
                <c:pt idx="9">
                  <c:v>2065</c:v>
                </c:pt>
                <c:pt idx="10">
                  <c:v>2070</c:v>
                </c:pt>
              </c:numCache>
            </c:numRef>
          </c:xVal>
          <c:yVal>
            <c:numRef>
              <c:f>Sheet2!$E$15:$O$15</c:f>
              <c:numCache>
                <c:formatCode>General</c:formatCode>
                <c:ptCount val="11"/>
                <c:pt idx="0">
                  <c:v>4</c:v>
                </c:pt>
                <c:pt idx="1">
                  <c:v>14.5</c:v>
                </c:pt>
                <c:pt idx="2">
                  <c:v>25</c:v>
                </c:pt>
                <c:pt idx="3">
                  <c:v>34.5</c:v>
                </c:pt>
                <c:pt idx="4">
                  <c:v>44</c:v>
                </c:pt>
                <c:pt idx="5">
                  <c:v>72</c:v>
                </c:pt>
                <c:pt idx="6">
                  <c:v>100</c:v>
                </c:pt>
                <c:pt idx="7">
                  <c:v>125</c:v>
                </c:pt>
                <c:pt idx="8">
                  <c:v>150</c:v>
                </c:pt>
                <c:pt idx="9">
                  <c:v>155</c:v>
                </c:pt>
                <c:pt idx="10">
                  <c:v>160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39-45E5-9F82-886D382F0642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Sheet2!$E$1:$O$1</c:f>
              <c:numCache>
                <c:formatCode>General</c:formatCode>
                <c:ptCount val="11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  <c:pt idx="7">
                  <c:v>2055</c:v>
                </c:pt>
                <c:pt idx="8">
                  <c:v>2060</c:v>
                </c:pt>
                <c:pt idx="9">
                  <c:v>2065</c:v>
                </c:pt>
                <c:pt idx="10">
                  <c:v>2070</c:v>
                </c:pt>
              </c:numCache>
            </c:numRef>
          </c:xVal>
          <c:yVal>
            <c:numRef>
              <c:f>Sheet2!$E$16:$O$16</c:f>
              <c:numCache>
                <c:formatCode>General</c:formatCode>
                <c:ptCount val="11"/>
                <c:pt idx="0">
                  <c:v>2</c:v>
                </c:pt>
                <c:pt idx="1">
                  <c:v>3.5</c:v>
                </c:pt>
                <c:pt idx="2">
                  <c:v>5</c:v>
                </c:pt>
                <c:pt idx="3">
                  <c:v>7.5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  <c:pt idx="8">
                  <c:v>30</c:v>
                </c:pt>
                <c:pt idx="9">
                  <c:v>35</c:v>
                </c:pt>
                <c:pt idx="10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739-45E5-9F82-886D382F06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3728927"/>
        <c:axId val="2053728095"/>
      </c:scatterChart>
      <c:valAx>
        <c:axId val="2053728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53728095"/>
        <c:crosses val="autoZero"/>
        <c:crossBetween val="midCat"/>
      </c:valAx>
      <c:valAx>
        <c:axId val="2053728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537289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148040</xdr:colOff>
      <xdr:row>1</xdr:row>
      <xdr:rowOff>59216</xdr:rowOff>
    </xdr:from>
    <xdr:to>
      <xdr:col>24</xdr:col>
      <xdr:colOff>450169</xdr:colOff>
      <xdr:row>25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A0FC57E-0471-4169-93A6-E890DA3D87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2EB6F-813E-42ED-989E-73F15D2A4B58}">
  <dimension ref="A1:Q48"/>
  <sheetViews>
    <sheetView tabSelected="1" topLeftCell="C1" zoomScale="130" zoomScaleNormal="130" workbookViewId="0">
      <selection activeCell="E2" sqref="E2"/>
    </sheetView>
  </sheetViews>
  <sheetFormatPr defaultColWidth="9" defaultRowHeight="13.25" x14ac:dyDescent="0.25"/>
  <cols>
    <col min="1" max="1" width="9.33203125" style="24" customWidth="1"/>
    <col min="2" max="2" width="5.33203125" style="24" customWidth="1"/>
    <col min="3" max="3" width="5.88671875" style="14" customWidth="1"/>
    <col min="4" max="4" width="9" style="14"/>
    <col min="5" max="5" width="10.21875" style="14" bestFit="1" customWidth="1"/>
    <col min="6" max="6" width="11.33203125" style="14" customWidth="1"/>
    <col min="7" max="7" width="9" style="14"/>
    <col min="8" max="8" width="9" style="14" customWidth="1"/>
    <col min="9" max="9" width="9" style="14"/>
    <col min="10" max="10" width="9" style="14" customWidth="1"/>
    <col min="11" max="11" width="9" style="14"/>
    <col min="12" max="12" width="9" style="14" customWidth="1"/>
    <col min="13" max="15" width="9" style="14"/>
    <col min="16" max="16" width="17.44140625" style="24" customWidth="1"/>
    <col min="17" max="16384" width="9" style="14"/>
  </cols>
  <sheetData>
    <row r="1" spans="1:17" s="9" customFormat="1" ht="12.55" x14ac:dyDescent="0.25">
      <c r="A1" s="6" t="s">
        <v>19</v>
      </c>
      <c r="B1" s="7" t="s">
        <v>5</v>
      </c>
      <c r="C1" s="7" t="s">
        <v>4</v>
      </c>
      <c r="D1" s="6">
        <v>2019</v>
      </c>
      <c r="E1" s="8">
        <v>2020</v>
      </c>
      <c r="F1" s="8">
        <v>2025</v>
      </c>
      <c r="G1" s="8">
        <v>2030</v>
      </c>
      <c r="H1" s="8">
        <v>2035</v>
      </c>
      <c r="I1" s="8">
        <v>2040</v>
      </c>
      <c r="J1" s="8">
        <v>2045</v>
      </c>
      <c r="K1" s="8">
        <v>2050</v>
      </c>
      <c r="L1" s="8">
        <v>2055</v>
      </c>
      <c r="M1" s="8">
        <v>2060</v>
      </c>
      <c r="N1" s="8">
        <v>2065</v>
      </c>
      <c r="O1" s="8">
        <v>2070</v>
      </c>
      <c r="P1" s="7" t="s">
        <v>7</v>
      </c>
      <c r="Q1" s="28"/>
    </row>
    <row r="2" spans="1:17" ht="16.350000000000001" customHeight="1" x14ac:dyDescent="0.25">
      <c r="A2" s="32" t="s">
        <v>25</v>
      </c>
      <c r="B2" s="35" t="s">
        <v>6</v>
      </c>
      <c r="C2" s="10" t="s">
        <v>3</v>
      </c>
      <c r="D2" s="11">
        <v>7.5</v>
      </c>
      <c r="E2" s="12">
        <v>3.68</v>
      </c>
      <c r="F2" s="12">
        <v>6</v>
      </c>
      <c r="G2" s="12">
        <v>5</v>
      </c>
      <c r="H2" s="12">
        <v>4</v>
      </c>
      <c r="I2" s="12">
        <v>3.5</v>
      </c>
      <c r="J2" s="12">
        <f>(K2+I2)/2</f>
        <v>3.1</v>
      </c>
      <c r="K2" s="12">
        <v>2.7</v>
      </c>
      <c r="L2" s="12">
        <f>(M2+K2)/2</f>
        <v>2.35</v>
      </c>
      <c r="M2" s="12">
        <v>2</v>
      </c>
      <c r="N2" s="12">
        <v>2</v>
      </c>
      <c r="O2" s="12">
        <v>2</v>
      </c>
      <c r="P2" s="39" t="s">
        <v>26</v>
      </c>
    </row>
    <row r="3" spans="1:17" ht="15.7" customHeight="1" x14ac:dyDescent="0.25">
      <c r="A3" s="33"/>
      <c r="B3" s="36"/>
      <c r="C3" s="10" t="s">
        <v>1</v>
      </c>
      <c r="D3" s="11">
        <v>7.5</v>
      </c>
      <c r="E3" s="12">
        <v>3.68</v>
      </c>
      <c r="F3" s="14">
        <f>F2*0.8</f>
        <v>4.8000000000000007</v>
      </c>
      <c r="G3" s="14">
        <f t="shared" ref="G3:O3" si="0">G2*0.8</f>
        <v>4</v>
      </c>
      <c r="H3" s="14">
        <f t="shared" si="0"/>
        <v>3.2</v>
      </c>
      <c r="I3" s="14">
        <f t="shared" si="0"/>
        <v>2.8000000000000003</v>
      </c>
      <c r="J3" s="14">
        <f t="shared" si="0"/>
        <v>2.4800000000000004</v>
      </c>
      <c r="K3" s="14">
        <f t="shared" si="0"/>
        <v>2.16</v>
      </c>
      <c r="L3" s="14">
        <f t="shared" si="0"/>
        <v>1.8800000000000001</v>
      </c>
      <c r="M3" s="14">
        <f t="shared" si="0"/>
        <v>1.6</v>
      </c>
      <c r="N3" s="14">
        <f t="shared" si="0"/>
        <v>1.6</v>
      </c>
      <c r="O3" s="14">
        <f t="shared" si="0"/>
        <v>1.6</v>
      </c>
      <c r="P3" s="40"/>
    </row>
    <row r="4" spans="1:17" ht="15.7" customHeight="1" x14ac:dyDescent="0.25">
      <c r="A4" s="33"/>
      <c r="B4" s="37"/>
      <c r="C4" s="10" t="s">
        <v>0</v>
      </c>
      <c r="D4" s="11">
        <v>7.5</v>
      </c>
      <c r="E4" s="12">
        <v>3.68</v>
      </c>
      <c r="F4" s="14">
        <f>F2*1.2</f>
        <v>7.1999999999999993</v>
      </c>
      <c r="G4" s="14">
        <f t="shared" ref="G4:O4" si="1">G2*1.2</f>
        <v>6</v>
      </c>
      <c r="H4" s="14">
        <f t="shared" si="1"/>
        <v>4.8</v>
      </c>
      <c r="I4" s="14">
        <f t="shared" si="1"/>
        <v>4.2</v>
      </c>
      <c r="J4" s="14">
        <f t="shared" si="1"/>
        <v>3.7199999999999998</v>
      </c>
      <c r="K4" s="14">
        <f t="shared" si="1"/>
        <v>3.24</v>
      </c>
      <c r="L4" s="14">
        <f t="shared" si="1"/>
        <v>2.82</v>
      </c>
      <c r="M4" s="14">
        <f t="shared" si="1"/>
        <v>2.4</v>
      </c>
      <c r="N4" s="14">
        <f t="shared" si="1"/>
        <v>2.4</v>
      </c>
      <c r="O4" s="14">
        <f t="shared" si="1"/>
        <v>2.4</v>
      </c>
      <c r="P4" s="41"/>
    </row>
    <row r="5" spans="1:17" ht="16.350000000000001" customHeight="1" x14ac:dyDescent="0.25">
      <c r="A5" s="32" t="s">
        <v>20</v>
      </c>
      <c r="B5" s="35" t="s">
        <v>6</v>
      </c>
      <c r="C5" s="10" t="s">
        <v>3</v>
      </c>
      <c r="D5" s="18">
        <v>-1.34</v>
      </c>
      <c r="E5" s="12">
        <v>2</v>
      </c>
      <c r="F5" s="12">
        <v>1</v>
      </c>
      <c r="G5" s="12">
        <v>0</v>
      </c>
      <c r="H5" s="12">
        <v>-1</v>
      </c>
      <c r="I5" s="12">
        <v>-1</v>
      </c>
      <c r="J5" s="12">
        <v>-1</v>
      </c>
      <c r="K5" s="12">
        <v>-0.5</v>
      </c>
      <c r="L5" s="12">
        <v>-0.5</v>
      </c>
      <c r="M5" s="12">
        <v>-0.5</v>
      </c>
      <c r="N5" s="12">
        <v>-0.5</v>
      </c>
      <c r="O5" s="12">
        <v>-0.5</v>
      </c>
      <c r="P5" s="42" t="s">
        <v>27</v>
      </c>
    </row>
    <row r="6" spans="1:17" x14ac:dyDescent="0.25">
      <c r="A6" s="33"/>
      <c r="B6" s="36"/>
      <c r="C6" s="10" t="s">
        <v>1</v>
      </c>
      <c r="D6" s="11">
        <v>-1.34</v>
      </c>
      <c r="E6" s="19">
        <f>E5-0.5</f>
        <v>1.5</v>
      </c>
      <c r="F6" s="19">
        <f>F5-0.5</f>
        <v>0.5</v>
      </c>
      <c r="G6" s="19">
        <f t="shared" ref="G6:M6" si="2">G5-0.5</f>
        <v>-0.5</v>
      </c>
      <c r="H6" s="19">
        <f t="shared" si="2"/>
        <v>-1.5</v>
      </c>
      <c r="I6" s="19">
        <f t="shared" si="2"/>
        <v>-1.5</v>
      </c>
      <c r="J6" s="19">
        <f t="shared" si="2"/>
        <v>-1.5</v>
      </c>
      <c r="K6" s="19">
        <f t="shared" si="2"/>
        <v>-1</v>
      </c>
      <c r="L6" s="19">
        <f t="shared" si="2"/>
        <v>-1</v>
      </c>
      <c r="M6" s="19">
        <f t="shared" si="2"/>
        <v>-1</v>
      </c>
      <c r="N6" s="19">
        <f t="shared" ref="N6" si="3">N5-0.5</f>
        <v>-1</v>
      </c>
      <c r="O6" s="19">
        <f t="shared" ref="O6" si="4">O5-0.5</f>
        <v>-1</v>
      </c>
      <c r="P6" s="43"/>
    </row>
    <row r="7" spans="1:17" x14ac:dyDescent="0.25">
      <c r="A7" s="33"/>
      <c r="B7" s="37"/>
      <c r="C7" s="10" t="s">
        <v>0</v>
      </c>
      <c r="D7" s="16">
        <v>-1.34</v>
      </c>
      <c r="E7" s="20">
        <f>E5+0.5</f>
        <v>2.5</v>
      </c>
      <c r="F7" s="20">
        <f>F5+0.5</f>
        <v>1.5</v>
      </c>
      <c r="G7" s="20">
        <f t="shared" ref="G7:L7" si="5">G5+0.5</f>
        <v>0.5</v>
      </c>
      <c r="H7" s="20">
        <f t="shared" si="5"/>
        <v>-0.5</v>
      </c>
      <c r="I7" s="20">
        <f t="shared" si="5"/>
        <v>-0.5</v>
      </c>
      <c r="J7" s="20">
        <f t="shared" si="5"/>
        <v>-0.5</v>
      </c>
      <c r="K7" s="20">
        <f t="shared" si="5"/>
        <v>0</v>
      </c>
      <c r="L7" s="20">
        <f t="shared" si="5"/>
        <v>0</v>
      </c>
      <c r="M7" s="20">
        <f>M5+0.5</f>
        <v>0</v>
      </c>
      <c r="N7" s="20">
        <f t="shared" ref="N7:O7" si="6">N5+0.5</f>
        <v>0</v>
      </c>
      <c r="O7" s="20">
        <f t="shared" si="6"/>
        <v>0</v>
      </c>
      <c r="P7" s="44"/>
    </row>
    <row r="8" spans="1:17" x14ac:dyDescent="0.25">
      <c r="A8" s="38" t="s">
        <v>24</v>
      </c>
      <c r="B8" s="35" t="s">
        <v>6</v>
      </c>
      <c r="C8" s="10" t="s">
        <v>3</v>
      </c>
      <c r="D8" s="11"/>
      <c r="E8" s="14">
        <v>0.21</v>
      </c>
      <c r="F8" s="19">
        <v>0.25</v>
      </c>
      <c r="G8" s="19">
        <v>0.25</v>
      </c>
      <c r="H8" s="19">
        <v>0.25</v>
      </c>
      <c r="I8" s="19">
        <v>0.25</v>
      </c>
      <c r="J8" s="19">
        <v>0.25</v>
      </c>
      <c r="K8" s="19">
        <v>0.25</v>
      </c>
      <c r="L8" s="19">
        <v>0.25</v>
      </c>
      <c r="M8" s="19">
        <v>0.25</v>
      </c>
      <c r="N8" s="19">
        <v>0.25</v>
      </c>
      <c r="O8" s="19">
        <v>0.25</v>
      </c>
      <c r="P8" s="42" t="s">
        <v>28</v>
      </c>
    </row>
    <row r="9" spans="1:17" x14ac:dyDescent="0.25">
      <c r="A9" s="36"/>
      <c r="B9" s="36"/>
      <c r="C9" s="10" t="s">
        <v>1</v>
      </c>
      <c r="D9" s="11"/>
      <c r="E9" s="19">
        <v>0.1</v>
      </c>
      <c r="F9" s="19">
        <v>0.1</v>
      </c>
      <c r="G9" s="19">
        <v>0.1</v>
      </c>
      <c r="H9" s="19">
        <v>0.1</v>
      </c>
      <c r="I9" s="19">
        <v>0.1</v>
      </c>
      <c r="J9" s="19">
        <v>0.1</v>
      </c>
      <c r="K9" s="19">
        <v>0.1</v>
      </c>
      <c r="L9" s="19">
        <v>0.1</v>
      </c>
      <c r="M9" s="19">
        <v>0.1</v>
      </c>
      <c r="N9" s="19">
        <v>0.1</v>
      </c>
      <c r="O9" s="19">
        <v>0.1</v>
      </c>
      <c r="P9" s="43"/>
    </row>
    <row r="10" spans="1:17" x14ac:dyDescent="0.25">
      <c r="A10" s="37"/>
      <c r="B10" s="37"/>
      <c r="C10" s="10" t="s">
        <v>0</v>
      </c>
      <c r="D10" s="11"/>
      <c r="E10" s="19">
        <v>0.4</v>
      </c>
      <c r="F10" s="19">
        <v>0.4</v>
      </c>
      <c r="G10" s="19">
        <v>0.4</v>
      </c>
      <c r="H10" s="19">
        <v>0.4</v>
      </c>
      <c r="I10" s="19">
        <v>0.4</v>
      </c>
      <c r="J10" s="19">
        <v>0.4</v>
      </c>
      <c r="K10" s="19">
        <v>0.4</v>
      </c>
      <c r="L10" s="19">
        <v>0.4</v>
      </c>
      <c r="M10" s="19">
        <v>0.4</v>
      </c>
      <c r="N10" s="19">
        <v>0.4</v>
      </c>
      <c r="O10" s="19">
        <v>0.4</v>
      </c>
      <c r="P10" s="44"/>
    </row>
    <row r="11" spans="1:17" ht="16.350000000000001" customHeight="1" x14ac:dyDescent="0.25">
      <c r="A11" s="34" t="s">
        <v>21</v>
      </c>
      <c r="B11" s="38" t="s">
        <v>6</v>
      </c>
      <c r="C11" s="10" t="s">
        <v>3</v>
      </c>
      <c r="D11" s="18"/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42" t="s">
        <v>26</v>
      </c>
    </row>
    <row r="12" spans="1:17" x14ac:dyDescent="0.25">
      <c r="A12" s="33"/>
      <c r="B12" s="36"/>
      <c r="C12" s="10" t="s">
        <v>1</v>
      </c>
      <c r="D12" s="11"/>
      <c r="E12" s="14">
        <v>-0.5</v>
      </c>
      <c r="F12" s="14">
        <v>-0.5</v>
      </c>
      <c r="G12" s="14">
        <v>-0.5</v>
      </c>
      <c r="H12" s="14">
        <v>-0.5</v>
      </c>
      <c r="I12" s="14">
        <v>-0.5</v>
      </c>
      <c r="J12" s="14">
        <v>-0.5</v>
      </c>
      <c r="K12" s="14">
        <v>-0.5</v>
      </c>
      <c r="L12" s="14">
        <v>-0.5</v>
      </c>
      <c r="M12" s="14">
        <v>-0.5</v>
      </c>
      <c r="N12" s="14">
        <v>-0.5</v>
      </c>
      <c r="O12" s="14">
        <v>-0.5</v>
      </c>
      <c r="P12" s="40"/>
    </row>
    <row r="13" spans="1:17" x14ac:dyDescent="0.25">
      <c r="A13" s="33"/>
      <c r="B13" s="37"/>
      <c r="C13" s="10" t="s">
        <v>0</v>
      </c>
      <c r="D13" s="16"/>
      <c r="E13" s="17">
        <v>0.5</v>
      </c>
      <c r="F13" s="17">
        <v>0.5</v>
      </c>
      <c r="G13" s="17">
        <v>0.5</v>
      </c>
      <c r="H13" s="17">
        <v>0.5</v>
      </c>
      <c r="I13" s="17">
        <v>0.5</v>
      </c>
      <c r="J13" s="17">
        <v>0.5</v>
      </c>
      <c r="K13" s="17">
        <v>0.5</v>
      </c>
      <c r="L13" s="17">
        <v>0.5</v>
      </c>
      <c r="M13" s="17">
        <v>0.5</v>
      </c>
      <c r="N13" s="17">
        <v>0.5</v>
      </c>
      <c r="O13" s="17">
        <v>0.5</v>
      </c>
      <c r="P13" s="41"/>
    </row>
    <row r="14" spans="1:17" x14ac:dyDescent="0.25">
      <c r="A14" s="34" t="s">
        <v>22</v>
      </c>
      <c r="B14" s="38" t="s">
        <v>6</v>
      </c>
      <c r="C14" s="10" t="s">
        <v>23</v>
      </c>
      <c r="D14" s="11"/>
      <c r="E14" s="29">
        <v>3</v>
      </c>
      <c r="F14" s="29">
        <f>(G14+E14)/2</f>
        <v>9</v>
      </c>
      <c r="G14" s="29">
        <v>15</v>
      </c>
      <c r="H14" s="29">
        <f>(I14+G14)/2</f>
        <v>21</v>
      </c>
      <c r="I14" s="29">
        <v>27</v>
      </c>
      <c r="J14" s="29">
        <f>(K14+I14)/2</f>
        <v>43.5</v>
      </c>
      <c r="K14" s="29">
        <v>60</v>
      </c>
      <c r="L14" s="29">
        <f>(M14+K14)/2</f>
        <v>75</v>
      </c>
      <c r="M14" s="15">
        <v>90</v>
      </c>
      <c r="N14" s="29">
        <f>(O14+M14)/2</f>
        <v>95</v>
      </c>
      <c r="O14" s="15">
        <v>100</v>
      </c>
      <c r="P14" s="42"/>
    </row>
    <row r="15" spans="1:17" x14ac:dyDescent="0.25">
      <c r="A15" s="33"/>
      <c r="B15" s="36"/>
      <c r="C15" s="10" t="s">
        <v>0</v>
      </c>
      <c r="D15" s="11"/>
      <c r="E15" s="29">
        <v>4</v>
      </c>
      <c r="F15" s="29">
        <f>F14*2-F16</f>
        <v>14.5</v>
      </c>
      <c r="G15" s="29">
        <f t="shared" ref="G15" si="7">G14*2-G16</f>
        <v>25</v>
      </c>
      <c r="H15" s="29">
        <f>H14*2-H16</f>
        <v>34.5</v>
      </c>
      <c r="I15" s="29">
        <f>I14*2-I16</f>
        <v>44</v>
      </c>
      <c r="J15" s="29">
        <f>J14*2-J16</f>
        <v>72</v>
      </c>
      <c r="K15" s="29">
        <f t="shared" ref="K15:O15" si="8">K14*2-K16</f>
        <v>100</v>
      </c>
      <c r="L15" s="29">
        <f t="shared" si="8"/>
        <v>125</v>
      </c>
      <c r="M15" s="29">
        <f t="shared" si="8"/>
        <v>150</v>
      </c>
      <c r="N15" s="29">
        <f t="shared" si="8"/>
        <v>155</v>
      </c>
      <c r="O15" s="29">
        <f t="shared" si="8"/>
        <v>160</v>
      </c>
      <c r="P15" s="40"/>
    </row>
    <row r="16" spans="1:17" x14ac:dyDescent="0.25">
      <c r="A16" s="33"/>
      <c r="B16" s="37"/>
      <c r="C16" s="10" t="s">
        <v>1</v>
      </c>
      <c r="D16" s="11"/>
      <c r="E16" s="29">
        <v>2</v>
      </c>
      <c r="F16" s="29">
        <f t="shared" ref="F16" si="9">(G16+E16)/2</f>
        <v>3.5</v>
      </c>
      <c r="G16" s="29">
        <v>5</v>
      </c>
      <c r="H16" s="29">
        <f t="shared" ref="H16" si="10">(I16+G16)/2</f>
        <v>7.5</v>
      </c>
      <c r="I16" s="29">
        <v>10</v>
      </c>
      <c r="J16" s="29">
        <f t="shared" ref="J16" si="11">(K16+I16)/2</f>
        <v>15</v>
      </c>
      <c r="K16" s="29">
        <v>20</v>
      </c>
      <c r="L16" s="29">
        <f t="shared" ref="L16" si="12">(M16+K16)/2</f>
        <v>25</v>
      </c>
      <c r="M16" s="15">
        <v>30</v>
      </c>
      <c r="N16" s="29">
        <f>(O16+M16)/2</f>
        <v>35</v>
      </c>
      <c r="O16" s="15">
        <v>40</v>
      </c>
      <c r="P16" s="41"/>
    </row>
    <row r="17" spans="1:16" ht="16.350000000000001" customHeight="1" x14ac:dyDescent="0.25">
      <c r="A17" s="34" t="s">
        <v>14</v>
      </c>
      <c r="B17" s="35" t="s">
        <v>6</v>
      </c>
      <c r="C17" s="10" t="s">
        <v>3</v>
      </c>
      <c r="D17" s="18"/>
      <c r="E17" s="12">
        <v>12</v>
      </c>
      <c r="F17" s="12">
        <v>8</v>
      </c>
      <c r="G17" s="12">
        <v>7</v>
      </c>
      <c r="H17" s="12">
        <v>6</v>
      </c>
      <c r="I17" s="12">
        <v>5</v>
      </c>
      <c r="J17" s="12">
        <v>4</v>
      </c>
      <c r="K17" s="12">
        <v>3</v>
      </c>
      <c r="L17" s="12">
        <v>2.5</v>
      </c>
      <c r="M17" s="13">
        <v>2</v>
      </c>
      <c r="N17" s="13">
        <v>1.5</v>
      </c>
      <c r="O17" s="13">
        <v>1</v>
      </c>
      <c r="P17" s="42" t="s">
        <v>29</v>
      </c>
    </row>
    <row r="18" spans="1:16" x14ac:dyDescent="0.25">
      <c r="A18" s="33"/>
      <c r="B18" s="36"/>
      <c r="C18" s="10" t="s">
        <v>0</v>
      </c>
      <c r="D18" s="11"/>
      <c r="E18" s="14">
        <f>E17*1.5</f>
        <v>18</v>
      </c>
      <c r="F18" s="14">
        <f t="shared" ref="F18:O18" si="13">F17*1.5</f>
        <v>12</v>
      </c>
      <c r="G18" s="14">
        <f t="shared" si="13"/>
        <v>10.5</v>
      </c>
      <c r="H18" s="14">
        <f t="shared" si="13"/>
        <v>9</v>
      </c>
      <c r="I18" s="14">
        <f t="shared" si="13"/>
        <v>7.5</v>
      </c>
      <c r="J18" s="14">
        <f t="shared" si="13"/>
        <v>6</v>
      </c>
      <c r="K18" s="14">
        <f t="shared" si="13"/>
        <v>4.5</v>
      </c>
      <c r="L18" s="14">
        <f t="shared" si="13"/>
        <v>3.75</v>
      </c>
      <c r="M18" s="14">
        <f t="shared" si="13"/>
        <v>3</v>
      </c>
      <c r="N18" s="14">
        <f t="shared" si="13"/>
        <v>2.25</v>
      </c>
      <c r="O18" s="14">
        <f t="shared" si="13"/>
        <v>1.5</v>
      </c>
      <c r="P18" s="43"/>
    </row>
    <row r="19" spans="1:16" x14ac:dyDescent="0.25">
      <c r="A19" s="33"/>
      <c r="B19" s="37"/>
      <c r="C19" s="10" t="s">
        <v>1</v>
      </c>
      <c r="D19" s="11"/>
      <c r="E19" s="14">
        <f>E17*0.5</f>
        <v>6</v>
      </c>
      <c r="F19" s="14">
        <f t="shared" ref="F19:O19" si="14">F17*0.5</f>
        <v>4</v>
      </c>
      <c r="G19" s="14">
        <f t="shared" si="14"/>
        <v>3.5</v>
      </c>
      <c r="H19" s="14">
        <f t="shared" si="14"/>
        <v>3</v>
      </c>
      <c r="I19" s="14">
        <f t="shared" si="14"/>
        <v>2.5</v>
      </c>
      <c r="J19" s="14">
        <f t="shared" si="14"/>
        <v>2</v>
      </c>
      <c r="K19" s="14">
        <f t="shared" si="14"/>
        <v>1.5</v>
      </c>
      <c r="L19" s="14">
        <f t="shared" si="14"/>
        <v>1.25</v>
      </c>
      <c r="M19" s="14">
        <f t="shared" si="14"/>
        <v>1</v>
      </c>
      <c r="N19" s="14">
        <f t="shared" si="14"/>
        <v>0.75</v>
      </c>
      <c r="O19" s="14">
        <f t="shared" si="14"/>
        <v>0.5</v>
      </c>
      <c r="P19" s="46"/>
    </row>
    <row r="20" spans="1:16" ht="16.350000000000001" customHeight="1" x14ac:dyDescent="0.25">
      <c r="A20" s="34" t="s">
        <v>15</v>
      </c>
      <c r="B20" s="35" t="s">
        <v>18</v>
      </c>
      <c r="C20" s="10" t="s">
        <v>3</v>
      </c>
      <c r="D20" s="18"/>
      <c r="E20" s="21">
        <v>7187.9</v>
      </c>
      <c r="F20" s="21">
        <v>11000</v>
      </c>
      <c r="G20" s="21">
        <v>15000</v>
      </c>
      <c r="H20" s="21">
        <f>G20+($J20-$G20)/3</f>
        <v>17500</v>
      </c>
      <c r="I20" s="21">
        <f>H20+($J20-$G20)/3</f>
        <v>20000</v>
      </c>
      <c r="J20" s="21">
        <v>22500</v>
      </c>
      <c r="K20" s="21">
        <f>J20+($M20-$J20)/3</f>
        <v>25000</v>
      </c>
      <c r="L20" s="21">
        <f>K20+($M20-$J20)/3</f>
        <v>27500</v>
      </c>
      <c r="M20" s="21">
        <v>30000</v>
      </c>
      <c r="N20" s="21">
        <f>(M20+O20)/2</f>
        <v>32500</v>
      </c>
      <c r="O20" s="21">
        <v>35000</v>
      </c>
      <c r="P20" s="45"/>
    </row>
    <row r="21" spans="1:16" x14ac:dyDescent="0.25">
      <c r="A21" s="33"/>
      <c r="B21" s="36"/>
      <c r="C21" s="10" t="s">
        <v>0</v>
      </c>
      <c r="D21" s="11"/>
      <c r="E21" s="22">
        <v>8000</v>
      </c>
      <c r="F21" s="22">
        <v>13000</v>
      </c>
      <c r="G21" s="22">
        <v>20000</v>
      </c>
      <c r="H21" s="31">
        <f t="shared" ref="H21:I21" si="15">G21+($J21-$G21)/3</f>
        <v>24333.333333333332</v>
      </c>
      <c r="I21" s="31">
        <f t="shared" si="15"/>
        <v>28666.666666666664</v>
      </c>
      <c r="J21" s="22">
        <v>33000</v>
      </c>
      <c r="K21" s="31">
        <f t="shared" ref="K21:L21" si="16">J21+($M21-$J21)/3</f>
        <v>37000</v>
      </c>
      <c r="L21" s="31">
        <f t="shared" si="16"/>
        <v>41000</v>
      </c>
      <c r="M21" s="27">
        <v>45000</v>
      </c>
      <c r="N21" s="21">
        <f t="shared" ref="N21" si="17">(M21+O21)/2</f>
        <v>48500</v>
      </c>
      <c r="O21" s="27">
        <v>52000</v>
      </c>
      <c r="P21" s="43"/>
    </row>
    <row r="22" spans="1:16" x14ac:dyDescent="0.25">
      <c r="A22" s="33"/>
      <c r="B22" s="37"/>
      <c r="C22" s="10" t="s">
        <v>1</v>
      </c>
      <c r="D22" s="16"/>
      <c r="E22" s="23">
        <f>2*E20-E21</f>
        <v>6375.7999999999993</v>
      </c>
      <c r="F22" s="23">
        <f>2*F20-F21</f>
        <v>9000</v>
      </c>
      <c r="G22" s="23">
        <f t="shared" ref="G22:O22" si="18">2*G20-G21</f>
        <v>10000</v>
      </c>
      <c r="H22" s="23">
        <f t="shared" si="18"/>
        <v>10666.666666666668</v>
      </c>
      <c r="I22" s="23">
        <f t="shared" si="18"/>
        <v>11333.333333333336</v>
      </c>
      <c r="J22" s="23">
        <f t="shared" si="18"/>
        <v>12000</v>
      </c>
      <c r="K22" s="23">
        <f t="shared" si="18"/>
        <v>13000</v>
      </c>
      <c r="L22" s="23">
        <f t="shared" si="18"/>
        <v>14000</v>
      </c>
      <c r="M22" s="23">
        <f t="shared" si="18"/>
        <v>15000</v>
      </c>
      <c r="N22" s="23">
        <f t="shared" si="18"/>
        <v>16500</v>
      </c>
      <c r="O22" s="23">
        <f t="shared" si="18"/>
        <v>18000</v>
      </c>
      <c r="P22" s="46"/>
    </row>
    <row r="23" spans="1:16" ht="16.350000000000001" customHeight="1" x14ac:dyDescent="0.25">
      <c r="A23" s="34" t="s">
        <v>16</v>
      </c>
      <c r="B23" s="35" t="s">
        <v>6</v>
      </c>
      <c r="C23" s="10" t="s">
        <v>3</v>
      </c>
      <c r="D23" s="11"/>
      <c r="E23" s="14">
        <v>100</v>
      </c>
      <c r="F23" s="14">
        <v>100</v>
      </c>
      <c r="G23" s="14">
        <v>100</v>
      </c>
      <c r="H23" s="14">
        <v>100</v>
      </c>
      <c r="I23" s="14">
        <v>100</v>
      </c>
      <c r="J23" s="14">
        <v>100</v>
      </c>
      <c r="K23" s="14">
        <v>100</v>
      </c>
      <c r="L23" s="14">
        <v>100</v>
      </c>
      <c r="M23" s="14">
        <v>100</v>
      </c>
      <c r="N23" s="14">
        <v>100</v>
      </c>
      <c r="O23" s="14">
        <v>100</v>
      </c>
      <c r="P23" s="45"/>
    </row>
    <row r="24" spans="1:16" x14ac:dyDescent="0.25">
      <c r="A24" s="33"/>
      <c r="B24" s="36"/>
      <c r="C24" s="10" t="s">
        <v>0</v>
      </c>
      <c r="D24" s="11"/>
      <c r="E24" s="14">
        <v>180</v>
      </c>
      <c r="F24" s="14">
        <v>180</v>
      </c>
      <c r="G24" s="14">
        <v>180</v>
      </c>
      <c r="H24" s="14">
        <v>180</v>
      </c>
      <c r="I24" s="14">
        <v>180</v>
      </c>
      <c r="J24" s="14">
        <v>180</v>
      </c>
      <c r="K24" s="14">
        <v>180</v>
      </c>
      <c r="L24" s="14">
        <v>180</v>
      </c>
      <c r="M24" s="14">
        <v>180</v>
      </c>
      <c r="N24" s="14">
        <v>180</v>
      </c>
      <c r="O24" s="14">
        <v>180</v>
      </c>
      <c r="P24" s="43"/>
    </row>
    <row r="25" spans="1:16" x14ac:dyDescent="0.25">
      <c r="A25" s="33"/>
      <c r="B25" s="37"/>
      <c r="C25" s="10" t="s">
        <v>1</v>
      </c>
      <c r="D25" s="16"/>
      <c r="E25" s="17">
        <v>20</v>
      </c>
      <c r="F25" s="17">
        <v>20</v>
      </c>
      <c r="G25" s="17">
        <v>20</v>
      </c>
      <c r="H25" s="17">
        <v>20</v>
      </c>
      <c r="I25" s="17">
        <v>20</v>
      </c>
      <c r="J25" s="17">
        <v>20</v>
      </c>
      <c r="K25" s="17">
        <v>20</v>
      </c>
      <c r="L25" s="17">
        <v>20</v>
      </c>
      <c r="M25" s="17">
        <v>20</v>
      </c>
      <c r="N25" s="17">
        <v>20</v>
      </c>
      <c r="O25" s="17">
        <v>20</v>
      </c>
      <c r="P25" s="44"/>
    </row>
    <row r="28" spans="1:16" x14ac:dyDescent="0.25">
      <c r="E28" s="14">
        <v>2020</v>
      </c>
      <c r="F28" s="14">
        <v>2025</v>
      </c>
      <c r="G28" s="14">
        <v>2030</v>
      </c>
      <c r="H28" s="14">
        <v>2035</v>
      </c>
      <c r="I28" s="14">
        <v>2040</v>
      </c>
      <c r="J28" s="14">
        <v>2045</v>
      </c>
      <c r="K28" s="14">
        <v>2050</v>
      </c>
      <c r="L28" s="14">
        <v>2055</v>
      </c>
      <c r="M28" s="14">
        <v>2060</v>
      </c>
    </row>
    <row r="29" spans="1:16" x14ac:dyDescent="0.25">
      <c r="D29" s="25"/>
      <c r="E29" s="26">
        <v>0.314772</v>
      </c>
      <c r="F29" s="26">
        <v>0.33742512800000002</v>
      </c>
      <c r="G29" s="26">
        <v>0.34422100500000002</v>
      </c>
      <c r="H29" s="26">
        <v>0.334010792</v>
      </c>
      <c r="I29" s="26">
        <v>0.31764093900000001</v>
      </c>
      <c r="J29" s="26">
        <v>0.30207337299999998</v>
      </c>
      <c r="K29" s="26">
        <v>0.28726877200000001</v>
      </c>
      <c r="L29" s="26">
        <v>0.27318974400000001</v>
      </c>
      <c r="M29" s="26">
        <v>0.25980072799999998</v>
      </c>
      <c r="N29" s="26"/>
      <c r="O29" s="26"/>
    </row>
    <row r="30" spans="1:16" x14ac:dyDescent="0.25">
      <c r="D30" s="25"/>
      <c r="E30" s="26">
        <f>E29</f>
        <v>0.314772</v>
      </c>
      <c r="F30" s="26">
        <f>E30*(1+(E7+F7)/200)^5</f>
        <v>0.34753372258487042</v>
      </c>
      <c r="G30" s="26">
        <f>F30*(1+(F7+G7)/200)^5</f>
        <v>0.36526143518536414</v>
      </c>
      <c r="H30" s="26">
        <f t="shared" ref="H30:L30" si="19">G30*(1+(G7+H7)/200)^5</f>
        <v>0.36526143518536414</v>
      </c>
      <c r="I30" s="26">
        <f t="shared" si="19"/>
        <v>0.35622075922803298</v>
      </c>
      <c r="J30" s="26">
        <f t="shared" si="19"/>
        <v>0.34740385127326684</v>
      </c>
      <c r="K30" s="26">
        <f t="shared" si="19"/>
        <v>0.3430829616590223</v>
      </c>
      <c r="L30" s="26">
        <f t="shared" si="19"/>
        <v>0.3430829616590223</v>
      </c>
      <c r="M30" s="26">
        <f>L30*(1+(L7+M7)/200)^5</f>
        <v>0.3430829616590223</v>
      </c>
      <c r="N30" s="26"/>
      <c r="O30" s="26"/>
    </row>
    <row r="31" spans="1:16" x14ac:dyDescent="0.25">
      <c r="D31" s="25"/>
      <c r="E31" s="26">
        <f>E29</f>
        <v>0.314772</v>
      </c>
      <c r="F31" s="26">
        <f t="shared" ref="F31:J31" si="20">E31*(1+(E6+F6)/200)^5</f>
        <v>0.33082853549007718</v>
      </c>
      <c r="G31" s="26">
        <f t="shared" si="20"/>
        <v>0.33082853549007718</v>
      </c>
      <c r="H31" s="26">
        <f t="shared" si="20"/>
        <v>0.31461464547405238</v>
      </c>
      <c r="I31" s="26">
        <f t="shared" si="20"/>
        <v>0.29171589116945196</v>
      </c>
      <c r="J31" s="26">
        <f t="shared" si="20"/>
        <v>0.27048378829461056</v>
      </c>
      <c r="K31" s="26">
        <f>J31*(1+(J6+K6)/200)^5</f>
        <v>0.2539959324944131</v>
      </c>
      <c r="L31" s="26">
        <f>K31*(1+(K6+L6)/200)^5</f>
        <v>0.24154760451725893</v>
      </c>
      <c r="M31" s="26">
        <f>L31*(1+(L6+M6)/200)^5</f>
        <v>0.22970936847309351</v>
      </c>
      <c r="N31" s="26"/>
      <c r="O31" s="26"/>
    </row>
    <row r="32" spans="1:16" x14ac:dyDescent="0.25">
      <c r="D32" s="25"/>
    </row>
    <row r="36" spans="1:15" x14ac:dyDescent="0.25">
      <c r="A36" s="32" t="s">
        <v>20</v>
      </c>
      <c r="B36" s="35" t="s">
        <v>6</v>
      </c>
      <c r="C36" s="10" t="s">
        <v>3</v>
      </c>
      <c r="D36" s="18">
        <v>-1.34</v>
      </c>
      <c r="E36" s="12">
        <v>2</v>
      </c>
      <c r="F36" s="12">
        <v>1</v>
      </c>
      <c r="G36" s="12">
        <v>0</v>
      </c>
      <c r="H36" s="12">
        <v>-1</v>
      </c>
      <c r="I36" s="12">
        <v>-1</v>
      </c>
      <c r="J36" s="12">
        <v>-1</v>
      </c>
      <c r="K36" s="12">
        <v>-1</v>
      </c>
      <c r="L36" s="12">
        <v>-1</v>
      </c>
      <c r="M36" s="13">
        <v>-1</v>
      </c>
      <c r="N36" s="29"/>
      <c r="O36" s="29"/>
    </row>
    <row r="37" spans="1:15" x14ac:dyDescent="0.25">
      <c r="A37" s="33"/>
      <c r="B37" s="36"/>
      <c r="C37" s="10" t="s">
        <v>0</v>
      </c>
      <c r="D37" s="11">
        <v>-1.34</v>
      </c>
      <c r="E37" s="14">
        <v>2</v>
      </c>
      <c r="F37" s="19">
        <f>F36+0.3</f>
        <v>1.3</v>
      </c>
      <c r="G37" s="19">
        <f t="shared" ref="G37:M37" si="21">G36+0.3</f>
        <v>0.3</v>
      </c>
      <c r="H37" s="19">
        <f t="shared" si="21"/>
        <v>-0.7</v>
      </c>
      <c r="I37" s="19">
        <f t="shared" si="21"/>
        <v>-0.7</v>
      </c>
      <c r="J37" s="19">
        <f t="shared" si="21"/>
        <v>-0.7</v>
      </c>
      <c r="K37" s="19">
        <f t="shared" si="21"/>
        <v>-0.7</v>
      </c>
      <c r="L37" s="19">
        <f t="shared" si="21"/>
        <v>-0.7</v>
      </c>
      <c r="M37" s="19">
        <f t="shared" si="21"/>
        <v>-0.7</v>
      </c>
      <c r="N37" s="19"/>
      <c r="O37" s="19"/>
    </row>
    <row r="38" spans="1:15" x14ac:dyDescent="0.25">
      <c r="A38" s="33"/>
      <c r="B38" s="37"/>
      <c r="C38" s="10" t="s">
        <v>1</v>
      </c>
      <c r="D38" s="16">
        <v>-1.34</v>
      </c>
      <c r="E38" s="17">
        <v>2</v>
      </c>
      <c r="F38" s="20">
        <f>F36-0.3</f>
        <v>0.7</v>
      </c>
      <c r="G38" s="20">
        <f t="shared" ref="G38:M38" si="22">G36-0.3</f>
        <v>-0.3</v>
      </c>
      <c r="H38" s="20">
        <f t="shared" si="22"/>
        <v>-1.3</v>
      </c>
      <c r="I38" s="20">
        <f t="shared" si="22"/>
        <v>-1.3</v>
      </c>
      <c r="J38" s="20">
        <f t="shared" si="22"/>
        <v>-1.3</v>
      </c>
      <c r="K38" s="20">
        <f t="shared" si="22"/>
        <v>-1.3</v>
      </c>
      <c r="L38" s="20">
        <f t="shared" si="22"/>
        <v>-1.3</v>
      </c>
      <c r="M38" s="20">
        <f t="shared" si="22"/>
        <v>-1.3</v>
      </c>
      <c r="N38" s="30"/>
      <c r="O38" s="30"/>
    </row>
    <row r="40" spans="1:15" ht="13.4" customHeight="1" x14ac:dyDescent="0.25">
      <c r="E40" s="14">
        <v>2020</v>
      </c>
      <c r="F40" s="14">
        <v>2025</v>
      </c>
      <c r="G40" s="14">
        <v>2030</v>
      </c>
      <c r="H40" s="14">
        <v>2035</v>
      </c>
      <c r="I40" s="14">
        <v>2040</v>
      </c>
      <c r="J40" s="14">
        <v>2045</v>
      </c>
      <c r="K40" s="14">
        <v>2050</v>
      </c>
      <c r="L40" s="14">
        <v>2055</v>
      </c>
      <c r="M40" s="14">
        <v>2060</v>
      </c>
    </row>
    <row r="41" spans="1:15" ht="13.4" customHeight="1" x14ac:dyDescent="0.25">
      <c r="E41" s="26">
        <v>0.314772</v>
      </c>
      <c r="F41" s="26">
        <v>0.33742512800000002</v>
      </c>
      <c r="G41" s="26">
        <v>0.34422100500000002</v>
      </c>
      <c r="H41" s="26">
        <v>0.334010792</v>
      </c>
      <c r="I41" s="26">
        <v>0.31764093900000001</v>
      </c>
      <c r="J41" s="26">
        <v>0.30207337299999998</v>
      </c>
      <c r="K41" s="26">
        <v>0.28726877200000001</v>
      </c>
      <c r="L41" s="26">
        <v>0.27318974400000001</v>
      </c>
      <c r="M41" s="26">
        <v>0.25980072799999998</v>
      </c>
      <c r="N41" s="26"/>
      <c r="O41" s="26"/>
    </row>
    <row r="42" spans="1:15" x14ac:dyDescent="0.25">
      <c r="E42" s="26">
        <f>E41</f>
        <v>0.314772</v>
      </c>
      <c r="F42" s="26">
        <f t="shared" ref="F42:M43" si="23">E42*(1+(E37+F37)/200)^5</f>
        <v>0.34161191376126671</v>
      </c>
      <c r="G42" s="26">
        <f t="shared" si="23"/>
        <v>0.35549677799692903</v>
      </c>
      <c r="H42" s="26">
        <f t="shared" si="23"/>
        <v>0.35195600167676572</v>
      </c>
      <c r="I42" s="26">
        <f t="shared" si="23"/>
        <v>0.33980879706913125</v>
      </c>
      <c r="J42" s="26">
        <f t="shared" si="23"/>
        <v>0.328080834011795</v>
      </c>
      <c r="K42" s="26">
        <f t="shared" si="23"/>
        <v>0.31675764304588361</v>
      </c>
      <c r="L42" s="26">
        <f t="shared" si="23"/>
        <v>0.30582525410300626</v>
      </c>
      <c r="M42" s="26">
        <f t="shared" si="23"/>
        <v>0.2952701792695821</v>
      </c>
      <c r="N42" s="26"/>
      <c r="O42" s="26"/>
    </row>
    <row r="43" spans="1:15" x14ac:dyDescent="0.25">
      <c r="E43" s="26">
        <f>E41</f>
        <v>0.314772</v>
      </c>
      <c r="F43" s="26">
        <f t="shared" si="23"/>
        <v>0.33660057895859818</v>
      </c>
      <c r="G43" s="26">
        <f t="shared" si="23"/>
        <v>0.33998007572632766</v>
      </c>
      <c r="H43" s="26">
        <f t="shared" si="23"/>
        <v>0.32659672619940311</v>
      </c>
      <c r="I43" s="26">
        <f t="shared" si="23"/>
        <v>0.30591275865202666</v>
      </c>
      <c r="J43" s="26">
        <f t="shared" si="23"/>
        <v>0.28653874457074746</v>
      </c>
      <c r="K43" s="26">
        <f t="shared" si="23"/>
        <v>0.2683917222085308</v>
      </c>
      <c r="L43" s="26">
        <f t="shared" si="23"/>
        <v>0.2513939839373997</v>
      </c>
      <c r="M43" s="26">
        <f t="shared" si="23"/>
        <v>0.23547274349547284</v>
      </c>
      <c r="N43" s="26"/>
      <c r="O43" s="26"/>
    </row>
    <row r="46" spans="1:15" x14ac:dyDescent="0.25">
      <c r="E46" s="14">
        <v>1</v>
      </c>
      <c r="F46" s="14">
        <f>E46*((1+(E2+F2)/200)^5)</f>
        <v>1.266587102575996</v>
      </c>
      <c r="G46" s="14">
        <f t="shared" ref="G46:L46" si="24">F46*((1+(F2+G2)/200)^5)</f>
        <v>1.6553786877007552</v>
      </c>
      <c r="H46" s="14">
        <f t="shared" si="24"/>
        <v>2.0629030205886134</v>
      </c>
      <c r="I46" s="14">
        <f t="shared" si="24"/>
        <v>2.4798153200274715</v>
      </c>
      <c r="J46" s="14">
        <f t="shared" si="24"/>
        <v>2.916896009272528</v>
      </c>
      <c r="K46" s="14">
        <f t="shared" si="24"/>
        <v>3.3650988029772475</v>
      </c>
      <c r="L46" s="14">
        <f t="shared" si="24"/>
        <v>3.8119457376276378</v>
      </c>
      <c r="M46" s="14">
        <f>L46*((1+(L2+M2)/200)^5)</f>
        <v>4.244924221561222</v>
      </c>
    </row>
    <row r="47" spans="1:15" x14ac:dyDescent="0.25">
      <c r="E47" s="14">
        <v>1</v>
      </c>
      <c r="F47" s="14">
        <f t="shared" ref="F47:M47" si="25">E47*((1+(E4+F4)/200)^5)</f>
        <v>1.3032477573229995</v>
      </c>
      <c r="G47" s="14">
        <f t="shared" si="25"/>
        <v>1.7939610507312833</v>
      </c>
      <c r="H47" s="14">
        <f t="shared" si="25"/>
        <v>2.3335443759775281</v>
      </c>
      <c r="I47" s="14">
        <f t="shared" si="25"/>
        <v>2.9080208520552273</v>
      </c>
      <c r="J47" s="14">
        <f t="shared" si="25"/>
        <v>3.531253295511978</v>
      </c>
      <c r="K47" s="14">
        <f t="shared" si="25"/>
        <v>4.1899705522352084</v>
      </c>
      <c r="L47" s="14">
        <f t="shared" si="25"/>
        <v>4.8644021282869225</v>
      </c>
      <c r="M47" s="14">
        <f t="shared" si="25"/>
        <v>5.5332196155564963</v>
      </c>
    </row>
    <row r="48" spans="1:15" x14ac:dyDescent="0.25">
      <c r="E48" s="14">
        <v>1</v>
      </c>
      <c r="F48" s="14">
        <f t="shared" ref="F48:M48" si="26">E48*((1+(E3+F3)/200)^5)</f>
        <v>1.2307561469793873</v>
      </c>
      <c r="G48" s="14">
        <f t="shared" si="26"/>
        <v>1.5264216135692301</v>
      </c>
      <c r="H48" s="14">
        <f t="shared" si="26"/>
        <v>1.8216850066992782</v>
      </c>
      <c r="I48" s="14">
        <f t="shared" si="26"/>
        <v>2.1118321998074947</v>
      </c>
      <c r="J48" s="14">
        <f t="shared" si="26"/>
        <v>2.4057064038289147</v>
      </c>
      <c r="K48" s="14">
        <f t="shared" si="26"/>
        <v>2.6980207262836116</v>
      </c>
      <c r="L48" s="14">
        <f t="shared" si="26"/>
        <v>2.9817544604169881</v>
      </c>
      <c r="M48" s="14">
        <f t="shared" si="26"/>
        <v>3.2503531091659652</v>
      </c>
    </row>
  </sheetData>
  <mergeCells count="26">
    <mergeCell ref="B14:B16"/>
    <mergeCell ref="B8:B10"/>
    <mergeCell ref="P2:P4"/>
    <mergeCell ref="P5:P7"/>
    <mergeCell ref="P23:P25"/>
    <mergeCell ref="P11:P13"/>
    <mergeCell ref="P17:P19"/>
    <mergeCell ref="P20:P22"/>
    <mergeCell ref="P8:P10"/>
    <mergeCell ref="P14:P16"/>
    <mergeCell ref="A36:A38"/>
    <mergeCell ref="A20:A22"/>
    <mergeCell ref="B36:B38"/>
    <mergeCell ref="A2:A4"/>
    <mergeCell ref="A5:A7"/>
    <mergeCell ref="A23:A25"/>
    <mergeCell ref="A14:A16"/>
    <mergeCell ref="A8:A10"/>
    <mergeCell ref="A11:A13"/>
    <mergeCell ref="A17:A19"/>
    <mergeCell ref="B2:B4"/>
    <mergeCell ref="B5:B7"/>
    <mergeCell ref="B23:B25"/>
    <mergeCell ref="B11:B13"/>
    <mergeCell ref="B17:B19"/>
    <mergeCell ref="B20:B22"/>
  </mergeCells>
  <phoneticPr fontId="1" type="noConversion"/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E01FDE-5F68-451B-B830-5FCE2908C45E}">
  <dimension ref="A1:AB14"/>
  <sheetViews>
    <sheetView workbookViewId="0">
      <selection activeCell="B5" sqref="B5:D5"/>
    </sheetView>
  </sheetViews>
  <sheetFormatPr defaultRowHeight="14.55" x14ac:dyDescent="0.25"/>
  <cols>
    <col min="1" max="1" width="7.44140625" customWidth="1"/>
    <col min="2" max="28" width="7" customWidth="1"/>
  </cols>
  <sheetData>
    <row r="1" spans="1:28" ht="31.75" x14ac:dyDescent="0.25">
      <c r="A1" s="1" t="s">
        <v>2</v>
      </c>
      <c r="B1" s="47" t="s">
        <v>11</v>
      </c>
      <c r="C1" s="47"/>
      <c r="D1" s="47"/>
      <c r="E1" s="52" t="s">
        <v>17</v>
      </c>
      <c r="F1" s="47"/>
      <c r="G1" s="47"/>
      <c r="H1" s="51" t="s">
        <v>12</v>
      </c>
      <c r="I1" s="47"/>
      <c r="J1" s="47"/>
      <c r="K1" s="51" t="s">
        <v>13</v>
      </c>
      <c r="L1" s="47"/>
      <c r="M1" s="47"/>
      <c r="N1" s="51" t="s">
        <v>16</v>
      </c>
      <c r="O1" s="47"/>
      <c r="P1" s="47"/>
      <c r="Q1" s="51" t="s">
        <v>14</v>
      </c>
      <c r="R1" s="47"/>
      <c r="S1" s="47"/>
      <c r="T1" s="51" t="s">
        <v>15</v>
      </c>
      <c r="U1" s="47"/>
      <c r="V1" s="47"/>
      <c r="W1" s="47"/>
      <c r="X1" s="47"/>
      <c r="Y1" s="47"/>
      <c r="Z1" s="47"/>
      <c r="AA1" s="47"/>
      <c r="AB1" s="47"/>
    </row>
    <row r="2" spans="1:28" ht="15.85" x14ac:dyDescent="0.25">
      <c r="A2" s="2" t="s">
        <v>5</v>
      </c>
      <c r="B2" s="47" t="s">
        <v>6</v>
      </c>
      <c r="C2" s="47"/>
      <c r="D2" s="47"/>
      <c r="E2" s="47" t="s">
        <v>6</v>
      </c>
      <c r="F2" s="47"/>
      <c r="G2" s="47"/>
      <c r="H2" s="47" t="s">
        <v>6</v>
      </c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</row>
    <row r="3" spans="1:28" ht="15.85" x14ac:dyDescent="0.25">
      <c r="A3" s="2" t="s">
        <v>4</v>
      </c>
      <c r="B3" s="3" t="s">
        <v>3</v>
      </c>
      <c r="C3" s="3" t="s">
        <v>0</v>
      </c>
      <c r="D3" s="3" t="s">
        <v>1</v>
      </c>
      <c r="E3" s="3" t="s">
        <v>3</v>
      </c>
      <c r="F3" s="3" t="s">
        <v>0</v>
      </c>
      <c r="G3" s="3" t="s">
        <v>1</v>
      </c>
      <c r="H3" s="3" t="s">
        <v>3</v>
      </c>
      <c r="I3" s="3" t="s">
        <v>0</v>
      </c>
      <c r="J3" s="3" t="s">
        <v>1</v>
      </c>
      <c r="K3" s="3" t="s">
        <v>3</v>
      </c>
      <c r="L3" s="3" t="s">
        <v>0</v>
      </c>
      <c r="M3" s="3" t="s">
        <v>1</v>
      </c>
      <c r="N3" s="3" t="s">
        <v>3</v>
      </c>
      <c r="O3" s="3" t="s">
        <v>0</v>
      </c>
      <c r="P3" s="3" t="s">
        <v>1</v>
      </c>
      <c r="Q3" s="3" t="s">
        <v>3</v>
      </c>
      <c r="R3" s="3" t="s">
        <v>0</v>
      </c>
      <c r="S3" s="3" t="s">
        <v>1</v>
      </c>
      <c r="T3" s="3" t="s">
        <v>3</v>
      </c>
      <c r="U3" s="3" t="s">
        <v>0</v>
      </c>
      <c r="V3" s="3" t="s">
        <v>1</v>
      </c>
      <c r="W3" s="3" t="s">
        <v>3</v>
      </c>
      <c r="X3" s="3" t="s">
        <v>0</v>
      </c>
      <c r="Y3" s="3" t="s">
        <v>1</v>
      </c>
      <c r="Z3" s="3" t="s">
        <v>3</v>
      </c>
      <c r="AA3" s="3" t="s">
        <v>0</v>
      </c>
      <c r="AB3" s="3" t="s">
        <v>1</v>
      </c>
    </row>
    <row r="4" spans="1:28" ht="15.2" x14ac:dyDescent="0.25">
      <c r="A4" s="1">
        <v>2019</v>
      </c>
      <c r="B4" s="4">
        <v>7.5</v>
      </c>
      <c r="C4" s="4">
        <v>7.5</v>
      </c>
      <c r="D4" s="4">
        <v>7.5</v>
      </c>
      <c r="E4" s="4">
        <v>-1.34</v>
      </c>
      <c r="F4" s="4">
        <v>-1.34</v>
      </c>
      <c r="G4" s="4">
        <v>-1.34</v>
      </c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 spans="1:28" ht="15.2" x14ac:dyDescent="0.25">
      <c r="A5" s="1">
        <v>2020</v>
      </c>
      <c r="B5" s="4">
        <v>3.9</v>
      </c>
      <c r="C5" s="4">
        <v>3.9</v>
      </c>
      <c r="D5" s="4">
        <v>3.9</v>
      </c>
      <c r="E5" s="4">
        <v>2</v>
      </c>
      <c r="F5" s="4">
        <v>2</v>
      </c>
      <c r="G5" s="4">
        <v>2</v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r="6" spans="1:28" ht="15.2" x14ac:dyDescent="0.25">
      <c r="A6" s="1">
        <v>2025</v>
      </c>
      <c r="B6" s="4">
        <v>6.5</v>
      </c>
      <c r="C6" s="4">
        <v>7</v>
      </c>
      <c r="D6" s="4">
        <v>6</v>
      </c>
      <c r="E6" s="4">
        <v>1</v>
      </c>
      <c r="F6" s="5">
        <f t="shared" ref="F6:F13" si="0">E6+0.5</f>
        <v>1.5</v>
      </c>
      <c r="G6" s="5">
        <f t="shared" ref="G6:G13" si="1">E6-0.5</f>
        <v>0.5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r="7" spans="1:28" ht="15.2" x14ac:dyDescent="0.25">
      <c r="A7" s="1">
        <v>2030</v>
      </c>
      <c r="B7" s="4">
        <v>5.5</v>
      </c>
      <c r="C7" s="4">
        <v>6</v>
      </c>
      <c r="D7" s="4">
        <v>5</v>
      </c>
      <c r="E7" s="4">
        <v>0</v>
      </c>
      <c r="F7" s="5">
        <f t="shared" si="0"/>
        <v>0.5</v>
      </c>
      <c r="G7" s="5">
        <f t="shared" si="1"/>
        <v>-0.5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</row>
    <row r="8" spans="1:28" ht="15.2" x14ac:dyDescent="0.25">
      <c r="A8" s="1">
        <v>2035</v>
      </c>
      <c r="B8" s="4">
        <v>4.5</v>
      </c>
      <c r="C8" s="4">
        <v>5</v>
      </c>
      <c r="D8" s="4">
        <v>4</v>
      </c>
      <c r="E8" s="4">
        <v>-0.5</v>
      </c>
      <c r="F8" s="5">
        <f t="shared" si="0"/>
        <v>0</v>
      </c>
      <c r="G8" s="5">
        <f t="shared" si="1"/>
        <v>-1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</row>
    <row r="9" spans="1:28" ht="15.2" x14ac:dyDescent="0.25">
      <c r="A9" s="1">
        <v>2040</v>
      </c>
      <c r="B9" s="4">
        <v>4</v>
      </c>
      <c r="C9" s="4">
        <v>4.5</v>
      </c>
      <c r="D9" s="4">
        <v>3.5</v>
      </c>
      <c r="E9" s="4">
        <v>-1</v>
      </c>
      <c r="F9" s="5">
        <f t="shared" si="0"/>
        <v>-0.5</v>
      </c>
      <c r="G9" s="5">
        <f t="shared" si="1"/>
        <v>-1.5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</row>
    <row r="10" spans="1:28" ht="15.2" x14ac:dyDescent="0.25">
      <c r="A10" s="1">
        <v>2045</v>
      </c>
      <c r="B10" s="4">
        <v>3.6</v>
      </c>
      <c r="C10" s="4">
        <v>4.0999999999999996</v>
      </c>
      <c r="D10" s="4">
        <v>3.1</v>
      </c>
      <c r="E10" s="4">
        <v>-1</v>
      </c>
      <c r="F10" s="5">
        <f t="shared" si="0"/>
        <v>-0.5</v>
      </c>
      <c r="G10" s="5">
        <f t="shared" si="1"/>
        <v>-1.5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 spans="1:28" ht="15.2" x14ac:dyDescent="0.25">
      <c r="A11" s="1">
        <v>2050</v>
      </c>
      <c r="B11" s="4">
        <v>3.2</v>
      </c>
      <c r="C11" s="4">
        <v>3.7</v>
      </c>
      <c r="D11" s="4">
        <v>2.7</v>
      </c>
      <c r="E11" s="4">
        <v>-1</v>
      </c>
      <c r="F11" s="5">
        <f t="shared" si="0"/>
        <v>-0.5</v>
      </c>
      <c r="G11" s="5">
        <f t="shared" si="1"/>
        <v>-1.5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 spans="1:28" ht="15.2" x14ac:dyDescent="0.25">
      <c r="A12" s="1">
        <v>2055</v>
      </c>
      <c r="B12" s="4">
        <v>2.85</v>
      </c>
      <c r="C12" s="4">
        <v>3.35</v>
      </c>
      <c r="D12" s="4">
        <v>2.35</v>
      </c>
      <c r="E12" s="4">
        <v>-1</v>
      </c>
      <c r="F12" s="5">
        <f t="shared" si="0"/>
        <v>-0.5</v>
      </c>
      <c r="G12" s="5">
        <f t="shared" si="1"/>
        <v>-1.5</v>
      </c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</row>
    <row r="13" spans="1:28" ht="15.2" x14ac:dyDescent="0.25">
      <c r="A13" s="1">
        <v>2060</v>
      </c>
      <c r="B13" s="4">
        <v>2.5</v>
      </c>
      <c r="C13" s="4">
        <v>3</v>
      </c>
      <c r="D13" s="4">
        <v>2</v>
      </c>
      <c r="E13" s="4">
        <v>-1</v>
      </c>
      <c r="F13" s="5">
        <f t="shared" si="0"/>
        <v>-0.5</v>
      </c>
      <c r="G13" s="5">
        <f t="shared" si="1"/>
        <v>-1.5</v>
      </c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</row>
    <row r="14" spans="1:28" ht="71.349999999999994" customHeight="1" x14ac:dyDescent="0.25">
      <c r="A14" s="2" t="s">
        <v>7</v>
      </c>
      <c r="B14" s="48" t="s">
        <v>8</v>
      </c>
      <c r="C14" s="49"/>
      <c r="D14" s="49"/>
      <c r="E14" s="48" t="s">
        <v>9</v>
      </c>
      <c r="F14" s="49"/>
      <c r="G14" s="49"/>
      <c r="H14" s="50" t="s">
        <v>10</v>
      </c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  <c r="AB14" s="49"/>
    </row>
  </sheetData>
  <mergeCells count="27">
    <mergeCell ref="B1:D1"/>
    <mergeCell ref="E1:G1"/>
    <mergeCell ref="H1:J1"/>
    <mergeCell ref="K1:M1"/>
    <mergeCell ref="N1:P1"/>
    <mergeCell ref="Q1:S1"/>
    <mergeCell ref="T1:V1"/>
    <mergeCell ref="W1:Y1"/>
    <mergeCell ref="W14:Y14"/>
    <mergeCell ref="Z1:AB1"/>
    <mergeCell ref="Q2:S2"/>
    <mergeCell ref="Z14:AB14"/>
    <mergeCell ref="T2:V2"/>
    <mergeCell ref="W2:Y2"/>
    <mergeCell ref="Z2:AB2"/>
    <mergeCell ref="Q14:S14"/>
    <mergeCell ref="T14:V14"/>
    <mergeCell ref="B14:D14"/>
    <mergeCell ref="E14:G14"/>
    <mergeCell ref="H14:J14"/>
    <mergeCell ref="K14:M14"/>
    <mergeCell ref="N14:P14"/>
    <mergeCell ref="B2:D2"/>
    <mergeCell ref="E2:G2"/>
    <mergeCell ref="H2:J2"/>
    <mergeCell ref="K2:M2"/>
    <mergeCell ref="N2:P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 Hui</dc:creator>
  <cp:lastModifiedBy>Hui Han</cp:lastModifiedBy>
  <dcterms:created xsi:type="dcterms:W3CDTF">2015-06-05T18:19:34Z</dcterms:created>
  <dcterms:modified xsi:type="dcterms:W3CDTF">2023-07-13T07:43:31Z</dcterms:modified>
</cp:coreProperties>
</file>