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\Downloads\Nova pasta\"/>
    </mc:Choice>
  </mc:AlternateContent>
  <xr:revisionPtr revIDLastSave="0" documentId="8_{DDBB3B2A-D6B3-45BF-A828-78805571672B}" xr6:coauthVersionLast="47" xr6:coauthVersionMax="47" xr10:uidLastSave="{00000000-0000-0000-0000-000000000000}"/>
  <bookViews>
    <workbookView xWindow="-110" yWindow="-110" windowWidth="19420" windowHeight="10300" xr2:uid="{163E143C-B02C-46C2-9EED-340658ED9F95}"/>
  </bookViews>
  <sheets>
    <sheet name="Planilha1" sheetId="1" r:id="rId1"/>
    <sheet name="Planilha2" sheetId="2" r:id="rId2"/>
  </sheets>
  <definedNames>
    <definedName name="aporte">Planilha1!$D$10</definedName>
    <definedName name="devidendos_mensais">Planilha1!$E$14</definedName>
    <definedName name="patrimonio">Planilha1!$E$13</definedName>
    <definedName name="Qtd_anos">Planilha1!$D$11</definedName>
    <definedName name="Rendimento_carteira">Planilha1!$G$11</definedName>
    <definedName name="salario">Planilha1!$G$10</definedName>
    <definedName name="sujestao_invest">Planilha1!$G$12</definedName>
    <definedName name="taxa_mensal">Planilha1!$D$12</definedName>
    <definedName name="taxamensal">Planilha1!$D$12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F29" i="1"/>
  <c r="F30" i="1"/>
  <c r="F31" i="1"/>
  <c r="F32" i="1"/>
  <c r="F33" i="1"/>
  <c r="F28" i="1"/>
  <c r="A24" i="2"/>
  <c r="A23" i="2"/>
  <c r="A22" i="2"/>
  <c r="A21" i="2"/>
  <c r="A20" i="2"/>
  <c r="A19" i="2"/>
  <c r="A17" i="2"/>
  <c r="A16" i="2"/>
  <c r="A15" i="2"/>
  <c r="A14" i="2"/>
  <c r="A13" i="2"/>
  <c r="A12" i="2"/>
  <c r="A6" i="2"/>
  <c r="A7" i="2"/>
  <c r="A8" i="2"/>
  <c r="A9" i="2"/>
  <c r="A10" i="2"/>
  <c r="A5" i="2"/>
  <c r="D10" i="1" l="1"/>
  <c r="D25" i="1" s="1"/>
  <c r="D19" i="1" l="1"/>
  <c r="E19" i="1" s="1"/>
  <c r="D22" i="1"/>
  <c r="E22" i="1" s="1"/>
  <c r="D21" i="1"/>
  <c r="E21" i="1" s="1"/>
  <c r="E13" i="1"/>
  <c r="E14" i="1" s="1"/>
  <c r="D18" i="1"/>
  <c r="E18" i="1" s="1"/>
  <c r="D20" i="1"/>
  <c r="E20" i="1" s="1"/>
  <c r="G30" i="1"/>
  <c r="G31" i="1"/>
  <c r="G32" i="1"/>
  <c r="G28" i="1"/>
  <c r="G29" i="1"/>
  <c r="G33" i="1"/>
  <c r="G34" i="1" l="1"/>
</calcChain>
</file>

<file path=xl/sharedStrings.xml><?xml version="1.0" encoding="utf-8"?>
<sst xmlns="http://schemas.openxmlformats.org/spreadsheetml/2006/main" count="70" uniqueCount="36">
  <si>
    <r>
      <rPr>
        <b/>
        <sz val="20"/>
        <color theme="0"/>
        <rFont val="Calibri"/>
        <family val="2"/>
        <scheme val="minor"/>
      </rPr>
      <t>INVESTIMENTO</t>
    </r>
    <r>
      <rPr>
        <sz val="20"/>
        <color theme="8" tint="-0.499984740745262"/>
        <rFont val="Calibri"/>
        <family val="2"/>
        <scheme val="minor"/>
      </rPr>
      <t xml:space="preserve"> </t>
    </r>
    <r>
      <rPr>
        <b/>
        <sz val="20"/>
        <color theme="0"/>
        <rFont val="Calibri"/>
        <family val="2"/>
        <scheme val="minor"/>
      </rPr>
      <t>MENSAL</t>
    </r>
  </si>
  <si>
    <t>Taxa de rendimento mensal%</t>
  </si>
  <si>
    <t>Quanto eu devo investir por mês</t>
  </si>
  <si>
    <t>Patrimonio acumulado</t>
  </si>
  <si>
    <t>Valor dos dividendos mensais</t>
  </si>
  <si>
    <t>CENÁRIOS</t>
  </si>
  <si>
    <t>%</t>
  </si>
  <si>
    <t>Valor ganho em 2 anos</t>
  </si>
  <si>
    <t>Valor ganho em 8 anos</t>
  </si>
  <si>
    <t>Valor ganho em 20 anos</t>
  </si>
  <si>
    <t>Valor ganho em 10 anos</t>
  </si>
  <si>
    <t>Valor ganho em 15 anos</t>
  </si>
  <si>
    <t>CONFIGURAÇÕES</t>
  </si>
  <si>
    <t>Rendimento carteira</t>
  </si>
  <si>
    <t>Salário</t>
  </si>
  <si>
    <t>Por quantos anos eu devo investir</t>
  </si>
  <si>
    <t>DIVIDENDO</t>
  </si>
  <si>
    <t>Sujestão de investimento</t>
  </si>
  <si>
    <t>Perfil</t>
  </si>
  <si>
    <t>PERFIL</t>
  </si>
  <si>
    <t>Agressivo</t>
  </si>
  <si>
    <t>VALOR A SER INVESTIDO POR MÊS</t>
  </si>
  <si>
    <t>TIPOS DE FII</t>
  </si>
  <si>
    <t>Valores</t>
  </si>
  <si>
    <t>Porcentual Sugerido</t>
  </si>
  <si>
    <t>PAPEL</t>
  </si>
  <si>
    <t>TIJOLO</t>
  </si>
  <si>
    <t>HIBRIDOS</t>
  </si>
  <si>
    <t>FOFs</t>
  </si>
  <si>
    <t>DESENVOLVIMENTO</t>
  </si>
  <si>
    <t>HOTELARIAS</t>
  </si>
  <si>
    <t>TOTAL</t>
  </si>
  <si>
    <t>agressivo</t>
  </si>
  <si>
    <t>moderado</t>
  </si>
  <si>
    <t>conservador</t>
  </si>
  <si>
    <t>chave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</si>
</sst>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6" formatCode="&quot;R$&quot;\ 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0"/>
      <color theme="8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 style="thick">
        <color theme="0" tint="-4.9989318521683403E-2"/>
      </right>
      <top style="thick">
        <color auto="1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auto="1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ck">
        <color auto="1"/>
      </right>
      <top style="thick">
        <color auto="1"/>
      </top>
      <bottom style="thick">
        <color theme="0" tint="-4.9989318521683403E-2"/>
      </bottom>
      <diagonal/>
    </border>
    <border>
      <left style="thick">
        <color auto="1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ck">
        <color auto="1"/>
      </right>
      <top style="thick">
        <color theme="0" tint="-4.9989318521683403E-2"/>
      </top>
      <bottom style="thick">
        <color theme="0" tint="-4.9989318521683403E-2"/>
      </bottom>
      <diagonal/>
    </border>
    <border>
      <left style="thick">
        <color auto="1"/>
      </left>
      <right style="thick">
        <color theme="0" tint="-4.9989318521683403E-2"/>
      </right>
      <top style="thick">
        <color theme="0" tint="-4.9989318521683403E-2"/>
      </top>
      <bottom style="thick">
        <color auto="1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auto="1"/>
      </bottom>
      <diagonal/>
    </border>
    <border>
      <left style="thick">
        <color theme="0" tint="-4.9989318521683403E-2"/>
      </left>
      <right style="thick">
        <color auto="1"/>
      </right>
      <top style="thick">
        <color theme="0" tint="-4.9989318521683403E-2"/>
      </top>
      <bottom style="thick">
        <color auto="1"/>
      </bottom>
      <diagonal/>
    </border>
    <border>
      <left/>
      <right style="thick">
        <color auto="1"/>
      </right>
      <top style="thick">
        <color theme="0" tint="-4.9989318521683403E-2"/>
      </top>
      <bottom style="thick">
        <color theme="0" tint="-4.9989318521683403E-2"/>
      </bottom>
      <diagonal/>
    </border>
    <border>
      <left style="thick">
        <color theme="0" tint="-4.9989318521683403E-2"/>
      </left>
      <right/>
      <top style="thick">
        <color theme="0" tint="-4.9989318521683403E-2"/>
      </top>
      <bottom style="thick">
        <color theme="0" tint="-4.9989318521683403E-2"/>
      </bottom>
      <diagonal/>
    </border>
    <border>
      <left style="thick">
        <color auto="1"/>
      </left>
      <right style="thick">
        <color theme="0" tint="-4.9989318521683403E-2"/>
      </right>
      <top/>
      <bottom style="thick">
        <color theme="0" tint="-4.9989318521683403E-2"/>
      </bottom>
      <diagonal/>
    </border>
    <border>
      <left style="thick">
        <color theme="0" tint="-4.9989318521683403E-2"/>
      </left>
      <right style="thick">
        <color theme="0" tint="-4.9989318521683403E-2"/>
      </right>
      <top/>
      <bottom style="thick">
        <color theme="0" tint="-4.9989318521683403E-2"/>
      </bottom>
      <diagonal/>
    </border>
    <border>
      <left style="thick">
        <color theme="0" tint="-4.9989318521683403E-2"/>
      </left>
      <right style="thick">
        <color auto="1"/>
      </right>
      <top/>
      <bottom style="thick">
        <color theme="0" tint="-4.9989318521683403E-2"/>
      </bottom>
      <diagonal/>
    </border>
    <border>
      <left/>
      <right style="thick">
        <color auto="1"/>
      </right>
      <top style="thick">
        <color theme="0" tint="-4.9989318521683403E-2"/>
      </top>
      <bottom style="thick">
        <color auto="1"/>
      </bottom>
      <diagonal/>
    </border>
    <border>
      <left style="medium">
        <color theme="0" tint="-0.14996795556505021"/>
      </left>
      <right style="medium">
        <color indexed="64"/>
      </right>
      <top style="medium">
        <color theme="0" tint="-0.1499679555650502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theme="0" tint="-0.14996795556505021"/>
      </right>
      <top style="thick">
        <color auto="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indexed="64"/>
      </right>
      <top style="thick">
        <color auto="1"/>
      </top>
      <bottom style="medium">
        <color theme="0" tint="-0.14996795556505021"/>
      </bottom>
      <diagonal/>
    </border>
    <border>
      <left style="thick">
        <color auto="1"/>
      </left>
      <right style="medium">
        <color theme="0" tint="-0.14996795556505021"/>
      </right>
      <top style="medium">
        <color theme="0" tint="-0.14996795556505021"/>
      </top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theme="0" tint="-4.9989318521683403E-2"/>
      </left>
      <right/>
      <top style="thick">
        <color theme="0" tint="-4.9989318521683403E-2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theme="0" tint="-4.9989318521683403E-2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4.9989318521683403E-2"/>
      </left>
      <right/>
      <top/>
      <bottom style="thick">
        <color theme="0" tint="-4.9989318521683403E-2"/>
      </bottom>
      <diagonal/>
    </border>
    <border>
      <left style="thick">
        <color auto="1"/>
      </left>
      <right/>
      <top style="thick">
        <color auto="1"/>
      </top>
      <bottom style="thick">
        <color theme="0" tint="-4.9989318521683403E-2"/>
      </bottom>
      <diagonal/>
    </border>
    <border>
      <left/>
      <right/>
      <top style="thick">
        <color auto="1"/>
      </top>
      <bottom style="thick">
        <color theme="0" tint="-4.9989318521683403E-2"/>
      </bottom>
      <diagonal/>
    </border>
    <border>
      <left/>
      <right style="thick">
        <color auto="1"/>
      </right>
      <top style="thick">
        <color auto="1"/>
      </top>
      <bottom style="thick">
        <color theme="0" tint="-4.9989318521683403E-2"/>
      </bottom>
      <diagonal/>
    </border>
    <border>
      <left style="thick">
        <color auto="1"/>
      </left>
      <right/>
      <top style="thick">
        <color theme="0" tint="-4.9989318521683403E-2"/>
      </top>
      <bottom style="thick">
        <color theme="0" tint="-4.9989318521683403E-2"/>
      </bottom>
      <diagonal/>
    </border>
    <border>
      <left/>
      <right/>
      <top style="thick">
        <color theme="0" tint="-4.9989318521683403E-2"/>
      </top>
      <bottom style="thick">
        <color theme="0" tint="-4.9989318521683403E-2"/>
      </bottom>
      <diagonal/>
    </border>
    <border>
      <left style="thick">
        <color auto="1"/>
      </left>
      <right/>
      <top style="thick">
        <color theme="0" tint="-4.9989318521683403E-2"/>
      </top>
      <bottom style="thick">
        <color auto="1"/>
      </bottom>
      <diagonal/>
    </border>
    <border>
      <left/>
      <right/>
      <top style="thick">
        <color theme="0" tint="-4.9989318521683403E-2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theme="0" tint="-4.9989318521683403E-2"/>
      </top>
      <bottom style="thick">
        <color auto="1"/>
      </bottom>
      <diagonal/>
    </border>
    <border>
      <left/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85">
    <xf numFmtId="0" fontId="0" fillId="0" borderId="0" xfId="0"/>
    <xf numFmtId="0" fontId="0" fillId="4" borderId="0" xfId="0" applyFill="1"/>
    <xf numFmtId="0" fontId="4" fillId="4" borderId="0" xfId="0" applyFont="1" applyFill="1"/>
    <xf numFmtId="166" fontId="0" fillId="6" borderId="6" xfId="0" applyNumberFormat="1" applyFill="1" applyBorder="1"/>
    <xf numFmtId="0" fontId="6" fillId="5" borderId="1" xfId="0" applyFont="1" applyFill="1" applyBorder="1" applyAlignment="1">
      <alignment horizontal="left" vertical="center"/>
    </xf>
    <xf numFmtId="0" fontId="9" fillId="6" borderId="12" xfId="0" applyFont="1" applyFill="1" applyBorder="1" applyAlignment="1">
      <alignment horizontal="left"/>
    </xf>
    <xf numFmtId="0" fontId="9" fillId="6" borderId="13" xfId="0" applyFont="1" applyFill="1" applyBorder="1" applyAlignment="1">
      <alignment horizontal="left"/>
    </xf>
    <xf numFmtId="0" fontId="9" fillId="6" borderId="4" xfId="0" applyFont="1" applyFill="1" applyBorder="1" applyAlignment="1">
      <alignment horizontal="left"/>
    </xf>
    <xf numFmtId="0" fontId="9" fillId="6" borderId="5" xfId="0" applyFont="1" applyFill="1" applyBorder="1" applyAlignment="1">
      <alignment horizontal="left"/>
    </xf>
    <xf numFmtId="0" fontId="9" fillId="6" borderId="7" xfId="0" applyFont="1" applyFill="1" applyBorder="1" applyAlignment="1">
      <alignment horizontal="left"/>
    </xf>
    <xf numFmtId="0" fontId="9" fillId="6" borderId="8" xfId="0" applyFont="1" applyFill="1" applyBorder="1" applyAlignment="1">
      <alignment horizontal="left"/>
    </xf>
    <xf numFmtId="0" fontId="8" fillId="5" borderId="18" xfId="0" applyFont="1" applyFill="1" applyBorder="1" applyAlignment="1">
      <alignment horizontal="left" vertical="center"/>
    </xf>
    <xf numFmtId="0" fontId="8" fillId="5" borderId="19" xfId="0" applyFont="1" applyFill="1" applyBorder="1" applyAlignment="1">
      <alignment horizontal="left" vertical="center"/>
    </xf>
    <xf numFmtId="0" fontId="10" fillId="4" borderId="21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8" fontId="10" fillId="4" borderId="22" xfId="0" applyNumberFormat="1" applyFont="1" applyFill="1" applyBorder="1" applyAlignment="1">
      <alignment horizontal="center"/>
    </xf>
    <xf numFmtId="0" fontId="6" fillId="5" borderId="24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left" vertical="center"/>
    </xf>
    <xf numFmtId="0" fontId="6" fillId="5" borderId="7" xfId="0" applyFont="1" applyFill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6" fillId="5" borderId="25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2" fillId="6" borderId="0" xfId="3" applyFill="1"/>
    <xf numFmtId="0" fontId="9" fillId="6" borderId="12" xfId="0" applyFont="1" applyFill="1" applyBorder="1"/>
    <xf numFmtId="0" fontId="9" fillId="6" borderId="4" xfId="0" applyFont="1" applyFill="1" applyBorder="1"/>
    <xf numFmtId="0" fontId="9" fillId="6" borderId="7" xfId="0" applyFont="1" applyFill="1" applyBorder="1"/>
    <xf numFmtId="8" fontId="9" fillId="6" borderId="30" xfId="0" applyNumberFormat="1" applyFont="1" applyFill="1" applyBorder="1" applyAlignment="1">
      <alignment horizontal="center"/>
    </xf>
    <xf numFmtId="8" fontId="9" fillId="3" borderId="31" xfId="0" applyNumberFormat="1" applyFont="1" applyFill="1" applyBorder="1" applyAlignment="1">
      <alignment horizontal="center"/>
    </xf>
    <xf numFmtId="8" fontId="9" fillId="3" borderId="32" xfId="0" applyNumberFormat="1" applyFont="1" applyFill="1" applyBorder="1" applyAlignment="1">
      <alignment horizontal="center"/>
    </xf>
    <xf numFmtId="8" fontId="9" fillId="6" borderId="33" xfId="0" applyNumberFormat="1" applyFont="1" applyFill="1" applyBorder="1" applyAlignment="1">
      <alignment horizontal="center"/>
    </xf>
    <xf numFmtId="8" fontId="9" fillId="3" borderId="34" xfId="0" applyNumberFormat="1" applyFont="1" applyFill="1" applyBorder="1" applyAlignment="1">
      <alignment horizontal="center"/>
    </xf>
    <xf numFmtId="8" fontId="9" fillId="3" borderId="10" xfId="0" applyNumberFormat="1" applyFont="1" applyFill="1" applyBorder="1" applyAlignment="1">
      <alignment horizontal="center"/>
    </xf>
    <xf numFmtId="8" fontId="9" fillId="6" borderId="35" xfId="0" applyNumberFormat="1" applyFont="1" applyFill="1" applyBorder="1" applyAlignment="1">
      <alignment horizontal="center"/>
    </xf>
    <xf numFmtId="8" fontId="9" fillId="6" borderId="36" xfId="0" applyNumberFormat="1" applyFont="1" applyFill="1" applyBorder="1" applyAlignment="1">
      <alignment horizontal="center"/>
    </xf>
    <xf numFmtId="8" fontId="9" fillId="6" borderId="15" xfId="0" applyNumberFormat="1" applyFont="1" applyFill="1" applyBorder="1" applyAlignment="1">
      <alignment horizontal="center"/>
    </xf>
    <xf numFmtId="166" fontId="9" fillId="6" borderId="14" xfId="0" applyNumberFormat="1" applyFont="1" applyFill="1" applyBorder="1" applyAlignment="1">
      <alignment horizontal="right"/>
    </xf>
    <xf numFmtId="10" fontId="9" fillId="6" borderId="6" xfId="2" applyNumberFormat="1" applyFont="1" applyFill="1" applyBorder="1" applyAlignment="1">
      <alignment horizontal="right"/>
    </xf>
    <xf numFmtId="166" fontId="9" fillId="6" borderId="9" xfId="0" applyNumberFormat="1" applyFont="1" applyFill="1" applyBorder="1" applyAlignment="1">
      <alignment horizontal="right"/>
    </xf>
    <xf numFmtId="8" fontId="9" fillId="6" borderId="29" xfId="0" applyNumberFormat="1" applyFont="1" applyFill="1" applyBorder="1" applyAlignment="1">
      <alignment horizontal="center"/>
    </xf>
    <xf numFmtId="8" fontId="9" fillId="6" borderId="11" xfId="0" applyNumberFormat="1" applyFont="1" applyFill="1" applyBorder="1" applyAlignment="1">
      <alignment horizontal="center"/>
    </xf>
    <xf numFmtId="8" fontId="9" fillId="6" borderId="26" xfId="0" applyNumberFormat="1" applyFont="1" applyFill="1" applyBorder="1" applyAlignment="1">
      <alignment horizontal="center"/>
    </xf>
    <xf numFmtId="0" fontId="0" fillId="0" borderId="0" xfId="0" applyFont="1"/>
    <xf numFmtId="0" fontId="4" fillId="0" borderId="0" xfId="0" applyFont="1"/>
    <xf numFmtId="0" fontId="7" fillId="5" borderId="0" xfId="3" applyFont="1" applyFill="1"/>
    <xf numFmtId="9" fontId="0" fillId="0" borderId="0" xfId="2" applyFont="1"/>
    <xf numFmtId="0" fontId="7" fillId="5" borderId="0" xfId="3" applyFont="1" applyFill="1" applyAlignment="1">
      <alignment horizontal="center"/>
    </xf>
    <xf numFmtId="166" fontId="0" fillId="6" borderId="0" xfId="0" applyNumberFormat="1" applyFill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9" fontId="0" fillId="6" borderId="5" xfId="0" applyNumberFormat="1" applyFont="1" applyFill="1" applyBorder="1" applyAlignment="1">
      <alignment horizontal="center"/>
    </xf>
    <xf numFmtId="0" fontId="3" fillId="5" borderId="7" xfId="0" applyFont="1" applyFill="1" applyBorder="1" applyAlignment="1">
      <alignment horizontal="right"/>
    </xf>
    <xf numFmtId="0" fontId="3" fillId="5" borderId="8" xfId="0" applyFont="1" applyFill="1" applyBorder="1" applyAlignment="1">
      <alignment horizontal="right"/>
    </xf>
    <xf numFmtId="0" fontId="3" fillId="5" borderId="8" xfId="0" applyFont="1" applyFill="1" applyBorder="1"/>
    <xf numFmtId="166" fontId="3" fillId="5" borderId="9" xfId="0" applyNumberFormat="1" applyFont="1" applyFill="1" applyBorder="1"/>
    <xf numFmtId="0" fontId="7" fillId="5" borderId="30" xfId="0" applyFont="1" applyFill="1" applyBorder="1" applyAlignment="1"/>
    <xf numFmtId="8" fontId="7" fillId="5" borderId="31" xfId="0" applyNumberFormat="1" applyFont="1" applyFill="1" applyBorder="1" applyAlignment="1">
      <alignment horizontal="center"/>
    </xf>
    <xf numFmtId="8" fontId="7" fillId="5" borderId="32" xfId="0" applyNumberFormat="1" applyFont="1" applyFill="1" applyBorder="1" applyAlignment="1">
      <alignment horizontal="center"/>
    </xf>
    <xf numFmtId="0" fontId="7" fillId="5" borderId="35" xfId="0" applyFont="1" applyFill="1" applyBorder="1" applyAlignment="1"/>
    <xf numFmtId="8" fontId="7" fillId="5" borderId="36" xfId="0" applyNumberFormat="1" applyFont="1" applyFill="1" applyBorder="1" applyAlignment="1">
      <alignment horizontal="center"/>
    </xf>
    <xf numFmtId="8" fontId="7" fillId="5" borderId="15" xfId="0" applyNumberFormat="1" applyFont="1" applyFill="1" applyBorder="1" applyAlignment="1">
      <alignment horizontal="center"/>
    </xf>
    <xf numFmtId="0" fontId="4" fillId="5" borderId="27" xfId="0" applyFont="1" applyFill="1" applyBorder="1" applyAlignment="1"/>
    <xf numFmtId="0" fontId="4" fillId="5" borderId="37" xfId="0" applyFont="1" applyFill="1" applyBorder="1" applyAlignment="1"/>
    <xf numFmtId="0" fontId="8" fillId="5" borderId="20" xfId="0" applyFont="1" applyFill="1" applyBorder="1" applyAlignment="1">
      <alignment horizontal="left" vertical="center"/>
    </xf>
    <xf numFmtId="0" fontId="8" fillId="5" borderId="16" xfId="0" applyFont="1" applyFill="1" applyBorder="1" applyAlignment="1">
      <alignment horizontal="left" vertical="center"/>
    </xf>
    <xf numFmtId="0" fontId="9" fillId="6" borderId="1" xfId="0" applyFont="1" applyFill="1" applyBorder="1"/>
    <xf numFmtId="166" fontId="9" fillId="6" borderId="3" xfId="1" applyNumberFormat="1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10" fontId="9" fillId="6" borderId="9" xfId="2" applyNumberFormat="1" applyFont="1" applyFill="1" applyBorder="1" applyAlignment="1">
      <alignment horizontal="center"/>
    </xf>
    <xf numFmtId="0" fontId="0" fillId="6" borderId="33" xfId="0" applyFill="1" applyBorder="1" applyAlignment="1">
      <alignment horizontal="left"/>
    </xf>
    <xf numFmtId="0" fontId="0" fillId="6" borderId="34" xfId="0" applyFill="1" applyBorder="1" applyAlignment="1">
      <alignment horizontal="left"/>
    </xf>
    <xf numFmtId="0" fontId="0" fillId="6" borderId="38" xfId="0" applyFill="1" applyBorder="1" applyAlignment="1">
      <alignment horizontal="left"/>
    </xf>
    <xf numFmtId="0" fontId="0" fillId="6" borderId="33" xfId="0" applyFont="1" applyFill="1" applyBorder="1" applyAlignment="1">
      <alignment horizontal="left"/>
    </xf>
    <xf numFmtId="0" fontId="0" fillId="6" borderId="34" xfId="0" applyFont="1" applyFill="1" applyBorder="1" applyAlignment="1">
      <alignment horizontal="left"/>
    </xf>
    <xf numFmtId="0" fontId="0" fillId="6" borderId="38" xfId="0" applyFont="1" applyFill="1" applyBorder="1" applyAlignment="1">
      <alignment horizontal="left"/>
    </xf>
  </cellXfs>
  <cellStyles count="4">
    <cellStyle name="Bom" xfId="3" builtinId="26"/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FEC200"/>
      <color rgb="FF5C5A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31750</xdr:rowOff>
    </xdr:from>
    <xdr:to>
      <xdr:col>7</xdr:col>
      <xdr:colOff>0</xdr:colOff>
      <xdr:row>7</xdr:row>
      <xdr:rowOff>14194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03850C0-3667-03BC-6D71-F4D3593F6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750"/>
          <a:ext cx="7010400" cy="1277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D93D-AD31-4C28-8654-0A6D068FF738}">
  <dimension ref="B1:K1048576"/>
  <sheetViews>
    <sheetView showGridLines="0" tabSelected="1" topLeftCell="C1" zoomScaleNormal="100" workbookViewId="0">
      <selection activeCell="G1048576" sqref="G1048576"/>
    </sheetView>
  </sheetViews>
  <sheetFormatPr defaultColWidth="0" defaultRowHeight="14.5" zeroHeight="1" x14ac:dyDescent="0.35"/>
  <cols>
    <col min="1" max="1" width="8.7265625" hidden="1"/>
    <col min="2" max="2" width="6.36328125" hidden="1" customWidth="1"/>
    <col min="3" max="3" width="36.6328125" bestFit="1" customWidth="1"/>
    <col min="4" max="4" width="21.36328125" bestFit="1" customWidth="1"/>
    <col min="5" max="5" width="11.08984375" bestFit="1" customWidth="1"/>
    <col min="6" max="6" width="17.81640625" bestFit="1" customWidth="1"/>
    <col min="7" max="7" width="13.453125" bestFit="1" customWidth="1"/>
    <col min="12" max="16384" width="8.7265625" hidden="1"/>
  </cols>
  <sheetData>
    <row r="1" spans="3:7" x14ac:dyDescent="0.35"/>
    <row r="2" spans="3:7" x14ac:dyDescent="0.35"/>
    <row r="3" spans="3:7" x14ac:dyDescent="0.35"/>
    <row r="4" spans="3:7" x14ac:dyDescent="0.35"/>
    <row r="5" spans="3:7" x14ac:dyDescent="0.35"/>
    <row r="6" spans="3:7" x14ac:dyDescent="0.35"/>
    <row r="7" spans="3:7" ht="15" thickBot="1" x14ac:dyDescent="0.4"/>
    <row r="8" spans="3:7" ht="15.5" thickTop="1" thickBot="1" x14ac:dyDescent="0.4">
      <c r="C8" s="11" t="s">
        <v>0</v>
      </c>
      <c r="D8" s="12"/>
      <c r="E8" s="50" t="s">
        <v>12</v>
      </c>
      <c r="F8" s="51"/>
      <c r="G8" s="52"/>
    </row>
    <row r="9" spans="3:7" ht="15.5" thickTop="1" thickBot="1" x14ac:dyDescent="0.4">
      <c r="C9" s="73"/>
      <c r="D9" s="74"/>
      <c r="E9" s="53"/>
      <c r="F9" s="54"/>
      <c r="G9" s="55"/>
    </row>
    <row r="10" spans="3:7" ht="19.5" thickTop="1" thickBot="1" x14ac:dyDescent="0.5">
      <c r="C10" s="75" t="s">
        <v>2</v>
      </c>
      <c r="D10" s="76">
        <f>G12</f>
        <v>191.88200000000001</v>
      </c>
      <c r="E10" s="5" t="s">
        <v>14</v>
      </c>
      <c r="F10" s="6"/>
      <c r="G10" s="38">
        <v>1918.82</v>
      </c>
    </row>
    <row r="11" spans="3:7" ht="19.5" thickTop="1" thickBot="1" x14ac:dyDescent="0.5">
      <c r="C11" s="27" t="s">
        <v>15</v>
      </c>
      <c r="D11" s="77">
        <v>1</v>
      </c>
      <c r="E11" s="7" t="s">
        <v>13</v>
      </c>
      <c r="F11" s="8"/>
      <c r="G11" s="39">
        <v>8.9999999999999993E-3</v>
      </c>
    </row>
    <row r="12" spans="3:7" ht="19.5" thickTop="1" thickBot="1" x14ac:dyDescent="0.5">
      <c r="C12" s="28" t="s">
        <v>1</v>
      </c>
      <c r="D12" s="78">
        <v>1.0699999999999999E-2</v>
      </c>
      <c r="E12" s="9" t="s">
        <v>17</v>
      </c>
      <c r="F12" s="10"/>
      <c r="G12" s="40">
        <f>G10*10%</f>
        <v>191.88200000000001</v>
      </c>
    </row>
    <row r="13" spans="3:7" ht="19.5" thickTop="1" thickBot="1" x14ac:dyDescent="0.5">
      <c r="C13" s="65" t="s">
        <v>3</v>
      </c>
      <c r="D13" s="71"/>
      <c r="E13" s="66">
        <f>FV(taxa_mensal,Qtd_anos*12,aporte*-1)</f>
        <v>2443.042527492074</v>
      </c>
      <c r="F13" s="66"/>
      <c r="G13" s="67"/>
    </row>
    <row r="14" spans="3:7" ht="19.5" thickTop="1" thickBot="1" x14ac:dyDescent="0.5">
      <c r="C14" s="68" t="s">
        <v>4</v>
      </c>
      <c r="D14" s="72"/>
      <c r="E14" s="69">
        <f>patrimonio*Rendimento_carteira</f>
        <v>21.987382747428665</v>
      </c>
      <c r="F14" s="69"/>
      <c r="G14" s="70"/>
    </row>
    <row r="15" spans="3:7" s="1" customFormat="1" ht="19.5" thickTop="1" thickBot="1" x14ac:dyDescent="0.5">
      <c r="C15" s="13"/>
      <c r="D15" s="14"/>
      <c r="E15" s="14"/>
      <c r="F15" s="14"/>
      <c r="G15" s="15"/>
    </row>
    <row r="16" spans="3:7" ht="15.5" customHeight="1" thickTop="1" thickBot="1" x14ac:dyDescent="0.4">
      <c r="C16" s="4" t="s">
        <v>5</v>
      </c>
      <c r="D16" s="19"/>
      <c r="E16" s="16" t="s">
        <v>16</v>
      </c>
      <c r="F16" s="17"/>
      <c r="G16" s="18"/>
    </row>
    <row r="17" spans="2:7" ht="13.5" customHeight="1" thickTop="1" thickBot="1" x14ac:dyDescent="0.4">
      <c r="C17" s="20"/>
      <c r="D17" s="21"/>
      <c r="E17" s="22"/>
      <c r="F17" s="23"/>
      <c r="G17" s="24"/>
    </row>
    <row r="18" spans="2:7" ht="19.5" thickTop="1" thickBot="1" x14ac:dyDescent="0.5">
      <c r="C18" s="26" t="s">
        <v>7</v>
      </c>
      <c r="D18" s="41">
        <f>FV($D$12,$B24*12,$D$10*-1)</f>
        <v>5218.9067248913952</v>
      </c>
      <c r="E18" s="29">
        <f>D18*Rendimento_carteira</f>
        <v>46.970160524022553</v>
      </c>
      <c r="F18" s="30"/>
      <c r="G18" s="31"/>
    </row>
    <row r="19" spans="2:7" ht="19.5" thickTop="1" thickBot="1" x14ac:dyDescent="0.5">
      <c r="C19" s="27" t="s">
        <v>8</v>
      </c>
      <c r="D19" s="42">
        <f>FV($D$12,$B27*12,$D$10*-1)</f>
        <v>31885.29526294797</v>
      </c>
      <c r="E19" s="32">
        <f>D19*Rendimento_carteira</f>
        <v>286.96765736653168</v>
      </c>
      <c r="F19" s="33"/>
      <c r="G19" s="34"/>
    </row>
    <row r="20" spans="2:7" ht="19.5" thickTop="1" thickBot="1" x14ac:dyDescent="0.5">
      <c r="C20" s="27" t="s">
        <v>9</v>
      </c>
      <c r="D20" s="42">
        <f>FV($D$12,$B28*12,$D$10*-1)</f>
        <v>212738.75537931352</v>
      </c>
      <c r="E20" s="32">
        <f>D20*Rendimento_carteira</f>
        <v>1914.6487984138214</v>
      </c>
      <c r="F20" s="33"/>
      <c r="G20" s="34"/>
    </row>
    <row r="21" spans="2:7" ht="19.5" thickTop="1" thickBot="1" x14ac:dyDescent="0.5">
      <c r="C21" s="27" t="s">
        <v>10</v>
      </c>
      <c r="D21" s="42">
        <f>FV($D$12,$B29*12,$D$10*-1)</f>
        <v>46383.59393726939</v>
      </c>
      <c r="E21" s="32">
        <f>D21*Rendimento_carteira</f>
        <v>417.45234543542449</v>
      </c>
      <c r="F21" s="33"/>
      <c r="G21" s="34"/>
    </row>
    <row r="22" spans="2:7" ht="19.5" thickTop="1" thickBot="1" x14ac:dyDescent="0.5">
      <c r="C22" s="28" t="s">
        <v>11</v>
      </c>
      <c r="D22" s="43">
        <f>FV($D$12,$B30*12,$D$10*-1)</f>
        <v>103870.18690933041</v>
      </c>
      <c r="E22" s="35">
        <f>D22*Rendimento_carteira</f>
        <v>934.83168218397361</v>
      </c>
      <c r="F22" s="36"/>
      <c r="G22" s="37"/>
    </row>
    <row r="23" spans="2:7" ht="15" thickTop="1" x14ac:dyDescent="0.35"/>
    <row r="24" spans="2:7" ht="14.5" customHeight="1" x14ac:dyDescent="0.45">
      <c r="B24" s="2">
        <v>2</v>
      </c>
      <c r="C24" s="46" t="s">
        <v>19</v>
      </c>
      <c r="D24" s="48" t="s">
        <v>20</v>
      </c>
      <c r="E24" s="48"/>
      <c r="F24" s="48"/>
      <c r="G24" s="48"/>
    </row>
    <row r="25" spans="2:7" ht="15" customHeight="1" x14ac:dyDescent="0.35">
      <c r="B25" s="45"/>
      <c r="C25" s="25" t="s">
        <v>21</v>
      </c>
      <c r="D25" s="49">
        <f>aporte</f>
        <v>191.88200000000001</v>
      </c>
      <c r="E25" s="49"/>
      <c r="F25" s="49"/>
      <c r="G25" s="49"/>
    </row>
    <row r="26" spans="2:7" ht="15" customHeight="1" thickBot="1" x14ac:dyDescent="0.4">
      <c r="B26" s="45"/>
    </row>
    <row r="27" spans="2:7" ht="15.5" thickTop="1" thickBot="1" x14ac:dyDescent="0.4">
      <c r="B27" s="2">
        <v>8</v>
      </c>
      <c r="C27" s="56" t="s">
        <v>22</v>
      </c>
      <c r="D27" s="57"/>
      <c r="E27" s="57"/>
      <c r="F27" s="58" t="s">
        <v>24</v>
      </c>
      <c r="G27" s="59" t="s">
        <v>23</v>
      </c>
    </row>
    <row r="28" spans="2:7" ht="15.5" thickTop="1" thickBot="1" x14ac:dyDescent="0.4">
      <c r="B28" s="2">
        <v>20</v>
      </c>
      <c r="C28" s="79" t="s">
        <v>25</v>
      </c>
      <c r="D28" s="80"/>
      <c r="E28" s="81"/>
      <c r="F28" s="60">
        <f>VLOOKUP($D$24&amp;"-"&amp;C28,Planilha2!$A:$D,4,)</f>
        <v>0.28000000000000003</v>
      </c>
      <c r="G28" s="3">
        <f>$D$25*F28</f>
        <v>53.726960000000005</v>
      </c>
    </row>
    <row r="29" spans="2:7" ht="15.5" thickTop="1" thickBot="1" x14ac:dyDescent="0.4">
      <c r="B29" s="2">
        <v>10</v>
      </c>
      <c r="C29" s="79" t="s">
        <v>26</v>
      </c>
      <c r="D29" s="80"/>
      <c r="E29" s="81"/>
      <c r="F29" s="60">
        <f>VLOOKUP($D$24&amp;"-"&amp;C29,Planilha2!$A:$D,4,)</f>
        <v>0.12</v>
      </c>
      <c r="G29" s="3">
        <f>$D$25*F29</f>
        <v>23.025839999999999</v>
      </c>
    </row>
    <row r="30" spans="2:7" ht="15.5" thickTop="1" thickBot="1" x14ac:dyDescent="0.4">
      <c r="B30" s="2">
        <v>15</v>
      </c>
      <c r="C30" s="79" t="s">
        <v>27</v>
      </c>
      <c r="D30" s="80"/>
      <c r="E30" s="81"/>
      <c r="F30" s="60">
        <f>VLOOKUP($D$24&amp;"-"&amp;C30,Planilha2!$A:$D,4,)</f>
        <v>0.21</v>
      </c>
      <c r="G30" s="3">
        <f>$D$25*F30</f>
        <v>40.29522</v>
      </c>
    </row>
    <row r="31" spans="2:7" ht="15.5" thickTop="1" thickBot="1" x14ac:dyDescent="0.4">
      <c r="C31" s="79" t="s">
        <v>28</v>
      </c>
      <c r="D31" s="80"/>
      <c r="E31" s="81"/>
      <c r="F31" s="60">
        <f>VLOOKUP($D$24&amp;"-"&amp;C31,Planilha2!$A:$D,4,)</f>
        <v>7.0000000000000007E-2</v>
      </c>
      <c r="G31" s="3">
        <f>$D$25*F31</f>
        <v>13.431740000000001</v>
      </c>
    </row>
    <row r="32" spans="2:7" ht="15.5" thickTop="1" thickBot="1" x14ac:dyDescent="0.4">
      <c r="C32" s="82" t="s">
        <v>29</v>
      </c>
      <c r="D32" s="83"/>
      <c r="E32" s="84"/>
      <c r="F32" s="60">
        <f>VLOOKUP($D$24&amp;"-"&amp;C32,Planilha2!$A:$D,4,)</f>
        <v>0.15</v>
      </c>
      <c r="G32" s="3">
        <f>$D$25*F32</f>
        <v>28.782299999999999</v>
      </c>
    </row>
    <row r="33" spans="3:7" ht="15.5" thickTop="1" thickBot="1" x14ac:dyDescent="0.4">
      <c r="C33" s="82" t="s">
        <v>30</v>
      </c>
      <c r="D33" s="83"/>
      <c r="E33" s="84"/>
      <c r="F33" s="60">
        <f>VLOOKUP($D$24&amp;"-"&amp;C33,Planilha2!$A:$D,4,)</f>
        <v>0.17</v>
      </c>
      <c r="G33" s="3">
        <f>$D$25*F33</f>
        <v>32.61994</v>
      </c>
    </row>
    <row r="34" spans="3:7" ht="15" customHeight="1" thickTop="1" thickBot="1" x14ac:dyDescent="0.4">
      <c r="C34" s="61" t="s">
        <v>31</v>
      </c>
      <c r="D34" s="62"/>
      <c r="E34" s="62"/>
      <c r="F34" s="63"/>
      <c r="G34" s="64">
        <f>SUM(G28:G33)</f>
        <v>191.88200000000001</v>
      </c>
    </row>
    <row r="35" spans="3:7" ht="15" hidden="1" thickTop="1" x14ac:dyDescent="0.35"/>
    <row r="36" spans="3:7" ht="15" hidden="1" thickTop="1" x14ac:dyDescent="0.35"/>
    <row r="37" spans="3:7" ht="15" hidden="1" thickTop="1" x14ac:dyDescent="0.35"/>
    <row r="38" spans="3:7" ht="15" hidden="1" thickTop="1" x14ac:dyDescent="0.35"/>
    <row r="39" spans="3:7" ht="15" hidden="1" thickTop="1" x14ac:dyDescent="0.35"/>
    <row r="40" spans="3:7" ht="15" hidden="1" thickTop="1" x14ac:dyDescent="0.35"/>
    <row r="41" spans="3:7" ht="15" hidden="1" thickTop="1" x14ac:dyDescent="0.35"/>
    <row r="42" spans="3:7" ht="15" hidden="1" thickTop="1" x14ac:dyDescent="0.35"/>
    <row r="43" spans="3:7" ht="15" hidden="1" thickTop="1" x14ac:dyDescent="0.35"/>
    <row r="44" spans="3:7" ht="15" hidden="1" thickTop="1" x14ac:dyDescent="0.35"/>
    <row r="45" spans="3:7" ht="15" hidden="1" thickTop="1" x14ac:dyDescent="0.35"/>
    <row r="46" spans="3:7" ht="15" hidden="1" thickTop="1" x14ac:dyDescent="0.35"/>
    <row r="47" spans="3:7" ht="15" hidden="1" thickTop="1" x14ac:dyDescent="0.35"/>
    <row r="48" spans="3:7" ht="15" hidden="1" thickTop="1" x14ac:dyDescent="0.35"/>
    <row r="49" ht="15" hidden="1" thickTop="1" x14ac:dyDescent="0.35"/>
    <row r="50" ht="15" hidden="1" thickTop="1" x14ac:dyDescent="0.35"/>
    <row r="51" ht="15" hidden="1" thickTop="1" x14ac:dyDescent="0.35"/>
    <row r="52" ht="15" hidden="1" thickTop="1" x14ac:dyDescent="0.35"/>
    <row r="53" ht="15" hidden="1" thickTop="1" x14ac:dyDescent="0.35"/>
    <row r="54" ht="15" hidden="1" thickTop="1" x14ac:dyDescent="0.35"/>
    <row r="55" ht="15" hidden="1" thickTop="1" x14ac:dyDescent="0.35"/>
    <row r="56" ht="15" hidden="1" thickTop="1" x14ac:dyDescent="0.35"/>
    <row r="57" ht="15" hidden="1" thickTop="1" x14ac:dyDescent="0.35"/>
    <row r="58" ht="15" hidden="1" thickTop="1" x14ac:dyDescent="0.35"/>
    <row r="59" ht="15" hidden="1" thickTop="1" x14ac:dyDescent="0.35"/>
    <row r="60" ht="15" hidden="1" thickTop="1" x14ac:dyDescent="0.35"/>
    <row r="61" ht="15" hidden="1" thickTop="1" x14ac:dyDescent="0.35"/>
    <row r="62" ht="15" hidden="1" thickTop="1" x14ac:dyDescent="0.35"/>
    <row r="65" customFormat="1" hidden="1" x14ac:dyDescent="0.35"/>
    <row r="66" customFormat="1" hidden="1" x14ac:dyDescent="0.35"/>
    <row r="67" customFormat="1" hidden="1" x14ac:dyDescent="0.35"/>
    <row r="68" customFormat="1" hidden="1" x14ac:dyDescent="0.35"/>
    <row r="1048576" ht="2" customHeight="1" thickTop="1" x14ac:dyDescent="0.35"/>
  </sheetData>
  <mergeCells count="24">
    <mergeCell ref="C28:E28"/>
    <mergeCell ref="C29:E29"/>
    <mergeCell ref="C30:E30"/>
    <mergeCell ref="C31:E31"/>
    <mergeCell ref="C32:E32"/>
    <mergeCell ref="C27:E27"/>
    <mergeCell ref="C34:E34"/>
    <mergeCell ref="D24:G24"/>
    <mergeCell ref="D25:G25"/>
    <mergeCell ref="C33:E33"/>
    <mergeCell ref="E18:G18"/>
    <mergeCell ref="E19:G19"/>
    <mergeCell ref="E20:G20"/>
    <mergeCell ref="E21:G21"/>
    <mergeCell ref="E22:G22"/>
    <mergeCell ref="E8:G9"/>
    <mergeCell ref="E16:G17"/>
    <mergeCell ref="E13:G13"/>
    <mergeCell ref="E14:G14"/>
    <mergeCell ref="C16:D17"/>
    <mergeCell ref="E10:F10"/>
    <mergeCell ref="E11:F11"/>
    <mergeCell ref="E12:F12"/>
    <mergeCell ref="C8:D9"/>
  </mergeCells>
  <phoneticPr fontId="11" type="noConversion"/>
  <dataValidations count="1">
    <dataValidation type="list" allowBlank="1" showInputMessage="1" showErrorMessage="1" sqref="D24" xr:uid="{B5D49731-4876-466F-BB85-8BB35DA96A9A}">
      <formula1>"Conservador,Moderado,Agressivo"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1139-5956-476E-8654-7A29CDD7D28F}">
  <dimension ref="A3:D24"/>
  <sheetViews>
    <sheetView workbookViewId="0">
      <selection activeCell="D3" sqref="D3"/>
    </sheetView>
  </sheetViews>
  <sheetFormatPr defaultRowHeight="14.5" x14ac:dyDescent="0.35"/>
  <cols>
    <col min="1" max="1" width="28.90625" bestFit="1" customWidth="1"/>
    <col min="2" max="2" width="11.1796875" bestFit="1" customWidth="1"/>
    <col min="3" max="3" width="17.7265625" bestFit="1" customWidth="1"/>
  </cols>
  <sheetData>
    <row r="3" spans="1:4" x14ac:dyDescent="0.35">
      <c r="A3" t="s">
        <v>35</v>
      </c>
      <c r="B3" t="s">
        <v>18</v>
      </c>
      <c r="C3" t="s">
        <v>22</v>
      </c>
      <c r="D3" t="s">
        <v>6</v>
      </c>
    </row>
    <row r="5" spans="1:4" x14ac:dyDescent="0.35">
      <c r="A5" t="str">
        <f>B5&amp;"-"&amp;C5</f>
        <v>agressivo-PAPEL</v>
      </c>
      <c r="B5" t="s">
        <v>32</v>
      </c>
      <c r="C5" t="s">
        <v>25</v>
      </c>
      <c r="D5" s="47">
        <v>0.28000000000000003</v>
      </c>
    </row>
    <row r="6" spans="1:4" x14ac:dyDescent="0.35">
      <c r="A6" t="str">
        <f t="shared" ref="A6:A10" si="0">B6&amp;"-"&amp;C6</f>
        <v>agressivo-TIJOLO</v>
      </c>
      <c r="B6" t="s">
        <v>32</v>
      </c>
      <c r="C6" t="s">
        <v>26</v>
      </c>
      <c r="D6" s="47">
        <v>0.12</v>
      </c>
    </row>
    <row r="7" spans="1:4" x14ac:dyDescent="0.35">
      <c r="A7" t="str">
        <f t="shared" si="0"/>
        <v>agressivo-HIBRIDOS</v>
      </c>
      <c r="B7" t="s">
        <v>32</v>
      </c>
      <c r="C7" t="s">
        <v>27</v>
      </c>
      <c r="D7" s="47">
        <v>0.21</v>
      </c>
    </row>
    <row r="8" spans="1:4" x14ac:dyDescent="0.35">
      <c r="A8" t="str">
        <f t="shared" si="0"/>
        <v>agressivo-FOFs</v>
      </c>
      <c r="B8" t="s">
        <v>32</v>
      </c>
      <c r="C8" t="s">
        <v>28</v>
      </c>
      <c r="D8" s="47">
        <v>7.0000000000000007E-2</v>
      </c>
    </row>
    <row r="9" spans="1:4" x14ac:dyDescent="0.35">
      <c r="A9" t="str">
        <f t="shared" si="0"/>
        <v>agressivo-DESENVOLVIMENTO</v>
      </c>
      <c r="B9" t="s">
        <v>32</v>
      </c>
      <c r="C9" s="44" t="s">
        <v>29</v>
      </c>
      <c r="D9" s="47">
        <v>0.15</v>
      </c>
    </row>
    <row r="10" spans="1:4" x14ac:dyDescent="0.35">
      <c r="A10" t="str">
        <f t="shared" si="0"/>
        <v>agressivo-HOTELARIAS</v>
      </c>
      <c r="B10" t="s">
        <v>32</v>
      </c>
      <c r="C10" s="44" t="s">
        <v>30</v>
      </c>
      <c r="D10" s="47">
        <v>0.17</v>
      </c>
    </row>
    <row r="12" spans="1:4" x14ac:dyDescent="0.35">
      <c r="A12" t="str">
        <f>B12&amp;"-"&amp;C12</f>
        <v>moderado-PAPEL</v>
      </c>
      <c r="B12" t="s">
        <v>33</v>
      </c>
      <c r="C12" t="s">
        <v>25</v>
      </c>
      <c r="D12" s="47">
        <v>0.5</v>
      </c>
    </row>
    <row r="13" spans="1:4" x14ac:dyDescent="0.35">
      <c r="A13" t="str">
        <f t="shared" ref="A13:A17" si="1">B13&amp;"-"&amp;C13</f>
        <v>moderado-TIJOLO</v>
      </c>
      <c r="B13" t="s">
        <v>33</v>
      </c>
      <c r="C13" t="s">
        <v>26</v>
      </c>
      <c r="D13" s="47">
        <v>0.2</v>
      </c>
    </row>
    <row r="14" spans="1:4" x14ac:dyDescent="0.35">
      <c r="A14" t="str">
        <f t="shared" si="1"/>
        <v>moderado-HIBRIDOS</v>
      </c>
      <c r="B14" t="s">
        <v>33</v>
      </c>
      <c r="C14" t="s">
        <v>27</v>
      </c>
      <c r="D14" s="47">
        <v>0.1</v>
      </c>
    </row>
    <row r="15" spans="1:4" x14ac:dyDescent="0.35">
      <c r="A15" t="str">
        <f t="shared" si="1"/>
        <v>moderado-FOFs</v>
      </c>
      <c r="B15" t="s">
        <v>33</v>
      </c>
      <c r="C15" t="s">
        <v>28</v>
      </c>
      <c r="D15" s="47">
        <v>0.1</v>
      </c>
    </row>
    <row r="16" spans="1:4" x14ac:dyDescent="0.35">
      <c r="A16" t="str">
        <f t="shared" si="1"/>
        <v>moderado-DESENVOLVIMENTO</v>
      </c>
      <c r="B16" t="s">
        <v>33</v>
      </c>
      <c r="C16" s="44" t="s">
        <v>29</v>
      </c>
      <c r="D16" s="47">
        <v>0.05</v>
      </c>
    </row>
    <row r="17" spans="1:4" x14ac:dyDescent="0.35">
      <c r="A17" t="str">
        <f t="shared" si="1"/>
        <v>moderado-HOTELARIAS</v>
      </c>
      <c r="B17" t="s">
        <v>33</v>
      </c>
      <c r="C17" s="44" t="s">
        <v>30</v>
      </c>
      <c r="D17" s="47">
        <v>0.05</v>
      </c>
    </row>
    <row r="19" spans="1:4" x14ac:dyDescent="0.35">
      <c r="A19" t="str">
        <f>B19&amp;"-"&amp;C19</f>
        <v>conservador-PAPEL</v>
      </c>
      <c r="B19" t="s">
        <v>34</v>
      </c>
      <c r="C19" t="s">
        <v>25</v>
      </c>
      <c r="D19" s="47">
        <v>0.26</v>
      </c>
    </row>
    <row r="20" spans="1:4" x14ac:dyDescent="0.35">
      <c r="A20" t="str">
        <f t="shared" ref="A20:A24" si="2">B20&amp;"-"&amp;C20</f>
        <v>conservador-TIJOLO</v>
      </c>
      <c r="B20" t="s">
        <v>34</v>
      </c>
      <c r="C20" t="s">
        <v>26</v>
      </c>
      <c r="D20" s="47">
        <v>0.18</v>
      </c>
    </row>
    <row r="21" spans="1:4" x14ac:dyDescent="0.35">
      <c r="A21" t="str">
        <f t="shared" si="2"/>
        <v>conservador-HIBRIDOS</v>
      </c>
      <c r="B21" t="s">
        <v>34</v>
      </c>
      <c r="C21" t="s">
        <v>27</v>
      </c>
      <c r="D21" s="47">
        <v>0.13</v>
      </c>
    </row>
    <row r="22" spans="1:4" x14ac:dyDescent="0.35">
      <c r="A22" t="str">
        <f t="shared" si="2"/>
        <v>conservador-FOFs</v>
      </c>
      <c r="B22" t="s">
        <v>34</v>
      </c>
      <c r="C22" t="s">
        <v>28</v>
      </c>
      <c r="D22" s="47">
        <v>0.1</v>
      </c>
    </row>
    <row r="23" spans="1:4" x14ac:dyDescent="0.35">
      <c r="A23" t="str">
        <f t="shared" si="2"/>
        <v>conservador-DESENVOLVIMENTO</v>
      </c>
      <c r="B23" t="s">
        <v>34</v>
      </c>
      <c r="C23" s="44" t="s">
        <v>29</v>
      </c>
      <c r="D23" s="47">
        <v>0.28000000000000003</v>
      </c>
    </row>
    <row r="24" spans="1:4" x14ac:dyDescent="0.35">
      <c r="A24" t="str">
        <f t="shared" si="2"/>
        <v>conservador-HOTELARIAS</v>
      </c>
      <c r="B24" t="s">
        <v>34</v>
      </c>
      <c r="C24" s="44" t="s">
        <v>30</v>
      </c>
      <c r="D24" s="47">
        <v>0.05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9</vt:i4>
      </vt:variant>
    </vt:vector>
  </HeadingPairs>
  <TitlesOfParts>
    <vt:vector size="11" baseType="lpstr">
      <vt:lpstr>Planilha1</vt:lpstr>
      <vt:lpstr>Planilha2</vt:lpstr>
      <vt:lpstr>aporte</vt:lpstr>
      <vt:lpstr>devidendos_mensais</vt:lpstr>
      <vt:lpstr>patrimonio</vt:lpstr>
      <vt:lpstr>Qtd_anos</vt:lpstr>
      <vt:lpstr>Rendimento_carteira</vt:lpstr>
      <vt:lpstr>salario</vt:lpstr>
      <vt:lpstr>sujestao_invest</vt:lpstr>
      <vt:lpstr>taxa_mensal</vt:lpstr>
      <vt:lpstr>taxamensal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Sergio</dc:creator>
  <cp:lastModifiedBy>Paulo Sergio</cp:lastModifiedBy>
  <dcterms:created xsi:type="dcterms:W3CDTF">2025-05-26T11:01:59Z</dcterms:created>
  <dcterms:modified xsi:type="dcterms:W3CDTF">2025-05-26T17:47:40Z</dcterms:modified>
</cp:coreProperties>
</file>