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 AN\Desktop\"/>
    </mc:Choice>
  </mc:AlternateContent>
  <xr:revisionPtr revIDLastSave="0" documentId="13_ncr:1_{11C807D8-2A2B-490F-8E20-563DF9BA5EB1}" xr6:coauthVersionLast="45" xr6:coauthVersionMax="47" xr10:uidLastSave="{00000000-0000-0000-0000-000000000000}"/>
  <bookViews>
    <workbookView xWindow="-120" yWindow="-120" windowWidth="19440" windowHeight="15000" xr2:uid="{83867338-C77B-4006-869B-455F1D24B889}"/>
  </bookViews>
  <sheets>
    <sheet name="Live Data" sheetId="1" r:id="rId1"/>
    <sheet name="Survey Data" sheetId="6" r:id="rId2"/>
    <sheet name="Request Data" sheetId="2" r:id="rId3"/>
    <sheet name="CRC Checksum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K5" i="2" s="1"/>
  <c r="I17" i="2"/>
  <c r="I18" i="2"/>
  <c r="I19" i="2"/>
  <c r="I20" i="2"/>
  <c r="H43" i="2"/>
  <c r="J43" i="2" s="1"/>
  <c r="H6" i="2"/>
  <c r="J6" i="2" s="1"/>
  <c r="I6" i="2" s="1"/>
  <c r="H52" i="2"/>
  <c r="I52" i="2" s="1"/>
  <c r="H51" i="2"/>
  <c r="I51" i="2" s="1"/>
  <c r="H23" i="2"/>
  <c r="I23" i="2" s="1"/>
  <c r="H24" i="2"/>
  <c r="I24" i="2" s="1"/>
  <c r="H25" i="2"/>
  <c r="I25" i="2" s="1"/>
  <c r="H26" i="2"/>
  <c r="I26" i="2" s="1"/>
  <c r="H27" i="2"/>
  <c r="H28" i="2"/>
  <c r="H29" i="2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22" i="2"/>
  <c r="I22" i="2" s="1"/>
  <c r="H4" i="2"/>
  <c r="I4" i="2" s="1"/>
  <c r="F8" i="6"/>
  <c r="F9" i="6"/>
  <c r="F10" i="6"/>
  <c r="F11" i="6"/>
  <c r="F12" i="6"/>
  <c r="F13" i="6"/>
  <c r="F14" i="6"/>
  <c r="F15" i="6"/>
  <c r="A23" i="2"/>
  <c r="A24" i="2" s="1"/>
  <c r="C54" i="2"/>
  <c r="F25" i="1"/>
  <c r="F8" i="1"/>
  <c r="F6" i="1"/>
  <c r="A52" i="2"/>
  <c r="A53" i="2" s="1"/>
  <c r="F5" i="6"/>
  <c r="F6" i="6" s="1"/>
  <c r="F7" i="6" s="1"/>
  <c r="F19" i="1"/>
  <c r="F20" i="1"/>
  <c r="F21" i="1"/>
  <c r="F22" i="1"/>
  <c r="F23" i="1"/>
  <c r="F24" i="1"/>
  <c r="F26" i="1"/>
  <c r="F27" i="1"/>
  <c r="F28" i="1"/>
  <c r="F29" i="1"/>
  <c r="F30" i="1"/>
  <c r="F31" i="1"/>
  <c r="F18" i="1"/>
  <c r="F7" i="1"/>
  <c r="F5" i="1"/>
  <c r="G18" i="2"/>
  <c r="G15" i="2"/>
  <c r="A5" i="2"/>
  <c r="B16" i="6"/>
  <c r="B32" i="1"/>
  <c r="I44" i="2" l="1"/>
  <c r="I45" i="2"/>
  <c r="I46" i="2"/>
  <c r="I47" i="2"/>
  <c r="I48" i="2"/>
  <c r="I49" i="2"/>
  <c r="I50" i="2"/>
  <c r="I43" i="2"/>
  <c r="I14" i="2"/>
  <c r="I15" i="2"/>
  <c r="I16" i="2"/>
  <c r="I7" i="2"/>
  <c r="I8" i="2"/>
  <c r="I9" i="2"/>
  <c r="I10" i="2"/>
  <c r="I11" i="2"/>
  <c r="I12" i="2"/>
  <c r="I13" i="2"/>
  <c r="A25" i="2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tc={B0592E02-7F38-48BD-99C0-EC24AB2E4406}</author>
  </authors>
  <commentList>
    <comment ref="E13" authorId="0" shapeId="0" xr:uid="{B0592E02-7F38-48BD-99C0-EC24AB2E4406}">
      <text>
        <t>[Threaded comment]
Your version of Excel allows you to read this threaded comment; however, any edits to it will get removed if the file is opened in a newer version of Excel. Learn more: https://go.microsoft.com/fwlink/?linkid=870924
Comment:
    @Tien Ho Ngoc Bít này là bật/tắt gửi warning phải không em? Tại ở dưới thấy Tiến ghi là "Cho phép gửi warning qua NBIOT. 
Nhưng theo anh hiểu thì bit này bật lên thì cho phép chỉnh các bit ở byte số 43
Reply:
    Cái này là cấp quyền gửi cho 1 warning, ví dụ muốn set quyền thì bật bit này lên, đồng hồ sẽ lấy quyền từng warning trong byte 43 để biết là cho phép hay cấm gửi</t>
      </text>
    </comment>
  </commentList>
</comments>
</file>

<file path=xl/sharedStrings.xml><?xml version="1.0" encoding="utf-8"?>
<sst xmlns="http://schemas.openxmlformats.org/spreadsheetml/2006/main" count="229" uniqueCount="159">
  <si>
    <t>D.G.S Live Data Format (NB-IoT, LoRaWAN, Mbus, FSK)</t>
  </si>
  <si>
    <t>Name</t>
  </si>
  <si>
    <t>Size in bytes</t>
  </si>
  <si>
    <t>Meaning</t>
  </si>
  <si>
    <t>Note</t>
  </si>
  <si>
    <t>Index</t>
  </si>
  <si>
    <t>Chiều dài gói</t>
  </si>
  <si>
    <t>Độ dài của gói</t>
  </si>
  <si>
    <t>Số danh bộ</t>
  </si>
  <si>
    <t>12 bytes device ID</t>
  </si>
  <si>
    <t>ASCII</t>
  </si>
  <si>
    <t>Loại dữ liệu</t>
  </si>
  <si>
    <t>Loại gói tin truyền đi</t>
  </si>
  <si>
    <t>Chất lượng sóng</t>
  </si>
  <si>
    <t>Cường độ tín hiệu</t>
  </si>
  <si>
    <t>Giá trị từ 3 đến 19</t>
  </si>
  <si>
    <t>meter type</t>
  </si>
  <si>
    <t>Định dạng dữ liệu sẽ thay đổi tùy vào loại thiết bị. Data structure này dành cho đồng hồ nước</t>
  </si>
  <si>
    <t>Cảnh báo</t>
  </si>
  <si>
    <t>Thông tin trạng thái của đồng hồ</t>
  </si>
  <si>
    <t>Bit 0: Không dùng nước</t>
  </si>
  <si>
    <t>Bit 1: Trạng thái Pin (1 Pin yếu, 0 Pin tốt)</t>
  </si>
  <si>
    <t>Bit 2: Rò rỉ nước (1 có rò rỉ, 0 không rò rỉ)</t>
  </si>
  <si>
    <t>Bit 3: Quá tải (1 có, 0 không)</t>
  </si>
  <si>
    <t>Bit 4: Chảy ngược (1 có, 0 không)</t>
  </si>
  <si>
    <t>Bit 5: Nhiễu từ (1 có, 0 không)</t>
  </si>
  <si>
    <t>Bit 6: Bị khô (1 đường ống khô, 0 có nước)</t>
  </si>
  <si>
    <t>Bit 7: Bộ đếm bị tháo</t>
  </si>
  <si>
    <t>Bat_Cap</t>
  </si>
  <si>
    <t>Dung lượng pin còn lại</t>
  </si>
  <si>
    <t>định dạng ở uint8_t, gia trị gửi bằng % pin còn lại</t>
  </si>
  <si>
    <t>Remain_Bat</t>
  </si>
  <si>
    <t>Thời gian sử dụng pin còn lại</t>
  </si>
  <si>
    <t>định dạng ở uint8_t, đơn vị tháng</t>
  </si>
  <si>
    <t>interval</t>
  </si>
  <si>
    <t>Chu kỳ gửi dữ liệu NB-IoT, đơn vị phút</t>
  </si>
  <si>
    <t>định dang ở uint16_t, big endian</t>
  </si>
  <si>
    <t>volume</t>
  </si>
  <si>
    <t>Lượng nước đã tiêu thụ (lít)</t>
  </si>
  <si>
    <t xml:space="preserve">định dạng kiểu uint32_t, big endian, tương ứng với số lít nước đã tiêu thụ </t>
  </si>
  <si>
    <t>dpp</t>
  </si>
  <si>
    <t>Số chữ số thập phân của số khối</t>
  </si>
  <si>
    <t>Quy ra đơn vị mét khối bằng cách lấy số chữ số thập phân trong lượng nước tiêu thụ</t>
  </si>
  <si>
    <t>lat</t>
  </si>
  <si>
    <t>GPS latitude tĩnh</t>
  </si>
  <si>
    <t>định dạng kiểu float, big endian</t>
  </si>
  <si>
    <t>lon</t>
  </si>
  <si>
    <t>GPS lontitude tĩnh</t>
  </si>
  <si>
    <t>alt</t>
  </si>
  <si>
    <t>GPS altitude tĩnh</t>
  </si>
  <si>
    <t>day</t>
  </si>
  <si>
    <t>Thời gian trên đồng hồ, phần giá trị của ngày</t>
  </si>
  <si>
    <t>month</t>
  </si>
  <si>
    <t>Thời gian trên đồng hồ, phần giá trị của tháng</t>
  </si>
  <si>
    <t>year</t>
  </si>
  <si>
    <t>Thời gian trên đồng hồ, phần giá trị của năm</t>
  </si>
  <si>
    <t>Định dạng theo 2 chữ số cuối của năm</t>
  </si>
  <si>
    <t>hour</t>
  </si>
  <si>
    <t>Thời gian trên đồng hồ, phần giá trị của giờ</t>
  </si>
  <si>
    <t>Định dang theo bộ đếm 24h</t>
  </si>
  <si>
    <t>min</t>
  </si>
  <si>
    <t>Thời gian trên đồng hồ, phần giá trị của phút</t>
  </si>
  <si>
    <t>sec</t>
  </si>
  <si>
    <t>Thời gian trên đồng hồ, phần giá trị của giây</t>
  </si>
  <si>
    <t>CRC</t>
  </si>
  <si>
    <t>CRC-8</t>
  </si>
  <si>
    <t>Hàm CRC được mô tả chi tiết ở sheet Checksum</t>
  </si>
  <si>
    <t>D.G.S Survey Data Format (NB-IoT)</t>
  </si>
  <si>
    <t>len</t>
  </si>
  <si>
    <t>uid</t>
  </si>
  <si>
    <t>process type</t>
  </si>
  <si>
    <t>survey interval</t>
  </si>
  <si>
    <t>Chu kỳ lưu dữ liệu trong bộ nhớ nội</t>
  </si>
  <si>
    <t>Giá trị từ 1 đến 2047, đơn vị phút, big endian</t>
  </si>
  <si>
    <t>start year</t>
  </si>
  <si>
    <t>Thời điểm bắt đầu, giá trị năm</t>
  </si>
  <si>
    <t>start month</t>
  </si>
  <si>
    <t>Thời điểm bắt đầu, giá trị tháng</t>
  </si>
  <si>
    <t>start day</t>
  </si>
  <si>
    <t>Thời điểm bắt đầu, giá trị ngày</t>
  </si>
  <si>
    <t>start hour</t>
  </si>
  <si>
    <t>Thời điểm bắt đầu, giá trị giờ</t>
  </si>
  <si>
    <t>Định dạng 24h</t>
  </si>
  <si>
    <t>start minute</t>
  </si>
  <si>
    <t>Thời điểm bắt đầu, giá trị phút</t>
  </si>
  <si>
    <t>data set</t>
  </si>
  <si>
    <t>Gói log data gửi lên (4 x 58 set)</t>
  </si>
  <si>
    <t>Mỗi data là 4 byte, kiểu long, big endian</t>
  </si>
  <si>
    <t>Số byte khi truyền vào module = 255 x 2 = 510</t>
  </si>
  <si>
    <t>Số byte tối đa khi truyền TCP là 512 byte</t>
  </si>
  <si>
    <t>Survey Data</t>
  </si>
  <si>
    <t>UWM : 744 giá trị (block)</t>
  </si>
  <si>
    <t>Mỗi giá trị là 4 byte</t>
  </si>
  <si>
    <t>WMC: 744 giá trị (block)</t>
  </si>
  <si>
    <t>D.G.S Request Data Format (NB-IoT, LoRaWAN, Mbus, FSK)</t>
  </si>
  <si>
    <t>request</t>
  </si>
  <si>
    <t>Yêu cầu thay đổi trên đồng hồ</t>
  </si>
  <si>
    <t>Bit 0: Set random</t>
  </si>
  <si>
    <t>Bit 1: Set lại bộ đếm đồng hồ (volume)</t>
  </si>
  <si>
    <t>Bit 2: Xóa thông tin cảnh báo (các bit cảnh báo được set về 0)</t>
  </si>
  <si>
    <t>Bit 3: Thay đổi cấu hình truyền nhận dữ liệu (NB/LoRa Config)</t>
  </si>
  <si>
    <t>Bit 4: Cập nhật thời gian cho đồng hồ</t>
  </si>
  <si>
    <t>Bit 5: Cập nhật GPS tĩnh</t>
  </si>
  <si>
    <t xml:space="preserve">Bit 6: Update survey config </t>
  </si>
  <si>
    <t>Bit 7: Update Permission</t>
  </si>
  <si>
    <t xml:space="preserve">Bit 8: </t>
  </si>
  <si>
    <t>Bit 9:</t>
  </si>
  <si>
    <t xml:space="preserve">Bit 10: </t>
  </si>
  <si>
    <t>Bit 11:</t>
  </si>
  <si>
    <t xml:space="preserve">Bit 12: </t>
  </si>
  <si>
    <t xml:space="preserve">Bit 13: </t>
  </si>
  <si>
    <t>Bit 14:</t>
  </si>
  <si>
    <t xml:space="preserve">Bit 15: </t>
  </si>
  <si>
    <t>Giá trị mới của khối lượng nước đã tiêu thụ</t>
  </si>
  <si>
    <t>định dạng kiểu uint32_t, big endian (chỉ cài cho bộ đếm)</t>
  </si>
  <si>
    <t>trans. interval</t>
  </si>
  <si>
    <t>Thời gian giữa mỗi gói dữ liệu tính bằng phút</t>
  </si>
  <si>
    <t>retry</t>
  </si>
  <si>
    <t>Số lần gửi lại khi bị lỗi kết nối</t>
  </si>
  <si>
    <t>Giá trị từ 1 đến 7</t>
  </si>
  <si>
    <t>retry inerval</t>
  </si>
  <si>
    <t>Khoảng cách giữa các lần gửi lại</t>
  </si>
  <si>
    <t>Giá trị từ 1 đến 63, đơn vị phút, phải nhỏ hơn transmitting interval</t>
  </si>
  <si>
    <t>eDRX</t>
  </si>
  <si>
    <t>Thời gian giữa các lần wakeup của eDRX mode</t>
  </si>
  <si>
    <t>Giá trị từ 1 đến 16383 (cần tra datasheet về các thông số default của module) (optional)</t>
  </si>
  <si>
    <t>survey en</t>
  </si>
  <si>
    <t>Cho phép lưu data</t>
  </si>
  <si>
    <t>Giá trị 1: cho phép; 0: cấm ghi</t>
  </si>
  <si>
    <t>Chu kỳ lưu data</t>
  </si>
  <si>
    <r>
      <t xml:space="preserve">Giá trị từ </t>
    </r>
    <r>
      <rPr>
        <sz val="11"/>
        <color rgb="FFFF0000"/>
        <rFont val="Arial"/>
        <family val="2"/>
      </rPr>
      <t>0 đến 1023</t>
    </r>
    <r>
      <rPr>
        <sz val="11"/>
        <color theme="1"/>
        <rFont val="Arial"/>
      </rPr>
      <t>, big endian</t>
    </r>
  </si>
  <si>
    <t>continuous</t>
  </si>
  <si>
    <t>Cho phép ghi đè data cũ</t>
  </si>
  <si>
    <t>Thời điểm bắt đầu lưu data, phần giá trị tháng</t>
  </si>
  <si>
    <t>Nếu giá trị tháng = 0 hoặc không xác định (0xff) thì cho phép ghi ở tất cả các tháng</t>
  </si>
  <si>
    <t>Thời điểm bắt đầu lưu data, phần giá trị ngày</t>
  </si>
  <si>
    <t>Nếu giá trị ngày = 0 hoặc không xác định (0xff) thì cho phép ghi ở tất cả các ngày</t>
  </si>
  <si>
    <t>Thời điểm bắt đầu lưu data, phần giá trị giờ</t>
  </si>
  <si>
    <t>Nếu giá trị giờ và phút không xác định (0xff) thì cho phép ghi ngay lúc nhận yêu cầu từ server</t>
  </si>
  <si>
    <t>Thời điểm bắt đầu lưu data, phần giá trị phút</t>
  </si>
  <si>
    <t>permission</t>
  </si>
  <si>
    <t>Cho phép gửi cảnh báo qua NB-IoT</t>
  </si>
  <si>
    <t>random en</t>
  </si>
  <si>
    <t>Giá trị 1: bật; 0: tắt</t>
  </si>
  <si>
    <t>random rate</t>
  </si>
  <si>
    <t>ID%1000*random rate</t>
  </si>
  <si>
    <t>unsigned char checksum_calculate(unsigned char* data, unsigned int len)</t>
  </si>
  <si>
    <t>{</t>
  </si>
  <si>
    <t xml:space="preserve">           unsigned char tmpChksum = 0;</t>
  </si>
  <si>
    <t xml:space="preserve">           unsigned int i;</t>
  </si>
  <si>
    <t xml:space="preserve">           for(i=0;i&lt;len-1;i++)</t>
  </si>
  <si>
    <t xml:space="preserve">                     tmpChksum^=*(data + i);</t>
  </si>
  <si>
    <t xml:space="preserve">           return tmpChksum;</t>
  </si>
  <si>
    <t>}</t>
  </si>
  <si>
    <t>373132333435000000000000000048000000000005030100c8000000000000000000000000000000000000010001010107143200010aab</t>
  </si>
  <si>
    <t>Loại thiết bị: 1 đồng hồ điện, 3 đồng hồ gas, 5 bộ đếm cho đồng hồ nước, 7 đồng hồ nước</t>
  </si>
  <si>
    <t>Live Data: 0x4C;  Warning: 0x57</t>
  </si>
  <si>
    <t>Survey Data: 0x53</t>
  </si>
  <si>
    <t xml:space="preserve">Độ dài gói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</si>
</sst>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</font>
    <font>
      <sz val="11"/>
      <color theme="1"/>
      <name val="Arial"/>
    </font>
    <font>
      <b/>
      <sz val="16"/>
      <color theme="1"/>
      <name val="Arial"/>
    </font>
    <font>
      <sz val="11"/>
      <color rgb="FF000000"/>
      <name val="Arial"/>
      <charset val="1"/>
    </font>
    <font>
      <sz val="11"/>
      <color rgb="FFFF0000"/>
      <name val="Arial"/>
    </font>
    <font>
      <sz val="11"/>
      <color rgb="FF000000"/>
      <name val="Arial"/>
    </font>
    <font>
      <sz val="11.5"/>
      <color rgb="FF141414"/>
      <name val="Segoe U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6" fillId="0" borderId="4" xfId="0" applyFont="1" applyBorder="1"/>
    <xf numFmtId="0" fontId="6" fillId="0" borderId="4" xfId="0" applyFont="1" applyBorder="1" applyAlignment="1">
      <alignment horizontal="center" vertical="center"/>
    </xf>
    <xf numFmtId="0" fontId="6" fillId="0" borderId="5" xfId="0" applyFont="1" applyBorder="1"/>
    <xf numFmtId="0" fontId="6" fillId="0" borderId="5" xfId="0" applyFont="1" applyBorder="1" applyAlignment="1">
      <alignment horizontal="center" vertical="center"/>
    </xf>
    <xf numFmtId="0" fontId="8" fillId="0" borderId="0" xfId="0" applyFont="1"/>
    <xf numFmtId="0" fontId="8" fillId="0" borderId="8" xfId="0" applyFont="1" applyBorder="1"/>
    <xf numFmtId="0" fontId="6" fillId="0" borderId="12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6" fillId="0" borderId="8" xfId="0" applyFont="1" applyBorder="1"/>
    <xf numFmtId="0" fontId="6" fillId="0" borderId="13" xfId="0" applyFont="1" applyBorder="1"/>
    <xf numFmtId="0" fontId="6" fillId="0" borderId="6" xfId="0" applyFont="1" applyBorder="1"/>
    <xf numFmtId="0" fontId="10" fillId="0" borderId="8" xfId="0" applyFont="1" applyBorder="1"/>
    <xf numFmtId="0" fontId="10" fillId="0" borderId="9" xfId="0" applyFont="1" applyBorder="1"/>
    <xf numFmtId="0" fontId="9" fillId="0" borderId="0" xfId="0" applyFont="1" applyAlignment="1">
      <alignment horizontal="center" vertical="center"/>
    </xf>
    <xf numFmtId="0" fontId="6" fillId="2" borderId="5" xfId="0" applyFont="1" applyFill="1" applyBorder="1"/>
    <xf numFmtId="0" fontId="6" fillId="0" borderId="8" xfId="0" applyFont="1" applyBorder="1" applyAlignment="1">
      <alignment horizontal="center" vertical="center"/>
    </xf>
    <xf numFmtId="0" fontId="10" fillId="2" borderId="11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3" xfId="0" applyFont="1" applyFill="1" applyBorder="1"/>
    <xf numFmtId="0" fontId="6" fillId="2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11" fillId="2" borderId="0" xfId="0" quotePrefix="1" applyFont="1" applyFill="1"/>
    <xf numFmtId="0" fontId="0" fillId="2" borderId="0" xfId="0" applyFill="1"/>
    <xf numFmtId="0" fontId="11" fillId="0" borderId="0" xfId="0" applyFont="1"/>
    <xf numFmtId="0" fontId="1" fillId="0" borderId="5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Xanh Nguyen" id="{A72DDE11-26AF-4601-9DB2-7E8E783AF162}" userId="Xanh Nguyen" providerId="None"/>
  <person displayName="Tien Ho Ngoc" id="{CE47DC10-E3D7-4AD9-9BB0-93D1DA6B0EE4}" userId="tien.ho@dg-sensor.com" providerId="PeoplePicker"/>
  <person displayName="Tien Ho Ngoc" id="{7B4978B2-B177-480D-BDF1-8E765B51688C}" userId="S::tien.ho@dg-sensor.com::1e80b5b4-5ec4-466c-9a20-0136517184a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3" dT="2021-12-09T23:39:48.15" personId="{A72DDE11-26AF-4601-9DB2-7E8E783AF162}" id="{B0592E02-7F38-48BD-99C0-EC24AB2E4406}">
    <text>@Tien Ho Ngoc Bít này là bật/tắt gửi warning phải không em? Tại ở dưới thấy Tiến ghi là "Cho phép gửi warning qua NBIOT. 
Nhưng theo anh hiểu thì bit này bật lên thì cho phép chỉnh các bit ở byte số 43</text>
    <mentions>
      <mention mentionpersonId="{CE47DC10-E3D7-4AD9-9BB0-93D1DA6B0EE4}" mentionId="{CF06EE84-1C47-44AD-B1EF-10510DC0F12A}" startIndex="0" length="13"/>
    </mentions>
  </threadedComment>
  <threadedComment ref="E13" dT="2021-12-10T00:33:31.41" personId="{7B4978B2-B177-480D-BDF1-8E765B51688C}" id="{B1F75ADD-D10C-4E73-A2CB-7FB12AB28FB9}" parentId="{B0592E02-7F38-48BD-99C0-EC24AB2E4406}">
    <text>Cái này là cấp quyền gửi cho 1 warning, ví dụ muốn set quyền thì bật bit này lên, đồng hồ sẽ lấy quyền từng warning trong byte 43 để biết là cho phép hay cấm gửi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9F7F8-38A8-49BB-91FE-99B7E46097EA}">
  <dimension ref="A1:F59"/>
  <sheetViews>
    <sheetView tabSelected="1" topLeftCell="B1" workbookViewId="0">
      <selection activeCell="D4" sqref="D4"/>
    </sheetView>
  </sheetViews>
  <sheetFormatPr defaultColWidth="9.140625" defaultRowHeight="14.25" x14ac:dyDescent="0.2"/>
  <cols>
    <col min="1" max="1" width="17" style="1" customWidth="1"/>
    <col min="2" max="2" width="13" style="1" customWidth="1"/>
    <col min="3" max="3" width="57.5703125" style="1" customWidth="1"/>
    <col min="4" max="4" width="65.28515625" style="1" customWidth="1"/>
    <col min="5" max="5" width="3.42578125" style="1" customWidth="1"/>
    <col min="6" max="6" width="7.42578125" style="10" customWidth="1"/>
    <col min="7" max="16384" width="9.140625" style="1"/>
  </cols>
  <sheetData>
    <row r="1" spans="1:6" ht="40.5" customHeight="1" x14ac:dyDescent="0.2">
      <c r="A1" s="48" t="s">
        <v>0</v>
      </c>
      <c r="B1" s="48"/>
      <c r="C1" s="48"/>
      <c r="D1" s="48"/>
    </row>
    <row r="3" spans="1:6" ht="15" x14ac:dyDescent="0.25">
      <c r="A3" s="2" t="s">
        <v>1</v>
      </c>
      <c r="B3" s="3" t="s">
        <v>2</v>
      </c>
      <c r="C3" s="3" t="s">
        <v>3</v>
      </c>
      <c r="D3" s="4" t="s">
        <v>4</v>
      </c>
      <c r="F3" s="10" t="s">
        <v>5</v>
      </c>
    </row>
    <row r="4" spans="1:6" x14ac:dyDescent="0.2">
      <c r="A4" s="5" t="s">
        <v>6</v>
      </c>
      <c r="B4" s="6">
        <v>1</v>
      </c>
      <c r="C4" s="5" t="s">
        <v>7</v>
      </c>
      <c r="D4" s="5" t="s">
        <v>158</v>
      </c>
      <c r="F4" s="10">
        <v>0</v>
      </c>
    </row>
    <row r="5" spans="1:6" x14ac:dyDescent="0.2">
      <c r="A5" s="7" t="s">
        <v>8</v>
      </c>
      <c r="B5" s="8">
        <v>12</v>
      </c>
      <c r="C5" s="7" t="s">
        <v>9</v>
      </c>
      <c r="D5" s="7" t="s">
        <v>10</v>
      </c>
      <c r="F5" s="10">
        <f>F4+B4</f>
        <v>1</v>
      </c>
    </row>
    <row r="6" spans="1:6" x14ac:dyDescent="0.2">
      <c r="A6" s="7" t="s">
        <v>11</v>
      </c>
      <c r="B6" s="8">
        <v>1</v>
      </c>
      <c r="C6" s="7" t="s">
        <v>12</v>
      </c>
      <c r="D6" s="7" t="s">
        <v>156</v>
      </c>
      <c r="F6" s="10">
        <f>F5+B5</f>
        <v>13</v>
      </c>
    </row>
    <row r="7" spans="1:6" x14ac:dyDescent="0.2">
      <c r="A7" s="7" t="s">
        <v>13</v>
      </c>
      <c r="B7" s="8">
        <v>1</v>
      </c>
      <c r="C7" s="7" t="s">
        <v>14</v>
      </c>
      <c r="D7" s="7" t="s">
        <v>15</v>
      </c>
      <c r="F7" s="10">
        <f t="shared" ref="F7" si="0">F6+B6</f>
        <v>14</v>
      </c>
    </row>
    <row r="8" spans="1:6" ht="28.5" x14ac:dyDescent="0.2">
      <c r="A8" s="7" t="s">
        <v>16</v>
      </c>
      <c r="B8" s="8">
        <v>1</v>
      </c>
      <c r="C8" s="46" t="s">
        <v>155</v>
      </c>
      <c r="D8" s="46" t="s">
        <v>17</v>
      </c>
      <c r="F8" s="10">
        <f>F7+B7</f>
        <v>15</v>
      </c>
    </row>
    <row r="9" spans="1:6" x14ac:dyDescent="0.2">
      <c r="A9" s="49" t="s">
        <v>18</v>
      </c>
      <c r="B9" s="50">
        <v>1</v>
      </c>
      <c r="C9" s="49" t="s">
        <v>19</v>
      </c>
      <c r="D9" s="7" t="s">
        <v>20</v>
      </c>
      <c r="F9" s="47">
        <v>16</v>
      </c>
    </row>
    <row r="10" spans="1:6" x14ac:dyDescent="0.2">
      <c r="A10" s="49"/>
      <c r="B10" s="50"/>
      <c r="C10" s="49"/>
      <c r="D10" s="7" t="s">
        <v>21</v>
      </c>
      <c r="F10" s="47"/>
    </row>
    <row r="11" spans="1:6" x14ac:dyDescent="0.2">
      <c r="A11" s="49"/>
      <c r="B11" s="50"/>
      <c r="C11" s="49"/>
      <c r="D11" s="7" t="s">
        <v>22</v>
      </c>
      <c r="F11" s="47"/>
    </row>
    <row r="12" spans="1:6" x14ac:dyDescent="0.2">
      <c r="A12" s="49"/>
      <c r="B12" s="50"/>
      <c r="C12" s="49"/>
      <c r="D12" s="7" t="s">
        <v>23</v>
      </c>
      <c r="F12" s="47"/>
    </row>
    <row r="13" spans="1:6" x14ac:dyDescent="0.2">
      <c r="A13" s="49"/>
      <c r="B13" s="50"/>
      <c r="C13" s="49"/>
      <c r="D13" s="7" t="s">
        <v>24</v>
      </c>
      <c r="F13" s="47"/>
    </row>
    <row r="14" spans="1:6" x14ac:dyDescent="0.2">
      <c r="A14" s="49"/>
      <c r="B14" s="50"/>
      <c r="C14" s="49"/>
      <c r="D14" s="7" t="s">
        <v>25</v>
      </c>
      <c r="F14" s="47"/>
    </row>
    <row r="15" spans="1:6" x14ac:dyDescent="0.2">
      <c r="A15" s="49"/>
      <c r="B15" s="50"/>
      <c r="C15" s="49"/>
      <c r="D15" s="7" t="s">
        <v>26</v>
      </c>
      <c r="F15" s="47"/>
    </row>
    <row r="16" spans="1:6" x14ac:dyDescent="0.2">
      <c r="A16" s="49"/>
      <c r="B16" s="50"/>
      <c r="C16" s="49"/>
      <c r="D16" s="7" t="s">
        <v>27</v>
      </c>
      <c r="F16" s="47"/>
    </row>
    <row r="17" spans="1:6" x14ac:dyDescent="0.2">
      <c r="A17" s="7" t="s">
        <v>28</v>
      </c>
      <c r="B17" s="8">
        <v>1</v>
      </c>
      <c r="C17" s="7" t="s">
        <v>29</v>
      </c>
      <c r="D17" s="7" t="s">
        <v>30</v>
      </c>
      <c r="F17" s="10">
        <v>17</v>
      </c>
    </row>
    <row r="18" spans="1:6" x14ac:dyDescent="0.2">
      <c r="A18" s="7" t="s">
        <v>31</v>
      </c>
      <c r="B18" s="8">
        <v>1</v>
      </c>
      <c r="C18" s="7" t="s">
        <v>32</v>
      </c>
      <c r="D18" s="7" t="s">
        <v>33</v>
      </c>
      <c r="F18" s="10">
        <f t="shared" ref="F18:F31" si="1">F17+B17</f>
        <v>18</v>
      </c>
    </row>
    <row r="19" spans="1:6" x14ac:dyDescent="0.2">
      <c r="A19" s="7" t="s">
        <v>34</v>
      </c>
      <c r="B19" s="8">
        <v>2</v>
      </c>
      <c r="C19" s="7" t="s">
        <v>35</v>
      </c>
      <c r="D19" s="7" t="s">
        <v>36</v>
      </c>
      <c r="F19" s="10">
        <f t="shared" si="1"/>
        <v>19</v>
      </c>
    </row>
    <row r="20" spans="1:6" x14ac:dyDescent="0.2">
      <c r="A20" s="7" t="s">
        <v>37</v>
      </c>
      <c r="B20" s="8">
        <v>4</v>
      </c>
      <c r="C20" s="7" t="s">
        <v>38</v>
      </c>
      <c r="D20" s="7" t="s">
        <v>39</v>
      </c>
      <c r="F20" s="10">
        <f t="shared" si="1"/>
        <v>21</v>
      </c>
    </row>
    <row r="21" spans="1:6" x14ac:dyDescent="0.2">
      <c r="A21" s="7" t="s">
        <v>40</v>
      </c>
      <c r="B21" s="8">
        <v>1</v>
      </c>
      <c r="C21" s="7" t="s">
        <v>41</v>
      </c>
      <c r="D21" s="7" t="s">
        <v>42</v>
      </c>
      <c r="F21" s="10">
        <f t="shared" si="1"/>
        <v>25</v>
      </c>
    </row>
    <row r="22" spans="1:6" x14ac:dyDescent="0.2">
      <c r="A22" s="7" t="s">
        <v>43</v>
      </c>
      <c r="B22" s="8">
        <v>4</v>
      </c>
      <c r="C22" s="7" t="s">
        <v>44</v>
      </c>
      <c r="D22" s="7" t="s">
        <v>45</v>
      </c>
      <c r="F22" s="10">
        <f t="shared" si="1"/>
        <v>26</v>
      </c>
    </row>
    <row r="23" spans="1:6" x14ac:dyDescent="0.2">
      <c r="A23" s="7" t="s">
        <v>46</v>
      </c>
      <c r="B23" s="8">
        <v>4</v>
      </c>
      <c r="C23" s="7" t="s">
        <v>47</v>
      </c>
      <c r="D23" s="7" t="s">
        <v>45</v>
      </c>
      <c r="F23" s="10">
        <f t="shared" si="1"/>
        <v>30</v>
      </c>
    </row>
    <row r="24" spans="1:6" x14ac:dyDescent="0.2">
      <c r="A24" s="7" t="s">
        <v>48</v>
      </c>
      <c r="B24" s="8">
        <v>4</v>
      </c>
      <c r="C24" s="7" t="s">
        <v>49</v>
      </c>
      <c r="D24" s="7" t="s">
        <v>45</v>
      </c>
      <c r="F24" s="10">
        <f t="shared" si="1"/>
        <v>34</v>
      </c>
    </row>
    <row r="25" spans="1:6" x14ac:dyDescent="0.2">
      <c r="A25" s="7" t="s">
        <v>50</v>
      </c>
      <c r="B25" s="8">
        <v>1</v>
      </c>
      <c r="C25" s="7" t="s">
        <v>51</v>
      </c>
      <c r="D25" s="7"/>
      <c r="F25" s="10">
        <f>F24+B24</f>
        <v>38</v>
      </c>
    </row>
    <row r="26" spans="1:6" x14ac:dyDescent="0.2">
      <c r="A26" s="7" t="s">
        <v>52</v>
      </c>
      <c r="B26" s="8">
        <v>1</v>
      </c>
      <c r="C26" s="7" t="s">
        <v>53</v>
      </c>
      <c r="D26" s="7"/>
      <c r="F26" s="10">
        <f t="shared" si="1"/>
        <v>39</v>
      </c>
    </row>
    <row r="27" spans="1:6" x14ac:dyDescent="0.2">
      <c r="A27" s="7" t="s">
        <v>54</v>
      </c>
      <c r="B27" s="8">
        <v>1</v>
      </c>
      <c r="C27" s="7" t="s">
        <v>55</v>
      </c>
      <c r="D27" s="7" t="s">
        <v>56</v>
      </c>
      <c r="F27" s="10">
        <f t="shared" si="1"/>
        <v>40</v>
      </c>
    </row>
    <row r="28" spans="1:6" x14ac:dyDescent="0.2">
      <c r="A28" s="7" t="s">
        <v>57</v>
      </c>
      <c r="B28" s="8">
        <v>1</v>
      </c>
      <c r="C28" s="7" t="s">
        <v>58</v>
      </c>
      <c r="D28" s="7" t="s">
        <v>59</v>
      </c>
      <c r="F28" s="10">
        <f t="shared" si="1"/>
        <v>41</v>
      </c>
    </row>
    <row r="29" spans="1:6" x14ac:dyDescent="0.2">
      <c r="A29" s="7" t="s">
        <v>60</v>
      </c>
      <c r="B29" s="8">
        <v>1</v>
      </c>
      <c r="C29" s="7" t="s">
        <v>61</v>
      </c>
      <c r="D29" s="7"/>
      <c r="F29" s="10">
        <f t="shared" si="1"/>
        <v>42</v>
      </c>
    </row>
    <row r="30" spans="1:6" x14ac:dyDescent="0.2">
      <c r="A30" s="7" t="s">
        <v>62</v>
      </c>
      <c r="B30" s="8">
        <v>1</v>
      </c>
      <c r="C30" s="7" t="s">
        <v>63</v>
      </c>
      <c r="D30" s="7"/>
      <c r="F30" s="10">
        <f t="shared" si="1"/>
        <v>43</v>
      </c>
    </row>
    <row r="31" spans="1:6" x14ac:dyDescent="0.2">
      <c r="A31" s="7" t="s">
        <v>64</v>
      </c>
      <c r="B31" s="8">
        <v>1</v>
      </c>
      <c r="C31" s="7" t="s">
        <v>65</v>
      </c>
      <c r="D31" s="7" t="s">
        <v>66</v>
      </c>
      <c r="F31" s="10">
        <f t="shared" si="1"/>
        <v>44</v>
      </c>
    </row>
    <row r="32" spans="1:6" x14ac:dyDescent="0.2">
      <c r="B32" s="9">
        <f>SUM(B4:B31)</f>
        <v>45</v>
      </c>
    </row>
    <row r="34" spans="1:4" ht="15" x14ac:dyDescent="0.25">
      <c r="A34" s="11"/>
    </row>
    <row r="36" spans="1:4" ht="15" x14ac:dyDescent="0.25">
      <c r="A36" s="11"/>
      <c r="B36" s="11"/>
      <c r="C36" s="11"/>
      <c r="D36" s="11"/>
    </row>
    <row r="37" spans="1:4" x14ac:dyDescent="0.2">
      <c r="B37" s="10"/>
    </row>
    <row r="38" spans="1:4" x14ac:dyDescent="0.2">
      <c r="B38" s="10"/>
    </row>
    <row r="39" spans="1:4" x14ac:dyDescent="0.2">
      <c r="A39" s="13"/>
      <c r="B39" s="13"/>
      <c r="C39" s="13"/>
    </row>
    <row r="40" spans="1:4" x14ac:dyDescent="0.2">
      <c r="A40" s="13"/>
      <c r="B40" s="13"/>
      <c r="C40" s="13"/>
    </row>
    <row r="41" spans="1:4" x14ac:dyDescent="0.2">
      <c r="A41" s="13"/>
      <c r="B41" s="13"/>
      <c r="C41" s="13"/>
    </row>
    <row r="42" spans="1:4" x14ac:dyDescent="0.2">
      <c r="A42" s="13"/>
      <c r="B42" s="13"/>
      <c r="C42" s="13"/>
    </row>
    <row r="43" spans="1:4" x14ac:dyDescent="0.2">
      <c r="A43" s="13"/>
      <c r="B43" s="13"/>
      <c r="C43" s="13"/>
    </row>
    <row r="44" spans="1:4" x14ac:dyDescent="0.2">
      <c r="A44" s="13"/>
      <c r="B44" s="13"/>
      <c r="C44" s="13"/>
    </row>
    <row r="45" spans="1:4" x14ac:dyDescent="0.2">
      <c r="A45" s="13"/>
      <c r="B45" s="13"/>
      <c r="C45" s="13"/>
    </row>
    <row r="46" spans="1:4" x14ac:dyDescent="0.2">
      <c r="A46" s="13"/>
      <c r="B46" s="13"/>
      <c r="C46" s="13"/>
    </row>
    <row r="47" spans="1:4" x14ac:dyDescent="0.2">
      <c r="B47" s="10"/>
    </row>
    <row r="48" spans="1:4" x14ac:dyDescent="0.2">
      <c r="B48" s="10"/>
    </row>
    <row r="49" spans="2:2" x14ac:dyDescent="0.2">
      <c r="B49" s="10"/>
    </row>
    <row r="50" spans="2:2" x14ac:dyDescent="0.2">
      <c r="B50" s="10"/>
    </row>
    <row r="51" spans="2:2" x14ac:dyDescent="0.2">
      <c r="B51" s="10"/>
    </row>
    <row r="52" spans="2:2" x14ac:dyDescent="0.2">
      <c r="B52" s="10"/>
    </row>
    <row r="53" spans="2:2" x14ac:dyDescent="0.2">
      <c r="B53" s="10"/>
    </row>
    <row r="54" spans="2:2" x14ac:dyDescent="0.2">
      <c r="B54" s="10"/>
    </row>
    <row r="55" spans="2:2" x14ac:dyDescent="0.2">
      <c r="B55" s="10"/>
    </row>
    <row r="56" spans="2:2" x14ac:dyDescent="0.2">
      <c r="B56" s="10"/>
    </row>
    <row r="57" spans="2:2" x14ac:dyDescent="0.2">
      <c r="B57" s="10"/>
    </row>
    <row r="58" spans="2:2" x14ac:dyDescent="0.2">
      <c r="B58" s="10"/>
    </row>
    <row r="59" spans="2:2" x14ac:dyDescent="0.2">
      <c r="B59" s="12"/>
    </row>
  </sheetData>
  <mergeCells count="5">
    <mergeCell ref="F9:F16"/>
    <mergeCell ref="A1:D1"/>
    <mergeCell ref="A9:A16"/>
    <mergeCell ref="B9:B16"/>
    <mergeCell ref="C9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18651-A168-45B0-81CC-3937EC39FAE1}">
  <dimension ref="A1:F21"/>
  <sheetViews>
    <sheetView workbookViewId="0">
      <selection activeCell="D4" sqref="D4"/>
    </sheetView>
  </sheetViews>
  <sheetFormatPr defaultRowHeight="15" x14ac:dyDescent="0.25"/>
  <cols>
    <col min="1" max="1" width="14.85546875" customWidth="1"/>
    <col min="2" max="2" width="13.28515625" customWidth="1"/>
    <col min="3" max="3" width="35.28515625" customWidth="1"/>
    <col min="4" max="4" width="82.42578125" customWidth="1"/>
    <col min="6" max="6" width="12.28515625" style="14" customWidth="1"/>
    <col min="7" max="7" width="13.140625" customWidth="1"/>
    <col min="8" max="8" width="11.7109375" customWidth="1"/>
  </cols>
  <sheetData>
    <row r="1" spans="1:6" ht="20.25" customHeight="1" x14ac:dyDescent="0.25">
      <c r="A1" s="51" t="s">
        <v>67</v>
      </c>
      <c r="B1" s="51"/>
      <c r="C1" s="51"/>
      <c r="D1" s="51"/>
    </row>
    <row r="3" spans="1:6" x14ac:dyDescent="0.25">
      <c r="A3" s="15" t="s">
        <v>1</v>
      </c>
      <c r="B3" s="16" t="s">
        <v>2</v>
      </c>
      <c r="C3" s="16" t="s">
        <v>3</v>
      </c>
      <c r="D3" s="17" t="s">
        <v>4</v>
      </c>
    </row>
    <row r="4" spans="1:6" x14ac:dyDescent="0.25">
      <c r="A4" s="18" t="s">
        <v>68</v>
      </c>
      <c r="B4" s="19">
        <v>1</v>
      </c>
      <c r="C4" s="18" t="s">
        <v>7</v>
      </c>
      <c r="D4" s="18" t="s">
        <v>158</v>
      </c>
      <c r="F4" s="14">
        <v>0</v>
      </c>
    </row>
    <row r="5" spans="1:6" x14ac:dyDescent="0.25">
      <c r="A5" s="20" t="s">
        <v>69</v>
      </c>
      <c r="B5" s="21">
        <v>12</v>
      </c>
      <c r="C5" s="20" t="s">
        <v>9</v>
      </c>
      <c r="D5" s="20" t="s">
        <v>10</v>
      </c>
      <c r="F5" s="14">
        <f>F4+B4</f>
        <v>1</v>
      </c>
    </row>
    <row r="6" spans="1:6" x14ac:dyDescent="0.25">
      <c r="A6" s="20" t="s">
        <v>70</v>
      </c>
      <c r="B6" s="21">
        <v>1</v>
      </c>
      <c r="C6" s="20" t="s">
        <v>12</v>
      </c>
      <c r="D6" s="20" t="s">
        <v>157</v>
      </c>
      <c r="F6" s="14">
        <f>F5+B5</f>
        <v>13</v>
      </c>
    </row>
    <row r="7" spans="1:6" x14ac:dyDescent="0.25">
      <c r="A7" s="20" t="s">
        <v>71</v>
      </c>
      <c r="B7" s="21">
        <v>2</v>
      </c>
      <c r="C7" s="20" t="s">
        <v>72</v>
      </c>
      <c r="D7" s="20" t="s">
        <v>73</v>
      </c>
      <c r="F7" s="14">
        <f>F6+B6</f>
        <v>14</v>
      </c>
    </row>
    <row r="8" spans="1:6" x14ac:dyDescent="0.25">
      <c r="A8" s="34" t="s">
        <v>74</v>
      </c>
      <c r="B8" s="42">
        <v>1</v>
      </c>
      <c r="C8" s="34" t="s">
        <v>75</v>
      </c>
      <c r="D8" s="20"/>
      <c r="F8" s="14">
        <f t="shared" ref="F8:F15" si="0">F7+B7</f>
        <v>16</v>
      </c>
    </row>
    <row r="9" spans="1:6" x14ac:dyDescent="0.25">
      <c r="A9" s="20" t="s">
        <v>76</v>
      </c>
      <c r="B9" s="21">
        <v>1</v>
      </c>
      <c r="C9" s="20" t="s">
        <v>77</v>
      </c>
      <c r="D9" s="20"/>
      <c r="F9" s="14">
        <f t="shared" si="0"/>
        <v>17</v>
      </c>
    </row>
    <row r="10" spans="1:6" x14ac:dyDescent="0.25">
      <c r="A10" s="20" t="s">
        <v>78</v>
      </c>
      <c r="B10" s="21">
        <v>1</v>
      </c>
      <c r="C10" s="22" t="s">
        <v>79</v>
      </c>
      <c r="D10" s="20"/>
      <c r="F10" s="14">
        <f t="shared" si="0"/>
        <v>18</v>
      </c>
    </row>
    <row r="11" spans="1:6" x14ac:dyDescent="0.25">
      <c r="A11" s="20" t="s">
        <v>80</v>
      </c>
      <c r="B11" s="24">
        <v>1</v>
      </c>
      <c r="C11" s="23" t="s">
        <v>81</v>
      </c>
      <c r="D11" s="22" t="s">
        <v>82</v>
      </c>
      <c r="F11" s="14">
        <f t="shared" si="0"/>
        <v>19</v>
      </c>
    </row>
    <row r="12" spans="1:6" x14ac:dyDescent="0.25">
      <c r="A12" s="20" t="s">
        <v>83</v>
      </c>
      <c r="B12" s="21">
        <v>1</v>
      </c>
      <c r="C12" s="22" t="s">
        <v>84</v>
      </c>
      <c r="D12" s="20"/>
      <c r="F12" s="14">
        <f t="shared" si="0"/>
        <v>20</v>
      </c>
    </row>
    <row r="13" spans="1:6" x14ac:dyDescent="0.25">
      <c r="A13" s="20" t="s">
        <v>40</v>
      </c>
      <c r="B13" s="24">
        <v>1</v>
      </c>
      <c r="C13" s="20" t="s">
        <v>41</v>
      </c>
      <c r="D13" s="20" t="s">
        <v>42</v>
      </c>
      <c r="F13" s="14">
        <f t="shared" si="0"/>
        <v>21</v>
      </c>
    </row>
    <row r="14" spans="1:6" x14ac:dyDescent="0.25">
      <c r="A14" s="20" t="s">
        <v>85</v>
      </c>
      <c r="B14" s="21">
        <v>232</v>
      </c>
      <c r="C14" s="18" t="s">
        <v>86</v>
      </c>
      <c r="D14" s="20" t="s">
        <v>87</v>
      </c>
      <c r="F14" s="14">
        <f t="shared" si="0"/>
        <v>22</v>
      </c>
    </row>
    <row r="15" spans="1:6" x14ac:dyDescent="0.25">
      <c r="A15" s="20" t="s">
        <v>64</v>
      </c>
      <c r="B15" s="21">
        <v>1</v>
      </c>
      <c r="C15" s="20" t="s">
        <v>65</v>
      </c>
      <c r="D15" s="20" t="s">
        <v>66</v>
      </c>
      <c r="F15" s="14">
        <f t="shared" si="0"/>
        <v>254</v>
      </c>
    </row>
    <row r="16" spans="1:6" x14ac:dyDescent="0.25">
      <c r="B16" s="25">
        <f>SUM(B4:B15)</f>
        <v>255</v>
      </c>
    </row>
    <row r="18" spans="1:4" x14ac:dyDescent="0.25">
      <c r="A18" s="52" t="s">
        <v>88</v>
      </c>
      <c r="B18" s="52"/>
      <c r="C18" s="52"/>
      <c r="D18" t="s">
        <v>89</v>
      </c>
    </row>
    <row r="20" spans="1:4" x14ac:dyDescent="0.25">
      <c r="B20" s="54" t="s">
        <v>90</v>
      </c>
      <c r="C20" t="s">
        <v>91</v>
      </c>
      <c r="D20" s="53" t="s">
        <v>92</v>
      </c>
    </row>
    <row r="21" spans="1:4" x14ac:dyDescent="0.25">
      <c r="B21" s="54"/>
      <c r="C21" t="s">
        <v>93</v>
      </c>
      <c r="D21" s="53"/>
    </row>
  </sheetData>
  <mergeCells count="4">
    <mergeCell ref="A1:D1"/>
    <mergeCell ref="A18:C18"/>
    <mergeCell ref="D20:D21"/>
    <mergeCell ref="B20:B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388E2-DE2B-4180-AE06-E148B5F4DE55}">
  <dimension ref="A1:K55"/>
  <sheetViews>
    <sheetView topLeftCell="D1" workbookViewId="0">
      <selection activeCell="E4" sqref="E4"/>
    </sheetView>
  </sheetViews>
  <sheetFormatPr defaultRowHeight="15" x14ac:dyDescent="0.25"/>
  <cols>
    <col min="1" max="1" width="9.140625" style="14"/>
    <col min="2" max="2" width="14.140625" customWidth="1"/>
    <col min="3" max="3" width="12.140625" customWidth="1"/>
    <col min="4" max="4" width="44.7109375" customWidth="1"/>
    <col min="5" max="5" width="71" customWidth="1"/>
    <col min="11" max="11" width="12.42578125" customWidth="1"/>
  </cols>
  <sheetData>
    <row r="1" spans="1:11" ht="34.5" customHeight="1" x14ac:dyDescent="0.25">
      <c r="B1" s="48" t="s">
        <v>94</v>
      </c>
      <c r="C1" s="48"/>
      <c r="D1" s="48"/>
      <c r="E1" s="48"/>
    </row>
    <row r="3" spans="1:11" ht="16.5" x14ac:dyDescent="0.3">
      <c r="A3" s="26" t="s">
        <v>5</v>
      </c>
      <c r="B3" s="15" t="s">
        <v>1</v>
      </c>
      <c r="C3" s="16" t="s">
        <v>2</v>
      </c>
      <c r="D3" s="16" t="s">
        <v>3</v>
      </c>
      <c r="E3" s="17" t="s">
        <v>4</v>
      </c>
      <c r="F3" s="27"/>
      <c r="H3" s="45" t="s">
        <v>154</v>
      </c>
    </row>
    <row r="4" spans="1:11" x14ac:dyDescent="0.25">
      <c r="A4" s="26">
        <v>0</v>
      </c>
      <c r="B4" s="18" t="s">
        <v>68</v>
      </c>
      <c r="C4" s="19">
        <v>1</v>
      </c>
      <c r="D4" s="18" t="s">
        <v>7</v>
      </c>
      <c r="E4" s="18" t="s">
        <v>158</v>
      </c>
      <c r="F4" s="27"/>
      <c r="H4" t="str">
        <f>MID($H$3,A4*2+1,C4*2)</f>
        <v>37</v>
      </c>
      <c r="I4">
        <f>HEX2DEC(H4)</f>
        <v>55</v>
      </c>
    </row>
    <row r="5" spans="1:11" ht="16.5" x14ac:dyDescent="0.3">
      <c r="A5" s="26">
        <f>A4+C4</f>
        <v>1</v>
      </c>
      <c r="B5" s="20" t="s">
        <v>69</v>
      </c>
      <c r="C5" s="21">
        <v>12</v>
      </c>
      <c r="D5" s="20" t="s">
        <v>9</v>
      </c>
      <c r="E5" s="20" t="s">
        <v>10</v>
      </c>
      <c r="F5" s="27"/>
      <c r="H5" t="str">
        <f>MID($H$3,A5*2+1,C5*2)</f>
        <v>313233343500000000000000</v>
      </c>
      <c r="K5" s="43" t="e">
        <f>CONCATENATE((CHAR(HEX2DEC(MID(H5,1,2)))),(CHAR(HEX2DEC(MID(H5,3,2)))),(CHAR(HEX2DEC(MID(H5,5,2)))),(CHAR(HEX2DEC(MID(H5,7,2)))),(CHAR(HEX2DEC(MID(H5,9,2)))),(CHAR(HEX2DEC(MID(H5,11,2)))),(CHAR(HEX2DEC(MID(H5,13,2)))),(CHAR(HEX2DEC(MID(H5,15,2)))),(CHAR(HEX2DEC(MID(H5,17,2)))))</f>
        <v>#VALUE!</v>
      </c>
    </row>
    <row r="6" spans="1:11" x14ac:dyDescent="0.25">
      <c r="A6" s="55">
        <v>13</v>
      </c>
      <c r="B6" s="56" t="s">
        <v>95</v>
      </c>
      <c r="C6" s="56">
        <v>2</v>
      </c>
      <c r="D6" s="59" t="s">
        <v>96</v>
      </c>
      <c r="E6" s="34" t="s">
        <v>97</v>
      </c>
      <c r="F6" s="27">
        <v>15</v>
      </c>
      <c r="H6" s="52" t="str">
        <f>MID(H3,A6*2+1,C6*2)</f>
        <v>0048</v>
      </c>
      <c r="I6" s="44" t="str">
        <f>MID($J$6,F6+1,1)</f>
        <v>0</v>
      </c>
      <c r="J6" t="str">
        <f>TEXT(HEX2BIN(H6),"0000000000000000")</f>
        <v>0000000001001000</v>
      </c>
    </row>
    <row r="7" spans="1:11" x14ac:dyDescent="0.25">
      <c r="A7" s="55"/>
      <c r="B7" s="57"/>
      <c r="C7" s="57"/>
      <c r="D7" s="60"/>
      <c r="E7" s="20" t="s">
        <v>98</v>
      </c>
      <c r="F7" s="27">
        <v>14</v>
      </c>
      <c r="H7" s="52"/>
      <c r="I7" s="44" t="str">
        <f t="shared" ref="I7:I16" si="0">MID($J$6,F7+1,1)</f>
        <v>0</v>
      </c>
    </row>
    <row r="8" spans="1:11" x14ac:dyDescent="0.25">
      <c r="A8" s="55"/>
      <c r="B8" s="57"/>
      <c r="C8" s="57"/>
      <c r="D8" s="60"/>
      <c r="E8" s="20" t="s">
        <v>99</v>
      </c>
      <c r="F8" s="27">
        <v>13</v>
      </c>
      <c r="H8" s="52"/>
      <c r="I8" s="44" t="str">
        <f t="shared" si="0"/>
        <v>0</v>
      </c>
    </row>
    <row r="9" spans="1:11" x14ac:dyDescent="0.25">
      <c r="A9" s="55"/>
      <c r="B9" s="57"/>
      <c r="C9" s="57"/>
      <c r="D9" s="60"/>
      <c r="E9" s="20" t="s">
        <v>100</v>
      </c>
      <c r="F9" s="27">
        <v>12</v>
      </c>
      <c r="H9" s="52"/>
      <c r="I9" s="44" t="str">
        <f t="shared" si="0"/>
        <v>1</v>
      </c>
    </row>
    <row r="10" spans="1:11" x14ac:dyDescent="0.25">
      <c r="A10" s="55"/>
      <c r="B10" s="57"/>
      <c r="C10" s="57"/>
      <c r="D10" s="60"/>
      <c r="E10" s="20" t="s">
        <v>101</v>
      </c>
      <c r="F10" s="27">
        <v>11</v>
      </c>
      <c r="H10" s="52"/>
      <c r="I10" s="44" t="str">
        <f t="shared" si="0"/>
        <v>0</v>
      </c>
    </row>
    <row r="11" spans="1:11" x14ac:dyDescent="0.25">
      <c r="A11" s="55"/>
      <c r="B11" s="57"/>
      <c r="C11" s="57"/>
      <c r="D11" s="60"/>
      <c r="E11" s="20" t="s">
        <v>102</v>
      </c>
      <c r="F11" s="27">
        <v>10</v>
      </c>
      <c r="H11" s="52"/>
      <c r="I11" s="44" t="str">
        <f t="shared" si="0"/>
        <v>0</v>
      </c>
    </row>
    <row r="12" spans="1:11" x14ac:dyDescent="0.25">
      <c r="A12" s="55"/>
      <c r="B12" s="57"/>
      <c r="C12" s="57"/>
      <c r="D12" s="60"/>
      <c r="E12" s="20" t="s">
        <v>103</v>
      </c>
      <c r="F12" s="27">
        <v>9</v>
      </c>
      <c r="H12" s="52"/>
      <c r="I12" s="44" t="str">
        <f t="shared" si="0"/>
        <v>1</v>
      </c>
    </row>
    <row r="13" spans="1:11" x14ac:dyDescent="0.25">
      <c r="A13" s="55"/>
      <c r="B13" s="57"/>
      <c r="C13" s="57"/>
      <c r="D13" s="60"/>
      <c r="E13" s="34" t="s">
        <v>104</v>
      </c>
      <c r="F13" s="27">
        <v>8</v>
      </c>
      <c r="H13" s="52"/>
      <c r="I13" s="44" t="str">
        <f t="shared" si="0"/>
        <v>0</v>
      </c>
    </row>
    <row r="14" spans="1:11" ht="15" customHeight="1" x14ac:dyDescent="0.25">
      <c r="A14" s="55"/>
      <c r="B14" s="57"/>
      <c r="C14" s="57"/>
      <c r="D14" s="60"/>
      <c r="E14" s="18" t="s">
        <v>105</v>
      </c>
      <c r="F14" s="27">
        <v>7</v>
      </c>
      <c r="H14" s="52"/>
      <c r="I14" s="44" t="str">
        <f t="shared" si="0"/>
        <v>0</v>
      </c>
    </row>
    <row r="15" spans="1:11" x14ac:dyDescent="0.25">
      <c r="A15" s="55"/>
      <c r="B15" s="57"/>
      <c r="C15" s="57"/>
      <c r="D15" s="60"/>
      <c r="E15" s="20" t="s">
        <v>106</v>
      </c>
      <c r="F15" s="27">
        <v>6</v>
      </c>
      <c r="G15">
        <f>40/2.54</f>
        <v>15.748031496062993</v>
      </c>
      <c r="H15" s="52"/>
      <c r="I15" s="44" t="str">
        <f t="shared" si="0"/>
        <v>0</v>
      </c>
    </row>
    <row r="16" spans="1:11" x14ac:dyDescent="0.25">
      <c r="A16" s="55"/>
      <c r="B16" s="57"/>
      <c r="C16" s="57"/>
      <c r="D16" s="60"/>
      <c r="E16" s="18" t="s">
        <v>107</v>
      </c>
      <c r="F16" s="27">
        <v>5</v>
      </c>
      <c r="G16">
        <v>10</v>
      </c>
      <c r="H16" s="52"/>
      <c r="I16" s="44" t="str">
        <f t="shared" si="0"/>
        <v>0</v>
      </c>
    </row>
    <row r="17" spans="1:9" x14ac:dyDescent="0.25">
      <c r="A17" s="55"/>
      <c r="B17" s="57"/>
      <c r="C17" s="57"/>
      <c r="D17" s="60"/>
      <c r="E17" s="20" t="s">
        <v>108</v>
      </c>
      <c r="F17" s="27">
        <v>4</v>
      </c>
      <c r="H17" s="52"/>
      <c r="I17" t="str">
        <f t="shared" ref="I17:I20" si="1">MID(J17,F17+1,1)</f>
        <v/>
      </c>
    </row>
    <row r="18" spans="1:9" x14ac:dyDescent="0.25">
      <c r="A18" s="55"/>
      <c r="B18" s="57"/>
      <c r="C18" s="57"/>
      <c r="D18" s="60"/>
      <c r="E18" s="20" t="s">
        <v>109</v>
      </c>
      <c r="F18" s="27">
        <v>3</v>
      </c>
      <c r="G18">
        <f>43-7</f>
        <v>36</v>
      </c>
      <c r="H18" s="52"/>
      <c r="I18" t="str">
        <f t="shared" si="1"/>
        <v/>
      </c>
    </row>
    <row r="19" spans="1:9" x14ac:dyDescent="0.25">
      <c r="A19" s="55"/>
      <c r="B19" s="57"/>
      <c r="C19" s="57"/>
      <c r="D19" s="60"/>
      <c r="E19" s="20" t="s">
        <v>110</v>
      </c>
      <c r="F19" s="27">
        <v>2</v>
      </c>
      <c r="H19" s="52"/>
      <c r="I19" t="str">
        <f t="shared" si="1"/>
        <v/>
      </c>
    </row>
    <row r="20" spans="1:9" x14ac:dyDescent="0.25">
      <c r="A20" s="55"/>
      <c r="B20" s="57"/>
      <c r="C20" s="57"/>
      <c r="D20" s="60"/>
      <c r="E20" s="20" t="s">
        <v>111</v>
      </c>
      <c r="F20" s="27">
        <v>1</v>
      </c>
      <c r="H20" s="52"/>
      <c r="I20" t="str">
        <f t="shared" si="1"/>
        <v/>
      </c>
    </row>
    <row r="21" spans="1:9" x14ac:dyDescent="0.25">
      <c r="A21" s="55"/>
      <c r="B21" s="58"/>
      <c r="C21" s="58"/>
      <c r="D21" s="60"/>
      <c r="E21" s="20" t="s">
        <v>112</v>
      </c>
      <c r="F21" s="27">
        <v>0</v>
      </c>
      <c r="H21" s="52"/>
    </row>
    <row r="22" spans="1:9" x14ac:dyDescent="0.25">
      <c r="A22" s="26">
        <v>15</v>
      </c>
      <c r="B22" s="20" t="s">
        <v>37</v>
      </c>
      <c r="C22" s="24">
        <v>4</v>
      </c>
      <c r="D22" s="28" t="s">
        <v>113</v>
      </c>
      <c r="E22" s="29" t="s">
        <v>114</v>
      </c>
      <c r="F22" s="27"/>
      <c r="H22" t="str">
        <f>MID($H$3,A22*2+1,C22*2)</f>
        <v>00000000</v>
      </c>
      <c r="I22">
        <f>HEX2DEC(H22)</f>
        <v>0</v>
      </c>
    </row>
    <row r="23" spans="1:9" x14ac:dyDescent="0.25">
      <c r="A23" s="26">
        <f>A22+C22</f>
        <v>19</v>
      </c>
      <c r="B23" s="20" t="s">
        <v>115</v>
      </c>
      <c r="C23" s="21">
        <v>2</v>
      </c>
      <c r="D23" s="18" t="s">
        <v>116</v>
      </c>
      <c r="E23" s="20" t="s">
        <v>36</v>
      </c>
      <c r="F23" s="27"/>
      <c r="H23" t="str">
        <f t="shared" ref="H23:H42" si="2">MID($H$3,A23*2+1,C23*2)</f>
        <v>0005</v>
      </c>
      <c r="I23" s="44">
        <f>HEX2DEC(H23)</f>
        <v>5</v>
      </c>
    </row>
    <row r="24" spans="1:9" x14ac:dyDescent="0.25">
      <c r="A24" s="26">
        <f>A23+C23</f>
        <v>21</v>
      </c>
      <c r="B24" s="20" t="s">
        <v>117</v>
      </c>
      <c r="C24" s="21">
        <v>1</v>
      </c>
      <c r="D24" s="20" t="s">
        <v>118</v>
      </c>
      <c r="E24" s="20" t="s">
        <v>119</v>
      </c>
      <c r="F24" s="27"/>
      <c r="H24" t="str">
        <f t="shared" si="2"/>
        <v>03</v>
      </c>
      <c r="I24" s="44">
        <f t="shared" ref="I24:I26" si="3">HEX2DEC(H24)</f>
        <v>3</v>
      </c>
    </row>
    <row r="25" spans="1:9" x14ac:dyDescent="0.25">
      <c r="A25" s="26">
        <f t="shared" ref="A25:A27" si="4">A24+C24</f>
        <v>22</v>
      </c>
      <c r="B25" s="20" t="s">
        <v>120</v>
      </c>
      <c r="C25" s="21">
        <v>1</v>
      </c>
      <c r="D25" s="20" t="s">
        <v>121</v>
      </c>
      <c r="E25" s="20" t="s">
        <v>122</v>
      </c>
      <c r="F25" s="27"/>
      <c r="H25" t="str">
        <f t="shared" si="2"/>
        <v>01</v>
      </c>
      <c r="I25" s="44">
        <f t="shared" si="3"/>
        <v>1</v>
      </c>
    </row>
    <row r="26" spans="1:9" x14ac:dyDescent="0.25">
      <c r="A26" s="26">
        <f t="shared" si="4"/>
        <v>23</v>
      </c>
      <c r="B26" s="20" t="s">
        <v>123</v>
      </c>
      <c r="C26" s="21">
        <v>2</v>
      </c>
      <c r="D26" s="20" t="s">
        <v>124</v>
      </c>
      <c r="E26" s="20" t="s">
        <v>125</v>
      </c>
      <c r="F26" s="27"/>
      <c r="H26" t="str">
        <f t="shared" si="2"/>
        <v>00c8</v>
      </c>
      <c r="I26">
        <f t="shared" si="3"/>
        <v>200</v>
      </c>
    </row>
    <row r="27" spans="1:9" x14ac:dyDescent="0.25">
      <c r="A27" s="26">
        <f t="shared" si="4"/>
        <v>25</v>
      </c>
      <c r="B27" s="20" t="s">
        <v>43</v>
      </c>
      <c r="C27" s="21">
        <v>4</v>
      </c>
      <c r="D27" s="20" t="s">
        <v>44</v>
      </c>
      <c r="E27" s="20" t="s">
        <v>45</v>
      </c>
      <c r="F27" s="27"/>
      <c r="H27" t="str">
        <f t="shared" si="2"/>
        <v>00000000</v>
      </c>
    </row>
    <row r="28" spans="1:9" x14ac:dyDescent="0.25">
      <c r="A28" s="26">
        <f t="shared" ref="A28:A42" si="5">A27+C27</f>
        <v>29</v>
      </c>
      <c r="B28" s="20" t="s">
        <v>46</v>
      </c>
      <c r="C28" s="21">
        <v>4</v>
      </c>
      <c r="D28" s="20" t="s">
        <v>47</v>
      </c>
      <c r="E28" s="20" t="s">
        <v>45</v>
      </c>
      <c r="F28" s="27"/>
      <c r="H28" t="str">
        <f t="shared" si="2"/>
        <v>00000000</v>
      </c>
    </row>
    <row r="29" spans="1:9" x14ac:dyDescent="0.25">
      <c r="A29" s="26">
        <f t="shared" si="5"/>
        <v>33</v>
      </c>
      <c r="B29" s="20" t="s">
        <v>48</v>
      </c>
      <c r="C29" s="21">
        <v>4</v>
      </c>
      <c r="D29" s="20" t="s">
        <v>49</v>
      </c>
      <c r="E29" s="20" t="s">
        <v>45</v>
      </c>
      <c r="F29" s="27"/>
      <c r="H29" t="str">
        <f t="shared" si="2"/>
        <v>00000000</v>
      </c>
    </row>
    <row r="30" spans="1:9" x14ac:dyDescent="0.25">
      <c r="A30" s="26">
        <f t="shared" si="5"/>
        <v>37</v>
      </c>
      <c r="B30" s="20" t="s">
        <v>50</v>
      </c>
      <c r="C30" s="21">
        <v>1</v>
      </c>
      <c r="D30" s="20" t="s">
        <v>51</v>
      </c>
      <c r="E30" s="20"/>
      <c r="F30" s="27"/>
      <c r="H30" t="str">
        <f t="shared" si="2"/>
        <v>00</v>
      </c>
      <c r="I30">
        <f>HEX2DEC(H30)</f>
        <v>0</v>
      </c>
    </row>
    <row r="31" spans="1:9" x14ac:dyDescent="0.25">
      <c r="A31" s="26">
        <f t="shared" si="5"/>
        <v>38</v>
      </c>
      <c r="B31" s="20" t="s">
        <v>52</v>
      </c>
      <c r="C31" s="21">
        <v>1</v>
      </c>
      <c r="D31" s="20" t="s">
        <v>53</v>
      </c>
      <c r="E31" s="20"/>
      <c r="F31" s="27"/>
      <c r="H31" t="str">
        <f t="shared" si="2"/>
        <v>00</v>
      </c>
      <c r="I31">
        <f t="shared" ref="I31:I42" si="6">HEX2DEC(H31)</f>
        <v>0</v>
      </c>
    </row>
    <row r="32" spans="1:9" x14ac:dyDescent="0.25">
      <c r="A32" s="26">
        <f t="shared" si="5"/>
        <v>39</v>
      </c>
      <c r="B32" s="20" t="s">
        <v>54</v>
      </c>
      <c r="C32" s="21">
        <v>1</v>
      </c>
      <c r="D32" s="20" t="s">
        <v>55</v>
      </c>
      <c r="E32" s="20" t="s">
        <v>56</v>
      </c>
      <c r="F32" s="27"/>
      <c r="H32" t="str">
        <f t="shared" si="2"/>
        <v>00</v>
      </c>
      <c r="I32">
        <f t="shared" si="6"/>
        <v>0</v>
      </c>
    </row>
    <row r="33" spans="1:10" x14ac:dyDescent="0.25">
      <c r="A33" s="26">
        <f t="shared" si="5"/>
        <v>40</v>
      </c>
      <c r="B33" s="20" t="s">
        <v>57</v>
      </c>
      <c r="C33" s="21">
        <v>1</v>
      </c>
      <c r="D33" s="20" t="s">
        <v>58</v>
      </c>
      <c r="E33" s="20" t="s">
        <v>59</v>
      </c>
      <c r="F33" s="27"/>
      <c r="H33" t="str">
        <f t="shared" si="2"/>
        <v>00</v>
      </c>
      <c r="I33">
        <f t="shared" si="6"/>
        <v>0</v>
      </c>
    </row>
    <row r="34" spans="1:10" x14ac:dyDescent="0.25">
      <c r="A34" s="26">
        <f t="shared" si="5"/>
        <v>41</v>
      </c>
      <c r="B34" s="20" t="s">
        <v>60</v>
      </c>
      <c r="C34" s="21">
        <v>1</v>
      </c>
      <c r="D34" s="20" t="s">
        <v>61</v>
      </c>
      <c r="E34" s="20"/>
      <c r="F34" s="27"/>
      <c r="H34" t="str">
        <f t="shared" si="2"/>
        <v>00</v>
      </c>
      <c r="I34">
        <f t="shared" si="6"/>
        <v>0</v>
      </c>
    </row>
    <row r="35" spans="1:10" x14ac:dyDescent="0.25">
      <c r="A35" s="26">
        <f t="shared" si="5"/>
        <v>42</v>
      </c>
      <c r="B35" s="20" t="s">
        <v>62</v>
      </c>
      <c r="C35" s="21">
        <v>1</v>
      </c>
      <c r="D35" s="20" t="s">
        <v>63</v>
      </c>
      <c r="E35" s="20"/>
      <c r="F35" s="27"/>
      <c r="H35" t="str">
        <f t="shared" si="2"/>
        <v>00</v>
      </c>
      <c r="I35">
        <f t="shared" si="6"/>
        <v>0</v>
      </c>
    </row>
    <row r="36" spans="1:10" x14ac:dyDescent="0.25">
      <c r="A36" s="26">
        <f t="shared" si="5"/>
        <v>43</v>
      </c>
      <c r="B36" s="20" t="s">
        <v>126</v>
      </c>
      <c r="C36" s="21">
        <v>1</v>
      </c>
      <c r="D36" s="20" t="s">
        <v>127</v>
      </c>
      <c r="E36" s="20" t="s">
        <v>128</v>
      </c>
      <c r="F36" s="27"/>
      <c r="H36" t="str">
        <f t="shared" si="2"/>
        <v>01</v>
      </c>
      <c r="I36">
        <f t="shared" si="6"/>
        <v>1</v>
      </c>
    </row>
    <row r="37" spans="1:10" x14ac:dyDescent="0.25">
      <c r="A37" s="26">
        <f t="shared" si="5"/>
        <v>44</v>
      </c>
      <c r="B37" s="20" t="s">
        <v>71</v>
      </c>
      <c r="C37" s="21">
        <v>2</v>
      </c>
      <c r="D37" s="20" t="s">
        <v>129</v>
      </c>
      <c r="E37" s="7" t="s">
        <v>130</v>
      </c>
      <c r="F37" s="27"/>
      <c r="H37" t="str">
        <f t="shared" si="2"/>
        <v>0001</v>
      </c>
      <c r="I37" s="44">
        <f t="shared" si="6"/>
        <v>1</v>
      </c>
    </row>
    <row r="38" spans="1:10" x14ac:dyDescent="0.25">
      <c r="A38" s="26">
        <f t="shared" si="5"/>
        <v>46</v>
      </c>
      <c r="B38" s="20" t="s">
        <v>131</v>
      </c>
      <c r="C38" s="21">
        <v>1</v>
      </c>
      <c r="D38" s="20" t="s">
        <v>132</v>
      </c>
      <c r="E38" s="20" t="s">
        <v>128</v>
      </c>
      <c r="F38" s="27"/>
      <c r="H38" t="str">
        <f t="shared" si="2"/>
        <v>01</v>
      </c>
      <c r="I38">
        <f t="shared" si="6"/>
        <v>1</v>
      </c>
    </row>
    <row r="39" spans="1:10" x14ac:dyDescent="0.25">
      <c r="A39" s="26">
        <f t="shared" si="5"/>
        <v>47</v>
      </c>
      <c r="B39" s="20" t="s">
        <v>76</v>
      </c>
      <c r="C39" s="21">
        <v>1</v>
      </c>
      <c r="D39" s="30" t="s">
        <v>133</v>
      </c>
      <c r="E39" s="20" t="s">
        <v>134</v>
      </c>
      <c r="F39" s="27"/>
      <c r="H39" t="str">
        <f t="shared" si="2"/>
        <v>01</v>
      </c>
      <c r="I39">
        <f t="shared" si="6"/>
        <v>1</v>
      </c>
    </row>
    <row r="40" spans="1:10" x14ac:dyDescent="0.25">
      <c r="A40" s="26">
        <f t="shared" si="5"/>
        <v>48</v>
      </c>
      <c r="B40" s="20" t="s">
        <v>78</v>
      </c>
      <c r="C40" s="24">
        <v>1</v>
      </c>
      <c r="D40" s="31" t="s">
        <v>135</v>
      </c>
      <c r="E40" s="29" t="s">
        <v>136</v>
      </c>
      <c r="F40" s="27"/>
      <c r="H40" t="str">
        <f t="shared" si="2"/>
        <v>07</v>
      </c>
      <c r="I40">
        <f t="shared" si="6"/>
        <v>7</v>
      </c>
    </row>
    <row r="41" spans="1:10" x14ac:dyDescent="0.25">
      <c r="A41" s="26">
        <f t="shared" si="5"/>
        <v>49</v>
      </c>
      <c r="B41" s="20" t="s">
        <v>80</v>
      </c>
      <c r="C41" s="24">
        <v>1</v>
      </c>
      <c r="D41" s="31" t="s">
        <v>137</v>
      </c>
      <c r="E41" s="71" t="s">
        <v>138</v>
      </c>
      <c r="F41" s="27"/>
      <c r="H41" t="str">
        <f t="shared" si="2"/>
        <v>14</v>
      </c>
      <c r="I41" s="44">
        <f t="shared" si="6"/>
        <v>20</v>
      </c>
    </row>
    <row r="42" spans="1:10" x14ac:dyDescent="0.25">
      <c r="A42" s="35">
        <f t="shared" si="5"/>
        <v>50</v>
      </c>
      <c r="B42" s="29" t="s">
        <v>83</v>
      </c>
      <c r="C42" s="24">
        <v>1</v>
      </c>
      <c r="D42" s="32" t="s">
        <v>139</v>
      </c>
      <c r="E42" s="72"/>
      <c r="F42" s="27"/>
      <c r="H42" t="str">
        <f t="shared" si="2"/>
        <v>32</v>
      </c>
      <c r="I42" s="44">
        <f t="shared" si="6"/>
        <v>50</v>
      </c>
    </row>
    <row r="43" spans="1:10" x14ac:dyDescent="0.25">
      <c r="A43" s="61">
        <v>51</v>
      </c>
      <c r="B43" s="62" t="s">
        <v>140</v>
      </c>
      <c r="C43" s="65">
        <v>1</v>
      </c>
      <c r="D43" s="68" t="s">
        <v>141</v>
      </c>
      <c r="E43" s="34" t="s">
        <v>20</v>
      </c>
      <c r="F43" s="27"/>
      <c r="G43">
        <v>7</v>
      </c>
      <c r="H43" s="52" t="str">
        <f>MID(H3,A43*2+1,C43*2)</f>
        <v>00</v>
      </c>
      <c r="I43" t="str">
        <f>MID($J$43,F43+1,1)</f>
        <v>0</v>
      </c>
      <c r="J43" t="str">
        <f>TEXT(HEX2BIN(H43),"00000000")</f>
        <v>00000000</v>
      </c>
    </row>
    <row r="44" spans="1:10" x14ac:dyDescent="0.25">
      <c r="A44" s="61"/>
      <c r="B44" s="63"/>
      <c r="C44" s="66"/>
      <c r="D44" s="69"/>
      <c r="E44" s="34" t="s">
        <v>21</v>
      </c>
      <c r="F44" s="27"/>
      <c r="G44">
        <v>6</v>
      </c>
      <c r="H44" s="52"/>
      <c r="I44" t="str">
        <f t="shared" ref="I44:I50" si="7">MID($J$43,F44+1,1)</f>
        <v>0</v>
      </c>
    </row>
    <row r="45" spans="1:10" x14ac:dyDescent="0.25">
      <c r="A45" s="61"/>
      <c r="B45" s="63"/>
      <c r="C45" s="66"/>
      <c r="D45" s="69"/>
      <c r="E45" s="34" t="s">
        <v>22</v>
      </c>
      <c r="F45" s="27"/>
      <c r="G45">
        <v>5</v>
      </c>
      <c r="H45" s="52"/>
      <c r="I45" t="str">
        <f t="shared" si="7"/>
        <v>0</v>
      </c>
    </row>
    <row r="46" spans="1:10" x14ac:dyDescent="0.25">
      <c r="A46" s="61"/>
      <c r="B46" s="63"/>
      <c r="C46" s="66"/>
      <c r="D46" s="69"/>
      <c r="E46" s="34" t="s">
        <v>23</v>
      </c>
      <c r="F46" s="27"/>
      <c r="G46">
        <v>4</v>
      </c>
      <c r="H46" s="52"/>
      <c r="I46" t="str">
        <f t="shared" si="7"/>
        <v>0</v>
      </c>
    </row>
    <row r="47" spans="1:10" x14ac:dyDescent="0.25">
      <c r="A47" s="61"/>
      <c r="B47" s="63"/>
      <c r="C47" s="66"/>
      <c r="D47" s="69"/>
      <c r="E47" s="34" t="s">
        <v>24</v>
      </c>
      <c r="F47" s="27"/>
      <c r="G47">
        <v>3</v>
      </c>
      <c r="H47" s="52"/>
      <c r="I47" t="str">
        <f t="shared" si="7"/>
        <v>0</v>
      </c>
    </row>
    <row r="48" spans="1:10" x14ac:dyDescent="0.25">
      <c r="A48" s="61"/>
      <c r="B48" s="63"/>
      <c r="C48" s="66"/>
      <c r="D48" s="69"/>
      <c r="E48" s="34" t="s">
        <v>25</v>
      </c>
      <c r="F48" s="27"/>
      <c r="G48">
        <v>2</v>
      </c>
      <c r="H48" s="52"/>
      <c r="I48" t="str">
        <f t="shared" si="7"/>
        <v>0</v>
      </c>
    </row>
    <row r="49" spans="1:9" x14ac:dyDescent="0.25">
      <c r="A49" s="61"/>
      <c r="B49" s="63"/>
      <c r="C49" s="66"/>
      <c r="D49" s="69"/>
      <c r="E49" s="34" t="s">
        <v>26</v>
      </c>
      <c r="F49" s="27"/>
      <c r="G49">
        <v>1</v>
      </c>
      <c r="H49" s="52"/>
      <c r="I49" t="str">
        <f t="shared" si="7"/>
        <v>0</v>
      </c>
    </row>
    <row r="50" spans="1:9" x14ac:dyDescent="0.25">
      <c r="A50" s="61"/>
      <c r="B50" s="64"/>
      <c r="C50" s="67"/>
      <c r="D50" s="70"/>
      <c r="E50" s="34" t="s">
        <v>27</v>
      </c>
      <c r="F50" s="27"/>
      <c r="G50">
        <v>0</v>
      </c>
      <c r="H50" s="52"/>
      <c r="I50" t="str">
        <f t="shared" si="7"/>
        <v>0</v>
      </c>
    </row>
    <row r="51" spans="1:9" x14ac:dyDescent="0.25">
      <c r="A51" s="39">
        <v>52</v>
      </c>
      <c r="B51" s="41" t="s">
        <v>142</v>
      </c>
      <c r="C51" s="37">
        <v>1</v>
      </c>
      <c r="D51" s="36"/>
      <c r="E51" s="34" t="s">
        <v>143</v>
      </c>
      <c r="F51" s="27"/>
      <c r="H51" t="str">
        <f t="shared" ref="H51:H52" si="8">MID($H$3,A51*2+1,C51*2)</f>
        <v>01</v>
      </c>
      <c r="I51" s="44">
        <f t="shared" ref="I51:I52" si="9">HEX2DEC(H51)</f>
        <v>1</v>
      </c>
    </row>
    <row r="52" spans="1:9" x14ac:dyDescent="0.25">
      <c r="A52" s="39">
        <f>A51+C51</f>
        <v>53</v>
      </c>
      <c r="B52" s="41" t="s">
        <v>144</v>
      </c>
      <c r="C52" s="37">
        <v>1</v>
      </c>
      <c r="D52" s="36"/>
      <c r="E52" s="38" t="s">
        <v>145</v>
      </c>
      <c r="F52" s="27"/>
      <c r="H52" t="str">
        <f t="shared" si="8"/>
        <v>0a</v>
      </c>
      <c r="I52" s="44">
        <f t="shared" si="9"/>
        <v>10</v>
      </c>
    </row>
    <row r="53" spans="1:9" x14ac:dyDescent="0.25">
      <c r="A53" s="40">
        <f>A52+C52</f>
        <v>54</v>
      </c>
      <c r="B53" s="29" t="s">
        <v>64</v>
      </c>
      <c r="C53" s="24">
        <v>1</v>
      </c>
      <c r="D53" s="28" t="s">
        <v>65</v>
      </c>
      <c r="E53" s="29" t="s">
        <v>66</v>
      </c>
      <c r="F53" s="27"/>
    </row>
    <row r="54" spans="1:9" x14ac:dyDescent="0.25">
      <c r="A54" s="26"/>
      <c r="B54" s="27"/>
      <c r="C54" s="33">
        <f>SUM(C4:C53)</f>
        <v>55</v>
      </c>
      <c r="D54" s="27"/>
      <c r="E54" s="27"/>
      <c r="F54" s="27"/>
    </row>
    <row r="55" spans="1:9" x14ac:dyDescent="0.25">
      <c r="B55" s="1"/>
      <c r="C55" s="10"/>
      <c r="D55" s="1"/>
      <c r="E55" s="1"/>
    </row>
  </sheetData>
  <mergeCells count="12">
    <mergeCell ref="H6:H21"/>
    <mergeCell ref="H43:H50"/>
    <mergeCell ref="A6:A21"/>
    <mergeCell ref="B1:E1"/>
    <mergeCell ref="C6:C21"/>
    <mergeCell ref="B6:B21"/>
    <mergeCell ref="D6:D21"/>
    <mergeCell ref="A43:A50"/>
    <mergeCell ref="B43:B50"/>
    <mergeCell ref="C43:C50"/>
    <mergeCell ref="D43:D50"/>
    <mergeCell ref="E41:E42"/>
  </mergeCells>
  <pageMargins left="0.7" right="0.7" top="0.75" bottom="0.75" header="0.3" footer="0.3"/>
  <pageSetup orientation="portrait" horizontalDpi="30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44329-196F-4BB2-B074-5C1FD81822DD}">
  <dimension ref="A1:A8"/>
  <sheetViews>
    <sheetView workbookViewId="0">
      <selection activeCell="E27" sqref="E27"/>
    </sheetView>
  </sheetViews>
  <sheetFormatPr defaultRowHeight="15" x14ac:dyDescent="0.25"/>
  <sheetData>
    <row r="1" spans="1:1" x14ac:dyDescent="0.25">
      <c r="A1" t="s">
        <v>146</v>
      </c>
    </row>
    <row r="2" spans="1:1" x14ac:dyDescent="0.25">
      <c r="A2" t="s">
        <v>147</v>
      </c>
    </row>
    <row r="3" spans="1:1" x14ac:dyDescent="0.25">
      <c r="A3" t="s">
        <v>148</v>
      </c>
    </row>
    <row r="4" spans="1:1" x14ac:dyDescent="0.25">
      <c r="A4" t="s">
        <v>149</v>
      </c>
    </row>
    <row r="5" spans="1:1" x14ac:dyDescent="0.25">
      <c r="A5" t="s">
        <v>150</v>
      </c>
    </row>
    <row r="6" spans="1:1" x14ac:dyDescent="0.25">
      <c r="A6" t="s">
        <v>151</v>
      </c>
    </row>
    <row r="7" spans="1:1" x14ac:dyDescent="0.25">
      <c r="A7" t="s">
        <v>152</v>
      </c>
    </row>
    <row r="8" spans="1:1" x14ac:dyDescent="0.25">
      <c r="A8" t="s">
        <v>153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5965B5BD4DB5499D29FBB54BFD5AC9" ma:contentTypeVersion="2" ma:contentTypeDescription="Create a new document." ma:contentTypeScope="" ma:versionID="8ca140a9cbc151fd960033cd5bab8b60">
  <xsd:schema xmlns:xsd="http://www.w3.org/2001/XMLSchema" xmlns:xs="http://www.w3.org/2001/XMLSchema" xmlns:p="http://schemas.microsoft.com/office/2006/metadata/properties" xmlns:ns2="49915bf7-f9d4-4620-9b40-7dbf1907ca04" targetNamespace="http://schemas.microsoft.com/office/2006/metadata/properties" ma:root="true" ma:fieldsID="52053a1fa032f833eec51b4e05d9a6a2" ns2:_="">
    <xsd:import namespace="49915bf7-f9d4-4620-9b40-7dbf1907ca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915bf7-f9d4-4620-9b40-7dbf1907ca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BE8F03-6521-4C87-BFF4-0DC075BE0C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915bf7-f9d4-4620-9b40-7dbf1907ca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B0A799-6DC9-4EDA-8C46-F872350FE4A5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49915bf7-f9d4-4620-9b40-7dbf1907ca04"/>
    <ds:schemaRef ds:uri="http://www.w3.org/XML/1998/namespace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87B037A-BF37-403F-9DF8-66CFD3960F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Live Data</vt:lpstr>
      <vt:lpstr>Survey Data</vt:lpstr>
      <vt:lpstr>Request Data</vt:lpstr>
      <vt:lpstr>CRC Checksum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R12</dc:creator>
  <cp:keywords/>
  <dc:description/>
  <cp:lastModifiedBy>NGUYEN AN</cp:lastModifiedBy>
  <cp:revision/>
  <dcterms:created xsi:type="dcterms:W3CDTF">2021-06-01T00:42:38Z</dcterms:created>
  <dcterms:modified xsi:type="dcterms:W3CDTF">2022-04-29T03:44:12Z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0x0101008B5965B5BD4DB5499D29FBB54BFD5AC9</vt:lpwstr>
  </property>
</Properties>
</file>